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Maturity Schedule" sheetId="1" state="visible" r:id="rId3"/>
    <sheet name="Balance Sheet" sheetId="2" state="visible" r:id="rId4"/>
    <sheet name="Off-Balance Sheet" sheetId="3" state="visible" r:id="rId5"/>
    <sheet name="Change Log" sheetId="4" state="visible" r:id="rId6"/>
    <sheet name="Rates" sheetId="5" state="visible" r:id="rId7"/>
  </sheets>
  <definedNames>
    <definedName function="false" hidden="false" localSheetId="1" name="_xlnm.Print_Area" vbProcedure="false">'Balance Sheet'!$A$1:$AK$194</definedName>
    <definedName function="false" hidden="false" localSheetId="1" name="_xlnm.Print_Titles" vbProcedure="false">'Balance Sheet'!$1:$6</definedName>
    <definedName function="false" hidden="false" localSheetId="2" name="_xlnm.Print_Area" vbProcedure="false">'Off-Balance Sheet'!$A$1:$V$196</definedName>
    <definedName function="false" hidden="false" localSheetId="2" name="_xlnm.Print_Titles" vbProcedure="false">'Off-Balance Sheet'!$1:$6</definedName>
    <definedName function="false" hidden="false" localSheetId="0" name="_xlnm.Print_Area" vbProcedure="false">'Summary Maturity Schedule'!$B$1:$R$137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<sst xmlns="http://schemas.openxmlformats.org/spreadsheetml/2006/main" count="3996" uniqueCount="653">
  <si>
    <t xml:space="preserve">Enron Global Finance - Financing Transaction Types</t>
  </si>
  <si>
    <t xml:space="preserve">Updated As of:</t>
  </si>
  <si>
    <t xml:space="preserve">Outstanding Balance</t>
  </si>
  <si>
    <t xml:space="preserve">Q401</t>
  </si>
  <si>
    <t xml:space="preserve">Q102</t>
  </si>
  <si>
    <t xml:space="preserve">Q202</t>
  </si>
  <si>
    <t xml:space="preserve">Q302</t>
  </si>
  <si>
    <t xml:space="preserve">Q402</t>
  </si>
  <si>
    <t xml:space="preserve">Q103</t>
  </si>
  <si>
    <t xml:space="preserve">Q203</t>
  </si>
  <si>
    <t xml:space="preserve">Q303</t>
  </si>
  <si>
    <t xml:space="preserve">Q403</t>
  </si>
  <si>
    <t xml:space="preserve">Q104</t>
  </si>
  <si>
    <t xml:space="preserve">Q204</t>
  </si>
  <si>
    <t xml:space="preserve">Q304</t>
  </si>
  <si>
    <t xml:space="preserve">Q404</t>
  </si>
  <si>
    <t xml:space="preserve">Q105</t>
  </si>
  <si>
    <t xml:space="preserve">Q205</t>
  </si>
  <si>
    <t xml:space="preserve">Q305</t>
  </si>
  <si>
    <t xml:space="preserve">Q405</t>
  </si>
  <si>
    <t xml:space="preserve">Q106</t>
  </si>
  <si>
    <t xml:space="preserve">Q206</t>
  </si>
  <si>
    <t xml:space="preserve">Q306</t>
  </si>
  <si>
    <t xml:space="preserve">Q406</t>
  </si>
  <si>
    <t xml:space="preserve">Q107</t>
  </si>
  <si>
    <t xml:space="preserve">Q207</t>
  </si>
  <si>
    <t xml:space="preserve">Q307</t>
  </si>
  <si>
    <t xml:space="preserve">Q407</t>
  </si>
  <si>
    <t xml:space="preserve">Q108</t>
  </si>
  <si>
    <t xml:space="preserve">Q208</t>
  </si>
  <si>
    <t xml:space="preserve">Q308</t>
  </si>
  <si>
    <t xml:space="preserve">Q408</t>
  </si>
  <si>
    <t xml:space="preserve">Q109</t>
  </si>
  <si>
    <t xml:space="preserve">Q209</t>
  </si>
  <si>
    <t xml:space="preserve">Q309</t>
  </si>
  <si>
    <t xml:space="preserve">Q409</t>
  </si>
  <si>
    <t xml:space="preserve">Q110</t>
  </si>
  <si>
    <t xml:space="preserve">Q210</t>
  </si>
  <si>
    <t xml:space="preserve">Q310</t>
  </si>
  <si>
    <t xml:space="preserve">Q410</t>
  </si>
  <si>
    <t xml:space="preserve">Q111</t>
  </si>
  <si>
    <t xml:space="preserve">Q211</t>
  </si>
  <si>
    <t xml:space="preserve">Q311</t>
  </si>
  <si>
    <t xml:space="preserve">Q411</t>
  </si>
  <si>
    <t xml:space="preserve">Q112</t>
  </si>
  <si>
    <t xml:space="preserve">Q212</t>
  </si>
  <si>
    <t xml:space="preserve">Q312</t>
  </si>
  <si>
    <t xml:space="preserve">Q412</t>
  </si>
  <si>
    <t xml:space="preserve">Q113</t>
  </si>
  <si>
    <t xml:space="preserve">Q213</t>
  </si>
  <si>
    <t xml:space="preserve">Q313</t>
  </si>
  <si>
    <t xml:space="preserve">Q413</t>
  </si>
  <si>
    <t xml:space="preserve">Q114</t>
  </si>
  <si>
    <t xml:space="preserve">Q214</t>
  </si>
  <si>
    <t xml:space="preserve">Q314</t>
  </si>
  <si>
    <t xml:space="preserve">Q414</t>
  </si>
  <si>
    <t xml:space="preserve">Q115</t>
  </si>
  <si>
    <t xml:space="preserve">Q215</t>
  </si>
  <si>
    <t xml:space="preserve">Q315</t>
  </si>
  <si>
    <t xml:space="preserve">Q415</t>
  </si>
  <si>
    <t xml:space="preserve">Q116</t>
  </si>
  <si>
    <t xml:space="preserve">Q216</t>
  </si>
  <si>
    <t xml:space="preserve">Q316</t>
  </si>
  <si>
    <t xml:space="preserve">Q416</t>
  </si>
  <si>
    <t xml:space="preserve">Q117</t>
  </si>
  <si>
    <t xml:space="preserve">Q217</t>
  </si>
  <si>
    <t xml:space="preserve">Q317</t>
  </si>
  <si>
    <t xml:space="preserve">Q417</t>
  </si>
  <si>
    <t xml:space="preserve">Q118</t>
  </si>
  <si>
    <t xml:space="preserve">Q218</t>
  </si>
  <si>
    <t xml:space="preserve">Q318</t>
  </si>
  <si>
    <t xml:space="preserve">Q418</t>
  </si>
  <si>
    <t xml:space="preserve">Q119</t>
  </si>
  <si>
    <t xml:space="preserve">Q219</t>
  </si>
  <si>
    <t xml:space="preserve">Q319</t>
  </si>
  <si>
    <t xml:space="preserve">Q419</t>
  </si>
  <si>
    <t xml:space="preserve">Q120</t>
  </si>
  <si>
    <t xml:space="preserve">Q220</t>
  </si>
  <si>
    <t xml:space="preserve">Q320</t>
  </si>
  <si>
    <t xml:space="preserve">Q420</t>
  </si>
  <si>
    <t xml:space="preserve">Q121</t>
  </si>
  <si>
    <t xml:space="preserve">Q221</t>
  </si>
  <si>
    <t xml:space="preserve">Q321</t>
  </si>
  <si>
    <t xml:space="preserve">Q421</t>
  </si>
  <si>
    <t xml:space="preserve">Q122</t>
  </si>
  <si>
    <t xml:space="preserve">Q222</t>
  </si>
  <si>
    <t xml:space="preserve">Q322</t>
  </si>
  <si>
    <t xml:space="preserve">Q422</t>
  </si>
  <si>
    <t xml:space="preserve">Q123</t>
  </si>
  <si>
    <t xml:space="preserve">Q223</t>
  </si>
  <si>
    <t xml:space="preserve">Q323</t>
  </si>
  <si>
    <t xml:space="preserve">Q423</t>
  </si>
  <si>
    <t xml:space="preserve">Q124</t>
  </si>
  <si>
    <t xml:space="preserve">Q224</t>
  </si>
  <si>
    <t xml:space="preserve">Q324</t>
  </si>
  <si>
    <t xml:space="preserve">Q424</t>
  </si>
  <si>
    <t xml:space="preserve">Q125</t>
  </si>
  <si>
    <t xml:space="preserve">Q225</t>
  </si>
  <si>
    <t xml:space="preserve">Q325</t>
  </si>
  <si>
    <t xml:space="preserve">Q425</t>
  </si>
  <si>
    <t xml:space="preserve">Q126</t>
  </si>
  <si>
    <t xml:space="preserve">Q226</t>
  </si>
  <si>
    <t xml:space="preserve">Q326</t>
  </si>
  <si>
    <t xml:space="preserve">Q426</t>
  </si>
  <si>
    <t xml:space="preserve">Q127</t>
  </si>
  <si>
    <t xml:space="preserve">Q227</t>
  </si>
  <si>
    <t xml:space="preserve">Q327</t>
  </si>
  <si>
    <t xml:space="preserve">Q427</t>
  </si>
  <si>
    <t xml:space="preserve">Q128</t>
  </si>
  <si>
    <t xml:space="preserve">Q228</t>
  </si>
  <si>
    <t xml:space="preserve">Q328</t>
  </si>
  <si>
    <t xml:space="preserve">Q428</t>
  </si>
  <si>
    <t xml:space="preserve">Q129</t>
  </si>
  <si>
    <t xml:space="preserve">Q229</t>
  </si>
  <si>
    <t xml:space="preserve">Q329</t>
  </si>
  <si>
    <t xml:space="preserve">Q429</t>
  </si>
  <si>
    <t xml:space="preserve">CP</t>
  </si>
  <si>
    <t xml:space="preserve">Current CP</t>
  </si>
  <si>
    <t xml:space="preserve">Revolver</t>
  </si>
  <si>
    <t xml:space="preserve">Revolver ST *</t>
  </si>
  <si>
    <t xml:space="preserve">BS-ENE</t>
  </si>
  <si>
    <t xml:space="preserve">B/S Debt-Short</t>
  </si>
  <si>
    <t xml:space="preserve">B/S Debt-Long Term</t>
  </si>
  <si>
    <t xml:space="preserve">PRF</t>
  </si>
  <si>
    <t xml:space="preserve">Preferred Stock</t>
  </si>
  <si>
    <t xml:space="preserve">MI</t>
  </si>
  <si>
    <t xml:space="preserve">Minority Interest</t>
  </si>
  <si>
    <t xml:space="preserve">STR</t>
  </si>
  <si>
    <t xml:space="preserve">Structured</t>
  </si>
  <si>
    <t xml:space="preserve">Securitizations /FAS 140s</t>
  </si>
  <si>
    <t xml:space="preserve">EQF</t>
  </si>
  <si>
    <t xml:space="preserve">Equity Forward Purchases</t>
  </si>
  <si>
    <t xml:space="preserve">Lease</t>
  </si>
  <si>
    <t xml:space="preserve">Leases</t>
  </si>
  <si>
    <t xml:space="preserve">Total</t>
  </si>
  <si>
    <t xml:space="preserve">Less Non-Recourse Structures</t>
  </si>
  <si>
    <t xml:space="preserve">Joshua Tree-VPP Brazos</t>
  </si>
  <si>
    <t xml:space="preserve">Destec</t>
  </si>
  <si>
    <t xml:space="preserve">ENEXT</t>
  </si>
  <si>
    <t xml:space="preserve">Bob West</t>
  </si>
  <si>
    <t xml:space="preserve">KCS VPP</t>
  </si>
  <si>
    <t xml:space="preserve">Cash V</t>
  </si>
  <si>
    <t xml:space="preserve">Cash VI</t>
  </si>
  <si>
    <t xml:space="preserve">Net Debt</t>
  </si>
  <si>
    <t xml:space="preserve">Total Debt</t>
  </si>
  <si>
    <t xml:space="preserve">UNC</t>
  </si>
  <si>
    <t xml:space="preserve">Un-Consolidated Subs</t>
  </si>
  <si>
    <t xml:space="preserve">PPY</t>
  </si>
  <si>
    <t xml:space="preserve">Prepays</t>
  </si>
  <si>
    <t xml:space="preserve">Total Debt with Unconsolidated Subs and Prepays</t>
  </si>
  <si>
    <t xml:space="preserve">*</t>
  </si>
  <si>
    <t xml:space="preserve">Additional liquidity of $750MM is committed and anticipated to close on or before 11/16/01.</t>
  </si>
  <si>
    <t xml:space="preserve">Rawhide</t>
  </si>
  <si>
    <t xml:space="preserve">Nahanni</t>
  </si>
  <si>
    <t xml:space="preserve">Sichuan Jialing Electric</t>
  </si>
  <si>
    <t xml:space="preserve">Enron Intl Panama</t>
  </si>
  <si>
    <t xml:space="preserve">Enron Intl Chengu Power</t>
  </si>
  <si>
    <t xml:space="preserve">Misc</t>
  </si>
  <si>
    <t xml:space="preserve">Enron Brazil Holdings</t>
  </si>
  <si>
    <t xml:space="preserve">Zephyrus</t>
  </si>
  <si>
    <t xml:space="preserve">Cherokee Finance</t>
  </si>
  <si>
    <t xml:space="preserve">TOTAL</t>
  </si>
  <si>
    <t xml:space="preserve">Inauguration</t>
  </si>
  <si>
    <t xml:space="preserve">Osprey</t>
  </si>
  <si>
    <t xml:space="preserve">Osprey II-EUR</t>
  </si>
  <si>
    <t xml:space="preserve">Osprey II-USD</t>
  </si>
  <si>
    <t xml:space="preserve">Marlin</t>
  </si>
  <si>
    <t xml:space="preserve">Marlin EUR</t>
  </si>
  <si>
    <t xml:space="preserve">Bammel</t>
  </si>
  <si>
    <t xml:space="preserve">Valhalla</t>
  </si>
  <si>
    <t xml:space="preserve">Riverside 7</t>
  </si>
  <si>
    <t xml:space="preserve">Margaux</t>
  </si>
  <si>
    <t xml:space="preserve">EEX-BWT</t>
  </si>
  <si>
    <t xml:space="preserve">KCS - VPP</t>
  </si>
  <si>
    <t xml:space="preserve">1 -10% recourse due to risk of timing disruptions: no reserve risk</t>
  </si>
  <si>
    <t xml:space="preserve">2 -Prepay to EEX 10% recourse to ENE (EGM)</t>
  </si>
  <si>
    <t xml:space="preserve">3 -10% first loss tranche</t>
  </si>
  <si>
    <t xml:space="preserve">4 -Non recourse to Enron</t>
  </si>
  <si>
    <t xml:space="preserve">Securitizations /FAS 140s*</t>
  </si>
  <si>
    <t xml:space="preserve">Backbone</t>
  </si>
  <si>
    <t xml:space="preserve">Cerebus</t>
  </si>
  <si>
    <t xml:space="preserve">Cornhusker</t>
  </si>
  <si>
    <t xml:space="preserve">EOTT/Nikita</t>
  </si>
  <si>
    <t xml:space="preserve">ETOL I/II</t>
  </si>
  <si>
    <t xml:space="preserve">ETOL III</t>
  </si>
  <si>
    <t xml:space="preserve">Motown</t>
  </si>
  <si>
    <t xml:space="preserve">Riverside 5</t>
  </si>
  <si>
    <t xml:space="preserve">Riverside 6</t>
  </si>
  <si>
    <t xml:space="preserve">Service Co.</t>
  </si>
  <si>
    <t xml:space="preserve">Slapshot</t>
  </si>
  <si>
    <t xml:space="preserve">Cgas/McGarret K, T</t>
  </si>
  <si>
    <t xml:space="preserve">EBSCS/McGarret I</t>
  </si>
  <si>
    <t xml:space="preserve">McGarrett J</t>
  </si>
  <si>
    <t xml:space="preserve">NPW Warrants/McGarret P, S</t>
  </si>
  <si>
    <t xml:space="preserve">NPW Warrants/McGarrett Series C, Q</t>
  </si>
  <si>
    <t xml:space="preserve">NPW Warrants/McGarrett Series D, R</t>
  </si>
  <si>
    <t xml:space="preserve">Riva/McGarret O, V</t>
  </si>
  <si>
    <t xml:space="preserve">Tahiti II</t>
  </si>
  <si>
    <t xml:space="preserve">Tahiti/McGarret L</t>
  </si>
  <si>
    <t xml:space="preserve">* All 140s with TRS are reflected on the balance sheet as price risk management assets or liabilities.</t>
  </si>
  <si>
    <t xml:space="preserve">Crude: Chase III/TD</t>
  </si>
  <si>
    <t xml:space="preserve">Crude: Chase IV</t>
  </si>
  <si>
    <t xml:space="preserve">Crude: CSFB/Barclays</t>
  </si>
  <si>
    <t xml:space="preserve">Crude: ECLN I</t>
  </si>
  <si>
    <t xml:space="preserve">Crude: ECLN II Eur</t>
  </si>
  <si>
    <t xml:space="preserve">Crude: ECLN II GBP</t>
  </si>
  <si>
    <t xml:space="preserve">Crude: ECLN II USD</t>
  </si>
  <si>
    <t xml:space="preserve">Crude: Yosemite 1</t>
  </si>
  <si>
    <t xml:space="preserve">Crude: Yosemite 2 - GBP Denominated</t>
  </si>
  <si>
    <t xml:space="preserve">Gas:  Chase IX</t>
  </si>
  <si>
    <t xml:space="preserve">Gas:  Chase X</t>
  </si>
  <si>
    <t xml:space="preserve">Gas: Chase IV</t>
  </si>
  <si>
    <t xml:space="preserve">Gas: Chase V</t>
  </si>
  <si>
    <t xml:space="preserve">Gas: Chase VII (APEA)</t>
  </si>
  <si>
    <t xml:space="preserve">Gas: Chase VIII</t>
  </si>
  <si>
    <t xml:space="preserve">Gas: Chase XI</t>
  </si>
  <si>
    <t xml:space="preserve">Gas: Citi I --&gt; now Short Term Debt ($250MM)</t>
  </si>
  <si>
    <t xml:space="preserve">Gas: Energy America</t>
  </si>
  <si>
    <t xml:space="preserve">Pwr: Energy America</t>
  </si>
  <si>
    <t xml:space="preserve">Long Term Debt</t>
  </si>
  <si>
    <t xml:space="preserve">Pipeline Financing</t>
  </si>
  <si>
    <t xml:space="preserve">Weichung, E- Pwr</t>
  </si>
  <si>
    <t xml:space="preserve">San Juan Gas</t>
  </si>
  <si>
    <t xml:space="preserve">J. Hancock</t>
  </si>
  <si>
    <t xml:space="preserve">Trans Western - Sr Unsecured</t>
  </si>
  <si>
    <t xml:space="preserve">PEOPLES #2 - 1998 Amendment</t>
  </si>
  <si>
    <t xml:space="preserve">Rheingold/Valhalla</t>
  </si>
  <si>
    <t xml:space="preserve">Senior Unsecured 11/01</t>
  </si>
  <si>
    <t xml:space="preserve">Current LTD</t>
  </si>
  <si>
    <t xml:space="preserve">YEN 25B 5/02</t>
  </si>
  <si>
    <t xml:space="preserve">YEN 20B 6/02</t>
  </si>
  <si>
    <t xml:space="preserve">Senior Unsecured 8/02</t>
  </si>
  <si>
    <t xml:space="preserve">PGN 1/02</t>
  </si>
  <si>
    <t xml:space="preserve">Short Term Debt</t>
  </si>
  <si>
    <t xml:space="preserve">Gas: Citi I</t>
  </si>
  <si>
    <t xml:space="preserve">Core Enron</t>
  </si>
  <si>
    <t xml:space="preserve">Core Enron-Bank</t>
  </si>
  <si>
    <t xml:space="preserve">Revolver Draw</t>
  </si>
  <si>
    <t xml:space="preserve">EUROPE</t>
  </si>
  <si>
    <t xml:space="preserve">Metals</t>
  </si>
  <si>
    <t xml:space="preserve">ENA</t>
  </si>
  <si>
    <t xml:space="preserve">EE&amp;CC</t>
  </si>
  <si>
    <t xml:space="preserve">EI - Other</t>
  </si>
  <si>
    <t xml:space="preserve">Gas Pipeline</t>
  </si>
  <si>
    <t xml:space="preserve">APACHE</t>
  </si>
  <si>
    <t xml:space="preserve">CALME</t>
  </si>
  <si>
    <t xml:space="preserve">EREC</t>
  </si>
  <si>
    <t xml:space="preserve">PGE</t>
  </si>
  <si>
    <t xml:space="preserve">INDIA</t>
  </si>
  <si>
    <t xml:space="preserve">RETAIL</t>
  </si>
  <si>
    <t xml:space="preserve">BROADBAND</t>
  </si>
  <si>
    <t xml:space="preserve">Check Calculations to Summary</t>
  </si>
  <si>
    <t xml:space="preserve">Structure</t>
  </si>
  <si>
    <t xml:space="preserve">Securitizations</t>
  </si>
  <si>
    <t xml:space="preserve">LTD</t>
  </si>
  <si>
    <t xml:space="preserve">STD</t>
  </si>
  <si>
    <t xml:space="preserve">Bank</t>
  </si>
  <si>
    <t xml:space="preserve">CM</t>
  </si>
  <si>
    <t xml:space="preserve">Enron </t>
  </si>
  <si>
    <t xml:space="preserve">non-$</t>
  </si>
  <si>
    <t xml:space="preserve">$</t>
  </si>
  <si>
    <t xml:space="preserve">Balance Sheet</t>
  </si>
  <si>
    <t xml:space="preserve">(Millions of Dollars)</t>
  </si>
  <si>
    <t xml:space="preserve">As of</t>
  </si>
  <si>
    <t xml:space="preserve">CITI</t>
  </si>
  <si>
    <t xml:space="preserve">Trans Type</t>
  </si>
  <si>
    <t xml:space="preserve">Deal</t>
  </si>
  <si>
    <t xml:space="preserve">Source of Funds</t>
  </si>
  <si>
    <t xml:space="preserve">Recourse / Non-Recourse</t>
  </si>
  <si>
    <t xml:space="preserve">Lead Bank</t>
  </si>
  <si>
    <t xml:space="preserve">ENE Contact</t>
  </si>
  <si>
    <t xml:space="preserve">Docs</t>
  </si>
  <si>
    <t xml:space="preserve">Diag</t>
  </si>
  <si>
    <t xml:space="preserve">Fin</t>
  </si>
  <si>
    <t xml:space="preserve">Amount Base Curr</t>
  </si>
  <si>
    <t xml:space="preserve">Curr</t>
  </si>
  <si>
    <t xml:space="preserve">Amt</t>
  </si>
  <si>
    <t xml:space="preserve">Maturity Date</t>
  </si>
  <si>
    <t xml:space="preserve">Check</t>
  </si>
  <si>
    <t xml:space="preserve">Difference</t>
  </si>
  <si>
    <t xml:space="preserve">FLT</t>
  </si>
  <si>
    <t xml:space="preserve">Q</t>
  </si>
  <si>
    <t xml:space="preserve">MI - YES</t>
  </si>
  <si>
    <t xml:space="preserve">Project</t>
  </si>
  <si>
    <t xml:space="preserve">Recourse</t>
  </si>
  <si>
    <t xml:space="preserve">Citi</t>
  </si>
  <si>
    <t xml:space="preserve">James Richardson/Trevor Randolph</t>
  </si>
  <si>
    <t xml:space="preserve">X</t>
  </si>
  <si>
    <t xml:space="preserve">USD</t>
  </si>
  <si>
    <t xml:space="preserve">M</t>
  </si>
  <si>
    <t xml:space="preserve">Trevor Randolph</t>
  </si>
  <si>
    <t xml:space="preserve">Fleet</t>
  </si>
  <si>
    <t xml:space="preserve">Brazil</t>
  </si>
  <si>
    <t xml:space="preserve">Chase</t>
  </si>
  <si>
    <t xml:space="preserve">Charles Delacey/Michelle Wenz</t>
  </si>
  <si>
    <t xml:space="preserve">FIX</t>
  </si>
  <si>
    <t xml:space="preserve">On Balance Sheet</t>
  </si>
  <si>
    <t xml:space="preserve">BS-ENE-LTD</t>
  </si>
  <si>
    <t xml:space="preserve">CapMkt</t>
  </si>
  <si>
    <t xml:space="preserve">Jeff Nogid</t>
  </si>
  <si>
    <t xml:space="preserve">SSB/UBS</t>
  </si>
  <si>
    <t xml:space="preserve">FAS 133</t>
  </si>
  <si>
    <t xml:space="preserve">Corp</t>
  </si>
  <si>
    <t xml:space="preserve">Whitewing Notes</t>
  </si>
  <si>
    <t xml:space="preserve">ML</t>
  </si>
  <si>
    <t xml:space="preserve">YEN</t>
  </si>
  <si>
    <t xml:space="preserve">EOG Exchangable</t>
  </si>
  <si>
    <t xml:space="preserve">Clint Freeland</t>
  </si>
  <si>
    <t xml:space="preserve">Lehman</t>
  </si>
  <si>
    <t xml:space="preserve">Whitewing</t>
  </si>
  <si>
    <t xml:space="preserve">Senior Unsecured</t>
  </si>
  <si>
    <t xml:space="preserve">YEN 10B 03</t>
  </si>
  <si>
    <t xml:space="preserve">YEN 40B 03</t>
  </si>
  <si>
    <t xml:space="preserve">Whitewing II</t>
  </si>
  <si>
    <t xml:space="preserve">Yosemite II</t>
  </si>
  <si>
    <t xml:space="preserve">YEN 10B 04</t>
  </si>
  <si>
    <t xml:space="preserve">NatWest</t>
  </si>
  <si>
    <t xml:space="preserve">SSB</t>
  </si>
  <si>
    <t xml:space="preserve">SO2 Inventory</t>
  </si>
  <si>
    <t xml:space="preserve">Barclays</t>
  </si>
  <si>
    <t xml:space="preserve">Joe Deffner/Soma Ghosh</t>
  </si>
  <si>
    <t xml:space="preserve">Yosemite I</t>
  </si>
  <si>
    <t xml:space="preserve">Abbey National Lease</t>
  </si>
  <si>
    <t xml:space="preserve">GBP</t>
  </si>
  <si>
    <t xml:space="preserve">NatWest Lease</t>
  </si>
  <si>
    <t xml:space="preserve">EURO</t>
  </si>
  <si>
    <t xml:space="preserve">Lehman/Paribas</t>
  </si>
  <si>
    <t xml:space="preserve">EUR</t>
  </si>
  <si>
    <t xml:space="preserve">Northern Nat Gas - Sr Unsecured</t>
  </si>
  <si>
    <t xml:space="preserve">ENE- Revolver</t>
  </si>
  <si>
    <t xml:space="preserve">Senior Unsecured MTN</t>
  </si>
  <si>
    <t xml:space="preserve">senior subordinated</t>
  </si>
  <si>
    <t xml:space="preserve">ECLN I</t>
  </si>
  <si>
    <t xml:space="preserve">MSDW</t>
  </si>
  <si>
    <t xml:space="preserve">ECLN II</t>
  </si>
  <si>
    <t xml:space="preserve">BCI-ETB</t>
  </si>
  <si>
    <t xml:space="preserve">Prudential</t>
  </si>
  <si>
    <t xml:space="preserve">PEOPLES #2 - Original (maliseet?)</t>
  </si>
  <si>
    <t xml:space="preserve">Proj. Steele</t>
  </si>
  <si>
    <t xml:space="preserve">Unamortized Premium/Discount</t>
  </si>
  <si>
    <t xml:space="preserve">BS-PRJ-LTD</t>
  </si>
  <si>
    <t xml:space="preserve">Bahia Las Minas</t>
  </si>
  <si>
    <t xml:space="preserve">Dan Castagnola</t>
  </si>
  <si>
    <t xml:space="preserve">BBVA</t>
  </si>
  <si>
    <t xml:space="preserve">Sarah Wesner</t>
  </si>
  <si>
    <t xml:space="preserve">Enron WarpSpeed Services</t>
  </si>
  <si>
    <t xml:space="preserve">Trust Co of the West</t>
  </si>
  <si>
    <t xml:space="preserve">Batangas</t>
  </si>
  <si>
    <t xml:space="preserve">OPIC</t>
  </si>
  <si>
    <t xml:space="preserve">Steve Jernigan</t>
  </si>
  <si>
    <t xml:space="preserve">Centraga-Credit Facility</t>
  </si>
  <si>
    <t xml:space="preserve">Elektro   +TJLP</t>
  </si>
  <si>
    <t xml:space="preserve">R. Pecchio</t>
  </si>
  <si>
    <t xml:space="preserve">BRL</t>
  </si>
  <si>
    <t xml:space="preserve">Enron Energy Service UK Ltd.</t>
  </si>
  <si>
    <t xml:space="preserve">BNDES   +TJLP</t>
  </si>
  <si>
    <t xml:space="preserve">not  a project</t>
  </si>
  <si>
    <t xml:space="preserve">Elektro    +TR</t>
  </si>
  <si>
    <t xml:space="preserve">BAM Leasing Co/VITRO</t>
  </si>
  <si>
    <t xml:space="preserve">Elektro</t>
  </si>
  <si>
    <t xml:space="preserve">C</t>
  </si>
  <si>
    <t xml:space="preserve">B</t>
  </si>
  <si>
    <t xml:space="preserve">Series B Notes</t>
  </si>
  <si>
    <t xml:space="preserve">Don Bunnell</t>
  </si>
  <si>
    <t xml:space="preserve">Hypo Greek Project Financing</t>
  </si>
  <si>
    <t xml:space="preserve">GDR</t>
  </si>
  <si>
    <t xml:space="preserve">Tacke</t>
  </si>
  <si>
    <t xml:space="preserve">german wind com, no debt</t>
  </si>
  <si>
    <t xml:space="preserve">Energia Total do Brasil Ltda</t>
  </si>
  <si>
    <t xml:space="preserve">part of Elektro</t>
  </si>
  <si>
    <t xml:space="preserve">EPCA Argentina</t>
  </si>
  <si>
    <t xml:space="preserve">Brian Swinford</t>
  </si>
  <si>
    <t xml:space="preserve">Mees Pierson Cabazon</t>
  </si>
  <si>
    <t xml:space="preserve">Fortis</t>
  </si>
  <si>
    <t xml:space="preserve">David Mitchell</t>
  </si>
  <si>
    <t xml:space="preserve">Elektro   +IGP-DI</t>
  </si>
  <si>
    <t xml:space="preserve">BS-PGE</t>
  </si>
  <si>
    <t xml:space="preserve">PGN</t>
  </si>
  <si>
    <t xml:space="preserve">PREF</t>
  </si>
  <si>
    <t xml:space="preserve">EEC Stock</t>
  </si>
  <si>
    <t xml:space="preserve">PGE Preferred</t>
  </si>
  <si>
    <t xml:space="preserve">Organisational Partners</t>
  </si>
  <si>
    <t xml:space="preserve">Enron Mgmt Inc</t>
  </si>
  <si>
    <t xml:space="preserve">Maliseet</t>
  </si>
  <si>
    <t xml:space="preserve">Wiltshire Financial Asset Co.,  LLC</t>
  </si>
  <si>
    <t xml:space="preserve">LNG Powwer III LLC</t>
  </si>
  <si>
    <t xml:space="preserve">MIPS</t>
  </si>
  <si>
    <t xml:space="preserve">Goldman</t>
  </si>
  <si>
    <t xml:space="preserve">TOPrS II</t>
  </si>
  <si>
    <t xml:space="preserve">TOPrS I</t>
  </si>
  <si>
    <t xml:space="preserve">BS-CP-STD</t>
  </si>
  <si>
    <t xml:space="preserve">Formerly A2/P2</t>
  </si>
  <si>
    <t xml:space="preserve">Loan Sales</t>
  </si>
  <si>
    <t xml:space="preserve">A1/P1 Outstanding</t>
  </si>
  <si>
    <t xml:space="preserve">BS-Revolver-STD</t>
  </si>
  <si>
    <t xml:space="preserve">Citi-Chase Transwestern facility</t>
  </si>
  <si>
    <t xml:space="preserve">Cite/Chase</t>
  </si>
  <si>
    <t xml:space="preserve">Dan Boyle, David Mitchell</t>
  </si>
  <si>
    <t xml:space="preserve">BS-PRJ-STD</t>
  </si>
  <si>
    <t xml:space="preserve">Convertible Note</t>
  </si>
  <si>
    <t xml:space="preserve">Dan Boyle</t>
  </si>
  <si>
    <t xml:space="preserve">Citi Prepay- refinancing</t>
  </si>
  <si>
    <t xml:space="preserve">ENRON4C</t>
  </si>
  <si>
    <t xml:space="preserve">0450 Contra</t>
  </si>
  <si>
    <t xml:space="preserve">Summary Detail</t>
  </si>
  <si>
    <t xml:space="preserve">BS STD</t>
  </si>
  <si>
    <t xml:space="preserve">BS LTD</t>
  </si>
  <si>
    <t xml:space="preserve">Debt</t>
  </si>
  <si>
    <t xml:space="preserve">BS  - ST + PRJ</t>
  </si>
  <si>
    <t xml:space="preserve">Off-Balance Sheet</t>
  </si>
  <si>
    <t xml:space="preserve">Close of Business:</t>
  </si>
  <si>
    <t xml:space="preserve">INR</t>
  </si>
  <si>
    <t xml:space="preserve">MXN</t>
  </si>
  <si>
    <t xml:space="preserve">Valuation</t>
  </si>
  <si>
    <t xml:space="preserve">Transaction Cost</t>
  </si>
  <si>
    <t xml:space="preserve">Andy's Categories</t>
  </si>
  <si>
    <t xml:space="preserve">As fo</t>
  </si>
  <si>
    <t xml:space="preserve">Asset</t>
  </si>
  <si>
    <t xml:space="preserve">Amount $</t>
  </si>
  <si>
    <t xml:space="preserve">Committed</t>
  </si>
  <si>
    <t xml:space="preserve">Method</t>
  </si>
  <si>
    <t xml:space="preserve">Rate</t>
  </si>
  <si>
    <t xml:space="preserve">Start Date</t>
  </si>
  <si>
    <t xml:space="preserve">Equity</t>
  </si>
  <si>
    <t xml:space="preserve">Fees (Ann.)</t>
  </si>
  <si>
    <t xml:space="preserve">Effective Cost</t>
  </si>
  <si>
    <t xml:space="preserve">Upfront Fees</t>
  </si>
  <si>
    <t xml:space="preserve">Current Value</t>
  </si>
  <si>
    <t xml:space="preserve">Other</t>
  </si>
  <si>
    <t xml:space="preserve">ABN</t>
  </si>
  <si>
    <t xml:space="preserve">Kevin Howard</t>
  </si>
  <si>
    <t xml:space="preserve">140 Monetizations</t>
  </si>
  <si>
    <t xml:space="preserve">Aeneas/Psyche/Herecles Trust</t>
  </si>
  <si>
    <t xml:space="preserve">Equity in EOG</t>
  </si>
  <si>
    <t xml:space="preserve">RBC</t>
  </si>
  <si>
    <t xml:space="preserve">Mkt Price</t>
  </si>
  <si>
    <t xml:space="preserve">Public</t>
  </si>
  <si>
    <t xml:space="preserve">Part ownership in Tneaska IV power station</t>
  </si>
  <si>
    <t xml:space="preserve">KBC</t>
  </si>
  <si>
    <t xml:space="preserve">Stephanie Casas</t>
  </si>
  <si>
    <t xml:space="preserve">EOTT</t>
  </si>
  <si>
    <t xml:space="preserve">Jodi Coulter</t>
  </si>
  <si>
    <t xml:space="preserve">NA</t>
  </si>
  <si>
    <t xml:space="preserve">PV CF</t>
  </si>
  <si>
    <t xml:space="preserve">Non-$</t>
  </si>
  <si>
    <t xml:space="preserve">RBSFL</t>
  </si>
  <si>
    <t xml:space="preserve">Earnings &amp; Cash Flow/Utilities &amp; Services Business GBP 164mm</t>
  </si>
  <si>
    <t xml:space="preserve">RBS</t>
  </si>
  <si>
    <t xml:space="preserve">Stuart Schardin</t>
  </si>
  <si>
    <t xml:space="preserve">Part ownership in 2 MCN power plants</t>
  </si>
  <si>
    <t xml:space="preserve">EEP5; GBP 2mm</t>
  </si>
  <si>
    <t xml:space="preserve">TRS on TPL</t>
  </si>
  <si>
    <t xml:space="preserve">CIBC</t>
  </si>
  <si>
    <t xml:space="preserve">Tresa Kirby</t>
  </si>
  <si>
    <t xml:space="preserve">Barclay's, GBP 50mm</t>
  </si>
  <si>
    <t xml:space="preserve">TPL Div Stream</t>
  </si>
  <si>
    <t xml:space="preserve">Equity Interest in Service Co.</t>
  </si>
  <si>
    <t xml:space="preserve">CSFB</t>
  </si>
  <si>
    <t xml:space="preserve">Trushar Patel</t>
  </si>
  <si>
    <t xml:space="preserve">R</t>
  </si>
  <si>
    <t xml:space="preserve">Financing (loan) for a Canadian newsprint mill</t>
  </si>
  <si>
    <t xml:space="preserve">Doug McDowell</t>
  </si>
  <si>
    <t xml:space="preserve">Hawaii I</t>
  </si>
  <si>
    <t xml:space="preserve">E&amp;P Co. in Ohio</t>
  </si>
  <si>
    <t xml:space="preserve">Gordon Mckillop</t>
  </si>
  <si>
    <t xml:space="preserve">Hawaii II</t>
  </si>
  <si>
    <t xml:space="preserve">EOD Monetization</t>
  </si>
  <si>
    <t xml:space="preserve">Eli Lilly</t>
  </si>
  <si>
    <t xml:space="preserve">NPW Warrants</t>
  </si>
  <si>
    <t xml:space="preserve">Monetize 13,959 Resco Warrants</t>
  </si>
  <si>
    <t xml:space="preserve">Equity Interest in Margaux Trust</t>
  </si>
  <si>
    <t xml:space="preserve">Monetization of Pronghorn Note</t>
  </si>
  <si>
    <t xml:space="preserve">Enron Equity Forward Purchase Settlements</t>
  </si>
  <si>
    <t xml:space="preserve">Financing of a power generating facility by ESA Turbines</t>
  </si>
  <si>
    <t xml:space="preserve">WestLB</t>
  </si>
  <si>
    <t xml:space="preserve">Cheryl Lipshutz/David Mitchell</t>
  </si>
  <si>
    <t xml:space="preserve">N</t>
  </si>
  <si>
    <t xml:space="preserve">LLC with the purpose of investing in Whitewing</t>
  </si>
  <si>
    <t xml:space="preserve">Gordon Mckillop/Trevor Randolph</t>
  </si>
  <si>
    <t xml:space="preserve">Osprey II</t>
  </si>
  <si>
    <t xml:space="preserve">L</t>
  </si>
  <si>
    <t xml:space="preserve">New 475 MM 6.31%</t>
  </si>
  <si>
    <t xml:space="preserve">George Mckean/Trevor Randolph</t>
  </si>
  <si>
    <t xml:space="preserve">New EUR 515</t>
  </si>
  <si>
    <t xml:space="preserve">T</t>
  </si>
  <si>
    <t xml:space="preserve">Financing for E-Next Generation LLC</t>
  </si>
  <si>
    <t xml:space="preserve">Lisa Bills</t>
  </si>
  <si>
    <t xml:space="preserve">Deutsche</t>
  </si>
  <si>
    <t xml:space="preserve">Dave Maxey</t>
  </si>
  <si>
    <t xml:space="preserve">.</t>
  </si>
  <si>
    <t xml:space="preserve">Institutional Investors; GBP 110mm</t>
  </si>
  <si>
    <t xml:space="preserve">A fixed/floating swap with Pelican Bidder</t>
  </si>
  <si>
    <t xml:space="preserve">need</t>
  </si>
  <si>
    <t xml:space="preserve">D</t>
  </si>
  <si>
    <t xml:space="preserve">VPP financing facility</t>
  </si>
  <si>
    <t xml:space="preserve">Non-Recourse</t>
  </si>
  <si>
    <t xml:space="preserve">Bank of America</t>
  </si>
  <si>
    <t xml:space="preserve">Tim Proffitt</t>
  </si>
  <si>
    <t xml:space="preserve">Purchase of a Natural Gas Prepaid Forward Sale Contract from ENA</t>
  </si>
  <si>
    <t xml:space="preserve">Tim Proffitt 10% Recourse to ENE</t>
  </si>
  <si>
    <t xml:space="preserve">Insurance wrapped note on a VPP</t>
  </si>
  <si>
    <t xml:space="preserve">?</t>
  </si>
  <si>
    <t xml:space="preserve">Securitization of an annuity cash flow stream from Virginia power</t>
  </si>
  <si>
    <t xml:space="preserve">No</t>
  </si>
  <si>
    <t xml:space="preserve">Securitization of the payments between ECT and Nuclear Electric</t>
  </si>
  <si>
    <t xml:space="preserve">E</t>
  </si>
  <si>
    <t xml:space="preserve">A take or pay royality payment from HL&amp;P based on a tonaged mine</t>
  </si>
  <si>
    <t xml:space="preserve">LEASE</t>
  </si>
  <si>
    <t xml:space="preserve">Data Center</t>
  </si>
  <si>
    <t xml:space="preserve">GE Capital</t>
  </si>
  <si>
    <t xml:space="preserve">James Richardson</t>
  </si>
  <si>
    <t xml:space="preserve">Enron Building</t>
  </si>
  <si>
    <t xml:space="preserve">Charels Delacey</t>
  </si>
  <si>
    <t xml:space="preserve">Falcon 900 / Gulfstream</t>
  </si>
  <si>
    <t xml:space="preserve">HVB</t>
  </si>
  <si>
    <t xml:space="preserve">Furniture + Fixture Lease</t>
  </si>
  <si>
    <t xml:space="preserve">Hawker 1</t>
  </si>
  <si>
    <t xml:space="preserve">Gotham Funding</t>
  </si>
  <si>
    <t xml:space="preserve">BTM</t>
  </si>
  <si>
    <t xml:space="preserve">SB</t>
  </si>
  <si>
    <t xml:space="preserve">K</t>
  </si>
  <si>
    <t xml:space="preserve">MTBE/LRC</t>
  </si>
  <si>
    <t xml:space="preserve">Citibank</t>
  </si>
  <si>
    <t xml:space="preserve">George Mckean/David Mitchell</t>
  </si>
  <si>
    <t xml:space="preserve">Omaha Building</t>
  </si>
  <si>
    <t xml:space="preserve">State Street Bk &amp; Tr</t>
  </si>
  <si>
    <t xml:space="preserve">Charles Delacey</t>
  </si>
  <si>
    <t xml:space="preserve">Software Lease</t>
  </si>
  <si>
    <t xml:space="preserve">Advantage Asset Securitization</t>
  </si>
  <si>
    <t xml:space="preserve">Fuji</t>
  </si>
  <si>
    <t xml:space="preserve">O</t>
  </si>
  <si>
    <t xml:space="preserve">Toronto Dominion</t>
  </si>
  <si>
    <t xml:space="preserve">Joe Deffner - Start date 12/00</t>
  </si>
  <si>
    <t xml:space="preserve">Chase Manhattan Bank</t>
  </si>
  <si>
    <t xml:space="preserve">Joe Deffner - Start date 9/23/00</t>
  </si>
  <si>
    <t xml:space="preserve">P</t>
  </si>
  <si>
    <t xml:space="preserve">Joe Deffner - Start date 9/27/01</t>
  </si>
  <si>
    <t xml:space="preserve">G</t>
  </si>
  <si>
    <t xml:space="preserve">Delta Energy Corp</t>
  </si>
  <si>
    <t xml:space="preserve">Crude Oil Prepay</t>
  </si>
  <si>
    <t xml:space="preserve">H</t>
  </si>
  <si>
    <t xml:space="preserve">Doug McDowell/Trevor Randolph</t>
  </si>
  <si>
    <t xml:space="preserve">Mahonia Ltd.</t>
  </si>
  <si>
    <t xml:space="preserve">Joe Deffner</t>
  </si>
  <si>
    <t xml:space="preserve">American Public Energy Agency</t>
  </si>
  <si>
    <t xml:space="preserve">Citi Prepay Maturity 12/01 moved to Short-Term Debt payable 12/02</t>
  </si>
  <si>
    <t xml:space="preserve">Energy America</t>
  </si>
  <si>
    <t xml:space="preserve">CRRA</t>
  </si>
  <si>
    <t xml:space="preserve">Unconsolidated Subsidiaries</t>
  </si>
  <si>
    <t xml:space="preserve">Accroven</t>
  </si>
  <si>
    <t xml:space="preserve">Azurix - Affiliate</t>
  </si>
  <si>
    <t xml:space="preserve">GBP 300MM </t>
  </si>
  <si>
    <t xml:space="preserve">Azurix - Affiliate Bank</t>
  </si>
  <si>
    <t xml:space="preserve">Azurix - Bank Lines, Misc</t>
  </si>
  <si>
    <t xml:space="preserve">Azurix - Leases</t>
  </si>
  <si>
    <t xml:space="preserve">Azurix - Loans</t>
  </si>
  <si>
    <t xml:space="preserve">NBPL &amp; FPL</t>
  </si>
  <si>
    <t xml:space="preserve">Bear Paw - Lease</t>
  </si>
  <si>
    <t xml:space="preserve">Centragas</t>
  </si>
  <si>
    <t xml:space="preserve">CIESA</t>
  </si>
  <si>
    <t xml:space="preserve">Citrus</t>
  </si>
  <si>
    <t xml:space="preserve">Corinto</t>
  </si>
  <si>
    <t xml:space="preserve">Dahbol - ANZ Grindleys</t>
  </si>
  <si>
    <t xml:space="preserve">Dahbol - BA Asia</t>
  </si>
  <si>
    <t xml:space="preserve">Dahbol - BofA</t>
  </si>
  <si>
    <t xml:space="preserve">Dahbol - Canara Bank</t>
  </si>
  <si>
    <t xml:space="preserve">Dahbol - EXIM</t>
  </si>
  <si>
    <t xml:space="preserve">Dahbol - ICICI</t>
  </si>
  <si>
    <t xml:space="preserve">Dahbol - IDBI</t>
  </si>
  <si>
    <t xml:space="preserve">Dahbol - IFCI</t>
  </si>
  <si>
    <t xml:space="preserve">Dahbol - MPDCL</t>
  </si>
  <si>
    <t xml:space="preserve">Dahbol - OPIC</t>
  </si>
  <si>
    <t xml:space="preserve">Dahbol - SBI</t>
  </si>
  <si>
    <t xml:space="preserve">Dahbol II - BA Asia</t>
  </si>
  <si>
    <t xml:space="preserve">Dahbol II - Canara Bank</t>
  </si>
  <si>
    <t xml:space="preserve">Dahbol II - ICICI</t>
  </si>
  <si>
    <t xml:space="preserve">Dahbol II - IDBI</t>
  </si>
  <si>
    <t xml:space="preserve">Dahbol II - IFCI</t>
  </si>
  <si>
    <t xml:space="preserve">Dahbol II - JBIC</t>
  </si>
  <si>
    <t xml:space="preserve">Dahbol II - MITI</t>
  </si>
  <si>
    <t xml:space="preserve">Dahbol II - OND</t>
  </si>
  <si>
    <t xml:space="preserve">Dahbol II - OPIC</t>
  </si>
  <si>
    <t xml:space="preserve">Dahbol II - SBI</t>
  </si>
  <si>
    <t xml:space="preserve">EcoElectrica</t>
  </si>
  <si>
    <t xml:space="preserve">EIB Loan #1</t>
  </si>
  <si>
    <t xml:space="preserve">EIB Loan #2</t>
  </si>
  <si>
    <t xml:space="preserve">EIB Loan #3</t>
  </si>
  <si>
    <t xml:space="preserve">EIB Loan #4</t>
  </si>
  <si>
    <t xml:space="preserve">EIB Loan #5</t>
  </si>
  <si>
    <t xml:space="preserve">Empresa Productura</t>
  </si>
  <si>
    <t xml:space="preserve">Enron Europe Pwr </t>
  </si>
  <si>
    <t xml:space="preserve">Enron Wind-Lake Benton</t>
  </si>
  <si>
    <t xml:space="preserve">Enron Wind-Storm Lake I</t>
  </si>
  <si>
    <t xml:space="preserve">Enron Wind-Storm Lake II</t>
  </si>
  <si>
    <t xml:space="preserve">Enserco</t>
  </si>
  <si>
    <t xml:space="preserve">FPL</t>
  </si>
  <si>
    <t xml:space="preserve">FTV Communications</t>
  </si>
  <si>
    <t xml:space="preserve">Gas Transboliviano</t>
  </si>
  <si>
    <t xml:space="preserve">Gasoriente Boliviano SA</t>
  </si>
  <si>
    <t xml:space="preserve">JEDI  II</t>
  </si>
  <si>
    <t xml:space="preserve">Shirley Hudler-Paid down 11/3</t>
  </si>
  <si>
    <t xml:space="preserve">Mariner</t>
  </si>
  <si>
    <t xml:space="preserve">NBP -Notes</t>
  </si>
  <si>
    <t xml:space="preserve">NBP -Revolving</t>
  </si>
  <si>
    <t xml:space="preserve">NBPL-Note</t>
  </si>
  <si>
    <t xml:space="preserve">NBPL-Notes</t>
  </si>
  <si>
    <t xml:space="preserve">NBPL-Revolving</t>
  </si>
  <si>
    <t xml:space="preserve">Riogas</t>
  </si>
  <si>
    <t xml:space="preserve">SECLP &amp; SEOM</t>
  </si>
  <si>
    <t xml:space="preserve">SK Korea</t>
  </si>
  <si>
    <t xml:space="preserve">Subic Power Corp</t>
  </si>
  <si>
    <t xml:space="preserve">TBG</t>
  </si>
  <si>
    <t xml:space="preserve">Trailblazer</t>
  </si>
  <si>
    <t xml:space="preserve">Wessex Water Bonds</t>
  </si>
  <si>
    <t xml:space="preserve">Wessex Water Bond</t>
  </si>
  <si>
    <t xml:space="preserve">GBP 100MM </t>
  </si>
  <si>
    <t xml:space="preserve">Azurix</t>
  </si>
  <si>
    <t xml:space="preserve">GBP </t>
  </si>
  <si>
    <t xml:space="preserve">Subtotal  W/O Unconsolidated</t>
  </si>
  <si>
    <t xml:space="preserve">Total </t>
  </si>
  <si>
    <t xml:space="preserve">Total Obligations</t>
  </si>
  <si>
    <t xml:space="preserve">BJM</t>
  </si>
  <si>
    <t xml:space="preserve">On B/S</t>
  </si>
  <si>
    <t xml:space="preserve">Took away Transwestern $550MM from ST revolver b/c already included in the $750 + $250 (LT and ST debt)</t>
  </si>
  <si>
    <t xml:space="preserve">JKF</t>
  </si>
  <si>
    <t xml:space="preserve">Off B/S</t>
  </si>
  <si>
    <t xml:space="preserve">Changed prepay amortization numbers to match information from Travis Winfrey</t>
  </si>
  <si>
    <t xml:space="preserve">GKC</t>
  </si>
  <si>
    <t xml:space="preserve">Off-B/S</t>
  </si>
  <si>
    <t xml:space="preserve">Deleted 2 off-balance sheet prepays</t>
  </si>
  <si>
    <t xml:space="preserve">Moved Citi prepay ($250MM) to STD - PER BILL BROWN</t>
  </si>
  <si>
    <t xml:space="preserve">Added Pipeline refinancing of$1,000 B to Q4 02</t>
  </si>
  <si>
    <t xml:space="preserve">Spread sheet blew up; rebuilt it so it would work.</t>
  </si>
  <si>
    <t xml:space="preserve">Deleted $7.2 mm misc. debt from schedule originally listed for repayment in Q401</t>
  </si>
  <si>
    <t xml:space="preserve">Front Page</t>
  </si>
  <si>
    <t xml:space="preserve">Sum column in total debt did not flow correctly</t>
  </si>
  <si>
    <t xml:space="preserve">Updated outstading CP</t>
  </si>
  <si>
    <t xml:space="preserve">Updated Equity forward Settlements</t>
  </si>
  <si>
    <t xml:space="preserve">Added Forward equity Purchase settlements to detail and summary sheet.</t>
  </si>
  <si>
    <t xml:space="preserve">B/S</t>
  </si>
  <si>
    <t xml:space="preserve">Broke out CP programs in detail.  Will need to update everyday with outstanding.</t>
  </si>
  <si>
    <t xml:space="preserve">Added BWT/EEX amortization schedule provided by Charlie</t>
  </si>
  <si>
    <t xml:space="preserve">Deleted $350mm prepay "expected in 3Q01" that was not completed.</t>
  </si>
  <si>
    <t xml:space="preserve">Marked Inauguration Recourse per Delacey's scribbling</t>
  </si>
  <si>
    <t xml:space="preserve">JN</t>
  </si>
  <si>
    <t xml:space="preserve">Removed outstanding amounts for JEDI II per Shirley Hudler.  Everything is paid off.</t>
  </si>
  <si>
    <t xml:space="preserve">FX Rates</t>
  </si>
  <si>
    <t xml:space="preserve">Interest Rates</t>
  </si>
  <si>
    <t xml:space="preserve">US 01M</t>
  </si>
  <si>
    <t xml:space="preserve">US 02M</t>
  </si>
  <si>
    <t xml:space="preserve">US 03M</t>
  </si>
  <si>
    <t xml:space="preserve">US 06M</t>
  </si>
  <si>
    <t xml:space="preserve">US 12M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</si>
</sst>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0%"/>
    <numFmt numFmtId="169" formatCode="0.00"/>
    <numFmt numFmtId="170" formatCode="0.000%"/>
    <numFmt numFmtId="171" formatCode="_(* #,##0_);_(* \(#,##0\);_(* \-?_);_(@_)"/>
    <numFmt numFmtId="172" formatCode="_(* #,##0.0_);_(* \(#,##0.0\);_(* \-??_);_(@_)"/>
    <numFmt numFmtId="173" formatCode="_(* #,##0.0_);_(* \(#,##0.0\);_(* \-?_);_(@_)"/>
    <numFmt numFmtId="174" formatCode="[$-409]mmm\-yy"/>
    <numFmt numFmtId="175" formatCode="[$-409]d\-mmm\-yy"/>
    <numFmt numFmtId="176" formatCode="m/d/yy"/>
    <numFmt numFmtId="177" formatCode="[$-409]d\-mmm"/>
    <numFmt numFmtId="178" formatCode="0.00%"/>
    <numFmt numFmtId="179" formatCode="_(* #,##0.0000_);_(* \(#,##0.0000\);_(* \-?_);_(@_)"/>
    <numFmt numFmtId="180" formatCode="mm/dd/yy"/>
    <numFmt numFmtId="181" formatCode="0.0%"/>
    <numFmt numFmtId="182" formatCode="\$#,##0_);[RED]&quot;($&quot;#,##0\)"/>
    <numFmt numFmtId="183" formatCode="0.0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4"/>
      <name val="Arial"/>
      <family val="2"/>
    </font>
    <font>
      <b val="true"/>
      <sz val="24"/>
      <name val="Arial"/>
      <family val="2"/>
    </font>
    <font>
      <sz val="10"/>
      <name val="Arial"/>
      <family val="2"/>
    </font>
    <font>
      <b val="true"/>
      <sz val="14"/>
      <color rgb="FF0000FF"/>
      <name val="Arial"/>
      <family val="2"/>
    </font>
    <font>
      <b val="true"/>
      <sz val="16"/>
      <color rgb="FF0000FF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i val="true"/>
      <sz val="10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003366"/>
      <name val="Arial"/>
      <family val="2"/>
    </font>
    <font>
      <b val="true"/>
      <u val="single"/>
      <sz val="10"/>
      <name val="Arial"/>
      <family val="2"/>
    </font>
    <font>
      <b val="true"/>
      <u val="single"/>
      <sz val="12"/>
      <name val="Arial"/>
      <family val="2"/>
    </font>
    <font>
      <sz val="10"/>
      <color rgb="FF3366F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u val="single"/>
      <sz val="10"/>
      <name val="Arial"/>
      <family val="2"/>
    </font>
    <font>
      <u val="single"/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CCFFFF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0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5" fillId="0" borderId="1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4" fontId="15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6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73" fontId="18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4" fontId="7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6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1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6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3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6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1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2" fontId="7" fillId="0" borderId="4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2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2" fontId="0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6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5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2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4" fontId="1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5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8" fontId="15" fillId="0" borderId="1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0" fontId="15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2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2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2" fontId="2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9" fillId="0" borderId="0" xfId="1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1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4" fillId="0" borderId="0" xfId="1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4" fillId="0" borderId="0" xfId="1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72" fontId="23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6" fontId="7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0" borderId="0" xfId="19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1" fontId="0" fillId="0" borderId="0" xfId="19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2" fontId="23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8" fontId="0" fillId="0" borderId="0" xfId="1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2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left" vertical="top" textRotation="0" wrapText="true" indent="0" shrinkToFit="false"/>
      <protection locked="true" hidden="false"/>
    </xf>
    <xf numFmtId="172" fontId="23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78" fontId="7" fillId="0" borderId="0" xfId="1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4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3" fontId="7" fillId="4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2" fontId="4" fillId="4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7" fontId="7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7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7" fillId="4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3" fontId="7" fillId="4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7" fillId="4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8" fontId="7" fillId="4" borderId="0" xfId="1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4" fillId="4" borderId="0" xfId="1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7" fillId="4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3" fontId="18" fillId="4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7" fontId="0" fillId="4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23" fillId="4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2" fontId="0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0" fillId="4" borderId="0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0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78" fontId="19" fillId="4" borderId="0" xfId="1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25" fillId="4" borderId="0" xfId="1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0" fillId="4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73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0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78" fontId="0" fillId="4" borderId="0" xfId="1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7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7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3" fontId="7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3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78" fontId="25" fillId="0" borderId="0" xfId="1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8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0" fillId="5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3" fontId="18" fillId="5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0" fillId="5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7" fillId="5" borderId="0" xfId="1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8" fontId="0" fillId="5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9" fillId="5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4" fillId="5" borderId="0" xfId="1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78" fontId="0" fillId="0" borderId="0" xfId="19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2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4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8" fontId="7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13.41"/>
    <col collapsed="false" customWidth="true" hidden="false" outlineLevel="0" max="2" min="2" style="0" width="1.99"/>
    <col collapsed="false" customWidth="true" hidden="false" outlineLevel="0" max="3" min="3" style="1" width="47.28"/>
    <col collapsed="false" customWidth="true" hidden="false" outlineLevel="0" max="4" min="4" style="0" width="16.7"/>
    <col collapsed="false" customWidth="true" hidden="false" outlineLevel="0" max="5" min="5" style="0" width="2.28"/>
    <col collapsed="false" customWidth="true" hidden="false" outlineLevel="0" max="7" min="6" style="2" width="13.28"/>
    <col collapsed="false" customWidth="true" hidden="false" outlineLevel="0" max="8" min="8" style="0" width="13.28"/>
    <col collapsed="false" customWidth="true" hidden="false" outlineLevel="0" max="9" min="9" style="0" width="16.13"/>
    <col collapsed="false" customWidth="true" hidden="false" outlineLevel="0" max="26" min="10" style="0" width="13.28"/>
    <col collapsed="false" customWidth="true" hidden="false" outlineLevel="0" max="249" min="27" style="0" width="11.42"/>
  </cols>
  <sheetData>
    <row r="1" customFormat="false" ht="18" hidden="false" customHeight="false" outlineLevel="0" collapsed="false">
      <c r="C1" s="3" t="s">
        <v>0</v>
      </c>
    </row>
    <row r="2" customFormat="false" ht="30" hidden="false" customHeight="false" outlineLevel="0" collapsed="false">
      <c r="C2" s="3"/>
      <c r="N2" s="4" t="s">
        <v>1</v>
      </c>
      <c r="O2" s="4"/>
      <c r="P2" s="4"/>
      <c r="Q2" s="5" t="n">
        <f aca="true">TODAY()</f>
        <v>45926</v>
      </c>
      <c r="R2" s="5"/>
      <c r="Z2" s="6"/>
    </row>
    <row r="3" customFormat="false" ht="12.75" hidden="false" customHeight="false" outlineLevel="0" collapsed="false">
      <c r="D3" s="7" t="n">
        <f aca="true">TODAY()</f>
        <v>45926</v>
      </c>
      <c r="E3" s="8"/>
      <c r="F3" s="9"/>
      <c r="G3" s="9"/>
    </row>
    <row r="4" customFormat="false" ht="40.5" hidden="false" customHeight="true" outlineLevel="0" collapsed="false">
      <c r="A4" s="10"/>
      <c r="B4" s="10"/>
      <c r="C4" s="11"/>
      <c r="D4" s="11" t="s">
        <v>2</v>
      </c>
      <c r="E4" s="11"/>
      <c r="F4" s="12" t="s">
        <v>3</v>
      </c>
      <c r="G4" s="12" t="s">
        <v>4</v>
      </c>
      <c r="H4" s="12" t="s">
        <v>5</v>
      </c>
      <c r="I4" s="12" t="s">
        <v>6</v>
      </c>
      <c r="J4" s="12" t="s">
        <v>7</v>
      </c>
      <c r="K4" s="12" t="s">
        <v>8</v>
      </c>
      <c r="L4" s="12" t="s">
        <v>9</v>
      </c>
      <c r="M4" s="12" t="s">
        <v>10</v>
      </c>
      <c r="N4" s="12" t="s">
        <v>11</v>
      </c>
      <c r="O4" s="12" t="s">
        <v>12</v>
      </c>
      <c r="P4" s="12" t="s">
        <v>13</v>
      </c>
      <c r="Q4" s="12" t="s">
        <v>14</v>
      </c>
      <c r="R4" s="12" t="s">
        <v>15</v>
      </c>
      <c r="S4" s="12" t="s">
        <v>16</v>
      </c>
      <c r="T4" s="12" t="s">
        <v>17</v>
      </c>
      <c r="U4" s="12" t="s">
        <v>18</v>
      </c>
      <c r="V4" s="12" t="s">
        <v>19</v>
      </c>
      <c r="W4" s="12" t="s">
        <v>20</v>
      </c>
      <c r="X4" s="12" t="s">
        <v>21</v>
      </c>
      <c r="Y4" s="12" t="s">
        <v>22</v>
      </c>
      <c r="Z4" s="12" t="s">
        <v>23</v>
      </c>
      <c r="AA4" s="12" t="s">
        <v>24</v>
      </c>
      <c r="AB4" s="12" t="s">
        <v>25</v>
      </c>
      <c r="AC4" s="12" t="s">
        <v>26</v>
      </c>
      <c r="AD4" s="12" t="s">
        <v>27</v>
      </c>
      <c r="AE4" s="12" t="s">
        <v>28</v>
      </c>
      <c r="AF4" s="12" t="s">
        <v>29</v>
      </c>
      <c r="AG4" s="12" t="s">
        <v>30</v>
      </c>
      <c r="AH4" s="12" t="s">
        <v>31</v>
      </c>
      <c r="AI4" s="12" t="s">
        <v>32</v>
      </c>
      <c r="AJ4" s="12" t="s">
        <v>33</v>
      </c>
      <c r="AK4" s="12" t="s">
        <v>34</v>
      </c>
      <c r="AL4" s="12" t="s">
        <v>35</v>
      </c>
      <c r="AM4" s="12" t="s">
        <v>36</v>
      </c>
      <c r="AN4" s="12" t="s">
        <v>37</v>
      </c>
      <c r="AO4" s="12" t="s">
        <v>38</v>
      </c>
      <c r="AP4" s="12" t="s">
        <v>39</v>
      </c>
      <c r="AQ4" s="12" t="s">
        <v>40</v>
      </c>
      <c r="AR4" s="12" t="s">
        <v>41</v>
      </c>
      <c r="AS4" s="12" t="s">
        <v>42</v>
      </c>
      <c r="AT4" s="12" t="s">
        <v>43</v>
      </c>
      <c r="AU4" s="12" t="s">
        <v>44</v>
      </c>
      <c r="AV4" s="12" t="s">
        <v>45</v>
      </c>
      <c r="AW4" s="12" t="s">
        <v>46</v>
      </c>
      <c r="AX4" s="12" t="s">
        <v>47</v>
      </c>
      <c r="AY4" s="12" t="s">
        <v>48</v>
      </c>
      <c r="AZ4" s="12" t="s">
        <v>49</v>
      </c>
      <c r="BA4" s="12" t="s">
        <v>50</v>
      </c>
      <c r="BB4" s="12" t="s">
        <v>51</v>
      </c>
      <c r="BC4" s="12" t="s">
        <v>52</v>
      </c>
      <c r="BD4" s="12" t="s">
        <v>53</v>
      </c>
      <c r="BE4" s="12" t="s">
        <v>54</v>
      </c>
      <c r="BF4" s="12" t="s">
        <v>55</v>
      </c>
      <c r="BG4" s="12" t="s">
        <v>56</v>
      </c>
      <c r="BH4" s="12" t="s">
        <v>57</v>
      </c>
      <c r="BI4" s="12" t="s">
        <v>58</v>
      </c>
      <c r="BJ4" s="12" t="s">
        <v>59</v>
      </c>
      <c r="BK4" s="12" t="s">
        <v>60</v>
      </c>
      <c r="BL4" s="12" t="s">
        <v>61</v>
      </c>
      <c r="BM4" s="12" t="s">
        <v>62</v>
      </c>
      <c r="BN4" s="12" t="s">
        <v>63</v>
      </c>
      <c r="BO4" s="12" t="s">
        <v>64</v>
      </c>
      <c r="BP4" s="12" t="s">
        <v>65</v>
      </c>
      <c r="BQ4" s="12" t="s">
        <v>66</v>
      </c>
      <c r="BR4" s="12" t="s">
        <v>67</v>
      </c>
      <c r="BS4" s="12" t="s">
        <v>68</v>
      </c>
      <c r="BT4" s="12" t="s">
        <v>69</v>
      </c>
      <c r="BU4" s="12" t="s">
        <v>70</v>
      </c>
      <c r="BV4" s="12" t="s">
        <v>71</v>
      </c>
      <c r="BW4" s="12" t="s">
        <v>72</v>
      </c>
      <c r="BX4" s="12" t="s">
        <v>73</v>
      </c>
      <c r="BY4" s="12" t="s">
        <v>74</v>
      </c>
      <c r="BZ4" s="12" t="s">
        <v>75</v>
      </c>
      <c r="CA4" s="12" t="s">
        <v>76</v>
      </c>
      <c r="CB4" s="12" t="s">
        <v>77</v>
      </c>
      <c r="CC4" s="12" t="s">
        <v>78</v>
      </c>
      <c r="CD4" s="12" t="s">
        <v>79</v>
      </c>
      <c r="CE4" s="12" t="s">
        <v>80</v>
      </c>
      <c r="CF4" s="12" t="s">
        <v>81</v>
      </c>
      <c r="CG4" s="12" t="s">
        <v>82</v>
      </c>
      <c r="CH4" s="12" t="s">
        <v>83</v>
      </c>
      <c r="CI4" s="12" t="s">
        <v>84</v>
      </c>
      <c r="CJ4" s="12" t="s">
        <v>85</v>
      </c>
      <c r="CK4" s="12" t="s">
        <v>86</v>
      </c>
      <c r="CL4" s="12" t="s">
        <v>87</v>
      </c>
      <c r="CM4" s="12" t="s">
        <v>88</v>
      </c>
      <c r="CN4" s="12" t="s">
        <v>89</v>
      </c>
      <c r="CO4" s="12" t="s">
        <v>90</v>
      </c>
      <c r="CP4" s="12" t="s">
        <v>91</v>
      </c>
      <c r="CQ4" s="12" t="s">
        <v>92</v>
      </c>
      <c r="CR4" s="12" t="s">
        <v>93</v>
      </c>
      <c r="CS4" s="12" t="s">
        <v>94</v>
      </c>
      <c r="CT4" s="12" t="s">
        <v>95</v>
      </c>
      <c r="CU4" s="12" t="s">
        <v>96</v>
      </c>
      <c r="CV4" s="12" t="s">
        <v>97</v>
      </c>
      <c r="CW4" s="12" t="s">
        <v>98</v>
      </c>
      <c r="CX4" s="12" t="s">
        <v>99</v>
      </c>
      <c r="CY4" s="12" t="s">
        <v>100</v>
      </c>
      <c r="CZ4" s="12" t="s">
        <v>101</v>
      </c>
      <c r="DA4" s="12" t="s">
        <v>102</v>
      </c>
      <c r="DB4" s="12" t="s">
        <v>103</v>
      </c>
      <c r="DC4" s="12" t="s">
        <v>104</v>
      </c>
      <c r="DD4" s="12" t="s">
        <v>105</v>
      </c>
      <c r="DE4" s="12" t="s">
        <v>106</v>
      </c>
      <c r="DF4" s="12" t="s">
        <v>107</v>
      </c>
      <c r="DG4" s="12" t="s">
        <v>108</v>
      </c>
      <c r="DH4" s="12" t="s">
        <v>109</v>
      </c>
      <c r="DI4" s="12" t="s">
        <v>110</v>
      </c>
      <c r="DJ4" s="12" t="s">
        <v>111</v>
      </c>
      <c r="DK4" s="12" t="s">
        <v>112</v>
      </c>
      <c r="DL4" s="12" t="s">
        <v>113</v>
      </c>
      <c r="DM4" s="12" t="s">
        <v>114</v>
      </c>
      <c r="DN4" s="12" t="s">
        <v>115</v>
      </c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</row>
    <row r="6" customFormat="false" ht="12.75" hidden="false" customHeight="false" outlineLevel="0" collapsed="false">
      <c r="A6" s="1" t="s">
        <v>116</v>
      </c>
      <c r="C6" s="1" t="s">
        <v>117</v>
      </c>
      <c r="D6" s="13" t="n">
        <f aca="false">'Balance Sheet'!I174</f>
        <v>332.248</v>
      </c>
      <c r="E6" s="13"/>
      <c r="F6" s="13" t="n">
        <f aca="false">'Balance Sheet'!Y179</f>
        <v>140.343</v>
      </c>
      <c r="G6" s="13" t="n">
        <f aca="false">'Balance Sheet'!Z179</f>
        <v>191.905</v>
      </c>
      <c r="H6" s="13" t="n">
        <f aca="false">'Balance Sheet'!AA179</f>
        <v>0</v>
      </c>
      <c r="I6" s="13" t="n">
        <f aca="false">'Balance Sheet'!AB179</f>
        <v>0</v>
      </c>
      <c r="J6" s="13" t="n">
        <f aca="false">'Balance Sheet'!AC179</f>
        <v>0</v>
      </c>
      <c r="K6" s="13" t="n">
        <f aca="false">'Balance Sheet'!AD179</f>
        <v>0</v>
      </c>
      <c r="L6" s="13" t="n">
        <f aca="false">'Balance Sheet'!AE179</f>
        <v>0</v>
      </c>
      <c r="M6" s="13" t="n">
        <f aca="false">'Balance Sheet'!AF179</f>
        <v>0</v>
      </c>
      <c r="N6" s="13" t="n">
        <f aca="false">'Balance Sheet'!AG179</f>
        <v>0</v>
      </c>
      <c r="O6" s="13" t="n">
        <f aca="false">'Balance Sheet'!AH179</f>
        <v>0</v>
      </c>
      <c r="P6" s="13" t="n">
        <f aca="false">'Balance Sheet'!AI179</f>
        <v>0</v>
      </c>
      <c r="Q6" s="13" t="n">
        <f aca="false">'Balance Sheet'!AJ179</f>
        <v>0</v>
      </c>
      <c r="R6" s="13" t="n">
        <f aca="false">'Balance Sheet'!AK179</f>
        <v>0</v>
      </c>
      <c r="S6" s="13" t="n">
        <f aca="false">'Balance Sheet'!AL179</f>
        <v>0</v>
      </c>
      <c r="T6" s="13" t="n">
        <f aca="false">'Balance Sheet'!AM179</f>
        <v>0</v>
      </c>
      <c r="U6" s="13" t="n">
        <f aca="false">'Balance Sheet'!AN179</f>
        <v>0</v>
      </c>
      <c r="V6" s="13" t="n">
        <f aca="false">'Balance Sheet'!AO179</f>
        <v>0</v>
      </c>
      <c r="W6" s="13" t="n">
        <f aca="false">'Balance Sheet'!AP179</f>
        <v>0</v>
      </c>
      <c r="X6" s="13" t="n">
        <f aca="false">'Balance Sheet'!AQ179</f>
        <v>0</v>
      </c>
      <c r="Y6" s="13" t="n">
        <f aca="false">'Balance Sheet'!AR179</f>
        <v>0</v>
      </c>
      <c r="Z6" s="13" t="n">
        <f aca="false">'Balance Sheet'!AS179</f>
        <v>0</v>
      </c>
      <c r="AA6" s="13" t="n">
        <f aca="false">'Balance Sheet'!AT179</f>
        <v>0</v>
      </c>
      <c r="AB6" s="13" t="n">
        <f aca="false">'Balance Sheet'!AU179</f>
        <v>0</v>
      </c>
      <c r="AC6" s="13" t="n">
        <f aca="false">'Balance Sheet'!AV179</f>
        <v>0</v>
      </c>
      <c r="AD6" s="13" t="n">
        <f aca="false">'Balance Sheet'!AW179</f>
        <v>0</v>
      </c>
      <c r="AE6" s="13" t="n">
        <f aca="false">'Balance Sheet'!AX179</f>
        <v>0</v>
      </c>
      <c r="AF6" s="13" t="n">
        <f aca="false">'Balance Sheet'!AY179</f>
        <v>0</v>
      </c>
      <c r="AG6" s="13" t="n">
        <f aca="false">'Balance Sheet'!AZ179</f>
        <v>0</v>
      </c>
      <c r="AH6" s="13" t="n">
        <f aca="false">'Balance Sheet'!BA179</f>
        <v>0</v>
      </c>
      <c r="AI6" s="13" t="n">
        <f aca="false">'Balance Sheet'!BB179</f>
        <v>0</v>
      </c>
      <c r="AJ6" s="13" t="n">
        <f aca="false">'Balance Sheet'!BC179</f>
        <v>0</v>
      </c>
      <c r="AK6" s="13" t="n">
        <f aca="false">'Balance Sheet'!BD179</f>
        <v>0</v>
      </c>
      <c r="AL6" s="13" t="n">
        <f aca="false">'Balance Sheet'!BE179</f>
        <v>0</v>
      </c>
      <c r="AM6" s="13" t="n">
        <f aca="false">'Balance Sheet'!BF179</f>
        <v>0</v>
      </c>
      <c r="AN6" s="13" t="n">
        <f aca="false">'Balance Sheet'!BG179</f>
        <v>0</v>
      </c>
      <c r="AO6" s="13" t="n">
        <f aca="false">'Balance Sheet'!BH179</f>
        <v>0</v>
      </c>
      <c r="AP6" s="13" t="n">
        <f aca="false">'Balance Sheet'!BI179</f>
        <v>0</v>
      </c>
      <c r="AQ6" s="13" t="n">
        <f aca="false">'Balance Sheet'!BJ179</f>
        <v>0</v>
      </c>
      <c r="AR6" s="13" t="n">
        <f aca="false">'Balance Sheet'!BK179</f>
        <v>0</v>
      </c>
      <c r="AS6" s="13" t="n">
        <f aca="false">'Balance Sheet'!BL179</f>
        <v>0</v>
      </c>
      <c r="AT6" s="13" t="n">
        <f aca="false">'Balance Sheet'!BM179</f>
        <v>0</v>
      </c>
      <c r="AU6" s="13" t="n">
        <f aca="false">'Balance Sheet'!BN179</f>
        <v>0</v>
      </c>
      <c r="AV6" s="13" t="n">
        <f aca="false">'Balance Sheet'!BO179</f>
        <v>0</v>
      </c>
      <c r="AW6" s="13" t="n">
        <f aca="false">'Balance Sheet'!BP179</f>
        <v>0</v>
      </c>
      <c r="AX6" s="13" t="n">
        <f aca="false">'Balance Sheet'!BQ179</f>
        <v>0</v>
      </c>
      <c r="AY6" s="13" t="n">
        <f aca="false">'Balance Sheet'!BR179</f>
        <v>0</v>
      </c>
      <c r="AZ6" s="13" t="n">
        <f aca="false">'Balance Sheet'!BS179</f>
        <v>0</v>
      </c>
      <c r="BA6" s="13" t="n">
        <f aca="false">'Balance Sheet'!BT179</f>
        <v>0</v>
      </c>
      <c r="BB6" s="13" t="n">
        <f aca="false">'Balance Sheet'!BU179</f>
        <v>0</v>
      </c>
      <c r="BC6" s="13" t="n">
        <f aca="false">'Balance Sheet'!BV179</f>
        <v>0</v>
      </c>
      <c r="BD6" s="13" t="n">
        <f aca="false">'Balance Sheet'!BW179</f>
        <v>0</v>
      </c>
      <c r="BE6" s="13" t="n">
        <f aca="false">'Balance Sheet'!BX179</f>
        <v>0</v>
      </c>
      <c r="BF6" s="13" t="n">
        <f aca="false">'Balance Sheet'!BY179</f>
        <v>0</v>
      </c>
      <c r="BG6" s="13" t="n">
        <f aca="false">'Balance Sheet'!BZ179</f>
        <v>0</v>
      </c>
      <c r="BH6" s="13" t="n">
        <f aca="false">'Balance Sheet'!CA179</f>
        <v>0</v>
      </c>
      <c r="BI6" s="13" t="n">
        <f aca="false">'Balance Sheet'!CB179</f>
        <v>0</v>
      </c>
      <c r="BJ6" s="13" t="n">
        <f aca="false">'Balance Sheet'!CC179</f>
        <v>0</v>
      </c>
      <c r="BK6" s="13" t="n">
        <f aca="false">'Balance Sheet'!CD179</f>
        <v>0</v>
      </c>
      <c r="BL6" s="13" t="n">
        <f aca="false">'Balance Sheet'!CE179</f>
        <v>0</v>
      </c>
      <c r="BM6" s="13" t="n">
        <f aca="false">'Balance Sheet'!CF179</f>
        <v>0</v>
      </c>
      <c r="BN6" s="13" t="n">
        <f aca="false">'Balance Sheet'!CG179</f>
        <v>0</v>
      </c>
      <c r="BO6" s="13" t="n">
        <f aca="false">'Balance Sheet'!CH179</f>
        <v>0</v>
      </c>
      <c r="BP6" s="13" t="n">
        <f aca="false">'Balance Sheet'!CI179</f>
        <v>0</v>
      </c>
      <c r="BQ6" s="13" t="n">
        <f aca="false">'Balance Sheet'!CJ179</f>
        <v>0</v>
      </c>
      <c r="BR6" s="13" t="n">
        <f aca="false">'Balance Sheet'!CK179</f>
        <v>0</v>
      </c>
      <c r="BS6" s="13" t="n">
        <f aca="false">'Balance Sheet'!CL179</f>
        <v>0</v>
      </c>
      <c r="BT6" s="13" t="n">
        <f aca="false">'Balance Sheet'!CM179</f>
        <v>0</v>
      </c>
      <c r="BU6" s="13" t="n">
        <f aca="false">'Balance Sheet'!CN179</f>
        <v>0</v>
      </c>
      <c r="BV6" s="13" t="n">
        <f aca="false">'Balance Sheet'!CO179</f>
        <v>0</v>
      </c>
      <c r="BW6" s="13" t="n">
        <f aca="false">'Balance Sheet'!CP179</f>
        <v>0</v>
      </c>
      <c r="BX6" s="13" t="n">
        <f aca="false">'Balance Sheet'!CQ179</f>
        <v>0</v>
      </c>
      <c r="BY6" s="13" t="n">
        <f aca="false">'Balance Sheet'!CR179</f>
        <v>0</v>
      </c>
      <c r="BZ6" s="13" t="n">
        <f aca="false">'Balance Sheet'!CS179</f>
        <v>0</v>
      </c>
      <c r="CA6" s="13" t="n">
        <f aca="false">'Balance Sheet'!CT179</f>
        <v>0</v>
      </c>
      <c r="CB6" s="13" t="n">
        <f aca="false">'Balance Sheet'!CU179</f>
        <v>0</v>
      </c>
      <c r="CC6" s="13" t="n">
        <f aca="false">'Balance Sheet'!CV179</f>
        <v>0</v>
      </c>
      <c r="CD6" s="13" t="n">
        <f aca="false">'Balance Sheet'!CW179</f>
        <v>0</v>
      </c>
      <c r="CE6" s="13" t="n">
        <f aca="false">'Balance Sheet'!CX179</f>
        <v>0</v>
      </c>
      <c r="CF6" s="13" t="n">
        <f aca="false">'Balance Sheet'!CY179</f>
        <v>0</v>
      </c>
      <c r="CG6" s="13" t="n">
        <f aca="false">'Balance Sheet'!CZ179</f>
        <v>0</v>
      </c>
      <c r="CH6" s="13" t="n">
        <f aca="false">'Balance Sheet'!DA179</f>
        <v>0</v>
      </c>
      <c r="CI6" s="13" t="n">
        <f aca="false">'Balance Sheet'!DB179</f>
        <v>0</v>
      </c>
      <c r="CJ6" s="13" t="n">
        <f aca="false">'Balance Sheet'!DC179</f>
        <v>0</v>
      </c>
      <c r="CK6" s="13" t="n">
        <f aca="false">'Balance Sheet'!DD179</f>
        <v>0</v>
      </c>
      <c r="CL6" s="13" t="n">
        <f aca="false">'Balance Sheet'!DE179</f>
        <v>0</v>
      </c>
      <c r="CM6" s="13" t="n">
        <f aca="false">'Balance Sheet'!DF179</f>
        <v>0</v>
      </c>
      <c r="CN6" s="13" t="n">
        <f aca="false">'Balance Sheet'!DG179</f>
        <v>0</v>
      </c>
      <c r="CO6" s="13" t="n">
        <f aca="false">'Balance Sheet'!DH179</f>
        <v>0</v>
      </c>
      <c r="CP6" s="13" t="n">
        <f aca="false">'Balance Sheet'!DI179</f>
        <v>0</v>
      </c>
      <c r="CQ6" s="13" t="n">
        <f aca="false">'Balance Sheet'!DJ179</f>
        <v>0</v>
      </c>
      <c r="CR6" s="13" t="n">
        <f aca="false">'Balance Sheet'!DK179</f>
        <v>0</v>
      </c>
      <c r="CS6" s="13" t="n">
        <f aca="false">'Balance Sheet'!DL179</f>
        <v>0</v>
      </c>
      <c r="CT6" s="13" t="n">
        <f aca="false">'Balance Sheet'!DM179</f>
        <v>0</v>
      </c>
      <c r="CU6" s="13" t="n">
        <f aca="false">'Balance Sheet'!DN179</f>
        <v>0</v>
      </c>
      <c r="CV6" s="13" t="n">
        <f aca="false">'Balance Sheet'!DO179</f>
        <v>0</v>
      </c>
      <c r="CW6" s="13" t="n">
        <f aca="false">'Balance Sheet'!DP179</f>
        <v>0</v>
      </c>
      <c r="CX6" s="13" t="n">
        <f aca="false">'Balance Sheet'!DQ179</f>
        <v>0</v>
      </c>
      <c r="CY6" s="13" t="n">
        <f aca="false">'Balance Sheet'!DR179</f>
        <v>0</v>
      </c>
      <c r="CZ6" s="13" t="n">
        <f aca="false">'Balance Sheet'!DS179</f>
        <v>0</v>
      </c>
      <c r="DA6" s="13" t="n">
        <f aca="false">'Balance Sheet'!DT179</f>
        <v>0</v>
      </c>
      <c r="DB6" s="13" t="n">
        <f aca="false">'Balance Sheet'!DU179</f>
        <v>0</v>
      </c>
      <c r="DC6" s="13" t="n">
        <f aca="false">'Balance Sheet'!DV179</f>
        <v>0</v>
      </c>
      <c r="DD6" s="13" t="n">
        <f aca="false">'Balance Sheet'!DW179</f>
        <v>0</v>
      </c>
      <c r="DE6" s="13" t="n">
        <f aca="false">'Balance Sheet'!DX179</f>
        <v>0</v>
      </c>
      <c r="DF6" s="13" t="n">
        <f aca="false">'Balance Sheet'!DY179</f>
        <v>0</v>
      </c>
      <c r="DG6" s="13" t="n">
        <f aca="false">'Balance Sheet'!DZ179</f>
        <v>0</v>
      </c>
      <c r="DH6" s="13" t="n">
        <f aca="false">'Balance Sheet'!EA179</f>
        <v>0</v>
      </c>
      <c r="DI6" s="13" t="n">
        <f aca="false">'Balance Sheet'!EB179</f>
        <v>0</v>
      </c>
      <c r="DJ6" s="13" t="n">
        <f aca="false">'Balance Sheet'!EC179</f>
        <v>0</v>
      </c>
      <c r="DK6" s="13"/>
      <c r="DL6" s="13"/>
      <c r="DM6" s="13"/>
      <c r="DN6" s="13"/>
    </row>
    <row r="7" customFormat="false" ht="12.75" hidden="false" customHeight="false" outlineLevel="0" collapsed="false">
      <c r="A7" s="14" t="s">
        <v>118</v>
      </c>
      <c r="B7" s="15"/>
      <c r="C7" s="14" t="s">
        <v>119</v>
      </c>
      <c r="D7" s="16" t="n">
        <f aca="false">'Balance Sheet'!I175</f>
        <v>1750</v>
      </c>
      <c r="E7" s="16"/>
      <c r="F7" s="16" t="n">
        <f aca="false">'Balance Sheet'!Y180</f>
        <v>0</v>
      </c>
      <c r="G7" s="16" t="n">
        <f aca="false">'Balance Sheet'!Z180</f>
        <v>0</v>
      </c>
      <c r="H7" s="16" t="n">
        <f aca="false">'Balance Sheet'!AA180</f>
        <v>1750</v>
      </c>
      <c r="I7" s="16" t="n">
        <f aca="false">'Balance Sheet'!AB180</f>
        <v>0</v>
      </c>
      <c r="J7" s="16" t="n">
        <f aca="false">'Balance Sheet'!AC180</f>
        <v>0</v>
      </c>
      <c r="K7" s="16" t="n">
        <f aca="false">'Balance Sheet'!AD180</f>
        <v>0</v>
      </c>
      <c r="L7" s="16" t="n">
        <f aca="false">'Balance Sheet'!AE180</f>
        <v>0</v>
      </c>
      <c r="M7" s="16" t="n">
        <f aca="false">'Balance Sheet'!AF180</f>
        <v>0</v>
      </c>
      <c r="N7" s="16" t="n">
        <f aca="false">'Balance Sheet'!AG180</f>
        <v>0</v>
      </c>
      <c r="O7" s="16" t="n">
        <f aca="false">'Balance Sheet'!AH180</f>
        <v>0</v>
      </c>
      <c r="P7" s="16" t="n">
        <f aca="false">'Balance Sheet'!AI180</f>
        <v>0</v>
      </c>
      <c r="Q7" s="16" t="n">
        <f aca="false">'Balance Sheet'!AJ180</f>
        <v>0</v>
      </c>
      <c r="R7" s="16" t="n">
        <f aca="false">'Balance Sheet'!AK180</f>
        <v>0</v>
      </c>
      <c r="S7" s="16" t="n">
        <f aca="false">'Balance Sheet'!AL180</f>
        <v>0</v>
      </c>
      <c r="T7" s="16" t="n">
        <f aca="false">'Balance Sheet'!AM180</f>
        <v>0</v>
      </c>
      <c r="U7" s="16" t="n">
        <f aca="false">'Balance Sheet'!AN180</f>
        <v>0</v>
      </c>
      <c r="V7" s="16" t="n">
        <f aca="false">'Balance Sheet'!AO180</f>
        <v>0</v>
      </c>
      <c r="W7" s="16" t="n">
        <f aca="false">'Balance Sheet'!AP180</f>
        <v>0</v>
      </c>
      <c r="X7" s="16" t="n">
        <f aca="false">'Balance Sheet'!AQ180</f>
        <v>0</v>
      </c>
      <c r="Y7" s="16" t="n">
        <f aca="false">'Balance Sheet'!AR180</f>
        <v>0</v>
      </c>
      <c r="Z7" s="16" t="n">
        <f aca="false">'Balance Sheet'!AS180</f>
        <v>0</v>
      </c>
      <c r="AA7" s="16" t="n">
        <f aca="false">'Balance Sheet'!AT180</f>
        <v>0</v>
      </c>
      <c r="AB7" s="16" t="n">
        <f aca="false">'Balance Sheet'!AU180</f>
        <v>0</v>
      </c>
      <c r="AC7" s="16" t="n">
        <f aca="false">'Balance Sheet'!AV180</f>
        <v>0</v>
      </c>
      <c r="AD7" s="16" t="n">
        <f aca="false">'Balance Sheet'!AW180</f>
        <v>0</v>
      </c>
      <c r="AE7" s="16" t="n">
        <f aca="false">'Balance Sheet'!AX180</f>
        <v>0</v>
      </c>
      <c r="AF7" s="16" t="n">
        <f aca="false">'Balance Sheet'!AY180</f>
        <v>0</v>
      </c>
      <c r="AG7" s="16" t="n">
        <f aca="false">'Balance Sheet'!AZ180</f>
        <v>0</v>
      </c>
      <c r="AH7" s="16" t="n">
        <f aca="false">'Balance Sheet'!BA180</f>
        <v>0</v>
      </c>
      <c r="AI7" s="16" t="n">
        <f aca="false">'Balance Sheet'!BB180</f>
        <v>0</v>
      </c>
      <c r="AJ7" s="16" t="n">
        <f aca="false">'Balance Sheet'!BC180</f>
        <v>0</v>
      </c>
      <c r="AK7" s="16" t="n">
        <f aca="false">'Balance Sheet'!BD180</f>
        <v>0</v>
      </c>
      <c r="AL7" s="16" t="n">
        <f aca="false">'Balance Sheet'!BE180</f>
        <v>0</v>
      </c>
      <c r="AM7" s="16" t="n">
        <f aca="false">'Balance Sheet'!BF180</f>
        <v>0</v>
      </c>
      <c r="AN7" s="16" t="n">
        <f aca="false">'Balance Sheet'!BG180</f>
        <v>0</v>
      </c>
      <c r="AO7" s="16" t="n">
        <f aca="false">'Balance Sheet'!BH180</f>
        <v>0</v>
      </c>
      <c r="AP7" s="16" t="n">
        <f aca="false">'Balance Sheet'!BI180</f>
        <v>0</v>
      </c>
      <c r="AQ7" s="16" t="n">
        <f aca="false">'Balance Sheet'!BJ180</f>
        <v>0</v>
      </c>
      <c r="AR7" s="16" t="n">
        <f aca="false">'Balance Sheet'!BK180</f>
        <v>0</v>
      </c>
      <c r="AS7" s="16" t="n">
        <f aca="false">'Balance Sheet'!BL180</f>
        <v>0</v>
      </c>
      <c r="AT7" s="16" t="n">
        <f aca="false">'Balance Sheet'!BM180</f>
        <v>0</v>
      </c>
      <c r="AU7" s="16" t="n">
        <f aca="false">'Balance Sheet'!BN180</f>
        <v>0</v>
      </c>
      <c r="AV7" s="16" t="n">
        <f aca="false">'Balance Sheet'!BO180</f>
        <v>0</v>
      </c>
      <c r="AW7" s="16" t="n">
        <f aca="false">'Balance Sheet'!BP180</f>
        <v>0</v>
      </c>
      <c r="AX7" s="16" t="n">
        <f aca="false">'Balance Sheet'!BQ180</f>
        <v>0</v>
      </c>
      <c r="AY7" s="16" t="n">
        <f aca="false">'Balance Sheet'!BR180</f>
        <v>0</v>
      </c>
      <c r="AZ7" s="16" t="n">
        <f aca="false">'Balance Sheet'!BS180</f>
        <v>0</v>
      </c>
      <c r="BA7" s="16" t="n">
        <f aca="false">'Balance Sheet'!BT180</f>
        <v>0</v>
      </c>
      <c r="BB7" s="16" t="n">
        <f aca="false">'Balance Sheet'!BU180</f>
        <v>0</v>
      </c>
      <c r="BC7" s="16" t="n">
        <f aca="false">'Balance Sheet'!BV180</f>
        <v>0</v>
      </c>
      <c r="BD7" s="16" t="n">
        <f aca="false">'Balance Sheet'!BW180</f>
        <v>0</v>
      </c>
      <c r="BE7" s="16" t="n">
        <f aca="false">'Balance Sheet'!BX180</f>
        <v>0</v>
      </c>
      <c r="BF7" s="16" t="n">
        <f aca="false">'Balance Sheet'!BY180</f>
        <v>0</v>
      </c>
      <c r="BG7" s="16" t="n">
        <f aca="false">'Balance Sheet'!BZ180</f>
        <v>0</v>
      </c>
      <c r="BH7" s="16" t="n">
        <f aca="false">'Balance Sheet'!CA180</f>
        <v>0</v>
      </c>
      <c r="BI7" s="16" t="n">
        <f aca="false">'Balance Sheet'!CB180</f>
        <v>0</v>
      </c>
      <c r="BJ7" s="16" t="n">
        <f aca="false">'Balance Sheet'!CC180</f>
        <v>0</v>
      </c>
      <c r="BK7" s="16" t="n">
        <f aca="false">'Balance Sheet'!CD180</f>
        <v>0</v>
      </c>
      <c r="BL7" s="16" t="n">
        <f aca="false">'Balance Sheet'!CE180</f>
        <v>0</v>
      </c>
      <c r="BM7" s="16" t="n">
        <f aca="false">'Balance Sheet'!CF180</f>
        <v>0</v>
      </c>
      <c r="BN7" s="16" t="n">
        <f aca="false">'Balance Sheet'!CG180</f>
        <v>0</v>
      </c>
      <c r="BO7" s="16" t="n">
        <f aca="false">'Balance Sheet'!CH180</f>
        <v>0</v>
      </c>
      <c r="BP7" s="16" t="n">
        <f aca="false">'Balance Sheet'!CI180</f>
        <v>0</v>
      </c>
      <c r="BQ7" s="16" t="n">
        <f aca="false">'Balance Sheet'!CJ180</f>
        <v>0</v>
      </c>
      <c r="BR7" s="16" t="n">
        <f aca="false">'Balance Sheet'!CK180</f>
        <v>0</v>
      </c>
      <c r="BS7" s="16" t="n">
        <f aca="false">'Balance Sheet'!CL180</f>
        <v>0</v>
      </c>
      <c r="BT7" s="16" t="n">
        <f aca="false">'Balance Sheet'!CM180</f>
        <v>0</v>
      </c>
      <c r="BU7" s="16" t="n">
        <f aca="false">'Balance Sheet'!CN180</f>
        <v>0</v>
      </c>
      <c r="BV7" s="16" t="n">
        <f aca="false">'Balance Sheet'!CO180</f>
        <v>0</v>
      </c>
      <c r="BW7" s="16" t="n">
        <f aca="false">'Balance Sheet'!CP180</f>
        <v>0</v>
      </c>
      <c r="BX7" s="16" t="n">
        <f aca="false">'Balance Sheet'!CQ180</f>
        <v>0</v>
      </c>
      <c r="BY7" s="16" t="n">
        <f aca="false">'Balance Sheet'!CR180</f>
        <v>0</v>
      </c>
      <c r="BZ7" s="16" t="n">
        <f aca="false">'Balance Sheet'!CS180</f>
        <v>0</v>
      </c>
      <c r="CA7" s="16" t="n">
        <f aca="false">'Balance Sheet'!CT180</f>
        <v>0</v>
      </c>
      <c r="CB7" s="16" t="n">
        <f aca="false">'Balance Sheet'!CU180</f>
        <v>0</v>
      </c>
      <c r="CC7" s="16" t="n">
        <f aca="false">'Balance Sheet'!CV180</f>
        <v>0</v>
      </c>
      <c r="CD7" s="16" t="n">
        <f aca="false">'Balance Sheet'!CW180</f>
        <v>0</v>
      </c>
      <c r="CE7" s="16" t="n">
        <f aca="false">'Balance Sheet'!CX180</f>
        <v>0</v>
      </c>
      <c r="CF7" s="16" t="n">
        <f aca="false">'Balance Sheet'!CY180</f>
        <v>0</v>
      </c>
      <c r="CG7" s="16" t="n">
        <f aca="false">'Balance Sheet'!CZ180</f>
        <v>0</v>
      </c>
      <c r="CH7" s="16" t="n">
        <f aca="false">'Balance Sheet'!DA180</f>
        <v>0</v>
      </c>
      <c r="CI7" s="16" t="n">
        <f aca="false">'Balance Sheet'!DB180</f>
        <v>0</v>
      </c>
      <c r="CJ7" s="16" t="n">
        <f aca="false">'Balance Sheet'!DC180</f>
        <v>0</v>
      </c>
      <c r="CK7" s="16" t="n">
        <f aca="false">'Balance Sheet'!DD180</f>
        <v>0</v>
      </c>
      <c r="CL7" s="16" t="n">
        <f aca="false">'Balance Sheet'!DE180</f>
        <v>0</v>
      </c>
      <c r="CM7" s="16" t="n">
        <f aca="false">'Balance Sheet'!DF180</f>
        <v>0</v>
      </c>
      <c r="CN7" s="16" t="n">
        <f aca="false">'Balance Sheet'!DG180</f>
        <v>0</v>
      </c>
      <c r="CO7" s="16" t="n">
        <f aca="false">'Balance Sheet'!DH180</f>
        <v>0</v>
      </c>
      <c r="CP7" s="16" t="n">
        <f aca="false">'Balance Sheet'!DI180</f>
        <v>0</v>
      </c>
      <c r="CQ7" s="16" t="n">
        <f aca="false">'Balance Sheet'!DJ180</f>
        <v>0</v>
      </c>
      <c r="CR7" s="16" t="n">
        <f aca="false">'Balance Sheet'!DK180</f>
        <v>0</v>
      </c>
      <c r="CS7" s="16" t="n">
        <f aca="false">'Balance Sheet'!DL180</f>
        <v>0</v>
      </c>
      <c r="CT7" s="16" t="n">
        <f aca="false">'Balance Sheet'!DM180</f>
        <v>0</v>
      </c>
      <c r="CU7" s="16" t="n">
        <f aca="false">'Balance Sheet'!DN180</f>
        <v>0</v>
      </c>
      <c r="CV7" s="16" t="n">
        <f aca="false">'Balance Sheet'!DO180</f>
        <v>0</v>
      </c>
      <c r="CW7" s="16" t="n">
        <f aca="false">'Balance Sheet'!DP180</f>
        <v>0</v>
      </c>
      <c r="CX7" s="16" t="n">
        <f aca="false">'Balance Sheet'!DQ180</f>
        <v>0</v>
      </c>
      <c r="CY7" s="16" t="n">
        <f aca="false">'Balance Sheet'!DR180</f>
        <v>0</v>
      </c>
      <c r="CZ7" s="16" t="n">
        <f aca="false">'Balance Sheet'!DS180</f>
        <v>0</v>
      </c>
      <c r="DA7" s="16" t="n">
        <f aca="false">'Balance Sheet'!DT180</f>
        <v>0</v>
      </c>
      <c r="DB7" s="16" t="n">
        <f aca="false">'Balance Sheet'!DU180</f>
        <v>0</v>
      </c>
      <c r="DC7" s="16" t="n">
        <f aca="false">'Balance Sheet'!DV180</f>
        <v>0</v>
      </c>
      <c r="DD7" s="16" t="n">
        <f aca="false">'Balance Sheet'!DW180</f>
        <v>0</v>
      </c>
      <c r="DE7" s="16" t="n">
        <f aca="false">'Balance Sheet'!DX180</f>
        <v>0</v>
      </c>
      <c r="DF7" s="16" t="n">
        <f aca="false">'Balance Sheet'!DY180</f>
        <v>0</v>
      </c>
      <c r="DG7" s="16" t="n">
        <f aca="false">'Balance Sheet'!DZ180</f>
        <v>0</v>
      </c>
      <c r="DH7" s="16" t="n">
        <f aca="false">'Balance Sheet'!EA180</f>
        <v>0</v>
      </c>
      <c r="DI7" s="16" t="n">
        <f aca="false">'Balance Sheet'!EB180</f>
        <v>0</v>
      </c>
      <c r="DJ7" s="16" t="n">
        <f aca="false">'Balance Sheet'!EC180</f>
        <v>0</v>
      </c>
      <c r="DK7" s="16"/>
      <c r="DL7" s="16"/>
      <c r="DM7" s="16"/>
      <c r="DN7" s="16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</row>
    <row r="8" customFormat="false" ht="12.75" hidden="false" customHeight="false" outlineLevel="0" collapsed="false">
      <c r="A8" s="8" t="s">
        <v>120</v>
      </c>
      <c r="C8" s="1" t="s">
        <v>121</v>
      </c>
      <c r="D8" s="13" t="n">
        <f aca="false">'Balance Sheet'!I176</f>
        <v>3284.473</v>
      </c>
      <c r="E8" s="13"/>
      <c r="F8" s="13" t="n">
        <v>0</v>
      </c>
      <c r="G8" s="13" t="n">
        <f aca="false">'Balance Sheet'!Z181</f>
        <v>0</v>
      </c>
      <c r="H8" s="13" t="n">
        <f aca="false">'Balance Sheet'!AA181</f>
        <v>0</v>
      </c>
      <c r="I8" s="13" t="n">
        <f aca="false">'Balance Sheet'!AB181</f>
        <v>0</v>
      </c>
      <c r="J8" s="13" t="n">
        <f aca="false">'Balance Sheet'!AC181</f>
        <v>1000</v>
      </c>
      <c r="K8" s="13" t="n">
        <f aca="false">'Balance Sheet'!AD181</f>
        <v>0</v>
      </c>
      <c r="L8" s="13" t="n">
        <f aca="false">'Balance Sheet'!AE181</f>
        <v>0</v>
      </c>
      <c r="M8" s="13" t="n">
        <f aca="false">'Balance Sheet'!AF181</f>
        <v>0</v>
      </c>
      <c r="N8" s="13" t="n">
        <f aca="false">'Balance Sheet'!AG181</f>
        <v>0</v>
      </c>
      <c r="O8" s="13" t="n">
        <f aca="false">'Balance Sheet'!AH181</f>
        <v>1267.4</v>
      </c>
      <c r="P8" s="13" t="n">
        <f aca="false">'Balance Sheet'!AI181</f>
        <v>0</v>
      </c>
      <c r="Q8" s="13" t="n">
        <f aca="false">'Balance Sheet'!AJ181</f>
        <v>0</v>
      </c>
      <c r="R8" s="13" t="n">
        <f aca="false">'Balance Sheet'!AK181</f>
        <v>0</v>
      </c>
      <c r="S8" s="13" t="n">
        <f aca="false">'Balance Sheet'!AL181</f>
        <v>0</v>
      </c>
      <c r="T8" s="13" t="n">
        <f aca="false">'Balance Sheet'!AM181</f>
        <v>0</v>
      </c>
      <c r="U8" s="13" t="n">
        <f aca="false">'Balance Sheet'!AN181</f>
        <v>0</v>
      </c>
      <c r="V8" s="13" t="n">
        <f aca="false">'Balance Sheet'!AO181</f>
        <v>0</v>
      </c>
      <c r="W8" s="13" t="n">
        <f aca="false">'Balance Sheet'!AP181</f>
        <v>0</v>
      </c>
      <c r="X8" s="13" t="n">
        <f aca="false">'Balance Sheet'!AQ181</f>
        <v>0</v>
      </c>
      <c r="Y8" s="13" t="n">
        <f aca="false">'Balance Sheet'!AR181</f>
        <v>0</v>
      </c>
      <c r="Z8" s="13" t="n">
        <f aca="false">'Balance Sheet'!AS181</f>
        <v>0</v>
      </c>
      <c r="AA8" s="13" t="n">
        <f aca="false">'Balance Sheet'!AT181</f>
        <v>0</v>
      </c>
      <c r="AB8" s="13" t="n">
        <f aca="false">'Balance Sheet'!AU181</f>
        <v>0</v>
      </c>
      <c r="AC8" s="13" t="n">
        <f aca="false">'Balance Sheet'!AV181</f>
        <v>0</v>
      </c>
      <c r="AD8" s="13" t="n">
        <f aca="false">'Balance Sheet'!AW181</f>
        <v>0</v>
      </c>
      <c r="AE8" s="13" t="n">
        <f aca="false">'Balance Sheet'!AX181</f>
        <v>0</v>
      </c>
      <c r="AF8" s="13" t="n">
        <f aca="false">'Balance Sheet'!AY181</f>
        <v>0</v>
      </c>
      <c r="AG8" s="13" t="n">
        <f aca="false">'Balance Sheet'!AZ181</f>
        <v>0</v>
      </c>
      <c r="AH8" s="13" t="n">
        <f aca="false">'Balance Sheet'!BA181</f>
        <v>0</v>
      </c>
      <c r="AI8" s="13" t="n">
        <f aca="false">'Balance Sheet'!BB181</f>
        <v>0</v>
      </c>
      <c r="AJ8" s="13" t="n">
        <f aca="false">'Balance Sheet'!BC181</f>
        <v>0</v>
      </c>
      <c r="AK8" s="13" t="n">
        <f aca="false">'Balance Sheet'!BD181</f>
        <v>0</v>
      </c>
      <c r="AL8" s="13" t="n">
        <f aca="false">'Balance Sheet'!BE181</f>
        <v>0</v>
      </c>
      <c r="AM8" s="13" t="n">
        <f aca="false">'Balance Sheet'!BF181</f>
        <v>0</v>
      </c>
      <c r="AN8" s="13" t="n">
        <f aca="false">'Balance Sheet'!BG181</f>
        <v>0</v>
      </c>
      <c r="AO8" s="13" t="n">
        <f aca="false">'Balance Sheet'!BH181</f>
        <v>0</v>
      </c>
      <c r="AP8" s="13" t="n">
        <f aca="false">'Balance Sheet'!BI181</f>
        <v>0</v>
      </c>
      <c r="AQ8" s="13" t="n">
        <f aca="false">'Balance Sheet'!BJ181</f>
        <v>0</v>
      </c>
      <c r="AR8" s="13" t="n">
        <f aca="false">'Balance Sheet'!BK181</f>
        <v>0</v>
      </c>
      <c r="AS8" s="13" t="n">
        <f aca="false">'Balance Sheet'!BL181</f>
        <v>0</v>
      </c>
      <c r="AT8" s="13" t="n">
        <f aca="false">'Balance Sheet'!BM181</f>
        <v>0</v>
      </c>
      <c r="AU8" s="13" t="n">
        <f aca="false">'Balance Sheet'!BN181</f>
        <v>0</v>
      </c>
      <c r="AV8" s="13" t="n">
        <f aca="false">'Balance Sheet'!BO181</f>
        <v>0</v>
      </c>
      <c r="AW8" s="13" t="n">
        <f aca="false">'Balance Sheet'!BP181</f>
        <v>0</v>
      </c>
      <c r="AX8" s="13" t="n">
        <f aca="false">'Balance Sheet'!BQ181</f>
        <v>0</v>
      </c>
      <c r="AY8" s="13" t="n">
        <f aca="false">'Balance Sheet'!BR181</f>
        <v>0</v>
      </c>
      <c r="AZ8" s="13" t="n">
        <f aca="false">'Balance Sheet'!BS181</f>
        <v>0</v>
      </c>
      <c r="BA8" s="13" t="n">
        <f aca="false">'Balance Sheet'!BT181</f>
        <v>0</v>
      </c>
      <c r="BB8" s="13" t="n">
        <f aca="false">'Balance Sheet'!BU181</f>
        <v>0</v>
      </c>
      <c r="BC8" s="13" t="n">
        <f aca="false">'Balance Sheet'!BV181</f>
        <v>0</v>
      </c>
      <c r="BD8" s="13" t="n">
        <f aca="false">'Balance Sheet'!BW181</f>
        <v>0</v>
      </c>
      <c r="BE8" s="13" t="n">
        <f aca="false">'Balance Sheet'!BX181</f>
        <v>0</v>
      </c>
      <c r="BF8" s="13" t="n">
        <f aca="false">'Balance Sheet'!BY181</f>
        <v>0</v>
      </c>
      <c r="BG8" s="13" t="n">
        <f aca="false">'Balance Sheet'!BZ181</f>
        <v>0</v>
      </c>
      <c r="BH8" s="13" t="n">
        <f aca="false">'Balance Sheet'!CA181</f>
        <v>0</v>
      </c>
      <c r="BI8" s="13" t="n">
        <f aca="false">'Balance Sheet'!CB181</f>
        <v>0</v>
      </c>
      <c r="BJ8" s="13" t="n">
        <f aca="false">'Balance Sheet'!CC181</f>
        <v>0</v>
      </c>
      <c r="BK8" s="13" t="n">
        <f aca="false">'Balance Sheet'!CD181</f>
        <v>0</v>
      </c>
      <c r="BL8" s="13" t="n">
        <f aca="false">'Balance Sheet'!CE181</f>
        <v>0</v>
      </c>
      <c r="BM8" s="13" t="n">
        <f aca="false">'Balance Sheet'!CF181</f>
        <v>0</v>
      </c>
      <c r="BN8" s="13" t="n">
        <f aca="false">'Balance Sheet'!CG181</f>
        <v>0</v>
      </c>
      <c r="BO8" s="13" t="n">
        <f aca="false">'Balance Sheet'!CH181</f>
        <v>0</v>
      </c>
      <c r="BP8" s="13" t="n">
        <f aca="false">'Balance Sheet'!CI181</f>
        <v>0</v>
      </c>
      <c r="BQ8" s="13" t="n">
        <f aca="false">'Balance Sheet'!CJ181</f>
        <v>0</v>
      </c>
      <c r="BR8" s="13" t="n">
        <f aca="false">'Balance Sheet'!CK181</f>
        <v>0</v>
      </c>
      <c r="BS8" s="13" t="n">
        <f aca="false">'Balance Sheet'!CL181</f>
        <v>0</v>
      </c>
      <c r="BT8" s="13" t="n">
        <f aca="false">'Balance Sheet'!CM181</f>
        <v>0</v>
      </c>
      <c r="BU8" s="13" t="n">
        <f aca="false">'Balance Sheet'!CN181</f>
        <v>0</v>
      </c>
      <c r="BV8" s="13" t="n">
        <f aca="false">'Balance Sheet'!CO181</f>
        <v>0</v>
      </c>
      <c r="BW8" s="13" t="n">
        <f aca="false">'Balance Sheet'!CP181</f>
        <v>0</v>
      </c>
      <c r="BX8" s="13" t="n">
        <f aca="false">'Balance Sheet'!CQ181</f>
        <v>0</v>
      </c>
      <c r="BY8" s="13" t="n">
        <f aca="false">'Balance Sheet'!CR181</f>
        <v>0</v>
      </c>
      <c r="BZ8" s="13" t="n">
        <f aca="false">'Balance Sheet'!CS181</f>
        <v>0</v>
      </c>
      <c r="CA8" s="13" t="n">
        <f aca="false">'Balance Sheet'!CT181</f>
        <v>0</v>
      </c>
      <c r="CB8" s="13" t="n">
        <f aca="false">'Balance Sheet'!CU181</f>
        <v>0</v>
      </c>
      <c r="CC8" s="13" t="n">
        <f aca="false">'Balance Sheet'!CV181</f>
        <v>0</v>
      </c>
      <c r="CD8" s="13" t="n">
        <f aca="false">'Balance Sheet'!CW181</f>
        <v>0</v>
      </c>
      <c r="CE8" s="13" t="n">
        <f aca="false">'Balance Sheet'!CX181</f>
        <v>0</v>
      </c>
      <c r="CF8" s="13" t="n">
        <f aca="false">'Balance Sheet'!CY181</f>
        <v>0</v>
      </c>
      <c r="CG8" s="13" t="n">
        <f aca="false">'Balance Sheet'!CZ181</f>
        <v>0</v>
      </c>
      <c r="CH8" s="13" t="n">
        <f aca="false">'Balance Sheet'!DA181</f>
        <v>0</v>
      </c>
      <c r="CI8" s="13" t="n">
        <f aca="false">'Balance Sheet'!DB181</f>
        <v>0</v>
      </c>
      <c r="CJ8" s="13" t="n">
        <f aca="false">'Balance Sheet'!DC181</f>
        <v>0</v>
      </c>
      <c r="CK8" s="13" t="n">
        <f aca="false">'Balance Sheet'!DD181</f>
        <v>0</v>
      </c>
      <c r="CL8" s="13" t="n">
        <f aca="false">'Balance Sheet'!DE181</f>
        <v>0</v>
      </c>
      <c r="CM8" s="13" t="n">
        <f aca="false">'Balance Sheet'!DF181</f>
        <v>0</v>
      </c>
      <c r="CN8" s="13" t="n">
        <f aca="false">'Balance Sheet'!DG181</f>
        <v>0</v>
      </c>
      <c r="CO8" s="13" t="n">
        <f aca="false">'Balance Sheet'!DH181</f>
        <v>0</v>
      </c>
      <c r="CP8" s="13" t="n">
        <f aca="false">'Balance Sheet'!DI181</f>
        <v>0</v>
      </c>
      <c r="CQ8" s="13" t="n">
        <f aca="false">'Balance Sheet'!DJ181</f>
        <v>0</v>
      </c>
      <c r="CR8" s="13" t="n">
        <f aca="false">'Balance Sheet'!DK181</f>
        <v>0</v>
      </c>
      <c r="CS8" s="13" t="n">
        <f aca="false">'Balance Sheet'!DL181</f>
        <v>0</v>
      </c>
      <c r="CT8" s="13" t="n">
        <f aca="false">'Balance Sheet'!DM181</f>
        <v>0</v>
      </c>
      <c r="CU8" s="13" t="n">
        <f aca="false">'Balance Sheet'!DN181</f>
        <v>0</v>
      </c>
      <c r="CV8" s="13" t="n">
        <f aca="false">'Balance Sheet'!DO181</f>
        <v>0</v>
      </c>
      <c r="CW8" s="13" t="n">
        <f aca="false">'Balance Sheet'!DP181</f>
        <v>0</v>
      </c>
      <c r="CX8" s="13" t="n">
        <f aca="false">'Balance Sheet'!DQ181</f>
        <v>0</v>
      </c>
      <c r="CY8" s="13" t="n">
        <f aca="false">'Balance Sheet'!DR181</f>
        <v>0</v>
      </c>
      <c r="CZ8" s="13" t="n">
        <f aca="false">'Balance Sheet'!DS181</f>
        <v>0</v>
      </c>
      <c r="DA8" s="13" t="n">
        <f aca="false">'Balance Sheet'!DT181</f>
        <v>0</v>
      </c>
      <c r="DB8" s="13" t="n">
        <f aca="false">'Balance Sheet'!DU181</f>
        <v>0</v>
      </c>
      <c r="DC8" s="13" t="n">
        <f aca="false">'Balance Sheet'!DV181</f>
        <v>0</v>
      </c>
      <c r="DD8" s="13" t="n">
        <f aca="false">'Balance Sheet'!DW181</f>
        <v>0</v>
      </c>
      <c r="DE8" s="13" t="n">
        <f aca="false">'Balance Sheet'!DX181</f>
        <v>0</v>
      </c>
      <c r="DF8" s="13" t="n">
        <f aca="false">'Balance Sheet'!DY181</f>
        <v>0</v>
      </c>
      <c r="DG8" s="13" t="n">
        <f aca="false">'Balance Sheet'!DZ181</f>
        <v>0</v>
      </c>
      <c r="DH8" s="13" t="n">
        <f aca="false">'Balance Sheet'!EA181</f>
        <v>0</v>
      </c>
      <c r="DI8" s="13" t="n">
        <f aca="false">'Balance Sheet'!EB181</f>
        <v>0</v>
      </c>
      <c r="DJ8" s="13" t="n">
        <f aca="false">'Balance Sheet'!EC181</f>
        <v>0</v>
      </c>
      <c r="DK8" s="13"/>
      <c r="DL8" s="13"/>
      <c r="DM8" s="13"/>
      <c r="DN8" s="13"/>
    </row>
    <row r="9" customFormat="false" ht="12.75" hidden="false" customHeight="false" outlineLevel="0" collapsed="false">
      <c r="A9" s="8" t="s">
        <v>120</v>
      </c>
      <c r="C9" s="1" t="s">
        <v>122</v>
      </c>
      <c r="D9" s="13" t="n">
        <f aca="false">'Balance Sheet'!I182</f>
        <v>9292.695629</v>
      </c>
      <c r="E9" s="13"/>
      <c r="F9" s="13" t="n">
        <f aca="false">'Balance Sheet'!Y187</f>
        <v>85.74</v>
      </c>
      <c r="G9" s="13" t="n">
        <f aca="false">'Balance Sheet'!Z187</f>
        <v>37.091</v>
      </c>
      <c r="H9" s="13" t="n">
        <f aca="false">'Balance Sheet'!AA187</f>
        <v>374.7</v>
      </c>
      <c r="I9" s="13" t="n">
        <f aca="false">'Balance Sheet'!AB187</f>
        <v>426.975</v>
      </c>
      <c r="J9" s="13" t="n">
        <f aca="false">'Balance Sheet'!AC187</f>
        <v>74.615</v>
      </c>
      <c r="K9" s="13" t="n">
        <f aca="false">'Balance Sheet'!AD187</f>
        <v>354.097</v>
      </c>
      <c r="L9" s="13" t="n">
        <f aca="false">'Balance Sheet'!AE187</f>
        <v>1057.309</v>
      </c>
      <c r="M9" s="13" t="n">
        <f aca="false">'Balance Sheet'!AF187</f>
        <v>40</v>
      </c>
      <c r="N9" s="13" t="n">
        <f aca="false">'Balance Sheet'!AG187</f>
        <v>100.522</v>
      </c>
      <c r="O9" s="13" t="n">
        <f aca="false">'Balance Sheet'!AH187</f>
        <v>192.05</v>
      </c>
      <c r="P9" s="13" t="n">
        <f aca="false">'Balance Sheet'!AI187</f>
        <v>81.4</v>
      </c>
      <c r="Q9" s="13" t="n">
        <f aca="false">'Balance Sheet'!AJ187</f>
        <v>360.365</v>
      </c>
      <c r="R9" s="13" t="n">
        <f aca="false">'Balance Sheet'!AK187</f>
        <v>27.844</v>
      </c>
      <c r="S9" s="13" t="n">
        <f aca="false">'Balance Sheet'!AL187</f>
        <v>21.2</v>
      </c>
      <c r="T9" s="13" t="n">
        <f aca="false">'Balance Sheet'!AM187</f>
        <v>1899.4</v>
      </c>
      <c r="U9" s="13" t="n">
        <f aca="false">'Balance Sheet'!AN187</f>
        <v>201.739</v>
      </c>
      <c r="V9" s="13" t="n">
        <f aca="false">'Balance Sheet'!AO187</f>
        <v>328.598629</v>
      </c>
      <c r="W9" s="13" t="n">
        <f aca="false">'Balance Sheet'!AP187</f>
        <v>168.945</v>
      </c>
      <c r="X9" s="13" t="n">
        <f aca="false">'Balance Sheet'!AQ187</f>
        <v>71.054</v>
      </c>
      <c r="Y9" s="13" t="n">
        <f aca="false">'Balance Sheet'!AR187</f>
        <v>234.03</v>
      </c>
      <c r="Z9" s="13" t="n">
        <f aca="false">'Balance Sheet'!AS187</f>
        <v>71.356</v>
      </c>
      <c r="AA9" s="13" t="n">
        <f aca="false">'Balance Sheet'!AT187</f>
        <v>0</v>
      </c>
      <c r="AB9" s="13" t="n">
        <f aca="false">'Balance Sheet'!AU187</f>
        <v>232.7</v>
      </c>
      <c r="AC9" s="13" t="n">
        <f aca="false">'Balance Sheet'!AV187</f>
        <v>32.6</v>
      </c>
      <c r="AD9" s="13" t="n">
        <f aca="false">'Balance Sheet'!AW187</f>
        <v>286.654</v>
      </c>
      <c r="AE9" s="13" t="n">
        <f aca="false">'Balance Sheet'!AX187</f>
        <v>0</v>
      </c>
      <c r="AF9" s="13" t="n">
        <f aca="false">'Balance Sheet'!AY187</f>
        <v>0</v>
      </c>
      <c r="AG9" s="13" t="n">
        <f aca="false">'Balance Sheet'!AZ187</f>
        <v>150</v>
      </c>
      <c r="AH9" s="13" t="n">
        <f aca="false">'Balance Sheet'!BA187</f>
        <v>206.665</v>
      </c>
      <c r="AI9" s="13" t="n">
        <f aca="false">'Balance Sheet'!BB187</f>
        <v>12.7</v>
      </c>
      <c r="AJ9" s="13" t="n">
        <f aca="false">'Balance Sheet'!BC187</f>
        <v>0</v>
      </c>
      <c r="AK9" s="13" t="n">
        <f aca="false">'Balance Sheet'!BD187</f>
        <v>181.6</v>
      </c>
      <c r="AL9" s="13" t="n">
        <f aca="false">'Balance Sheet'!BE187</f>
        <v>0</v>
      </c>
      <c r="AM9" s="13" t="n">
        <f aca="false">'Balance Sheet'!BF187</f>
        <v>150</v>
      </c>
      <c r="AN9" s="13" t="n">
        <f aca="false">'Balance Sheet'!BG187</f>
        <v>36.9</v>
      </c>
      <c r="AO9" s="13" t="n">
        <f aca="false">'Balance Sheet'!BH187</f>
        <v>0</v>
      </c>
      <c r="AP9" s="13" t="n">
        <f aca="false">'Balance Sheet'!BI187</f>
        <v>158.393</v>
      </c>
      <c r="AQ9" s="13" t="n">
        <f aca="false">'Balance Sheet'!BJ187</f>
        <v>0</v>
      </c>
      <c r="AR9" s="13" t="n">
        <f aca="false">'Balance Sheet'!BK187</f>
        <v>250</v>
      </c>
      <c r="AS9" s="13" t="n">
        <f aca="false">'Balance Sheet'!BL187</f>
        <v>0</v>
      </c>
      <c r="AT9" s="13" t="n">
        <f aca="false">'Balance Sheet'!BM187</f>
        <v>25.8</v>
      </c>
      <c r="AU9" s="13" t="n">
        <f aca="false">'Balance Sheet'!BN187</f>
        <v>0</v>
      </c>
      <c r="AV9" s="13" t="n">
        <f aca="false">'Balance Sheet'!BO187</f>
        <v>0</v>
      </c>
      <c r="AW9" s="13" t="n">
        <f aca="false">'Balance Sheet'!BP187</f>
        <v>102.75</v>
      </c>
      <c r="AX9" s="13" t="n">
        <f aca="false">'Balance Sheet'!BQ187</f>
        <v>0</v>
      </c>
      <c r="AY9" s="13" t="n">
        <f aca="false">'Balance Sheet'!BR187</f>
        <v>0</v>
      </c>
      <c r="AZ9" s="13" t="n">
        <f aca="false">'Balance Sheet'!BS187</f>
        <v>0</v>
      </c>
      <c r="BA9" s="13" t="n">
        <f aca="false">'Balance Sheet'!BT187</f>
        <v>0</v>
      </c>
      <c r="BB9" s="13" t="n">
        <f aca="false">'Balance Sheet'!BU187</f>
        <v>0</v>
      </c>
      <c r="BC9" s="13" t="n">
        <f aca="false">'Balance Sheet'!BV187</f>
        <v>0</v>
      </c>
      <c r="BD9" s="13" t="n">
        <f aca="false">'Balance Sheet'!BW187</f>
        <v>0</v>
      </c>
      <c r="BE9" s="13" t="n">
        <f aca="false">'Balance Sheet'!BX187</f>
        <v>9.6</v>
      </c>
      <c r="BF9" s="13" t="n">
        <f aca="false">'Balance Sheet'!BY187</f>
        <v>5.1</v>
      </c>
      <c r="BG9" s="13" t="n">
        <f aca="false">'Balance Sheet'!BZ187</f>
        <v>24.4</v>
      </c>
      <c r="BH9" s="13" t="n">
        <f aca="false">'Balance Sheet'!CA187</f>
        <v>73.277</v>
      </c>
      <c r="BI9" s="13" t="n">
        <f aca="false">'Balance Sheet'!CB187</f>
        <v>0</v>
      </c>
      <c r="BJ9" s="13" t="n">
        <f aca="false">'Balance Sheet'!CC187</f>
        <v>42.979</v>
      </c>
      <c r="BK9" s="13" t="n">
        <f aca="false">'Balance Sheet'!CD187</f>
        <v>0</v>
      </c>
      <c r="BL9" s="13" t="n">
        <f aca="false">'Balance Sheet'!CE187</f>
        <v>0</v>
      </c>
      <c r="BM9" s="13" t="n">
        <f aca="false">'Balance Sheet'!CF187</f>
        <v>0</v>
      </c>
      <c r="BN9" s="13" t="n">
        <f aca="false">'Balance Sheet'!CG187</f>
        <v>0</v>
      </c>
      <c r="BO9" s="13" t="n">
        <f aca="false">'Balance Sheet'!CH187</f>
        <v>0</v>
      </c>
      <c r="BP9" s="13" t="n">
        <f aca="false">'Balance Sheet'!CI187</f>
        <v>0</v>
      </c>
      <c r="BQ9" s="13" t="n">
        <f aca="false">'Balance Sheet'!CJ187</f>
        <v>0</v>
      </c>
      <c r="BR9" s="13" t="n">
        <f aca="false">'Balance Sheet'!CK187</f>
        <v>50.556</v>
      </c>
      <c r="BS9" s="13" t="n">
        <f aca="false">'Balance Sheet'!CL187</f>
        <v>0</v>
      </c>
      <c r="BT9" s="13" t="n">
        <f aca="false">'Balance Sheet'!CM187</f>
        <v>0</v>
      </c>
      <c r="BU9" s="13" t="n">
        <f aca="false">'Balance Sheet'!CN187</f>
        <v>0</v>
      </c>
      <c r="BV9" s="13" t="n">
        <f aca="false">'Balance Sheet'!CO187</f>
        <v>0</v>
      </c>
      <c r="BW9" s="13" t="n">
        <f aca="false">'Balance Sheet'!CP187</f>
        <v>0</v>
      </c>
      <c r="BX9" s="13" t="n">
        <f aca="false">'Balance Sheet'!CQ187</f>
        <v>0</v>
      </c>
      <c r="BY9" s="13" t="n">
        <f aca="false">'Balance Sheet'!CR187</f>
        <v>0</v>
      </c>
      <c r="BZ9" s="13" t="n">
        <f aca="false">'Balance Sheet'!CS187</f>
        <v>0</v>
      </c>
      <c r="CA9" s="13" t="n">
        <f aca="false">'Balance Sheet'!CT187</f>
        <v>0</v>
      </c>
      <c r="CB9" s="13" t="n">
        <f aca="false">'Balance Sheet'!CU187</f>
        <v>0</v>
      </c>
      <c r="CC9" s="13" t="n">
        <f aca="false">'Balance Sheet'!CV187</f>
        <v>0</v>
      </c>
      <c r="CD9" s="13" t="n">
        <f aca="false">'Balance Sheet'!CW187</f>
        <v>0</v>
      </c>
      <c r="CE9" s="13" t="n">
        <f aca="false">'Balance Sheet'!CX187</f>
        <v>0</v>
      </c>
      <c r="CF9" s="13" t="n">
        <f aca="false">'Balance Sheet'!CY187</f>
        <v>0</v>
      </c>
      <c r="CG9" s="13" t="n">
        <f aca="false">'Balance Sheet'!CZ187</f>
        <v>20</v>
      </c>
      <c r="CH9" s="13" t="n">
        <f aca="false">'Balance Sheet'!DA187</f>
        <v>25</v>
      </c>
      <c r="CI9" s="13" t="n">
        <f aca="false">'Balance Sheet'!DB187</f>
        <v>0</v>
      </c>
      <c r="CJ9" s="13" t="n">
        <f aca="false">'Balance Sheet'!DC187</f>
        <v>0</v>
      </c>
      <c r="CK9" s="13" t="n">
        <f aca="false">'Balance Sheet'!DD187</f>
        <v>0</v>
      </c>
      <c r="CL9" s="13" t="n">
        <f aca="false">'Balance Sheet'!DE187</f>
        <v>0.1</v>
      </c>
      <c r="CM9" s="13" t="n">
        <f aca="false">'Balance Sheet'!DF187</f>
        <v>0</v>
      </c>
      <c r="CN9" s="13" t="n">
        <f aca="false">'Balance Sheet'!DG187</f>
        <v>115.1</v>
      </c>
      <c r="CO9" s="13" t="n">
        <f aca="false">'Balance Sheet'!DH187</f>
        <v>401.126</v>
      </c>
      <c r="CP9" s="13" t="n">
        <f aca="false">'Balance Sheet'!DI187</f>
        <v>0</v>
      </c>
      <c r="CQ9" s="13" t="n">
        <f aca="false">'Balance Sheet'!DJ187</f>
        <v>0</v>
      </c>
      <c r="CR9" s="13" t="n">
        <f aca="false">'Balance Sheet'!DK187</f>
        <v>0</v>
      </c>
      <c r="CS9" s="13" t="n">
        <f aca="false">'Balance Sheet'!DL187</f>
        <v>0</v>
      </c>
      <c r="CT9" s="13" t="n">
        <f aca="false">'Balance Sheet'!DM187</f>
        <v>0</v>
      </c>
      <c r="CU9" s="13" t="n">
        <f aca="false">'Balance Sheet'!DN187</f>
        <v>0</v>
      </c>
      <c r="CV9" s="13" t="n">
        <f aca="false">'Balance Sheet'!DO187</f>
        <v>0</v>
      </c>
      <c r="CW9" s="13" t="n">
        <f aca="false">'Balance Sheet'!DP187</f>
        <v>0</v>
      </c>
      <c r="CX9" s="13" t="n">
        <f aca="false">'Balance Sheet'!DQ187</f>
        <v>0</v>
      </c>
      <c r="CY9" s="13" t="n">
        <f aca="false">'Balance Sheet'!DR187</f>
        <v>0</v>
      </c>
      <c r="CZ9" s="13" t="n">
        <f aca="false">'Balance Sheet'!DS187</f>
        <v>0</v>
      </c>
      <c r="DA9" s="13" t="n">
        <f aca="false">'Balance Sheet'!DT187</f>
        <v>0</v>
      </c>
      <c r="DB9" s="13" t="n">
        <f aca="false">'Balance Sheet'!DU187</f>
        <v>0</v>
      </c>
      <c r="DC9" s="13" t="n">
        <f aca="false">'Balance Sheet'!DV187</f>
        <v>0</v>
      </c>
      <c r="DD9" s="13" t="n">
        <f aca="false">'Balance Sheet'!DW187</f>
        <v>0</v>
      </c>
      <c r="DE9" s="13" t="n">
        <f aca="false">'Balance Sheet'!DX187</f>
        <v>0</v>
      </c>
      <c r="DF9" s="13" t="n">
        <f aca="false">'Balance Sheet'!DY187</f>
        <v>0</v>
      </c>
      <c r="DG9" s="13" t="n">
        <f aca="false">'Balance Sheet'!DZ187</f>
        <v>0</v>
      </c>
      <c r="DH9" s="13" t="n">
        <f aca="false">'Balance Sheet'!EA187</f>
        <v>0</v>
      </c>
      <c r="DI9" s="13" t="n">
        <f aca="false">'Balance Sheet'!EB187</f>
        <v>389.956</v>
      </c>
      <c r="DJ9" s="13" t="n">
        <f aca="false">'Balance Sheet'!EC187</f>
        <v>0</v>
      </c>
      <c r="DK9" s="13"/>
      <c r="DL9" s="13"/>
      <c r="DM9" s="13"/>
      <c r="DN9" s="13"/>
    </row>
    <row r="10" customFormat="false" ht="12.75" hidden="false" customHeight="false" outlineLevel="0" collapsed="false">
      <c r="A10" s="14" t="s">
        <v>123</v>
      </c>
      <c r="B10" s="15"/>
      <c r="C10" s="14" t="s">
        <v>124</v>
      </c>
      <c r="D10" s="16" t="n">
        <f aca="false">'Balance Sheet'!I185</f>
        <v>903.563</v>
      </c>
      <c r="E10" s="16"/>
      <c r="F10" s="16" t="n">
        <f aca="false">'Balance Sheet'!Y190</f>
        <v>0</v>
      </c>
      <c r="G10" s="16" t="n">
        <f aca="false">'Balance Sheet'!Z190</f>
        <v>0</v>
      </c>
      <c r="H10" s="16" t="n">
        <f aca="false">'Balance Sheet'!AA190</f>
        <v>0</v>
      </c>
      <c r="I10" s="16" t="n">
        <f aca="false">'Balance Sheet'!AB190</f>
        <v>0</v>
      </c>
      <c r="J10" s="16" t="n">
        <f aca="false">'Balance Sheet'!AC190</f>
        <v>0</v>
      </c>
      <c r="K10" s="16" t="n">
        <f aca="false">'Balance Sheet'!AD190</f>
        <v>0</v>
      </c>
      <c r="L10" s="16" t="n">
        <f aca="false">'Balance Sheet'!AE190</f>
        <v>0</v>
      </c>
      <c r="M10" s="16" t="n">
        <f aca="false">'Balance Sheet'!AF190</f>
        <v>0</v>
      </c>
      <c r="N10" s="16" t="n">
        <f aca="false">'Balance Sheet'!AG190</f>
        <v>0</v>
      </c>
      <c r="O10" s="16" t="n">
        <f aca="false">'Balance Sheet'!AH190</f>
        <v>0</v>
      </c>
      <c r="P10" s="16" t="n">
        <f aca="false">'Balance Sheet'!AI190</f>
        <v>102.915</v>
      </c>
      <c r="Q10" s="16" t="n">
        <f aca="false">'Balance Sheet'!AJ190</f>
        <v>0</v>
      </c>
      <c r="R10" s="16" t="n">
        <f aca="false">'Balance Sheet'!AK190</f>
        <v>0</v>
      </c>
      <c r="S10" s="16" t="n">
        <f aca="false">'Balance Sheet'!AL190</f>
        <v>0</v>
      </c>
      <c r="T10" s="16" t="n">
        <f aca="false">'Balance Sheet'!AM190</f>
        <v>0</v>
      </c>
      <c r="U10" s="16" t="n">
        <f aca="false">'Balance Sheet'!AN190</f>
        <v>0</v>
      </c>
      <c r="V10" s="16" t="n">
        <f aca="false">'Balance Sheet'!AO190</f>
        <v>0</v>
      </c>
      <c r="W10" s="16" t="n">
        <f aca="false">'Balance Sheet'!AP190</f>
        <v>0</v>
      </c>
      <c r="X10" s="16" t="n">
        <f aca="false">'Balance Sheet'!AQ190</f>
        <v>0.088</v>
      </c>
      <c r="Y10" s="16" t="n">
        <f aca="false">'Balance Sheet'!AR190</f>
        <v>0</v>
      </c>
      <c r="Z10" s="16" t="n">
        <f aca="false">'Balance Sheet'!AS190</f>
        <v>0</v>
      </c>
      <c r="AA10" s="16" t="n">
        <f aca="false">'Balance Sheet'!AT190</f>
        <v>0</v>
      </c>
      <c r="AB10" s="16" t="n">
        <f aca="false">'Balance Sheet'!AU190</f>
        <v>51.957</v>
      </c>
      <c r="AC10" s="16" t="n">
        <f aca="false">'Balance Sheet'!AV190</f>
        <v>0</v>
      </c>
      <c r="AD10" s="16" t="n">
        <f aca="false">'Balance Sheet'!AW190</f>
        <v>0</v>
      </c>
      <c r="AE10" s="16" t="n">
        <f aca="false">'Balance Sheet'!AX190</f>
        <v>0</v>
      </c>
      <c r="AF10" s="16" t="n">
        <f aca="false">'Balance Sheet'!AY190</f>
        <v>0</v>
      </c>
      <c r="AG10" s="16" t="n">
        <f aca="false">'Balance Sheet'!AZ190</f>
        <v>0</v>
      </c>
      <c r="AH10" s="16" t="n">
        <f aca="false">'Balance Sheet'!BA190</f>
        <v>0</v>
      </c>
      <c r="AI10" s="16" t="n">
        <f aca="false">'Balance Sheet'!BB190</f>
        <v>0</v>
      </c>
      <c r="AJ10" s="16" t="n">
        <f aca="false">'Balance Sheet'!BC190</f>
        <v>0</v>
      </c>
      <c r="AK10" s="16" t="n">
        <f aca="false">'Balance Sheet'!BD190</f>
        <v>0</v>
      </c>
      <c r="AL10" s="16" t="n">
        <f aca="false">'Balance Sheet'!BE190</f>
        <v>0</v>
      </c>
      <c r="AM10" s="16" t="n">
        <f aca="false">'Balance Sheet'!BF190</f>
        <v>0</v>
      </c>
      <c r="AN10" s="16" t="n">
        <f aca="false">'Balance Sheet'!BG190</f>
        <v>0</v>
      </c>
      <c r="AO10" s="16" t="n">
        <f aca="false">'Balance Sheet'!BH190</f>
        <v>0</v>
      </c>
      <c r="AP10" s="16" t="n">
        <f aca="false">'Balance Sheet'!BI190</f>
        <v>0</v>
      </c>
      <c r="AQ10" s="16" t="n">
        <f aca="false">'Balance Sheet'!BJ190</f>
        <v>4.853</v>
      </c>
      <c r="AR10" s="16" t="n">
        <f aca="false">'Balance Sheet'!BK190</f>
        <v>0</v>
      </c>
      <c r="AS10" s="16" t="n">
        <f aca="false">'Balance Sheet'!BL190</f>
        <v>0</v>
      </c>
      <c r="AT10" s="16" t="n">
        <f aca="false">'Balance Sheet'!BM190</f>
        <v>0</v>
      </c>
      <c r="AU10" s="16" t="n">
        <f aca="false">'Balance Sheet'!BN190</f>
        <v>0</v>
      </c>
      <c r="AV10" s="16" t="n">
        <f aca="false">'Balance Sheet'!BO190</f>
        <v>0</v>
      </c>
      <c r="AW10" s="16" t="n">
        <f aca="false">'Balance Sheet'!BP190</f>
        <v>0</v>
      </c>
      <c r="AX10" s="16" t="n">
        <f aca="false">'Balance Sheet'!BQ190</f>
        <v>0</v>
      </c>
      <c r="AY10" s="16" t="n">
        <f aca="false">'Balance Sheet'!BR190</f>
        <v>0</v>
      </c>
      <c r="AZ10" s="16" t="n">
        <f aca="false">'Balance Sheet'!BS190</f>
        <v>0</v>
      </c>
      <c r="BA10" s="16" t="n">
        <f aca="false">'Balance Sheet'!BT190</f>
        <v>0</v>
      </c>
      <c r="BB10" s="16" t="n">
        <f aca="false">'Balance Sheet'!BU190</f>
        <v>105</v>
      </c>
      <c r="BC10" s="16" t="n">
        <f aca="false">'Balance Sheet'!BV190</f>
        <v>0</v>
      </c>
      <c r="BD10" s="16" t="n">
        <f aca="false">'Balance Sheet'!BW190</f>
        <v>0</v>
      </c>
      <c r="BE10" s="16" t="n">
        <f aca="false">'Balance Sheet'!BX190</f>
        <v>0</v>
      </c>
      <c r="BF10" s="16" t="n">
        <f aca="false">'Balance Sheet'!BY190</f>
        <v>0</v>
      </c>
      <c r="BG10" s="16" t="n">
        <f aca="false">'Balance Sheet'!BZ190</f>
        <v>0</v>
      </c>
      <c r="BH10" s="16" t="n">
        <f aca="false">'Balance Sheet'!CA190</f>
        <v>0</v>
      </c>
      <c r="BI10" s="16" t="n">
        <f aca="false">'Balance Sheet'!CB190</f>
        <v>0</v>
      </c>
      <c r="BJ10" s="16" t="n">
        <f aca="false">'Balance Sheet'!CC190</f>
        <v>0</v>
      </c>
      <c r="BK10" s="16" t="n">
        <f aca="false">'Balance Sheet'!CD190</f>
        <v>0</v>
      </c>
      <c r="BL10" s="16" t="n">
        <f aca="false">'Balance Sheet'!CE190</f>
        <v>0</v>
      </c>
      <c r="BM10" s="16" t="n">
        <f aca="false">'Balance Sheet'!CF190</f>
        <v>0</v>
      </c>
      <c r="BN10" s="16" t="n">
        <f aca="false">'Balance Sheet'!CG190</f>
        <v>0</v>
      </c>
      <c r="BO10" s="16" t="n">
        <f aca="false">'Balance Sheet'!CH190</f>
        <v>0</v>
      </c>
      <c r="BP10" s="16" t="n">
        <f aca="false">'Balance Sheet'!CI190</f>
        <v>0</v>
      </c>
      <c r="BQ10" s="16" t="n">
        <f aca="false">'Balance Sheet'!CJ190</f>
        <v>0</v>
      </c>
      <c r="BR10" s="16" t="n">
        <f aca="false">'Balance Sheet'!CK190</f>
        <v>0</v>
      </c>
      <c r="BS10" s="16" t="n">
        <f aca="false">'Balance Sheet'!CL190</f>
        <v>0</v>
      </c>
      <c r="BT10" s="16" t="n">
        <f aca="false">'Balance Sheet'!CM190</f>
        <v>0</v>
      </c>
      <c r="BU10" s="16" t="n">
        <f aca="false">'Balance Sheet'!CN190</f>
        <v>0</v>
      </c>
      <c r="BV10" s="16" t="n">
        <f aca="false">'Balance Sheet'!CO190</f>
        <v>0</v>
      </c>
      <c r="BW10" s="16" t="n">
        <f aca="false">'Balance Sheet'!CP190</f>
        <v>0</v>
      </c>
      <c r="BX10" s="16" t="n">
        <f aca="false">'Balance Sheet'!CQ190</f>
        <v>0</v>
      </c>
      <c r="BY10" s="16" t="n">
        <f aca="false">'Balance Sheet'!CR190</f>
        <v>0</v>
      </c>
      <c r="BZ10" s="16" t="n">
        <f aca="false">'Balance Sheet'!CS190</f>
        <v>0</v>
      </c>
      <c r="CA10" s="16" t="n">
        <f aca="false">'Balance Sheet'!CT190</f>
        <v>0</v>
      </c>
      <c r="CB10" s="16" t="n">
        <f aca="false">'Balance Sheet'!CU190</f>
        <v>0</v>
      </c>
      <c r="CC10" s="16" t="n">
        <f aca="false">'Balance Sheet'!CV190</f>
        <v>0</v>
      </c>
      <c r="CD10" s="16" t="n">
        <f aca="false">'Balance Sheet'!CW190</f>
        <v>0</v>
      </c>
      <c r="CE10" s="16" t="n">
        <f aca="false">'Balance Sheet'!CX190</f>
        <v>0</v>
      </c>
      <c r="CF10" s="16" t="n">
        <f aca="false">'Balance Sheet'!CY190</f>
        <v>0</v>
      </c>
      <c r="CG10" s="16" t="n">
        <f aca="false">'Balance Sheet'!CZ190</f>
        <v>0</v>
      </c>
      <c r="CH10" s="16" t="n">
        <f aca="false">'Balance Sheet'!DA190</f>
        <v>0</v>
      </c>
      <c r="CI10" s="16" t="n">
        <f aca="false">'Balance Sheet'!DB190</f>
        <v>0</v>
      </c>
      <c r="CJ10" s="16" t="n">
        <f aca="false">'Balance Sheet'!DC190</f>
        <v>0</v>
      </c>
      <c r="CK10" s="16" t="n">
        <f aca="false">'Balance Sheet'!DD190</f>
        <v>0</v>
      </c>
      <c r="CL10" s="16" t="n">
        <f aca="false">'Balance Sheet'!DE190</f>
        <v>0</v>
      </c>
      <c r="CM10" s="16" t="n">
        <f aca="false">'Balance Sheet'!DF190</f>
        <v>0</v>
      </c>
      <c r="CN10" s="16" t="n">
        <f aca="false">'Balance Sheet'!DG190</f>
        <v>0</v>
      </c>
      <c r="CO10" s="16" t="n">
        <f aca="false">'Balance Sheet'!DH190</f>
        <v>0</v>
      </c>
      <c r="CP10" s="16" t="n">
        <f aca="false">'Balance Sheet'!DI190</f>
        <v>0</v>
      </c>
      <c r="CQ10" s="16" t="n">
        <f aca="false">'Balance Sheet'!DJ190</f>
        <v>0</v>
      </c>
      <c r="CR10" s="16" t="n">
        <f aca="false">'Balance Sheet'!DK190</f>
        <v>0</v>
      </c>
      <c r="CS10" s="16" t="n">
        <f aca="false">'Balance Sheet'!DL190</f>
        <v>75</v>
      </c>
      <c r="CT10" s="16" t="n">
        <f aca="false">'Balance Sheet'!DM190</f>
        <v>0</v>
      </c>
      <c r="CU10" s="16" t="n">
        <f aca="false">'Balance Sheet'!DN190</f>
        <v>0</v>
      </c>
      <c r="CV10" s="16" t="n">
        <f aca="false">'Balance Sheet'!DO190</f>
        <v>0</v>
      </c>
      <c r="CW10" s="16" t="n">
        <f aca="false">'Balance Sheet'!DP190</f>
        <v>0</v>
      </c>
      <c r="CX10" s="16" t="n">
        <f aca="false">'Balance Sheet'!DQ190</f>
        <v>0</v>
      </c>
      <c r="CY10" s="16" t="n">
        <f aca="false">'Balance Sheet'!DR190</f>
        <v>0</v>
      </c>
      <c r="CZ10" s="16" t="n">
        <f aca="false">'Balance Sheet'!DS190</f>
        <v>0</v>
      </c>
      <c r="DA10" s="16" t="n">
        <f aca="false">'Balance Sheet'!DT190</f>
        <v>0</v>
      </c>
      <c r="DB10" s="16" t="n">
        <f aca="false">'Balance Sheet'!DU190</f>
        <v>0</v>
      </c>
      <c r="DC10" s="16" t="n">
        <f aca="false">'Balance Sheet'!DV190</f>
        <v>0</v>
      </c>
      <c r="DD10" s="16" t="n">
        <f aca="false">'Balance Sheet'!DW190</f>
        <v>0</v>
      </c>
      <c r="DE10" s="16" t="n">
        <f aca="false">'Balance Sheet'!DX190</f>
        <v>0</v>
      </c>
      <c r="DF10" s="16" t="n">
        <f aca="false">'Balance Sheet'!DY190</f>
        <v>0</v>
      </c>
      <c r="DG10" s="16" t="n">
        <f aca="false">'Balance Sheet'!DZ190</f>
        <v>0</v>
      </c>
      <c r="DH10" s="16" t="n">
        <f aca="false">'Balance Sheet'!EA190</f>
        <v>0</v>
      </c>
      <c r="DI10" s="16" t="n">
        <f aca="false">'Balance Sheet'!EB190</f>
        <v>0</v>
      </c>
      <c r="DJ10" s="16" t="n">
        <f aca="false">'Balance Sheet'!EC190</f>
        <v>0</v>
      </c>
      <c r="DK10" s="16"/>
      <c r="DL10" s="16"/>
      <c r="DM10" s="16"/>
      <c r="DN10" s="16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</row>
    <row r="11" customFormat="false" ht="12.75" hidden="false" customHeight="false" outlineLevel="0" collapsed="false">
      <c r="A11" s="8" t="s">
        <v>125</v>
      </c>
      <c r="C11" s="1" t="s">
        <v>126</v>
      </c>
      <c r="D11" s="13" t="n">
        <f aca="false">'Balance Sheet'!I186</f>
        <v>1695</v>
      </c>
      <c r="E11" s="13"/>
      <c r="F11" s="13" t="n">
        <f aca="false">'Balance Sheet'!Y191</f>
        <v>690</v>
      </c>
      <c r="G11" s="13" t="n">
        <f aca="false">'Balance Sheet'!Z191</f>
        <v>0</v>
      </c>
      <c r="H11" s="13" t="n">
        <f aca="false">'Balance Sheet'!AA191</f>
        <v>0</v>
      </c>
      <c r="I11" s="13" t="n">
        <f aca="false">'Balance Sheet'!AB191</f>
        <v>0</v>
      </c>
      <c r="J11" s="13" t="n">
        <f aca="false">'Balance Sheet'!AC191</f>
        <v>0</v>
      </c>
      <c r="K11" s="13" t="n">
        <f aca="false">'Balance Sheet'!AD191</f>
        <v>0</v>
      </c>
      <c r="L11" s="13" t="n">
        <f aca="false">'Balance Sheet'!AE191</f>
        <v>0</v>
      </c>
      <c r="M11" s="13" t="n">
        <f aca="false">'Balance Sheet'!AF191</f>
        <v>0</v>
      </c>
      <c r="N11" s="13" t="n">
        <f aca="false">'Balance Sheet'!AG191</f>
        <v>0</v>
      </c>
      <c r="O11" s="13" t="n">
        <f aca="false">'Balance Sheet'!AH191</f>
        <v>0</v>
      </c>
      <c r="P11" s="13" t="n">
        <f aca="false">'Balance Sheet'!AI191</f>
        <v>0</v>
      </c>
      <c r="Q11" s="13" t="n">
        <f aca="false">'Balance Sheet'!AJ191</f>
        <v>0</v>
      </c>
      <c r="R11" s="13" t="n">
        <f aca="false">'Balance Sheet'!AK191</f>
        <v>0</v>
      </c>
      <c r="S11" s="13" t="n">
        <f aca="false">'Balance Sheet'!AL191</f>
        <v>0</v>
      </c>
      <c r="T11" s="13" t="n">
        <f aca="false">'Balance Sheet'!AM191</f>
        <v>0</v>
      </c>
      <c r="U11" s="13" t="n">
        <f aca="false">'Balance Sheet'!AN191</f>
        <v>0</v>
      </c>
      <c r="V11" s="13" t="n">
        <f aca="false">'Balance Sheet'!AO191</f>
        <v>500</v>
      </c>
      <c r="W11" s="13" t="n">
        <f aca="false">'Balance Sheet'!AP191</f>
        <v>0</v>
      </c>
      <c r="X11" s="13" t="n">
        <f aca="false">'Balance Sheet'!AQ191</f>
        <v>0</v>
      </c>
      <c r="Y11" s="13" t="n">
        <f aca="false">'Balance Sheet'!AR191</f>
        <v>0</v>
      </c>
      <c r="Z11" s="13" t="n">
        <f aca="false">'Balance Sheet'!AS191</f>
        <v>0</v>
      </c>
      <c r="AA11" s="13" t="n">
        <f aca="false">'Balance Sheet'!AT191</f>
        <v>0</v>
      </c>
      <c r="AB11" s="13" t="n">
        <f aca="false">'Balance Sheet'!AU191</f>
        <v>0</v>
      </c>
      <c r="AC11" s="13" t="n">
        <f aca="false">'Balance Sheet'!AV191</f>
        <v>0</v>
      </c>
      <c r="AD11" s="13" t="n">
        <f aca="false">'Balance Sheet'!AW191</f>
        <v>0</v>
      </c>
      <c r="AE11" s="13" t="n">
        <f aca="false">'Balance Sheet'!AX191</f>
        <v>0</v>
      </c>
      <c r="AF11" s="13" t="n">
        <f aca="false">'Balance Sheet'!AY191</f>
        <v>0</v>
      </c>
      <c r="AG11" s="13" t="n">
        <f aca="false">'Balance Sheet'!AZ191</f>
        <v>0</v>
      </c>
      <c r="AH11" s="13" t="n">
        <f aca="false">'Balance Sheet'!BA191</f>
        <v>0</v>
      </c>
      <c r="AI11" s="13" t="n">
        <f aca="false">'Balance Sheet'!BB191</f>
        <v>0</v>
      </c>
      <c r="AJ11" s="13" t="n">
        <f aca="false">'Balance Sheet'!BC191</f>
        <v>505</v>
      </c>
      <c r="AK11" s="13" t="n">
        <f aca="false">'Balance Sheet'!BD191</f>
        <v>0</v>
      </c>
      <c r="AL11" s="13" t="n">
        <f aca="false">'Balance Sheet'!BE191</f>
        <v>0</v>
      </c>
      <c r="AM11" s="13" t="n">
        <f aca="false">'Balance Sheet'!BF191</f>
        <v>0</v>
      </c>
      <c r="AN11" s="13" t="n">
        <f aca="false">'Balance Sheet'!BG191</f>
        <v>0</v>
      </c>
      <c r="AO11" s="13" t="n">
        <f aca="false">'Balance Sheet'!BH191</f>
        <v>0</v>
      </c>
      <c r="AP11" s="13" t="n">
        <f aca="false">'Balance Sheet'!BI191</f>
        <v>0</v>
      </c>
      <c r="AQ11" s="13" t="n">
        <f aca="false">'Balance Sheet'!BJ191</f>
        <v>0</v>
      </c>
      <c r="AR11" s="13" t="n">
        <f aca="false">'Balance Sheet'!BK191</f>
        <v>0</v>
      </c>
      <c r="AS11" s="13" t="n">
        <f aca="false">'Balance Sheet'!BL191</f>
        <v>0</v>
      </c>
      <c r="AT11" s="13" t="n">
        <f aca="false">'Balance Sheet'!BM191</f>
        <v>0</v>
      </c>
      <c r="AU11" s="13" t="n">
        <f aca="false">'Balance Sheet'!BN191</f>
        <v>0</v>
      </c>
      <c r="AV11" s="13" t="n">
        <f aca="false">'Balance Sheet'!BO191</f>
        <v>0</v>
      </c>
      <c r="AW11" s="13" t="n">
        <f aca="false">'Balance Sheet'!BP191</f>
        <v>0</v>
      </c>
      <c r="AX11" s="13" t="n">
        <f aca="false">'Balance Sheet'!BQ191</f>
        <v>0</v>
      </c>
      <c r="AY11" s="13" t="n">
        <f aca="false">'Balance Sheet'!BR191</f>
        <v>0</v>
      </c>
      <c r="AZ11" s="13" t="n">
        <f aca="false">'Balance Sheet'!BS191</f>
        <v>0</v>
      </c>
      <c r="BA11" s="13" t="n">
        <f aca="false">'Balance Sheet'!BT191</f>
        <v>0</v>
      </c>
      <c r="BB11" s="13" t="n">
        <f aca="false">'Balance Sheet'!BU191</f>
        <v>0</v>
      </c>
      <c r="BC11" s="13" t="n">
        <f aca="false">'Balance Sheet'!BV191</f>
        <v>0</v>
      </c>
      <c r="BD11" s="13" t="n">
        <f aca="false">'Balance Sheet'!BW191</f>
        <v>0</v>
      </c>
      <c r="BE11" s="13" t="n">
        <f aca="false">'Balance Sheet'!BX191</f>
        <v>0</v>
      </c>
      <c r="BF11" s="13" t="n">
        <f aca="false">'Balance Sheet'!BY191</f>
        <v>0</v>
      </c>
      <c r="BG11" s="13" t="n">
        <f aca="false">'Balance Sheet'!BZ191</f>
        <v>0</v>
      </c>
      <c r="BH11" s="13" t="n">
        <f aca="false">'Balance Sheet'!CA191</f>
        <v>0</v>
      </c>
      <c r="BI11" s="13" t="n">
        <f aca="false">'Balance Sheet'!CB191</f>
        <v>0</v>
      </c>
      <c r="BJ11" s="13" t="n">
        <f aca="false">'Balance Sheet'!CC191</f>
        <v>0</v>
      </c>
      <c r="BK11" s="13" t="n">
        <f aca="false">'Balance Sheet'!CD191</f>
        <v>0</v>
      </c>
      <c r="BL11" s="13" t="n">
        <f aca="false">'Balance Sheet'!CE191</f>
        <v>0</v>
      </c>
      <c r="BM11" s="13" t="n">
        <f aca="false">'Balance Sheet'!CF191</f>
        <v>0</v>
      </c>
      <c r="BN11" s="13" t="n">
        <f aca="false">'Balance Sheet'!CG191</f>
        <v>0</v>
      </c>
      <c r="BO11" s="13" t="n">
        <f aca="false">'Balance Sheet'!CH191</f>
        <v>0</v>
      </c>
      <c r="BP11" s="13" t="n">
        <f aca="false">'Balance Sheet'!CI191</f>
        <v>0</v>
      </c>
      <c r="BQ11" s="13" t="n">
        <f aca="false">'Balance Sheet'!CJ191</f>
        <v>0</v>
      </c>
      <c r="BR11" s="13" t="n">
        <f aca="false">'Balance Sheet'!CK191</f>
        <v>0</v>
      </c>
      <c r="BS11" s="13" t="n">
        <f aca="false">'Balance Sheet'!CL191</f>
        <v>0</v>
      </c>
      <c r="BT11" s="13" t="n">
        <f aca="false">'Balance Sheet'!CM191</f>
        <v>0</v>
      </c>
      <c r="BU11" s="13" t="n">
        <f aca="false">'Balance Sheet'!CN191</f>
        <v>0</v>
      </c>
      <c r="BV11" s="13" t="n">
        <f aca="false">'Balance Sheet'!CO191</f>
        <v>0</v>
      </c>
      <c r="BW11" s="13" t="n">
        <f aca="false">'Balance Sheet'!CP191</f>
        <v>0</v>
      </c>
      <c r="BX11" s="13" t="n">
        <f aca="false">'Balance Sheet'!CQ191</f>
        <v>0</v>
      </c>
      <c r="BY11" s="13" t="n">
        <f aca="false">'Balance Sheet'!CR191</f>
        <v>0</v>
      </c>
      <c r="BZ11" s="13" t="n">
        <f aca="false">'Balance Sheet'!CS191</f>
        <v>0</v>
      </c>
      <c r="CA11" s="13" t="n">
        <f aca="false">'Balance Sheet'!CT191</f>
        <v>0</v>
      </c>
      <c r="CB11" s="13" t="n">
        <f aca="false">'Balance Sheet'!CU191</f>
        <v>0</v>
      </c>
      <c r="CC11" s="13" t="n">
        <f aca="false">'Balance Sheet'!CV191</f>
        <v>0</v>
      </c>
      <c r="CD11" s="13" t="n">
        <f aca="false">'Balance Sheet'!CW191</f>
        <v>0</v>
      </c>
      <c r="CE11" s="13" t="n">
        <f aca="false">'Balance Sheet'!CX191</f>
        <v>0</v>
      </c>
      <c r="CF11" s="13" t="n">
        <f aca="false">'Balance Sheet'!CY191</f>
        <v>0</v>
      </c>
      <c r="CG11" s="13" t="n">
        <f aca="false">'Balance Sheet'!CZ191</f>
        <v>0</v>
      </c>
      <c r="CH11" s="13" t="n">
        <f aca="false">'Balance Sheet'!DA191</f>
        <v>0</v>
      </c>
      <c r="CI11" s="13" t="n">
        <f aca="false">'Balance Sheet'!DB191</f>
        <v>0</v>
      </c>
      <c r="CJ11" s="13" t="n">
        <f aca="false">'Balance Sheet'!DC191</f>
        <v>0</v>
      </c>
      <c r="CK11" s="13" t="n">
        <f aca="false">'Balance Sheet'!DD191</f>
        <v>0</v>
      </c>
      <c r="CL11" s="13" t="n">
        <f aca="false">'Balance Sheet'!DE191</f>
        <v>0</v>
      </c>
      <c r="CM11" s="13" t="n">
        <f aca="false">'Balance Sheet'!DF191</f>
        <v>0</v>
      </c>
      <c r="CN11" s="13" t="n">
        <f aca="false">'Balance Sheet'!DG191</f>
        <v>0</v>
      </c>
      <c r="CO11" s="13" t="n">
        <f aca="false">'Balance Sheet'!DH191</f>
        <v>0</v>
      </c>
      <c r="CP11" s="13" t="n">
        <f aca="false">'Balance Sheet'!DI191</f>
        <v>0</v>
      </c>
      <c r="CQ11" s="13" t="n">
        <f aca="false">'Balance Sheet'!DJ191</f>
        <v>0</v>
      </c>
      <c r="CR11" s="13" t="n">
        <f aca="false">'Balance Sheet'!DK191</f>
        <v>0</v>
      </c>
      <c r="CS11" s="13" t="n">
        <f aca="false">'Balance Sheet'!DL191</f>
        <v>0</v>
      </c>
      <c r="CT11" s="13" t="n">
        <f aca="false">'Balance Sheet'!DM191</f>
        <v>0</v>
      </c>
      <c r="CU11" s="13" t="n">
        <f aca="false">'Balance Sheet'!DN191</f>
        <v>0</v>
      </c>
      <c r="CV11" s="13" t="n">
        <f aca="false">'Balance Sheet'!DO191</f>
        <v>0</v>
      </c>
      <c r="CW11" s="13" t="n">
        <f aca="false">'Balance Sheet'!DP191</f>
        <v>0</v>
      </c>
      <c r="CX11" s="13" t="n">
        <f aca="false">'Balance Sheet'!DQ191</f>
        <v>0</v>
      </c>
      <c r="CY11" s="13" t="n">
        <f aca="false">'Balance Sheet'!DR191</f>
        <v>0</v>
      </c>
      <c r="CZ11" s="13" t="n">
        <f aca="false">'Balance Sheet'!DS191</f>
        <v>0</v>
      </c>
      <c r="DA11" s="13" t="n">
        <f aca="false">'Balance Sheet'!DT191</f>
        <v>0</v>
      </c>
      <c r="DB11" s="13" t="n">
        <f aca="false">'Balance Sheet'!DU191</f>
        <v>0</v>
      </c>
      <c r="DC11" s="13" t="n">
        <f aca="false">'Balance Sheet'!DV191</f>
        <v>0</v>
      </c>
      <c r="DD11" s="13" t="n">
        <f aca="false">'Balance Sheet'!DW191</f>
        <v>0</v>
      </c>
      <c r="DE11" s="13" t="n">
        <f aca="false">'Balance Sheet'!DX191</f>
        <v>0</v>
      </c>
      <c r="DF11" s="13" t="n">
        <f aca="false">'Balance Sheet'!DY191</f>
        <v>0</v>
      </c>
      <c r="DG11" s="13" t="n">
        <f aca="false">'Balance Sheet'!DZ191</f>
        <v>0</v>
      </c>
      <c r="DH11" s="13" t="n">
        <f aca="false">'Balance Sheet'!EA191</f>
        <v>0</v>
      </c>
      <c r="DI11" s="13" t="n">
        <f aca="false">'Balance Sheet'!EB191</f>
        <v>0</v>
      </c>
      <c r="DJ11" s="13" t="n">
        <f aca="false">'Balance Sheet'!EC191</f>
        <v>0</v>
      </c>
      <c r="DK11" s="13"/>
      <c r="DL11" s="13"/>
      <c r="DM11" s="13"/>
      <c r="DN11" s="13"/>
    </row>
    <row r="12" customFormat="false" ht="12.75" hidden="false" customHeight="false" outlineLevel="0" collapsed="false">
      <c r="A12" s="8" t="s">
        <v>127</v>
      </c>
      <c r="C12" s="1" t="s">
        <v>128</v>
      </c>
      <c r="D12" s="13" t="n">
        <f aca="false">'Off-Balance Sheet'!J182</f>
        <v>4884.05829443</v>
      </c>
      <c r="E12" s="13"/>
      <c r="F12" s="13" t="n">
        <f aca="false">'Off-Balance Sheet'!AI182</f>
        <v>35.2050272554165</v>
      </c>
      <c r="G12" s="13" t="n">
        <f aca="false">'Off-Balance Sheet'!AJ182</f>
        <v>41.1903130382049</v>
      </c>
      <c r="H12" s="13" t="n">
        <f aca="false">'Off-Balance Sheet'!AK182</f>
        <v>33.194625472628</v>
      </c>
      <c r="I12" s="13" t="n">
        <f aca="false">'Off-Balance Sheet'!AL182</f>
        <v>2779.76968725542</v>
      </c>
      <c r="J12" s="13" t="n">
        <f aca="false">'Off-Balance Sheet'!AM182</f>
        <v>34.2027602554165</v>
      </c>
      <c r="K12" s="13" t="n">
        <f aca="false">'Off-Balance Sheet'!AN182</f>
        <v>956.225150255417</v>
      </c>
      <c r="L12" s="13" t="n">
        <f aca="false">'Off-Balance Sheet'!AO182</f>
        <v>32.9411332554165</v>
      </c>
      <c r="M12" s="13" t="n">
        <f aca="false">'Off-Balance Sheet'!AP182</f>
        <v>31.9976262554165</v>
      </c>
      <c r="N12" s="13" t="n">
        <f aca="false">'Off-Balance Sheet'!AQ182</f>
        <v>32.0663022554165</v>
      </c>
      <c r="O12" s="13" t="n">
        <f aca="false">'Off-Balance Sheet'!AR182</f>
        <v>294.593811255417</v>
      </c>
      <c r="P12" s="13" t="n">
        <f aca="false">'Off-Balance Sheet'!AS182</f>
        <v>33.707712994487</v>
      </c>
      <c r="Q12" s="13" t="n">
        <f aca="false">'Off-Balance Sheet'!AT182</f>
        <v>32.780124994487</v>
      </c>
      <c r="R12" s="13" t="n">
        <f aca="false">'Off-Balance Sheet'!AU182</f>
        <v>32.7513372554165</v>
      </c>
      <c r="S12" s="13" t="n">
        <f aca="false">'Off-Balance Sheet'!AV182</f>
        <v>38.799854516346</v>
      </c>
      <c r="T12" s="13" t="n">
        <f aca="false">'Off-Balance Sheet'!AW182</f>
        <v>81.319474994487</v>
      </c>
      <c r="U12" s="13" t="n">
        <f aca="false">'Off-Balance Sheet'!AX182</f>
        <v>29.778914994487</v>
      </c>
      <c r="V12" s="13" t="n">
        <f aca="false">'Off-Balance Sheet'!AY182</f>
        <v>29.5033202554165</v>
      </c>
      <c r="W12" s="13" t="n">
        <f aca="false">'Off-Balance Sheet'!AZ182</f>
        <v>37.410071416346</v>
      </c>
      <c r="X12" s="13" t="n">
        <f aca="false">'Off-Balance Sheet'!BA182</f>
        <v>27.272048994487</v>
      </c>
      <c r="Y12" s="13" t="n">
        <f aca="false">'Off-Balance Sheet'!BB182</f>
        <v>3.747478</v>
      </c>
      <c r="Z12" s="13" t="n">
        <f aca="false">'Off-Balance Sheet'!BC182</f>
        <v>3.84774</v>
      </c>
      <c r="AA12" s="13" t="n">
        <f aca="false">'Off-Balance Sheet'!BD182</f>
        <v>11.515949</v>
      </c>
      <c r="AB12" s="13" t="n">
        <f aca="false">'Off-Balance Sheet'!BE182</f>
        <v>0</v>
      </c>
      <c r="AC12" s="13" t="n">
        <f aca="false">'Off-Balance Sheet'!BF182</f>
        <v>0</v>
      </c>
      <c r="AD12" s="13" t="n">
        <f aca="false">'Off-Balance Sheet'!BG182</f>
        <v>170</v>
      </c>
      <c r="AE12" s="13" t="n">
        <f aca="false">'Off-Balance Sheet'!BH182</f>
        <v>8.911</v>
      </c>
      <c r="AF12" s="13" t="n">
        <f aca="false">'Off-Balance Sheet'!BI182</f>
        <v>148.349015</v>
      </c>
      <c r="AG12" s="13" t="n">
        <f aca="false">'Off-Balance Sheet'!BJ182</f>
        <v>0</v>
      </c>
      <c r="AH12" s="13" t="n">
        <f aca="false">'Off-Balance Sheet'!BK182</f>
        <v>0</v>
      </c>
      <c r="AI12" s="13" t="n">
        <f aca="false">'Off-Balance Sheet'!BL182</f>
        <v>8.911</v>
      </c>
      <c r="AJ12" s="13" t="n">
        <f aca="false">'Off-Balance Sheet'!BM182</f>
        <v>0</v>
      </c>
      <c r="AK12" s="13" t="n">
        <f aca="false">'Off-Balance Sheet'!BN182</f>
        <v>0</v>
      </c>
      <c r="AL12" s="13" t="n">
        <f aca="false">'Off-Balance Sheet'!BO182</f>
        <v>0</v>
      </c>
      <c r="AM12" s="13" t="n">
        <f aca="false">'Off-Balance Sheet'!BP182</f>
        <v>8.911</v>
      </c>
      <c r="AN12" s="13" t="n">
        <f aca="false">'Off-Balance Sheet'!BQ182</f>
        <v>0</v>
      </c>
      <c r="AO12" s="13" t="n">
        <f aca="false">'Off-Balance Sheet'!BR182</f>
        <v>125</v>
      </c>
      <c r="AP12" s="13" t="n">
        <f aca="false">'Off-Balance Sheet'!BS182</f>
        <v>0</v>
      </c>
      <c r="AQ12" s="13" t="n">
        <f aca="false">'Off-Balance Sheet'!BT182</f>
        <v>8.911</v>
      </c>
      <c r="AR12" s="13" t="n">
        <f aca="false">'Off-Balance Sheet'!BU182</f>
        <v>0</v>
      </c>
      <c r="AS12" s="13" t="n">
        <f aca="false">'Off-Balance Sheet'!BV182</f>
        <v>0</v>
      </c>
      <c r="AT12" s="13" t="n">
        <f aca="false">'Off-Balance Sheet'!BW182</f>
        <v>0</v>
      </c>
      <c r="AU12" s="13" t="n">
        <f aca="false">'Off-Balance Sheet'!BX182</f>
        <v>8.911</v>
      </c>
      <c r="AV12" s="13" t="n">
        <f aca="false">'Off-Balance Sheet'!BY182</f>
        <v>0</v>
      </c>
      <c r="AW12" s="13" t="n">
        <f aca="false">'Off-Balance Sheet'!BZ182</f>
        <v>0</v>
      </c>
      <c r="AX12" s="13" t="n">
        <f aca="false">'Off-Balance Sheet'!CA182</f>
        <v>0</v>
      </c>
      <c r="AY12" s="13" t="n">
        <f aca="false">'Off-Balance Sheet'!CB182</f>
        <v>8.911</v>
      </c>
      <c r="AZ12" s="13" t="n">
        <f aca="false">'Off-Balance Sheet'!CC182</f>
        <v>0</v>
      </c>
      <c r="BA12" s="13" t="n">
        <f aca="false">'Off-Balance Sheet'!CD182</f>
        <v>0</v>
      </c>
      <c r="BB12" s="13" t="n">
        <f aca="false">'Off-Balance Sheet'!CE182</f>
        <v>0</v>
      </c>
      <c r="BC12" s="13" t="n">
        <f aca="false">'Off-Balance Sheet'!CF182</f>
        <v>0</v>
      </c>
      <c r="BD12" s="13" t="n">
        <f aca="false">'Off-Balance Sheet'!CG182</f>
        <v>0</v>
      </c>
      <c r="BE12" s="13" t="n">
        <f aca="false">'Off-Balance Sheet'!CH182</f>
        <v>0</v>
      </c>
      <c r="BF12" s="13" t="n">
        <f aca="false">'Off-Balance Sheet'!CI182</f>
        <v>0</v>
      </c>
      <c r="BG12" s="13" t="n">
        <f aca="false">'Off-Balance Sheet'!CJ182</f>
        <v>0</v>
      </c>
      <c r="BH12" s="13" t="n">
        <f aca="false">'Off-Balance Sheet'!CK182</f>
        <v>0</v>
      </c>
      <c r="BI12" s="13" t="n">
        <f aca="false">'Off-Balance Sheet'!CL182</f>
        <v>0</v>
      </c>
      <c r="BJ12" s="13" t="n">
        <f aca="false">'Off-Balance Sheet'!CM182</f>
        <v>0</v>
      </c>
      <c r="BK12" s="13" t="n">
        <f aca="false">'Off-Balance Sheet'!CN182</f>
        <v>0</v>
      </c>
      <c r="BL12" s="13" t="n">
        <f aca="false">'Off-Balance Sheet'!CO182</f>
        <v>0</v>
      </c>
      <c r="BM12" s="13" t="n">
        <f aca="false">'Off-Balance Sheet'!CP182</f>
        <v>0</v>
      </c>
      <c r="BN12" s="13" t="n">
        <f aca="false">'Off-Balance Sheet'!CQ182</f>
        <v>0</v>
      </c>
      <c r="BO12" s="13" t="n">
        <f aca="false">'Off-Balance Sheet'!CR182</f>
        <v>0</v>
      </c>
      <c r="BP12" s="13" t="n">
        <f aca="false">'Off-Balance Sheet'!CS182</f>
        <v>0</v>
      </c>
      <c r="BQ12" s="13" t="n">
        <f aca="false">'Off-Balance Sheet'!CT182</f>
        <v>0</v>
      </c>
      <c r="BR12" s="13" t="n">
        <f aca="false">'Off-Balance Sheet'!CU182</f>
        <v>0</v>
      </c>
      <c r="BS12" s="13" t="n">
        <f aca="false">'Off-Balance Sheet'!CV182</f>
        <v>0</v>
      </c>
      <c r="BT12" s="13" t="n">
        <f aca="false">'Off-Balance Sheet'!CW182</f>
        <v>0</v>
      </c>
      <c r="BU12" s="13" t="n">
        <f aca="false">'Off-Balance Sheet'!CX182</f>
        <v>0</v>
      </c>
      <c r="BV12" s="13" t="n">
        <f aca="false">'Off-Balance Sheet'!CY182</f>
        <v>0</v>
      </c>
      <c r="BW12" s="13" t="n">
        <f aca="false">'Off-Balance Sheet'!CZ182</f>
        <v>0</v>
      </c>
      <c r="BX12" s="13" t="n">
        <f aca="false">'Off-Balance Sheet'!DA182</f>
        <v>0</v>
      </c>
      <c r="BY12" s="13" t="n">
        <f aca="false">'Off-Balance Sheet'!DB182</f>
        <v>0</v>
      </c>
      <c r="BZ12" s="13" t="n">
        <f aca="false">'Off-Balance Sheet'!DC182</f>
        <v>0</v>
      </c>
      <c r="CA12" s="13" t="n">
        <f aca="false">'Off-Balance Sheet'!DD182</f>
        <v>0</v>
      </c>
      <c r="CB12" s="13" t="n">
        <f aca="false">'Off-Balance Sheet'!DE182</f>
        <v>0</v>
      </c>
      <c r="CC12" s="13" t="n">
        <f aca="false">'Off-Balance Sheet'!DF182</f>
        <v>0</v>
      </c>
      <c r="CD12" s="13" t="n">
        <f aca="false">'Off-Balance Sheet'!DG182</f>
        <v>0</v>
      </c>
      <c r="CE12" s="13" t="n">
        <f aca="false">'Off-Balance Sheet'!DH182</f>
        <v>0</v>
      </c>
      <c r="CF12" s="13" t="n">
        <f aca="false">'Off-Balance Sheet'!DI182</f>
        <v>0</v>
      </c>
      <c r="CG12" s="13" t="n">
        <f aca="false">'Off-Balance Sheet'!DJ182</f>
        <v>0</v>
      </c>
      <c r="CH12" s="13" t="n">
        <f aca="false">'Off-Balance Sheet'!DK182</f>
        <v>0</v>
      </c>
      <c r="CI12" s="13" t="n">
        <f aca="false">'Off-Balance Sheet'!DL182</f>
        <v>0</v>
      </c>
      <c r="CJ12" s="13" t="n">
        <f aca="false">'Off-Balance Sheet'!DM182</f>
        <v>0</v>
      </c>
      <c r="CK12" s="13" t="n">
        <f aca="false">'Off-Balance Sheet'!DN182</f>
        <v>0</v>
      </c>
      <c r="CL12" s="13" t="n">
        <f aca="false">'Off-Balance Sheet'!DO182</f>
        <v>0</v>
      </c>
      <c r="CM12" s="13" t="n">
        <f aca="false">'Off-Balance Sheet'!DP182</f>
        <v>0</v>
      </c>
      <c r="CN12" s="13" t="n">
        <f aca="false">'Off-Balance Sheet'!DQ182</f>
        <v>0</v>
      </c>
      <c r="CO12" s="13" t="n">
        <f aca="false">'Off-Balance Sheet'!DR182</f>
        <v>0</v>
      </c>
      <c r="CP12" s="13" t="n">
        <f aca="false">'Off-Balance Sheet'!DS182</f>
        <v>0</v>
      </c>
      <c r="CQ12" s="13" t="n">
        <f aca="false">'Off-Balance Sheet'!DT182</f>
        <v>0</v>
      </c>
      <c r="CR12" s="13" t="n">
        <f aca="false">'Off-Balance Sheet'!DU182</f>
        <v>0</v>
      </c>
      <c r="CS12" s="13" t="n">
        <f aca="false">'Off-Balance Sheet'!DV182</f>
        <v>0</v>
      </c>
      <c r="CT12" s="13" t="n">
        <f aca="false">'Off-Balance Sheet'!DW182</f>
        <v>0</v>
      </c>
      <c r="CU12" s="13" t="n">
        <f aca="false">'Off-Balance Sheet'!DX182</f>
        <v>0</v>
      </c>
      <c r="CV12" s="13" t="n">
        <f aca="false">'Off-Balance Sheet'!DY182</f>
        <v>0</v>
      </c>
      <c r="CW12" s="13" t="n">
        <f aca="false">'Off-Balance Sheet'!DZ182</f>
        <v>0</v>
      </c>
      <c r="CX12" s="13" t="n">
        <f aca="false">'Off-Balance Sheet'!EA182</f>
        <v>0</v>
      </c>
      <c r="CY12" s="13" t="n">
        <f aca="false">'Off-Balance Sheet'!EB182</f>
        <v>0</v>
      </c>
      <c r="CZ12" s="13" t="n">
        <f aca="false">'Off-Balance Sheet'!EC182</f>
        <v>0</v>
      </c>
      <c r="DA12" s="13" t="n">
        <f aca="false">'Off-Balance Sheet'!ED182</f>
        <v>0</v>
      </c>
      <c r="DB12" s="13" t="n">
        <f aca="false">'Off-Balance Sheet'!EE182</f>
        <v>0</v>
      </c>
      <c r="DC12" s="13" t="n">
        <f aca="false">'Off-Balance Sheet'!EF182</f>
        <v>0</v>
      </c>
      <c r="DD12" s="13" t="n">
        <f aca="false">'Off-Balance Sheet'!EG182</f>
        <v>0</v>
      </c>
      <c r="DE12" s="13" t="n">
        <f aca="false">'Off-Balance Sheet'!EH182</f>
        <v>0</v>
      </c>
      <c r="DF12" s="13" t="n">
        <f aca="false">'Off-Balance Sheet'!EI182</f>
        <v>0</v>
      </c>
      <c r="DG12" s="13" t="n">
        <f aca="false">'Off-Balance Sheet'!EJ182</f>
        <v>0</v>
      </c>
      <c r="DH12" s="13" t="n">
        <f aca="false">'Off-Balance Sheet'!EK182</f>
        <v>0</v>
      </c>
      <c r="DI12" s="13" t="n">
        <f aca="false">'Off-Balance Sheet'!EL182</f>
        <v>0</v>
      </c>
      <c r="DJ12" s="13" t="n">
        <f aca="false">'Off-Balance Sheet'!EM182</f>
        <v>0</v>
      </c>
      <c r="DK12" s="13"/>
      <c r="DL12" s="13"/>
      <c r="DM12" s="13"/>
      <c r="DN12" s="13"/>
    </row>
    <row r="13" customFormat="false" ht="12.75" hidden="false" customHeight="false" outlineLevel="0" collapsed="false">
      <c r="A13" s="17" t="n">
        <v>140</v>
      </c>
      <c r="B13" s="15"/>
      <c r="C13" s="14" t="s">
        <v>129</v>
      </c>
      <c r="D13" s="16" t="n">
        <f aca="false">'Off-Balance Sheet'!J180</f>
        <v>2087.29115153</v>
      </c>
      <c r="E13" s="16"/>
      <c r="F13" s="16" t="n">
        <f aca="false">'Off-Balance Sheet'!AI180</f>
        <v>21.88</v>
      </c>
      <c r="G13" s="16" t="n">
        <f aca="false">'Off-Balance Sheet'!AJ180</f>
        <v>379.048485038205</v>
      </c>
      <c r="H13" s="16" t="n">
        <f aca="false">'Off-Balance Sheet'!AK180</f>
        <v>540.092029472628</v>
      </c>
      <c r="I13" s="16" t="n">
        <f aca="false">'Off-Balance Sheet'!AL180</f>
        <v>190.314198785417</v>
      </c>
      <c r="J13" s="16" t="n">
        <f aca="false">'Off-Balance Sheet'!AM180</f>
        <v>308.615984255417</v>
      </c>
      <c r="K13" s="16" t="n">
        <f aca="false">'Off-Balance Sheet'!AN180</f>
        <v>21.8823822554165</v>
      </c>
      <c r="L13" s="16" t="n">
        <f aca="false">'Off-Balance Sheet'!AO180</f>
        <v>21.8823822554165</v>
      </c>
      <c r="M13" s="16" t="n">
        <f aca="false">'Off-Balance Sheet'!AP180</f>
        <v>126.882382255416</v>
      </c>
      <c r="N13" s="16" t="n">
        <f aca="false">'Off-Balance Sheet'!AQ180</f>
        <v>21.8823822554165</v>
      </c>
      <c r="O13" s="16" t="n">
        <f aca="false">'Off-Balance Sheet'!AR180</f>
        <v>312.682382255417</v>
      </c>
      <c r="P13" s="16" t="n">
        <f aca="false">'Off-Balance Sheet'!AS180</f>
        <v>22.122847994487</v>
      </c>
      <c r="Q13" s="16" t="n">
        <f aca="false">'Off-Balance Sheet'!AT180</f>
        <v>22.122847994487</v>
      </c>
      <c r="R13" s="16" t="n">
        <f aca="false">'Off-Balance Sheet'!AU180</f>
        <v>21.8823822554165</v>
      </c>
      <c r="S13" s="16" t="n">
        <f aca="false">'Off-Balance Sheet'!AV180</f>
        <v>21.641916516346</v>
      </c>
      <c r="T13" s="16" t="n">
        <f aca="false">'Off-Balance Sheet'!AW180</f>
        <v>22.122847994487</v>
      </c>
      <c r="U13" s="16" t="n">
        <f aca="false">'Off-Balance Sheet'!AX180</f>
        <v>22.122847994487</v>
      </c>
      <c r="V13" s="16" t="n">
        <f aca="false">'Off-Balance Sheet'!AY180</f>
        <v>21.8823822554165</v>
      </c>
      <c r="W13" s="16" t="n">
        <f aca="false">'Off-Balance Sheet'!AZ180</f>
        <v>21.641916516346</v>
      </c>
      <c r="X13" s="16" t="n">
        <f aca="false">'Off-Balance Sheet'!BA180</f>
        <v>22.122847994487</v>
      </c>
      <c r="Y13" s="16" t="n">
        <f aca="false">'Off-Balance Sheet'!BB180</f>
        <v>0</v>
      </c>
      <c r="Z13" s="16" t="n">
        <f aca="false">'Off-Balance Sheet'!BC180</f>
        <v>0</v>
      </c>
      <c r="AA13" s="16" t="n">
        <f aca="false">'Off-Balance Sheet'!BD180</f>
        <v>0</v>
      </c>
      <c r="AB13" s="16" t="n">
        <f aca="false">'Off-Balance Sheet'!BE180</f>
        <v>0</v>
      </c>
      <c r="AC13" s="16" t="n">
        <f aca="false">'Off-Balance Sheet'!BF180</f>
        <v>0</v>
      </c>
      <c r="AD13" s="16" t="n">
        <f aca="false">'Off-Balance Sheet'!BG180</f>
        <v>0</v>
      </c>
      <c r="AE13" s="16" t="n">
        <f aca="false">'Off-Balance Sheet'!BH180</f>
        <v>0</v>
      </c>
      <c r="AF13" s="16" t="n">
        <f aca="false">'Off-Balance Sheet'!BI180</f>
        <v>0</v>
      </c>
      <c r="AG13" s="16" t="n">
        <f aca="false">'Off-Balance Sheet'!BJ180</f>
        <v>0</v>
      </c>
      <c r="AH13" s="16" t="n">
        <f aca="false">'Off-Balance Sheet'!BK180</f>
        <v>0</v>
      </c>
      <c r="AI13" s="16" t="n">
        <f aca="false">'Off-Balance Sheet'!BL180</f>
        <v>0</v>
      </c>
      <c r="AJ13" s="16" t="n">
        <f aca="false">'Off-Balance Sheet'!BM180</f>
        <v>0</v>
      </c>
      <c r="AK13" s="16" t="n">
        <f aca="false">'Off-Balance Sheet'!BN180</f>
        <v>0</v>
      </c>
      <c r="AL13" s="16" t="n">
        <f aca="false">'Off-Balance Sheet'!BO180</f>
        <v>0</v>
      </c>
      <c r="AM13" s="16" t="n">
        <f aca="false">'Off-Balance Sheet'!BP180</f>
        <v>0</v>
      </c>
      <c r="AN13" s="16" t="n">
        <f aca="false">'Off-Balance Sheet'!BQ180</f>
        <v>0</v>
      </c>
      <c r="AO13" s="16" t="n">
        <f aca="false">'Off-Balance Sheet'!BR180</f>
        <v>0</v>
      </c>
      <c r="AP13" s="16" t="n">
        <f aca="false">'Off-Balance Sheet'!BS180</f>
        <v>0</v>
      </c>
      <c r="AQ13" s="16" t="n">
        <f aca="false">'Off-Balance Sheet'!BT180</f>
        <v>0</v>
      </c>
      <c r="AR13" s="16" t="n">
        <f aca="false">'Off-Balance Sheet'!BU180</f>
        <v>0</v>
      </c>
      <c r="AS13" s="16" t="n">
        <f aca="false">'Off-Balance Sheet'!BV180</f>
        <v>0</v>
      </c>
      <c r="AT13" s="16" t="n">
        <f aca="false">'Off-Balance Sheet'!BW180</f>
        <v>0</v>
      </c>
      <c r="AU13" s="16" t="n">
        <f aca="false">'Off-Balance Sheet'!BX180</f>
        <v>0</v>
      </c>
      <c r="AV13" s="16" t="n">
        <f aca="false">'Off-Balance Sheet'!BY180</f>
        <v>0</v>
      </c>
      <c r="AW13" s="16" t="n">
        <f aca="false">'Off-Balance Sheet'!BZ180</f>
        <v>0</v>
      </c>
      <c r="AX13" s="16" t="n">
        <f aca="false">'Off-Balance Sheet'!CA180</f>
        <v>0</v>
      </c>
      <c r="AY13" s="16" t="n">
        <f aca="false">'Off-Balance Sheet'!CB180</f>
        <v>0</v>
      </c>
      <c r="AZ13" s="16" t="n">
        <f aca="false">'Off-Balance Sheet'!CC180</f>
        <v>0</v>
      </c>
      <c r="BA13" s="16" t="n">
        <f aca="false">'Off-Balance Sheet'!CD180</f>
        <v>0</v>
      </c>
      <c r="BB13" s="16" t="n">
        <f aca="false">'Off-Balance Sheet'!CE180</f>
        <v>2.949983</v>
      </c>
      <c r="BC13" s="16" t="n">
        <f aca="false">'Off-Balance Sheet'!CF180</f>
        <v>0</v>
      </c>
      <c r="BD13" s="16" t="n">
        <f aca="false">'Off-Balance Sheet'!CG180</f>
        <v>0</v>
      </c>
      <c r="BE13" s="16" t="n">
        <f aca="false">'Off-Balance Sheet'!CH180</f>
        <v>0</v>
      </c>
      <c r="BF13" s="16" t="n">
        <f aca="false">'Off-Balance Sheet'!CI180</f>
        <v>0</v>
      </c>
      <c r="BG13" s="16" t="n">
        <f aca="false">'Off-Balance Sheet'!CJ180</f>
        <v>0</v>
      </c>
      <c r="BH13" s="16" t="n">
        <f aca="false">'Off-Balance Sheet'!CK180</f>
        <v>0</v>
      </c>
      <c r="BI13" s="16" t="n">
        <f aca="false">'Off-Balance Sheet'!CL180</f>
        <v>0</v>
      </c>
      <c r="BJ13" s="16" t="n">
        <f aca="false">'Off-Balance Sheet'!CM180</f>
        <v>0</v>
      </c>
      <c r="BK13" s="16" t="n">
        <f aca="false">'Off-Balance Sheet'!CN180</f>
        <v>0</v>
      </c>
      <c r="BL13" s="16" t="n">
        <f aca="false">'Off-Balance Sheet'!CO180</f>
        <v>0</v>
      </c>
      <c r="BM13" s="16" t="n">
        <f aca="false">'Off-Balance Sheet'!CP180</f>
        <v>0</v>
      </c>
      <c r="BN13" s="16" t="n">
        <f aca="false">'Off-Balance Sheet'!CQ180</f>
        <v>0</v>
      </c>
      <c r="BO13" s="16" t="n">
        <f aca="false">'Off-Balance Sheet'!CR180</f>
        <v>0</v>
      </c>
      <c r="BP13" s="16" t="n">
        <f aca="false">'Off-Balance Sheet'!CS180</f>
        <v>0</v>
      </c>
      <c r="BQ13" s="16" t="n">
        <f aca="false">'Off-Balance Sheet'!CT180</f>
        <v>0</v>
      </c>
      <c r="BR13" s="16" t="n">
        <f aca="false">'Off-Balance Sheet'!CU180</f>
        <v>0</v>
      </c>
      <c r="BS13" s="16" t="n">
        <f aca="false">'Off-Balance Sheet'!CV180</f>
        <v>0</v>
      </c>
      <c r="BT13" s="16" t="n">
        <f aca="false">'Off-Balance Sheet'!CW180</f>
        <v>0</v>
      </c>
      <c r="BU13" s="16" t="n">
        <f aca="false">'Off-Balance Sheet'!CX180</f>
        <v>0</v>
      </c>
      <c r="BV13" s="16" t="n">
        <f aca="false">'Off-Balance Sheet'!CY180</f>
        <v>0</v>
      </c>
      <c r="BW13" s="16" t="n">
        <f aca="false">'Off-Balance Sheet'!CZ180</f>
        <v>0</v>
      </c>
      <c r="BX13" s="16" t="n">
        <f aca="false">'Off-Balance Sheet'!DA180</f>
        <v>0</v>
      </c>
      <c r="BY13" s="16" t="n">
        <f aca="false">'Off-Balance Sheet'!DB180</f>
        <v>0</v>
      </c>
      <c r="BZ13" s="16" t="n">
        <f aca="false">'Off-Balance Sheet'!DC180</f>
        <v>0</v>
      </c>
      <c r="CA13" s="16" t="n">
        <f aca="false">'Off-Balance Sheet'!DD180</f>
        <v>0</v>
      </c>
      <c r="CB13" s="16" t="n">
        <f aca="false">'Off-Balance Sheet'!DE180</f>
        <v>0</v>
      </c>
      <c r="CC13" s="16" t="n">
        <f aca="false">'Off-Balance Sheet'!DF180</f>
        <v>0</v>
      </c>
      <c r="CD13" s="16" t="n">
        <f aca="false">'Off-Balance Sheet'!DG180</f>
        <v>0</v>
      </c>
      <c r="CE13" s="16" t="n">
        <f aca="false">'Off-Balance Sheet'!DH180</f>
        <v>0</v>
      </c>
      <c r="CF13" s="16" t="n">
        <f aca="false">'Off-Balance Sheet'!DI180</f>
        <v>0</v>
      </c>
      <c r="CG13" s="16" t="n">
        <f aca="false">'Off-Balance Sheet'!DJ180</f>
        <v>0</v>
      </c>
      <c r="CH13" s="16" t="n">
        <f aca="false">'Off-Balance Sheet'!DK180</f>
        <v>0</v>
      </c>
      <c r="CI13" s="16" t="n">
        <f aca="false">'Off-Balance Sheet'!DL180</f>
        <v>0</v>
      </c>
      <c r="CJ13" s="16" t="n">
        <f aca="false">'Off-Balance Sheet'!DM180</f>
        <v>0</v>
      </c>
      <c r="CK13" s="16" t="n">
        <f aca="false">'Off-Balance Sheet'!DN180</f>
        <v>0</v>
      </c>
      <c r="CL13" s="16" t="n">
        <f aca="false">'Off-Balance Sheet'!DO180</f>
        <v>0</v>
      </c>
      <c r="CM13" s="16" t="n">
        <f aca="false">'Off-Balance Sheet'!DP180</f>
        <v>0</v>
      </c>
      <c r="CN13" s="16" t="n">
        <f aca="false">'Off-Balance Sheet'!DQ180</f>
        <v>0</v>
      </c>
      <c r="CO13" s="16" t="n">
        <f aca="false">'Off-Balance Sheet'!DR180</f>
        <v>0</v>
      </c>
      <c r="CP13" s="16" t="n">
        <f aca="false">'Off-Balance Sheet'!DS180</f>
        <v>0</v>
      </c>
      <c r="CQ13" s="16" t="n">
        <f aca="false">'Off-Balance Sheet'!DT180</f>
        <v>0</v>
      </c>
      <c r="CR13" s="16" t="n">
        <f aca="false">'Off-Balance Sheet'!DU180</f>
        <v>0</v>
      </c>
      <c r="CS13" s="16" t="n">
        <f aca="false">'Off-Balance Sheet'!DV180</f>
        <v>0</v>
      </c>
      <c r="CT13" s="16" t="n">
        <f aca="false">'Off-Balance Sheet'!DW180</f>
        <v>0</v>
      </c>
      <c r="CU13" s="16" t="n">
        <f aca="false">'Off-Balance Sheet'!DX180</f>
        <v>0</v>
      </c>
      <c r="CV13" s="16" t="n">
        <f aca="false">'Off-Balance Sheet'!DY180</f>
        <v>0</v>
      </c>
      <c r="CW13" s="16" t="n">
        <f aca="false">'Off-Balance Sheet'!DZ180</f>
        <v>0</v>
      </c>
      <c r="CX13" s="16" t="n">
        <f aca="false">'Off-Balance Sheet'!EA180</f>
        <v>0</v>
      </c>
      <c r="CY13" s="16" t="n">
        <f aca="false">'Off-Balance Sheet'!EB180</f>
        <v>0</v>
      </c>
      <c r="CZ13" s="16" t="n">
        <f aca="false">'Off-Balance Sheet'!EC180</f>
        <v>0</v>
      </c>
      <c r="DA13" s="16" t="n">
        <f aca="false">'Off-Balance Sheet'!ED180</f>
        <v>0</v>
      </c>
      <c r="DB13" s="16" t="n">
        <f aca="false">'Off-Balance Sheet'!EE180</f>
        <v>0</v>
      </c>
      <c r="DC13" s="16" t="n">
        <f aca="false">'Off-Balance Sheet'!EF180</f>
        <v>0</v>
      </c>
      <c r="DD13" s="16" t="n">
        <f aca="false">'Off-Balance Sheet'!EG180</f>
        <v>0</v>
      </c>
      <c r="DE13" s="16" t="n">
        <f aca="false">'Off-Balance Sheet'!EH180</f>
        <v>0</v>
      </c>
      <c r="DF13" s="16" t="n">
        <f aca="false">'Off-Balance Sheet'!EI180</f>
        <v>0</v>
      </c>
      <c r="DG13" s="16" t="n">
        <f aca="false">'Off-Balance Sheet'!EJ180</f>
        <v>0</v>
      </c>
      <c r="DH13" s="16" t="n">
        <f aca="false">'Off-Balance Sheet'!EK180</f>
        <v>0</v>
      </c>
      <c r="DI13" s="16" t="n">
        <f aca="false">'Off-Balance Sheet'!EL180</f>
        <v>0</v>
      </c>
      <c r="DJ13" s="16" t="n">
        <f aca="false">'Off-Balance Sheet'!EM180</f>
        <v>0</v>
      </c>
      <c r="DK13" s="16"/>
      <c r="DL13" s="16"/>
      <c r="DM13" s="16"/>
      <c r="DN13" s="16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</row>
    <row r="14" customFormat="false" ht="12.75" hidden="false" customHeight="false" outlineLevel="0" collapsed="false">
      <c r="A14" s="8" t="s">
        <v>130</v>
      </c>
      <c r="B14" s="18"/>
      <c r="C14" s="19" t="s">
        <v>131</v>
      </c>
      <c r="D14" s="13" t="n">
        <f aca="false">'Off-Balance Sheet'!J181</f>
        <v>304</v>
      </c>
      <c r="E14" s="13"/>
      <c r="F14" s="13" t="n">
        <f aca="false">'Off-Balance Sheet'!AI181</f>
        <v>0</v>
      </c>
      <c r="G14" s="13" t="n">
        <f aca="false">'Off-Balance Sheet'!AJ181</f>
        <v>0</v>
      </c>
      <c r="H14" s="13" t="n">
        <f aca="false">'Off-Balance Sheet'!AK181</f>
        <v>0</v>
      </c>
      <c r="I14" s="13" t="n">
        <f aca="false">'Off-Balance Sheet'!AL181</f>
        <v>131</v>
      </c>
      <c r="J14" s="13" t="n">
        <f aca="false">'Off-Balance Sheet'!AM181</f>
        <v>0</v>
      </c>
      <c r="K14" s="13" t="n">
        <f aca="false">'Off-Balance Sheet'!AN181</f>
        <v>0</v>
      </c>
      <c r="L14" s="13" t="n">
        <f aca="false">'Off-Balance Sheet'!AO181</f>
        <v>0</v>
      </c>
      <c r="M14" s="13" t="n">
        <f aca="false">'Off-Balance Sheet'!AP181</f>
        <v>0</v>
      </c>
      <c r="N14" s="13" t="n">
        <f aca="false">'Off-Balance Sheet'!AQ181</f>
        <v>0</v>
      </c>
      <c r="O14" s="13" t="n">
        <f aca="false">'Off-Balance Sheet'!AR181</f>
        <v>0</v>
      </c>
      <c r="P14" s="13" t="n">
        <f aca="false">'Off-Balance Sheet'!AS181</f>
        <v>0</v>
      </c>
      <c r="Q14" s="13" t="n">
        <f aca="false">'Off-Balance Sheet'!AT181</f>
        <v>0</v>
      </c>
      <c r="R14" s="13" t="n">
        <f aca="false">'Off-Balance Sheet'!AU181</f>
        <v>0</v>
      </c>
      <c r="S14" s="13" t="n">
        <f aca="false">'Off-Balance Sheet'!AV181</f>
        <v>0</v>
      </c>
      <c r="T14" s="13" t="n">
        <f aca="false">'Off-Balance Sheet'!AW181</f>
        <v>0</v>
      </c>
      <c r="U14" s="13" t="n">
        <f aca="false">'Off-Balance Sheet'!AX181</f>
        <v>0</v>
      </c>
      <c r="V14" s="13" t="n">
        <f aca="false">'Off-Balance Sheet'!AY181</f>
        <v>0</v>
      </c>
      <c r="W14" s="13" t="n">
        <f aca="false">'Off-Balance Sheet'!AZ181</f>
        <v>0</v>
      </c>
      <c r="X14" s="13" t="n">
        <f aca="false">'Off-Balance Sheet'!BA181</f>
        <v>0</v>
      </c>
      <c r="Y14" s="13" t="n">
        <f aca="false">'Off-Balance Sheet'!BB181</f>
        <v>0</v>
      </c>
      <c r="Z14" s="13" t="n">
        <f aca="false">'Off-Balance Sheet'!BC181</f>
        <v>0</v>
      </c>
      <c r="AA14" s="13" t="n">
        <f aca="false">'Off-Balance Sheet'!BD181</f>
        <v>0</v>
      </c>
      <c r="AB14" s="13" t="n">
        <f aca="false">'Off-Balance Sheet'!BE181</f>
        <v>0</v>
      </c>
      <c r="AC14" s="13" t="n">
        <f aca="false">'Off-Balance Sheet'!BF181</f>
        <v>0</v>
      </c>
      <c r="AD14" s="13" t="n">
        <f aca="false">'Off-Balance Sheet'!BG181</f>
        <v>0</v>
      </c>
      <c r="AE14" s="13" t="n">
        <f aca="false">'Off-Balance Sheet'!BH181</f>
        <v>0</v>
      </c>
      <c r="AF14" s="13" t="n">
        <f aca="false">'Off-Balance Sheet'!BI181</f>
        <v>0</v>
      </c>
      <c r="AG14" s="13" t="n">
        <f aca="false">'Off-Balance Sheet'!BJ181</f>
        <v>0</v>
      </c>
      <c r="AH14" s="13" t="n">
        <f aca="false">'Off-Balance Sheet'!BK181</f>
        <v>0</v>
      </c>
      <c r="AI14" s="13" t="n">
        <f aca="false">'Off-Balance Sheet'!BL181</f>
        <v>0</v>
      </c>
      <c r="AJ14" s="13" t="n">
        <f aca="false">'Off-Balance Sheet'!BM181</f>
        <v>0</v>
      </c>
      <c r="AK14" s="13" t="n">
        <f aca="false">'Off-Balance Sheet'!BN181</f>
        <v>0</v>
      </c>
      <c r="AL14" s="13" t="n">
        <f aca="false">'Off-Balance Sheet'!BO181</f>
        <v>0</v>
      </c>
      <c r="AM14" s="13" t="n">
        <f aca="false">'Off-Balance Sheet'!BP181</f>
        <v>0</v>
      </c>
      <c r="AN14" s="13" t="n">
        <f aca="false">'Off-Balance Sheet'!BQ181</f>
        <v>0</v>
      </c>
      <c r="AO14" s="13" t="n">
        <f aca="false">'Off-Balance Sheet'!BR181</f>
        <v>0</v>
      </c>
      <c r="AP14" s="13" t="n">
        <f aca="false">'Off-Balance Sheet'!BS181</f>
        <v>0</v>
      </c>
      <c r="AQ14" s="13" t="n">
        <f aca="false">'Off-Balance Sheet'!BT181</f>
        <v>0</v>
      </c>
      <c r="AR14" s="13" t="n">
        <f aca="false">'Off-Balance Sheet'!BU181</f>
        <v>0</v>
      </c>
      <c r="AS14" s="13" t="n">
        <f aca="false">'Off-Balance Sheet'!BV181</f>
        <v>0</v>
      </c>
      <c r="AT14" s="13" t="n">
        <f aca="false">'Off-Balance Sheet'!BW181</f>
        <v>0</v>
      </c>
      <c r="AU14" s="13" t="n">
        <f aca="false">'Off-Balance Sheet'!BX181</f>
        <v>0</v>
      </c>
      <c r="AV14" s="13" t="n">
        <f aca="false">'Off-Balance Sheet'!BY181</f>
        <v>0</v>
      </c>
      <c r="AW14" s="13" t="n">
        <f aca="false">'Off-Balance Sheet'!BZ181</f>
        <v>0</v>
      </c>
      <c r="AX14" s="13" t="n">
        <f aca="false">'Off-Balance Sheet'!CA181</f>
        <v>0</v>
      </c>
      <c r="AY14" s="13" t="n">
        <f aca="false">'Off-Balance Sheet'!CB181</f>
        <v>0</v>
      </c>
      <c r="AZ14" s="13" t="n">
        <f aca="false">'Off-Balance Sheet'!CC181</f>
        <v>0</v>
      </c>
      <c r="BA14" s="13" t="n">
        <f aca="false">'Off-Balance Sheet'!CD181</f>
        <v>0</v>
      </c>
      <c r="BB14" s="13" t="n">
        <f aca="false">'Off-Balance Sheet'!CE181</f>
        <v>0</v>
      </c>
      <c r="BC14" s="13" t="n">
        <f aca="false">'Off-Balance Sheet'!CF181</f>
        <v>0</v>
      </c>
      <c r="BD14" s="13" t="n">
        <f aca="false">'Off-Balance Sheet'!CG181</f>
        <v>0</v>
      </c>
      <c r="BE14" s="13" t="n">
        <f aca="false">'Off-Balance Sheet'!CH181</f>
        <v>0</v>
      </c>
      <c r="BF14" s="13" t="n">
        <f aca="false">'Off-Balance Sheet'!CI181</f>
        <v>0</v>
      </c>
      <c r="BG14" s="13" t="n">
        <f aca="false">'Off-Balance Sheet'!CJ181</f>
        <v>0</v>
      </c>
      <c r="BH14" s="13" t="n">
        <f aca="false">'Off-Balance Sheet'!CK181</f>
        <v>0</v>
      </c>
      <c r="BI14" s="13" t="n">
        <f aca="false">'Off-Balance Sheet'!CL181</f>
        <v>0</v>
      </c>
      <c r="BJ14" s="13" t="n">
        <f aca="false">'Off-Balance Sheet'!CM181</f>
        <v>0</v>
      </c>
      <c r="BK14" s="13" t="n">
        <f aca="false">'Off-Balance Sheet'!CN181</f>
        <v>0</v>
      </c>
      <c r="BL14" s="13" t="n">
        <f aca="false">'Off-Balance Sheet'!CO181</f>
        <v>0</v>
      </c>
      <c r="BM14" s="13" t="n">
        <f aca="false">'Off-Balance Sheet'!CP181</f>
        <v>0</v>
      </c>
      <c r="BN14" s="13" t="n">
        <f aca="false">'Off-Balance Sheet'!CQ181</f>
        <v>0</v>
      </c>
      <c r="BO14" s="13" t="n">
        <f aca="false">'Off-Balance Sheet'!CR181</f>
        <v>0</v>
      </c>
      <c r="BP14" s="13" t="n">
        <f aca="false">'Off-Balance Sheet'!CS181</f>
        <v>0</v>
      </c>
      <c r="BQ14" s="13" t="n">
        <f aca="false">'Off-Balance Sheet'!CT181</f>
        <v>0</v>
      </c>
      <c r="BR14" s="13" t="n">
        <f aca="false">'Off-Balance Sheet'!CU181</f>
        <v>0</v>
      </c>
      <c r="BS14" s="13" t="n">
        <f aca="false">'Off-Balance Sheet'!CV181</f>
        <v>0</v>
      </c>
      <c r="BT14" s="13" t="n">
        <f aca="false">'Off-Balance Sheet'!CW181</f>
        <v>0</v>
      </c>
      <c r="BU14" s="13" t="n">
        <f aca="false">'Off-Balance Sheet'!CX181</f>
        <v>0</v>
      </c>
      <c r="BV14" s="13" t="n">
        <f aca="false">'Off-Balance Sheet'!CY181</f>
        <v>0</v>
      </c>
      <c r="BW14" s="13" t="n">
        <f aca="false">'Off-Balance Sheet'!CZ181</f>
        <v>0</v>
      </c>
      <c r="BX14" s="13" t="n">
        <f aca="false">'Off-Balance Sheet'!DA181</f>
        <v>0</v>
      </c>
      <c r="BY14" s="13" t="n">
        <f aca="false">'Off-Balance Sheet'!DB181</f>
        <v>0</v>
      </c>
      <c r="BZ14" s="13" t="n">
        <f aca="false">'Off-Balance Sheet'!DC181</f>
        <v>0</v>
      </c>
      <c r="CA14" s="13" t="n">
        <f aca="false">'Off-Balance Sheet'!DD181</f>
        <v>0</v>
      </c>
      <c r="CB14" s="13" t="n">
        <f aca="false">'Off-Balance Sheet'!DE181</f>
        <v>0</v>
      </c>
      <c r="CC14" s="13" t="n">
        <f aca="false">'Off-Balance Sheet'!DF181</f>
        <v>0</v>
      </c>
      <c r="CD14" s="13" t="n">
        <f aca="false">'Off-Balance Sheet'!DG181</f>
        <v>0</v>
      </c>
      <c r="CE14" s="13" t="n">
        <f aca="false">'Off-Balance Sheet'!DH181</f>
        <v>0</v>
      </c>
      <c r="CF14" s="13" t="n">
        <f aca="false">'Off-Balance Sheet'!DI181</f>
        <v>0</v>
      </c>
      <c r="CG14" s="13" t="n">
        <f aca="false">'Off-Balance Sheet'!DJ181</f>
        <v>0</v>
      </c>
      <c r="CH14" s="13" t="n">
        <f aca="false">'Off-Balance Sheet'!DK181</f>
        <v>0</v>
      </c>
      <c r="CI14" s="13" t="n">
        <f aca="false">'Off-Balance Sheet'!DL181</f>
        <v>0</v>
      </c>
      <c r="CJ14" s="13" t="n">
        <f aca="false">'Off-Balance Sheet'!DM181</f>
        <v>0</v>
      </c>
      <c r="CK14" s="13" t="n">
        <f aca="false">'Off-Balance Sheet'!DN181</f>
        <v>0</v>
      </c>
      <c r="CL14" s="13" t="n">
        <f aca="false">'Off-Balance Sheet'!DO181</f>
        <v>0</v>
      </c>
      <c r="CM14" s="13" t="n">
        <f aca="false">'Off-Balance Sheet'!DP181</f>
        <v>0</v>
      </c>
      <c r="CN14" s="13" t="n">
        <f aca="false">'Off-Balance Sheet'!DQ181</f>
        <v>0</v>
      </c>
      <c r="CO14" s="13" t="n">
        <f aca="false">'Off-Balance Sheet'!DR181</f>
        <v>0</v>
      </c>
      <c r="CP14" s="13" t="n">
        <f aca="false">'Off-Balance Sheet'!DS181</f>
        <v>0</v>
      </c>
      <c r="CQ14" s="13" t="n">
        <f aca="false">'Off-Balance Sheet'!DT181</f>
        <v>0</v>
      </c>
      <c r="CR14" s="13" t="n">
        <f aca="false">'Off-Balance Sheet'!DU181</f>
        <v>0</v>
      </c>
      <c r="CS14" s="13" t="n">
        <f aca="false">'Off-Balance Sheet'!DV181</f>
        <v>0</v>
      </c>
      <c r="CT14" s="13" t="n">
        <f aca="false">'Off-Balance Sheet'!DW181</f>
        <v>0</v>
      </c>
      <c r="CU14" s="13" t="n">
        <f aca="false">'Off-Balance Sheet'!DX181</f>
        <v>0</v>
      </c>
      <c r="CV14" s="13" t="n">
        <f aca="false">'Off-Balance Sheet'!DY181</f>
        <v>0</v>
      </c>
      <c r="CW14" s="13" t="n">
        <f aca="false">'Off-Balance Sheet'!DZ181</f>
        <v>0</v>
      </c>
      <c r="CX14" s="13" t="n">
        <f aca="false">'Off-Balance Sheet'!EA181</f>
        <v>0</v>
      </c>
      <c r="CY14" s="13" t="n">
        <f aca="false">'Off-Balance Sheet'!EB181</f>
        <v>0</v>
      </c>
      <c r="CZ14" s="13" t="n">
        <f aca="false">'Off-Balance Sheet'!EC181</f>
        <v>0</v>
      </c>
      <c r="DA14" s="13" t="n">
        <f aca="false">'Off-Balance Sheet'!ED181</f>
        <v>0</v>
      </c>
      <c r="DB14" s="13" t="n">
        <f aca="false">'Off-Balance Sheet'!EE181</f>
        <v>0</v>
      </c>
      <c r="DC14" s="13" t="n">
        <f aca="false">'Off-Balance Sheet'!EF181</f>
        <v>0</v>
      </c>
      <c r="DD14" s="13" t="n">
        <f aca="false">'Off-Balance Sheet'!EG181</f>
        <v>0</v>
      </c>
      <c r="DE14" s="13" t="n">
        <f aca="false">'Off-Balance Sheet'!EH181</f>
        <v>0</v>
      </c>
      <c r="DF14" s="13" t="n">
        <f aca="false">'Off-Balance Sheet'!EI181</f>
        <v>0</v>
      </c>
      <c r="DG14" s="13" t="n">
        <f aca="false">'Off-Balance Sheet'!EJ181</f>
        <v>0</v>
      </c>
      <c r="DH14" s="13" t="n">
        <f aca="false">'Off-Balance Sheet'!EK181</f>
        <v>0</v>
      </c>
      <c r="DI14" s="13" t="n">
        <f aca="false">'Off-Balance Sheet'!EL181</f>
        <v>0</v>
      </c>
      <c r="DJ14" s="13" t="n">
        <f aca="false">'Off-Balance Sheet'!EM181</f>
        <v>0</v>
      </c>
      <c r="DK14" s="13"/>
      <c r="DL14" s="13"/>
      <c r="DM14" s="13"/>
      <c r="DN14" s="13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</row>
    <row r="15" customFormat="false" ht="12.75" hidden="false" customHeight="false" outlineLevel="0" collapsed="false">
      <c r="A15" s="8" t="s">
        <v>132</v>
      </c>
      <c r="C15" s="1" t="s">
        <v>133</v>
      </c>
      <c r="D15" s="13" t="n">
        <f aca="false">'Off-Balance Sheet'!J183</f>
        <v>596.382965</v>
      </c>
      <c r="E15" s="13"/>
      <c r="F15" s="13" t="n">
        <f aca="false">'Off-Balance Sheet'!AI183</f>
        <v>10.721792</v>
      </c>
      <c r="G15" s="13" t="n">
        <f aca="false">'Off-Balance Sheet'!AJ183</f>
        <v>56.831309</v>
      </c>
      <c r="H15" s="13" t="n">
        <f aca="false">'Off-Balance Sheet'!AK183</f>
        <v>308.5</v>
      </c>
      <c r="I15" s="13" t="n">
        <f aca="false">'Off-Balance Sheet'!AL183</f>
        <v>0</v>
      </c>
      <c r="J15" s="13" t="n">
        <f aca="false">'Off-Balance Sheet'!AM183</f>
        <v>4.722908</v>
      </c>
      <c r="K15" s="13" t="n">
        <f aca="false">'Off-Balance Sheet'!AN183</f>
        <v>0</v>
      </c>
      <c r="L15" s="13" t="n">
        <f aca="false">'Off-Balance Sheet'!AO183</f>
        <v>0</v>
      </c>
      <c r="M15" s="13" t="n">
        <f aca="false">'Off-Balance Sheet'!AP183</f>
        <v>43.75</v>
      </c>
      <c r="N15" s="13" t="n">
        <f aca="false">'Off-Balance Sheet'!AQ183</f>
        <v>2.646908</v>
      </c>
      <c r="O15" s="13" t="n">
        <f aca="false">'Off-Balance Sheet'!AR183</f>
        <v>0</v>
      </c>
      <c r="P15" s="13" t="n">
        <f aca="false">'Off-Balance Sheet'!AS183</f>
        <v>10.021258</v>
      </c>
      <c r="Q15" s="13" t="n">
        <f aca="false">'Off-Balance Sheet'!AT183</f>
        <v>0</v>
      </c>
      <c r="R15" s="13" t="n">
        <f aca="false">'Off-Balance Sheet'!AU183</f>
        <v>2.542248</v>
      </c>
      <c r="S15" s="13" t="n">
        <f aca="false">'Off-Balance Sheet'!AV183</f>
        <v>75</v>
      </c>
      <c r="T15" s="13" t="n">
        <f aca="false">'Off-Balance Sheet'!AW183</f>
        <v>0</v>
      </c>
      <c r="U15" s="13" t="n">
        <f aca="false">'Off-Balance Sheet'!AX183</f>
        <v>0</v>
      </c>
      <c r="V15" s="13" t="n">
        <f aca="false">'Off-Balance Sheet'!AY183</f>
        <v>74.10466</v>
      </c>
      <c r="W15" s="13" t="n">
        <f aca="false">'Off-Balance Sheet'!AZ183</f>
        <v>0</v>
      </c>
      <c r="X15" s="13" t="n">
        <f aca="false">'Off-Balance Sheet'!BA183</f>
        <v>0</v>
      </c>
      <c r="Y15" s="13" t="n">
        <f aca="false">'Off-Balance Sheet'!BB183</f>
        <v>0</v>
      </c>
      <c r="Z15" s="13" t="n">
        <f aca="false">'Off-Balance Sheet'!BC183</f>
        <v>0</v>
      </c>
      <c r="AA15" s="13" t="n">
        <f aca="false">'Off-Balance Sheet'!BD183</f>
        <v>0</v>
      </c>
      <c r="AB15" s="13" t="n">
        <f aca="false">'Off-Balance Sheet'!BE183</f>
        <v>0</v>
      </c>
      <c r="AC15" s="13" t="n">
        <f aca="false">'Off-Balance Sheet'!BF183</f>
        <v>28.280398</v>
      </c>
      <c r="AD15" s="13" t="n">
        <f aca="false">'Off-Balance Sheet'!BG183</f>
        <v>0</v>
      </c>
      <c r="AE15" s="13" t="n">
        <f aca="false">'Off-Balance Sheet'!BH183</f>
        <v>0</v>
      </c>
      <c r="AF15" s="13" t="n">
        <f aca="false">'Off-Balance Sheet'!BI183</f>
        <v>0</v>
      </c>
      <c r="AG15" s="13" t="n">
        <f aca="false">'Off-Balance Sheet'!BJ183</f>
        <v>0</v>
      </c>
      <c r="AH15" s="13" t="n">
        <f aca="false">'Off-Balance Sheet'!BK183</f>
        <v>0</v>
      </c>
      <c r="AI15" s="13" t="n">
        <f aca="false">'Off-Balance Sheet'!BL183</f>
        <v>0</v>
      </c>
      <c r="AJ15" s="13" t="n">
        <f aca="false">'Off-Balance Sheet'!BM183</f>
        <v>0</v>
      </c>
      <c r="AK15" s="13" t="n">
        <f aca="false">'Off-Balance Sheet'!BN183</f>
        <v>0</v>
      </c>
      <c r="AL15" s="13" t="n">
        <f aca="false">'Off-Balance Sheet'!BO183</f>
        <v>0</v>
      </c>
      <c r="AM15" s="13" t="n">
        <f aca="false">'Off-Balance Sheet'!BP183</f>
        <v>0</v>
      </c>
      <c r="AN15" s="13" t="n">
        <f aca="false">'Off-Balance Sheet'!BQ183</f>
        <v>0</v>
      </c>
      <c r="AO15" s="13" t="n">
        <f aca="false">'Off-Balance Sheet'!BR183</f>
        <v>0</v>
      </c>
      <c r="AP15" s="13" t="n">
        <f aca="false">'Off-Balance Sheet'!BS183</f>
        <v>0</v>
      </c>
      <c r="AQ15" s="13" t="n">
        <f aca="false">'Off-Balance Sheet'!BT183</f>
        <v>0</v>
      </c>
      <c r="AR15" s="13" t="n">
        <f aca="false">'Off-Balance Sheet'!BU183</f>
        <v>0</v>
      </c>
      <c r="AS15" s="13" t="n">
        <f aca="false">'Off-Balance Sheet'!BV183</f>
        <v>0</v>
      </c>
      <c r="AT15" s="13" t="n">
        <f aca="false">'Off-Balance Sheet'!BW183</f>
        <v>0</v>
      </c>
      <c r="AU15" s="13" t="n">
        <f aca="false">'Off-Balance Sheet'!BX183</f>
        <v>0</v>
      </c>
      <c r="AV15" s="13" t="n">
        <f aca="false">'Off-Balance Sheet'!BY183</f>
        <v>0</v>
      </c>
      <c r="AW15" s="13" t="n">
        <f aca="false">'Off-Balance Sheet'!BZ183</f>
        <v>0</v>
      </c>
      <c r="AX15" s="13" t="n">
        <f aca="false">'Off-Balance Sheet'!CA183</f>
        <v>0</v>
      </c>
      <c r="AY15" s="13" t="n">
        <f aca="false">'Off-Balance Sheet'!CB183</f>
        <v>0</v>
      </c>
      <c r="AZ15" s="13" t="n">
        <f aca="false">'Off-Balance Sheet'!CC183</f>
        <v>0</v>
      </c>
      <c r="BA15" s="13" t="n">
        <f aca="false">'Off-Balance Sheet'!CD183</f>
        <v>0</v>
      </c>
      <c r="BB15" s="13" t="n">
        <f aca="false">'Off-Balance Sheet'!CE183</f>
        <v>0</v>
      </c>
      <c r="BC15" s="13" t="n">
        <f aca="false">'Off-Balance Sheet'!CF183</f>
        <v>0</v>
      </c>
      <c r="BD15" s="13" t="n">
        <f aca="false">'Off-Balance Sheet'!CG183</f>
        <v>0</v>
      </c>
      <c r="BE15" s="13" t="n">
        <f aca="false">'Off-Balance Sheet'!CH183</f>
        <v>0</v>
      </c>
      <c r="BF15" s="13" t="n">
        <f aca="false">'Off-Balance Sheet'!CI183</f>
        <v>0</v>
      </c>
      <c r="BG15" s="13" t="n">
        <f aca="false">'Off-Balance Sheet'!CJ183</f>
        <v>0</v>
      </c>
      <c r="BH15" s="13" t="n">
        <f aca="false">'Off-Balance Sheet'!CK183</f>
        <v>0</v>
      </c>
      <c r="BI15" s="13" t="n">
        <f aca="false">'Off-Balance Sheet'!CL183</f>
        <v>0</v>
      </c>
      <c r="BJ15" s="13" t="n">
        <f aca="false">'Off-Balance Sheet'!CM183</f>
        <v>0</v>
      </c>
      <c r="BK15" s="13" t="n">
        <f aca="false">'Off-Balance Sheet'!CN183</f>
        <v>0</v>
      </c>
      <c r="BL15" s="13" t="n">
        <f aca="false">'Off-Balance Sheet'!CO183</f>
        <v>0</v>
      </c>
      <c r="BM15" s="13" t="n">
        <f aca="false">'Off-Balance Sheet'!CP183</f>
        <v>0</v>
      </c>
      <c r="BN15" s="13" t="n">
        <f aca="false">'Off-Balance Sheet'!CQ183</f>
        <v>0</v>
      </c>
      <c r="BO15" s="13" t="n">
        <f aca="false">'Off-Balance Sheet'!CR183</f>
        <v>0</v>
      </c>
      <c r="BP15" s="13" t="n">
        <f aca="false">'Off-Balance Sheet'!CS183</f>
        <v>0</v>
      </c>
      <c r="BQ15" s="13" t="n">
        <f aca="false">'Off-Balance Sheet'!CT183</f>
        <v>0</v>
      </c>
      <c r="BR15" s="13" t="n">
        <f aca="false">'Off-Balance Sheet'!CU183</f>
        <v>0</v>
      </c>
      <c r="BS15" s="13" t="n">
        <f aca="false">'Off-Balance Sheet'!CV183</f>
        <v>0</v>
      </c>
      <c r="BT15" s="13" t="n">
        <f aca="false">'Off-Balance Sheet'!CW183</f>
        <v>0</v>
      </c>
      <c r="BU15" s="13" t="n">
        <f aca="false">'Off-Balance Sheet'!CX183</f>
        <v>0</v>
      </c>
      <c r="BV15" s="13" t="n">
        <f aca="false">'Off-Balance Sheet'!CY183</f>
        <v>0</v>
      </c>
      <c r="BW15" s="13" t="n">
        <f aca="false">'Off-Balance Sheet'!CZ183</f>
        <v>0</v>
      </c>
      <c r="BX15" s="13" t="n">
        <f aca="false">'Off-Balance Sheet'!DA183</f>
        <v>0</v>
      </c>
      <c r="BY15" s="13" t="n">
        <f aca="false">'Off-Balance Sheet'!DB183</f>
        <v>0</v>
      </c>
      <c r="BZ15" s="13" t="n">
        <f aca="false">'Off-Balance Sheet'!DC183</f>
        <v>0</v>
      </c>
      <c r="CA15" s="13" t="n">
        <f aca="false">'Off-Balance Sheet'!DD183</f>
        <v>0</v>
      </c>
      <c r="CB15" s="13" t="n">
        <f aca="false">'Off-Balance Sheet'!DE183</f>
        <v>0</v>
      </c>
      <c r="CC15" s="13" t="n">
        <f aca="false">'Off-Balance Sheet'!DF183</f>
        <v>0</v>
      </c>
      <c r="CD15" s="13" t="n">
        <f aca="false">'Off-Balance Sheet'!DG183</f>
        <v>0</v>
      </c>
      <c r="CE15" s="13" t="n">
        <f aca="false">'Off-Balance Sheet'!DH183</f>
        <v>0</v>
      </c>
      <c r="CF15" s="13" t="n">
        <f aca="false">'Off-Balance Sheet'!DI183</f>
        <v>0</v>
      </c>
      <c r="CG15" s="13" t="n">
        <f aca="false">'Off-Balance Sheet'!DJ183</f>
        <v>0</v>
      </c>
      <c r="CH15" s="13" t="n">
        <f aca="false">'Off-Balance Sheet'!DK183</f>
        <v>0</v>
      </c>
      <c r="CI15" s="13" t="n">
        <f aca="false">'Off-Balance Sheet'!DL183</f>
        <v>0</v>
      </c>
      <c r="CJ15" s="13" t="n">
        <f aca="false">'Off-Balance Sheet'!DM183</f>
        <v>0</v>
      </c>
      <c r="CK15" s="13" t="n">
        <f aca="false">'Off-Balance Sheet'!DN183</f>
        <v>0</v>
      </c>
      <c r="CL15" s="13" t="n">
        <f aca="false">'Off-Balance Sheet'!DO183</f>
        <v>0</v>
      </c>
      <c r="CM15" s="13" t="n">
        <f aca="false">'Off-Balance Sheet'!DP183</f>
        <v>0</v>
      </c>
      <c r="CN15" s="13" t="n">
        <f aca="false">'Off-Balance Sheet'!DQ183</f>
        <v>0</v>
      </c>
      <c r="CO15" s="13" t="n">
        <f aca="false">'Off-Balance Sheet'!DR183</f>
        <v>0</v>
      </c>
      <c r="CP15" s="13" t="n">
        <f aca="false">'Off-Balance Sheet'!DS183</f>
        <v>0</v>
      </c>
      <c r="CQ15" s="13" t="n">
        <f aca="false">'Off-Balance Sheet'!DT183</f>
        <v>0</v>
      </c>
      <c r="CR15" s="13" t="n">
        <f aca="false">'Off-Balance Sheet'!DU183</f>
        <v>0</v>
      </c>
      <c r="CS15" s="13" t="n">
        <f aca="false">'Off-Balance Sheet'!DV183</f>
        <v>0</v>
      </c>
      <c r="CT15" s="13" t="n">
        <f aca="false">'Off-Balance Sheet'!DW183</f>
        <v>0</v>
      </c>
      <c r="CU15" s="13" t="n">
        <f aca="false">'Off-Balance Sheet'!DX183</f>
        <v>0</v>
      </c>
      <c r="CV15" s="13" t="n">
        <f aca="false">'Off-Balance Sheet'!DY183</f>
        <v>0</v>
      </c>
      <c r="CW15" s="13" t="n">
        <f aca="false">'Off-Balance Sheet'!DZ183</f>
        <v>0</v>
      </c>
      <c r="CX15" s="13" t="n">
        <f aca="false">'Off-Balance Sheet'!EA183</f>
        <v>0</v>
      </c>
      <c r="CY15" s="13" t="n">
        <f aca="false">'Off-Balance Sheet'!EB183</f>
        <v>0</v>
      </c>
      <c r="CZ15" s="13" t="n">
        <f aca="false">'Off-Balance Sheet'!EC183</f>
        <v>0</v>
      </c>
      <c r="DA15" s="13" t="n">
        <f aca="false">'Off-Balance Sheet'!ED183</f>
        <v>0</v>
      </c>
      <c r="DB15" s="13" t="n">
        <f aca="false">'Off-Balance Sheet'!EE183</f>
        <v>0</v>
      </c>
      <c r="DC15" s="13" t="n">
        <f aca="false">'Off-Balance Sheet'!EF183</f>
        <v>0</v>
      </c>
      <c r="DD15" s="13" t="n">
        <f aca="false">'Off-Balance Sheet'!EG183</f>
        <v>0</v>
      </c>
      <c r="DE15" s="13" t="n">
        <f aca="false">'Off-Balance Sheet'!EH183</f>
        <v>0</v>
      </c>
      <c r="DF15" s="13" t="n">
        <f aca="false">'Off-Balance Sheet'!EI183</f>
        <v>0</v>
      </c>
      <c r="DG15" s="13" t="n">
        <f aca="false">'Off-Balance Sheet'!EJ183</f>
        <v>0</v>
      </c>
      <c r="DH15" s="13" t="n">
        <f aca="false">'Off-Balance Sheet'!EK183</f>
        <v>0</v>
      </c>
      <c r="DI15" s="13" t="n">
        <f aca="false">'Off-Balance Sheet'!EL183</f>
        <v>0</v>
      </c>
      <c r="DJ15" s="13" t="n">
        <f aca="false">'Off-Balance Sheet'!EM183</f>
        <v>0</v>
      </c>
      <c r="DK15" s="13"/>
      <c r="DL15" s="13"/>
      <c r="DM15" s="13"/>
      <c r="DN15" s="13"/>
    </row>
    <row r="16" customFormat="false" ht="6.75" hidden="false" customHeight="true" outlineLevel="0" collapsed="false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</row>
    <row r="17" customFormat="false" ht="13.5" hidden="false" customHeight="false" outlineLevel="0" collapsed="false">
      <c r="A17" s="20"/>
      <c r="B17" s="20"/>
      <c r="C17" s="21" t="s">
        <v>134</v>
      </c>
      <c r="D17" s="22" t="n">
        <f aca="false">SUM(D5:D16)</f>
        <v>25129.71203996</v>
      </c>
      <c r="E17" s="22"/>
      <c r="F17" s="22" t="n">
        <f aca="false">SUM(F5:F16)</f>
        <v>983.889819255417</v>
      </c>
      <c r="G17" s="22" t="n">
        <f aca="false">SUM(G5:G16)</f>
        <v>706.06610707641</v>
      </c>
      <c r="H17" s="22" t="n">
        <f aca="false">SUM(H5:H16)</f>
        <v>3006.48665494526</v>
      </c>
      <c r="I17" s="22" t="n">
        <f aca="false">SUM(I5:I16)</f>
        <v>3528.05888604083</v>
      </c>
      <c r="J17" s="22" t="n">
        <f aca="false">SUM(J5:J16)</f>
        <v>1422.15665251083</v>
      </c>
      <c r="K17" s="22" t="n">
        <f aca="false">SUM(K5:K16)</f>
        <v>1332.20453251083</v>
      </c>
      <c r="L17" s="22" t="n">
        <f aca="false">SUM(L5:L16)</f>
        <v>1112.13251551083</v>
      </c>
      <c r="M17" s="22" t="n">
        <f aca="false">SUM(M5:M16)</f>
        <v>242.630008510833</v>
      </c>
      <c r="N17" s="22" t="n">
        <f aca="false">SUM(N5:N16)</f>
        <v>157.117592510833</v>
      </c>
      <c r="O17" s="22" t="n">
        <f aca="false">SUM(O5:O16)</f>
        <v>2066.72619351083</v>
      </c>
      <c r="P17" s="22" t="n">
        <f aca="false">SUM(P5:P16)</f>
        <v>250.166818988974</v>
      </c>
      <c r="Q17" s="22" t="n">
        <f aca="false">SUM(Q5:Q16)</f>
        <v>415.267972988974</v>
      </c>
      <c r="R17" s="22" t="n">
        <f aca="false">SUM(R5:R16)</f>
        <v>85.019967510833</v>
      </c>
      <c r="S17" s="22" t="n">
        <f aca="false">SUM(S5:S16)</f>
        <v>156.641771032692</v>
      </c>
      <c r="T17" s="22" t="n">
        <f aca="false">SUM(T5:T16)</f>
        <v>2002.84232298897</v>
      </c>
      <c r="U17" s="22" t="n">
        <f aca="false">SUM(U5:U16)</f>
        <v>253.640762988974</v>
      </c>
      <c r="V17" s="22" t="n">
        <f aca="false">SUM(V5:V16)</f>
        <v>954.088991510833</v>
      </c>
      <c r="W17" s="22" t="n">
        <f aca="false">SUM(W5:W16)</f>
        <v>227.996987932692</v>
      </c>
      <c r="X17" s="22" t="n">
        <f aca="false">SUM(X5:X16)</f>
        <v>120.536896988974</v>
      </c>
      <c r="Y17" s="22" t="n">
        <f aca="false">SUM(Y5:Y16)</f>
        <v>237.777478</v>
      </c>
      <c r="Z17" s="22" t="n">
        <f aca="false">SUM(Z5:Z16)</f>
        <v>75.20374</v>
      </c>
      <c r="AA17" s="22" t="n">
        <f aca="false">SUM(AA5:AA16)</f>
        <v>11.515949</v>
      </c>
      <c r="AB17" s="22" t="n">
        <f aca="false">SUM(AB5:AB16)</f>
        <v>284.657</v>
      </c>
      <c r="AC17" s="22" t="n">
        <f aca="false">SUM(AC5:AC16)</f>
        <v>60.880398</v>
      </c>
      <c r="AD17" s="22" t="n">
        <f aca="false">SUM(AD5:AD16)</f>
        <v>456.654</v>
      </c>
      <c r="AE17" s="22" t="n">
        <f aca="false">SUM(AE5:AE16)</f>
        <v>8.911</v>
      </c>
      <c r="AF17" s="22" t="n">
        <f aca="false">SUM(AF5:AF16)</f>
        <v>148.349015</v>
      </c>
      <c r="AG17" s="22" t="n">
        <f aca="false">SUM(AG5:AG16)</f>
        <v>150</v>
      </c>
      <c r="AH17" s="22" t="n">
        <f aca="false">SUM(AH5:AH16)</f>
        <v>206.665</v>
      </c>
      <c r="AI17" s="22" t="n">
        <f aca="false">SUM(AI5:AI16)</f>
        <v>21.611</v>
      </c>
      <c r="AJ17" s="22" t="n">
        <f aca="false">SUM(AJ5:AJ16)</f>
        <v>505</v>
      </c>
      <c r="AK17" s="22" t="n">
        <f aca="false">SUM(AK5:AK16)</f>
        <v>181.6</v>
      </c>
      <c r="AL17" s="22" t="n">
        <f aca="false">SUM(AL5:AL16)</f>
        <v>0</v>
      </c>
      <c r="AM17" s="22" t="n">
        <f aca="false">SUM(AM5:AM16)</f>
        <v>158.911</v>
      </c>
      <c r="AN17" s="22" t="n">
        <f aca="false">SUM(AN5:AN16)</f>
        <v>36.9</v>
      </c>
      <c r="AO17" s="22" t="n">
        <f aca="false">SUM(AO5:AO16)</f>
        <v>125</v>
      </c>
      <c r="AP17" s="22" t="n">
        <f aca="false">SUM(AP5:AP16)</f>
        <v>158.393</v>
      </c>
      <c r="AQ17" s="22" t="n">
        <f aca="false">SUM(AQ5:AQ16)</f>
        <v>13.764</v>
      </c>
      <c r="AR17" s="22" t="n">
        <f aca="false">SUM(AR5:AR16)</f>
        <v>250</v>
      </c>
      <c r="AS17" s="22" t="n">
        <f aca="false">SUM(AS5:AS16)</f>
        <v>0</v>
      </c>
      <c r="AT17" s="22" t="n">
        <f aca="false">SUM(AT5:AT16)</f>
        <v>25.8</v>
      </c>
      <c r="AU17" s="22" t="n">
        <f aca="false">SUM(AU5:AU16)</f>
        <v>8.911</v>
      </c>
      <c r="AV17" s="22" t="n">
        <f aca="false">SUM(AV5:AV16)</f>
        <v>0</v>
      </c>
      <c r="AW17" s="22" t="n">
        <f aca="false">SUM(AW5:AW16)</f>
        <v>102.75</v>
      </c>
      <c r="AX17" s="22" t="n">
        <f aca="false">SUM(AX5:AX16)</f>
        <v>0</v>
      </c>
      <c r="AY17" s="22" t="n">
        <f aca="false">SUM(AY5:AY16)</f>
        <v>8.911</v>
      </c>
      <c r="AZ17" s="22" t="n">
        <f aca="false">SUM(AZ5:AZ16)</f>
        <v>0</v>
      </c>
      <c r="BA17" s="22" t="n">
        <f aca="false">SUM(BA5:BA16)</f>
        <v>0</v>
      </c>
      <c r="BB17" s="22" t="n">
        <f aca="false">SUM(BB5:BB16)</f>
        <v>107.949983</v>
      </c>
      <c r="BC17" s="22" t="n">
        <f aca="false">SUM(BC5:BC16)</f>
        <v>0</v>
      </c>
      <c r="BD17" s="22" t="n">
        <f aca="false">SUM(BD5:BD16)</f>
        <v>0</v>
      </c>
      <c r="BE17" s="22" t="n">
        <f aca="false">SUM(BE5:BE16)</f>
        <v>9.6</v>
      </c>
      <c r="BF17" s="22" t="n">
        <f aca="false">SUM(BF5:BF16)</f>
        <v>5.1</v>
      </c>
      <c r="BG17" s="22" t="n">
        <f aca="false">SUM(BG5:BG16)</f>
        <v>24.4</v>
      </c>
      <c r="BH17" s="22" t="n">
        <f aca="false">SUM(BH5:BH16)</f>
        <v>73.277</v>
      </c>
      <c r="BI17" s="22" t="n">
        <f aca="false">SUM(BI5:BI16)</f>
        <v>0</v>
      </c>
      <c r="BJ17" s="22" t="n">
        <f aca="false">SUM(BJ5:BJ16)</f>
        <v>42.979</v>
      </c>
      <c r="BK17" s="22" t="n">
        <f aca="false">SUM(BK5:BK16)</f>
        <v>0</v>
      </c>
      <c r="BL17" s="22" t="n">
        <f aca="false">SUM(BL5:BL16)</f>
        <v>0</v>
      </c>
      <c r="BM17" s="22" t="n">
        <f aca="false">SUM(BM5:BM16)</f>
        <v>0</v>
      </c>
      <c r="BN17" s="22" t="n">
        <f aca="false">SUM(BN5:BN16)</f>
        <v>0</v>
      </c>
      <c r="BO17" s="22" t="n">
        <f aca="false">SUM(BO5:BO16)</f>
        <v>0</v>
      </c>
      <c r="BP17" s="22" t="n">
        <f aca="false">SUM(BP5:BP16)</f>
        <v>0</v>
      </c>
      <c r="BQ17" s="22" t="n">
        <f aca="false">SUM(BQ5:BQ16)</f>
        <v>0</v>
      </c>
      <c r="BR17" s="22" t="n">
        <f aca="false">SUM(BR5:BR16)</f>
        <v>50.556</v>
      </c>
      <c r="BS17" s="22" t="n">
        <f aca="false">SUM(BS5:BS16)</f>
        <v>0</v>
      </c>
      <c r="BT17" s="22" t="n">
        <f aca="false">SUM(BT5:BT16)</f>
        <v>0</v>
      </c>
      <c r="BU17" s="22" t="n">
        <f aca="false">SUM(BU5:BU16)</f>
        <v>0</v>
      </c>
      <c r="BV17" s="22" t="n">
        <f aca="false">SUM(BV5:BV16)</f>
        <v>0</v>
      </c>
      <c r="BW17" s="22" t="n">
        <f aca="false">SUM(BW5:BW16)</f>
        <v>0</v>
      </c>
      <c r="BX17" s="22" t="n">
        <f aca="false">SUM(BX5:BX16)</f>
        <v>0</v>
      </c>
      <c r="BY17" s="22" t="n">
        <f aca="false">SUM(BY5:BY16)</f>
        <v>0</v>
      </c>
      <c r="BZ17" s="22" t="n">
        <f aca="false">SUM(BZ5:BZ16)</f>
        <v>0</v>
      </c>
      <c r="CA17" s="22" t="n">
        <f aca="false">SUM(CA5:CA16)</f>
        <v>0</v>
      </c>
      <c r="CB17" s="22" t="n">
        <f aca="false">SUM(CB5:CB16)</f>
        <v>0</v>
      </c>
      <c r="CC17" s="22" t="n">
        <f aca="false">SUM(CC5:CC16)</f>
        <v>0</v>
      </c>
      <c r="CD17" s="22" t="n">
        <f aca="false">SUM(CD5:CD16)</f>
        <v>0</v>
      </c>
      <c r="CE17" s="22" t="n">
        <f aca="false">SUM(CE5:CE16)</f>
        <v>0</v>
      </c>
      <c r="CF17" s="22" t="n">
        <f aca="false">SUM(CF5:CF16)</f>
        <v>0</v>
      </c>
      <c r="CG17" s="22" t="n">
        <f aca="false">SUM(CG5:CG16)</f>
        <v>20</v>
      </c>
      <c r="CH17" s="22" t="n">
        <f aca="false">SUM(CH5:CH16)</f>
        <v>25</v>
      </c>
      <c r="CI17" s="22" t="n">
        <f aca="false">SUM(CI5:CI16)</f>
        <v>0</v>
      </c>
      <c r="CJ17" s="22" t="n">
        <f aca="false">SUM(CJ5:CJ16)</f>
        <v>0</v>
      </c>
      <c r="CK17" s="22" t="n">
        <f aca="false">SUM(CK5:CK16)</f>
        <v>0</v>
      </c>
      <c r="CL17" s="22" t="n">
        <f aca="false">SUM(CL5:CL16)</f>
        <v>0.1</v>
      </c>
      <c r="CM17" s="22" t="n">
        <f aca="false">SUM(CM5:CM16)</f>
        <v>0</v>
      </c>
      <c r="CN17" s="22" t="n">
        <f aca="false">SUM(CN5:CN16)</f>
        <v>115.1</v>
      </c>
      <c r="CO17" s="22" t="n">
        <f aca="false">SUM(CO5:CO16)</f>
        <v>401.126</v>
      </c>
      <c r="CP17" s="22" t="n">
        <f aca="false">SUM(CP5:CP16)</f>
        <v>0</v>
      </c>
      <c r="CQ17" s="22" t="n">
        <f aca="false">SUM(CQ5:CQ16)</f>
        <v>0</v>
      </c>
      <c r="CR17" s="22" t="n">
        <f aca="false">SUM(CR5:CR16)</f>
        <v>0</v>
      </c>
      <c r="CS17" s="22" t="n">
        <f aca="false">SUM(CS5:CS16)</f>
        <v>75</v>
      </c>
      <c r="CT17" s="22" t="n">
        <f aca="false">SUM(CT5:CT16)</f>
        <v>0</v>
      </c>
      <c r="CU17" s="22" t="n">
        <f aca="false">SUM(CU5:CU16)</f>
        <v>0</v>
      </c>
      <c r="CV17" s="22" t="n">
        <f aca="false">SUM(CV5:CV16)</f>
        <v>0</v>
      </c>
      <c r="CW17" s="22" t="n">
        <f aca="false">SUM(CW5:CW16)</f>
        <v>0</v>
      </c>
      <c r="CX17" s="22" t="n">
        <f aca="false">SUM(CX5:CX16)</f>
        <v>0</v>
      </c>
      <c r="CY17" s="22" t="n">
        <f aca="false">SUM(CY5:CY16)</f>
        <v>0</v>
      </c>
      <c r="CZ17" s="22" t="n">
        <f aca="false">SUM(CZ5:CZ16)</f>
        <v>0</v>
      </c>
      <c r="DA17" s="22" t="n">
        <f aca="false">SUM(DA5:DA16)</f>
        <v>0</v>
      </c>
      <c r="DB17" s="22" t="n">
        <f aca="false">SUM(DB5:DB16)</f>
        <v>0</v>
      </c>
      <c r="DC17" s="22" t="n">
        <f aca="false">SUM(DC5:DC16)</f>
        <v>0</v>
      </c>
      <c r="DD17" s="22" t="n">
        <f aca="false">SUM(DD5:DD16)</f>
        <v>0</v>
      </c>
      <c r="DE17" s="22" t="n">
        <f aca="false">SUM(DE5:DE16)</f>
        <v>0</v>
      </c>
      <c r="DF17" s="22" t="n">
        <f aca="false">SUM(DF5:DF16)</f>
        <v>0</v>
      </c>
      <c r="DG17" s="22" t="n">
        <f aca="false">SUM(DG5:DG16)</f>
        <v>0</v>
      </c>
      <c r="DH17" s="22" t="n">
        <f aca="false">SUM(DH5:DH16)</f>
        <v>0</v>
      </c>
      <c r="DI17" s="22" t="n">
        <f aca="false">SUM(DI5:DI16)</f>
        <v>389.956</v>
      </c>
      <c r="DJ17" s="22" t="n">
        <f aca="false">SUM(DJ5:DJ16)</f>
        <v>0</v>
      </c>
      <c r="DK17" s="22" t="n">
        <f aca="false">SUM(DK5:DK16)</f>
        <v>0</v>
      </c>
      <c r="DL17" s="22" t="n">
        <f aca="false">SUM(DL5:DL16)</f>
        <v>0</v>
      </c>
      <c r="DM17" s="22" t="n">
        <f aca="false">SUM(DM5:DM16)</f>
        <v>0</v>
      </c>
      <c r="DN17" s="22" t="n">
        <f aca="false">SUM(DN5:DN16)</f>
        <v>0</v>
      </c>
      <c r="DO17" s="22" t="n">
        <f aca="false">SUM(DO5:DO16)</f>
        <v>0</v>
      </c>
      <c r="DP17" s="22" t="n">
        <f aca="false">SUM(DP5:DP16)</f>
        <v>0</v>
      </c>
      <c r="DQ17" s="22" t="n">
        <f aca="false">SUM(DQ5:DQ16)</f>
        <v>0</v>
      </c>
      <c r="DR17" s="22" t="n">
        <f aca="false">SUM(DR5:DR16)</f>
        <v>0</v>
      </c>
      <c r="DS17" s="22" t="n">
        <f aca="false">SUM(DS5:DS16)</f>
        <v>0</v>
      </c>
      <c r="DT17" s="22" t="n">
        <f aca="false">SUM(DT5:DT16)</f>
        <v>0</v>
      </c>
      <c r="DU17" s="22" t="n">
        <f aca="false">SUM(DU5:DU16)</f>
        <v>0</v>
      </c>
      <c r="DV17" s="22" t="n">
        <f aca="false">SUM(DV5:DV16)</f>
        <v>0</v>
      </c>
      <c r="DW17" s="22" t="n">
        <f aca="false">SUM(DW5:DW16)</f>
        <v>0</v>
      </c>
      <c r="DX17" s="22" t="n">
        <f aca="false">SUM(DX5:DX16)</f>
        <v>0</v>
      </c>
      <c r="DY17" s="22" t="n">
        <f aca="false">SUM(DY5:DY16)</f>
        <v>0</v>
      </c>
      <c r="DZ17" s="22" t="n">
        <f aca="false">SUM(DZ5:DZ16)</f>
        <v>0</v>
      </c>
      <c r="EA17" s="22" t="n">
        <f aca="false">SUM(EA5:EA16)</f>
        <v>0</v>
      </c>
      <c r="EB17" s="22" t="n">
        <f aca="false">SUM(EB5:EB16)</f>
        <v>0</v>
      </c>
      <c r="EC17" s="22" t="n">
        <f aca="false">SUM(EC5:EC16)</f>
        <v>0</v>
      </c>
      <c r="ED17" s="22" t="n">
        <f aca="false">SUM(ED5:ED16)</f>
        <v>0</v>
      </c>
      <c r="EE17" s="22" t="n">
        <f aca="false">SUM(EE5:EE16)</f>
        <v>0</v>
      </c>
      <c r="EF17" s="22" t="n">
        <f aca="false">SUM(EF5:EF16)</f>
        <v>0</v>
      </c>
      <c r="EG17" s="22" t="n">
        <f aca="false">SUM(EG5:EG16)</f>
        <v>0</v>
      </c>
      <c r="EH17" s="22" t="n">
        <f aca="false">SUM(EH5:EH16)</f>
        <v>0</v>
      </c>
      <c r="EI17" s="22" t="n">
        <f aca="false">SUM(EI5:EI16)</f>
        <v>0</v>
      </c>
      <c r="EJ17" s="22" t="n">
        <f aca="false">SUM(EJ5:EJ16)</f>
        <v>0</v>
      </c>
      <c r="EK17" s="22" t="n">
        <f aca="false">SUM(EK5:EK16)</f>
        <v>0</v>
      </c>
      <c r="EL17" s="22" t="n">
        <f aca="false">SUM(EL5:EL16)</f>
        <v>0</v>
      </c>
      <c r="EM17" s="22" t="n">
        <f aca="false">SUM(EM5:EM16)</f>
        <v>0</v>
      </c>
      <c r="EN17" s="22" t="n">
        <f aca="false">SUM(EN5:EN16)</f>
        <v>0</v>
      </c>
      <c r="EO17" s="22" t="n">
        <f aca="false">SUM(EO5:EO16)</f>
        <v>0</v>
      </c>
      <c r="EP17" s="22" t="n">
        <f aca="false">SUM(EP5:EP16)</f>
        <v>0</v>
      </c>
      <c r="EQ17" s="22" t="n">
        <f aca="false">SUM(EQ5:EQ16)</f>
        <v>0</v>
      </c>
      <c r="ER17" s="22" t="n">
        <f aca="false">SUM(ER5:ER16)</f>
        <v>0</v>
      </c>
      <c r="ES17" s="22" t="n">
        <f aca="false">SUM(ES5:ES16)</f>
        <v>0</v>
      </c>
      <c r="ET17" s="22" t="n">
        <f aca="false">SUM(ET5:ET16)</f>
        <v>0</v>
      </c>
      <c r="EU17" s="22" t="n">
        <f aca="false">SUM(EU5:EU16)</f>
        <v>0</v>
      </c>
      <c r="EV17" s="22" t="n">
        <f aca="false">SUM(EV5:EV16)</f>
        <v>0</v>
      </c>
      <c r="EW17" s="22" t="n">
        <f aca="false">SUM(EW5:EW16)</f>
        <v>0</v>
      </c>
      <c r="EX17" s="22" t="n">
        <f aca="false">SUM(EX5:EX16)</f>
        <v>0</v>
      </c>
      <c r="EY17" s="22" t="n">
        <f aca="false">SUM(EY5:EY16)</f>
        <v>0</v>
      </c>
      <c r="EZ17" s="22" t="n">
        <f aca="false">SUM(EZ5:EZ16)</f>
        <v>0</v>
      </c>
      <c r="FA17" s="22" t="n">
        <f aca="false">SUM(FA5:FA16)</f>
        <v>0</v>
      </c>
      <c r="FB17" s="22" t="n">
        <f aca="false">SUM(FB5:FB16)</f>
        <v>0</v>
      </c>
      <c r="FC17" s="22" t="n">
        <f aca="false">SUM(FC5:FC16)</f>
        <v>0</v>
      </c>
      <c r="FD17" s="22" t="n">
        <f aca="false">SUM(FD5:FD16)</f>
        <v>0</v>
      </c>
      <c r="FE17" s="22" t="n">
        <f aca="false">SUM(FE5:FE16)</f>
        <v>0</v>
      </c>
      <c r="FF17" s="22" t="n">
        <f aca="false">SUM(FF5:FF16)</f>
        <v>0</v>
      </c>
      <c r="FG17" s="22" t="n">
        <f aca="false">SUM(FG5:FG16)</f>
        <v>0</v>
      </c>
      <c r="FH17" s="22" t="n">
        <f aca="false">SUM(FH5:FH16)</f>
        <v>0</v>
      </c>
      <c r="FI17" s="22" t="n">
        <f aca="false">SUM(FI5:FI16)</f>
        <v>0</v>
      </c>
      <c r="FJ17" s="22" t="n">
        <f aca="false">SUM(FJ5:FJ16)</f>
        <v>0</v>
      </c>
      <c r="FK17" s="22" t="n">
        <f aca="false">SUM(FK5:FK16)</f>
        <v>0</v>
      </c>
      <c r="FL17" s="22" t="n">
        <f aca="false">SUM(FL5:FL16)</f>
        <v>0</v>
      </c>
      <c r="FM17" s="22" t="n">
        <f aca="false">SUM(FM5:FM16)</f>
        <v>0</v>
      </c>
      <c r="FN17" s="22" t="n">
        <f aca="false">SUM(FN5:FN16)</f>
        <v>0</v>
      </c>
      <c r="FO17" s="22" t="n">
        <f aca="false">SUM(FO5:FO16)</f>
        <v>0</v>
      </c>
      <c r="FP17" s="22" t="n">
        <f aca="false">SUM(FP5:FP16)</f>
        <v>0</v>
      </c>
      <c r="FQ17" s="22" t="n">
        <f aca="false">SUM(FQ5:FQ16)</f>
        <v>0</v>
      </c>
      <c r="FR17" s="22" t="n">
        <f aca="false">SUM(FR5:FR16)</f>
        <v>0</v>
      </c>
      <c r="FS17" s="22" t="n">
        <f aca="false">SUM(FS5:FS16)</f>
        <v>0</v>
      </c>
      <c r="FT17" s="22" t="n">
        <f aca="false">SUM(FT5:FT16)</f>
        <v>0</v>
      </c>
      <c r="FU17" s="22" t="n">
        <f aca="false">SUM(FU5:FU16)</f>
        <v>0</v>
      </c>
      <c r="FV17" s="22" t="n">
        <f aca="false">SUM(FV5:FV16)</f>
        <v>0</v>
      </c>
      <c r="FW17" s="22" t="n">
        <f aca="false">SUM(FW5:FW16)</f>
        <v>0</v>
      </c>
      <c r="FX17" s="22" t="n">
        <f aca="false">SUM(FX5:FX16)</f>
        <v>0</v>
      </c>
      <c r="FY17" s="22" t="n">
        <f aca="false">SUM(FY5:FY16)</f>
        <v>0</v>
      </c>
      <c r="FZ17" s="22" t="n">
        <f aca="false">SUM(FZ5:FZ16)</f>
        <v>0</v>
      </c>
      <c r="GA17" s="22" t="n">
        <f aca="false">SUM(GA5:GA16)</f>
        <v>0</v>
      </c>
      <c r="GB17" s="22" t="n">
        <f aca="false">SUM(GB5:GB16)</f>
        <v>0</v>
      </c>
      <c r="GC17" s="22" t="n">
        <f aca="false">SUM(GC5:GC16)</f>
        <v>0</v>
      </c>
      <c r="GD17" s="22" t="n">
        <f aca="false">SUM(GD5:GD16)</f>
        <v>0</v>
      </c>
      <c r="GE17" s="22" t="n">
        <f aca="false">SUM(GE5:GE16)</f>
        <v>0</v>
      </c>
      <c r="GF17" s="22" t="n">
        <f aca="false">SUM(GF5:GF16)</f>
        <v>0</v>
      </c>
      <c r="GG17" s="22" t="n">
        <f aca="false">SUM(GG5:GG16)</f>
        <v>0</v>
      </c>
      <c r="GH17" s="22" t="n">
        <f aca="false">SUM(GH5:GH16)</f>
        <v>0</v>
      </c>
      <c r="GI17" s="22" t="n">
        <f aca="false">SUM(GI5:GI16)</f>
        <v>0</v>
      </c>
      <c r="GJ17" s="22" t="n">
        <f aca="false">SUM(GJ5:GJ16)</f>
        <v>0</v>
      </c>
      <c r="GK17" s="22" t="n">
        <f aca="false">SUM(GK5:GK16)</f>
        <v>0</v>
      </c>
      <c r="GL17" s="22" t="n">
        <f aca="false">SUM(GL5:GL16)</f>
        <v>0</v>
      </c>
      <c r="GM17" s="22" t="n">
        <f aca="false">SUM(GM5:GM16)</f>
        <v>0</v>
      </c>
      <c r="GN17" s="22" t="n">
        <f aca="false">SUM(GN5:GN16)</f>
        <v>0</v>
      </c>
      <c r="GO17" s="22" t="n">
        <f aca="false">SUM(GO5:GO16)</f>
        <v>0</v>
      </c>
      <c r="GP17" s="22" t="n">
        <f aca="false">SUM(GP5:GP16)</f>
        <v>0</v>
      </c>
      <c r="GQ17" s="22" t="n">
        <f aca="false">SUM(GQ5:GQ16)</f>
        <v>0</v>
      </c>
      <c r="GR17" s="22" t="n">
        <f aca="false">SUM(GR5:GR16)</f>
        <v>0</v>
      </c>
      <c r="GS17" s="22" t="n">
        <f aca="false">SUM(GS5:GS16)</f>
        <v>0</v>
      </c>
      <c r="GT17" s="22" t="n">
        <f aca="false">SUM(GT5:GT16)</f>
        <v>0</v>
      </c>
      <c r="GU17" s="22" t="n">
        <f aca="false">SUM(GU5:GU16)</f>
        <v>0</v>
      </c>
      <c r="GV17" s="22" t="n">
        <f aca="false">SUM(GV5:GV16)</f>
        <v>0</v>
      </c>
      <c r="GW17" s="22" t="n">
        <f aca="false">SUM(GW5:GW16)</f>
        <v>0</v>
      </c>
      <c r="GX17" s="22" t="n">
        <f aca="false">SUM(GX5:GX16)</f>
        <v>0</v>
      </c>
      <c r="GY17" s="22" t="n">
        <f aca="false">SUM(GY5:GY16)</f>
        <v>0</v>
      </c>
      <c r="GZ17" s="22" t="n">
        <f aca="false">SUM(GZ5:GZ16)</f>
        <v>0</v>
      </c>
      <c r="HA17" s="22" t="n">
        <f aca="false">SUM(HA5:HA16)</f>
        <v>0</v>
      </c>
      <c r="HB17" s="22" t="n">
        <f aca="false">SUM(HB5:HB16)</f>
        <v>0</v>
      </c>
      <c r="HC17" s="22" t="n">
        <f aca="false">SUM(HC5:HC16)</f>
        <v>0</v>
      </c>
      <c r="HD17" s="22" t="n">
        <f aca="false">SUM(HD5:HD16)</f>
        <v>0</v>
      </c>
      <c r="HE17" s="22" t="n">
        <f aca="false">SUM(HE5:HE16)</f>
        <v>0</v>
      </c>
      <c r="HF17" s="22" t="n">
        <f aca="false">SUM(HF5:HF16)</f>
        <v>0</v>
      </c>
      <c r="HG17" s="22" t="n">
        <f aca="false">SUM(HG5:HG16)</f>
        <v>0</v>
      </c>
      <c r="HH17" s="22" t="n">
        <f aca="false">SUM(HH5:HH16)</f>
        <v>0</v>
      </c>
      <c r="HI17" s="22" t="n">
        <f aca="false">SUM(HI5:HI16)</f>
        <v>0</v>
      </c>
      <c r="HJ17" s="22" t="n">
        <f aca="false">SUM(HJ5:HJ16)</f>
        <v>0</v>
      </c>
      <c r="HK17" s="22" t="n">
        <f aca="false">SUM(HK5:HK16)</f>
        <v>0</v>
      </c>
      <c r="HL17" s="22" t="n">
        <f aca="false">SUM(HL5:HL16)</f>
        <v>0</v>
      </c>
      <c r="HM17" s="22" t="n">
        <f aca="false">SUM(HM5:HM16)</f>
        <v>0</v>
      </c>
      <c r="HN17" s="22" t="n">
        <f aca="false">SUM(HN5:HN16)</f>
        <v>0</v>
      </c>
      <c r="HO17" s="22" t="n">
        <f aca="false">SUM(HO5:HO16)</f>
        <v>0</v>
      </c>
      <c r="HP17" s="22" t="n">
        <f aca="false">SUM(HP5:HP16)</f>
        <v>0</v>
      </c>
      <c r="HQ17" s="22" t="n">
        <f aca="false">SUM(HQ5:HQ16)</f>
        <v>0</v>
      </c>
      <c r="HR17" s="22" t="n">
        <f aca="false">SUM(HR5:HR16)</f>
        <v>0</v>
      </c>
      <c r="HS17" s="22" t="n">
        <f aca="false">SUM(HS5:HS16)</f>
        <v>0</v>
      </c>
      <c r="HT17" s="22" t="n">
        <f aca="false">SUM(HT5:HT16)</f>
        <v>0</v>
      </c>
      <c r="HU17" s="22" t="n">
        <f aca="false">SUM(HU5:HU16)</f>
        <v>0</v>
      </c>
      <c r="HV17" s="22" t="n">
        <f aca="false">SUM(HV5:HV16)</f>
        <v>0</v>
      </c>
      <c r="HW17" s="22" t="n">
        <f aca="false">SUM(HW5:HW16)</f>
        <v>0</v>
      </c>
      <c r="HX17" s="22" t="n">
        <f aca="false">SUM(HX5:HX16)</f>
        <v>0</v>
      </c>
      <c r="HY17" s="22" t="n">
        <f aca="false">SUM(HY5:HY16)</f>
        <v>0</v>
      </c>
      <c r="HZ17" s="22" t="n">
        <f aca="false">SUM(HZ5:HZ16)</f>
        <v>0</v>
      </c>
      <c r="IA17" s="22" t="n">
        <f aca="false">SUM(IA5:IA16)</f>
        <v>0</v>
      </c>
      <c r="IB17" s="22" t="n">
        <f aca="false">SUM(IB5:IB16)</f>
        <v>0</v>
      </c>
      <c r="IC17" s="22" t="n">
        <f aca="false">SUM(IC5:IC16)</f>
        <v>0</v>
      </c>
      <c r="ID17" s="22" t="n">
        <f aca="false">SUM(ID5:ID16)</f>
        <v>0</v>
      </c>
      <c r="IE17" s="22" t="n">
        <f aca="false">SUM(IE5:IE16)</f>
        <v>0</v>
      </c>
      <c r="IF17" s="22" t="n">
        <f aca="false">SUM(IF5:IF16)</f>
        <v>0</v>
      </c>
      <c r="IG17" s="22" t="n">
        <f aca="false">SUM(IG5:IG16)</f>
        <v>0</v>
      </c>
      <c r="IH17" s="22" t="n">
        <f aca="false">SUM(IH5:IH16)</f>
        <v>0</v>
      </c>
      <c r="II17" s="22" t="n">
        <f aca="false">SUM(II5:II16)</f>
        <v>0</v>
      </c>
      <c r="IJ17" s="22" t="n">
        <f aca="false">SUM(IJ5:IJ16)</f>
        <v>0</v>
      </c>
      <c r="IK17" s="22" t="n">
        <f aca="false">SUM(IK5:IK16)</f>
        <v>0</v>
      </c>
      <c r="IL17" s="22" t="n">
        <f aca="false">SUM(IL5:IL16)</f>
        <v>0</v>
      </c>
      <c r="IM17" s="20"/>
      <c r="IN17" s="20"/>
      <c r="IO17" s="20"/>
    </row>
    <row r="18" customFormat="false" ht="14.25" hidden="false" customHeight="false" outlineLevel="0" collapsed="false">
      <c r="D18" s="13"/>
      <c r="E18" s="13"/>
      <c r="F18" s="13"/>
      <c r="G18" s="23"/>
      <c r="H18" s="1"/>
      <c r="I18" s="1"/>
      <c r="J18" s="24" t="n">
        <f aca="false">+G17+H17+I17+J17</f>
        <v>8662.76830057333</v>
      </c>
      <c r="K18" s="23"/>
      <c r="L18" s="1"/>
      <c r="M18" s="1"/>
      <c r="N18" s="24" t="n">
        <f aca="false">+K17+L17+M17+N17</f>
        <v>2844.08464904333</v>
      </c>
      <c r="O18" s="23"/>
      <c r="P18" s="1"/>
      <c r="Q18" s="1"/>
      <c r="R18" s="24" t="n">
        <f aca="false">+O17+P17+Q17+R17</f>
        <v>2817.18095299961</v>
      </c>
      <c r="S18" s="23"/>
      <c r="T18" s="1"/>
      <c r="U18" s="1"/>
      <c r="V18" s="24" t="n">
        <f aca="false">+S17+T17+U17+V17</f>
        <v>3367.21384852147</v>
      </c>
      <c r="W18" s="23"/>
      <c r="X18" s="1"/>
      <c r="Y18" s="1"/>
      <c r="Z18" s="24" t="n">
        <f aca="false">+W17+X17+Y17+Z17</f>
        <v>661.515102921666</v>
      </c>
      <c r="AA18" s="23"/>
      <c r="AB18" s="1"/>
      <c r="AC18" s="1"/>
      <c r="AD18" s="24" t="n">
        <f aca="false">+AA17+AB17+AC17+AD17</f>
        <v>813.707347</v>
      </c>
      <c r="AE18" s="23"/>
      <c r="AF18" s="1"/>
      <c r="AG18" s="1"/>
      <c r="AH18" s="24" t="n">
        <f aca="false">+AE17+AF17+AG17+AH17</f>
        <v>513.925015</v>
      </c>
      <c r="AI18" s="23"/>
      <c r="AJ18" s="1"/>
      <c r="AK18" s="1"/>
      <c r="AL18" s="24" t="n">
        <f aca="false">+AI17+AJ17+AK17+AL17</f>
        <v>708.211</v>
      </c>
      <c r="AM18" s="23"/>
      <c r="AN18" s="1"/>
      <c r="AO18" s="1"/>
      <c r="AP18" s="24" t="n">
        <f aca="false">+AM17+AN17+AO17+AP17</f>
        <v>479.204</v>
      </c>
      <c r="AQ18" s="23"/>
      <c r="AR18" s="1"/>
      <c r="AS18" s="1"/>
      <c r="AT18" s="24" t="n">
        <f aca="false">+AQ17+AR17+AS17+AT17</f>
        <v>289.564</v>
      </c>
      <c r="AU18" s="23"/>
      <c r="AV18" s="1"/>
      <c r="AW18" s="1"/>
      <c r="AX18" s="24" t="n">
        <f aca="false">+AU17+AV17+AW17+AX17</f>
        <v>111.661</v>
      </c>
      <c r="AY18" s="23"/>
      <c r="AZ18" s="1"/>
      <c r="BA18" s="1"/>
      <c r="BB18" s="24" t="n">
        <f aca="false">+AY17+AZ17+BA17+BB17</f>
        <v>116.860983</v>
      </c>
      <c r="BC18" s="23"/>
      <c r="BD18" s="1"/>
      <c r="BE18" s="1"/>
      <c r="BF18" s="24" t="n">
        <f aca="false">+BC17+BD17+BE17+BF17</f>
        <v>14.7</v>
      </c>
      <c r="BG18" s="23"/>
      <c r="BH18" s="1"/>
      <c r="BI18" s="1"/>
      <c r="BJ18" s="24" t="n">
        <f aca="false">+BG17+BH17+BI17+BJ17</f>
        <v>140.656</v>
      </c>
      <c r="BK18" s="23"/>
      <c r="BL18" s="1"/>
      <c r="BM18" s="1"/>
      <c r="BN18" s="24" t="n">
        <f aca="false">+BK17+BL17+BM17+BN17</f>
        <v>0</v>
      </c>
      <c r="BO18" s="23"/>
      <c r="BP18" s="1"/>
      <c r="BQ18" s="1"/>
      <c r="BR18" s="24" t="n">
        <f aca="false">+BO17+BP17+BQ17+BR17</f>
        <v>50.556</v>
      </c>
      <c r="BS18" s="23"/>
      <c r="BT18" s="1"/>
      <c r="BU18" s="1"/>
      <c r="BV18" s="24" t="n">
        <f aca="false">+BS17+BT17+BU17+BV17</f>
        <v>0</v>
      </c>
      <c r="BW18" s="23"/>
      <c r="BX18" s="1"/>
      <c r="BY18" s="1"/>
      <c r="BZ18" s="24" t="n">
        <f aca="false">+BW17+BX17+BY17+BZ17</f>
        <v>0</v>
      </c>
      <c r="CA18" s="23"/>
      <c r="CB18" s="1"/>
      <c r="CC18" s="1"/>
      <c r="CD18" s="24" t="n">
        <f aca="false">+CA17+CB17+CC17+CD17</f>
        <v>0</v>
      </c>
      <c r="CE18" s="23"/>
      <c r="CF18" s="1"/>
      <c r="CG18" s="1"/>
      <c r="CH18" s="24" t="n">
        <f aca="false">+CE17+CF17+CG17+CH17</f>
        <v>45</v>
      </c>
      <c r="CI18" s="23"/>
      <c r="CJ18" s="1"/>
      <c r="CK18" s="1"/>
      <c r="CL18" s="24" t="n">
        <f aca="false">+CI17+CJ17+CK17+CL17</f>
        <v>0.1</v>
      </c>
      <c r="CM18" s="23"/>
      <c r="CN18" s="1"/>
      <c r="CO18" s="1"/>
      <c r="CP18" s="24" t="n">
        <f aca="false">+CM17+CN17+CO17+CP17</f>
        <v>516.226</v>
      </c>
      <c r="CQ18" s="23"/>
      <c r="CR18" s="1"/>
      <c r="CS18" s="1"/>
      <c r="CT18" s="24" t="n">
        <f aca="false">+CQ17+CR17+CS17+CT17</f>
        <v>75</v>
      </c>
      <c r="CU18" s="23"/>
      <c r="CV18" s="1"/>
      <c r="CW18" s="1"/>
      <c r="CX18" s="24" t="n">
        <f aca="false">+CU17+CV17+CW17+CX17</f>
        <v>0</v>
      </c>
      <c r="CY18" s="23"/>
      <c r="CZ18" s="1"/>
      <c r="DA18" s="1"/>
      <c r="DB18" s="24" t="n">
        <f aca="false">+CY17+CZ17+DA17+DB17</f>
        <v>0</v>
      </c>
      <c r="DC18" s="23"/>
      <c r="DD18" s="1"/>
      <c r="DE18" s="1"/>
      <c r="DF18" s="24" t="n">
        <f aca="false">+DC17+DD17+DE17+DF17</f>
        <v>0</v>
      </c>
      <c r="DG18" s="23"/>
      <c r="DH18" s="1"/>
      <c r="DI18" s="1"/>
      <c r="DJ18" s="24" t="n">
        <f aca="false">+DG17+DH17+DI17+DJ17</f>
        <v>389.956</v>
      </c>
      <c r="DK18" s="23"/>
      <c r="DL18" s="1"/>
      <c r="DM18" s="1"/>
      <c r="DN18" s="24" t="n">
        <f aca="false">+DK17+DL17+DM17+DN17</f>
        <v>0</v>
      </c>
      <c r="DO18" s="23"/>
      <c r="DP18" s="1"/>
      <c r="DQ18" s="1"/>
      <c r="DR18" s="24" t="n">
        <f aca="false">+DO17+DP17+DQ17+DR17</f>
        <v>0</v>
      </c>
      <c r="DS18" s="23"/>
      <c r="DT18" s="1"/>
      <c r="DU18" s="1"/>
      <c r="DV18" s="24" t="n">
        <f aca="false">+DS17+DT17+DU17+DV17</f>
        <v>0</v>
      </c>
      <c r="DW18" s="23"/>
      <c r="DX18" s="1"/>
      <c r="DY18" s="1"/>
      <c r="DZ18" s="24" t="n">
        <f aca="false">+DW17+DX17+DY17+DZ17</f>
        <v>0</v>
      </c>
      <c r="EA18" s="23"/>
      <c r="EB18" s="1"/>
      <c r="EC18" s="1"/>
      <c r="ED18" s="24" t="n">
        <f aca="false">+EA17+EB17+EC17+ED17</f>
        <v>0</v>
      </c>
      <c r="EE18" s="23"/>
      <c r="EF18" s="1"/>
      <c r="EG18" s="1"/>
      <c r="EH18" s="24" t="n">
        <f aca="false">+EE17+EF17+EG17+EH17</f>
        <v>0</v>
      </c>
      <c r="EI18" s="23"/>
      <c r="EJ18" s="1"/>
      <c r="EK18" s="1"/>
      <c r="EL18" s="24" t="n">
        <f aca="false">+EI17+EJ17+EK17+EL17</f>
        <v>0</v>
      </c>
      <c r="EM18" s="23"/>
      <c r="EN18" s="1"/>
      <c r="EO18" s="1"/>
      <c r="EP18" s="24" t="n">
        <f aca="false">+EM17+EN17+EO17+EP17</f>
        <v>0</v>
      </c>
      <c r="EQ18" s="23"/>
      <c r="ER18" s="1"/>
      <c r="ES18" s="1"/>
      <c r="ET18" s="24" t="n">
        <f aca="false">+EQ17+ER17+ES17+ET17</f>
        <v>0</v>
      </c>
      <c r="EU18" s="23"/>
      <c r="EV18" s="1"/>
      <c r="EW18" s="1"/>
      <c r="EX18" s="24" t="n">
        <f aca="false">+EU17+EV17+EW17+EX17</f>
        <v>0</v>
      </c>
      <c r="EY18" s="23"/>
      <c r="EZ18" s="1"/>
      <c r="FA18" s="1"/>
      <c r="FB18" s="24" t="n">
        <f aca="false">+EY17+EZ17+FA17+FB17</f>
        <v>0</v>
      </c>
      <c r="FC18" s="23"/>
      <c r="FD18" s="1"/>
      <c r="FE18" s="1"/>
      <c r="FF18" s="24" t="n">
        <f aca="false">+FC17+FD17+FE17+FF17</f>
        <v>0</v>
      </c>
      <c r="FG18" s="23"/>
      <c r="FH18" s="1"/>
      <c r="FI18" s="1"/>
      <c r="FJ18" s="24" t="n">
        <f aca="false">+FG17+FH17+FI17+FJ17</f>
        <v>0</v>
      </c>
      <c r="FK18" s="23"/>
      <c r="FL18" s="1"/>
      <c r="FM18" s="1"/>
      <c r="FN18" s="24" t="n">
        <f aca="false">+FK17+FL17+FM17+FN17</f>
        <v>0</v>
      </c>
      <c r="FO18" s="23"/>
      <c r="FP18" s="1"/>
      <c r="FQ18" s="1"/>
      <c r="FR18" s="24" t="n">
        <f aca="false">+FO17+FP17+FQ17+FR17</f>
        <v>0</v>
      </c>
      <c r="FS18" s="23"/>
      <c r="FT18" s="1"/>
      <c r="FU18" s="1"/>
      <c r="FV18" s="24" t="n">
        <f aca="false">+FS17+FT17+FU17+FV17</f>
        <v>0</v>
      </c>
      <c r="FW18" s="23"/>
      <c r="FX18" s="1"/>
      <c r="FY18" s="1"/>
      <c r="FZ18" s="24" t="n">
        <f aca="false">+FW17+FX17+FY17+FZ17</f>
        <v>0</v>
      </c>
      <c r="GA18" s="23"/>
      <c r="GB18" s="1"/>
      <c r="GC18" s="1"/>
      <c r="GD18" s="24" t="n">
        <f aca="false">+GA17+GB17+GC17+GD17</f>
        <v>0</v>
      </c>
      <c r="GE18" s="23"/>
      <c r="GF18" s="1"/>
      <c r="GG18" s="1"/>
      <c r="GH18" s="24" t="n">
        <f aca="false">+GE17+GF17+GG17+GH17</f>
        <v>0</v>
      </c>
      <c r="GI18" s="23"/>
      <c r="GJ18" s="1"/>
      <c r="GK18" s="1"/>
      <c r="GL18" s="24" t="n">
        <f aca="false">+GI17+GJ17+GK17+GL17</f>
        <v>0</v>
      </c>
      <c r="GM18" s="23"/>
      <c r="GN18" s="1"/>
      <c r="GO18" s="1"/>
      <c r="GP18" s="24" t="n">
        <f aca="false">+GM17+GN17+GO17+GP17</f>
        <v>0</v>
      </c>
      <c r="GQ18" s="23"/>
      <c r="GR18" s="1"/>
      <c r="GS18" s="1"/>
      <c r="GT18" s="24" t="n">
        <f aca="false">+GQ17+GR17+GS17+GT17</f>
        <v>0</v>
      </c>
      <c r="GU18" s="23"/>
      <c r="GV18" s="1"/>
      <c r="GW18" s="1"/>
      <c r="GX18" s="24" t="n">
        <f aca="false">+GU17+GV17+GW17+GX17</f>
        <v>0</v>
      </c>
      <c r="GY18" s="23"/>
      <c r="GZ18" s="1"/>
      <c r="HA18" s="1"/>
      <c r="HB18" s="24" t="n">
        <f aca="false">+GY17+GZ17+HA17+HB17</f>
        <v>0</v>
      </c>
      <c r="HC18" s="23"/>
      <c r="HD18" s="1"/>
      <c r="HE18" s="1"/>
      <c r="HF18" s="24" t="n">
        <f aca="false">+HC17+HD17+HE17+HF17</f>
        <v>0</v>
      </c>
      <c r="HG18" s="23"/>
      <c r="HH18" s="1"/>
      <c r="HI18" s="1"/>
      <c r="HJ18" s="24" t="n">
        <f aca="false">+HG17+HH17+HI17+HJ17</f>
        <v>0</v>
      </c>
      <c r="HK18" s="23"/>
      <c r="HL18" s="1"/>
      <c r="HM18" s="1"/>
      <c r="HN18" s="24" t="n">
        <f aca="false">+HK17+HL17+HM17+HN17</f>
        <v>0</v>
      </c>
      <c r="HO18" s="23"/>
      <c r="HP18" s="1"/>
      <c r="HQ18" s="1"/>
      <c r="HR18" s="24" t="n">
        <f aca="false">+HO17+HP17+HQ17+HR17</f>
        <v>0</v>
      </c>
      <c r="HS18" s="23"/>
      <c r="HT18" s="1"/>
      <c r="HU18" s="1"/>
      <c r="HV18" s="24" t="n">
        <f aca="false">+HS17+HT17+HU17+HV17</f>
        <v>0</v>
      </c>
      <c r="HW18" s="23"/>
      <c r="HX18" s="1"/>
      <c r="HY18" s="1"/>
      <c r="HZ18" s="24" t="n">
        <f aca="false">+HW17+HX17+HY17+HZ17</f>
        <v>0</v>
      </c>
      <c r="IA18" s="23"/>
      <c r="IB18" s="1"/>
      <c r="IC18" s="1"/>
      <c r="ID18" s="24" t="n">
        <f aca="false">+IA17+IB17+IC17+ID17</f>
        <v>0</v>
      </c>
      <c r="IE18" s="23"/>
      <c r="IF18" s="1"/>
      <c r="IG18" s="1"/>
      <c r="IH18" s="24" t="n">
        <f aca="false">+IE17+IF17+IG17+IH17</f>
        <v>0</v>
      </c>
      <c r="II18" s="23"/>
      <c r="IJ18" s="1"/>
      <c r="IK18" s="1"/>
      <c r="IL18" s="24" t="n">
        <f aca="false">+II17+IJ17+IK17+IL17</f>
        <v>0</v>
      </c>
      <c r="IM18" s="23"/>
    </row>
    <row r="19" customFormat="false" ht="13.5" hidden="false" customHeight="false" outlineLevel="0" collapsed="false"/>
    <row r="20" customFormat="false" ht="13.5" hidden="false" customHeight="false" outlineLevel="0" collapsed="false">
      <c r="C20" s="25" t="s">
        <v>135</v>
      </c>
    </row>
    <row r="21" customFormat="false" ht="12.75" hidden="false" customHeight="false" outlineLevel="0" collapsed="false">
      <c r="C21" s="26" t="s">
        <v>136</v>
      </c>
      <c r="F21" s="27" t="n">
        <f aca="false">-SUMIF('Off-Balance Sheet'!$J$8:$J$174,$C21,'Off-Balance Sheet'!AI$8:AI$174)</f>
        <v>-21.8823822554165</v>
      </c>
      <c r="G21" s="27" t="n">
        <f aca="false">-SUMIF('Off-Balance Sheet'!$J$8:$J$174,$C21,'Off-Balance Sheet'!AJ$8:AJ$174)</f>
        <v>-21.1609850382049</v>
      </c>
      <c r="H21" s="27" t="n">
        <f aca="false">-SUMIF('Off-Balance Sheet'!$J$8:$J$174,$C21,'Off-Balance Sheet'!AK$8:AK$174)</f>
        <v>-22.603779472628</v>
      </c>
      <c r="I21" s="27" t="n">
        <f aca="false">-SUMIF('Off-Balance Sheet'!$J$8:$J$174,$C21,'Off-Balance Sheet'!AL$8:AL$174)</f>
        <v>-21.8823822554165</v>
      </c>
      <c r="J21" s="27" t="n">
        <f aca="false">-SUMIF('Off-Balance Sheet'!$J$8:$J$174,$C21,'Off-Balance Sheet'!AM$8:AM$174)</f>
        <v>-21.8823822554165</v>
      </c>
      <c r="K21" s="27" t="n">
        <f aca="false">-SUMIF('Off-Balance Sheet'!$J$8:$J$174,$C21,'Off-Balance Sheet'!AN$8:AN$174)</f>
        <v>-21.8823822554165</v>
      </c>
      <c r="L21" s="27" t="n">
        <f aca="false">-SUMIF('Off-Balance Sheet'!$J$8:$J$174,$C21,'Off-Balance Sheet'!AO$8:AO$174)</f>
        <v>-21.8823822554165</v>
      </c>
      <c r="M21" s="27" t="n">
        <f aca="false">-SUMIF('Off-Balance Sheet'!$J$8:$J$174,$C21,'Off-Balance Sheet'!AP$8:AP$174)</f>
        <v>-21.8823822554165</v>
      </c>
      <c r="N21" s="27" t="n">
        <f aca="false">-SUMIF('Off-Balance Sheet'!$J$8:$J$174,$C21,'Off-Balance Sheet'!AQ$8:AQ$174)</f>
        <v>-21.8823822554165</v>
      </c>
      <c r="O21" s="27" t="n">
        <f aca="false">-SUMIF('Off-Balance Sheet'!$J$8:$J$174,$C21,'Off-Balance Sheet'!AR$8:AR$174)</f>
        <v>-21.8823822554165</v>
      </c>
      <c r="P21" s="27" t="n">
        <f aca="false">-SUMIF('Off-Balance Sheet'!$J$8:$J$174,$C21,'Off-Balance Sheet'!AS$8:AS$174)</f>
        <v>-22.122847994487</v>
      </c>
      <c r="Q21" s="27" t="n">
        <f aca="false">-SUMIF('Off-Balance Sheet'!$J$8:$J$174,$C21,'Off-Balance Sheet'!AT$8:AT$174)</f>
        <v>-22.122847994487</v>
      </c>
      <c r="R21" s="27" t="n">
        <f aca="false">-SUMIF('Off-Balance Sheet'!$J$8:$J$174,$C21,'Off-Balance Sheet'!AU$8:AU$174)</f>
        <v>-21.8823822554165</v>
      </c>
      <c r="S21" s="27" t="n">
        <f aca="false">-SUMIF('Off-Balance Sheet'!$J$8:$J$174,$C21,'Off-Balance Sheet'!AV$8:AV$174)</f>
        <v>-21.641916516346</v>
      </c>
      <c r="T21" s="27" t="n">
        <f aca="false">-SUMIF('Off-Balance Sheet'!$J$8:$J$174,$C21,'Off-Balance Sheet'!AW$8:AW$174)</f>
        <v>-22.122847994487</v>
      </c>
      <c r="U21" s="27" t="n">
        <f aca="false">-SUMIF('Off-Balance Sheet'!$J$8:$J$174,$C21,'Off-Balance Sheet'!AX$8:AX$174)</f>
        <v>-22.122847994487</v>
      </c>
      <c r="V21" s="27" t="n">
        <f aca="false">-SUMIF('Off-Balance Sheet'!$J$8:$J$174,$C21,'Off-Balance Sheet'!AY$8:AY$174)</f>
        <v>-21.8823822554165</v>
      </c>
      <c r="W21" s="27" t="n">
        <f aca="false">-SUMIF('Off-Balance Sheet'!$J$8:$J$174,$C21,'Off-Balance Sheet'!AZ$8:AZ$174)</f>
        <v>-21.641916516346</v>
      </c>
      <c r="X21" s="27" t="n">
        <f aca="false">-SUMIF('Off-Balance Sheet'!$J$8:$J$174,$C21,'Off-Balance Sheet'!BA$8:BA$174)</f>
        <v>-22.122847994487</v>
      </c>
      <c r="Y21" s="27" t="n">
        <f aca="false">-SUMIF('Off-Balance Sheet'!$J$8:$J$174,$C21,'Off-Balance Sheet'!BB$8:BB$174)</f>
        <v>-0</v>
      </c>
      <c r="Z21" s="27" t="n">
        <f aca="false">-SUMIF('Off-Balance Sheet'!$J$8:$J$174,$C21,'Off-Balance Sheet'!BC$8:BC$174)</f>
        <v>-0</v>
      </c>
      <c r="AA21" s="27" t="n">
        <f aca="false">-SUMIF('Off-Balance Sheet'!$J$8:$J$174,$C21,'Off-Balance Sheet'!BD$8:BD$174)</f>
        <v>-0</v>
      </c>
      <c r="AB21" s="27" t="n">
        <f aca="false">-SUMIF('Off-Balance Sheet'!$J$8:$J$174,$C21,'Off-Balance Sheet'!BE$8:BE$174)</f>
        <v>-0</v>
      </c>
      <c r="AC21" s="27" t="n">
        <f aca="false">-SUMIF('Off-Balance Sheet'!$J$8:$J$174,$C21,'Off-Balance Sheet'!BF$8:BF$174)</f>
        <v>-0</v>
      </c>
      <c r="AD21" s="27" t="n">
        <f aca="false">-SUMIF('Off-Balance Sheet'!$J$8:$J$174,$C21,'Off-Balance Sheet'!BG$8:BG$174)</f>
        <v>-0</v>
      </c>
      <c r="AE21" s="27" t="n">
        <f aca="false">-SUMIF('Off-Balance Sheet'!$J$8:$J$174,$C21,'Off-Balance Sheet'!BH$8:BH$174)</f>
        <v>-0</v>
      </c>
      <c r="AF21" s="27" t="n">
        <f aca="false">-SUMIF('Off-Balance Sheet'!$J$8:$J$174,$C21,'Off-Balance Sheet'!BI$8:BI$174)</f>
        <v>-0</v>
      </c>
      <c r="AG21" s="27" t="n">
        <f aca="false">-SUMIF('Off-Balance Sheet'!$J$8:$J$174,$C21,'Off-Balance Sheet'!BJ$8:BJ$174)</f>
        <v>-0</v>
      </c>
      <c r="AH21" s="27" t="n">
        <f aca="false">-SUMIF('Off-Balance Sheet'!$J$8:$J$174,$C21,'Off-Balance Sheet'!BK$8:BK$174)</f>
        <v>-0</v>
      </c>
      <c r="AI21" s="27" t="n">
        <f aca="false">-SUMIF('Off-Balance Sheet'!$J$8:$J$174,$C21,'Off-Balance Sheet'!BL$8:BL$174)</f>
        <v>-0</v>
      </c>
      <c r="AJ21" s="27" t="n">
        <f aca="false">-SUMIF('Off-Balance Sheet'!$J$8:$J$174,$C21,'Off-Balance Sheet'!BM$8:BM$174)</f>
        <v>-0</v>
      </c>
      <c r="AK21" s="27" t="n">
        <f aca="false">-SUMIF('Off-Balance Sheet'!$J$8:$J$174,$C21,'Off-Balance Sheet'!BN$8:BN$174)</f>
        <v>-0</v>
      </c>
      <c r="AL21" s="27" t="n">
        <f aca="false">-SUMIF('Off-Balance Sheet'!$J$8:$J$174,$C21,'Off-Balance Sheet'!BO$8:BO$174)</f>
        <v>-0</v>
      </c>
      <c r="AM21" s="27" t="n">
        <f aca="false">-SUMIF('Off-Balance Sheet'!$J$8:$J$174,$C21,'Off-Balance Sheet'!BP$8:BP$174)</f>
        <v>-0</v>
      </c>
      <c r="AN21" s="27" t="n">
        <f aca="false">-SUMIF('Off-Balance Sheet'!$J$8:$J$174,$C21,'Off-Balance Sheet'!BQ$8:BQ$174)</f>
        <v>-0</v>
      </c>
      <c r="AO21" s="27" t="n">
        <f aca="false">-SUMIF('Off-Balance Sheet'!$J$8:$J$174,$C21,'Off-Balance Sheet'!BR$8:BR$174)</f>
        <v>-0</v>
      </c>
      <c r="AP21" s="27" t="n">
        <f aca="false">-SUMIF('Off-Balance Sheet'!$J$8:$J$174,$C21,'Off-Balance Sheet'!BS$8:BS$174)</f>
        <v>-0</v>
      </c>
    </row>
    <row r="22" customFormat="false" ht="12.75" hidden="false" customHeight="false" outlineLevel="0" collapsed="false">
      <c r="C22" s="26" t="s">
        <v>137</v>
      </c>
      <c r="F22" s="27" t="n">
        <f aca="false">-SUMIF('Off-Balance Sheet'!$J$8:$J$174,$C22,'Off-Balance Sheet'!AI$8:AI$174)</f>
        <v>-0</v>
      </c>
      <c r="G22" s="27" t="n">
        <f aca="false">-SUMIF('Off-Balance Sheet'!$J$8:$J$174,$C22,'Off-Balance Sheet'!AJ$8:AJ$174)</f>
        <v>-8.911</v>
      </c>
      <c r="H22" s="27" t="n">
        <f aca="false">-SUMIF('Off-Balance Sheet'!$J$8:$J$174,$C22,'Off-Balance Sheet'!AK$8:AK$174)</f>
        <v>-0</v>
      </c>
      <c r="I22" s="27" t="n">
        <f aca="false">-SUMIF('Off-Balance Sheet'!$J$8:$J$174,$C22,'Off-Balance Sheet'!AL$8:AL$174)</f>
        <v>-0</v>
      </c>
      <c r="J22" s="27" t="n">
        <f aca="false">-SUMIF('Off-Balance Sheet'!$J$8:$J$174,$C22,'Off-Balance Sheet'!AM$8:AM$174)</f>
        <v>-0</v>
      </c>
      <c r="K22" s="27" t="n">
        <f aca="false">-SUMIF('Off-Balance Sheet'!$J$8:$J$174,$C22,'Off-Balance Sheet'!AN$8:AN$174)</f>
        <v>-8.911</v>
      </c>
      <c r="L22" s="27" t="n">
        <f aca="false">-SUMIF('Off-Balance Sheet'!$J$8:$J$174,$C22,'Off-Balance Sheet'!AO$8:AO$174)</f>
        <v>-0</v>
      </c>
      <c r="M22" s="27" t="n">
        <f aca="false">-SUMIF('Off-Balance Sheet'!$J$8:$J$174,$C22,'Off-Balance Sheet'!AP$8:AP$174)</f>
        <v>-0</v>
      </c>
      <c r="N22" s="27" t="n">
        <f aca="false">-SUMIF('Off-Balance Sheet'!$J$8:$J$174,$C22,'Off-Balance Sheet'!AQ$8:AQ$174)</f>
        <v>-0</v>
      </c>
      <c r="O22" s="27" t="n">
        <f aca="false">-SUMIF('Off-Balance Sheet'!$J$8:$J$174,$C22,'Off-Balance Sheet'!AR$8:AR$174)</f>
        <v>-8.911</v>
      </c>
      <c r="P22" s="27" t="n">
        <f aca="false">-SUMIF('Off-Balance Sheet'!$J$8:$J$174,$C22,'Off-Balance Sheet'!AS$8:AS$174)</f>
        <v>-0</v>
      </c>
      <c r="Q22" s="27" t="n">
        <f aca="false">-SUMIF('Off-Balance Sheet'!$J$8:$J$174,$C22,'Off-Balance Sheet'!AT$8:AT$174)</f>
        <v>-0</v>
      </c>
      <c r="R22" s="27" t="n">
        <f aca="false">-SUMIF('Off-Balance Sheet'!$J$8:$J$174,$C22,'Off-Balance Sheet'!AU$8:AU$174)</f>
        <v>-0</v>
      </c>
      <c r="S22" s="27" t="n">
        <f aca="false">-SUMIF('Off-Balance Sheet'!$J$8:$J$174,$C22,'Off-Balance Sheet'!AV$8:AV$174)</f>
        <v>-8.911</v>
      </c>
      <c r="T22" s="27" t="n">
        <f aca="false">-SUMIF('Off-Balance Sheet'!$J$8:$J$174,$C22,'Off-Balance Sheet'!AW$8:AW$174)</f>
        <v>-0</v>
      </c>
      <c r="U22" s="27" t="n">
        <f aca="false">-SUMIF('Off-Balance Sheet'!$J$8:$J$174,$C22,'Off-Balance Sheet'!AX$8:AX$174)</f>
        <v>-0</v>
      </c>
      <c r="V22" s="27" t="n">
        <f aca="false">-SUMIF('Off-Balance Sheet'!$J$8:$J$174,$C22,'Off-Balance Sheet'!AY$8:AY$174)</f>
        <v>-0</v>
      </c>
      <c r="W22" s="27" t="n">
        <f aca="false">-SUMIF('Off-Balance Sheet'!$J$8:$J$174,$C22,'Off-Balance Sheet'!AZ$8:AZ$174)</f>
        <v>-8.911</v>
      </c>
      <c r="X22" s="27" t="n">
        <f aca="false">-SUMIF('Off-Balance Sheet'!$J$8:$J$174,$C22,'Off-Balance Sheet'!BA$8:BA$174)</f>
        <v>-0</v>
      </c>
      <c r="Y22" s="27" t="n">
        <f aca="false">-SUMIF('Off-Balance Sheet'!$J$8:$J$174,$C22,'Off-Balance Sheet'!BB$8:BB$174)</f>
        <v>-0</v>
      </c>
      <c r="Z22" s="27" t="n">
        <f aca="false">-SUMIF('Off-Balance Sheet'!$J$8:$J$174,$C22,'Off-Balance Sheet'!BC$8:BC$174)</f>
        <v>-0</v>
      </c>
      <c r="AA22" s="27" t="n">
        <f aca="false">-SUMIF('Off-Balance Sheet'!$J$8:$J$174,$C22,'Off-Balance Sheet'!BD$8:BD$174)</f>
        <v>-8.911</v>
      </c>
      <c r="AB22" s="27" t="n">
        <f aca="false">-SUMIF('Off-Balance Sheet'!$J$8:$J$174,$C22,'Off-Balance Sheet'!BE$8:BE$174)</f>
        <v>-0</v>
      </c>
      <c r="AC22" s="27" t="n">
        <f aca="false">-SUMIF('Off-Balance Sheet'!$J$8:$J$174,$C22,'Off-Balance Sheet'!BF$8:BF$174)</f>
        <v>-0</v>
      </c>
      <c r="AD22" s="27" t="n">
        <f aca="false">-SUMIF('Off-Balance Sheet'!$J$8:$J$174,$C22,'Off-Balance Sheet'!BG$8:BG$174)</f>
        <v>-0</v>
      </c>
      <c r="AE22" s="27" t="n">
        <f aca="false">-SUMIF('Off-Balance Sheet'!$J$8:$J$174,$C22,'Off-Balance Sheet'!BH$8:BH$174)</f>
        <v>-8.911</v>
      </c>
      <c r="AF22" s="27" t="n">
        <f aca="false">-SUMIF('Off-Balance Sheet'!$J$8:$J$174,$C22,'Off-Balance Sheet'!BI$8:BI$174)</f>
        <v>-0</v>
      </c>
      <c r="AG22" s="27" t="n">
        <f aca="false">-SUMIF('Off-Balance Sheet'!$J$8:$J$174,$C22,'Off-Balance Sheet'!BJ$8:BJ$174)</f>
        <v>-0</v>
      </c>
      <c r="AH22" s="27" t="n">
        <f aca="false">-SUMIF('Off-Balance Sheet'!$J$8:$J$174,$C22,'Off-Balance Sheet'!BK$8:BK$174)</f>
        <v>-0</v>
      </c>
      <c r="AI22" s="27" t="n">
        <f aca="false">-SUMIF('Off-Balance Sheet'!$J$8:$J$174,$C22,'Off-Balance Sheet'!BL$8:BL$174)</f>
        <v>-8.911</v>
      </c>
      <c r="AJ22" s="27" t="n">
        <f aca="false">-SUMIF('Off-Balance Sheet'!$J$8:$J$174,$C22,'Off-Balance Sheet'!BM$8:BM$174)</f>
        <v>-0</v>
      </c>
      <c r="AK22" s="27" t="n">
        <f aca="false">-SUMIF('Off-Balance Sheet'!$J$8:$J$174,$C22,'Off-Balance Sheet'!BN$8:BN$174)</f>
        <v>-0</v>
      </c>
      <c r="AL22" s="27" t="n">
        <f aca="false">-SUMIF('Off-Balance Sheet'!$J$8:$J$174,$C22,'Off-Balance Sheet'!BO$8:BO$174)</f>
        <v>-0</v>
      </c>
      <c r="AM22" s="27" t="n">
        <f aca="false">-SUMIF('Off-Balance Sheet'!$J$8:$J$174,$C22,'Off-Balance Sheet'!BP$8:BP$174)</f>
        <v>-8.911</v>
      </c>
      <c r="AN22" s="27" t="n">
        <f aca="false">-SUMIF('Off-Balance Sheet'!$J$8:$J$174,$C22,'Off-Balance Sheet'!BQ$8:BQ$174)</f>
        <v>-0</v>
      </c>
      <c r="AO22" s="27" t="n">
        <f aca="false">-SUMIF('Off-Balance Sheet'!$J$8:$J$174,$C22,'Off-Balance Sheet'!BR$8:BR$174)</f>
        <v>-0</v>
      </c>
      <c r="AP22" s="27" t="n">
        <f aca="false">-SUMIF('Off-Balance Sheet'!$J$8:$J$174,$C22,'Off-Balance Sheet'!BS$8:BS$174)</f>
        <v>-0</v>
      </c>
      <c r="AQ22" s="27" t="n">
        <f aca="false">-SUMIF('Off-Balance Sheet'!$J$8:$J$174,$C22,'Off-Balance Sheet'!BT$8:BT$174)</f>
        <v>-8.911</v>
      </c>
      <c r="AR22" s="27" t="n">
        <f aca="false">-SUMIF('Off-Balance Sheet'!$J$8:$J$174,$C22,'Off-Balance Sheet'!BU$8:BU$174)</f>
        <v>-0</v>
      </c>
      <c r="AS22" s="27" t="n">
        <f aca="false">-SUMIF('Off-Balance Sheet'!$J$8:$J$174,$C22,'Off-Balance Sheet'!BV$8:BV$174)</f>
        <v>-0</v>
      </c>
      <c r="AT22" s="27" t="n">
        <f aca="false">-SUMIF('Off-Balance Sheet'!$J$8:$J$174,$C22,'Off-Balance Sheet'!BW$8:BW$174)</f>
        <v>-0</v>
      </c>
      <c r="AU22" s="27" t="n">
        <f aca="false">-SUMIF('Off-Balance Sheet'!$J$8:$J$174,$C22,'Off-Balance Sheet'!BX$8:BX$174)</f>
        <v>-8.911</v>
      </c>
      <c r="AV22" s="27" t="n">
        <f aca="false">-SUMIF('Off-Balance Sheet'!$J$8:$J$174,$C22,'Off-Balance Sheet'!BY$8:BY$174)</f>
        <v>-0</v>
      </c>
      <c r="AW22" s="27" t="n">
        <f aca="false">-SUMIF('Off-Balance Sheet'!$J$8:$J$174,$C22,'Off-Balance Sheet'!BZ$8:BZ$174)</f>
        <v>-0</v>
      </c>
      <c r="AX22" s="27" t="n">
        <f aca="false">-SUMIF('Off-Balance Sheet'!$J$8:$J$174,$C22,'Off-Balance Sheet'!CA$8:CA$174)</f>
        <v>-0</v>
      </c>
      <c r="AY22" s="27" t="n">
        <f aca="false">-SUMIF('Off-Balance Sheet'!$J$8:$J$174,$C22,'Off-Balance Sheet'!CB$8:CB$174)</f>
        <v>-8.911</v>
      </c>
      <c r="AZ22" s="27" t="n">
        <f aca="false">-SUMIF('Off-Balance Sheet'!$J$8:$J$174,$C22,'Off-Balance Sheet'!CC$8:CC$174)</f>
        <v>-0</v>
      </c>
      <c r="BA22" s="27" t="n">
        <f aca="false">-SUMIF('Off-Balance Sheet'!$J$8:$J$174,$C22,'Off-Balance Sheet'!CD$8:CD$174)</f>
        <v>-0</v>
      </c>
      <c r="BB22" s="27" t="n">
        <f aca="false">-SUMIF('Off-Balance Sheet'!$J$8:$J$174,$C22,'Off-Balance Sheet'!CE$8:CE$174)</f>
        <v>-0</v>
      </c>
      <c r="BC22" s="27" t="n">
        <f aca="false">-SUMIF('Off-Balance Sheet'!$J$8:$J$174,$C22,'Off-Balance Sheet'!CF$8:CF$174)</f>
        <v>-0</v>
      </c>
      <c r="BD22" s="27" t="n">
        <f aca="false">-SUMIF('Off-Balance Sheet'!$J$8:$J$174,$C22,'Off-Balance Sheet'!CG$8:CG$174)</f>
        <v>-0</v>
      </c>
      <c r="BE22" s="27" t="n">
        <f aca="false">-SUMIF('Off-Balance Sheet'!$J$8:$J$174,$C22,'Off-Balance Sheet'!CH$8:CH$174)</f>
        <v>-0</v>
      </c>
      <c r="BF22" s="27" t="n">
        <f aca="false">-SUMIF('Off-Balance Sheet'!$J$8:$J$174,$C22,'Off-Balance Sheet'!CI$8:CI$174)</f>
        <v>-0</v>
      </c>
      <c r="BG22" s="27" t="n">
        <f aca="false">-SUMIF('Off-Balance Sheet'!$J$8:$J$174,$C22,'Off-Balance Sheet'!CJ$8:CJ$174)</f>
        <v>-0</v>
      </c>
      <c r="BH22" s="27" t="n">
        <f aca="false">-SUMIF('Off-Balance Sheet'!$J$8:$J$174,$C22,'Off-Balance Sheet'!CK$8:CK$174)</f>
        <v>-0</v>
      </c>
      <c r="BI22" s="27" t="n">
        <f aca="false">-SUMIF('Off-Balance Sheet'!$J$8:$J$174,$C22,'Off-Balance Sheet'!CL$8:CL$174)</f>
        <v>-0</v>
      </c>
      <c r="BJ22" s="27" t="n">
        <f aca="false">-SUMIF('Off-Balance Sheet'!$J$8:$J$174,$C22,'Off-Balance Sheet'!CM$8:CM$174)</f>
        <v>-0</v>
      </c>
      <c r="BK22" s="27" t="n">
        <f aca="false">-SUMIF('Off-Balance Sheet'!$J$8:$J$174,$C22,'Off-Balance Sheet'!CN$8:CN$174)</f>
        <v>-0</v>
      </c>
      <c r="BL22" s="27" t="n">
        <f aca="false">-SUMIF('Off-Balance Sheet'!$J$8:$J$174,$C22,'Off-Balance Sheet'!CO$8:CO$174)</f>
        <v>-0</v>
      </c>
      <c r="BM22" s="27" t="n">
        <f aca="false">-SUMIF('Off-Balance Sheet'!$J$8:$J$174,$C22,'Off-Balance Sheet'!CP$8:CP$174)</f>
        <v>-0</v>
      </c>
      <c r="BN22" s="27" t="n">
        <f aca="false">-SUMIF('Off-Balance Sheet'!$J$8:$J$174,$C22,'Off-Balance Sheet'!CQ$8:CQ$174)</f>
        <v>-0</v>
      </c>
      <c r="BO22" s="27" t="n">
        <f aca="false">-SUMIF('Off-Balance Sheet'!$J$8:$J$174,$C22,'Off-Balance Sheet'!CR$8:CR$174)</f>
        <v>-0</v>
      </c>
      <c r="BP22" s="27" t="n">
        <f aca="false">-SUMIF('Off-Balance Sheet'!$J$8:$J$174,$C22,'Off-Balance Sheet'!CS$8:CS$174)</f>
        <v>-0</v>
      </c>
      <c r="BQ22" s="27" t="n">
        <f aca="false">-SUMIF('Off-Balance Sheet'!$J$8:$J$174,$C22,'Off-Balance Sheet'!CT$8:CT$174)</f>
        <v>-0</v>
      </c>
      <c r="BR22" s="27" t="n">
        <f aca="false">-SUMIF('Off-Balance Sheet'!$J$8:$J$174,$C22,'Off-Balance Sheet'!CU$8:CU$174)</f>
        <v>-0</v>
      </c>
      <c r="BS22" s="27" t="n">
        <f aca="false">-SUMIF('Off-Balance Sheet'!$J$8:$J$174,$C22,'Off-Balance Sheet'!CV$8:CV$174)</f>
        <v>-0</v>
      </c>
    </row>
    <row r="23" customFormat="false" ht="12.75" hidden="false" customHeight="false" outlineLevel="0" collapsed="false">
      <c r="C23" s="26" t="s">
        <v>138</v>
      </c>
      <c r="F23" s="27" t="n">
        <f aca="false">-SUMIF('Off-Balance Sheet'!$J$8:$J$174,$C23,'Off-Balance Sheet'!AI$8:AI$174)</f>
        <v>-0</v>
      </c>
      <c r="G23" s="27" t="n">
        <f aca="false">-SUMIF('Off-Balance Sheet'!$J$8:$J$174,$C23,'Off-Balance Sheet'!AJ$8:AJ$174)</f>
        <v>-0</v>
      </c>
      <c r="H23" s="27" t="n">
        <f aca="false">-SUMIF('Off-Balance Sheet'!$J$8:$J$174,$C23,'Off-Balance Sheet'!AK$8:AK$174)</f>
        <v>-0</v>
      </c>
      <c r="I23" s="27" t="n">
        <f aca="false">-SUMIF('Off-Balance Sheet'!$J$8:$J$174,$C23,'Off-Balance Sheet'!AL$8:AL$174)</f>
        <v>-0</v>
      </c>
      <c r="J23" s="27" t="n">
        <f aca="false">-SUMIF('Off-Balance Sheet'!$J$8:$J$174,$C23,'Off-Balance Sheet'!AM$8:AM$174)</f>
        <v>-0</v>
      </c>
      <c r="K23" s="27" t="n">
        <f aca="false">-SUMIF('Off-Balance Sheet'!$J$8:$J$174,$C23,'Off-Balance Sheet'!AN$8:AN$174)</f>
        <v>-0</v>
      </c>
      <c r="L23" s="27" t="n">
        <f aca="false">-SUMIF('Off-Balance Sheet'!$J$8:$J$174,$C23,'Off-Balance Sheet'!AO$8:AO$174)</f>
        <v>-0</v>
      </c>
      <c r="M23" s="27" t="n">
        <f aca="false">-SUMIF('Off-Balance Sheet'!$J$8:$J$174,$C23,'Off-Balance Sheet'!AP$8:AP$174)</f>
        <v>-0</v>
      </c>
      <c r="N23" s="27" t="n">
        <f aca="false">-SUMIF('Off-Balance Sheet'!$J$8:$J$174,$C23,'Off-Balance Sheet'!AQ$8:AQ$174)</f>
        <v>-0</v>
      </c>
      <c r="O23" s="27" t="n">
        <f aca="false">-SUMIF('Off-Balance Sheet'!$J$8:$J$174,$C23,'Off-Balance Sheet'!AR$8:AR$174)</f>
        <v>-21.49822</v>
      </c>
      <c r="P23" s="27" t="n">
        <f aca="false">-SUMIF('Off-Balance Sheet'!$J$8:$J$174,$C23,'Off-Balance Sheet'!AS$8:AS$174)</f>
        <v>-0</v>
      </c>
      <c r="Q23" s="27" t="n">
        <f aca="false">-SUMIF('Off-Balance Sheet'!$J$8:$J$174,$C23,'Off-Balance Sheet'!AT$8:AT$174)</f>
        <v>-0</v>
      </c>
      <c r="R23" s="27" t="n">
        <f aca="false">-SUMIF('Off-Balance Sheet'!$J$8:$J$174,$C23,'Off-Balance Sheet'!AU$8:AU$174)</f>
        <v>-0</v>
      </c>
      <c r="S23" s="27" t="n">
        <f aca="false">-SUMIF('Off-Balance Sheet'!$J$8:$J$174,$C23,'Off-Balance Sheet'!AV$8:AV$174)</f>
        <v>-0</v>
      </c>
      <c r="T23" s="27" t="n">
        <f aca="false">-SUMIF('Off-Balance Sheet'!$J$8:$J$174,$C23,'Off-Balance Sheet'!AW$8:AW$174)</f>
        <v>-0</v>
      </c>
      <c r="U23" s="27" t="n">
        <f aca="false">-SUMIF('Off-Balance Sheet'!$J$8:$J$174,$C23,'Off-Balance Sheet'!AX$8:AX$174)</f>
        <v>-0</v>
      </c>
      <c r="V23" s="27" t="n">
        <f aca="false">-SUMIF('Off-Balance Sheet'!$J$8:$J$174,$C23,'Off-Balance Sheet'!AY$8:AY$174)</f>
        <v>-0</v>
      </c>
      <c r="W23" s="27" t="n">
        <f aca="false">-SUMIF('Off-Balance Sheet'!$J$8:$J$174,$C23,'Off-Balance Sheet'!AZ$8:AZ$174)</f>
        <v>-0</v>
      </c>
      <c r="X23" s="27" t="n">
        <f aca="false">-SUMIF('Off-Balance Sheet'!$J$8:$J$174,$C23,'Off-Balance Sheet'!BA$8:BA$174)</f>
        <v>-0</v>
      </c>
      <c r="Y23" s="27" t="n">
        <f aca="false">-SUMIF('Off-Balance Sheet'!$J$8:$J$174,$C23,'Off-Balance Sheet'!BB$8:BB$174)</f>
        <v>-0</v>
      </c>
      <c r="Z23" s="27" t="n">
        <f aca="false">-SUMIF('Off-Balance Sheet'!$J$8:$J$174,$C23,'Off-Balance Sheet'!BC$8:BC$174)</f>
        <v>-0</v>
      </c>
      <c r="AA23" s="27" t="n">
        <f aca="false">-SUMIF('Off-Balance Sheet'!$J$8:$J$174,$C23,'Off-Balance Sheet'!BD$8:BD$174)</f>
        <v>-0</v>
      </c>
      <c r="AB23" s="27" t="n">
        <f aca="false">-SUMIF('Off-Balance Sheet'!$J$8:$J$174,$C23,'Off-Balance Sheet'!BE$8:BE$174)</f>
        <v>-0</v>
      </c>
      <c r="AC23" s="27" t="n">
        <f aca="false">-SUMIF('Off-Balance Sheet'!$J$8:$J$174,$C23,'Off-Balance Sheet'!BF$8:BF$174)</f>
        <v>-0</v>
      </c>
      <c r="AD23" s="27" t="n">
        <f aca="false">-SUMIF('Off-Balance Sheet'!$J$8:$J$174,$C23,'Off-Balance Sheet'!BG$8:BG$174)</f>
        <v>-0</v>
      </c>
      <c r="AE23" s="27" t="n">
        <f aca="false">-SUMIF('Off-Balance Sheet'!$J$8:$J$174,$C23,'Off-Balance Sheet'!BH$8:BH$174)</f>
        <v>-0</v>
      </c>
      <c r="AF23" s="27" t="n">
        <f aca="false">-SUMIF('Off-Balance Sheet'!$J$8:$J$174,$C23,'Off-Balance Sheet'!BI$8:BI$174)</f>
        <v>-0</v>
      </c>
      <c r="AG23" s="27" t="n">
        <f aca="false">-SUMIF('Off-Balance Sheet'!$J$8:$J$174,$C23,'Off-Balance Sheet'!BJ$8:BJ$174)</f>
        <v>-0</v>
      </c>
      <c r="AH23" s="27" t="n">
        <f aca="false">-SUMIF('Off-Balance Sheet'!$J$8:$J$174,$C23,'Off-Balance Sheet'!BK$8:BK$174)</f>
        <v>-0</v>
      </c>
      <c r="AI23" s="27" t="n">
        <f aca="false">-SUMIF('Off-Balance Sheet'!$J$8:$J$174,$C23,'Off-Balance Sheet'!BL$8:BL$174)</f>
        <v>-0</v>
      </c>
      <c r="AJ23" s="27" t="n">
        <f aca="false">-SUMIF('Off-Balance Sheet'!$J$8:$J$174,$C23,'Off-Balance Sheet'!BM$8:BM$174)</f>
        <v>-0</v>
      </c>
      <c r="AK23" s="27" t="n">
        <f aca="false">-SUMIF('Off-Balance Sheet'!$J$8:$J$174,$C23,'Off-Balance Sheet'!BN$8:BN$174)</f>
        <v>-0</v>
      </c>
      <c r="AL23" s="27" t="n">
        <f aca="false">-SUMIF('Off-Balance Sheet'!$J$8:$J$174,$C23,'Off-Balance Sheet'!BO$8:BO$174)</f>
        <v>-0</v>
      </c>
      <c r="AM23" s="27" t="n">
        <f aca="false">-SUMIF('Off-Balance Sheet'!$J$8:$J$174,$C23,'Off-Balance Sheet'!BP$8:BP$174)</f>
        <v>-0</v>
      </c>
      <c r="AN23" s="27" t="n">
        <f aca="false">-SUMIF('Off-Balance Sheet'!$J$8:$J$174,$C23,'Off-Balance Sheet'!BQ$8:BQ$174)</f>
        <v>-0</v>
      </c>
      <c r="AO23" s="27" t="n">
        <f aca="false">-SUMIF('Off-Balance Sheet'!$J$8:$J$174,$C23,'Off-Balance Sheet'!BR$8:BR$174)</f>
        <v>-0</v>
      </c>
      <c r="AP23" s="27" t="n">
        <f aca="false">-SUMIF('Off-Balance Sheet'!$J$8:$J$174,$C23,'Off-Balance Sheet'!BS$8:BS$174)</f>
        <v>-0</v>
      </c>
    </row>
    <row r="24" customFormat="false" ht="12.75" hidden="false" customHeight="false" outlineLevel="0" collapsed="false">
      <c r="C24" s="26" t="s">
        <v>139</v>
      </c>
      <c r="F24" s="27" t="n">
        <f aca="false">-SUMIF('Off-Balance Sheet'!$J$8:$J$174,$C24,'Off-Balance Sheet'!AI$8:AI$174)</f>
        <v>-0</v>
      </c>
      <c r="G24" s="27" t="n">
        <f aca="false">-SUMIF('Off-Balance Sheet'!$J$8:$J$174,$C24,'Off-Balance Sheet'!AJ$8:AJ$174)</f>
        <v>-0</v>
      </c>
      <c r="H24" s="27" t="n">
        <f aca="false">-SUMIF('Off-Balance Sheet'!$J$8:$J$174,$C24,'Off-Balance Sheet'!AK$8:AK$174)</f>
        <v>-0</v>
      </c>
      <c r="I24" s="27" t="n">
        <f aca="false">-SUMIF('Off-Balance Sheet'!$J$8:$J$174,$C24,'Off-Balance Sheet'!AL$8:AL$174)</f>
        <v>-0</v>
      </c>
      <c r="J24" s="27" t="n">
        <f aca="false">-SUMIF('Off-Balance Sheet'!$J$8:$J$174,$C24,'Off-Balance Sheet'!AM$8:AM$174)</f>
        <v>-0</v>
      </c>
      <c r="K24" s="27" t="n">
        <f aca="false">-SUMIF('Off-Balance Sheet'!$J$8:$J$174,$C24,'Off-Balance Sheet'!AN$8:AN$174)</f>
        <v>-0</v>
      </c>
      <c r="L24" s="27" t="n">
        <f aca="false">-SUMIF('Off-Balance Sheet'!$J$8:$J$174,$C24,'Off-Balance Sheet'!AO$8:AO$174)</f>
        <v>-0</v>
      </c>
      <c r="M24" s="27" t="n">
        <f aca="false">-SUMIF('Off-Balance Sheet'!$J$8:$J$174,$C24,'Off-Balance Sheet'!AP$8:AP$174)</f>
        <v>-0</v>
      </c>
      <c r="N24" s="27" t="n">
        <f aca="false">-SUMIF('Off-Balance Sheet'!$J$8:$J$174,$C24,'Off-Balance Sheet'!AQ$8:AQ$174)</f>
        <v>-0</v>
      </c>
      <c r="O24" s="27" t="n">
        <f aca="false">-SUMIF('Off-Balance Sheet'!$J$8:$J$174,$C24,'Off-Balance Sheet'!AR$8:AR$174)</f>
        <v>-0</v>
      </c>
      <c r="P24" s="27" t="n">
        <f aca="false">-SUMIF('Off-Balance Sheet'!$J$8:$J$174,$C24,'Off-Balance Sheet'!AS$8:AS$174)</f>
        <v>-0</v>
      </c>
      <c r="Q24" s="27" t="n">
        <f aca="false">-SUMIF('Off-Balance Sheet'!$J$8:$J$174,$C24,'Off-Balance Sheet'!AT$8:AT$174)</f>
        <v>-0</v>
      </c>
      <c r="R24" s="27" t="n">
        <f aca="false">-SUMIF('Off-Balance Sheet'!$J$8:$J$174,$C24,'Off-Balance Sheet'!AU$8:AU$174)</f>
        <v>-0</v>
      </c>
      <c r="S24" s="27" t="n">
        <f aca="false">-SUMIF('Off-Balance Sheet'!$J$8:$J$174,$C24,'Off-Balance Sheet'!AV$8:AV$174)</f>
        <v>-0</v>
      </c>
      <c r="T24" s="27" t="n">
        <f aca="false">-SUMIF('Off-Balance Sheet'!$J$8:$J$174,$C24,'Off-Balance Sheet'!AW$8:AW$174)</f>
        <v>-0</v>
      </c>
      <c r="U24" s="27" t="n">
        <f aca="false">-SUMIF('Off-Balance Sheet'!$J$8:$J$174,$C24,'Off-Balance Sheet'!AX$8:AX$174)</f>
        <v>-0</v>
      </c>
      <c r="V24" s="27" t="n">
        <f aca="false">-SUMIF('Off-Balance Sheet'!$J$8:$J$174,$C24,'Off-Balance Sheet'!AY$8:AY$174)</f>
        <v>-0</v>
      </c>
      <c r="W24" s="27" t="n">
        <f aca="false">-SUMIF('Off-Balance Sheet'!$J$8:$J$174,$C24,'Off-Balance Sheet'!AZ$8:AZ$174)</f>
        <v>-0</v>
      </c>
      <c r="X24" s="27" t="n">
        <f aca="false">-SUMIF('Off-Balance Sheet'!$J$8:$J$174,$C24,'Off-Balance Sheet'!BA$8:BA$174)</f>
        <v>-0</v>
      </c>
      <c r="Y24" s="27" t="n">
        <f aca="false">-SUMIF('Off-Balance Sheet'!$J$8:$J$174,$C24,'Off-Balance Sheet'!BB$8:BB$174)</f>
        <v>-0</v>
      </c>
      <c r="Z24" s="27" t="n">
        <f aca="false">-SUMIF('Off-Balance Sheet'!$J$8:$J$174,$C24,'Off-Balance Sheet'!BC$8:BC$174)</f>
        <v>-0</v>
      </c>
      <c r="AA24" s="27" t="n">
        <f aca="false">-SUMIF('Off-Balance Sheet'!$J$8:$J$174,$C24,'Off-Balance Sheet'!BD$8:BD$174)</f>
        <v>-0</v>
      </c>
      <c r="AB24" s="27" t="n">
        <f aca="false">-SUMIF('Off-Balance Sheet'!$J$8:$J$174,$C24,'Off-Balance Sheet'!BE$8:BE$174)</f>
        <v>-0</v>
      </c>
      <c r="AC24" s="27" t="n">
        <f aca="false">-SUMIF('Off-Balance Sheet'!$J$8:$J$174,$C24,'Off-Balance Sheet'!BF$8:BF$174)</f>
        <v>-0</v>
      </c>
      <c r="AD24" s="27" t="n">
        <f aca="false">-SUMIF('Off-Balance Sheet'!$J$8:$J$174,$C24,'Off-Balance Sheet'!BG$8:BG$174)</f>
        <v>-0</v>
      </c>
      <c r="AE24" s="27" t="n">
        <f aca="false">-SUMIF('Off-Balance Sheet'!$J$8:$J$174,$C24,'Off-Balance Sheet'!BH$8:BH$174)</f>
        <v>-0</v>
      </c>
      <c r="AF24" s="27" t="n">
        <f aca="false">-SUMIF('Off-Balance Sheet'!$J$8:$J$174,$C24,'Off-Balance Sheet'!BI$8:BI$174)</f>
        <v>-0</v>
      </c>
      <c r="AG24" s="27" t="n">
        <f aca="false">-SUMIF('Off-Balance Sheet'!$J$8:$J$174,$C24,'Off-Balance Sheet'!BJ$8:BJ$174)</f>
        <v>-0</v>
      </c>
      <c r="AH24" s="27" t="n">
        <f aca="false">-SUMIF('Off-Balance Sheet'!$J$8:$J$174,$C24,'Off-Balance Sheet'!BK$8:BK$174)</f>
        <v>-0</v>
      </c>
      <c r="AI24" s="27" t="n">
        <f aca="false">-SUMIF('Off-Balance Sheet'!$J$8:$J$174,$C24,'Off-Balance Sheet'!BL$8:BL$174)</f>
        <v>-0</v>
      </c>
      <c r="AJ24" s="27" t="n">
        <f aca="false">-SUMIF('Off-Balance Sheet'!$J$8:$J$174,$C24,'Off-Balance Sheet'!BM$8:BM$174)</f>
        <v>-0</v>
      </c>
      <c r="AK24" s="27" t="n">
        <f aca="false">-SUMIF('Off-Balance Sheet'!$J$8:$J$174,$C24,'Off-Balance Sheet'!BN$8:BN$174)</f>
        <v>-0</v>
      </c>
      <c r="AL24" s="27" t="n">
        <f aca="false">-SUMIF('Off-Balance Sheet'!$J$8:$J$174,$C24,'Off-Balance Sheet'!BO$8:BO$174)</f>
        <v>-0</v>
      </c>
      <c r="AM24" s="27" t="n">
        <f aca="false">-SUMIF('Off-Balance Sheet'!$J$8:$J$174,$C24,'Off-Balance Sheet'!BP$8:BP$174)</f>
        <v>-0</v>
      </c>
      <c r="AN24" s="27" t="n">
        <f aca="false">-SUMIF('Off-Balance Sheet'!$J$8:$J$174,$C24,'Off-Balance Sheet'!BQ$8:BQ$174)</f>
        <v>-0</v>
      </c>
      <c r="AO24" s="27" t="n">
        <f aca="false">-SUMIF('Off-Balance Sheet'!$J$8:$J$174,$C24,'Off-Balance Sheet'!BR$8:BR$174)</f>
        <v>-0</v>
      </c>
      <c r="AP24" s="27" t="n">
        <f aca="false">-SUMIF('Off-Balance Sheet'!$J$8:$J$174,$C24,'Off-Balance Sheet'!BS$8:BS$174)</f>
        <v>-0</v>
      </c>
    </row>
    <row r="25" customFormat="false" ht="12.75" hidden="false" customHeight="false" outlineLevel="0" collapsed="false">
      <c r="C25" s="26" t="s">
        <v>140</v>
      </c>
      <c r="F25" s="27" t="n">
        <f aca="false">-SUMIF('Off-Balance Sheet'!$J$8:$J$174,$C25,'Off-Balance Sheet'!AI$8:AI$174)</f>
        <v>-0</v>
      </c>
      <c r="G25" s="27" t="n">
        <f aca="false">-SUMIF('Off-Balance Sheet'!$J$8:$J$174,$C25,'Off-Balance Sheet'!AJ$8:AJ$174)</f>
        <v>-0</v>
      </c>
      <c r="H25" s="27" t="n">
        <f aca="false">-SUMIF('Off-Balance Sheet'!$J$8:$J$174,$C25,'Off-Balance Sheet'!AK$8:AK$174)</f>
        <v>-0</v>
      </c>
      <c r="I25" s="27" t="n">
        <f aca="false">-SUMIF('Off-Balance Sheet'!$J$8:$J$174,$C25,'Off-Balance Sheet'!AL$8:AL$174)</f>
        <v>-0</v>
      </c>
      <c r="J25" s="27" t="n">
        <f aca="false">-SUMIF('Off-Balance Sheet'!$J$8:$J$174,$C25,'Off-Balance Sheet'!AM$8:AM$174)</f>
        <v>-0</v>
      </c>
      <c r="K25" s="27" t="n">
        <f aca="false">-SUMIF('Off-Balance Sheet'!$J$8:$J$174,$C25,'Off-Balance Sheet'!AN$8:AN$174)</f>
        <v>-0</v>
      </c>
      <c r="L25" s="27" t="n">
        <f aca="false">-SUMIF('Off-Balance Sheet'!$J$8:$J$174,$C25,'Off-Balance Sheet'!AO$8:AO$174)</f>
        <v>-0</v>
      </c>
      <c r="M25" s="27" t="n">
        <f aca="false">-SUMIF('Off-Balance Sheet'!$J$8:$J$174,$C25,'Off-Balance Sheet'!AP$8:AP$174)</f>
        <v>-0</v>
      </c>
      <c r="N25" s="27" t="n">
        <f aca="false">-SUMIF('Off-Balance Sheet'!$J$8:$J$174,$C25,'Off-Balance Sheet'!AQ$8:AQ$174)</f>
        <v>-0</v>
      </c>
      <c r="O25" s="27" t="n">
        <f aca="false">-SUMIF('Off-Balance Sheet'!$J$8:$J$174,$C25,'Off-Balance Sheet'!AR$8:AR$174)</f>
        <v>-0</v>
      </c>
      <c r="P25" s="27" t="n">
        <f aca="false">-SUMIF('Off-Balance Sheet'!$J$8:$J$174,$C25,'Off-Balance Sheet'!AS$8:AS$174)</f>
        <v>-0</v>
      </c>
      <c r="Q25" s="27" t="n">
        <f aca="false">-SUMIF('Off-Balance Sheet'!$J$8:$J$174,$C25,'Off-Balance Sheet'!AT$8:AT$174)</f>
        <v>-0</v>
      </c>
      <c r="R25" s="27" t="n">
        <f aca="false">-SUMIF('Off-Balance Sheet'!$J$8:$J$174,$C25,'Off-Balance Sheet'!AU$8:AU$174)</f>
        <v>-0</v>
      </c>
      <c r="S25" s="27" t="n">
        <f aca="false">-SUMIF('Off-Balance Sheet'!$J$8:$J$174,$C25,'Off-Balance Sheet'!AV$8:AV$174)</f>
        <v>-0</v>
      </c>
      <c r="T25" s="27" t="n">
        <f aca="false">-SUMIF('Off-Balance Sheet'!$J$8:$J$174,$C25,'Off-Balance Sheet'!AW$8:AW$174)</f>
        <v>-0</v>
      </c>
      <c r="U25" s="27" t="n">
        <f aca="false">-SUMIF('Off-Balance Sheet'!$J$8:$J$174,$C25,'Off-Balance Sheet'!AX$8:AX$174)</f>
        <v>-0</v>
      </c>
      <c r="V25" s="27" t="n">
        <f aca="false">-SUMIF('Off-Balance Sheet'!$J$8:$J$174,$C25,'Off-Balance Sheet'!AY$8:AY$174)</f>
        <v>-0</v>
      </c>
      <c r="W25" s="27" t="n">
        <f aca="false">-SUMIF('Off-Balance Sheet'!$J$8:$J$174,$C25,'Off-Balance Sheet'!AZ$8:AZ$174)</f>
        <v>-0</v>
      </c>
      <c r="X25" s="27" t="n">
        <f aca="false">-SUMIF('Off-Balance Sheet'!$J$8:$J$174,$C25,'Off-Balance Sheet'!BA$8:BA$174)</f>
        <v>-0</v>
      </c>
      <c r="Y25" s="27" t="n">
        <f aca="false">-SUMIF('Off-Balance Sheet'!$J$8:$J$174,$C25,'Off-Balance Sheet'!BB$8:BB$174)</f>
        <v>-0</v>
      </c>
      <c r="Z25" s="27" t="n">
        <f aca="false">-SUMIF('Off-Balance Sheet'!$J$8:$J$174,$C25,'Off-Balance Sheet'!BC$8:BC$174)</f>
        <v>-0</v>
      </c>
      <c r="AA25" s="27" t="n">
        <f aca="false">-SUMIF('Off-Balance Sheet'!$J$8:$J$174,$C25,'Off-Balance Sheet'!BD$8:BD$174)</f>
        <v>-0</v>
      </c>
      <c r="AB25" s="27" t="n">
        <f aca="false">-SUMIF('Off-Balance Sheet'!$J$8:$J$174,$C25,'Off-Balance Sheet'!BE$8:BE$174)</f>
        <v>-0</v>
      </c>
      <c r="AC25" s="27" t="n">
        <f aca="false">-SUMIF('Off-Balance Sheet'!$J$8:$J$174,$C25,'Off-Balance Sheet'!BF$8:BF$174)</f>
        <v>-0</v>
      </c>
      <c r="AD25" s="27" t="n">
        <f aca="false">-SUMIF('Off-Balance Sheet'!$J$8:$J$174,$C25,'Off-Balance Sheet'!BG$8:BG$174)</f>
        <v>-0</v>
      </c>
      <c r="AE25" s="27" t="n">
        <f aca="false">-SUMIF('Off-Balance Sheet'!$J$8:$J$174,$C25,'Off-Balance Sheet'!BH$8:BH$174)</f>
        <v>-0</v>
      </c>
      <c r="AF25" s="27" t="n">
        <f aca="false">-SUMIF('Off-Balance Sheet'!$J$8:$J$174,$C25,'Off-Balance Sheet'!BI$8:BI$174)</f>
        <v>-0</v>
      </c>
      <c r="AG25" s="27" t="n">
        <f aca="false">-SUMIF('Off-Balance Sheet'!$J$8:$J$174,$C25,'Off-Balance Sheet'!BJ$8:BJ$174)</f>
        <v>-0</v>
      </c>
      <c r="AH25" s="27" t="n">
        <f aca="false">-SUMIF('Off-Balance Sheet'!$J$8:$J$174,$C25,'Off-Balance Sheet'!BK$8:BK$174)</f>
        <v>-0</v>
      </c>
      <c r="AI25" s="27" t="n">
        <f aca="false">-SUMIF('Off-Balance Sheet'!$J$8:$J$174,$C25,'Off-Balance Sheet'!BL$8:BL$174)</f>
        <v>-0</v>
      </c>
      <c r="AJ25" s="27" t="n">
        <f aca="false">-SUMIF('Off-Balance Sheet'!$J$8:$J$174,$C25,'Off-Balance Sheet'!BM$8:BM$174)</f>
        <v>-0</v>
      </c>
      <c r="AK25" s="27" t="n">
        <f aca="false">-SUMIF('Off-Balance Sheet'!$J$8:$J$174,$C25,'Off-Balance Sheet'!BN$8:BN$174)</f>
        <v>-0</v>
      </c>
      <c r="AL25" s="27" t="n">
        <f aca="false">-SUMIF('Off-Balance Sheet'!$J$8:$J$174,$C25,'Off-Balance Sheet'!BO$8:BO$174)</f>
        <v>-0</v>
      </c>
      <c r="AM25" s="27" t="n">
        <f aca="false">-SUMIF('Off-Balance Sheet'!$J$8:$J$174,$C25,'Off-Balance Sheet'!BP$8:BP$174)</f>
        <v>-0</v>
      </c>
      <c r="AN25" s="27" t="n">
        <f aca="false">-SUMIF('Off-Balance Sheet'!$J$8:$J$174,$C25,'Off-Balance Sheet'!BQ$8:BQ$174)</f>
        <v>-0</v>
      </c>
      <c r="AO25" s="27" t="n">
        <f aca="false">-SUMIF('Off-Balance Sheet'!$J$8:$J$174,$C25,'Off-Balance Sheet'!BR$8:BR$174)</f>
        <v>-0</v>
      </c>
      <c r="AP25" s="27" t="n">
        <f aca="false">-SUMIF('Off-Balance Sheet'!$J$8:$J$174,$C25,'Off-Balance Sheet'!BS$8:BS$174)</f>
        <v>-0</v>
      </c>
    </row>
    <row r="26" customFormat="false" ht="12.75" hidden="false" customHeight="false" outlineLevel="0" collapsed="false">
      <c r="C26" s="26" t="s">
        <v>141</v>
      </c>
      <c r="F26" s="27" t="n">
        <f aca="false">-SUMIF('Off-Balance Sheet'!$J$8:$J$174,$C26,'Off-Balance Sheet'!AI$8:AI$174)</f>
        <v>-2.664131</v>
      </c>
      <c r="G26" s="27" t="n">
        <f aca="false">-SUMIF('Off-Balance Sheet'!$J$8:$J$174,$C26,'Off-Balance Sheet'!AJ$8:AJ$174)</f>
        <v>-2.712894</v>
      </c>
      <c r="H26" s="27" t="n">
        <f aca="false">-SUMIF('Off-Balance Sheet'!$J$8:$J$174,$C26,'Off-Balance Sheet'!AK$8:AK$174)</f>
        <v>-2.762553</v>
      </c>
      <c r="I26" s="27" t="n">
        <f aca="false">-SUMIF('Off-Balance Sheet'!$J$8:$J$174,$C26,'Off-Balance Sheet'!AL$8:AL$174)</f>
        <v>-2.78286</v>
      </c>
      <c r="J26" s="27" t="n">
        <f aca="false">-SUMIF('Off-Balance Sheet'!$J$8:$J$174,$C26,'Off-Balance Sheet'!AM$8:AM$174)</f>
        <v>-2.865003</v>
      </c>
      <c r="K26" s="27" t="n">
        <f aca="false">-SUMIF('Off-Balance Sheet'!$J$8:$J$174,$C26,'Off-Balance Sheet'!AN$8:AN$174)</f>
        <v>-2.918408</v>
      </c>
      <c r="L26" s="27" t="n">
        <f aca="false">-SUMIF('Off-Balance Sheet'!$J$8:$J$174,$C26,'Off-Balance Sheet'!AO$8:AO$174)</f>
        <v>-2.97281</v>
      </c>
      <c r="M26" s="27" t="n">
        <f aca="false">-SUMIF('Off-Balance Sheet'!$J$8:$J$174,$C26,'Off-Balance Sheet'!AP$8:AP$174)</f>
        <v>-2.997856</v>
      </c>
      <c r="N26" s="27" t="n">
        <f aca="false">-SUMIF('Off-Balance Sheet'!$J$8:$J$174,$C26,'Off-Balance Sheet'!AQ$8:AQ$174)</f>
        <v>-3.084114</v>
      </c>
      <c r="O26" s="27" t="n">
        <f aca="false">-SUMIF('Off-Balance Sheet'!$J$8:$J$174,$C26,'Off-Balance Sheet'!AR$8:AR$174)</f>
        <v>-3.141612</v>
      </c>
      <c r="P26" s="27" t="n">
        <f aca="false">-SUMIF('Off-Balance Sheet'!$J$8:$J$174,$C26,'Off-Balance Sheet'!AS$8:AS$174)</f>
        <v>-3.200183</v>
      </c>
      <c r="Q26" s="27" t="n">
        <f aca="false">-SUMIF('Off-Balance Sheet'!$J$8:$J$174,$C26,'Off-Balance Sheet'!AT$8:AT$174)</f>
        <v>-3.229476</v>
      </c>
      <c r="R26" s="27" t="n">
        <f aca="false">-SUMIF('Off-Balance Sheet'!$J$8:$J$174,$C26,'Off-Balance Sheet'!AU$8:AU$174)</f>
        <v>-3.320061</v>
      </c>
      <c r="S26" s="27" t="n">
        <f aca="false">-SUMIF('Off-Balance Sheet'!$J$8:$J$174,$C26,'Off-Balance Sheet'!AV$8:AV$174)</f>
        <v>-3.381966</v>
      </c>
      <c r="T26" s="27" t="n">
        <f aca="false">-SUMIF('Off-Balance Sheet'!$J$8:$J$174,$C26,'Off-Balance Sheet'!AW$8:AW$174)</f>
        <v>-3.445027</v>
      </c>
      <c r="U26" s="27" t="n">
        <f aca="false">-SUMIF('Off-Balance Sheet'!$J$8:$J$174,$C26,'Off-Balance Sheet'!AX$8:AX$174)</f>
        <v>-3.67232</v>
      </c>
      <c r="V26" s="27" t="n">
        <f aca="false">-SUMIF('Off-Balance Sheet'!$J$8:$J$174,$C26,'Off-Balance Sheet'!AY$8:AY$174)</f>
        <v>-3.576137</v>
      </c>
      <c r="W26" s="27" t="n">
        <f aca="false">-SUMIF('Off-Balance Sheet'!$J$8:$J$174,$C26,'Off-Balance Sheet'!AZ$8:AZ$174)</f>
        <v>-3.5552719</v>
      </c>
      <c r="X26" s="27" t="n">
        <f aca="false">-SUMIF('Off-Balance Sheet'!$J$8:$J$174,$C26,'Off-Balance Sheet'!BA$8:BA$174)</f>
        <v>-3.708685</v>
      </c>
      <c r="Y26" s="27" t="n">
        <f aca="false">-SUMIF('Off-Balance Sheet'!$J$8:$J$174,$C26,'Off-Balance Sheet'!BB$8:BB$174)</f>
        <v>-3.747478</v>
      </c>
      <c r="Z26" s="27" t="n">
        <f aca="false">-SUMIF('Off-Balance Sheet'!$J$8:$J$174,$C26,'Off-Balance Sheet'!BC$8:BC$174)</f>
        <v>-3.84774</v>
      </c>
      <c r="AA26" s="27" t="n">
        <f aca="false">-SUMIF('Off-Balance Sheet'!$J$8:$J$174,$C26,'Off-Balance Sheet'!BD$8:BD$174)</f>
        <v>-2.604949</v>
      </c>
      <c r="AB26" s="27" t="n">
        <f aca="false">-SUMIF('Off-Balance Sheet'!$J$8:$J$174,$C26,'Off-Balance Sheet'!BE$8:BE$174)</f>
        <v>-0</v>
      </c>
      <c r="AC26" s="27" t="n">
        <f aca="false">-SUMIF('Off-Balance Sheet'!$J$8:$J$174,$C26,'Off-Balance Sheet'!BF$8:BF$174)</f>
        <v>-0</v>
      </c>
      <c r="AD26" s="27" t="n">
        <f aca="false">-SUMIF('Off-Balance Sheet'!$J$8:$J$174,$C26,'Off-Balance Sheet'!BG$8:BG$174)</f>
        <v>-0</v>
      </c>
      <c r="AE26" s="27" t="n">
        <f aca="false">-SUMIF('Off-Balance Sheet'!$J$8:$J$174,$C26,'Off-Balance Sheet'!BH$8:BH$174)</f>
        <v>-0</v>
      </c>
      <c r="AF26" s="27" t="n">
        <f aca="false">-SUMIF('Off-Balance Sheet'!$J$8:$J$174,$C26,'Off-Balance Sheet'!BI$8:BI$174)</f>
        <v>-0</v>
      </c>
      <c r="AG26" s="27" t="n">
        <f aca="false">-SUMIF('Off-Balance Sheet'!$J$8:$J$174,$C26,'Off-Balance Sheet'!BJ$8:BJ$174)</f>
        <v>-0</v>
      </c>
      <c r="AH26" s="27" t="n">
        <f aca="false">-SUMIF('Off-Balance Sheet'!$J$8:$J$174,$C26,'Off-Balance Sheet'!BK$8:BK$174)</f>
        <v>-0</v>
      </c>
      <c r="AI26" s="27" t="n">
        <f aca="false">-SUMIF('Off-Balance Sheet'!$J$8:$J$174,$C26,'Off-Balance Sheet'!BL$8:BL$174)</f>
        <v>-0</v>
      </c>
      <c r="AJ26" s="27" t="n">
        <f aca="false">-SUMIF('Off-Balance Sheet'!$J$8:$J$174,$C26,'Off-Balance Sheet'!BM$8:BM$174)</f>
        <v>-0</v>
      </c>
      <c r="AK26" s="27" t="n">
        <f aca="false">-SUMIF('Off-Balance Sheet'!$J$8:$J$174,$C26,'Off-Balance Sheet'!BN$8:BN$174)</f>
        <v>-0</v>
      </c>
      <c r="AL26" s="27" t="n">
        <f aca="false">-SUMIF('Off-Balance Sheet'!$J$8:$J$174,$C26,'Off-Balance Sheet'!BO$8:BO$174)</f>
        <v>-0</v>
      </c>
      <c r="AM26" s="27" t="n">
        <f aca="false">-SUMIF('Off-Balance Sheet'!$J$8:$J$174,$C26,'Off-Balance Sheet'!BP$8:BP$174)</f>
        <v>-0</v>
      </c>
      <c r="AN26" s="27" t="n">
        <f aca="false">-SUMIF('Off-Balance Sheet'!$J$8:$J$174,$C26,'Off-Balance Sheet'!BQ$8:BQ$174)</f>
        <v>-0</v>
      </c>
      <c r="AO26" s="27" t="n">
        <f aca="false">-SUMIF('Off-Balance Sheet'!$J$8:$J$174,$C26,'Off-Balance Sheet'!BR$8:BR$174)</f>
        <v>-0</v>
      </c>
      <c r="AP26" s="27" t="n">
        <f aca="false">-SUMIF('Off-Balance Sheet'!$J$8:$J$174,$C26,'Off-Balance Sheet'!BS$8:BS$174)</f>
        <v>-0</v>
      </c>
    </row>
    <row r="27" customFormat="false" ht="12.75" hidden="false" customHeight="false" outlineLevel="0" collapsed="false">
      <c r="C27" s="26" t="s">
        <v>142</v>
      </c>
      <c r="F27" s="27" t="n">
        <f aca="false">-SUMIF('Off-Balance Sheet'!$J$8:$J$174,$C27,'Off-Balance Sheet'!AI$8:AI$174)</f>
        <v>-0.704517</v>
      </c>
      <c r="G27" s="27" t="n">
        <f aca="false">-SUMIF('Off-Balance Sheet'!$J$8:$J$174,$C27,'Off-Balance Sheet'!AJ$8:AJ$174)</f>
        <v>-0.8602</v>
      </c>
      <c r="H27" s="27" t="n">
        <f aca="false">-SUMIF('Off-Balance Sheet'!$J$8:$J$174,$C27,'Off-Balance Sheet'!AK$8:AK$174)</f>
        <v>-1.172604</v>
      </c>
      <c r="I27" s="27" t="n">
        <f aca="false">-SUMIF('Off-Balance Sheet'!$J$8:$J$174,$C27,'Off-Balance Sheet'!AL$8:AL$174)</f>
        <v>-1.841609</v>
      </c>
      <c r="J27" s="27" t="n">
        <f aca="false">-SUMIF('Off-Balance Sheet'!$J$8:$J$174,$C27,'Off-Balance Sheet'!AM$8:AM$174)</f>
        <v>-1.409246</v>
      </c>
      <c r="K27" s="27" t="n">
        <f aca="false">-SUMIF('Off-Balance Sheet'!$J$8:$J$174,$C27,'Off-Balance Sheet'!AN$8:AN$174)</f>
        <v>-1.6007</v>
      </c>
      <c r="L27" s="27" t="n">
        <f aca="false">-SUMIF('Off-Balance Sheet'!$J$8:$J$174,$C27,'Off-Balance Sheet'!AO$8:AO$174)</f>
        <v>-2.682716</v>
      </c>
      <c r="M27" s="27" t="n">
        <f aca="false">-SUMIF('Off-Balance Sheet'!$J$8:$J$174,$C27,'Off-Balance Sheet'!AP$8:AP$174)</f>
        <v>-2.187332</v>
      </c>
      <c r="N27" s="27" t="n">
        <f aca="false">-SUMIF('Off-Balance Sheet'!$J$8:$J$174,$C27,'Off-Balance Sheet'!AQ$8:AQ$174)</f>
        <v>-2.220855</v>
      </c>
      <c r="O27" s="27" t="n">
        <f aca="false">-SUMIF('Off-Balance Sheet'!$J$8:$J$174,$C27,'Off-Balance Sheet'!AR$8:AR$174)</f>
        <v>-2.525156</v>
      </c>
      <c r="P27" s="27" t="n">
        <f aca="false">-SUMIF('Off-Balance Sheet'!$J$8:$J$174,$C27,'Off-Balance Sheet'!AS$8:AS$174)</f>
        <v>-4.131518</v>
      </c>
      <c r="Q27" s="27" t="n">
        <f aca="false">-SUMIF('Off-Balance Sheet'!$J$8:$J$174,$C27,'Off-Balance Sheet'!AT$8:AT$174)</f>
        <v>-3.308998</v>
      </c>
      <c r="R27" s="27" t="n">
        <f aca="false">-SUMIF('Off-Balance Sheet'!$J$8:$J$174,$C27,'Off-Balance Sheet'!AU$8:AU$174)</f>
        <v>-3.359712</v>
      </c>
      <c r="S27" s="27" t="n">
        <f aca="false">-SUMIF('Off-Balance Sheet'!$J$8:$J$174,$C27,'Off-Balance Sheet'!AV$8:AV$174)</f>
        <v>-3.455796</v>
      </c>
      <c r="T27" s="27" t="n">
        <f aca="false">-SUMIF('Off-Balance Sheet'!$J$8:$J$174,$C27,'Off-Balance Sheet'!AW$8:AW$174)</f>
        <v>-5.7516</v>
      </c>
      <c r="U27" s="27" t="n">
        <f aca="false">-SUMIF('Off-Balance Sheet'!$J$8:$J$174,$C27,'Off-Balance Sheet'!AX$8:AX$174)</f>
        <v>-3.983747</v>
      </c>
      <c r="V27" s="27" t="n">
        <f aca="false">-SUMIF('Off-Balance Sheet'!$J$8:$J$174,$C27,'Off-Balance Sheet'!AY$8:AY$174)</f>
        <v>-4.044801</v>
      </c>
      <c r="W27" s="27" t="n">
        <f aca="false">-SUMIF('Off-Balance Sheet'!$J$8:$J$174,$C27,'Off-Balance Sheet'!AZ$8:AZ$174)</f>
        <v>-3.301883</v>
      </c>
      <c r="X27" s="27" t="n">
        <f aca="false">-SUMIF('Off-Balance Sheet'!$J$8:$J$174,$C27,'Off-Balance Sheet'!BA$8:BA$174)</f>
        <v>-1.440516</v>
      </c>
      <c r="Y27" s="27" t="n">
        <f aca="false">-SUMIF('Off-Balance Sheet'!$J$8:$J$174,$C27,'Off-Balance Sheet'!BB$8:BB$174)</f>
        <v>-0</v>
      </c>
      <c r="Z27" s="27" t="n">
        <f aca="false">-SUMIF('Off-Balance Sheet'!$J$8:$J$174,$C27,'Off-Balance Sheet'!BC$8:BC$174)</f>
        <v>-0</v>
      </c>
      <c r="AA27" s="27" t="n">
        <f aca="false">-SUMIF('Off-Balance Sheet'!$J$8:$J$174,$C27,'Off-Balance Sheet'!BD$8:BD$174)</f>
        <v>-0</v>
      </c>
      <c r="AB27" s="27" t="n">
        <f aca="false">-SUMIF('Off-Balance Sheet'!$J$8:$J$174,$C27,'Off-Balance Sheet'!BE$8:BE$174)</f>
        <v>-0</v>
      </c>
      <c r="AC27" s="27" t="n">
        <f aca="false">-SUMIF('Off-Balance Sheet'!$J$8:$J$174,$C27,'Off-Balance Sheet'!BF$8:BF$174)</f>
        <v>-0</v>
      </c>
      <c r="AD27" s="27" t="n">
        <f aca="false">-SUMIF('Off-Balance Sheet'!$J$8:$J$174,$C27,'Off-Balance Sheet'!BG$8:BG$174)</f>
        <v>-0</v>
      </c>
      <c r="AE27" s="27" t="n">
        <f aca="false">-SUMIF('Off-Balance Sheet'!$J$8:$J$174,$C27,'Off-Balance Sheet'!BH$8:BH$174)</f>
        <v>-0</v>
      </c>
      <c r="AF27" s="27" t="n">
        <f aca="false">-SUMIF('Off-Balance Sheet'!$J$8:$J$174,$C27,'Off-Balance Sheet'!BI$8:BI$174)</f>
        <v>-0</v>
      </c>
      <c r="AG27" s="27" t="n">
        <f aca="false">-SUMIF('Off-Balance Sheet'!$J$8:$J$174,$C27,'Off-Balance Sheet'!BJ$8:BJ$174)</f>
        <v>-0</v>
      </c>
      <c r="AH27" s="27" t="n">
        <f aca="false">-SUMIF('Off-Balance Sheet'!$J$8:$J$174,$C27,'Off-Balance Sheet'!BK$8:BK$174)</f>
        <v>-0</v>
      </c>
      <c r="AI27" s="27" t="n">
        <f aca="false">-SUMIF('Off-Balance Sheet'!$J$8:$J$174,$C27,'Off-Balance Sheet'!BL$8:BL$174)</f>
        <v>-0</v>
      </c>
      <c r="AJ27" s="27" t="n">
        <f aca="false">-SUMIF('Off-Balance Sheet'!$J$8:$J$174,$C27,'Off-Balance Sheet'!BM$8:BM$174)</f>
        <v>-0</v>
      </c>
      <c r="AK27" s="27" t="n">
        <f aca="false">-SUMIF('Off-Balance Sheet'!$J$8:$J$174,$C27,'Off-Balance Sheet'!BN$8:BN$174)</f>
        <v>-0</v>
      </c>
      <c r="AL27" s="27" t="n">
        <f aca="false">-SUMIF('Off-Balance Sheet'!$J$8:$J$174,$C27,'Off-Balance Sheet'!BO$8:BO$174)</f>
        <v>-0</v>
      </c>
      <c r="AM27" s="27" t="n">
        <f aca="false">-SUMIF('Off-Balance Sheet'!$J$8:$J$174,$C27,'Off-Balance Sheet'!BP$8:BP$174)</f>
        <v>-0</v>
      </c>
      <c r="AN27" s="27" t="n">
        <f aca="false">-SUMIF('Off-Balance Sheet'!$J$8:$J$174,$C27,'Off-Balance Sheet'!BQ$8:BQ$174)</f>
        <v>-0</v>
      </c>
      <c r="AO27" s="27" t="n">
        <f aca="false">-SUMIF('Off-Balance Sheet'!$J$8:$J$174,$C27,'Off-Balance Sheet'!BR$8:BR$174)</f>
        <v>-0</v>
      </c>
      <c r="AP27" s="27" t="n">
        <f aca="false">-SUMIF('Off-Balance Sheet'!$J$8:$J$174,$C27,'Off-Balance Sheet'!BS$8:BS$174)</f>
        <v>-0</v>
      </c>
    </row>
    <row r="28" customFormat="false" ht="13.5" hidden="false" customHeight="false" outlineLevel="0" collapsed="false">
      <c r="A28" s="28"/>
      <c r="B28" s="28"/>
      <c r="C28" s="28"/>
      <c r="D28" s="28"/>
      <c r="E28" s="28"/>
      <c r="F28" s="29" t="n">
        <f aca="false">SUM(F21:F27)</f>
        <v>-25.2510302554165</v>
      </c>
      <c r="G28" s="29" t="n">
        <f aca="false">SUM(G21:G27)</f>
        <v>-33.6450790382049</v>
      </c>
      <c r="H28" s="29" t="n">
        <f aca="false">SUM(H21:H27)</f>
        <v>-26.538936472628</v>
      </c>
      <c r="I28" s="29" t="n">
        <f aca="false">SUM(I21:I27)</f>
        <v>-26.5068512554165</v>
      </c>
      <c r="J28" s="29" t="n">
        <f aca="false">SUM(J21:J27)</f>
        <v>-26.1566312554165</v>
      </c>
      <c r="K28" s="29" t="n">
        <f aca="false">SUM(K21:K27)</f>
        <v>-35.3124902554165</v>
      </c>
      <c r="L28" s="29" t="n">
        <f aca="false">SUM(L21:L27)</f>
        <v>-27.5379082554165</v>
      </c>
      <c r="M28" s="29" t="n">
        <f aca="false">SUM(M21:M27)</f>
        <v>-27.0675702554165</v>
      </c>
      <c r="N28" s="29" t="n">
        <f aca="false">SUM(N21:N27)</f>
        <v>-27.1873512554165</v>
      </c>
      <c r="O28" s="29" t="n">
        <f aca="false">SUM(O21:O27)</f>
        <v>-57.9583702554165</v>
      </c>
      <c r="P28" s="29" t="n">
        <f aca="false">SUM(P21:P27)</f>
        <v>-29.454548994487</v>
      </c>
      <c r="Q28" s="29" t="n">
        <f aca="false">SUM(Q21:Q27)</f>
        <v>-28.661321994487</v>
      </c>
      <c r="R28" s="29" t="n">
        <f aca="false">SUM(R21:R27)</f>
        <v>-28.5621552554165</v>
      </c>
      <c r="S28" s="29" t="n">
        <f aca="false">SUM(S21:S27)</f>
        <v>-37.390678516346</v>
      </c>
      <c r="T28" s="29" t="n">
        <f aca="false">SUM(T21:T27)</f>
        <v>-31.319474994487</v>
      </c>
      <c r="U28" s="29" t="n">
        <f aca="false">SUM(U21:U27)</f>
        <v>-29.778914994487</v>
      </c>
      <c r="V28" s="29" t="n">
        <f aca="false">SUM(V21:V27)</f>
        <v>-29.5033202554165</v>
      </c>
      <c r="W28" s="29" t="n">
        <f aca="false">SUM(W21:W27)</f>
        <v>-37.410071416346</v>
      </c>
      <c r="X28" s="29" t="n">
        <f aca="false">SUM(X21:X27)</f>
        <v>-27.272048994487</v>
      </c>
      <c r="Y28" s="29" t="n">
        <f aca="false">SUM(Y21:Y27)</f>
        <v>-3.747478</v>
      </c>
      <c r="Z28" s="29" t="n">
        <f aca="false">SUM(Z21:Z27)</f>
        <v>-3.84774</v>
      </c>
      <c r="AA28" s="29" t="n">
        <f aca="false">SUM(AA21:AA27)</f>
        <v>-11.515949</v>
      </c>
      <c r="AB28" s="29" t="n">
        <f aca="false">SUM(AB21:AB27)</f>
        <v>0</v>
      </c>
      <c r="AC28" s="29" t="n">
        <f aca="false">SUM(AC21:AC27)</f>
        <v>0</v>
      </c>
      <c r="AD28" s="29" t="n">
        <f aca="false">SUM(AD21:AD27)</f>
        <v>0</v>
      </c>
      <c r="AE28" s="29" t="n">
        <f aca="false">SUM(AE21:AE27)</f>
        <v>-8.911</v>
      </c>
      <c r="AF28" s="29" t="n">
        <f aca="false">SUM(AF21:AF27)</f>
        <v>0</v>
      </c>
      <c r="AG28" s="29" t="n">
        <f aca="false">SUM(AG21:AG27)</f>
        <v>0</v>
      </c>
      <c r="AH28" s="29" t="n">
        <f aca="false">SUM(AH21:AH27)</f>
        <v>0</v>
      </c>
      <c r="AI28" s="29" t="n">
        <f aca="false">SUM(AI21:AI27)</f>
        <v>-8.911</v>
      </c>
      <c r="AJ28" s="29" t="n">
        <f aca="false">SUM(AJ21:AJ27)</f>
        <v>0</v>
      </c>
      <c r="AK28" s="29" t="n">
        <f aca="false">SUM(AK21:AK27)</f>
        <v>0</v>
      </c>
      <c r="AL28" s="29" t="n">
        <f aca="false">SUM(AL21:AL27)</f>
        <v>0</v>
      </c>
      <c r="AM28" s="29" t="n">
        <f aca="false">SUM(AM21:AM27)</f>
        <v>-8.911</v>
      </c>
      <c r="AN28" s="29" t="n">
        <f aca="false">SUM(AN21:AN27)</f>
        <v>0</v>
      </c>
      <c r="AO28" s="29" t="n">
        <f aca="false">SUM(AO21:AO27)</f>
        <v>0</v>
      </c>
      <c r="AP28" s="29" t="n">
        <f aca="false">SUM(AP21:AP27)</f>
        <v>0</v>
      </c>
      <c r="AQ28" s="29" t="n">
        <f aca="false">SUM(AQ21:AQ27)</f>
        <v>-8.911</v>
      </c>
      <c r="AR28" s="29" t="n">
        <f aca="false">SUM(AR21:AR27)</f>
        <v>0</v>
      </c>
      <c r="AS28" s="29" t="n">
        <f aca="false">SUM(AS21:AS27)</f>
        <v>0</v>
      </c>
      <c r="AT28" s="29" t="n">
        <f aca="false">SUM(AT21:AT27)</f>
        <v>0</v>
      </c>
      <c r="AU28" s="29" t="n">
        <f aca="false">SUM(AU21:AU27)</f>
        <v>-8.911</v>
      </c>
      <c r="AV28" s="29" t="n">
        <f aca="false">SUM(AV21:AV27)</f>
        <v>0</v>
      </c>
      <c r="AW28" s="29" t="n">
        <f aca="false">SUM(AW21:AW27)</f>
        <v>0</v>
      </c>
      <c r="AX28" s="29" t="n">
        <f aca="false">SUM(AX21:AX27)</f>
        <v>0</v>
      </c>
      <c r="AY28" s="29" t="n">
        <f aca="false">SUM(AY21:AY27)</f>
        <v>-8.911</v>
      </c>
      <c r="AZ28" s="29" t="n">
        <f aca="false">SUM(AZ21:AZ27)</f>
        <v>0</v>
      </c>
      <c r="BA28" s="29" t="n">
        <f aca="false">SUM(BA21:BA27)</f>
        <v>0</v>
      </c>
      <c r="BB28" s="29" t="n">
        <f aca="false">SUM(BB21:BB27)</f>
        <v>0</v>
      </c>
      <c r="BC28" s="29" t="n">
        <f aca="false">SUM(BC21:BC27)</f>
        <v>0</v>
      </c>
      <c r="BD28" s="29" t="n">
        <f aca="false">SUM(BD21:BD27)</f>
        <v>0</v>
      </c>
      <c r="BE28" s="29" t="n">
        <f aca="false">SUM(BE21:BE27)</f>
        <v>0</v>
      </c>
      <c r="BF28" s="29" t="n">
        <f aca="false">SUM(BF21:BF27)</f>
        <v>0</v>
      </c>
      <c r="BG28" s="29" t="n">
        <f aca="false">SUM(BG21:BG27)</f>
        <v>0</v>
      </c>
      <c r="BH28" s="29" t="n">
        <f aca="false">SUM(BH21:BH27)</f>
        <v>0</v>
      </c>
      <c r="BI28" s="29" t="n">
        <f aca="false">SUM(BI21:BI27)</f>
        <v>0</v>
      </c>
      <c r="BJ28" s="29" t="n">
        <f aca="false">SUM(BJ21:BJ27)</f>
        <v>0</v>
      </c>
      <c r="BK28" s="29" t="n">
        <f aca="false">SUM(BK21:BK27)</f>
        <v>0</v>
      </c>
      <c r="BL28" s="29" t="n">
        <f aca="false">SUM(BL21:BL27)</f>
        <v>0</v>
      </c>
      <c r="BM28" s="29" t="n">
        <f aca="false">SUM(BM21:BM27)</f>
        <v>0</v>
      </c>
      <c r="BN28" s="29" t="n">
        <f aca="false">SUM(BN21:BN27)</f>
        <v>0</v>
      </c>
      <c r="BO28" s="29" t="n">
        <f aca="false">SUM(BO21:BO27)</f>
        <v>0</v>
      </c>
      <c r="BP28" s="29" t="n">
        <f aca="false">SUM(BP21:BP27)</f>
        <v>0</v>
      </c>
      <c r="BQ28" s="29" t="n">
        <f aca="false">SUM(BQ21:BQ27)</f>
        <v>0</v>
      </c>
      <c r="BR28" s="29" t="n">
        <f aca="false">SUM(BR21:BR27)</f>
        <v>0</v>
      </c>
      <c r="BS28" s="29" t="n">
        <f aca="false">SUM(BS21:BS27)</f>
        <v>0</v>
      </c>
      <c r="BT28" s="29" t="n">
        <f aca="false">SUM(BT21:BT27)</f>
        <v>0</v>
      </c>
      <c r="BU28" s="29" t="n">
        <f aca="false">SUM(BU21:BU27)</f>
        <v>0</v>
      </c>
      <c r="BV28" s="29" t="n">
        <f aca="false">SUM(BV21:BV27)</f>
        <v>0</v>
      </c>
      <c r="BW28" s="29" t="n">
        <f aca="false">SUM(BW21:BW27)</f>
        <v>0</v>
      </c>
      <c r="BX28" s="29" t="n">
        <f aca="false">SUM(BX21:BX27)</f>
        <v>0</v>
      </c>
      <c r="BY28" s="29" t="n">
        <f aca="false">SUM(BY21:BY27)</f>
        <v>0</v>
      </c>
      <c r="BZ28" s="29" t="n">
        <f aca="false">SUM(BZ21:BZ27)</f>
        <v>0</v>
      </c>
      <c r="CA28" s="29" t="n">
        <f aca="false">SUM(CA21:CA27)</f>
        <v>0</v>
      </c>
      <c r="CB28" s="29" t="n">
        <f aca="false">SUM(CB21:CB27)</f>
        <v>0</v>
      </c>
      <c r="CC28" s="29" t="n">
        <f aca="false">SUM(CC21:CC27)</f>
        <v>0</v>
      </c>
      <c r="CD28" s="29" t="n">
        <f aca="false">SUM(CD21:CD27)</f>
        <v>0</v>
      </c>
      <c r="CE28" s="29" t="n">
        <f aca="false">SUM(CE21:CE27)</f>
        <v>0</v>
      </c>
      <c r="CF28" s="29" t="n">
        <f aca="false">SUM(CF21:CF27)</f>
        <v>0</v>
      </c>
      <c r="CG28" s="29" t="n">
        <f aca="false">SUM(CG21:CG27)</f>
        <v>0</v>
      </c>
      <c r="CH28" s="29" t="n">
        <f aca="false">SUM(CH21:CH27)</f>
        <v>0</v>
      </c>
      <c r="CI28" s="29" t="n">
        <f aca="false">SUM(CI21:CI27)</f>
        <v>0</v>
      </c>
      <c r="CJ28" s="29" t="n">
        <f aca="false">SUM(CJ21:CJ27)</f>
        <v>0</v>
      </c>
      <c r="CK28" s="29" t="n">
        <f aca="false">SUM(CK21:CK27)</f>
        <v>0</v>
      </c>
      <c r="CL28" s="29" t="n">
        <f aca="false">SUM(CL21:CL27)</f>
        <v>0</v>
      </c>
      <c r="CM28" s="29" t="n">
        <f aca="false">SUM(CM21:CM27)</f>
        <v>0</v>
      </c>
      <c r="CN28" s="29" t="n">
        <f aca="false">SUM(CN21:CN27)</f>
        <v>0</v>
      </c>
      <c r="CO28" s="29" t="n">
        <f aca="false">SUM(CO21:CO27)</f>
        <v>0</v>
      </c>
      <c r="CP28" s="29" t="n">
        <f aca="false">SUM(CP21:CP27)</f>
        <v>0</v>
      </c>
      <c r="CQ28" s="29" t="n">
        <f aca="false">SUM(CQ21:CQ27)</f>
        <v>0</v>
      </c>
      <c r="CR28" s="29" t="n">
        <f aca="false">SUM(CR21:CR27)</f>
        <v>0</v>
      </c>
      <c r="CS28" s="29" t="n">
        <f aca="false">SUM(CS21:CS27)</f>
        <v>0</v>
      </c>
      <c r="CT28" s="29" t="n">
        <f aca="false">SUM(CT21:CT27)</f>
        <v>0</v>
      </c>
      <c r="CU28" s="29" t="n">
        <f aca="false">SUM(CU21:CU27)</f>
        <v>0</v>
      </c>
      <c r="CV28" s="29" t="n">
        <f aca="false">SUM(CV21:CV27)</f>
        <v>0</v>
      </c>
      <c r="CW28" s="29" t="n">
        <f aca="false">SUM(CW21:CW27)</f>
        <v>0</v>
      </c>
      <c r="CX28" s="29" t="n">
        <f aca="false">SUM(CX21:CX27)</f>
        <v>0</v>
      </c>
      <c r="CY28" s="29" t="n">
        <f aca="false">SUM(CY21:CY27)</f>
        <v>0</v>
      </c>
      <c r="CZ28" s="29" t="n">
        <f aca="false">SUM(CZ21:CZ27)</f>
        <v>0</v>
      </c>
      <c r="DA28" s="29" t="n">
        <f aca="false">SUM(DA21:DA27)</f>
        <v>0</v>
      </c>
      <c r="DB28" s="29" t="n">
        <f aca="false">SUM(DB21:DB27)</f>
        <v>0</v>
      </c>
      <c r="DC28" s="29" t="n">
        <f aca="false">SUM(DC21:DC27)</f>
        <v>0</v>
      </c>
      <c r="DD28" s="29" t="n">
        <f aca="false">SUM(DD21:DD27)</f>
        <v>0</v>
      </c>
      <c r="DE28" s="29" t="n">
        <f aca="false">SUM(DE21:DE27)</f>
        <v>0</v>
      </c>
      <c r="DF28" s="29" t="n">
        <f aca="false">SUM(DF21:DF27)</f>
        <v>0</v>
      </c>
      <c r="DG28" s="29" t="n">
        <f aca="false">SUM(DG21:DG27)</f>
        <v>0</v>
      </c>
      <c r="DH28" s="29" t="n">
        <f aca="false">SUM(DH21:DH27)</f>
        <v>0</v>
      </c>
      <c r="DI28" s="29" t="n">
        <f aca="false">SUM(DI21:DI27)</f>
        <v>0</v>
      </c>
      <c r="DJ28" s="29" t="n">
        <f aca="false">SUM(DJ21:DJ27)</f>
        <v>0</v>
      </c>
      <c r="DK28" s="29" t="n">
        <f aca="false">SUM(DK21:DK27)</f>
        <v>0</v>
      </c>
      <c r="DL28" s="29" t="n">
        <f aca="false">SUM(DL21:DL27)</f>
        <v>0</v>
      </c>
      <c r="DM28" s="29" t="n">
        <f aca="false">SUM(DM21:DM27)</f>
        <v>0</v>
      </c>
      <c r="DN28" s="29" t="n">
        <f aca="false">SUM(DN21:DN27)</f>
        <v>0</v>
      </c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</row>
    <row r="29" customFormat="false" ht="13.5" hidden="false" customHeight="false" outlineLevel="0" collapsed="false"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  <c r="IU29" s="27"/>
      <c r="IV29" s="27"/>
    </row>
    <row r="30" customFormat="false" ht="13.5" hidden="false" customHeight="false" outlineLevel="0" collapsed="false">
      <c r="A30" s="1"/>
      <c r="B30" s="1"/>
      <c r="C30" s="26" t="s">
        <v>143</v>
      </c>
      <c r="D30" s="1"/>
      <c r="E30" s="1"/>
      <c r="F30" s="30" t="n">
        <f aca="false">+F17+F28</f>
        <v>958.638789</v>
      </c>
      <c r="G30" s="30" t="n">
        <f aca="false">+G17+G28</f>
        <v>672.421028038205</v>
      </c>
      <c r="H30" s="30" t="n">
        <f aca="false">+H17+H28</f>
        <v>2979.94771847263</v>
      </c>
      <c r="I30" s="30" t="n">
        <f aca="false">+I17+I28</f>
        <v>3501.55203478542</v>
      </c>
      <c r="J30" s="30" t="n">
        <f aca="false">+J17+J28</f>
        <v>1396.00002125542</v>
      </c>
      <c r="K30" s="30" t="n">
        <f aca="false">+K17+K28</f>
        <v>1296.89204225542</v>
      </c>
      <c r="L30" s="30" t="n">
        <f aca="false">+L17+L28</f>
        <v>1084.59460725542</v>
      </c>
      <c r="M30" s="30" t="n">
        <f aca="false">+M17+M28</f>
        <v>215.562438255416</v>
      </c>
      <c r="N30" s="30" t="n">
        <f aca="false">+N17+N28</f>
        <v>129.930241255417</v>
      </c>
      <c r="O30" s="30" t="n">
        <f aca="false">+O17+O28</f>
        <v>2008.76782325542</v>
      </c>
      <c r="P30" s="30" t="n">
        <f aca="false">+P17+P28</f>
        <v>220.712269994487</v>
      </c>
      <c r="Q30" s="30" t="n">
        <f aca="false">+Q17+Q28</f>
        <v>386.606650994487</v>
      </c>
      <c r="R30" s="30" t="n">
        <f aca="false">+R17+R28</f>
        <v>56.4578122554165</v>
      </c>
      <c r="S30" s="30" t="n">
        <f aca="false">+S17+S28</f>
        <v>119.251092516346</v>
      </c>
      <c r="T30" s="30" t="n">
        <f aca="false">+T17+T28</f>
        <v>1971.52284799449</v>
      </c>
      <c r="U30" s="30" t="n">
        <f aca="false">+U17+U28</f>
        <v>223.861847994487</v>
      </c>
      <c r="V30" s="30" t="n">
        <f aca="false">+V17+V28</f>
        <v>924.585671255416</v>
      </c>
      <c r="W30" s="30" t="n">
        <f aca="false">+W17+W28</f>
        <v>190.586916516346</v>
      </c>
      <c r="X30" s="30" t="n">
        <f aca="false">+X17+X28</f>
        <v>93.264847994487</v>
      </c>
      <c r="Y30" s="30" t="n">
        <f aca="false">+Y17+Y28</f>
        <v>234.03</v>
      </c>
      <c r="Z30" s="30" t="n">
        <f aca="false">+Z17+Z28</f>
        <v>71.356</v>
      </c>
      <c r="AA30" s="30" t="n">
        <f aca="false">+AA17+AA28</f>
        <v>0</v>
      </c>
      <c r="AB30" s="30" t="n">
        <f aca="false">+AB17+AB28</f>
        <v>284.657</v>
      </c>
      <c r="AC30" s="30" t="n">
        <f aca="false">+AC17+AC28</f>
        <v>60.880398</v>
      </c>
      <c r="AD30" s="30" t="n">
        <f aca="false">+AD17+AD28</f>
        <v>456.654</v>
      </c>
      <c r="AE30" s="30" t="n">
        <f aca="false">+AE17+AE28</f>
        <v>0</v>
      </c>
      <c r="AF30" s="30" t="n">
        <f aca="false">+AF17+AF28</f>
        <v>148.349015</v>
      </c>
      <c r="AG30" s="30" t="n">
        <f aca="false">+AG17+AG28</f>
        <v>150</v>
      </c>
      <c r="AH30" s="30" t="n">
        <f aca="false">+AH17+AH28</f>
        <v>206.665</v>
      </c>
      <c r="AI30" s="30" t="n">
        <f aca="false">+AI17+AI28</f>
        <v>12.7</v>
      </c>
      <c r="AJ30" s="30" t="n">
        <f aca="false">+AJ17+AJ28</f>
        <v>505</v>
      </c>
      <c r="AK30" s="30" t="n">
        <f aca="false">+AK17+AK28</f>
        <v>181.6</v>
      </c>
      <c r="AL30" s="30" t="n">
        <f aca="false">+AL17+AL28</f>
        <v>0</v>
      </c>
      <c r="AM30" s="30" t="n">
        <f aca="false">+AM17+AM28</f>
        <v>150</v>
      </c>
      <c r="AN30" s="30" t="n">
        <f aca="false">+AN17+AN28</f>
        <v>36.9</v>
      </c>
      <c r="AO30" s="30" t="n">
        <f aca="false">+AO17+AO28</f>
        <v>125</v>
      </c>
      <c r="AP30" s="30" t="n">
        <f aca="false">+AP17+AP28</f>
        <v>158.393</v>
      </c>
      <c r="AQ30" s="30" t="n">
        <f aca="false">+AQ17+AQ28</f>
        <v>4.853</v>
      </c>
      <c r="AR30" s="30" t="n">
        <f aca="false">+AR17+AR28</f>
        <v>250</v>
      </c>
      <c r="AS30" s="30" t="n">
        <f aca="false">+AS17+AS28</f>
        <v>0</v>
      </c>
      <c r="AT30" s="30" t="n">
        <f aca="false">+AT17+AT28</f>
        <v>25.8</v>
      </c>
      <c r="AU30" s="30" t="n">
        <f aca="false">+AU17+AU28</f>
        <v>0</v>
      </c>
      <c r="AV30" s="30" t="n">
        <f aca="false">+AV17+AV28</f>
        <v>0</v>
      </c>
      <c r="AW30" s="30" t="n">
        <f aca="false">+AW17+AW28</f>
        <v>102.75</v>
      </c>
      <c r="AX30" s="30" t="n">
        <f aca="false">+AX17+AX28</f>
        <v>0</v>
      </c>
      <c r="AY30" s="30" t="n">
        <f aca="false">+AY17+AY28</f>
        <v>0</v>
      </c>
      <c r="AZ30" s="30" t="n">
        <f aca="false">+AZ17+AZ28</f>
        <v>0</v>
      </c>
      <c r="BA30" s="30" t="n">
        <f aca="false">+BA17+BA28</f>
        <v>0</v>
      </c>
      <c r="BB30" s="30" t="n">
        <f aca="false">+BB17+BB28</f>
        <v>107.949983</v>
      </c>
      <c r="BC30" s="30" t="n">
        <f aca="false">+BC17+BC28</f>
        <v>0</v>
      </c>
      <c r="BD30" s="30" t="n">
        <f aca="false">+BD17+BD28</f>
        <v>0</v>
      </c>
      <c r="BE30" s="30" t="n">
        <f aca="false">+BE17+BE28</f>
        <v>9.6</v>
      </c>
      <c r="BF30" s="30" t="n">
        <f aca="false">+BF17+BF28</f>
        <v>5.1</v>
      </c>
      <c r="BG30" s="30" t="n">
        <f aca="false">+BG17+BG28</f>
        <v>24.4</v>
      </c>
      <c r="BH30" s="30" t="n">
        <f aca="false">+BH17+BH28</f>
        <v>73.277</v>
      </c>
      <c r="BI30" s="30" t="n">
        <f aca="false">+BI17+BI28</f>
        <v>0</v>
      </c>
      <c r="BJ30" s="30" t="n">
        <f aca="false">+BJ17+BJ28</f>
        <v>42.979</v>
      </c>
      <c r="BK30" s="30" t="n">
        <f aca="false">+BK17+BK28</f>
        <v>0</v>
      </c>
      <c r="BL30" s="30" t="n">
        <f aca="false">+BL17+BL28</f>
        <v>0</v>
      </c>
      <c r="BM30" s="30" t="n">
        <f aca="false">+BM17+BM28</f>
        <v>0</v>
      </c>
      <c r="BN30" s="30" t="n">
        <f aca="false">+BN17+BN28</f>
        <v>0</v>
      </c>
      <c r="BO30" s="30" t="n">
        <f aca="false">+BO17+BO28</f>
        <v>0</v>
      </c>
      <c r="BP30" s="30" t="n">
        <f aca="false">+BP17+BP28</f>
        <v>0</v>
      </c>
      <c r="BQ30" s="30" t="n">
        <f aca="false">+BQ17+BQ28</f>
        <v>0</v>
      </c>
      <c r="BR30" s="30" t="n">
        <f aca="false">+BR17+BR28</f>
        <v>50.556</v>
      </c>
      <c r="BS30" s="30" t="n">
        <f aca="false">+BS17+BS28</f>
        <v>0</v>
      </c>
      <c r="BT30" s="30" t="n">
        <f aca="false">+BT17+BT28</f>
        <v>0</v>
      </c>
      <c r="BU30" s="30" t="n">
        <f aca="false">+BU17+BU28</f>
        <v>0</v>
      </c>
      <c r="BV30" s="30" t="n">
        <f aca="false">+BV17+BV28</f>
        <v>0</v>
      </c>
      <c r="BW30" s="30" t="n">
        <f aca="false">+BW17+BW28</f>
        <v>0</v>
      </c>
      <c r="BX30" s="30" t="n">
        <f aca="false">+BX17+BX28</f>
        <v>0</v>
      </c>
      <c r="BY30" s="30" t="n">
        <f aca="false">+BY17+BY28</f>
        <v>0</v>
      </c>
      <c r="BZ30" s="30" t="n">
        <f aca="false">+BZ17+BZ28</f>
        <v>0</v>
      </c>
      <c r="CA30" s="30" t="n">
        <f aca="false">+CA17+CA28</f>
        <v>0</v>
      </c>
      <c r="CB30" s="30" t="n">
        <f aca="false">+CB17+CB28</f>
        <v>0</v>
      </c>
      <c r="CC30" s="30" t="n">
        <f aca="false">+CC17+CC28</f>
        <v>0</v>
      </c>
      <c r="CD30" s="30" t="n">
        <f aca="false">+CD17+CD28</f>
        <v>0</v>
      </c>
      <c r="CE30" s="30" t="n">
        <f aca="false">+CE17+CE28</f>
        <v>0</v>
      </c>
      <c r="CF30" s="30" t="n">
        <f aca="false">+CF17+CF28</f>
        <v>0</v>
      </c>
      <c r="CG30" s="30" t="n">
        <f aca="false">+CG17+CG28</f>
        <v>20</v>
      </c>
      <c r="CH30" s="30" t="n">
        <f aca="false">+CH17+CH28</f>
        <v>25</v>
      </c>
      <c r="CI30" s="30" t="n">
        <f aca="false">+CI17+CI28</f>
        <v>0</v>
      </c>
      <c r="CJ30" s="30" t="n">
        <f aca="false">+CJ17+CJ28</f>
        <v>0</v>
      </c>
      <c r="CK30" s="30" t="n">
        <f aca="false">+CK17+CK28</f>
        <v>0</v>
      </c>
      <c r="CL30" s="30" t="n">
        <f aca="false">+CL17+CL28</f>
        <v>0.1</v>
      </c>
      <c r="CM30" s="30" t="n">
        <f aca="false">+CM17+CM28</f>
        <v>0</v>
      </c>
      <c r="CN30" s="30" t="n">
        <f aca="false">+CN17+CN28</f>
        <v>115.1</v>
      </c>
      <c r="CO30" s="30" t="n">
        <f aca="false">+CO17+CO28</f>
        <v>401.126</v>
      </c>
      <c r="CP30" s="30" t="n">
        <f aca="false">+CP17+CP28</f>
        <v>0</v>
      </c>
      <c r="CQ30" s="30" t="n">
        <f aca="false">+CQ17+CQ28</f>
        <v>0</v>
      </c>
      <c r="CR30" s="30" t="n">
        <f aca="false">+CR17+CR28</f>
        <v>0</v>
      </c>
      <c r="CS30" s="30" t="n">
        <f aca="false">+CS17+CS28</f>
        <v>75</v>
      </c>
      <c r="CT30" s="30" t="n">
        <f aca="false">+CT17+CT28</f>
        <v>0</v>
      </c>
      <c r="CU30" s="30" t="n">
        <f aca="false">+CU17+CU28</f>
        <v>0</v>
      </c>
      <c r="CV30" s="30" t="n">
        <f aca="false">+CV17+CV28</f>
        <v>0</v>
      </c>
      <c r="CW30" s="30" t="n">
        <f aca="false">+CW17+CW28</f>
        <v>0</v>
      </c>
      <c r="CX30" s="30" t="n">
        <f aca="false">+CX17+CX28</f>
        <v>0</v>
      </c>
      <c r="CY30" s="30" t="n">
        <f aca="false">+CY17+CY28</f>
        <v>0</v>
      </c>
      <c r="CZ30" s="30" t="n">
        <f aca="false">+CZ17+CZ28</f>
        <v>0</v>
      </c>
      <c r="DA30" s="30" t="n">
        <f aca="false">+DA17+DA28</f>
        <v>0</v>
      </c>
      <c r="DB30" s="30" t="n">
        <f aca="false">+DB17+DB28</f>
        <v>0</v>
      </c>
      <c r="DC30" s="30" t="n">
        <f aca="false">+DC17+DC28</f>
        <v>0</v>
      </c>
      <c r="DD30" s="30" t="n">
        <f aca="false">+DD17+DD28</f>
        <v>0</v>
      </c>
      <c r="DE30" s="30" t="n">
        <f aca="false">+DE17+DE28</f>
        <v>0</v>
      </c>
      <c r="DF30" s="30" t="n">
        <f aca="false">+DF17+DF28</f>
        <v>0</v>
      </c>
      <c r="DG30" s="30" t="n">
        <f aca="false">+DG17+DG28</f>
        <v>0</v>
      </c>
      <c r="DH30" s="30" t="n">
        <f aca="false">+DH17+DH28</f>
        <v>0</v>
      </c>
      <c r="DI30" s="30" t="n">
        <f aca="false">+DI17+DI28</f>
        <v>389.956</v>
      </c>
      <c r="DJ30" s="30" t="n">
        <f aca="false">+DJ17+DJ28</f>
        <v>0</v>
      </c>
      <c r="DK30" s="30" t="n">
        <f aca="false">+DK17+DK28</f>
        <v>0</v>
      </c>
      <c r="DL30" s="30" t="n">
        <f aca="false">+DL17+DL28</f>
        <v>0</v>
      </c>
      <c r="DM30" s="30" t="n">
        <f aca="false">+DM17+DM28</f>
        <v>0</v>
      </c>
      <c r="DN30" s="30" t="n">
        <f aca="false">+DN17+DN28</f>
        <v>0</v>
      </c>
      <c r="DO30" s="30" t="n">
        <f aca="false">+DO17+DO28</f>
        <v>0</v>
      </c>
      <c r="DP30" s="30" t="n">
        <f aca="false">+DP17+DP28</f>
        <v>0</v>
      </c>
      <c r="DQ30" s="30" t="n">
        <f aca="false">+DQ17+DQ28</f>
        <v>0</v>
      </c>
      <c r="DR30" s="30" t="n">
        <f aca="false">+DR17+DR28</f>
        <v>0</v>
      </c>
      <c r="DS30" s="30" t="n">
        <f aca="false">+DS17+DS28</f>
        <v>0</v>
      </c>
      <c r="DT30" s="30" t="n">
        <f aca="false">+DT17+DT28</f>
        <v>0</v>
      </c>
      <c r="DU30" s="30" t="n">
        <f aca="false">+DU17+DU28</f>
        <v>0</v>
      </c>
      <c r="DV30" s="30" t="n">
        <f aca="false">+DV17+DV28</f>
        <v>0</v>
      </c>
      <c r="DW30" s="30" t="n">
        <f aca="false">+DW17+DW28</f>
        <v>0</v>
      </c>
      <c r="DX30" s="30" t="n">
        <f aca="false">+DX17+DX28</f>
        <v>0</v>
      </c>
      <c r="DY30" s="30" t="n">
        <f aca="false">+DY17+DY28</f>
        <v>0</v>
      </c>
      <c r="DZ30" s="30" t="n">
        <f aca="false">+DZ17+DZ28</f>
        <v>0</v>
      </c>
      <c r="EA30" s="30" t="n">
        <f aca="false">+EA17+EA28</f>
        <v>0</v>
      </c>
      <c r="EB30" s="30" t="n">
        <f aca="false">+EB17+EB28</f>
        <v>0</v>
      </c>
      <c r="EC30" s="30" t="n">
        <f aca="false">+EC17+EC28</f>
        <v>0</v>
      </c>
      <c r="ED30" s="30" t="n">
        <f aca="false">+ED17+ED28</f>
        <v>0</v>
      </c>
      <c r="EE30" s="30" t="n">
        <f aca="false">+EE17+EE28</f>
        <v>0</v>
      </c>
      <c r="EF30" s="30" t="n">
        <f aca="false">+EF17+EF28</f>
        <v>0</v>
      </c>
      <c r="EG30" s="30" t="n">
        <f aca="false">+EG17+EG28</f>
        <v>0</v>
      </c>
      <c r="EH30" s="30" t="n">
        <f aca="false">+EH17+EH28</f>
        <v>0</v>
      </c>
      <c r="EI30" s="30" t="n">
        <f aca="false">+EI17+EI28</f>
        <v>0</v>
      </c>
      <c r="EJ30" s="30" t="n">
        <f aca="false">+EJ17+EJ28</f>
        <v>0</v>
      </c>
      <c r="EK30" s="30" t="n">
        <f aca="false">+EK17+EK28</f>
        <v>0</v>
      </c>
      <c r="EL30" s="30" t="n">
        <f aca="false">+EL17+EL28</f>
        <v>0</v>
      </c>
      <c r="EM30" s="30" t="n">
        <f aca="false">+EM17+EM28</f>
        <v>0</v>
      </c>
      <c r="EN30" s="30" t="n">
        <f aca="false">+EN17+EN28</f>
        <v>0</v>
      </c>
      <c r="EO30" s="30" t="n">
        <f aca="false">+EO17+EO28</f>
        <v>0</v>
      </c>
      <c r="EP30" s="30" t="n">
        <f aca="false">+EP17+EP28</f>
        <v>0</v>
      </c>
      <c r="EQ30" s="30" t="n">
        <f aca="false">+EQ17+EQ28</f>
        <v>0</v>
      </c>
      <c r="ER30" s="30" t="n">
        <f aca="false">+ER17+ER28</f>
        <v>0</v>
      </c>
      <c r="ES30" s="30" t="n">
        <f aca="false">+ES17+ES28</f>
        <v>0</v>
      </c>
      <c r="ET30" s="30" t="n">
        <f aca="false">+ET17+ET28</f>
        <v>0</v>
      </c>
      <c r="EU30" s="30" t="n">
        <f aca="false">+EU17+EU28</f>
        <v>0</v>
      </c>
      <c r="EV30" s="30" t="n">
        <f aca="false">+EV17+EV28</f>
        <v>0</v>
      </c>
      <c r="EW30" s="30" t="n">
        <f aca="false">+EW17+EW28</f>
        <v>0</v>
      </c>
      <c r="EX30" s="30" t="n">
        <f aca="false">+EX17+EX28</f>
        <v>0</v>
      </c>
      <c r="EY30" s="30" t="n">
        <f aca="false">+EY17+EY28</f>
        <v>0</v>
      </c>
      <c r="EZ30" s="30" t="n">
        <f aca="false">+EZ17+EZ28</f>
        <v>0</v>
      </c>
      <c r="FA30" s="30" t="n">
        <f aca="false">+FA17+FA28</f>
        <v>0</v>
      </c>
      <c r="FB30" s="30" t="n">
        <f aca="false">+FB17+FB28</f>
        <v>0</v>
      </c>
      <c r="FC30" s="30" t="n">
        <f aca="false">+FC17+FC28</f>
        <v>0</v>
      </c>
      <c r="FD30" s="30" t="n">
        <f aca="false">+FD17+FD28</f>
        <v>0</v>
      </c>
      <c r="FE30" s="30" t="n">
        <f aca="false">+FE17+FE28</f>
        <v>0</v>
      </c>
      <c r="FF30" s="30" t="n">
        <f aca="false">+FF17+FF28</f>
        <v>0</v>
      </c>
      <c r="FG30" s="30" t="n">
        <f aca="false">+FG17+FG28</f>
        <v>0</v>
      </c>
      <c r="FH30" s="30" t="n">
        <f aca="false">+FH17+FH28</f>
        <v>0</v>
      </c>
      <c r="FI30" s="30" t="n">
        <f aca="false">+FI17+FI28</f>
        <v>0</v>
      </c>
      <c r="FJ30" s="30" t="n">
        <f aca="false">+FJ17+FJ28</f>
        <v>0</v>
      </c>
      <c r="FK30" s="30" t="n">
        <f aca="false">+FK17+FK28</f>
        <v>0</v>
      </c>
      <c r="FL30" s="30" t="n">
        <f aca="false">+FL17+FL28</f>
        <v>0</v>
      </c>
      <c r="FM30" s="30" t="n">
        <f aca="false">+FM17+FM28</f>
        <v>0</v>
      </c>
      <c r="FN30" s="30" t="n">
        <f aca="false">+FN17+FN28</f>
        <v>0</v>
      </c>
      <c r="FO30" s="30" t="n">
        <f aca="false">+FO17+FO28</f>
        <v>0</v>
      </c>
      <c r="FP30" s="30" t="n">
        <f aca="false">+FP17+FP28</f>
        <v>0</v>
      </c>
      <c r="FQ30" s="30" t="n">
        <f aca="false">+FQ17+FQ28</f>
        <v>0</v>
      </c>
      <c r="FR30" s="30" t="n">
        <f aca="false">+FR17+FR28</f>
        <v>0</v>
      </c>
      <c r="FS30" s="30" t="n">
        <f aca="false">+FS17+FS28</f>
        <v>0</v>
      </c>
      <c r="FT30" s="30" t="n">
        <f aca="false">+FT17+FT28</f>
        <v>0</v>
      </c>
      <c r="FU30" s="30" t="n">
        <f aca="false">+FU17+FU28</f>
        <v>0</v>
      </c>
      <c r="FV30" s="30" t="n">
        <f aca="false">+FV17+FV28</f>
        <v>0</v>
      </c>
      <c r="FW30" s="30" t="n">
        <f aca="false">+FW17+FW28</f>
        <v>0</v>
      </c>
      <c r="FX30" s="30" t="n">
        <f aca="false">+FX17+FX28</f>
        <v>0</v>
      </c>
      <c r="FY30" s="30" t="n">
        <f aca="false">+FY17+FY28</f>
        <v>0</v>
      </c>
      <c r="FZ30" s="30" t="n">
        <f aca="false">+FZ17+FZ28</f>
        <v>0</v>
      </c>
      <c r="GA30" s="30" t="n">
        <f aca="false">+GA17+GA28</f>
        <v>0</v>
      </c>
      <c r="GB30" s="30" t="n">
        <f aca="false">+GB17+GB28</f>
        <v>0</v>
      </c>
      <c r="GC30" s="30" t="n">
        <f aca="false">+GC17+GC28</f>
        <v>0</v>
      </c>
      <c r="GD30" s="30" t="n">
        <f aca="false">+GD17+GD28</f>
        <v>0</v>
      </c>
      <c r="GE30" s="30" t="n">
        <f aca="false">+GE17+GE28</f>
        <v>0</v>
      </c>
      <c r="GF30" s="30" t="n">
        <f aca="false">+GF17+GF28</f>
        <v>0</v>
      </c>
      <c r="GG30" s="30" t="n">
        <f aca="false">+GG17+GG28</f>
        <v>0</v>
      </c>
      <c r="GH30" s="30" t="n">
        <f aca="false">+GH17+GH28</f>
        <v>0</v>
      </c>
      <c r="GI30" s="30" t="n">
        <f aca="false">+GI17+GI28</f>
        <v>0</v>
      </c>
      <c r="GJ30" s="30" t="n">
        <f aca="false">+GJ17+GJ28</f>
        <v>0</v>
      </c>
      <c r="GK30" s="30" t="n">
        <f aca="false">+GK17+GK28</f>
        <v>0</v>
      </c>
      <c r="GL30" s="30" t="n">
        <f aca="false">+GL17+GL28</f>
        <v>0</v>
      </c>
      <c r="GM30" s="30" t="n">
        <f aca="false">+GM17+GM28</f>
        <v>0</v>
      </c>
      <c r="GN30" s="30" t="n">
        <f aca="false">+GN17+GN28</f>
        <v>0</v>
      </c>
      <c r="GO30" s="30" t="n">
        <f aca="false">+GO17+GO28</f>
        <v>0</v>
      </c>
      <c r="GP30" s="30" t="n">
        <f aca="false">+GP17+GP28</f>
        <v>0</v>
      </c>
      <c r="GQ30" s="30" t="n">
        <f aca="false">+GQ17+GQ28</f>
        <v>0</v>
      </c>
      <c r="GR30" s="30" t="n">
        <f aca="false">+GR17+GR28</f>
        <v>0</v>
      </c>
      <c r="GS30" s="30" t="n">
        <f aca="false">+GS17+GS28</f>
        <v>0</v>
      </c>
      <c r="GT30" s="30" t="n">
        <f aca="false">+GT17+GT28</f>
        <v>0</v>
      </c>
      <c r="GU30" s="30" t="n">
        <f aca="false">+GU17+GU28</f>
        <v>0</v>
      </c>
      <c r="GV30" s="30" t="n">
        <f aca="false">+GV17+GV28</f>
        <v>0</v>
      </c>
      <c r="GW30" s="30" t="n">
        <f aca="false">+GW17+GW28</f>
        <v>0</v>
      </c>
      <c r="GX30" s="30" t="n">
        <f aca="false">+GX17+GX28</f>
        <v>0</v>
      </c>
      <c r="GY30" s="30" t="n">
        <f aca="false">+GY17+GY28</f>
        <v>0</v>
      </c>
      <c r="GZ30" s="30" t="n">
        <f aca="false">+GZ17+GZ28</f>
        <v>0</v>
      </c>
      <c r="HA30" s="30" t="n">
        <f aca="false">+HA17+HA28</f>
        <v>0</v>
      </c>
      <c r="HB30" s="30" t="n">
        <f aca="false">+HB17+HB28</f>
        <v>0</v>
      </c>
      <c r="HC30" s="30" t="n">
        <f aca="false">+HC17+HC28</f>
        <v>0</v>
      </c>
      <c r="HD30" s="30" t="n">
        <f aca="false">+HD17+HD28</f>
        <v>0</v>
      </c>
      <c r="HE30" s="30" t="n">
        <f aca="false">+HE17+HE28</f>
        <v>0</v>
      </c>
      <c r="HF30" s="30" t="n">
        <f aca="false">+HF17+HF28</f>
        <v>0</v>
      </c>
      <c r="HG30" s="30" t="n">
        <f aca="false">+HG17+HG28</f>
        <v>0</v>
      </c>
      <c r="HH30" s="30" t="n">
        <f aca="false">+HH17+HH28</f>
        <v>0</v>
      </c>
      <c r="HI30" s="30" t="n">
        <f aca="false">+HI17+HI28</f>
        <v>0</v>
      </c>
      <c r="HJ30" s="30" t="n">
        <f aca="false">+HJ17+HJ28</f>
        <v>0</v>
      </c>
      <c r="HK30" s="30" t="n">
        <f aca="false">+HK17+HK28</f>
        <v>0</v>
      </c>
      <c r="HL30" s="30" t="n">
        <f aca="false">+HL17+HL28</f>
        <v>0</v>
      </c>
      <c r="HM30" s="30" t="n">
        <f aca="false">+HM17+HM28</f>
        <v>0</v>
      </c>
      <c r="HN30" s="30" t="n">
        <f aca="false">+HN17+HN28</f>
        <v>0</v>
      </c>
      <c r="HO30" s="30" t="n">
        <f aca="false">+HO17+HO28</f>
        <v>0</v>
      </c>
      <c r="HP30" s="30" t="n">
        <f aca="false">+HP17+HP28</f>
        <v>0</v>
      </c>
      <c r="HQ30" s="30" t="n">
        <f aca="false">+HQ17+HQ28</f>
        <v>0</v>
      </c>
      <c r="HR30" s="30" t="n">
        <f aca="false">+HR17+HR28</f>
        <v>0</v>
      </c>
      <c r="HS30" s="30" t="n">
        <f aca="false">+HS17+HS28</f>
        <v>0</v>
      </c>
      <c r="HT30" s="30" t="n">
        <f aca="false">+HT17+HT28</f>
        <v>0</v>
      </c>
      <c r="HU30" s="30" t="n">
        <f aca="false">+HU17+HU28</f>
        <v>0</v>
      </c>
      <c r="HV30" s="30" t="n">
        <f aca="false">+HV17+HV28</f>
        <v>0</v>
      </c>
      <c r="HW30" s="30" t="n">
        <f aca="false">+HW17+HW28</f>
        <v>0</v>
      </c>
      <c r="HX30" s="30" t="n">
        <f aca="false">+HX17+HX28</f>
        <v>0</v>
      </c>
      <c r="HY30" s="30" t="n">
        <f aca="false">+HY17+HY28</f>
        <v>0</v>
      </c>
      <c r="HZ30" s="30" t="n">
        <f aca="false">+HZ17+HZ28</f>
        <v>0</v>
      </c>
      <c r="IA30" s="30" t="n">
        <f aca="false">+IA17+IA28</f>
        <v>0</v>
      </c>
      <c r="IB30" s="30" t="n">
        <f aca="false">+IB17+IB28</f>
        <v>0</v>
      </c>
      <c r="IC30" s="30" t="n">
        <f aca="false">+IC17+IC28</f>
        <v>0</v>
      </c>
      <c r="ID30" s="30" t="n">
        <f aca="false">+ID17+ID28</f>
        <v>0</v>
      </c>
      <c r="IE30" s="30" t="n">
        <f aca="false">+IE17+IE28</f>
        <v>0</v>
      </c>
      <c r="IF30" s="30" t="n">
        <f aca="false">+IF17+IF28</f>
        <v>0</v>
      </c>
      <c r="IG30" s="30" t="n">
        <f aca="false">+IG17+IG28</f>
        <v>0</v>
      </c>
      <c r="IH30" s="30" t="n">
        <f aca="false">+IH17+IH28</f>
        <v>0</v>
      </c>
      <c r="II30" s="30" t="n">
        <f aca="false">+II17+II28</f>
        <v>0</v>
      </c>
      <c r="IJ30" s="30" t="n">
        <f aca="false">+IJ17+IJ28</f>
        <v>0</v>
      </c>
      <c r="IK30" s="30" t="n">
        <f aca="false">+IK17+IK28</f>
        <v>0</v>
      </c>
      <c r="IL30" s="30" t="n">
        <f aca="false">+IL17+IL28</f>
        <v>0</v>
      </c>
      <c r="IM30" s="30" t="n">
        <f aca="false">+IM17+IM28</f>
        <v>0</v>
      </c>
      <c r="IN30" s="30" t="n">
        <f aca="false">+IN17+IN28</f>
        <v>0</v>
      </c>
      <c r="IO30" s="30" t="n">
        <f aca="false">+IO17+IO28</f>
        <v>0</v>
      </c>
      <c r="IP30" s="30" t="n">
        <f aca="false">+IP17+IP28</f>
        <v>0</v>
      </c>
      <c r="IQ30" s="30" t="n">
        <f aca="false">+IQ17+IQ28</f>
        <v>0</v>
      </c>
      <c r="IR30" s="30" t="n">
        <f aca="false">+IR17+IR28</f>
        <v>0</v>
      </c>
    </row>
    <row r="31" customFormat="false" ht="13.5" hidden="false" customHeight="false" outlineLevel="0" collapsed="false">
      <c r="J31" s="24" t="n">
        <f aca="false">+G30+H30+I30+J30</f>
        <v>8549.92080255167</v>
      </c>
      <c r="K31" s="2"/>
      <c r="N31" s="24" t="n">
        <f aca="false">+K30+L30+M30+N30</f>
        <v>2726.97932902167</v>
      </c>
      <c r="O31" s="2"/>
      <c r="R31" s="24" t="n">
        <f aca="false">+O30+P30+Q30+R30</f>
        <v>2672.54455649981</v>
      </c>
      <c r="S31" s="2"/>
      <c r="V31" s="24" t="n">
        <f aca="false">+S30+T30+U30+V30</f>
        <v>3239.22145976074</v>
      </c>
      <c r="W31" s="2"/>
      <c r="Z31" s="24" t="n">
        <f aca="false">+W30+X30+Y30+Z30</f>
        <v>589.237764510833</v>
      </c>
      <c r="AA31" s="2"/>
      <c r="AD31" s="24" t="n">
        <f aca="false">+AA30+AB30+AC30+AD30</f>
        <v>802.191398</v>
      </c>
      <c r="AE31" s="2"/>
      <c r="AH31" s="24" t="n">
        <f aca="false">+AE30+AF30+AG30+AH30</f>
        <v>505.014015</v>
      </c>
      <c r="AI31" s="2"/>
      <c r="AL31" s="24" t="n">
        <f aca="false">+AI30+AJ30+AK30+AL30</f>
        <v>699.3</v>
      </c>
      <c r="AM31" s="2"/>
      <c r="AP31" s="24" t="n">
        <f aca="false">+AM30+AN30+AO30+AP30</f>
        <v>470.293</v>
      </c>
      <c r="AQ31" s="2"/>
      <c r="AT31" s="24" t="n">
        <f aca="false">+AQ30+AR30+AS30+AT30</f>
        <v>280.653</v>
      </c>
      <c r="AU31" s="2"/>
      <c r="AX31" s="24" t="n">
        <f aca="false">+AU30+AV30+AW30+AX30</f>
        <v>102.75</v>
      </c>
      <c r="AY31" s="2"/>
      <c r="BB31" s="24" t="n">
        <f aca="false">+AY30+AZ30+BA30+BB30</f>
        <v>107.949983</v>
      </c>
      <c r="BC31" s="2"/>
      <c r="BF31" s="24" t="n">
        <f aca="false">+BC30+BD30+BE30+BF30</f>
        <v>14.7</v>
      </c>
      <c r="BG31" s="2"/>
      <c r="BJ31" s="24" t="n">
        <f aca="false">+BG30+BH30+BI30+BJ30</f>
        <v>140.656</v>
      </c>
      <c r="BK31" s="2"/>
      <c r="BN31" s="24" t="n">
        <f aca="false">+BK30+BL30+BM30+BN30</f>
        <v>0</v>
      </c>
      <c r="BO31" s="2"/>
      <c r="BR31" s="24" t="n">
        <f aca="false">+BO30+BP30+BQ30+BR30</f>
        <v>50.556</v>
      </c>
      <c r="BS31" s="2"/>
      <c r="BV31" s="24" t="n">
        <f aca="false">+BS30+BT30+BU30+BV30</f>
        <v>0</v>
      </c>
      <c r="BW31" s="2"/>
      <c r="BZ31" s="24" t="n">
        <f aca="false">+BW30+BX30+BY30+BZ30</f>
        <v>0</v>
      </c>
      <c r="CA31" s="2"/>
      <c r="CD31" s="24" t="n">
        <f aca="false">+CA30+CB30+CC30+CD30</f>
        <v>0</v>
      </c>
      <c r="CE31" s="2"/>
      <c r="CH31" s="24" t="n">
        <f aca="false">+CE30+CF30+CG30+CH30</f>
        <v>45</v>
      </c>
      <c r="CI31" s="2"/>
      <c r="CL31" s="24" t="n">
        <f aca="false">+CI30+CJ30+CK30+CL30</f>
        <v>0.1</v>
      </c>
      <c r="CM31" s="2"/>
      <c r="CP31" s="24" t="n">
        <f aca="false">+CM30+CN30+CO30+CP30</f>
        <v>516.226</v>
      </c>
      <c r="CQ31" s="2"/>
      <c r="CT31" s="24" t="n">
        <f aca="false">+CQ30+CR30+CS30+CT30</f>
        <v>75</v>
      </c>
      <c r="CU31" s="2"/>
      <c r="CX31" s="24" t="n">
        <f aca="false">+CU30+CV30+CW30+CX30</f>
        <v>0</v>
      </c>
      <c r="CY31" s="2"/>
      <c r="DB31" s="24" t="n">
        <f aca="false">+CY30+CZ30+DA30+DB30</f>
        <v>0</v>
      </c>
      <c r="DC31" s="2"/>
      <c r="DF31" s="24" t="n">
        <f aca="false">+DC30+DD30+DE30+DF30</f>
        <v>0</v>
      </c>
      <c r="DG31" s="2"/>
      <c r="DJ31" s="24" t="n">
        <f aca="false">+DG30+DH30+DI30+DJ30</f>
        <v>389.956</v>
      </c>
      <c r="DK31" s="2"/>
      <c r="DN31" s="24" t="n">
        <f aca="false">+DK30+DL30+DM30+DN30</f>
        <v>0</v>
      </c>
      <c r="DO31" s="2"/>
      <c r="DR31" s="24" t="n">
        <f aca="false">+DO30+DP30+DQ30+DR30</f>
        <v>0</v>
      </c>
      <c r="DS31" s="2"/>
      <c r="DV31" s="24" t="n">
        <f aca="false">+DS30+DT30+DU30+DV30</f>
        <v>0</v>
      </c>
      <c r="DW31" s="2"/>
      <c r="DZ31" s="24" t="n">
        <f aca="false">+DW30+DX30+DY30+DZ30</f>
        <v>0</v>
      </c>
      <c r="EA31" s="2"/>
      <c r="ED31" s="24" t="n">
        <f aca="false">+EA30+EB30+EC30+ED30</f>
        <v>0</v>
      </c>
      <c r="EE31" s="2"/>
      <c r="EH31" s="24" t="n">
        <f aca="false">+EE30+EF30+EG30+EH30</f>
        <v>0</v>
      </c>
      <c r="EI31" s="2"/>
      <c r="EL31" s="24" t="n">
        <f aca="false">+EI30+EJ30+EK30+EL30</f>
        <v>0</v>
      </c>
    </row>
    <row r="32" customFormat="false" ht="12.75" hidden="false" customHeight="false" outlineLevel="0" collapsed="false">
      <c r="J32" s="31"/>
      <c r="K32" s="2"/>
      <c r="N32" s="31"/>
      <c r="O32" s="2"/>
      <c r="R32" s="31"/>
      <c r="S32" s="2"/>
      <c r="V32" s="31"/>
      <c r="W32" s="2"/>
      <c r="Z32" s="31"/>
      <c r="AA32" s="2"/>
      <c r="AD32" s="31"/>
      <c r="AE32" s="2"/>
      <c r="AH32" s="31"/>
      <c r="AI32" s="2"/>
      <c r="AL32" s="31"/>
      <c r="AM32" s="2"/>
      <c r="AP32" s="31"/>
      <c r="AQ32" s="2"/>
      <c r="AT32" s="31"/>
      <c r="AU32" s="2"/>
      <c r="AX32" s="31"/>
      <c r="AY32" s="2"/>
      <c r="BB32" s="31"/>
      <c r="BC32" s="2"/>
      <c r="BF32" s="31"/>
      <c r="BG32" s="2"/>
      <c r="BJ32" s="31"/>
      <c r="BK32" s="2"/>
      <c r="BN32" s="31"/>
      <c r="BO32" s="2"/>
      <c r="BR32" s="31"/>
      <c r="BS32" s="2"/>
      <c r="BV32" s="31"/>
      <c r="BW32" s="2"/>
      <c r="BZ32" s="31"/>
      <c r="CA32" s="2"/>
      <c r="CD32" s="31"/>
      <c r="CE32" s="2"/>
      <c r="CH32" s="31"/>
      <c r="CI32" s="2"/>
      <c r="CL32" s="31"/>
      <c r="CM32" s="2"/>
      <c r="CP32" s="31"/>
      <c r="CQ32" s="2"/>
      <c r="CT32" s="31"/>
      <c r="CU32" s="2"/>
      <c r="CX32" s="31"/>
      <c r="CY32" s="2"/>
      <c r="DB32" s="31"/>
      <c r="DC32" s="2"/>
      <c r="DF32" s="31"/>
      <c r="DG32" s="2"/>
      <c r="DJ32" s="31"/>
      <c r="DK32" s="2"/>
      <c r="DN32" s="31"/>
      <c r="DO32" s="2"/>
      <c r="DR32" s="31"/>
      <c r="DS32" s="2"/>
      <c r="DV32" s="31"/>
      <c r="DW32" s="2"/>
      <c r="DZ32" s="31"/>
      <c r="EA32" s="2"/>
      <c r="ED32" s="31"/>
      <c r="EE32" s="2"/>
      <c r="EH32" s="31"/>
      <c r="EI32" s="2"/>
      <c r="EL32" s="31"/>
    </row>
    <row r="33" customFormat="false" ht="12.75" hidden="false" customHeight="false" outlineLevel="0" collapsed="false">
      <c r="C33" s="26" t="s">
        <v>144</v>
      </c>
      <c r="J33" s="31"/>
      <c r="K33" s="2"/>
      <c r="N33" s="31"/>
      <c r="O33" s="2"/>
      <c r="R33" s="31"/>
      <c r="S33" s="2"/>
      <c r="V33" s="31"/>
      <c r="W33" s="2"/>
      <c r="Z33" s="31"/>
      <c r="AA33" s="2"/>
      <c r="AD33" s="31"/>
      <c r="AE33" s="2"/>
      <c r="AH33" s="31"/>
      <c r="AI33" s="2"/>
      <c r="AL33" s="31"/>
      <c r="AM33" s="2"/>
      <c r="AP33" s="31"/>
      <c r="AQ33" s="2"/>
      <c r="AT33" s="31"/>
      <c r="AU33" s="2"/>
      <c r="AX33" s="31"/>
      <c r="AY33" s="2"/>
      <c r="BB33" s="31"/>
      <c r="BC33" s="2"/>
      <c r="BF33" s="31"/>
      <c r="BG33" s="2"/>
      <c r="BJ33" s="31"/>
      <c r="BK33" s="2"/>
      <c r="BN33" s="31"/>
      <c r="BO33" s="2"/>
      <c r="BR33" s="31"/>
      <c r="BS33" s="2"/>
      <c r="BV33" s="31"/>
      <c r="BW33" s="2"/>
      <c r="BZ33" s="31"/>
      <c r="CA33" s="2"/>
      <c r="CD33" s="31"/>
      <c r="CE33" s="2"/>
      <c r="CH33" s="31"/>
      <c r="CI33" s="2"/>
      <c r="CL33" s="31"/>
      <c r="CM33" s="2"/>
      <c r="CP33" s="31"/>
      <c r="CQ33" s="2"/>
      <c r="CT33" s="31"/>
      <c r="CU33" s="2"/>
      <c r="CX33" s="31"/>
      <c r="CY33" s="2"/>
      <c r="DB33" s="31"/>
      <c r="DC33" s="2"/>
      <c r="DF33" s="31"/>
      <c r="DG33" s="2"/>
      <c r="DJ33" s="31"/>
      <c r="DK33" s="2"/>
      <c r="DN33" s="31"/>
      <c r="DO33" s="2"/>
      <c r="DR33" s="31"/>
      <c r="DS33" s="2"/>
      <c r="DV33" s="31"/>
      <c r="DW33" s="2"/>
      <c r="DZ33" s="31"/>
      <c r="EA33" s="2"/>
      <c r="ED33" s="31"/>
      <c r="EE33" s="2"/>
      <c r="EH33" s="31"/>
      <c r="EI33" s="2"/>
      <c r="EL33" s="31"/>
    </row>
    <row r="35" customFormat="false" ht="12.75" hidden="false" customHeight="false" outlineLevel="0" collapsed="false">
      <c r="A35" s="1" t="s">
        <v>145</v>
      </c>
      <c r="C35" s="1" t="s">
        <v>146</v>
      </c>
      <c r="D35" s="13" t="n">
        <f aca="false">'Off-Balance Sheet'!J187</f>
        <v>10732.9022565772</v>
      </c>
      <c r="E35" s="13"/>
      <c r="F35" s="13" t="n">
        <f aca="false">'Off-Balance Sheet'!AI187</f>
        <v>0</v>
      </c>
      <c r="G35" s="13" t="n">
        <f aca="false">'Off-Balance Sheet'!AJ187</f>
        <v>0</v>
      </c>
      <c r="H35" s="13" t="n">
        <f aca="false">'Off-Balance Sheet'!AK187</f>
        <v>4.5839505726</v>
      </c>
      <c r="I35" s="13" t="n">
        <f aca="false">'Off-Balance Sheet'!AL187</f>
        <v>69.13708366072</v>
      </c>
      <c r="J35" s="13" t="n">
        <f aca="false">'Off-Balance Sheet'!AM187</f>
        <v>32</v>
      </c>
      <c r="K35" s="13" t="n">
        <f aca="false">'Off-Balance Sheet'!AN187</f>
        <v>0</v>
      </c>
      <c r="L35" s="13" t="n">
        <f aca="false">'Off-Balance Sheet'!AO187</f>
        <v>0</v>
      </c>
      <c r="M35" s="13" t="n">
        <f aca="false">'Off-Balance Sheet'!AP187</f>
        <v>107.75603</v>
      </c>
      <c r="N35" s="13" t="n">
        <f aca="false">'Off-Balance Sheet'!AQ187</f>
        <v>0</v>
      </c>
      <c r="O35" s="13" t="n">
        <f aca="false">'Off-Balance Sheet'!AR187</f>
        <v>0</v>
      </c>
      <c r="P35" s="13" t="n">
        <f aca="false">'Off-Balance Sheet'!AS187</f>
        <v>6.474202</v>
      </c>
      <c r="Q35" s="13" t="n">
        <f aca="false">'Off-Balance Sheet'!AT187</f>
        <v>0</v>
      </c>
      <c r="R35" s="13" t="n">
        <f aca="false">'Off-Balance Sheet'!AU187</f>
        <v>263.212653</v>
      </c>
      <c r="S35" s="13" t="n">
        <f aca="false">'Off-Balance Sheet'!AV187</f>
        <v>0</v>
      </c>
      <c r="T35" s="13" t="n">
        <f aca="false">'Off-Balance Sheet'!AW187</f>
        <v>9.841613</v>
      </c>
      <c r="U35" s="13" t="n">
        <f aca="false">'Off-Balance Sheet'!AX187</f>
        <v>0</v>
      </c>
      <c r="V35" s="13" t="n">
        <f aca="false">'Off-Balance Sheet'!AY187</f>
        <v>115.727024</v>
      </c>
      <c r="W35" s="13" t="n">
        <f aca="false">'Off-Balance Sheet'!AZ187</f>
        <v>0</v>
      </c>
      <c r="X35" s="13" t="n">
        <f aca="false">'Off-Balance Sheet'!BA187</f>
        <v>0</v>
      </c>
      <c r="Y35" s="13" t="n">
        <f aca="false">'Off-Balance Sheet'!BB187</f>
        <v>0</v>
      </c>
      <c r="Z35" s="13" t="n">
        <f aca="false">'Off-Balance Sheet'!BC187</f>
        <v>306.924734</v>
      </c>
      <c r="AA35" s="13" t="n">
        <f aca="false">'Off-Balance Sheet'!BD187</f>
        <v>680.638354</v>
      </c>
      <c r="AB35" s="13" t="n">
        <f aca="false">'Off-Balance Sheet'!BE187</f>
        <v>1.8</v>
      </c>
      <c r="AC35" s="13" t="n">
        <f aca="false">'Off-Balance Sheet'!BF187</f>
        <v>43.8082139916423</v>
      </c>
      <c r="AD35" s="13" t="n">
        <f aca="false">'Off-Balance Sheet'!BG187</f>
        <v>119.777060743836</v>
      </c>
      <c r="AE35" s="13" t="n">
        <f aca="false">'Off-Balance Sheet'!BH187</f>
        <v>4.455</v>
      </c>
      <c r="AF35" s="13" t="n">
        <f aca="false">'Off-Balance Sheet'!BI187</f>
        <v>52.783797</v>
      </c>
      <c r="AG35" s="13" t="n">
        <f aca="false">'Off-Balance Sheet'!BJ187</f>
        <v>0</v>
      </c>
      <c r="AH35" s="13" t="n">
        <f aca="false">'Off-Balance Sheet'!BK187</f>
        <v>200</v>
      </c>
      <c r="AI35" s="13" t="n">
        <f aca="false">'Off-Balance Sheet'!BL187</f>
        <v>1050.093016</v>
      </c>
      <c r="AJ35" s="13" t="n">
        <f aca="false">'Off-Balance Sheet'!BM187</f>
        <v>31.883976</v>
      </c>
      <c r="AK35" s="13" t="n">
        <f aca="false">'Off-Balance Sheet'!BN187</f>
        <v>890.501582221462</v>
      </c>
      <c r="AL35" s="13" t="n">
        <f aca="false">'Off-Balance Sheet'!BO187</f>
        <v>325</v>
      </c>
      <c r="AM35" s="13" t="n">
        <f aca="false">'Off-Balance Sheet'!BP187</f>
        <v>12.100604</v>
      </c>
      <c r="AN35" s="13" t="n">
        <f aca="false">'Off-Balance Sheet'!BQ187</f>
        <v>268.666237</v>
      </c>
      <c r="AO35" s="13" t="n">
        <f aca="false">'Off-Balance Sheet'!BR187</f>
        <v>2.90198518595905</v>
      </c>
      <c r="AP35" s="13" t="n">
        <f aca="false">'Off-Balance Sheet'!BS187</f>
        <v>493.663</v>
      </c>
      <c r="AQ35" s="13" t="n">
        <f aca="false">'Off-Balance Sheet'!BT187</f>
        <v>225</v>
      </c>
      <c r="AR35" s="13" t="n">
        <f aca="false">'Off-Balance Sheet'!BU187</f>
        <v>110.70825</v>
      </c>
      <c r="AS35" s="13" t="n">
        <f aca="false">'Off-Balance Sheet'!BV187</f>
        <v>4239.932178201</v>
      </c>
      <c r="AT35" s="13" t="n">
        <f aca="false">'Off-Balance Sheet'!BW187</f>
        <v>0</v>
      </c>
      <c r="AU35" s="13" t="n">
        <f aca="false">'Off-Balance Sheet'!BX187</f>
        <v>0</v>
      </c>
      <c r="AV35" s="13" t="n">
        <f aca="false">'Off-Balance Sheet'!BY187</f>
        <v>0</v>
      </c>
      <c r="AW35" s="13" t="n">
        <f aca="false">'Off-Balance Sheet'!BZ187</f>
        <v>0</v>
      </c>
      <c r="AX35" s="13" t="n">
        <f aca="false">'Off-Balance Sheet'!CA187</f>
        <v>0</v>
      </c>
      <c r="AY35" s="13" t="n">
        <f aca="false">'Off-Balance Sheet'!CB187</f>
        <v>0</v>
      </c>
      <c r="AZ35" s="13" t="n">
        <f aca="false">'Off-Balance Sheet'!CC187</f>
        <v>202.67</v>
      </c>
      <c r="BA35" s="13" t="n">
        <f aca="false">'Off-Balance Sheet'!CD187</f>
        <v>0</v>
      </c>
      <c r="BB35" s="13" t="n">
        <f aca="false">'Off-Balance Sheet'!CE187</f>
        <v>210.684929</v>
      </c>
      <c r="BC35" s="13" t="n">
        <f aca="false">'Off-Balance Sheet'!CF187</f>
        <v>60</v>
      </c>
      <c r="BD35" s="13" t="n">
        <f aca="false">'Off-Balance Sheet'!CG187</f>
        <v>66.113938</v>
      </c>
      <c r="BE35" s="13" t="n">
        <f aca="false">'Off-Balance Sheet'!CH187</f>
        <v>0</v>
      </c>
      <c r="BF35" s="13" t="n">
        <f aca="false">'Off-Balance Sheet'!CI187</f>
        <v>0</v>
      </c>
      <c r="BG35" s="13" t="n">
        <f aca="false">'Off-Balance Sheet'!CJ187</f>
        <v>0</v>
      </c>
      <c r="BH35" s="13" t="n">
        <f aca="false">'Off-Balance Sheet'!CK187</f>
        <v>0</v>
      </c>
      <c r="BI35" s="13" t="n">
        <f aca="false">'Off-Balance Sheet'!CL187</f>
        <v>0</v>
      </c>
      <c r="BJ35" s="13" t="n">
        <f aca="false">'Off-Balance Sheet'!CM187</f>
        <v>0</v>
      </c>
      <c r="BK35" s="13" t="n">
        <f aca="false">'Off-Balance Sheet'!CN187</f>
        <v>50.93884</v>
      </c>
      <c r="BL35" s="13" t="n">
        <f aca="false">'Off-Balance Sheet'!CO187</f>
        <v>200</v>
      </c>
      <c r="BM35" s="13" t="n">
        <f aca="false">'Off-Balance Sheet'!CP187</f>
        <v>0</v>
      </c>
      <c r="BN35" s="13" t="n">
        <f aca="false">'Off-Balance Sheet'!CQ187</f>
        <v>0</v>
      </c>
      <c r="BO35" s="13" t="n">
        <f aca="false">'Off-Balance Sheet'!CR187</f>
        <v>41.771</v>
      </c>
      <c r="BP35" s="13" t="n">
        <f aca="false">'Off-Balance Sheet'!CS187</f>
        <v>0</v>
      </c>
      <c r="BQ35" s="13" t="n">
        <f aca="false">'Off-Balance Sheet'!CT187</f>
        <v>37.069705</v>
      </c>
      <c r="BR35" s="13" t="n">
        <f aca="false">'Off-Balance Sheet'!CU187</f>
        <v>0</v>
      </c>
      <c r="BS35" s="13" t="n">
        <f aca="false">'Off-Balance Sheet'!CV187</f>
        <v>0</v>
      </c>
      <c r="BT35" s="13" t="n">
        <f aca="false">'Off-Balance Sheet'!CW187</f>
        <v>0</v>
      </c>
      <c r="BU35" s="13" t="n">
        <f aca="false">'Off-Balance Sheet'!CX187</f>
        <v>0</v>
      </c>
      <c r="BV35" s="13" t="n">
        <f aca="false">'Off-Balance Sheet'!CY187</f>
        <v>0</v>
      </c>
      <c r="BW35" s="13" t="n">
        <f aca="false">'Off-Balance Sheet'!CZ187</f>
        <v>0</v>
      </c>
      <c r="BX35" s="13" t="n">
        <f aca="false">'Off-Balance Sheet'!DA187</f>
        <v>0</v>
      </c>
      <c r="BY35" s="13" t="n">
        <f aca="false">'Off-Balance Sheet'!DB187</f>
        <v>0</v>
      </c>
      <c r="BZ35" s="13" t="n">
        <f aca="false">'Off-Balance Sheet'!DC187</f>
        <v>0</v>
      </c>
      <c r="CA35" s="13" t="n">
        <f aca="false">'Off-Balance Sheet'!DD187</f>
        <v>0</v>
      </c>
      <c r="CB35" s="13" t="n">
        <f aca="false">'Off-Balance Sheet'!DE187</f>
        <v>0</v>
      </c>
      <c r="CC35" s="13" t="n">
        <f aca="false">'Off-Balance Sheet'!DF187</f>
        <v>0</v>
      </c>
      <c r="CD35" s="13" t="n">
        <f aca="false">'Off-Balance Sheet'!DG187</f>
        <v>0</v>
      </c>
      <c r="CE35" s="13" t="n">
        <f aca="false">'Off-Balance Sheet'!DH187</f>
        <v>0</v>
      </c>
      <c r="CF35" s="13" t="n">
        <f aca="false">'Off-Balance Sheet'!DI187</f>
        <v>0</v>
      </c>
      <c r="CG35" s="13" t="n">
        <f aca="false">'Off-Balance Sheet'!DJ187</f>
        <v>0</v>
      </c>
      <c r="CH35" s="13" t="n">
        <f aca="false">'Off-Balance Sheet'!DK187</f>
        <v>0</v>
      </c>
      <c r="CI35" s="13" t="n">
        <f aca="false">'Off-Balance Sheet'!DL187</f>
        <v>0</v>
      </c>
      <c r="CJ35" s="13" t="n">
        <f aca="false">'Off-Balance Sheet'!DM187</f>
        <v>0</v>
      </c>
      <c r="CK35" s="13" t="n">
        <f aca="false">'Off-Balance Sheet'!DN187</f>
        <v>0</v>
      </c>
      <c r="CL35" s="13" t="n">
        <f aca="false">'Off-Balance Sheet'!DO187</f>
        <v>0</v>
      </c>
      <c r="CM35" s="13" t="n">
        <f aca="false">'Off-Balance Sheet'!DP187</f>
        <v>0</v>
      </c>
      <c r="CN35" s="13" t="n">
        <f aca="false">'Off-Balance Sheet'!DQ187</f>
        <v>0</v>
      </c>
      <c r="CO35" s="13" t="n">
        <f aca="false">'Off-Balance Sheet'!DR187</f>
        <v>0</v>
      </c>
      <c r="CP35" s="13" t="n">
        <f aca="false">'Off-Balance Sheet'!DS187</f>
        <v>0</v>
      </c>
      <c r="CQ35" s="13" t="n">
        <f aca="false">'Off-Balance Sheet'!DT187</f>
        <v>0</v>
      </c>
      <c r="CR35" s="13" t="n">
        <f aca="false">'Off-Balance Sheet'!DU187</f>
        <v>0</v>
      </c>
      <c r="CS35" s="13" t="n">
        <f aca="false">'Off-Balance Sheet'!DV187</f>
        <v>0</v>
      </c>
      <c r="CT35" s="13" t="n">
        <f aca="false">'Off-Balance Sheet'!DW187</f>
        <v>150</v>
      </c>
      <c r="CU35" s="13" t="n">
        <f aca="false">'Off-Balance Sheet'!DX187</f>
        <v>0</v>
      </c>
      <c r="CV35" s="13" t="n">
        <f aca="false">'Off-Balance Sheet'!DY187</f>
        <v>0</v>
      </c>
      <c r="CW35" s="13" t="n">
        <f aca="false">'Off-Balance Sheet'!DZ187</f>
        <v>0</v>
      </c>
      <c r="CX35" s="13" t="n">
        <f aca="false">'Off-Balance Sheet'!EA187</f>
        <v>0</v>
      </c>
      <c r="CY35" s="13" t="n">
        <f aca="false">'Off-Balance Sheet'!EB187</f>
        <v>0</v>
      </c>
      <c r="CZ35" s="13" t="n">
        <f aca="false">'Off-Balance Sheet'!EC187</f>
        <v>0</v>
      </c>
      <c r="DA35" s="13" t="n">
        <f aca="false">'Off-Balance Sheet'!ED187</f>
        <v>0</v>
      </c>
      <c r="DB35" s="13" t="n">
        <f aca="false">'Off-Balance Sheet'!EE187</f>
        <v>0</v>
      </c>
      <c r="DC35" s="13" t="n">
        <f aca="false">'Off-Balance Sheet'!EF187</f>
        <v>0</v>
      </c>
      <c r="DD35" s="13" t="n">
        <f aca="false">'Off-Balance Sheet'!EG187</f>
        <v>0</v>
      </c>
      <c r="DE35" s="13" t="n">
        <f aca="false">'Off-Balance Sheet'!EH187</f>
        <v>0</v>
      </c>
      <c r="DF35" s="13" t="n">
        <f aca="false">'Off-Balance Sheet'!EI187</f>
        <v>0</v>
      </c>
      <c r="DG35" s="13" t="n">
        <f aca="false">'Off-Balance Sheet'!EJ187</f>
        <v>0</v>
      </c>
      <c r="DH35" s="13" t="n">
        <f aca="false">'Off-Balance Sheet'!EK187</f>
        <v>0</v>
      </c>
      <c r="DI35" s="13" t="n">
        <f aca="false">'Off-Balance Sheet'!EL187</f>
        <v>0</v>
      </c>
      <c r="DJ35" s="13" t="n">
        <f aca="false">'Off-Balance Sheet'!EM187</f>
        <v>0</v>
      </c>
      <c r="DK35" s="13" t="n">
        <f aca="false">'Off-Balance Sheet'!EN187</f>
        <v>0</v>
      </c>
      <c r="DL35" s="13" t="n">
        <f aca="false">'Off-Balance Sheet'!EO187</f>
        <v>10688.6189565772</v>
      </c>
      <c r="DM35" s="13" t="n">
        <f aca="false">'Off-Balance Sheet'!EP187</f>
        <v>-44.283300000001</v>
      </c>
      <c r="DN35" s="13" t="n">
        <f aca="false">'Off-Balance Sheet'!EQ187</f>
        <v>0</v>
      </c>
      <c r="DO35" s="13" t="n">
        <f aca="false">'Off-Balance Sheet'!ER187</f>
        <v>0</v>
      </c>
      <c r="DP35" s="13" t="n">
        <f aca="false">'Off-Balance Sheet'!ES187</f>
        <v>0</v>
      </c>
      <c r="DQ35" s="13" t="n">
        <f aca="false">'Off-Balance Sheet'!ET187</f>
        <v>0</v>
      </c>
      <c r="DR35" s="13" t="n">
        <f aca="false">'Off-Balance Sheet'!EU187</f>
        <v>0</v>
      </c>
      <c r="DS35" s="13" t="n">
        <f aca="false">'Off-Balance Sheet'!EV187</f>
        <v>0</v>
      </c>
      <c r="DT35" s="13" t="n">
        <f aca="false">'Off-Balance Sheet'!EW187</f>
        <v>0</v>
      </c>
      <c r="DU35" s="13" t="n">
        <f aca="false">'Off-Balance Sheet'!EX187</f>
        <v>0</v>
      </c>
      <c r="DV35" s="13" t="n">
        <f aca="false">'Off-Balance Sheet'!EY187</f>
        <v>0</v>
      </c>
      <c r="DW35" s="13" t="n">
        <f aca="false">'Off-Balance Sheet'!EZ187</f>
        <v>0</v>
      </c>
      <c r="DX35" s="13" t="n">
        <f aca="false">'Off-Balance Sheet'!FA187</f>
        <v>0</v>
      </c>
      <c r="DY35" s="13" t="n">
        <f aca="false">'Off-Balance Sheet'!FB187</f>
        <v>0</v>
      </c>
      <c r="DZ35" s="13" t="n">
        <f aca="false">'Off-Balance Sheet'!FC187</f>
        <v>0</v>
      </c>
      <c r="EA35" s="13" t="n">
        <f aca="false">'Off-Balance Sheet'!FD187</f>
        <v>0</v>
      </c>
      <c r="EB35" s="13" t="n">
        <f aca="false">'Off-Balance Sheet'!FE187</f>
        <v>0</v>
      </c>
      <c r="EC35" s="13" t="n">
        <f aca="false">'Off-Balance Sheet'!FF187</f>
        <v>0</v>
      </c>
      <c r="ED35" s="13" t="n">
        <f aca="false">'Off-Balance Sheet'!FG187</f>
        <v>0</v>
      </c>
      <c r="EE35" s="13" t="n">
        <f aca="false">'Off-Balance Sheet'!FH187</f>
        <v>0</v>
      </c>
      <c r="EF35" s="13" t="n">
        <f aca="false">'Off-Balance Sheet'!FI187</f>
        <v>0</v>
      </c>
      <c r="EG35" s="13" t="n">
        <f aca="false">'Off-Balance Sheet'!FJ187</f>
        <v>0</v>
      </c>
      <c r="EH35" s="13" t="n">
        <f aca="false">'Off-Balance Sheet'!FK187</f>
        <v>0</v>
      </c>
      <c r="EI35" s="13" t="n">
        <f aca="false">'Off-Balance Sheet'!FL187</f>
        <v>0</v>
      </c>
      <c r="EJ35" s="13" t="n">
        <f aca="false">'Off-Balance Sheet'!FM187</f>
        <v>0</v>
      </c>
      <c r="EK35" s="13" t="n">
        <f aca="false">'Off-Balance Sheet'!FN187</f>
        <v>0</v>
      </c>
      <c r="EL35" s="13" t="n">
        <f aca="false">'Off-Balance Sheet'!FO187</f>
        <v>0</v>
      </c>
      <c r="EM35" s="13" t="n">
        <f aca="false">'Off-Balance Sheet'!FP187</f>
        <v>0</v>
      </c>
      <c r="EN35" s="13" t="n">
        <f aca="false">'Off-Balance Sheet'!FQ187</f>
        <v>0</v>
      </c>
      <c r="EO35" s="13" t="n">
        <f aca="false">'Off-Balance Sheet'!FR187</f>
        <v>0</v>
      </c>
      <c r="EP35" s="13" t="n">
        <f aca="false">'Off-Balance Sheet'!FS187</f>
        <v>0</v>
      </c>
      <c r="EQ35" s="13" t="n">
        <f aca="false">'Off-Balance Sheet'!FT187</f>
        <v>0</v>
      </c>
      <c r="ER35" s="13" t="n">
        <f aca="false">'Off-Balance Sheet'!FU187</f>
        <v>0</v>
      </c>
      <c r="ES35" s="13" t="n">
        <f aca="false">'Off-Balance Sheet'!FV187</f>
        <v>0</v>
      </c>
      <c r="ET35" s="13" t="n">
        <f aca="false">'Off-Balance Sheet'!FW187</f>
        <v>0</v>
      </c>
      <c r="EU35" s="13" t="n">
        <f aca="false">'Off-Balance Sheet'!FX187</f>
        <v>0</v>
      </c>
      <c r="EV35" s="13" t="n">
        <f aca="false">'Off-Balance Sheet'!FY187</f>
        <v>0</v>
      </c>
      <c r="EW35" s="13" t="n">
        <f aca="false">'Off-Balance Sheet'!FZ187</f>
        <v>0</v>
      </c>
      <c r="EX35" s="13" t="n">
        <f aca="false">'Off-Balance Sheet'!GA187</f>
        <v>0</v>
      </c>
      <c r="EY35" s="13" t="n">
        <f aca="false">'Off-Balance Sheet'!GB187</f>
        <v>0</v>
      </c>
      <c r="EZ35" s="13" t="n">
        <f aca="false">'Off-Balance Sheet'!GC187</f>
        <v>0</v>
      </c>
      <c r="FA35" s="13" t="n">
        <f aca="false">'Off-Balance Sheet'!GD187</f>
        <v>0</v>
      </c>
      <c r="FB35" s="13" t="n">
        <f aca="false">'Off-Balance Sheet'!GE187</f>
        <v>0</v>
      </c>
      <c r="FC35" s="13" t="n">
        <f aca="false">'Off-Balance Sheet'!GF187</f>
        <v>0</v>
      </c>
      <c r="FD35" s="13" t="n">
        <f aca="false">'Off-Balance Sheet'!GG187</f>
        <v>0</v>
      </c>
      <c r="FE35" s="13" t="n">
        <f aca="false">'Off-Balance Sheet'!GH187</f>
        <v>0</v>
      </c>
      <c r="FF35" s="13" t="n">
        <f aca="false">'Off-Balance Sheet'!GI187</f>
        <v>0</v>
      </c>
      <c r="FG35" s="13" t="n">
        <f aca="false">'Off-Balance Sheet'!GJ187</f>
        <v>0</v>
      </c>
      <c r="FH35" s="13" t="n">
        <f aca="false">'Off-Balance Sheet'!GK187</f>
        <v>0</v>
      </c>
      <c r="FI35" s="13" t="n">
        <f aca="false">'Off-Balance Sheet'!GL187</f>
        <v>0</v>
      </c>
      <c r="FJ35" s="13" t="n">
        <f aca="false">'Off-Balance Sheet'!GM187</f>
        <v>0</v>
      </c>
      <c r="FK35" s="13" t="n">
        <f aca="false">'Off-Balance Sheet'!GN187</f>
        <v>0</v>
      </c>
      <c r="FL35" s="13" t="n">
        <f aca="false">'Off-Balance Sheet'!GO187</f>
        <v>0</v>
      </c>
      <c r="FM35" s="13" t="n">
        <f aca="false">'Off-Balance Sheet'!GP187</f>
        <v>0</v>
      </c>
      <c r="FN35" s="13" t="n">
        <f aca="false">'Off-Balance Sheet'!GQ187</f>
        <v>0</v>
      </c>
      <c r="FO35" s="13" t="n">
        <f aca="false">'Off-Balance Sheet'!GR187</f>
        <v>0</v>
      </c>
      <c r="FP35" s="13" t="n">
        <f aca="false">'Off-Balance Sheet'!GS187</f>
        <v>0</v>
      </c>
      <c r="FQ35" s="13" t="n">
        <f aca="false">'Off-Balance Sheet'!GT187</f>
        <v>0</v>
      </c>
      <c r="FR35" s="13" t="n">
        <f aca="false">'Off-Balance Sheet'!GU187</f>
        <v>0</v>
      </c>
      <c r="FS35" s="13" t="n">
        <f aca="false">'Off-Balance Sheet'!GV187</f>
        <v>0</v>
      </c>
      <c r="FT35" s="13" t="n">
        <f aca="false">'Off-Balance Sheet'!GW187</f>
        <v>0</v>
      </c>
      <c r="FU35" s="13" t="n">
        <f aca="false">'Off-Balance Sheet'!GX187</f>
        <v>0</v>
      </c>
      <c r="FV35" s="13" t="n">
        <f aca="false">'Off-Balance Sheet'!GY187</f>
        <v>0</v>
      </c>
      <c r="FW35" s="13" t="n">
        <f aca="false">'Off-Balance Sheet'!GZ187</f>
        <v>0</v>
      </c>
      <c r="FX35" s="13" t="n">
        <f aca="false">'Off-Balance Sheet'!HA187</f>
        <v>0</v>
      </c>
      <c r="FY35" s="13" t="n">
        <f aca="false">'Off-Balance Sheet'!HB187</f>
        <v>0</v>
      </c>
      <c r="FZ35" s="13" t="n">
        <f aca="false">'Off-Balance Sheet'!HC187</f>
        <v>0</v>
      </c>
      <c r="GA35" s="13" t="n">
        <f aca="false">'Off-Balance Sheet'!HD187</f>
        <v>0</v>
      </c>
      <c r="GB35" s="13" t="n">
        <f aca="false">'Off-Balance Sheet'!HE187</f>
        <v>0</v>
      </c>
      <c r="GC35" s="13" t="n">
        <f aca="false">'Off-Balance Sheet'!HF187</f>
        <v>0</v>
      </c>
      <c r="GD35" s="13" t="n">
        <f aca="false">'Off-Balance Sheet'!HG187</f>
        <v>0</v>
      </c>
      <c r="GE35" s="13" t="n">
        <f aca="false">'Off-Balance Sheet'!HH187</f>
        <v>0</v>
      </c>
      <c r="GF35" s="13" t="n">
        <f aca="false">'Off-Balance Sheet'!HI187</f>
        <v>0</v>
      </c>
      <c r="GG35" s="13" t="n">
        <f aca="false">'Off-Balance Sheet'!HJ187</f>
        <v>0</v>
      </c>
      <c r="GH35" s="13" t="n">
        <f aca="false">'Off-Balance Sheet'!HK187</f>
        <v>0</v>
      </c>
      <c r="GI35" s="13" t="n">
        <f aca="false">'Off-Balance Sheet'!HL187</f>
        <v>0</v>
      </c>
      <c r="GJ35" s="13" t="n">
        <f aca="false">'Off-Balance Sheet'!HM187</f>
        <v>0</v>
      </c>
      <c r="GK35" s="13" t="n">
        <f aca="false">'Off-Balance Sheet'!HN187</f>
        <v>0</v>
      </c>
      <c r="GL35" s="13" t="n">
        <f aca="false">'Off-Balance Sheet'!HO187</f>
        <v>0</v>
      </c>
      <c r="GM35" s="13" t="n">
        <f aca="false">'Off-Balance Sheet'!HP187</f>
        <v>0</v>
      </c>
      <c r="GN35" s="13" t="n">
        <f aca="false">'Off-Balance Sheet'!HQ187</f>
        <v>0</v>
      </c>
      <c r="GO35" s="13" t="n">
        <f aca="false">'Off-Balance Sheet'!HR187</f>
        <v>0</v>
      </c>
      <c r="GP35" s="13" t="n">
        <f aca="false">'Off-Balance Sheet'!HS187</f>
        <v>0</v>
      </c>
      <c r="GQ35" s="13" t="n">
        <f aca="false">'Off-Balance Sheet'!HT187</f>
        <v>0</v>
      </c>
      <c r="GR35" s="13" t="n">
        <f aca="false">'Off-Balance Sheet'!HU187</f>
        <v>0</v>
      </c>
      <c r="GS35" s="13" t="n">
        <f aca="false">'Off-Balance Sheet'!HV187</f>
        <v>0</v>
      </c>
      <c r="GT35" s="13" t="n">
        <f aca="false">'Off-Balance Sheet'!HW187</f>
        <v>0</v>
      </c>
      <c r="GU35" s="13" t="n">
        <f aca="false">'Off-Balance Sheet'!HX187</f>
        <v>0</v>
      </c>
      <c r="GV35" s="13" t="n">
        <f aca="false">'Off-Balance Sheet'!HY187</f>
        <v>0</v>
      </c>
      <c r="GW35" s="13" t="n">
        <f aca="false">'Off-Balance Sheet'!HZ187</f>
        <v>0</v>
      </c>
      <c r="GX35" s="13" t="n">
        <f aca="false">'Off-Balance Sheet'!IA187</f>
        <v>0</v>
      </c>
      <c r="GY35" s="13" t="n">
        <f aca="false">'Off-Balance Sheet'!IB187</f>
        <v>0</v>
      </c>
      <c r="GZ35" s="13" t="n">
        <f aca="false">'Off-Balance Sheet'!IC187</f>
        <v>0</v>
      </c>
      <c r="HA35" s="13" t="n">
        <f aca="false">'Off-Balance Sheet'!ID187</f>
        <v>0</v>
      </c>
      <c r="HB35" s="13" t="n">
        <f aca="false">'Off-Balance Sheet'!IE187</f>
        <v>0</v>
      </c>
      <c r="HC35" s="13" t="n">
        <f aca="false">'Off-Balance Sheet'!IF187</f>
        <v>0</v>
      </c>
      <c r="HD35" s="13" t="n">
        <f aca="false">'Off-Balance Sheet'!IG187</f>
        <v>0</v>
      </c>
      <c r="HE35" s="13" t="n">
        <f aca="false">'Off-Balance Sheet'!IH187</f>
        <v>0</v>
      </c>
      <c r="HF35" s="13" t="n">
        <f aca="false">'Off-Balance Sheet'!II187</f>
        <v>0</v>
      </c>
      <c r="HG35" s="13" t="n">
        <f aca="false">'Off-Balance Sheet'!IJ187</f>
        <v>0</v>
      </c>
      <c r="HH35" s="13" t="n">
        <f aca="false">'Off-Balance Sheet'!IK187</f>
        <v>0</v>
      </c>
      <c r="HI35" s="13" t="n">
        <f aca="false">'Off-Balance Sheet'!IL187</f>
        <v>0</v>
      </c>
      <c r="HJ35" s="13" t="n">
        <f aca="false">'Off-Balance Sheet'!IM187</f>
        <v>0</v>
      </c>
      <c r="HK35" s="13" t="n">
        <f aca="false">'Off-Balance Sheet'!IN187</f>
        <v>0</v>
      </c>
      <c r="HL35" s="13" t="n">
        <f aca="false">'Off-Balance Sheet'!IO187</f>
        <v>0</v>
      </c>
      <c r="HM35" s="13" t="n">
        <f aca="false">'Off-Balance Sheet'!IP187</f>
        <v>0</v>
      </c>
      <c r="HN35" s="13" t="n">
        <f aca="false">'Off-Balance Sheet'!IQ187</f>
        <v>0</v>
      </c>
      <c r="HO35" s="13" t="n">
        <f aca="false">'Off-Balance Sheet'!IR187</f>
        <v>0</v>
      </c>
      <c r="HP35" s="13" t="n">
        <f aca="false">'Off-Balance Sheet'!IS187</f>
        <v>0</v>
      </c>
      <c r="HQ35" s="13" t="n">
        <f aca="false">'Off-Balance Sheet'!IT187</f>
        <v>0</v>
      </c>
      <c r="HR35" s="13" t="n">
        <f aca="false">'Off-Balance Sheet'!IU187</f>
        <v>0</v>
      </c>
      <c r="HS35" s="13" t="n">
        <f aca="false">'Off-Balance Sheet'!IV187</f>
        <v>0</v>
      </c>
      <c r="HT35" s="13" t="e">
        <f aca="false">#REF!</f>
        <v>#REF!</v>
      </c>
      <c r="HU35" s="13" t="e">
        <f aca="false">#REF!</f>
        <v>#REF!</v>
      </c>
      <c r="HV35" s="13" t="e">
        <f aca="false">#REF!</f>
        <v>#REF!</v>
      </c>
      <c r="HW35" s="13" t="e">
        <f aca="false">#REF!</f>
        <v>#REF!</v>
      </c>
      <c r="HX35" s="13" t="e">
        <f aca="false">#REF!</f>
        <v>#REF!</v>
      </c>
      <c r="HY35" s="13" t="e">
        <f aca="false">#REF!</f>
        <v>#REF!</v>
      </c>
      <c r="HZ35" s="13" t="e">
        <f aca="false">#REF!</f>
        <v>#REF!</v>
      </c>
      <c r="IA35" s="13" t="e">
        <f aca="false">#REF!</f>
        <v>#REF!</v>
      </c>
      <c r="IB35" s="13" t="e">
        <f aca="false">#REF!</f>
        <v>#REF!</v>
      </c>
      <c r="IC35" s="13" t="e">
        <f aca="false">#REF!</f>
        <v>#REF!</v>
      </c>
      <c r="ID35" s="13" t="e">
        <f aca="false">#REF!</f>
        <v>#REF!</v>
      </c>
      <c r="IE35" s="13" t="e">
        <f aca="false">#REF!</f>
        <v>#REF!</v>
      </c>
      <c r="IF35" s="13" t="e">
        <f aca="false">#REF!</f>
        <v>#REF!</v>
      </c>
      <c r="IG35" s="13" t="e">
        <f aca="false">#REF!</f>
        <v>#REF!</v>
      </c>
      <c r="IH35" s="13" t="e">
        <f aca="false">#REF!</f>
        <v>#REF!</v>
      </c>
      <c r="II35" s="13" t="e">
        <f aca="false">#REF!</f>
        <v>#REF!</v>
      </c>
      <c r="IJ35" s="13" t="e">
        <f aca="false">#REF!</f>
        <v>#REF!</v>
      </c>
      <c r="IK35" s="13" t="e">
        <f aca="false">#REF!</f>
        <v>#REF!</v>
      </c>
      <c r="IL35" s="13" t="e">
        <f aca="false">#REF!</f>
        <v>#REF!</v>
      </c>
      <c r="IM35" s="13" t="e">
        <f aca="false">#REF!</f>
        <v>#REF!</v>
      </c>
      <c r="IN35" s="13" t="e">
        <f aca="false">#REF!</f>
        <v>#REF!</v>
      </c>
      <c r="IO35" s="13" t="e">
        <f aca="false">#REF!</f>
        <v>#REF!</v>
      </c>
      <c r="IP35" s="13" t="e">
        <f aca="false">#REF!</f>
        <v>#REF!</v>
      </c>
      <c r="IQ35" s="13" t="e">
        <f aca="false">#REF!</f>
        <v>#REF!</v>
      </c>
      <c r="IR35" s="13" t="e">
        <f aca="false">#REF!</f>
        <v>#REF!</v>
      </c>
    </row>
    <row r="36" customFormat="false" ht="12.75" hidden="false" customHeight="false" outlineLevel="0" collapsed="false">
      <c r="A36" s="8" t="s">
        <v>147</v>
      </c>
      <c r="C36" s="1" t="s">
        <v>148</v>
      </c>
      <c r="D36" s="13" t="n">
        <f aca="false">'Off-Balance Sheet'!J184</f>
        <v>4822.3739665</v>
      </c>
      <c r="E36" s="13"/>
      <c r="F36" s="13" t="n">
        <f aca="false">'Off-Balance Sheet'!AI184</f>
        <v>105.269</v>
      </c>
      <c r="G36" s="13" t="n">
        <f aca="false">'Off-Balance Sheet'!AJ184</f>
        <v>557.276554</v>
      </c>
      <c r="H36" s="13" t="n">
        <f aca="false">'Off-Balance Sheet'!AK184</f>
        <v>213.390554</v>
      </c>
      <c r="I36" s="13" t="n">
        <f aca="false">'Off-Balance Sheet'!AL184</f>
        <v>150.432</v>
      </c>
      <c r="J36" s="13" t="n">
        <f aca="false">'Off-Balance Sheet'!AM184</f>
        <v>313.808</v>
      </c>
      <c r="K36" s="13" t="n">
        <f aca="false">'Off-Balance Sheet'!AN184</f>
        <v>152.212</v>
      </c>
      <c r="L36" s="13" t="n">
        <f aca="false">'Off-Balance Sheet'!AO184</f>
        <v>174.916</v>
      </c>
      <c r="M36" s="13" t="n">
        <f aca="false">'Off-Balance Sheet'!AP184</f>
        <v>128.584</v>
      </c>
      <c r="N36" s="13" t="n">
        <f aca="false">'Off-Balance Sheet'!AQ184</f>
        <v>150.89</v>
      </c>
      <c r="O36" s="13" t="n">
        <f aca="false">'Off-Balance Sheet'!AR184</f>
        <v>154.242</v>
      </c>
      <c r="P36" s="13" t="n">
        <f aca="false">'Off-Balance Sheet'!AS184</f>
        <v>175.317</v>
      </c>
      <c r="Q36" s="13" t="n">
        <f aca="false">'Off-Balance Sheet'!AT184</f>
        <v>112.909</v>
      </c>
      <c r="R36" s="13" t="n">
        <f aca="false">'Off-Balance Sheet'!AU184</f>
        <v>922.326</v>
      </c>
      <c r="S36" s="13" t="n">
        <f aca="false">'Off-Balance Sheet'!AV184</f>
        <v>121.772</v>
      </c>
      <c r="T36" s="13" t="n">
        <f aca="false">'Off-Balance Sheet'!AW184</f>
        <v>114.33</v>
      </c>
      <c r="U36" s="13" t="n">
        <f aca="false">'Off-Balance Sheet'!AX184</f>
        <v>550.083</v>
      </c>
      <c r="V36" s="13" t="n">
        <f aca="false">'Off-Balance Sheet'!AY184</f>
        <v>53.529</v>
      </c>
      <c r="W36" s="13" t="n">
        <f aca="false">'Off-Balance Sheet'!AZ184</f>
        <v>18.504</v>
      </c>
      <c r="X36" s="13" t="n">
        <f aca="false">'Off-Balance Sheet'!BA184</f>
        <v>1929.485</v>
      </c>
      <c r="Y36" s="13" t="n">
        <f aca="false">'Off-Balance Sheet'!BB184</f>
        <v>16.903</v>
      </c>
      <c r="Z36" s="13" t="n">
        <f aca="false">'Off-Balance Sheet'!BC184</f>
        <v>18.014</v>
      </c>
      <c r="AA36" s="13" t="n">
        <f aca="false">'Off-Balance Sheet'!BD184</f>
        <v>18.768</v>
      </c>
      <c r="AB36" s="13" t="n">
        <f aca="false">'Off-Balance Sheet'!BE184</f>
        <v>16.542</v>
      </c>
      <c r="AC36" s="13" t="n">
        <f aca="false">'Off-Balance Sheet'!BF184</f>
        <v>17.173</v>
      </c>
      <c r="AD36" s="13" t="n">
        <f aca="false">'Off-Balance Sheet'!BG184</f>
        <v>18.751</v>
      </c>
      <c r="AE36" s="13" t="n">
        <f aca="false">'Off-Balance Sheet'!BH184</f>
        <v>503.096</v>
      </c>
      <c r="AF36" s="13" t="n">
        <f aca="false">'Off-Balance Sheet'!BI184</f>
        <v>17.539</v>
      </c>
      <c r="AG36" s="13" t="n">
        <f aca="false">'Off-Balance Sheet'!BJ184</f>
        <v>15.319</v>
      </c>
      <c r="AH36" s="13" t="n">
        <f aca="false">'Off-Balance Sheet'!BK184</f>
        <v>16.8</v>
      </c>
      <c r="AI36" s="13" t="n">
        <f aca="false">'Off-Balance Sheet'!BL184</f>
        <v>18.282</v>
      </c>
      <c r="AJ36" s="13" t="n">
        <f aca="false">'Off-Balance Sheet'!BM184</f>
        <v>15.325</v>
      </c>
      <c r="AK36" s="13" t="n">
        <f aca="false">'Off-Balance Sheet'!BN184</f>
        <v>15.319</v>
      </c>
      <c r="AL36" s="13" t="n">
        <f aca="false">'Off-Balance Sheet'!BO184</f>
        <v>16.8</v>
      </c>
      <c r="AM36" s="13" t="n">
        <f aca="false">'Off-Balance Sheet'!BP184</f>
        <v>18.282</v>
      </c>
      <c r="AN36" s="13" t="n">
        <f aca="false">'Off-Balance Sheet'!BQ184</f>
        <v>15.325</v>
      </c>
      <c r="AO36" s="13" t="n">
        <f aca="false">'Off-Balance Sheet'!BR184</f>
        <v>15.319</v>
      </c>
      <c r="AP36" s="13" t="n">
        <f aca="false">'Off-Balance Sheet'!BS184</f>
        <v>16.8</v>
      </c>
      <c r="AQ36" s="13" t="n">
        <f aca="false">'Off-Balance Sheet'!BT184</f>
        <v>18.282</v>
      </c>
      <c r="AR36" s="13" t="n">
        <f aca="false">'Off-Balance Sheet'!BU184</f>
        <v>13.123</v>
      </c>
      <c r="AS36" s="13" t="n">
        <f aca="false">'Off-Balance Sheet'!BV184</f>
        <v>7.128</v>
      </c>
      <c r="AT36" s="13" t="n">
        <f aca="false">'Off-Balance Sheet'!BW184</f>
        <v>7.128</v>
      </c>
      <c r="AU36" s="13" t="n">
        <f aca="false">'Off-Balance Sheet'!BX184</f>
        <v>7.128</v>
      </c>
      <c r="AV36" s="13" t="n">
        <f aca="false">'Off-Balance Sheet'!BY184</f>
        <v>4.752</v>
      </c>
      <c r="AW36" s="13" t="n">
        <f aca="false">'Off-Balance Sheet'!BZ184</f>
        <v>0</v>
      </c>
      <c r="AX36" s="13" t="n">
        <f aca="false">'Off-Balance Sheet'!CA184</f>
        <v>0</v>
      </c>
      <c r="AY36" s="13" t="n">
        <f aca="false">'Off-Balance Sheet'!CB184</f>
        <v>0</v>
      </c>
      <c r="AZ36" s="13" t="n">
        <f aca="false">'Off-Balance Sheet'!CC184</f>
        <v>0</v>
      </c>
      <c r="BA36" s="13" t="n">
        <f aca="false">'Off-Balance Sheet'!CD184</f>
        <v>0</v>
      </c>
      <c r="BB36" s="13" t="n">
        <f aca="false">'Off-Balance Sheet'!CE184</f>
        <v>0</v>
      </c>
      <c r="BC36" s="13" t="n">
        <f aca="false">'Off-Balance Sheet'!CF184</f>
        <v>0</v>
      </c>
      <c r="BD36" s="13" t="n">
        <f aca="false">'Off-Balance Sheet'!CG184</f>
        <v>0</v>
      </c>
      <c r="BE36" s="13" t="n">
        <f aca="false">'Off-Balance Sheet'!CH184</f>
        <v>0</v>
      </c>
      <c r="BF36" s="13" t="n">
        <f aca="false">'Off-Balance Sheet'!CI184</f>
        <v>0</v>
      </c>
      <c r="BG36" s="13" t="n">
        <f aca="false">'Off-Balance Sheet'!CJ184</f>
        <v>0</v>
      </c>
      <c r="BH36" s="13" t="n">
        <f aca="false">'Off-Balance Sheet'!CK184</f>
        <v>0</v>
      </c>
      <c r="BI36" s="13" t="n">
        <f aca="false">'Off-Balance Sheet'!CL184</f>
        <v>0</v>
      </c>
      <c r="BJ36" s="13" t="n">
        <f aca="false">'Off-Balance Sheet'!CM184</f>
        <v>0</v>
      </c>
      <c r="BK36" s="13" t="n">
        <f aca="false">'Off-Balance Sheet'!CN184</f>
        <v>0</v>
      </c>
      <c r="BL36" s="13" t="n">
        <f aca="false">'Off-Balance Sheet'!CO184</f>
        <v>0</v>
      </c>
      <c r="BM36" s="13" t="n">
        <f aca="false">'Off-Balance Sheet'!CP184</f>
        <v>0</v>
      </c>
      <c r="BN36" s="13" t="n">
        <f aca="false">'Off-Balance Sheet'!CQ184</f>
        <v>0</v>
      </c>
      <c r="BO36" s="13" t="n">
        <f aca="false">'Off-Balance Sheet'!CR184</f>
        <v>0</v>
      </c>
      <c r="BP36" s="13" t="n">
        <f aca="false">'Off-Balance Sheet'!CS184</f>
        <v>0</v>
      </c>
      <c r="BQ36" s="13" t="n">
        <f aca="false">'Off-Balance Sheet'!CT184</f>
        <v>0</v>
      </c>
      <c r="BR36" s="13" t="n">
        <f aca="false">'Off-Balance Sheet'!CU184</f>
        <v>0</v>
      </c>
      <c r="BS36" s="13" t="n">
        <f aca="false">'Off-Balance Sheet'!CV184</f>
        <v>0</v>
      </c>
      <c r="BT36" s="13" t="n">
        <f aca="false">'Off-Balance Sheet'!CW184</f>
        <v>0</v>
      </c>
      <c r="BU36" s="13" t="n">
        <f aca="false">'Off-Balance Sheet'!CX184</f>
        <v>0</v>
      </c>
      <c r="BV36" s="13" t="n">
        <f aca="false">'Off-Balance Sheet'!CY184</f>
        <v>0</v>
      </c>
      <c r="BW36" s="13" t="n">
        <f aca="false">'Off-Balance Sheet'!CZ184</f>
        <v>0</v>
      </c>
      <c r="BX36" s="13" t="n">
        <f aca="false">'Off-Balance Sheet'!DA184</f>
        <v>0</v>
      </c>
      <c r="BY36" s="13" t="n">
        <f aca="false">'Off-Balance Sheet'!DB184</f>
        <v>0</v>
      </c>
      <c r="BZ36" s="13" t="n">
        <f aca="false">'Off-Balance Sheet'!DC184</f>
        <v>0</v>
      </c>
      <c r="CA36" s="13" t="n">
        <f aca="false">'Off-Balance Sheet'!DD184</f>
        <v>0</v>
      </c>
      <c r="CB36" s="13" t="n">
        <f aca="false">'Off-Balance Sheet'!DE184</f>
        <v>0</v>
      </c>
      <c r="CC36" s="13" t="n">
        <f aca="false">'Off-Balance Sheet'!DF184</f>
        <v>0</v>
      </c>
      <c r="CD36" s="13" t="n">
        <f aca="false">'Off-Balance Sheet'!DG184</f>
        <v>0</v>
      </c>
      <c r="CE36" s="13" t="n">
        <f aca="false">'Off-Balance Sheet'!DH184</f>
        <v>0</v>
      </c>
      <c r="CF36" s="13" t="n">
        <f aca="false">'Off-Balance Sheet'!DI184</f>
        <v>0</v>
      </c>
      <c r="CG36" s="13" t="n">
        <f aca="false">'Off-Balance Sheet'!DJ184</f>
        <v>0</v>
      </c>
      <c r="CH36" s="13" t="n">
        <f aca="false">'Off-Balance Sheet'!DK184</f>
        <v>0</v>
      </c>
      <c r="CI36" s="13" t="n">
        <f aca="false">'Off-Balance Sheet'!DL184</f>
        <v>0</v>
      </c>
      <c r="CJ36" s="13" t="n">
        <f aca="false">'Off-Balance Sheet'!DM184</f>
        <v>0</v>
      </c>
      <c r="CK36" s="13" t="n">
        <f aca="false">'Off-Balance Sheet'!DN184</f>
        <v>0</v>
      </c>
      <c r="CL36" s="13" t="n">
        <f aca="false">'Off-Balance Sheet'!DO184</f>
        <v>0</v>
      </c>
      <c r="CM36" s="13" t="n">
        <f aca="false">'Off-Balance Sheet'!DP184</f>
        <v>0</v>
      </c>
      <c r="CN36" s="13" t="n">
        <f aca="false">'Off-Balance Sheet'!DQ184</f>
        <v>0</v>
      </c>
      <c r="CO36" s="13" t="n">
        <f aca="false">'Off-Balance Sheet'!DR184</f>
        <v>0</v>
      </c>
      <c r="CP36" s="13" t="n">
        <f aca="false">'Off-Balance Sheet'!DS184</f>
        <v>0</v>
      </c>
      <c r="CQ36" s="13" t="n">
        <f aca="false">'Off-Balance Sheet'!DT184</f>
        <v>0</v>
      </c>
      <c r="CR36" s="13" t="n">
        <f aca="false">'Off-Balance Sheet'!DU184</f>
        <v>0</v>
      </c>
      <c r="CS36" s="13" t="n">
        <f aca="false">'Off-Balance Sheet'!DV184</f>
        <v>0</v>
      </c>
      <c r="CT36" s="13" t="n">
        <f aca="false">'Off-Balance Sheet'!DW184</f>
        <v>0</v>
      </c>
      <c r="CU36" s="13" t="n">
        <f aca="false">'Off-Balance Sheet'!DX184</f>
        <v>0</v>
      </c>
      <c r="CV36" s="13" t="n">
        <f aca="false">'Off-Balance Sheet'!DY184</f>
        <v>0</v>
      </c>
      <c r="CW36" s="13" t="n">
        <f aca="false">'Off-Balance Sheet'!DZ184</f>
        <v>0</v>
      </c>
      <c r="CX36" s="13" t="n">
        <f aca="false">'Off-Balance Sheet'!EA184</f>
        <v>0</v>
      </c>
      <c r="CY36" s="13" t="n">
        <f aca="false">'Off-Balance Sheet'!EB184</f>
        <v>0</v>
      </c>
      <c r="CZ36" s="13" t="n">
        <f aca="false">'Off-Balance Sheet'!EC184</f>
        <v>0</v>
      </c>
      <c r="DA36" s="13" t="n">
        <f aca="false">'Off-Balance Sheet'!ED184</f>
        <v>0</v>
      </c>
      <c r="DB36" s="13" t="n">
        <f aca="false">'Off-Balance Sheet'!EE184</f>
        <v>0</v>
      </c>
      <c r="DC36" s="13" t="n">
        <f aca="false">'Off-Balance Sheet'!EF184</f>
        <v>0</v>
      </c>
      <c r="DD36" s="13" t="n">
        <f aca="false">'Off-Balance Sheet'!EG184</f>
        <v>0</v>
      </c>
      <c r="DE36" s="13" t="n">
        <f aca="false">'Off-Balance Sheet'!EH184</f>
        <v>0</v>
      </c>
      <c r="DF36" s="13" t="n">
        <f aca="false">'Off-Balance Sheet'!EI184</f>
        <v>0</v>
      </c>
      <c r="DG36" s="13" t="n">
        <f aca="false">'Off-Balance Sheet'!EJ184</f>
        <v>0</v>
      </c>
      <c r="DH36" s="13" t="n">
        <f aca="false">'Off-Balance Sheet'!EK184</f>
        <v>0</v>
      </c>
      <c r="DI36" s="13" t="n">
        <f aca="false">'Off-Balance Sheet'!EL184</f>
        <v>0</v>
      </c>
      <c r="DJ36" s="13" t="n">
        <f aca="false">'Off-Balance Sheet'!EM184</f>
        <v>0</v>
      </c>
      <c r="DK36" s="13" t="n">
        <f aca="false">'Off-Balance Sheet'!EN184</f>
        <v>0</v>
      </c>
      <c r="DL36" s="13" t="n">
        <f aca="false">'Off-Balance Sheet'!EO184</f>
        <v>6947.173108</v>
      </c>
      <c r="DM36" s="13" t="n">
        <f aca="false">'Off-Balance Sheet'!EP184</f>
        <v>2124.7991415</v>
      </c>
      <c r="DN36" s="13" t="n">
        <f aca="false">'Off-Balance Sheet'!EQ184</f>
        <v>0</v>
      </c>
      <c r="DO36" s="13" t="n">
        <f aca="false">'Off-Balance Sheet'!ER184</f>
        <v>0</v>
      </c>
      <c r="DP36" s="13" t="n">
        <f aca="false">'Off-Balance Sheet'!ES184</f>
        <v>0</v>
      </c>
      <c r="DQ36" s="13" t="n">
        <f aca="false">'Off-Balance Sheet'!ET184</f>
        <v>0</v>
      </c>
      <c r="DR36" s="13" t="n">
        <f aca="false">'Off-Balance Sheet'!EU184</f>
        <v>0</v>
      </c>
      <c r="DS36" s="13" t="n">
        <f aca="false">'Off-Balance Sheet'!EV184</f>
        <v>0</v>
      </c>
      <c r="DT36" s="13" t="n">
        <f aca="false">'Off-Balance Sheet'!EW184</f>
        <v>0</v>
      </c>
      <c r="DU36" s="13" t="n">
        <f aca="false">'Off-Balance Sheet'!EX184</f>
        <v>0</v>
      </c>
      <c r="DV36" s="13" t="n">
        <f aca="false">'Off-Balance Sheet'!EY184</f>
        <v>0</v>
      </c>
      <c r="DW36" s="13" t="n">
        <f aca="false">'Off-Balance Sheet'!EZ184</f>
        <v>0</v>
      </c>
      <c r="DX36" s="13" t="n">
        <f aca="false">'Off-Balance Sheet'!FA184</f>
        <v>0</v>
      </c>
      <c r="DY36" s="13" t="n">
        <f aca="false">'Off-Balance Sheet'!FB184</f>
        <v>0</v>
      </c>
      <c r="DZ36" s="13" t="n">
        <f aca="false">'Off-Balance Sheet'!FC184</f>
        <v>0</v>
      </c>
      <c r="EA36" s="13" t="n">
        <f aca="false">'Off-Balance Sheet'!FD184</f>
        <v>0</v>
      </c>
      <c r="EB36" s="13" t="n">
        <f aca="false">'Off-Balance Sheet'!FE184</f>
        <v>0</v>
      </c>
      <c r="EC36" s="13" t="n">
        <f aca="false">'Off-Balance Sheet'!FF184</f>
        <v>0</v>
      </c>
      <c r="ED36" s="13" t="n">
        <f aca="false">'Off-Balance Sheet'!FG184</f>
        <v>0</v>
      </c>
      <c r="EE36" s="13" t="n">
        <f aca="false">'Off-Balance Sheet'!FH184</f>
        <v>0</v>
      </c>
      <c r="EF36" s="13" t="n">
        <f aca="false">'Off-Balance Sheet'!FI184</f>
        <v>0</v>
      </c>
      <c r="EG36" s="13" t="n">
        <f aca="false">'Off-Balance Sheet'!FJ184</f>
        <v>0</v>
      </c>
      <c r="EH36" s="13" t="n">
        <f aca="false">'Off-Balance Sheet'!FK184</f>
        <v>0</v>
      </c>
      <c r="EI36" s="13" t="n">
        <f aca="false">'Off-Balance Sheet'!FL184</f>
        <v>0</v>
      </c>
      <c r="EJ36" s="13" t="n">
        <f aca="false">'Off-Balance Sheet'!FM184</f>
        <v>0</v>
      </c>
      <c r="EK36" s="13" t="n">
        <f aca="false">'Off-Balance Sheet'!FN184</f>
        <v>0</v>
      </c>
      <c r="EL36" s="13" t="n">
        <f aca="false">'Off-Balance Sheet'!FO184</f>
        <v>0</v>
      </c>
      <c r="EM36" s="13" t="n">
        <f aca="false">'Off-Balance Sheet'!FP184</f>
        <v>0</v>
      </c>
      <c r="EN36" s="13" t="n">
        <f aca="false">'Off-Balance Sheet'!FQ184</f>
        <v>0</v>
      </c>
      <c r="EO36" s="13" t="n">
        <f aca="false">'Off-Balance Sheet'!FR184</f>
        <v>0</v>
      </c>
      <c r="EP36" s="13" t="n">
        <f aca="false">'Off-Balance Sheet'!FS184</f>
        <v>0</v>
      </c>
      <c r="EQ36" s="13" t="n">
        <f aca="false">'Off-Balance Sheet'!FT184</f>
        <v>0</v>
      </c>
      <c r="ER36" s="13" t="n">
        <f aca="false">'Off-Balance Sheet'!FU184</f>
        <v>0</v>
      </c>
      <c r="ES36" s="13" t="n">
        <f aca="false">'Off-Balance Sheet'!FV184</f>
        <v>0</v>
      </c>
      <c r="ET36" s="13" t="n">
        <f aca="false">'Off-Balance Sheet'!FW184</f>
        <v>0</v>
      </c>
      <c r="EU36" s="13" t="n">
        <f aca="false">'Off-Balance Sheet'!FX184</f>
        <v>0</v>
      </c>
      <c r="EV36" s="13" t="n">
        <f aca="false">'Off-Balance Sheet'!FY184</f>
        <v>0</v>
      </c>
      <c r="EW36" s="13" t="n">
        <f aca="false">'Off-Balance Sheet'!FZ184</f>
        <v>0</v>
      </c>
      <c r="EX36" s="13" t="n">
        <f aca="false">'Off-Balance Sheet'!GA184</f>
        <v>0</v>
      </c>
      <c r="EY36" s="13" t="n">
        <f aca="false">'Off-Balance Sheet'!GB184</f>
        <v>0</v>
      </c>
      <c r="EZ36" s="13" t="n">
        <f aca="false">'Off-Balance Sheet'!GC184</f>
        <v>0</v>
      </c>
      <c r="FA36" s="13" t="n">
        <f aca="false">'Off-Balance Sheet'!GD184</f>
        <v>0</v>
      </c>
      <c r="FB36" s="13" t="n">
        <f aca="false">'Off-Balance Sheet'!GE184</f>
        <v>0</v>
      </c>
      <c r="FC36" s="13" t="n">
        <f aca="false">'Off-Balance Sheet'!GF184</f>
        <v>0</v>
      </c>
      <c r="FD36" s="13" t="n">
        <f aca="false">'Off-Balance Sheet'!GG184</f>
        <v>0</v>
      </c>
      <c r="FE36" s="13" t="n">
        <f aca="false">'Off-Balance Sheet'!GH184</f>
        <v>0</v>
      </c>
      <c r="FF36" s="13" t="n">
        <f aca="false">'Off-Balance Sheet'!GI184</f>
        <v>0</v>
      </c>
      <c r="FG36" s="13" t="n">
        <f aca="false">'Off-Balance Sheet'!GJ184</f>
        <v>0</v>
      </c>
      <c r="FH36" s="13" t="n">
        <f aca="false">'Off-Balance Sheet'!GK184</f>
        <v>0</v>
      </c>
      <c r="FI36" s="13" t="n">
        <f aca="false">'Off-Balance Sheet'!GL184</f>
        <v>0</v>
      </c>
      <c r="FJ36" s="13" t="n">
        <f aca="false">'Off-Balance Sheet'!GM184</f>
        <v>0</v>
      </c>
      <c r="FK36" s="13" t="n">
        <f aca="false">'Off-Balance Sheet'!GN184</f>
        <v>0</v>
      </c>
      <c r="FL36" s="13" t="n">
        <f aca="false">'Off-Balance Sheet'!GO184</f>
        <v>0</v>
      </c>
      <c r="FM36" s="13" t="n">
        <f aca="false">'Off-Balance Sheet'!GP184</f>
        <v>0</v>
      </c>
      <c r="FN36" s="13" t="n">
        <f aca="false">'Off-Balance Sheet'!GQ184</f>
        <v>0</v>
      </c>
      <c r="FO36" s="13" t="n">
        <f aca="false">'Off-Balance Sheet'!GR184</f>
        <v>0</v>
      </c>
      <c r="FP36" s="13" t="n">
        <f aca="false">'Off-Balance Sheet'!GS184</f>
        <v>0</v>
      </c>
      <c r="FQ36" s="13" t="n">
        <f aca="false">'Off-Balance Sheet'!GT184</f>
        <v>0</v>
      </c>
      <c r="FR36" s="13" t="n">
        <f aca="false">'Off-Balance Sheet'!GU184</f>
        <v>0</v>
      </c>
      <c r="FS36" s="13" t="n">
        <f aca="false">'Off-Balance Sheet'!GV184</f>
        <v>0</v>
      </c>
      <c r="FT36" s="13" t="n">
        <f aca="false">'Off-Balance Sheet'!GW184</f>
        <v>0</v>
      </c>
      <c r="FU36" s="13" t="n">
        <f aca="false">'Off-Balance Sheet'!GX184</f>
        <v>0</v>
      </c>
      <c r="FV36" s="13" t="n">
        <f aca="false">'Off-Balance Sheet'!GY184</f>
        <v>0</v>
      </c>
      <c r="FW36" s="13" t="n">
        <f aca="false">'Off-Balance Sheet'!GZ184</f>
        <v>0</v>
      </c>
      <c r="FX36" s="13" t="n">
        <f aca="false">'Off-Balance Sheet'!HA184</f>
        <v>0</v>
      </c>
      <c r="FY36" s="13" t="n">
        <f aca="false">'Off-Balance Sheet'!HB184</f>
        <v>0</v>
      </c>
      <c r="FZ36" s="13" t="n">
        <f aca="false">'Off-Balance Sheet'!HC184</f>
        <v>0</v>
      </c>
      <c r="GA36" s="13" t="n">
        <f aca="false">'Off-Balance Sheet'!HD184</f>
        <v>0</v>
      </c>
      <c r="GB36" s="13" t="n">
        <f aca="false">'Off-Balance Sheet'!HE184</f>
        <v>0</v>
      </c>
      <c r="GC36" s="13" t="n">
        <f aca="false">'Off-Balance Sheet'!HF184</f>
        <v>0</v>
      </c>
      <c r="GD36" s="13" t="n">
        <f aca="false">'Off-Balance Sheet'!HG184</f>
        <v>0</v>
      </c>
      <c r="GE36" s="13" t="n">
        <f aca="false">'Off-Balance Sheet'!HH184</f>
        <v>0</v>
      </c>
      <c r="GF36" s="13" t="n">
        <f aca="false">'Off-Balance Sheet'!HI184</f>
        <v>0</v>
      </c>
      <c r="GG36" s="13" t="n">
        <f aca="false">'Off-Balance Sheet'!HJ184</f>
        <v>0</v>
      </c>
      <c r="GH36" s="13" t="n">
        <f aca="false">'Off-Balance Sheet'!HK184</f>
        <v>0</v>
      </c>
      <c r="GI36" s="13" t="n">
        <f aca="false">'Off-Balance Sheet'!HL184</f>
        <v>0</v>
      </c>
      <c r="GJ36" s="13" t="n">
        <f aca="false">'Off-Balance Sheet'!HM184</f>
        <v>0</v>
      </c>
      <c r="GK36" s="13" t="n">
        <f aca="false">'Off-Balance Sheet'!HN184</f>
        <v>0</v>
      </c>
      <c r="GL36" s="13" t="n">
        <f aca="false">'Off-Balance Sheet'!HO184</f>
        <v>0</v>
      </c>
      <c r="GM36" s="13" t="n">
        <f aca="false">'Off-Balance Sheet'!HP184</f>
        <v>0</v>
      </c>
      <c r="GN36" s="13" t="n">
        <f aca="false">'Off-Balance Sheet'!HQ184</f>
        <v>0</v>
      </c>
      <c r="GO36" s="13" t="n">
        <f aca="false">'Off-Balance Sheet'!HR184</f>
        <v>0</v>
      </c>
      <c r="GP36" s="13" t="n">
        <f aca="false">'Off-Balance Sheet'!HS184</f>
        <v>0</v>
      </c>
      <c r="GQ36" s="13" t="n">
        <f aca="false">'Off-Balance Sheet'!HT184</f>
        <v>0</v>
      </c>
      <c r="GR36" s="13" t="n">
        <f aca="false">'Off-Balance Sheet'!HU184</f>
        <v>0</v>
      </c>
      <c r="GS36" s="13" t="n">
        <f aca="false">'Off-Balance Sheet'!HV184</f>
        <v>0</v>
      </c>
      <c r="GT36" s="13" t="n">
        <f aca="false">'Off-Balance Sheet'!HW184</f>
        <v>0</v>
      </c>
      <c r="GU36" s="13" t="n">
        <f aca="false">'Off-Balance Sheet'!HX184</f>
        <v>0</v>
      </c>
      <c r="GV36" s="13" t="n">
        <f aca="false">'Off-Balance Sheet'!HY184</f>
        <v>0</v>
      </c>
      <c r="GW36" s="13" t="n">
        <f aca="false">'Off-Balance Sheet'!HZ184</f>
        <v>0</v>
      </c>
      <c r="GX36" s="13" t="n">
        <f aca="false">'Off-Balance Sheet'!IA184</f>
        <v>0</v>
      </c>
      <c r="GY36" s="13" t="n">
        <f aca="false">'Off-Balance Sheet'!IB184</f>
        <v>0</v>
      </c>
      <c r="GZ36" s="13" t="n">
        <f aca="false">'Off-Balance Sheet'!IC184</f>
        <v>0</v>
      </c>
      <c r="HA36" s="13" t="n">
        <f aca="false">'Off-Balance Sheet'!ID184</f>
        <v>0</v>
      </c>
      <c r="HB36" s="13" t="n">
        <f aca="false">'Off-Balance Sheet'!IE184</f>
        <v>0</v>
      </c>
      <c r="HC36" s="13" t="n">
        <f aca="false">'Off-Balance Sheet'!IF184</f>
        <v>0</v>
      </c>
      <c r="HD36" s="13" t="n">
        <f aca="false">'Off-Balance Sheet'!IG184</f>
        <v>0</v>
      </c>
      <c r="HE36" s="13" t="n">
        <f aca="false">'Off-Balance Sheet'!IH184</f>
        <v>0</v>
      </c>
      <c r="HF36" s="13" t="n">
        <f aca="false">'Off-Balance Sheet'!II184</f>
        <v>0</v>
      </c>
      <c r="HG36" s="13" t="n">
        <f aca="false">'Off-Balance Sheet'!IJ184</f>
        <v>0</v>
      </c>
      <c r="HH36" s="13" t="n">
        <f aca="false">'Off-Balance Sheet'!IK184</f>
        <v>0</v>
      </c>
      <c r="HI36" s="13" t="n">
        <f aca="false">'Off-Balance Sheet'!IL184</f>
        <v>0</v>
      </c>
      <c r="HJ36" s="13" t="n">
        <f aca="false">'Off-Balance Sheet'!IM184</f>
        <v>0</v>
      </c>
      <c r="HK36" s="13" t="n">
        <f aca="false">'Off-Balance Sheet'!IN184</f>
        <v>0</v>
      </c>
      <c r="HL36" s="13" t="n">
        <f aca="false">'Off-Balance Sheet'!IO184</f>
        <v>0</v>
      </c>
      <c r="HM36" s="13" t="n">
        <f aca="false">'Off-Balance Sheet'!IP184</f>
        <v>0</v>
      </c>
      <c r="HN36" s="13" t="n">
        <f aca="false">'Off-Balance Sheet'!IQ184</f>
        <v>0</v>
      </c>
      <c r="HO36" s="13" t="n">
        <f aca="false">'Off-Balance Sheet'!IR184</f>
        <v>0</v>
      </c>
      <c r="HP36" s="13" t="n">
        <f aca="false">'Off-Balance Sheet'!IS184</f>
        <v>0</v>
      </c>
      <c r="HQ36" s="13" t="n">
        <f aca="false">'Off-Balance Sheet'!IT184</f>
        <v>0</v>
      </c>
      <c r="HR36" s="13" t="n">
        <f aca="false">'Off-Balance Sheet'!IU184</f>
        <v>0</v>
      </c>
      <c r="HS36" s="13" t="n">
        <f aca="false">'Off-Balance Sheet'!IV184</f>
        <v>0</v>
      </c>
      <c r="HT36" s="13" t="e">
        <f aca="false">#REF!</f>
        <v>#REF!</v>
      </c>
      <c r="HU36" s="13" t="e">
        <f aca="false">#REF!</f>
        <v>#REF!</v>
      </c>
      <c r="HV36" s="13" t="e">
        <f aca="false">#REF!</f>
        <v>#REF!</v>
      </c>
      <c r="HW36" s="13" t="e">
        <f aca="false">#REF!</f>
        <v>#REF!</v>
      </c>
      <c r="HX36" s="13" t="e">
        <f aca="false">#REF!</f>
        <v>#REF!</v>
      </c>
      <c r="HY36" s="13" t="e">
        <f aca="false">#REF!</f>
        <v>#REF!</v>
      </c>
      <c r="HZ36" s="13" t="e">
        <f aca="false">#REF!</f>
        <v>#REF!</v>
      </c>
      <c r="IA36" s="13" t="e">
        <f aca="false">#REF!</f>
        <v>#REF!</v>
      </c>
      <c r="IB36" s="13" t="e">
        <f aca="false">#REF!</f>
        <v>#REF!</v>
      </c>
      <c r="IC36" s="13" t="e">
        <f aca="false">#REF!</f>
        <v>#REF!</v>
      </c>
      <c r="ID36" s="13" t="e">
        <f aca="false">#REF!</f>
        <v>#REF!</v>
      </c>
      <c r="IE36" s="13" t="e">
        <f aca="false">#REF!</f>
        <v>#REF!</v>
      </c>
      <c r="IF36" s="13" t="e">
        <f aca="false">#REF!</f>
        <v>#REF!</v>
      </c>
      <c r="IG36" s="13" t="e">
        <f aca="false">#REF!</f>
        <v>#REF!</v>
      </c>
      <c r="IH36" s="13" t="e">
        <f aca="false">#REF!</f>
        <v>#REF!</v>
      </c>
      <c r="II36" s="13" t="e">
        <f aca="false">#REF!</f>
        <v>#REF!</v>
      </c>
      <c r="IJ36" s="13" t="e">
        <f aca="false">#REF!</f>
        <v>#REF!</v>
      </c>
      <c r="IK36" s="13" t="e">
        <f aca="false">#REF!</f>
        <v>#REF!</v>
      </c>
      <c r="IL36" s="13" t="e">
        <f aca="false">#REF!</f>
        <v>#REF!</v>
      </c>
      <c r="IM36" s="13" t="e">
        <f aca="false">#REF!</f>
        <v>#REF!</v>
      </c>
      <c r="IN36" s="13" t="e">
        <f aca="false">#REF!</f>
        <v>#REF!</v>
      </c>
      <c r="IO36" s="13" t="e">
        <f aca="false">#REF!</f>
        <v>#REF!</v>
      </c>
      <c r="IP36" s="13" t="e">
        <f aca="false">#REF!</f>
        <v>#REF!</v>
      </c>
      <c r="IQ36" s="13" t="e">
        <f aca="false">#REF!</f>
        <v>#REF!</v>
      </c>
      <c r="IR36" s="13" t="e">
        <f aca="false">#REF!</f>
        <v>#REF!</v>
      </c>
    </row>
    <row r="39" customFormat="false" ht="13.5" hidden="false" customHeight="false" outlineLevel="0" collapsed="false">
      <c r="A39" s="20"/>
      <c r="C39" s="21" t="s">
        <v>149</v>
      </c>
      <c r="D39" s="22" t="n">
        <f aca="false">+D17+D35+D36</f>
        <v>40684.9882630372</v>
      </c>
      <c r="E39" s="22"/>
      <c r="F39" s="22" t="n">
        <f aca="false">+F30+F35+F36</f>
        <v>1063.907789</v>
      </c>
      <c r="G39" s="22" t="n">
        <f aca="false">+G30+G35+G36</f>
        <v>1229.69758203821</v>
      </c>
      <c r="H39" s="22" t="n">
        <f aca="false">+H30+H35+H36</f>
        <v>3197.92222304523</v>
      </c>
      <c r="I39" s="22" t="n">
        <f aca="false">+I30+I35+I36</f>
        <v>3721.12111844614</v>
      </c>
      <c r="J39" s="22" t="n">
        <f aca="false">+J30+J35+J36</f>
        <v>1741.80802125542</v>
      </c>
      <c r="K39" s="22" t="n">
        <f aca="false">+K30+K35+K36</f>
        <v>1449.10404225542</v>
      </c>
      <c r="L39" s="22" t="n">
        <f aca="false">+L30+L35+L36</f>
        <v>1259.51060725542</v>
      </c>
      <c r="M39" s="22" t="n">
        <f aca="false">+M30+M35+M36</f>
        <v>451.902468255416</v>
      </c>
      <c r="N39" s="22" t="n">
        <f aca="false">+N30+N35+N36</f>
        <v>280.820241255417</v>
      </c>
      <c r="O39" s="22" t="n">
        <f aca="false">+O30+O35+O36</f>
        <v>2163.00982325542</v>
      </c>
      <c r="P39" s="22" t="n">
        <f aca="false">+P30+P35+P36</f>
        <v>402.503471994487</v>
      </c>
      <c r="Q39" s="22" t="n">
        <f aca="false">+Q30+Q35+Q36</f>
        <v>499.515650994487</v>
      </c>
      <c r="R39" s="22" t="n">
        <f aca="false">+R30+R35+R36</f>
        <v>1241.99646525542</v>
      </c>
      <c r="S39" s="22" t="n">
        <f aca="false">+S30+S35+S36</f>
        <v>241.023092516346</v>
      </c>
      <c r="T39" s="22" t="n">
        <f aca="false">+T30+T35+T36</f>
        <v>2095.69446099449</v>
      </c>
      <c r="U39" s="22" t="n">
        <f aca="false">+U30+U35+U36</f>
        <v>773.944847994487</v>
      </c>
      <c r="V39" s="22" t="n">
        <f aca="false">+V30+V35+V36</f>
        <v>1093.84169525542</v>
      </c>
      <c r="W39" s="22" t="n">
        <f aca="false">+W30+W35+W36</f>
        <v>209.090916516346</v>
      </c>
      <c r="X39" s="22" t="n">
        <f aca="false">+X30+X35+X36</f>
        <v>2022.74984799449</v>
      </c>
      <c r="Y39" s="22" t="n">
        <f aca="false">+Y30+Y35+Y36</f>
        <v>250.933</v>
      </c>
      <c r="Z39" s="22" t="n">
        <f aca="false">+Z30+Z35+Z36</f>
        <v>396.294734</v>
      </c>
      <c r="AA39" s="22" t="n">
        <f aca="false">+AA30+AA35+AA36</f>
        <v>699.406354</v>
      </c>
      <c r="AB39" s="22" t="n">
        <f aca="false">+AB30+AB35+AB36</f>
        <v>302.999</v>
      </c>
      <c r="AC39" s="22" t="n">
        <f aca="false">+AC30+AC35+AC36</f>
        <v>121.861611991642</v>
      </c>
      <c r="AD39" s="22" t="n">
        <f aca="false">+AD30+AD35+AD36</f>
        <v>595.182060743836</v>
      </c>
      <c r="AE39" s="22" t="n">
        <f aca="false">+AE30+AE35+AE36</f>
        <v>507.551</v>
      </c>
      <c r="AF39" s="22" t="n">
        <f aca="false">+AF30+AF35+AF36</f>
        <v>218.671812</v>
      </c>
      <c r="AG39" s="22" t="n">
        <f aca="false">+AG30+AG35+AG36</f>
        <v>165.319</v>
      </c>
      <c r="AH39" s="22" t="n">
        <f aca="false">+AH30+AH35+AH36</f>
        <v>423.465</v>
      </c>
      <c r="AI39" s="22" t="n">
        <f aca="false">+AI30+AI35+AI36</f>
        <v>1081.075016</v>
      </c>
      <c r="AJ39" s="22" t="n">
        <f aca="false">+AJ30+AJ35+AJ36</f>
        <v>552.208976</v>
      </c>
      <c r="AK39" s="22" t="n">
        <f aca="false">+AK30+AK35+AK36</f>
        <v>1087.42058222146</v>
      </c>
      <c r="AL39" s="22" t="n">
        <f aca="false">+AL30+AL35+AL36</f>
        <v>341.8</v>
      </c>
      <c r="AM39" s="22" t="n">
        <f aca="false">+AM30+AM35+AM36</f>
        <v>180.382604</v>
      </c>
      <c r="AN39" s="22" t="n">
        <f aca="false">+AN30+AN35+AN36</f>
        <v>320.891237</v>
      </c>
      <c r="AO39" s="22" t="n">
        <f aca="false">+AO30+AO35+AO36</f>
        <v>143.220985185959</v>
      </c>
      <c r="AP39" s="22" t="n">
        <f aca="false">+AP30+AP35+AP36</f>
        <v>668.856</v>
      </c>
      <c r="AQ39" s="22" t="n">
        <f aca="false">+AQ30+AQ35+AQ36</f>
        <v>248.135</v>
      </c>
      <c r="AR39" s="22" t="n">
        <f aca="false">+AR30+AR35+AR36</f>
        <v>373.83125</v>
      </c>
      <c r="AS39" s="22" t="n">
        <f aca="false">+AS30+AS35+AS36</f>
        <v>4247.060178201</v>
      </c>
      <c r="AT39" s="22" t="n">
        <f aca="false">+AT30+AT35+AT36</f>
        <v>32.928</v>
      </c>
      <c r="AU39" s="22" t="n">
        <f aca="false">+AU30+AU35+AU36</f>
        <v>7.128</v>
      </c>
      <c r="AV39" s="22" t="n">
        <f aca="false">+AV30+AV35+AV36</f>
        <v>4.752</v>
      </c>
      <c r="AW39" s="22" t="n">
        <f aca="false">+AW30+AW35+AW36</f>
        <v>102.75</v>
      </c>
      <c r="AX39" s="22" t="n">
        <f aca="false">+AX30+AX35+AX36</f>
        <v>0</v>
      </c>
      <c r="AY39" s="22" t="n">
        <f aca="false">+AY30+AY35+AY36</f>
        <v>0</v>
      </c>
      <c r="AZ39" s="22" t="n">
        <f aca="false">+AZ30+AZ35+AZ36</f>
        <v>202.67</v>
      </c>
      <c r="BA39" s="22" t="n">
        <f aca="false">+BA30+BA35+BA36</f>
        <v>0</v>
      </c>
      <c r="BB39" s="22" t="n">
        <f aca="false">+BB30+BB35+BB36</f>
        <v>318.634912</v>
      </c>
      <c r="BC39" s="22" t="n">
        <f aca="false">+BC30+BC35+BC36</f>
        <v>60</v>
      </c>
      <c r="BD39" s="22" t="n">
        <f aca="false">+BD30+BD35+BD36</f>
        <v>66.113938</v>
      </c>
      <c r="BE39" s="22" t="n">
        <f aca="false">+BE30+BE35+BE36</f>
        <v>9.6</v>
      </c>
      <c r="BF39" s="22" t="n">
        <f aca="false">+BF30+BF35+BF36</f>
        <v>5.1</v>
      </c>
      <c r="BG39" s="22" t="n">
        <f aca="false">+BG30+BG35+BG36</f>
        <v>24.4</v>
      </c>
      <c r="BH39" s="22" t="n">
        <f aca="false">+BH30+BH35+BH36</f>
        <v>73.277</v>
      </c>
      <c r="BI39" s="22" t="n">
        <f aca="false">+BI30+BI35+BI36</f>
        <v>0</v>
      </c>
      <c r="BJ39" s="22" t="n">
        <f aca="false">+BJ30+BJ35+BJ36</f>
        <v>42.979</v>
      </c>
      <c r="BK39" s="22" t="n">
        <f aca="false">+BK30+BK35+BK36</f>
        <v>50.93884</v>
      </c>
      <c r="BL39" s="22" t="n">
        <f aca="false">+BL30+BL35+BL36</f>
        <v>200</v>
      </c>
      <c r="BM39" s="22" t="n">
        <f aca="false">+BM30+BM35+BM36</f>
        <v>0</v>
      </c>
      <c r="BN39" s="22" t="n">
        <f aca="false">+BN30+BN35+BN36</f>
        <v>0</v>
      </c>
      <c r="BO39" s="22" t="n">
        <f aca="false">+BO30+BO35+BO36</f>
        <v>41.771</v>
      </c>
      <c r="BP39" s="22" t="n">
        <f aca="false">+BP30+BP35+BP36</f>
        <v>0</v>
      </c>
      <c r="BQ39" s="22" t="n">
        <f aca="false">+BQ30+BQ35+BQ36</f>
        <v>37.069705</v>
      </c>
      <c r="BR39" s="22" t="n">
        <f aca="false">+BR30+BR35+BR36</f>
        <v>50.556</v>
      </c>
      <c r="BS39" s="22" t="n">
        <f aca="false">+BS30+BS35+BS36</f>
        <v>0</v>
      </c>
      <c r="BT39" s="22" t="n">
        <f aca="false">+BT30+BT35+BT36</f>
        <v>0</v>
      </c>
      <c r="BU39" s="22" t="n">
        <f aca="false">+BU30+BU35+BU36</f>
        <v>0</v>
      </c>
      <c r="BV39" s="22" t="n">
        <f aca="false">+BV30+BV35+BV36</f>
        <v>0</v>
      </c>
      <c r="BW39" s="22" t="n">
        <f aca="false">+BW30+BW35+BW36</f>
        <v>0</v>
      </c>
      <c r="BX39" s="22" t="n">
        <f aca="false">+BX30+BX35+BX36</f>
        <v>0</v>
      </c>
      <c r="BY39" s="22" t="n">
        <f aca="false">+BY30+BY35+BY36</f>
        <v>0</v>
      </c>
      <c r="BZ39" s="22" t="n">
        <f aca="false">+BZ30+BZ35+BZ36</f>
        <v>0</v>
      </c>
      <c r="CA39" s="22" t="n">
        <f aca="false">+CA30+CA35+CA36</f>
        <v>0</v>
      </c>
      <c r="CB39" s="22" t="n">
        <f aca="false">+CB30+CB35+CB36</f>
        <v>0</v>
      </c>
      <c r="CC39" s="22" t="n">
        <f aca="false">+CC30+CC35+CC36</f>
        <v>0</v>
      </c>
      <c r="CD39" s="22" t="n">
        <f aca="false">+CD30+CD35+CD36</f>
        <v>0</v>
      </c>
      <c r="CE39" s="22" t="n">
        <f aca="false">+CE30+CE35+CE36</f>
        <v>0</v>
      </c>
      <c r="CF39" s="22" t="n">
        <f aca="false">+CF30+CF35+CF36</f>
        <v>0</v>
      </c>
      <c r="CG39" s="22" t="n">
        <f aca="false">+CG30+CG35+CG36</f>
        <v>20</v>
      </c>
      <c r="CH39" s="22" t="n">
        <f aca="false">+CH30+CH35+CH36</f>
        <v>25</v>
      </c>
      <c r="CI39" s="22" t="n">
        <f aca="false">+CI30+CI35+CI36</f>
        <v>0</v>
      </c>
      <c r="CJ39" s="22" t="n">
        <f aca="false">+CJ30+CJ35+CJ36</f>
        <v>0</v>
      </c>
      <c r="CK39" s="22" t="n">
        <f aca="false">+CK30+CK35+CK36</f>
        <v>0</v>
      </c>
      <c r="CL39" s="22" t="n">
        <f aca="false">+CL30+CL35+CL36</f>
        <v>0.1</v>
      </c>
      <c r="CM39" s="22" t="n">
        <f aca="false">+CM30+CM35+CM36</f>
        <v>0</v>
      </c>
      <c r="CN39" s="22" t="n">
        <f aca="false">+CN30+CN35+CN36</f>
        <v>115.1</v>
      </c>
      <c r="CO39" s="22" t="n">
        <f aca="false">+CO30+CO35+CO36</f>
        <v>401.126</v>
      </c>
      <c r="CP39" s="22" t="n">
        <f aca="false">+CP30+CP35+CP36</f>
        <v>0</v>
      </c>
      <c r="CQ39" s="22" t="n">
        <f aca="false">+CQ30+CQ35+CQ36</f>
        <v>0</v>
      </c>
      <c r="CR39" s="22" t="n">
        <f aca="false">+CR30+CR35+CR36</f>
        <v>0</v>
      </c>
      <c r="CS39" s="22" t="n">
        <f aca="false">+CS30+CS35+CS36</f>
        <v>75</v>
      </c>
      <c r="CT39" s="22" t="n">
        <f aca="false">+CT30+CT35+CT36</f>
        <v>150</v>
      </c>
      <c r="CU39" s="22" t="n">
        <f aca="false">+CU30+CU35+CU36</f>
        <v>0</v>
      </c>
      <c r="CV39" s="22" t="n">
        <f aca="false">+CV30+CV35+CV36</f>
        <v>0</v>
      </c>
      <c r="CW39" s="22" t="n">
        <f aca="false">+CW30+CW35+CW36</f>
        <v>0</v>
      </c>
      <c r="CX39" s="22" t="n">
        <f aca="false">+CX30+CX35+CX36</f>
        <v>0</v>
      </c>
      <c r="CY39" s="22" t="n">
        <f aca="false">+CY30+CY35+CY36</f>
        <v>0</v>
      </c>
      <c r="CZ39" s="22" t="n">
        <f aca="false">+CZ30+CZ35+CZ36</f>
        <v>0</v>
      </c>
      <c r="DA39" s="22" t="n">
        <f aca="false">+DA30+DA35+DA36</f>
        <v>0</v>
      </c>
      <c r="DB39" s="22" t="n">
        <f aca="false">+DB30+DB35+DB36</f>
        <v>0</v>
      </c>
      <c r="DC39" s="22" t="n">
        <f aca="false">+DC30+DC35+DC36</f>
        <v>0</v>
      </c>
      <c r="DD39" s="22" t="n">
        <f aca="false">+DD30+DD35+DD36</f>
        <v>0</v>
      </c>
      <c r="DE39" s="22" t="n">
        <f aca="false">+DE30+DE35+DE36</f>
        <v>0</v>
      </c>
      <c r="DF39" s="22" t="n">
        <f aca="false">+DF30+DF35+DF36</f>
        <v>0</v>
      </c>
      <c r="DG39" s="22" t="n">
        <f aca="false">+DG30+DG35+DG36</f>
        <v>0</v>
      </c>
      <c r="DH39" s="22" t="n">
        <f aca="false">+DH30+DH35+DH36</f>
        <v>0</v>
      </c>
      <c r="DI39" s="22" t="n">
        <f aca="false">+DI30+DI35+DI36</f>
        <v>389.956</v>
      </c>
      <c r="DJ39" s="22" t="n">
        <f aca="false">+DJ30+DJ35+DJ36</f>
        <v>0</v>
      </c>
      <c r="DK39" s="22" t="n">
        <f aca="false">+DK30+DK35+DK36</f>
        <v>0</v>
      </c>
      <c r="DL39" s="22" t="n">
        <f aca="false">+DL30+DL35+DL36</f>
        <v>17635.7920645772</v>
      </c>
      <c r="DM39" s="22" t="n">
        <f aca="false">+DM30+DM35+DM36</f>
        <v>2080.5158415</v>
      </c>
      <c r="DN39" s="22" t="n">
        <f aca="false">+DN30+DN35+DN36</f>
        <v>0</v>
      </c>
      <c r="DO39" s="22" t="n">
        <f aca="false">+DO30+DO35+DO36</f>
        <v>0</v>
      </c>
      <c r="DP39" s="22" t="n">
        <f aca="false">+DP30+DP35+DP36</f>
        <v>0</v>
      </c>
      <c r="DQ39" s="22" t="n">
        <f aca="false">+DQ30+DQ35+DQ36</f>
        <v>0</v>
      </c>
      <c r="DR39" s="22" t="n">
        <f aca="false">+DR30+DR35+DR36</f>
        <v>0</v>
      </c>
      <c r="DS39" s="22" t="n">
        <f aca="false">+DS30+DS35+DS36</f>
        <v>0</v>
      </c>
      <c r="DT39" s="22" t="n">
        <f aca="false">+DT30+DT35+DT36</f>
        <v>0</v>
      </c>
      <c r="DU39" s="22" t="n">
        <f aca="false">+DU30+DU35+DU36</f>
        <v>0</v>
      </c>
      <c r="DV39" s="22" t="n">
        <f aca="false">+DV30+DV35+DV36</f>
        <v>0</v>
      </c>
      <c r="DW39" s="22" t="n">
        <f aca="false">+DW30+DW35+DW36</f>
        <v>0</v>
      </c>
      <c r="DX39" s="22" t="n">
        <f aca="false">+DX30+DX35+DX36</f>
        <v>0</v>
      </c>
      <c r="DY39" s="22" t="n">
        <f aca="false">+DY30+DY35+DY36</f>
        <v>0</v>
      </c>
      <c r="DZ39" s="22" t="n">
        <f aca="false">+DZ30+DZ35+DZ36</f>
        <v>0</v>
      </c>
      <c r="EA39" s="22" t="n">
        <f aca="false">+EA30+EA35+EA36</f>
        <v>0</v>
      </c>
      <c r="EB39" s="22" t="n">
        <f aca="false">+EB30+EB35+EB36</f>
        <v>0</v>
      </c>
      <c r="EC39" s="22" t="n">
        <f aca="false">+EC30+EC35+EC36</f>
        <v>0</v>
      </c>
      <c r="ED39" s="22" t="n">
        <f aca="false">+ED30+ED35+ED36</f>
        <v>0</v>
      </c>
      <c r="EE39" s="22" t="n">
        <f aca="false">+EE30+EE35+EE36</f>
        <v>0</v>
      </c>
      <c r="EF39" s="22" t="n">
        <f aca="false">+EF30+EF35+EF36</f>
        <v>0</v>
      </c>
      <c r="EG39" s="22" t="n">
        <f aca="false">+EG30+EG35+EG36</f>
        <v>0</v>
      </c>
      <c r="EH39" s="22" t="n">
        <f aca="false">+EH30+EH35+EH36</f>
        <v>0</v>
      </c>
      <c r="EI39" s="22" t="n">
        <f aca="false">+EI30+EI35+EI36</f>
        <v>0</v>
      </c>
      <c r="EJ39" s="22" t="n">
        <f aca="false">+EJ30+EJ35+EJ36</f>
        <v>0</v>
      </c>
      <c r="EK39" s="22" t="n">
        <f aca="false">+EK30+EK35+EK36</f>
        <v>0</v>
      </c>
      <c r="EL39" s="22" t="n">
        <f aca="false">+EL30+EL35+EL36</f>
        <v>0</v>
      </c>
      <c r="EM39" s="22" t="n">
        <f aca="false">+EM30+EM35+EM36</f>
        <v>0</v>
      </c>
      <c r="EN39" s="22" t="n">
        <f aca="false">+EN30+EN35+EN36</f>
        <v>0</v>
      </c>
      <c r="EO39" s="22" t="n">
        <f aca="false">+EO30+EO35+EO36</f>
        <v>0</v>
      </c>
      <c r="EP39" s="22" t="n">
        <f aca="false">+EP30+EP35+EP36</f>
        <v>0</v>
      </c>
      <c r="EQ39" s="22" t="n">
        <f aca="false">+EQ30+EQ35+EQ36</f>
        <v>0</v>
      </c>
      <c r="ER39" s="22" t="n">
        <f aca="false">+ER30+ER35+ER36</f>
        <v>0</v>
      </c>
      <c r="ES39" s="22" t="n">
        <f aca="false">+ES30+ES35+ES36</f>
        <v>0</v>
      </c>
      <c r="ET39" s="22" t="n">
        <f aca="false">+ET30+ET35+ET36</f>
        <v>0</v>
      </c>
      <c r="EU39" s="22" t="n">
        <f aca="false">+EU30+EU35+EU36</f>
        <v>0</v>
      </c>
      <c r="EV39" s="22" t="n">
        <f aca="false">+EV30+EV35+EV36</f>
        <v>0</v>
      </c>
      <c r="EW39" s="22" t="n">
        <f aca="false">+EW30+EW35+EW36</f>
        <v>0</v>
      </c>
      <c r="EX39" s="22" t="n">
        <f aca="false">+EX30+EX35+EX36</f>
        <v>0</v>
      </c>
      <c r="EY39" s="22" t="n">
        <f aca="false">+EY30+EY35+EY36</f>
        <v>0</v>
      </c>
      <c r="EZ39" s="22" t="n">
        <f aca="false">+EZ30+EZ35+EZ36</f>
        <v>0</v>
      </c>
      <c r="FA39" s="22" t="n">
        <f aca="false">+FA30+FA35+FA36</f>
        <v>0</v>
      </c>
      <c r="FB39" s="22" t="n">
        <f aca="false">+FB30+FB35+FB36</f>
        <v>0</v>
      </c>
      <c r="FC39" s="22" t="n">
        <f aca="false">+FC30+FC35+FC36</f>
        <v>0</v>
      </c>
      <c r="FD39" s="22" t="n">
        <f aca="false">+FD30+FD35+FD36</f>
        <v>0</v>
      </c>
      <c r="FE39" s="22" t="n">
        <f aca="false">+FE30+FE35+FE36</f>
        <v>0</v>
      </c>
      <c r="FF39" s="22" t="n">
        <f aca="false">+FF30+FF35+FF36</f>
        <v>0</v>
      </c>
      <c r="FG39" s="22" t="n">
        <f aca="false">+FG30+FG35+FG36</f>
        <v>0</v>
      </c>
      <c r="FH39" s="22" t="n">
        <f aca="false">+FH30+FH35+FH36</f>
        <v>0</v>
      </c>
      <c r="FI39" s="22" t="n">
        <f aca="false">+FI30+FI35+FI36</f>
        <v>0</v>
      </c>
      <c r="FJ39" s="22" t="n">
        <f aca="false">+FJ30+FJ35+FJ36</f>
        <v>0</v>
      </c>
      <c r="FK39" s="22" t="n">
        <f aca="false">+FK30+FK35+FK36</f>
        <v>0</v>
      </c>
      <c r="FL39" s="22" t="n">
        <f aca="false">+FL30+FL35+FL36</f>
        <v>0</v>
      </c>
      <c r="FM39" s="22" t="n">
        <f aca="false">+FM30+FM35+FM36</f>
        <v>0</v>
      </c>
      <c r="FN39" s="22" t="n">
        <f aca="false">+FN30+FN35+FN36</f>
        <v>0</v>
      </c>
      <c r="FO39" s="22" t="n">
        <f aca="false">+FO30+FO35+FO36</f>
        <v>0</v>
      </c>
      <c r="FP39" s="22" t="n">
        <f aca="false">+FP30+FP35+FP36</f>
        <v>0</v>
      </c>
      <c r="FQ39" s="22" t="n">
        <f aca="false">+FQ30+FQ35+FQ36</f>
        <v>0</v>
      </c>
      <c r="FR39" s="22" t="n">
        <f aca="false">+FR30+FR35+FR36</f>
        <v>0</v>
      </c>
      <c r="FS39" s="22" t="n">
        <f aca="false">+FS30+FS35+FS36</f>
        <v>0</v>
      </c>
      <c r="FT39" s="22" t="n">
        <f aca="false">+FT30+FT35+FT36</f>
        <v>0</v>
      </c>
      <c r="FU39" s="22" t="n">
        <f aca="false">+FU30+FU35+FU36</f>
        <v>0</v>
      </c>
      <c r="FV39" s="22" t="n">
        <f aca="false">+FV30+FV35+FV36</f>
        <v>0</v>
      </c>
      <c r="FW39" s="22" t="n">
        <f aca="false">+FW30+FW35+FW36</f>
        <v>0</v>
      </c>
      <c r="FX39" s="22" t="n">
        <f aca="false">+FX30+FX35+FX36</f>
        <v>0</v>
      </c>
      <c r="FY39" s="22" t="n">
        <f aca="false">+FY30+FY35+FY36</f>
        <v>0</v>
      </c>
      <c r="FZ39" s="22" t="n">
        <f aca="false">+FZ30+FZ35+FZ36</f>
        <v>0</v>
      </c>
      <c r="GA39" s="22" t="n">
        <f aca="false">+GA30+GA35+GA36</f>
        <v>0</v>
      </c>
      <c r="GB39" s="22" t="n">
        <f aca="false">+GB30+GB35+GB36</f>
        <v>0</v>
      </c>
      <c r="GC39" s="22" t="n">
        <f aca="false">+GC30+GC35+GC36</f>
        <v>0</v>
      </c>
      <c r="GD39" s="22" t="n">
        <f aca="false">+GD30+GD35+GD36</f>
        <v>0</v>
      </c>
      <c r="GE39" s="22" t="n">
        <f aca="false">+GE30+GE35+GE36</f>
        <v>0</v>
      </c>
      <c r="GF39" s="22" t="n">
        <f aca="false">+GF30+GF35+GF36</f>
        <v>0</v>
      </c>
      <c r="GG39" s="22" t="n">
        <f aca="false">+GG30+GG35+GG36</f>
        <v>0</v>
      </c>
      <c r="GH39" s="22" t="n">
        <f aca="false">+GH30+GH35+GH36</f>
        <v>0</v>
      </c>
      <c r="GI39" s="22" t="n">
        <f aca="false">+GI30+GI35+GI36</f>
        <v>0</v>
      </c>
      <c r="GJ39" s="22" t="n">
        <f aca="false">+GJ30+GJ35+GJ36</f>
        <v>0</v>
      </c>
      <c r="GK39" s="22" t="n">
        <f aca="false">+GK30+GK35+GK36</f>
        <v>0</v>
      </c>
      <c r="GL39" s="22" t="n">
        <f aca="false">+GL30+GL35+GL36</f>
        <v>0</v>
      </c>
      <c r="GM39" s="22" t="n">
        <f aca="false">+GM30+GM35+GM36</f>
        <v>0</v>
      </c>
      <c r="GN39" s="22" t="n">
        <f aca="false">+GN30+GN35+GN36</f>
        <v>0</v>
      </c>
      <c r="GO39" s="22" t="n">
        <f aca="false">+GO30+GO35+GO36</f>
        <v>0</v>
      </c>
      <c r="GP39" s="22" t="n">
        <f aca="false">+GP30+GP35+GP36</f>
        <v>0</v>
      </c>
      <c r="GQ39" s="22" t="n">
        <f aca="false">+GQ30+GQ35+GQ36+GQ15</f>
        <v>0</v>
      </c>
      <c r="GR39" s="22" t="n">
        <f aca="false">+GR30+GR35+GR36+GR15</f>
        <v>0</v>
      </c>
      <c r="GS39" s="22" t="n">
        <f aca="false">+GS30+GS35+GS36+GS15</f>
        <v>0</v>
      </c>
      <c r="GT39" s="22" t="n">
        <f aca="false">+GT30+GT35+GT36+GT15</f>
        <v>0</v>
      </c>
      <c r="GU39" s="22" t="n">
        <f aca="false">+GU30+GU35+GU36+GU15</f>
        <v>0</v>
      </c>
      <c r="GV39" s="22" t="n">
        <f aca="false">+GV30+GV35+GV36+GV15</f>
        <v>0</v>
      </c>
      <c r="GW39" s="22" t="n">
        <f aca="false">+GW30+GW35+GW36+GW15</f>
        <v>0</v>
      </c>
      <c r="GX39" s="22" t="n">
        <f aca="false">+GX30+GX35+GX36+GX15</f>
        <v>0</v>
      </c>
      <c r="GY39" s="22" t="n">
        <f aca="false">+GY30+GY35+GY36+GY15</f>
        <v>0</v>
      </c>
      <c r="GZ39" s="22" t="n">
        <f aca="false">+GZ30+GZ35+GZ36+GZ15</f>
        <v>0</v>
      </c>
      <c r="HA39" s="22" t="n">
        <f aca="false">+HA30+HA35+HA36+HA15</f>
        <v>0</v>
      </c>
      <c r="HB39" s="22" t="n">
        <f aca="false">+HB30+HB35+HB36+HB15</f>
        <v>0</v>
      </c>
      <c r="HC39" s="22" t="n">
        <f aca="false">+HC30+HC35+HC36+HC15</f>
        <v>0</v>
      </c>
      <c r="HD39" s="22" t="n">
        <f aca="false">+HD30+HD35+HD36+HD15</f>
        <v>0</v>
      </c>
      <c r="HE39" s="22" t="n">
        <f aca="false">+HE30+HE35+HE36+HE15</f>
        <v>0</v>
      </c>
      <c r="HF39" s="22" t="n">
        <f aca="false">+HF30+HF35+HF36+HF15</f>
        <v>0</v>
      </c>
      <c r="HG39" s="22" t="n">
        <f aca="false">+HG30+HG35+HG36+HG15</f>
        <v>0</v>
      </c>
      <c r="HH39" s="22" t="n">
        <f aca="false">+HH30+HH35+HH36+HH15</f>
        <v>0</v>
      </c>
      <c r="HI39" s="22" t="n">
        <f aca="false">+HI30+HI35+HI36+HI15</f>
        <v>0</v>
      </c>
      <c r="HJ39" s="22" t="n">
        <f aca="false">+HJ30+HJ35+HJ36+HJ15</f>
        <v>0</v>
      </c>
      <c r="HK39" s="22" t="n">
        <f aca="false">+HK30+HK35+HK36+HK15</f>
        <v>0</v>
      </c>
      <c r="HL39" s="22" t="n">
        <f aca="false">+HL30+HL35+HL36+HL15</f>
        <v>0</v>
      </c>
      <c r="HM39" s="22" t="n">
        <f aca="false">+HM30+HM35+HM36+HM15</f>
        <v>0</v>
      </c>
      <c r="HN39" s="22" t="n">
        <f aca="false">+HN30+HN35+HN36+HN15</f>
        <v>0</v>
      </c>
      <c r="HO39" s="22" t="n">
        <f aca="false">+HO30+HO35+HO36+HO15</f>
        <v>0</v>
      </c>
      <c r="HP39" s="22" t="n">
        <f aca="false">+HP30+HP35+HP36+HP15</f>
        <v>0</v>
      </c>
      <c r="HQ39" s="22" t="n">
        <f aca="false">+HQ30+HQ35+HQ36+HQ15</f>
        <v>0</v>
      </c>
      <c r="HR39" s="22" t="n">
        <f aca="false">+HR30+HR35+HR36+HR15</f>
        <v>0</v>
      </c>
      <c r="HS39" s="22" t="n">
        <f aca="false">+HS30+HS35+HS36+HS15</f>
        <v>0</v>
      </c>
      <c r="HT39" s="22" t="e">
        <f aca="false">+HT30+HT35+HT36+HT15</f>
        <v>#REF!</v>
      </c>
      <c r="HU39" s="22" t="e">
        <f aca="false">+HU30+HU35+HU36+HU15</f>
        <v>#REF!</v>
      </c>
      <c r="HV39" s="22" t="e">
        <f aca="false">+HV30+HV35+HV36+HV15</f>
        <v>#REF!</v>
      </c>
      <c r="HW39" s="22" t="e">
        <f aca="false">+HW30+HW35+HW36+HW15</f>
        <v>#REF!</v>
      </c>
      <c r="HX39" s="22" t="e">
        <f aca="false">+HX30+HX35+HX36+HX15</f>
        <v>#REF!</v>
      </c>
      <c r="HY39" s="22" t="e">
        <f aca="false">+HY30+HY35+HY36+HY15</f>
        <v>#REF!</v>
      </c>
      <c r="HZ39" s="22" t="e">
        <f aca="false">+HZ30+HZ35+HZ36+HZ15</f>
        <v>#REF!</v>
      </c>
      <c r="IA39" s="22" t="e">
        <f aca="false">+IA30+IA35+IA36+IA15</f>
        <v>#REF!</v>
      </c>
      <c r="IB39" s="22" t="e">
        <f aca="false">+IB30+IB35+IB36+IB15</f>
        <v>#REF!</v>
      </c>
      <c r="IC39" s="22" t="e">
        <f aca="false">+IC30+IC35+IC36+IC15</f>
        <v>#REF!</v>
      </c>
      <c r="ID39" s="22" t="e">
        <f aca="false">+ID30+ID35+ID36+ID15</f>
        <v>#REF!</v>
      </c>
      <c r="IE39" s="22" t="e">
        <f aca="false">+IE30+IE35+IE36+IE15</f>
        <v>#REF!</v>
      </c>
      <c r="IF39" s="22" t="e">
        <f aca="false">+IF30+IF35+IF36+IF15</f>
        <v>#REF!</v>
      </c>
      <c r="IG39" s="22" t="e">
        <f aca="false">+IG30+IG35+IG36+IG15</f>
        <v>#REF!</v>
      </c>
      <c r="IH39" s="22" t="e">
        <f aca="false">+IH30+IH35+IH36+IH15</f>
        <v>#REF!</v>
      </c>
      <c r="II39" s="22" t="e">
        <f aca="false">+II30+II35+II36+II15</f>
        <v>#REF!</v>
      </c>
      <c r="IJ39" s="22" t="e">
        <f aca="false">+IJ30+IJ35+IJ36+IJ15</f>
        <v>#REF!</v>
      </c>
      <c r="IK39" s="22" t="e">
        <f aca="false">+IK30+IK35+IK36+IK15</f>
        <v>#REF!</v>
      </c>
      <c r="IL39" s="22" t="e">
        <f aca="false">+IL30+IL35+IL36+IL15</f>
        <v>#REF!</v>
      </c>
      <c r="IM39" s="22" t="e">
        <f aca="false">+IM30+IM35+IM36+IM15</f>
        <v>#REF!</v>
      </c>
      <c r="IN39" s="22" t="e">
        <f aca="false">+IN30+IN35+IN36+IN15</f>
        <v>#REF!</v>
      </c>
      <c r="IO39" s="22" t="e">
        <f aca="false">+IO30+IO35+IO36+IO15</f>
        <v>#REF!</v>
      </c>
      <c r="IP39" s="22" t="e">
        <f aca="false">+IP30+IP35+IP36+IP15</f>
        <v>#REF!</v>
      </c>
      <c r="IQ39" s="22" t="e">
        <f aca="false">+IQ30+IQ35+IQ36+IQ15</f>
        <v>#REF!</v>
      </c>
      <c r="IR39" s="22" t="e">
        <f aca="false">+IR30+IR35+IR36+IR15</f>
        <v>#REF!</v>
      </c>
      <c r="IS39" s="22" t="n">
        <f aca="false">+IS30+IS35+IS36+IS15</f>
        <v>0</v>
      </c>
      <c r="IT39" s="22" t="n">
        <f aca="false">+IT30+IT35+IT36+IT15</f>
        <v>0</v>
      </c>
      <c r="IU39" s="22" t="n">
        <f aca="false">+IU30+IU35+IU36+IU15</f>
        <v>0</v>
      </c>
      <c r="IV39" s="22" t="n">
        <f aca="false">+IV30+IV35+IV36+IV15</f>
        <v>0</v>
      </c>
    </row>
    <row r="40" customFormat="false" ht="13.5" hidden="false" customHeight="false" outlineLevel="0" collapsed="false"/>
    <row r="42" customFormat="false" ht="12.75" hidden="false" customHeight="false" outlineLevel="0" collapsed="false">
      <c r="B42" s="0" t="s">
        <v>150</v>
      </c>
      <c r="C42" s="1" t="s">
        <v>151</v>
      </c>
    </row>
    <row r="48" customFormat="false" ht="40.5" hidden="false" customHeight="true" outlineLevel="0" collapsed="false">
      <c r="A48" s="10"/>
      <c r="B48" s="10"/>
      <c r="C48" s="11"/>
      <c r="D48" s="11" t="s">
        <v>2</v>
      </c>
      <c r="E48" s="11"/>
      <c r="F48" s="12" t="s">
        <v>3</v>
      </c>
      <c r="G48" s="12" t="s">
        <v>4</v>
      </c>
      <c r="H48" s="12" t="s">
        <v>5</v>
      </c>
      <c r="I48" s="12" t="s">
        <v>6</v>
      </c>
      <c r="J48" s="12" t="s">
        <v>7</v>
      </c>
      <c r="K48" s="12" t="s">
        <v>8</v>
      </c>
      <c r="L48" s="12" t="s">
        <v>9</v>
      </c>
      <c r="M48" s="12" t="s">
        <v>10</v>
      </c>
      <c r="N48" s="12" t="s">
        <v>11</v>
      </c>
      <c r="O48" s="12" t="s">
        <v>12</v>
      </c>
      <c r="P48" s="12" t="s">
        <v>13</v>
      </c>
      <c r="Q48" s="12" t="s">
        <v>14</v>
      </c>
      <c r="R48" s="12" t="s">
        <v>15</v>
      </c>
      <c r="S48" s="12" t="s">
        <v>16</v>
      </c>
      <c r="T48" s="12" t="s">
        <v>17</v>
      </c>
      <c r="U48" s="12" t="s">
        <v>18</v>
      </c>
      <c r="V48" s="12" t="s">
        <v>19</v>
      </c>
      <c r="W48" s="12" t="s">
        <v>20</v>
      </c>
      <c r="X48" s="12" t="s">
        <v>21</v>
      </c>
      <c r="Y48" s="12" t="s">
        <v>22</v>
      </c>
      <c r="Z48" s="12" t="s">
        <v>23</v>
      </c>
      <c r="AA48" s="12" t="s">
        <v>24</v>
      </c>
      <c r="AB48" s="12" t="s">
        <v>25</v>
      </c>
      <c r="AC48" s="12" t="s">
        <v>26</v>
      </c>
      <c r="AD48" s="12" t="s">
        <v>27</v>
      </c>
      <c r="AE48" s="12" t="s">
        <v>28</v>
      </c>
      <c r="AF48" s="12" t="s">
        <v>29</v>
      </c>
      <c r="AG48" s="12" t="s">
        <v>30</v>
      </c>
      <c r="AH48" s="12" t="s">
        <v>31</v>
      </c>
      <c r="AI48" s="12" t="s">
        <v>32</v>
      </c>
      <c r="AJ48" s="12" t="s">
        <v>33</v>
      </c>
      <c r="AK48" s="12" t="s">
        <v>34</v>
      </c>
      <c r="AL48" s="12" t="s">
        <v>35</v>
      </c>
      <c r="AM48" s="12" t="s">
        <v>36</v>
      </c>
      <c r="AN48" s="12" t="s">
        <v>37</v>
      </c>
      <c r="AO48" s="12" t="s">
        <v>38</v>
      </c>
      <c r="AP48" s="12" t="s">
        <v>39</v>
      </c>
      <c r="AQ48" s="12" t="s">
        <v>40</v>
      </c>
      <c r="AR48" s="12" t="s">
        <v>41</v>
      </c>
      <c r="AS48" s="12" t="s">
        <v>42</v>
      </c>
      <c r="AT48" s="12" t="s">
        <v>43</v>
      </c>
      <c r="AU48" s="12" t="s">
        <v>44</v>
      </c>
      <c r="AV48" s="12" t="s">
        <v>45</v>
      </c>
      <c r="AW48" s="12" t="s">
        <v>46</v>
      </c>
      <c r="AX48" s="12" t="s">
        <v>47</v>
      </c>
      <c r="AY48" s="12" t="s">
        <v>48</v>
      </c>
      <c r="AZ48" s="12" t="s">
        <v>49</v>
      </c>
      <c r="BA48" s="12" t="s">
        <v>50</v>
      </c>
      <c r="BB48" s="12" t="s">
        <v>51</v>
      </c>
      <c r="BC48" s="12" t="s">
        <v>52</v>
      </c>
      <c r="BD48" s="12" t="s">
        <v>53</v>
      </c>
      <c r="BE48" s="12" t="s">
        <v>54</v>
      </c>
      <c r="BF48" s="12" t="s">
        <v>55</v>
      </c>
      <c r="BG48" s="12" t="s">
        <v>56</v>
      </c>
      <c r="BH48" s="12" t="s">
        <v>57</v>
      </c>
      <c r="BI48" s="12" t="s">
        <v>58</v>
      </c>
      <c r="BJ48" s="12" t="s">
        <v>59</v>
      </c>
      <c r="BK48" s="12" t="s">
        <v>60</v>
      </c>
      <c r="BL48" s="12" t="s">
        <v>61</v>
      </c>
      <c r="BM48" s="12" t="s">
        <v>62</v>
      </c>
      <c r="BN48" s="12" t="s">
        <v>63</v>
      </c>
      <c r="BO48" s="12" t="s">
        <v>64</v>
      </c>
      <c r="BP48" s="12" t="s">
        <v>65</v>
      </c>
      <c r="BQ48" s="12" t="s">
        <v>66</v>
      </c>
      <c r="BR48" s="12" t="s">
        <v>67</v>
      </c>
      <c r="BS48" s="12" t="s">
        <v>68</v>
      </c>
      <c r="BT48" s="12" t="s">
        <v>69</v>
      </c>
      <c r="BU48" s="12" t="s">
        <v>70</v>
      </c>
      <c r="BV48" s="12" t="s">
        <v>71</v>
      </c>
      <c r="BW48" s="12" t="s">
        <v>72</v>
      </c>
      <c r="BX48" s="12" t="s">
        <v>73</v>
      </c>
      <c r="BY48" s="12" t="s">
        <v>74</v>
      </c>
      <c r="BZ48" s="12" t="s">
        <v>75</v>
      </c>
      <c r="CA48" s="12" t="s">
        <v>76</v>
      </c>
      <c r="CB48" s="12" t="s">
        <v>77</v>
      </c>
      <c r="CC48" s="12" t="s">
        <v>78</v>
      </c>
      <c r="CD48" s="12" t="s">
        <v>79</v>
      </c>
      <c r="CE48" s="12" t="s">
        <v>80</v>
      </c>
      <c r="CF48" s="12" t="s">
        <v>81</v>
      </c>
      <c r="CG48" s="12" t="s">
        <v>82</v>
      </c>
      <c r="CH48" s="12" t="s">
        <v>83</v>
      </c>
      <c r="CI48" s="12" t="s">
        <v>84</v>
      </c>
      <c r="CJ48" s="12" t="s">
        <v>85</v>
      </c>
      <c r="CK48" s="12" t="s">
        <v>86</v>
      </c>
      <c r="CL48" s="12" t="s">
        <v>87</v>
      </c>
      <c r="CM48" s="12" t="s">
        <v>88</v>
      </c>
      <c r="CN48" s="12" t="s">
        <v>89</v>
      </c>
      <c r="CO48" s="12" t="s">
        <v>90</v>
      </c>
      <c r="CP48" s="12" t="s">
        <v>91</v>
      </c>
      <c r="CQ48" s="12" t="s">
        <v>92</v>
      </c>
      <c r="CR48" s="12" t="s">
        <v>93</v>
      </c>
      <c r="CS48" s="12" t="s">
        <v>94</v>
      </c>
      <c r="CT48" s="12" t="s">
        <v>95</v>
      </c>
      <c r="CU48" s="12" t="s">
        <v>96</v>
      </c>
      <c r="CV48" s="12" t="s">
        <v>97</v>
      </c>
      <c r="CW48" s="12" t="s">
        <v>98</v>
      </c>
      <c r="CX48" s="12" t="s">
        <v>99</v>
      </c>
      <c r="CY48" s="12" t="s">
        <v>100</v>
      </c>
      <c r="CZ48" s="12" t="s">
        <v>101</v>
      </c>
      <c r="DA48" s="12" t="s">
        <v>102</v>
      </c>
      <c r="DB48" s="12" t="s">
        <v>103</v>
      </c>
      <c r="DC48" s="12" t="s">
        <v>104</v>
      </c>
      <c r="DD48" s="12" t="s">
        <v>105</v>
      </c>
      <c r="DE48" s="12" t="s">
        <v>106</v>
      </c>
      <c r="DF48" s="12" t="s">
        <v>107</v>
      </c>
      <c r="DG48" s="12" t="s">
        <v>108</v>
      </c>
      <c r="DH48" s="12" t="s">
        <v>109</v>
      </c>
      <c r="DI48" s="12" t="s">
        <v>110</v>
      </c>
      <c r="DJ48" s="12" t="s">
        <v>111</v>
      </c>
      <c r="DK48" s="12" t="s">
        <v>112</v>
      </c>
      <c r="DL48" s="12" t="s">
        <v>113</v>
      </c>
      <c r="DM48" s="12" t="s">
        <v>114</v>
      </c>
      <c r="DN48" s="12" t="s">
        <v>115</v>
      </c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</row>
    <row r="49" customFormat="false" ht="25.5" hidden="false" customHeight="true" outlineLevel="0" collapsed="false">
      <c r="A49" s="10"/>
      <c r="B49" s="10"/>
      <c r="C49" s="32" t="s">
        <v>126</v>
      </c>
      <c r="D49" s="33"/>
      <c r="E49" s="33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</row>
    <row r="50" customFormat="false" ht="12.75" hidden="false" customHeight="false" outlineLevel="0" collapsed="false">
      <c r="C50" s="35" t="s">
        <v>152</v>
      </c>
      <c r="D50" s="13" t="n">
        <f aca="false">SUMIF('Balance Sheet'!$I$8:$I$168,$C50,'Balance Sheet'!$T$8:$T$168)</f>
        <v>690</v>
      </c>
      <c r="F50" s="13" t="n">
        <f aca="false">SUMIF('Balance Sheet'!$I$8:$I$168,$C50,'Balance Sheet'!Y$8:Y$168)</f>
        <v>690</v>
      </c>
      <c r="G50" s="13" t="n">
        <f aca="false">SUMIF('Balance Sheet'!$I$8:$I$168,$C50,'Balance Sheet'!Z$8:Z$168)</f>
        <v>0</v>
      </c>
      <c r="H50" s="13" t="n">
        <f aca="false">SUMIF('Balance Sheet'!$I$8:$I$168,$C50,'Balance Sheet'!AA$8:AA$168)</f>
        <v>0</v>
      </c>
      <c r="I50" s="13" t="n">
        <f aca="false">SUMIF('Balance Sheet'!$I$8:$I$168,$C50,'Balance Sheet'!AB$8:AB$168)</f>
        <v>0</v>
      </c>
      <c r="J50" s="13" t="n">
        <f aca="false">SUMIF('Balance Sheet'!$I$8:$I$168,$C50,'Balance Sheet'!AC$8:AC$168)</f>
        <v>0</v>
      </c>
      <c r="K50" s="13" t="n">
        <f aca="false">SUMIF('Balance Sheet'!$I$8:$I$168,$C50,'Balance Sheet'!AD$8:AD$168)</f>
        <v>0</v>
      </c>
      <c r="L50" s="13" t="n">
        <f aca="false">SUMIF('Balance Sheet'!$I$8:$I$168,$C50,'Balance Sheet'!AE$8:AE$168)</f>
        <v>0</v>
      </c>
      <c r="M50" s="13" t="n">
        <f aca="false">SUMIF('Balance Sheet'!$I$8:$I$168,$C50,'Balance Sheet'!AF$8:AF$168)</f>
        <v>0</v>
      </c>
      <c r="N50" s="13" t="n">
        <f aca="false">SUMIF('Balance Sheet'!$I$8:$I$168,$C50,'Balance Sheet'!AG$8:AG$168)</f>
        <v>0</v>
      </c>
      <c r="O50" s="13" t="n">
        <f aca="false">SUMIF('Balance Sheet'!$I$8:$I$168,$C50,'Balance Sheet'!AH$8:AH$168)</f>
        <v>0</v>
      </c>
      <c r="P50" s="13" t="n">
        <f aca="false">SUMIF('Balance Sheet'!$I$8:$I$168,$C50,'Balance Sheet'!AI$8:AI$168)</f>
        <v>0</v>
      </c>
      <c r="Q50" s="13" t="n">
        <f aca="false">SUMIF('Balance Sheet'!$I$8:$I$168,$C50,'Balance Sheet'!AJ$8:AJ$168)</f>
        <v>0</v>
      </c>
      <c r="R50" s="13" t="n">
        <f aca="false">SUMIF('Balance Sheet'!$I$8:$I$168,$C50,'Balance Sheet'!AK$8:AK$168)</f>
        <v>0</v>
      </c>
      <c r="S50" s="13" t="n">
        <f aca="false">SUMIF('Balance Sheet'!$I$8:$I$168,$C50,'Balance Sheet'!AL$8:AL$168)</f>
        <v>0</v>
      </c>
      <c r="T50" s="13" t="n">
        <f aca="false">SUMIF('Balance Sheet'!$I$8:$I$168,$C50,'Balance Sheet'!AM$8:AM$168)</f>
        <v>0</v>
      </c>
      <c r="U50" s="13" t="n">
        <f aca="false">SUMIF('Balance Sheet'!$I$8:$I$168,$C50,'Balance Sheet'!AN$8:AN$168)</f>
        <v>0</v>
      </c>
      <c r="V50" s="13" t="n">
        <f aca="false">SUMIF('Balance Sheet'!$I$8:$I$168,$C50,'Balance Sheet'!AO$8:AO$168)</f>
        <v>0</v>
      </c>
      <c r="W50" s="13" t="n">
        <f aca="false">SUMIF('Balance Sheet'!$I$8:$I$168,$C50,'Balance Sheet'!AP$8:AP$168)</f>
        <v>0</v>
      </c>
      <c r="X50" s="13" t="n">
        <f aca="false">SUMIF('Balance Sheet'!$I$8:$I$168,$C50,'Balance Sheet'!AQ$8:AQ$168)</f>
        <v>0</v>
      </c>
      <c r="Y50" s="13" t="n">
        <f aca="false">SUMIF('Balance Sheet'!$I$8:$I$168,$C50,'Balance Sheet'!AR$8:AR$168)</f>
        <v>0</v>
      </c>
      <c r="Z50" s="13" t="n">
        <f aca="false">SUMIF('Balance Sheet'!$I$8:$I$168,$C50,'Balance Sheet'!AS$8:AS$168)</f>
        <v>0</v>
      </c>
      <c r="AA50" s="13" t="n">
        <f aca="false">SUMIF('Balance Sheet'!$I$8:$I$168,$C50,'Balance Sheet'!AT$8:AT$168)</f>
        <v>0</v>
      </c>
      <c r="AB50" s="13" t="n">
        <f aca="false">SUMIF('Balance Sheet'!$I$8:$I$168,$C50,'Balance Sheet'!AU$8:AU$168)</f>
        <v>0</v>
      </c>
      <c r="AC50" s="13" t="n">
        <f aca="false">SUMIF('Balance Sheet'!$I$8:$I$168,$C50,'Balance Sheet'!AV$8:AV$168)</f>
        <v>0</v>
      </c>
      <c r="AD50" s="13" t="n">
        <f aca="false">SUMIF('Balance Sheet'!$I$8:$I$168,$C50,'Balance Sheet'!AW$8:AW$168)</f>
        <v>0</v>
      </c>
      <c r="AE50" s="13" t="n">
        <f aca="false">SUMIF('Balance Sheet'!$I$8:$I$168,$C50,'Balance Sheet'!AX$8:AX$168)</f>
        <v>0</v>
      </c>
      <c r="AF50" s="13" t="n">
        <f aca="false">SUMIF('Balance Sheet'!$I$8:$I$168,$C50,'Balance Sheet'!AY$8:AY$168)</f>
        <v>0</v>
      </c>
      <c r="AG50" s="13" t="n">
        <f aca="false">SUMIF('Balance Sheet'!$I$8:$I$168,$C50,'Balance Sheet'!AZ$8:AZ$168)</f>
        <v>0</v>
      </c>
      <c r="AH50" s="13" t="n">
        <f aca="false">SUMIF('Balance Sheet'!$I$8:$I$168,$C50,'Balance Sheet'!BA$8:BA$168)</f>
        <v>0</v>
      </c>
      <c r="AI50" s="13" t="n">
        <f aca="false">SUMIF('Balance Sheet'!$I$8:$I$168,$C50,'Balance Sheet'!BB$8:BB$168)</f>
        <v>0</v>
      </c>
      <c r="AJ50" s="13" t="n">
        <f aca="false">SUMIF('Balance Sheet'!$I$8:$I$168,$C50,'Balance Sheet'!BC$8:BC$168)</f>
        <v>0</v>
      </c>
      <c r="AK50" s="13" t="n">
        <f aca="false">SUMIF('Balance Sheet'!$I$8:$I$168,$C50,'Balance Sheet'!BD$8:BD$168)</f>
        <v>0</v>
      </c>
      <c r="AL50" s="13" t="n">
        <f aca="false">SUMIF('Balance Sheet'!$I$8:$I$168,$C50,'Balance Sheet'!BE$8:BE$168)</f>
        <v>0</v>
      </c>
      <c r="AM50" s="13" t="n">
        <f aca="false">SUMIF('Balance Sheet'!$I$8:$I$168,$C50,'Balance Sheet'!BF$8:BF$168)</f>
        <v>0</v>
      </c>
      <c r="AN50" s="13" t="n">
        <f aca="false">SUMIF('Balance Sheet'!$I$8:$I$168,$C50,'Balance Sheet'!BG$8:BG$168)</f>
        <v>0</v>
      </c>
      <c r="AO50" s="13" t="n">
        <f aca="false">SUMIF('Balance Sheet'!$I$8:$I$168,$C50,'Balance Sheet'!BH$8:BH$168)</f>
        <v>0</v>
      </c>
      <c r="AP50" s="13" t="n">
        <f aca="false">SUMIF('Balance Sheet'!$I$8:$I$168,$C50,'Balance Sheet'!BI$8:BI$168)</f>
        <v>0</v>
      </c>
      <c r="AQ50" s="13" t="n">
        <f aca="false">SUMIF('Balance Sheet'!$I$8:$I$168,$C50,'Balance Sheet'!BJ$8:BJ$168)</f>
        <v>0</v>
      </c>
      <c r="AR50" s="13" t="n">
        <f aca="false">SUMIF('Balance Sheet'!$I$8:$I$168,$C50,'Balance Sheet'!BK$8:BK$168)</f>
        <v>0</v>
      </c>
      <c r="AS50" s="13" t="n">
        <f aca="false">SUMIF('Balance Sheet'!$I$8:$I$168,$C50,'Balance Sheet'!BL$8:BL$168)</f>
        <v>0</v>
      </c>
      <c r="AT50" s="13" t="n">
        <f aca="false">SUMIF('Balance Sheet'!$I$8:$I$168,$C50,'Balance Sheet'!BM$8:BM$168)</f>
        <v>0</v>
      </c>
      <c r="AU50" s="13" t="n">
        <f aca="false">SUMIF('Balance Sheet'!$I$8:$I$168,$C50,'Balance Sheet'!BN$8:BN$168)</f>
        <v>0</v>
      </c>
      <c r="AV50" s="13" t="n">
        <f aca="false">SUMIF('Balance Sheet'!$I$8:$I$168,$C50,'Balance Sheet'!BO$8:BO$168)</f>
        <v>0</v>
      </c>
      <c r="AW50" s="13" t="n">
        <f aca="false">SUMIF('Balance Sheet'!$I$8:$I$168,$C50,'Balance Sheet'!BP$8:BP$168)</f>
        <v>0</v>
      </c>
      <c r="AX50" s="13" t="n">
        <f aca="false">SUMIF('Balance Sheet'!$I$8:$I$168,$C50,'Balance Sheet'!BQ$8:BQ$168)</f>
        <v>0</v>
      </c>
      <c r="AY50" s="13" t="n">
        <f aca="false">SUMIF('Balance Sheet'!$I$8:$I$168,$C50,'Balance Sheet'!BR$8:BR$168)</f>
        <v>0</v>
      </c>
      <c r="AZ50" s="13" t="n">
        <f aca="false">SUMIF('Balance Sheet'!$I$8:$I$168,$C50,'Balance Sheet'!BS$8:BS$168)</f>
        <v>0</v>
      </c>
      <c r="BA50" s="13" t="n">
        <f aca="false">SUMIF('Balance Sheet'!$I$8:$I$168,$C50,'Balance Sheet'!BT$8:BT$168)</f>
        <v>0</v>
      </c>
      <c r="BB50" s="13" t="n">
        <f aca="false">SUMIF('Balance Sheet'!$I$8:$I$168,$C50,'Balance Sheet'!BU$8:BU$168)</f>
        <v>0</v>
      </c>
      <c r="BC50" s="13" t="n">
        <f aca="false">SUMIF('Balance Sheet'!$I$8:$I$168,$C50,'Balance Sheet'!BV$8:BV$168)</f>
        <v>0</v>
      </c>
      <c r="BD50" s="13" t="n">
        <f aca="false">SUMIF('Balance Sheet'!$I$8:$I$168,$C50,'Balance Sheet'!BW$8:BW$168)</f>
        <v>0</v>
      </c>
      <c r="BE50" s="13" t="n">
        <f aca="false">SUMIF('Balance Sheet'!$I$8:$I$168,$C50,'Balance Sheet'!BX$8:BX$168)</f>
        <v>0</v>
      </c>
      <c r="BF50" s="13" t="n">
        <f aca="false">SUMIF('Balance Sheet'!$I$8:$I$168,$C50,'Balance Sheet'!BY$8:BY$168)</f>
        <v>0</v>
      </c>
      <c r="BG50" s="13" t="n">
        <f aca="false">SUMIF('Balance Sheet'!$I$8:$I$168,$C50,'Balance Sheet'!BZ$8:BZ$168)</f>
        <v>0</v>
      </c>
      <c r="BH50" s="13" t="n">
        <f aca="false">SUMIF('Balance Sheet'!$I$8:$I$168,$C50,'Balance Sheet'!CA$8:CA$168)</f>
        <v>0</v>
      </c>
      <c r="BI50" s="13" t="n">
        <f aca="false">SUMIF('Balance Sheet'!$I$8:$I$168,$C50,'Balance Sheet'!CB$8:CB$168)</f>
        <v>0</v>
      </c>
      <c r="BJ50" s="13" t="n">
        <f aca="false">SUMIF('Balance Sheet'!$I$8:$I$168,$C50,'Balance Sheet'!CC$8:CC$168)</f>
        <v>0</v>
      </c>
      <c r="BK50" s="13" t="n">
        <f aca="false">SUMIF('Balance Sheet'!$I$8:$I$168,$C50,'Balance Sheet'!CD$8:CD$168)</f>
        <v>0</v>
      </c>
      <c r="BL50" s="13" t="n">
        <f aca="false">SUMIF('Balance Sheet'!$I$8:$I$168,$C50,'Balance Sheet'!CE$8:CE$168)</f>
        <v>0</v>
      </c>
      <c r="BM50" s="13" t="n">
        <f aca="false">SUMIF('Balance Sheet'!$I$8:$I$168,$C50,'Balance Sheet'!CF$8:CF$168)</f>
        <v>0</v>
      </c>
      <c r="BN50" s="13" t="n">
        <f aca="false">SUMIF('Balance Sheet'!$I$8:$I$168,$C50,'Balance Sheet'!CG$8:CG$168)</f>
        <v>0</v>
      </c>
      <c r="BO50" s="13" t="n">
        <f aca="false">SUMIF('Balance Sheet'!$I$8:$I$168,$C50,'Balance Sheet'!CH$8:CH$168)</f>
        <v>0</v>
      </c>
      <c r="BP50" s="13" t="n">
        <f aca="false">SUMIF('Balance Sheet'!$I$8:$I$168,$C50,'Balance Sheet'!CI$8:CI$168)</f>
        <v>0</v>
      </c>
      <c r="BQ50" s="13" t="n">
        <f aca="false">SUMIF('Balance Sheet'!$I$8:$I$168,$C50,'Balance Sheet'!CJ$8:CJ$168)</f>
        <v>0</v>
      </c>
      <c r="BR50" s="13" t="n">
        <f aca="false">SUMIF('Balance Sheet'!$I$8:$I$168,$C50,'Balance Sheet'!CK$8:CK$168)</f>
        <v>0</v>
      </c>
      <c r="BS50" s="13" t="n">
        <f aca="false">SUMIF('Balance Sheet'!$I$8:$I$168,$C50,'Balance Sheet'!CL$8:CL$168)</f>
        <v>0</v>
      </c>
      <c r="BT50" s="13" t="n">
        <f aca="false">SUMIF('Balance Sheet'!$I$8:$I$168,$C50,'Balance Sheet'!CM$8:CM$168)</f>
        <v>0</v>
      </c>
      <c r="BU50" s="13" t="n">
        <f aca="false">SUMIF('Balance Sheet'!$I$8:$I$168,$C50,'Balance Sheet'!CN$8:CN$168)</f>
        <v>0</v>
      </c>
      <c r="BV50" s="13" t="n">
        <f aca="false">SUMIF('Balance Sheet'!$I$8:$I$168,$C50,'Balance Sheet'!CO$8:CO$168)</f>
        <v>0</v>
      </c>
      <c r="BW50" s="13" t="n">
        <f aca="false">SUMIF('Balance Sheet'!$I$8:$I$168,$C50,'Balance Sheet'!CP$8:CP$168)</f>
        <v>0</v>
      </c>
      <c r="BX50" s="13" t="n">
        <f aca="false">SUMIF('Balance Sheet'!$I$8:$I$168,$C50,'Balance Sheet'!CQ$8:CQ$168)</f>
        <v>0</v>
      </c>
      <c r="BY50" s="13" t="n">
        <f aca="false">SUMIF('Balance Sheet'!$I$8:$I$168,$C50,'Balance Sheet'!CR$8:CR$168)</f>
        <v>0</v>
      </c>
      <c r="BZ50" s="13" t="n">
        <f aca="false">SUMIF('Balance Sheet'!$I$8:$I$168,$C50,'Balance Sheet'!CS$8:CS$168)</f>
        <v>0</v>
      </c>
      <c r="CA50" s="13" t="n">
        <f aca="false">SUMIF('Balance Sheet'!$I$8:$I$168,$C50,'Balance Sheet'!CT$8:CT$168)</f>
        <v>0</v>
      </c>
      <c r="CB50" s="13" t="n">
        <f aca="false">SUMIF('Balance Sheet'!$I$8:$I$168,$C50,'Balance Sheet'!CU$8:CU$168)</f>
        <v>0</v>
      </c>
      <c r="CC50" s="13" t="n">
        <f aca="false">SUMIF('Balance Sheet'!$I$8:$I$168,$C50,'Balance Sheet'!CV$8:CV$168)</f>
        <v>0</v>
      </c>
      <c r="CD50" s="13" t="n">
        <f aca="false">SUMIF('Balance Sheet'!$I$8:$I$168,$C50,'Balance Sheet'!CW$8:CW$168)</f>
        <v>0</v>
      </c>
      <c r="CE50" s="13" t="n">
        <f aca="false">SUMIF('Balance Sheet'!$I$8:$I$168,$C50,'Balance Sheet'!CX$8:CX$168)</f>
        <v>0</v>
      </c>
      <c r="CF50" s="13" t="n">
        <f aca="false">SUMIF('Balance Sheet'!$I$8:$I$168,$C50,'Balance Sheet'!CY$8:CY$168)</f>
        <v>0</v>
      </c>
      <c r="CG50" s="13" t="n">
        <f aca="false">SUMIF('Balance Sheet'!$I$8:$I$168,$C50,'Balance Sheet'!CZ$8:CZ$168)</f>
        <v>0</v>
      </c>
      <c r="CH50" s="13" t="n">
        <f aca="false">SUMIF('Balance Sheet'!$I$8:$I$168,$C50,'Balance Sheet'!DA$8:DA$168)</f>
        <v>0</v>
      </c>
      <c r="CI50" s="13" t="n">
        <f aca="false">SUMIF('Balance Sheet'!$I$8:$I$168,$C50,'Balance Sheet'!DB$8:DB$168)</f>
        <v>0</v>
      </c>
      <c r="CJ50" s="13" t="n">
        <f aca="false">SUMIF('Balance Sheet'!$I$8:$I$168,$C50,'Balance Sheet'!DC$8:DC$168)</f>
        <v>0</v>
      </c>
      <c r="CK50" s="13" t="n">
        <f aca="false">SUMIF('Balance Sheet'!$I$8:$I$168,$C50,'Balance Sheet'!DD$8:DD$168)</f>
        <v>0</v>
      </c>
      <c r="CL50" s="13" t="n">
        <f aca="false">SUMIF('Balance Sheet'!$I$8:$I$168,$C50,'Balance Sheet'!DE$8:DE$168)</f>
        <v>0</v>
      </c>
      <c r="CM50" s="13" t="n">
        <f aca="false">SUMIF('Balance Sheet'!$I$8:$I$168,$C50,'Balance Sheet'!DF$8:DF$168)</f>
        <v>0</v>
      </c>
      <c r="CN50" s="13" t="n">
        <f aca="false">SUMIF('Balance Sheet'!$I$8:$I$168,$C50,'Balance Sheet'!DG$8:DG$168)</f>
        <v>0</v>
      </c>
      <c r="CO50" s="13" t="n">
        <f aca="false">SUMIF('Balance Sheet'!$I$8:$I$168,$C50,'Balance Sheet'!DH$8:DH$168)</f>
        <v>0</v>
      </c>
      <c r="CP50" s="13" t="n">
        <f aca="false">SUMIF('Balance Sheet'!$I$8:$I$168,$C50,'Balance Sheet'!DI$8:DI$168)</f>
        <v>0</v>
      </c>
      <c r="CQ50" s="13" t="n">
        <f aca="false">SUMIF('Balance Sheet'!$I$8:$I$168,$C50,'Balance Sheet'!DJ$8:DJ$168)</f>
        <v>0</v>
      </c>
      <c r="CR50" s="13" t="n">
        <f aca="false">SUMIF('Balance Sheet'!$I$8:$I$168,$C50,'Balance Sheet'!DK$8:DK$168)</f>
        <v>0</v>
      </c>
      <c r="CS50" s="13" t="n">
        <f aca="false">SUMIF('Balance Sheet'!$I$8:$I$168,$C50,'Balance Sheet'!DL$8:DL$168)</f>
        <v>0</v>
      </c>
      <c r="CT50" s="13" t="n">
        <f aca="false">SUMIF('Balance Sheet'!$I$8:$I$168,$C50,'Balance Sheet'!DM$8:DM$168)</f>
        <v>0</v>
      </c>
      <c r="CU50" s="13" t="n">
        <f aca="false">SUMIF('Balance Sheet'!$I$8:$I$168,$C50,'Balance Sheet'!DN$8:DN$168)</f>
        <v>0</v>
      </c>
      <c r="CV50" s="13" t="n">
        <f aca="false">SUMIF('Balance Sheet'!$I$8:$I$168,$C50,'Balance Sheet'!DO$8:DO$168)</f>
        <v>0</v>
      </c>
      <c r="CW50" s="13" t="n">
        <f aca="false">SUMIF('Balance Sheet'!$I$8:$I$168,$C50,'Balance Sheet'!DP$8:DP$168)</f>
        <v>0</v>
      </c>
      <c r="CX50" s="13" t="n">
        <f aca="false">SUMIF('Balance Sheet'!$I$8:$I$168,$C50,'Balance Sheet'!DQ$8:DQ$168)</f>
        <v>0</v>
      </c>
      <c r="CY50" s="13" t="n">
        <f aca="false">SUMIF('Balance Sheet'!$I$8:$I$168,$C50,'Balance Sheet'!DR$8:DR$168)</f>
        <v>0</v>
      </c>
      <c r="CZ50" s="13" t="n">
        <f aca="false">SUMIF('Balance Sheet'!$I$8:$I$168,$C50,'Balance Sheet'!DS$8:DS$168)</f>
        <v>0</v>
      </c>
      <c r="DA50" s="13" t="n">
        <f aca="false">SUMIF('Balance Sheet'!$I$8:$I$168,$C50,'Balance Sheet'!DT$8:DT$168)</f>
        <v>0</v>
      </c>
      <c r="DB50" s="13" t="n">
        <f aca="false">SUMIF('Balance Sheet'!$I$8:$I$168,$C50,'Balance Sheet'!DU$8:DU$168)</f>
        <v>0</v>
      </c>
      <c r="DC50" s="13" t="n">
        <f aca="false">SUMIF('Balance Sheet'!$I$8:$I$168,$C50,'Balance Sheet'!DV$8:DV$168)</f>
        <v>0</v>
      </c>
      <c r="DD50" s="13" t="n">
        <f aca="false">SUMIF('Balance Sheet'!$I$8:$I$168,$C50,'Balance Sheet'!DW$8:DW$168)</f>
        <v>0</v>
      </c>
      <c r="DE50" s="13" t="n">
        <f aca="false">SUMIF('Balance Sheet'!$I$8:$I$168,$C50,'Balance Sheet'!DX$8:DX$168)</f>
        <v>0</v>
      </c>
      <c r="DF50" s="13" t="n">
        <f aca="false">SUMIF('Balance Sheet'!$I$8:$I$168,$C50,'Balance Sheet'!DY$8:DY$168)</f>
        <v>0</v>
      </c>
      <c r="DG50" s="13" t="n">
        <f aca="false">SUMIF('Balance Sheet'!$I$8:$I$168,$C50,'Balance Sheet'!DZ$8:DZ$168)</f>
        <v>0</v>
      </c>
      <c r="DH50" s="13" t="n">
        <f aca="false">SUMIF('Balance Sheet'!$I$8:$I$168,$C50,'Balance Sheet'!EA$8:EA$168)</f>
        <v>0</v>
      </c>
      <c r="DI50" s="13" t="n">
        <f aca="false">SUMIF('Balance Sheet'!$I$8:$I$168,$C50,'Balance Sheet'!EB$8:EB$168)</f>
        <v>0</v>
      </c>
      <c r="DJ50" s="13" t="n">
        <f aca="false">SUMIF('Balance Sheet'!$I$8:$I$168,$C50,'Balance Sheet'!EC$8:EC$168)</f>
        <v>0</v>
      </c>
      <c r="DK50" s="13" t="n">
        <f aca="false">SUMIF('Balance Sheet'!$I$8:$I$168,$C50,'Balance Sheet'!ED$8:ED$168)</f>
        <v>0</v>
      </c>
      <c r="DL50" s="13" t="n">
        <f aca="false">SUMIF('Balance Sheet'!$I$8:$I$168,$C50,'Balance Sheet'!EE$8:EE$168)</f>
        <v>0</v>
      </c>
      <c r="DM50" s="13" t="n">
        <f aca="false">SUMIF('Balance Sheet'!$I$8:$I$168,$C50,'Balance Sheet'!EF$8:EF$168)</f>
        <v>0</v>
      </c>
      <c r="DN50" s="13" t="n">
        <f aca="false">SUMIF('Balance Sheet'!$I$8:$I$168,$C50,'Balance Sheet'!EG$8:EG$168)</f>
        <v>0</v>
      </c>
    </row>
    <row r="51" customFormat="false" ht="12.75" hidden="false" customHeight="false" outlineLevel="0" collapsed="false">
      <c r="C51" s="35" t="s">
        <v>153</v>
      </c>
      <c r="D51" s="13" t="n">
        <f aca="false">SUMIF('Balance Sheet'!$I$8:$I$168,$C51,'Balance Sheet'!$T$8:$T$168)</f>
        <v>15</v>
      </c>
      <c r="F51" s="13" t="n">
        <f aca="false">SUMIF('Balance Sheet'!$I$8:$I$168,$C51,'Balance Sheet'!Y$8:Y$168)</f>
        <v>0</v>
      </c>
      <c r="G51" s="13" t="n">
        <f aca="false">SUMIF('Balance Sheet'!$I$8:$I$168,$C51,'Balance Sheet'!Z$8:Z$168)</f>
        <v>0</v>
      </c>
      <c r="H51" s="13" t="n">
        <f aca="false">SUMIF('Balance Sheet'!$I$8:$I$168,$C51,'Balance Sheet'!AA$8:AA$168)</f>
        <v>0</v>
      </c>
      <c r="I51" s="13" t="n">
        <f aca="false">SUMIF('Balance Sheet'!$I$8:$I$168,$C51,'Balance Sheet'!AB$8:AB$168)</f>
        <v>0</v>
      </c>
      <c r="J51" s="13" t="n">
        <f aca="false">SUMIF('Balance Sheet'!$I$8:$I$168,$C51,'Balance Sheet'!AC$8:AC$168)</f>
        <v>0</v>
      </c>
      <c r="K51" s="13" t="n">
        <f aca="false">SUMIF('Balance Sheet'!$I$8:$I$168,$C51,'Balance Sheet'!AD$8:AD$168)</f>
        <v>0</v>
      </c>
      <c r="L51" s="13" t="n">
        <f aca="false">SUMIF('Balance Sheet'!$I$8:$I$168,$C51,'Balance Sheet'!AE$8:AE$168)</f>
        <v>0</v>
      </c>
      <c r="M51" s="13" t="n">
        <f aca="false">SUMIF('Balance Sheet'!$I$8:$I$168,$C51,'Balance Sheet'!AF$8:AF$168)</f>
        <v>0</v>
      </c>
      <c r="N51" s="13" t="n">
        <f aca="false">SUMIF('Balance Sheet'!$I$8:$I$168,$C51,'Balance Sheet'!AG$8:AG$168)</f>
        <v>0</v>
      </c>
      <c r="O51" s="13" t="n">
        <f aca="false">SUMIF('Balance Sheet'!$I$8:$I$168,$C51,'Balance Sheet'!AH$8:AH$168)</f>
        <v>0</v>
      </c>
      <c r="P51" s="13" t="n">
        <f aca="false">SUMIF('Balance Sheet'!$I$8:$I$168,$C51,'Balance Sheet'!AI$8:AI$168)</f>
        <v>0</v>
      </c>
      <c r="Q51" s="13" t="n">
        <f aca="false">SUMIF('Balance Sheet'!$I$8:$I$168,$C51,'Balance Sheet'!AJ$8:AJ$168)</f>
        <v>0</v>
      </c>
      <c r="R51" s="13" t="n">
        <f aca="false">SUMIF('Balance Sheet'!$I$8:$I$168,$C51,'Balance Sheet'!AK$8:AK$168)</f>
        <v>15</v>
      </c>
      <c r="S51" s="13" t="n">
        <f aca="false">SUMIF('Balance Sheet'!$I$8:$I$168,$C51,'Balance Sheet'!AL$8:AL$168)</f>
        <v>0</v>
      </c>
      <c r="T51" s="13" t="n">
        <f aca="false">SUMIF('Balance Sheet'!$I$8:$I$168,$C51,'Balance Sheet'!AM$8:AM$168)</f>
        <v>0</v>
      </c>
      <c r="U51" s="13" t="n">
        <f aca="false">SUMIF('Balance Sheet'!$I$8:$I$168,$C51,'Balance Sheet'!AN$8:AN$168)</f>
        <v>0</v>
      </c>
      <c r="V51" s="13" t="n">
        <f aca="false">SUMIF('Balance Sheet'!$I$8:$I$168,$C51,'Balance Sheet'!AO$8:AO$168)</f>
        <v>0</v>
      </c>
      <c r="W51" s="13" t="n">
        <f aca="false">SUMIF('Balance Sheet'!$I$8:$I$168,$C51,'Balance Sheet'!AP$8:AP$168)</f>
        <v>0</v>
      </c>
      <c r="X51" s="13" t="n">
        <f aca="false">SUMIF('Balance Sheet'!$I$8:$I$168,$C51,'Balance Sheet'!AQ$8:AQ$168)</f>
        <v>0</v>
      </c>
      <c r="Y51" s="13" t="n">
        <f aca="false">SUMIF('Balance Sheet'!$I$8:$I$168,$C51,'Balance Sheet'!AR$8:AR$168)</f>
        <v>0</v>
      </c>
      <c r="Z51" s="13" t="n">
        <f aca="false">SUMIF('Balance Sheet'!$I$8:$I$168,$C51,'Balance Sheet'!AS$8:AS$168)</f>
        <v>0</v>
      </c>
      <c r="AA51" s="13" t="n">
        <f aca="false">SUMIF('Balance Sheet'!$I$8:$I$168,$C51,'Balance Sheet'!AT$8:AT$168)</f>
        <v>0</v>
      </c>
      <c r="AB51" s="13" t="n">
        <f aca="false">SUMIF('Balance Sheet'!$I$8:$I$168,$C51,'Balance Sheet'!AU$8:AU$168)</f>
        <v>0</v>
      </c>
      <c r="AC51" s="13" t="n">
        <f aca="false">SUMIF('Balance Sheet'!$I$8:$I$168,$C51,'Balance Sheet'!AV$8:AV$168)</f>
        <v>0</v>
      </c>
      <c r="AD51" s="13" t="n">
        <f aca="false">SUMIF('Balance Sheet'!$I$8:$I$168,$C51,'Balance Sheet'!AW$8:AW$168)</f>
        <v>0</v>
      </c>
      <c r="AE51" s="13" t="n">
        <f aca="false">SUMIF('Balance Sheet'!$I$8:$I$168,$C51,'Balance Sheet'!AX$8:AX$168)</f>
        <v>0</v>
      </c>
      <c r="AF51" s="13" t="n">
        <f aca="false">SUMIF('Balance Sheet'!$I$8:$I$168,$C51,'Balance Sheet'!AY$8:AY$168)</f>
        <v>0</v>
      </c>
      <c r="AG51" s="13" t="n">
        <f aca="false">SUMIF('Balance Sheet'!$I$8:$I$168,$C51,'Balance Sheet'!AZ$8:AZ$168)</f>
        <v>0</v>
      </c>
      <c r="AH51" s="13" t="n">
        <f aca="false">SUMIF('Balance Sheet'!$I$8:$I$168,$C51,'Balance Sheet'!BA$8:BA$168)</f>
        <v>0</v>
      </c>
      <c r="AI51" s="13" t="n">
        <f aca="false">SUMIF('Balance Sheet'!$I$8:$I$168,$C51,'Balance Sheet'!BB$8:BB$168)</f>
        <v>0</v>
      </c>
      <c r="AJ51" s="13" t="n">
        <f aca="false">SUMIF('Balance Sheet'!$I$8:$I$168,$C51,'Balance Sheet'!BC$8:BC$168)</f>
        <v>0</v>
      </c>
      <c r="AK51" s="13" t="n">
        <f aca="false">SUMIF('Balance Sheet'!$I$8:$I$168,$C51,'Balance Sheet'!BD$8:BD$168)</f>
        <v>0</v>
      </c>
      <c r="AL51" s="13" t="n">
        <f aca="false">SUMIF('Balance Sheet'!$I$8:$I$168,$C51,'Balance Sheet'!BE$8:BE$168)</f>
        <v>0</v>
      </c>
      <c r="AM51" s="13" t="n">
        <f aca="false">SUMIF('Balance Sheet'!$I$8:$I$168,$C51,'Balance Sheet'!BF$8:BF$168)</f>
        <v>0</v>
      </c>
      <c r="AN51" s="13" t="n">
        <f aca="false">SUMIF('Balance Sheet'!$I$8:$I$168,$C51,'Balance Sheet'!BG$8:BG$168)</f>
        <v>0</v>
      </c>
      <c r="AO51" s="13" t="n">
        <f aca="false">SUMIF('Balance Sheet'!$I$8:$I$168,$C51,'Balance Sheet'!BH$8:BH$168)</f>
        <v>0</v>
      </c>
      <c r="AP51" s="13" t="n">
        <f aca="false">SUMIF('Balance Sheet'!$I$8:$I$168,$C51,'Balance Sheet'!BI$8:BI$168)</f>
        <v>0</v>
      </c>
      <c r="AQ51" s="13" t="n">
        <f aca="false">SUMIF('Balance Sheet'!$I$8:$I$168,$C51,'Balance Sheet'!BJ$8:BJ$168)</f>
        <v>0</v>
      </c>
      <c r="AR51" s="13" t="n">
        <f aca="false">SUMIF('Balance Sheet'!$I$8:$I$168,$C51,'Balance Sheet'!BK$8:BK$168)</f>
        <v>0</v>
      </c>
      <c r="AS51" s="13" t="n">
        <f aca="false">SUMIF('Balance Sheet'!$I$8:$I$168,$C51,'Balance Sheet'!BL$8:BL$168)</f>
        <v>0</v>
      </c>
      <c r="AT51" s="13" t="n">
        <f aca="false">SUMIF('Balance Sheet'!$I$8:$I$168,$C51,'Balance Sheet'!BM$8:BM$168)</f>
        <v>0</v>
      </c>
      <c r="AU51" s="13" t="n">
        <f aca="false">SUMIF('Balance Sheet'!$I$8:$I$168,$C51,'Balance Sheet'!BN$8:BN$168)</f>
        <v>0</v>
      </c>
      <c r="AV51" s="13" t="n">
        <f aca="false">SUMIF('Balance Sheet'!$I$8:$I$168,$C51,'Balance Sheet'!BO$8:BO$168)</f>
        <v>0</v>
      </c>
      <c r="AW51" s="13" t="n">
        <f aca="false">SUMIF('Balance Sheet'!$I$8:$I$168,$C51,'Balance Sheet'!BP$8:BP$168)</f>
        <v>0</v>
      </c>
      <c r="AX51" s="13" t="n">
        <f aca="false">SUMIF('Balance Sheet'!$I$8:$I$168,$C51,'Balance Sheet'!BQ$8:BQ$168)</f>
        <v>0</v>
      </c>
      <c r="AY51" s="13" t="n">
        <f aca="false">SUMIF('Balance Sheet'!$I$8:$I$168,$C51,'Balance Sheet'!BR$8:BR$168)</f>
        <v>0</v>
      </c>
      <c r="AZ51" s="13" t="n">
        <f aca="false">SUMIF('Balance Sheet'!$I$8:$I$168,$C51,'Balance Sheet'!BS$8:BS$168)</f>
        <v>0</v>
      </c>
      <c r="BA51" s="13" t="n">
        <f aca="false">SUMIF('Balance Sheet'!$I$8:$I$168,$C51,'Balance Sheet'!BT$8:BT$168)</f>
        <v>0</v>
      </c>
      <c r="BB51" s="13" t="n">
        <f aca="false">SUMIF('Balance Sheet'!$I$8:$I$168,$C51,'Balance Sheet'!BU$8:BU$168)</f>
        <v>0</v>
      </c>
      <c r="BC51" s="13" t="n">
        <f aca="false">SUMIF('Balance Sheet'!$I$8:$I$168,$C51,'Balance Sheet'!BV$8:BV$168)</f>
        <v>0</v>
      </c>
      <c r="BD51" s="13" t="n">
        <f aca="false">SUMIF('Balance Sheet'!$I$8:$I$168,$C51,'Balance Sheet'!BW$8:BW$168)</f>
        <v>0</v>
      </c>
      <c r="BE51" s="13" t="n">
        <f aca="false">SUMIF('Balance Sheet'!$I$8:$I$168,$C51,'Balance Sheet'!BX$8:BX$168)</f>
        <v>0</v>
      </c>
      <c r="BF51" s="13" t="n">
        <f aca="false">SUMIF('Balance Sheet'!$I$8:$I$168,$C51,'Balance Sheet'!BY$8:BY$168)</f>
        <v>0</v>
      </c>
      <c r="BG51" s="13" t="n">
        <f aca="false">SUMIF('Balance Sheet'!$I$8:$I$168,$C51,'Balance Sheet'!BZ$8:BZ$168)</f>
        <v>0</v>
      </c>
      <c r="BH51" s="13" t="n">
        <f aca="false">SUMIF('Balance Sheet'!$I$8:$I$168,$C51,'Balance Sheet'!CA$8:CA$168)</f>
        <v>0</v>
      </c>
      <c r="BI51" s="13" t="n">
        <f aca="false">SUMIF('Balance Sheet'!$I$8:$I$168,$C51,'Balance Sheet'!CB$8:CB$168)</f>
        <v>0</v>
      </c>
      <c r="BJ51" s="13" t="n">
        <f aca="false">SUMIF('Balance Sheet'!$I$8:$I$168,$C51,'Balance Sheet'!CC$8:CC$168)</f>
        <v>0</v>
      </c>
      <c r="BK51" s="13" t="n">
        <f aca="false">SUMIF('Balance Sheet'!$I$8:$I$168,$C51,'Balance Sheet'!CD$8:CD$168)</f>
        <v>0</v>
      </c>
      <c r="BL51" s="13" t="n">
        <f aca="false">SUMIF('Balance Sheet'!$I$8:$I$168,$C51,'Balance Sheet'!CE$8:CE$168)</f>
        <v>0</v>
      </c>
      <c r="BM51" s="13" t="n">
        <f aca="false">SUMIF('Balance Sheet'!$I$8:$I$168,$C51,'Balance Sheet'!CF$8:CF$168)</f>
        <v>0</v>
      </c>
      <c r="BN51" s="13" t="n">
        <f aca="false">SUMIF('Balance Sheet'!$I$8:$I$168,$C51,'Balance Sheet'!CG$8:CG$168)</f>
        <v>0</v>
      </c>
      <c r="BO51" s="13" t="n">
        <f aca="false">SUMIF('Balance Sheet'!$I$8:$I$168,$C51,'Balance Sheet'!CH$8:CH$168)</f>
        <v>0</v>
      </c>
      <c r="BP51" s="13" t="n">
        <f aca="false">SUMIF('Balance Sheet'!$I$8:$I$168,$C51,'Balance Sheet'!CI$8:CI$168)</f>
        <v>0</v>
      </c>
      <c r="BQ51" s="13" t="n">
        <f aca="false">SUMIF('Balance Sheet'!$I$8:$I$168,$C51,'Balance Sheet'!CJ$8:CJ$168)</f>
        <v>0</v>
      </c>
      <c r="BR51" s="13" t="n">
        <f aca="false">SUMIF('Balance Sheet'!$I$8:$I$168,$C51,'Balance Sheet'!CK$8:CK$168)</f>
        <v>0</v>
      </c>
      <c r="BS51" s="13" t="n">
        <f aca="false">SUMIF('Balance Sheet'!$I$8:$I$168,$C51,'Balance Sheet'!CL$8:CL$168)</f>
        <v>0</v>
      </c>
      <c r="BT51" s="13" t="n">
        <f aca="false">SUMIF('Balance Sheet'!$I$8:$I$168,$C51,'Balance Sheet'!CM$8:CM$168)</f>
        <v>0</v>
      </c>
      <c r="BU51" s="13" t="n">
        <f aca="false">SUMIF('Balance Sheet'!$I$8:$I$168,$C51,'Balance Sheet'!CN$8:CN$168)</f>
        <v>0</v>
      </c>
      <c r="BV51" s="13" t="n">
        <f aca="false">SUMIF('Balance Sheet'!$I$8:$I$168,$C51,'Balance Sheet'!CO$8:CO$168)</f>
        <v>0</v>
      </c>
      <c r="BW51" s="13" t="n">
        <f aca="false">SUMIF('Balance Sheet'!$I$8:$I$168,$C51,'Balance Sheet'!CP$8:CP$168)</f>
        <v>0</v>
      </c>
      <c r="BX51" s="13" t="n">
        <f aca="false">SUMIF('Balance Sheet'!$I$8:$I$168,$C51,'Balance Sheet'!CQ$8:CQ$168)</f>
        <v>0</v>
      </c>
      <c r="BY51" s="13" t="n">
        <f aca="false">SUMIF('Balance Sheet'!$I$8:$I$168,$C51,'Balance Sheet'!CR$8:CR$168)</f>
        <v>0</v>
      </c>
      <c r="BZ51" s="13" t="n">
        <f aca="false">SUMIF('Balance Sheet'!$I$8:$I$168,$C51,'Balance Sheet'!CS$8:CS$168)</f>
        <v>0</v>
      </c>
      <c r="CA51" s="13" t="n">
        <f aca="false">SUMIF('Balance Sheet'!$I$8:$I$168,$C51,'Balance Sheet'!CT$8:CT$168)</f>
        <v>0</v>
      </c>
      <c r="CB51" s="13" t="n">
        <f aca="false">SUMIF('Balance Sheet'!$I$8:$I$168,$C51,'Balance Sheet'!CU$8:CU$168)</f>
        <v>0</v>
      </c>
      <c r="CC51" s="13" t="n">
        <f aca="false">SUMIF('Balance Sheet'!$I$8:$I$168,$C51,'Balance Sheet'!CV$8:CV$168)</f>
        <v>0</v>
      </c>
      <c r="CD51" s="13" t="n">
        <f aca="false">SUMIF('Balance Sheet'!$I$8:$I$168,$C51,'Balance Sheet'!CW$8:CW$168)</f>
        <v>0</v>
      </c>
      <c r="CE51" s="13" t="n">
        <f aca="false">SUMIF('Balance Sheet'!$I$8:$I$168,$C51,'Balance Sheet'!CX$8:CX$168)</f>
        <v>0</v>
      </c>
      <c r="CF51" s="13" t="n">
        <f aca="false">SUMIF('Balance Sheet'!$I$8:$I$168,$C51,'Balance Sheet'!CY$8:CY$168)</f>
        <v>0</v>
      </c>
      <c r="CG51" s="13" t="n">
        <f aca="false">SUMIF('Balance Sheet'!$I$8:$I$168,$C51,'Balance Sheet'!CZ$8:CZ$168)</f>
        <v>0</v>
      </c>
      <c r="CH51" s="13" t="n">
        <f aca="false">SUMIF('Balance Sheet'!$I$8:$I$168,$C51,'Balance Sheet'!DA$8:DA$168)</f>
        <v>0</v>
      </c>
      <c r="CI51" s="13" t="n">
        <f aca="false">SUMIF('Balance Sheet'!$I$8:$I$168,$C51,'Balance Sheet'!DB$8:DB$168)</f>
        <v>0</v>
      </c>
      <c r="CJ51" s="13" t="n">
        <f aca="false">SUMIF('Balance Sheet'!$I$8:$I$168,$C51,'Balance Sheet'!DC$8:DC$168)</f>
        <v>0</v>
      </c>
      <c r="CK51" s="13" t="n">
        <f aca="false">SUMIF('Balance Sheet'!$I$8:$I$168,$C51,'Balance Sheet'!DD$8:DD$168)</f>
        <v>0</v>
      </c>
      <c r="CL51" s="13" t="n">
        <f aca="false">SUMIF('Balance Sheet'!$I$8:$I$168,$C51,'Balance Sheet'!DE$8:DE$168)</f>
        <v>0</v>
      </c>
      <c r="CM51" s="13" t="n">
        <f aca="false">SUMIF('Balance Sheet'!$I$8:$I$168,$C51,'Balance Sheet'!DF$8:DF$168)</f>
        <v>0</v>
      </c>
      <c r="CN51" s="13" t="n">
        <f aca="false">SUMIF('Balance Sheet'!$I$8:$I$168,$C51,'Balance Sheet'!DG$8:DG$168)</f>
        <v>0</v>
      </c>
      <c r="CO51" s="13" t="n">
        <f aca="false">SUMIF('Balance Sheet'!$I$8:$I$168,$C51,'Balance Sheet'!DH$8:DH$168)</f>
        <v>0</v>
      </c>
      <c r="CP51" s="13" t="n">
        <f aca="false">SUMIF('Balance Sheet'!$I$8:$I$168,$C51,'Balance Sheet'!DI$8:DI$168)</f>
        <v>0</v>
      </c>
      <c r="CQ51" s="13" t="n">
        <f aca="false">SUMIF('Balance Sheet'!$I$8:$I$168,$C51,'Balance Sheet'!DJ$8:DJ$168)</f>
        <v>0</v>
      </c>
      <c r="CR51" s="13" t="n">
        <f aca="false">SUMIF('Balance Sheet'!$I$8:$I$168,$C51,'Balance Sheet'!DK$8:DK$168)</f>
        <v>0</v>
      </c>
      <c r="CS51" s="13" t="n">
        <f aca="false">SUMIF('Balance Sheet'!$I$8:$I$168,$C51,'Balance Sheet'!DL$8:DL$168)</f>
        <v>0</v>
      </c>
      <c r="CT51" s="13" t="n">
        <f aca="false">SUMIF('Balance Sheet'!$I$8:$I$168,$C51,'Balance Sheet'!DM$8:DM$168)</f>
        <v>0</v>
      </c>
      <c r="CU51" s="13" t="n">
        <f aca="false">SUMIF('Balance Sheet'!$I$8:$I$168,$C51,'Balance Sheet'!DN$8:DN$168)</f>
        <v>0</v>
      </c>
      <c r="CV51" s="13" t="n">
        <f aca="false">SUMIF('Balance Sheet'!$I$8:$I$168,$C51,'Balance Sheet'!DO$8:DO$168)</f>
        <v>0</v>
      </c>
      <c r="CW51" s="13" t="n">
        <f aca="false">SUMIF('Balance Sheet'!$I$8:$I$168,$C51,'Balance Sheet'!DP$8:DP$168)</f>
        <v>0</v>
      </c>
      <c r="CX51" s="13" t="n">
        <f aca="false">SUMIF('Balance Sheet'!$I$8:$I$168,$C51,'Balance Sheet'!DQ$8:DQ$168)</f>
        <v>0</v>
      </c>
      <c r="CY51" s="13" t="n">
        <f aca="false">SUMIF('Balance Sheet'!$I$8:$I$168,$C51,'Balance Sheet'!DR$8:DR$168)</f>
        <v>0</v>
      </c>
      <c r="CZ51" s="13" t="n">
        <f aca="false">SUMIF('Balance Sheet'!$I$8:$I$168,$C51,'Balance Sheet'!DS$8:DS$168)</f>
        <v>0</v>
      </c>
      <c r="DA51" s="13" t="n">
        <f aca="false">SUMIF('Balance Sheet'!$I$8:$I$168,$C51,'Balance Sheet'!DT$8:DT$168)</f>
        <v>0</v>
      </c>
      <c r="DB51" s="13" t="n">
        <f aca="false">SUMIF('Balance Sheet'!$I$8:$I$168,$C51,'Balance Sheet'!DU$8:DU$168)</f>
        <v>0</v>
      </c>
      <c r="DC51" s="13" t="n">
        <f aca="false">SUMIF('Balance Sheet'!$I$8:$I$168,$C51,'Balance Sheet'!DV$8:DV$168)</f>
        <v>0</v>
      </c>
      <c r="DD51" s="13" t="n">
        <f aca="false">SUMIF('Balance Sheet'!$I$8:$I$168,$C51,'Balance Sheet'!DW$8:DW$168)</f>
        <v>0</v>
      </c>
      <c r="DE51" s="13" t="n">
        <f aca="false">SUMIF('Balance Sheet'!$I$8:$I$168,$C51,'Balance Sheet'!DX$8:DX$168)</f>
        <v>0</v>
      </c>
      <c r="DF51" s="13" t="n">
        <f aca="false">SUMIF('Balance Sheet'!$I$8:$I$168,$C51,'Balance Sheet'!DY$8:DY$168)</f>
        <v>0</v>
      </c>
      <c r="DG51" s="13" t="n">
        <f aca="false">SUMIF('Balance Sheet'!$I$8:$I$168,$C51,'Balance Sheet'!DZ$8:DZ$168)</f>
        <v>0</v>
      </c>
      <c r="DH51" s="13" t="n">
        <f aca="false">SUMIF('Balance Sheet'!$I$8:$I$168,$C51,'Balance Sheet'!EA$8:EA$168)</f>
        <v>0</v>
      </c>
      <c r="DI51" s="13" t="n">
        <f aca="false">SUMIF('Balance Sheet'!$I$8:$I$168,$C51,'Balance Sheet'!EB$8:EB$168)</f>
        <v>0</v>
      </c>
      <c r="DJ51" s="13" t="n">
        <f aca="false">SUMIF('Balance Sheet'!$I$8:$I$168,$C51,'Balance Sheet'!EC$8:EC$168)</f>
        <v>0</v>
      </c>
      <c r="DK51" s="13" t="n">
        <f aca="false">SUMIF('Balance Sheet'!$I$8:$I$168,$C51,'Balance Sheet'!ED$8:ED$168)</f>
        <v>0</v>
      </c>
      <c r="DL51" s="13" t="n">
        <f aca="false">SUMIF('Balance Sheet'!$I$8:$I$168,$C51,'Balance Sheet'!EE$8:EE$168)</f>
        <v>0</v>
      </c>
      <c r="DM51" s="13" t="n">
        <f aca="false">SUMIF('Balance Sheet'!$I$8:$I$168,$C51,'Balance Sheet'!EF$8:EF$168)</f>
        <v>0</v>
      </c>
      <c r="DN51" s="13" t="n">
        <f aca="false">SUMIF('Balance Sheet'!$I$8:$I$168,$C51,'Balance Sheet'!EG$8:EG$168)</f>
        <v>0</v>
      </c>
    </row>
    <row r="52" customFormat="false" ht="12.75" hidden="false" customHeight="false" outlineLevel="0" collapsed="false">
      <c r="C52" s="35" t="s">
        <v>154</v>
      </c>
      <c r="D52" s="13" t="n">
        <f aca="false">SUMIF('Balance Sheet'!$I$8:$I$168,$C52,'Balance Sheet'!$T$8:$T$168)</f>
        <v>161.360396</v>
      </c>
      <c r="F52" s="13" t="n">
        <f aca="false">SUMIF('Balance Sheet'!$I$8:$I$168,$C52,'Balance Sheet'!Y$8:Y$168)</f>
        <v>17.3</v>
      </c>
      <c r="G52" s="13" t="n">
        <f aca="false">SUMIF('Balance Sheet'!$I$8:$I$168,$C52,'Balance Sheet'!Z$8:Z$168)</f>
        <v>0</v>
      </c>
      <c r="H52" s="13" t="n">
        <f aca="false">SUMIF('Balance Sheet'!$I$8:$I$168,$C52,'Balance Sheet'!AA$8:AA$168)</f>
        <v>0</v>
      </c>
      <c r="I52" s="13" t="n">
        <f aca="false">SUMIF('Balance Sheet'!$I$8:$I$168,$C52,'Balance Sheet'!AB$8:AB$168)</f>
        <v>0</v>
      </c>
      <c r="J52" s="13" t="n">
        <f aca="false">SUMIF('Balance Sheet'!$I$8:$I$168,$C52,'Balance Sheet'!AC$8:AC$168)</f>
        <v>15.7</v>
      </c>
      <c r="K52" s="13" t="n">
        <f aca="false">SUMIF('Balance Sheet'!$I$8:$I$168,$C52,'Balance Sheet'!AD$8:AD$168)</f>
        <v>0</v>
      </c>
      <c r="L52" s="13" t="n">
        <f aca="false">SUMIF('Balance Sheet'!$I$8:$I$168,$C52,'Balance Sheet'!AE$8:AE$168)</f>
        <v>0</v>
      </c>
      <c r="M52" s="13" t="n">
        <f aca="false">SUMIF('Balance Sheet'!$I$8:$I$168,$C52,'Balance Sheet'!AF$8:AF$168)</f>
        <v>0</v>
      </c>
      <c r="N52" s="13" t="n">
        <f aca="false">SUMIF('Balance Sheet'!$I$8:$I$168,$C52,'Balance Sheet'!AG$8:AG$168)</f>
        <v>0</v>
      </c>
      <c r="O52" s="13" t="n">
        <f aca="false">SUMIF('Balance Sheet'!$I$8:$I$168,$C52,'Balance Sheet'!AH$8:AH$168)</f>
        <v>0</v>
      </c>
      <c r="P52" s="13" t="n">
        <f aca="false">SUMIF('Balance Sheet'!$I$8:$I$168,$C52,'Balance Sheet'!AI$8:AI$168)</f>
        <v>0</v>
      </c>
      <c r="Q52" s="13" t="n">
        <f aca="false">SUMIF('Balance Sheet'!$I$8:$I$168,$C52,'Balance Sheet'!AJ$8:AJ$168)</f>
        <v>0</v>
      </c>
      <c r="R52" s="13" t="n">
        <f aca="false">SUMIF('Balance Sheet'!$I$8:$I$168,$C52,'Balance Sheet'!AK$8:AK$168)</f>
        <v>0</v>
      </c>
      <c r="S52" s="13" t="n">
        <f aca="false">SUMIF('Balance Sheet'!$I$8:$I$168,$C52,'Balance Sheet'!AL$8:AL$168)</f>
        <v>0</v>
      </c>
      <c r="T52" s="13" t="n">
        <f aca="false">SUMIF('Balance Sheet'!$I$8:$I$168,$C52,'Balance Sheet'!AM$8:AM$168)</f>
        <v>0</v>
      </c>
      <c r="U52" s="13" t="n">
        <f aca="false">SUMIF('Balance Sheet'!$I$8:$I$168,$C52,'Balance Sheet'!AN$8:AN$168)</f>
        <v>0</v>
      </c>
      <c r="V52" s="13" t="n">
        <f aca="false">SUMIF('Balance Sheet'!$I$8:$I$168,$C52,'Balance Sheet'!AO$8:AO$168)</f>
        <v>2.967396</v>
      </c>
      <c r="W52" s="13" t="n">
        <f aca="false">SUMIF('Balance Sheet'!$I$8:$I$168,$C52,'Balance Sheet'!AP$8:AP$168)</f>
        <v>0</v>
      </c>
      <c r="X52" s="13" t="n">
        <f aca="false">SUMIF('Balance Sheet'!$I$8:$I$168,$C52,'Balance Sheet'!AQ$8:AQ$168)</f>
        <v>0</v>
      </c>
      <c r="Y52" s="13" t="n">
        <f aca="false">SUMIF('Balance Sheet'!$I$8:$I$168,$C52,'Balance Sheet'!AR$8:AR$168)</f>
        <v>0</v>
      </c>
      <c r="Z52" s="13" t="n">
        <f aca="false">SUMIF('Balance Sheet'!$I$8:$I$168,$C52,'Balance Sheet'!AS$8:AS$168)</f>
        <v>0</v>
      </c>
      <c r="AA52" s="13" t="n">
        <f aca="false">SUMIF('Balance Sheet'!$I$8:$I$168,$C52,'Balance Sheet'!AT$8:AT$168)</f>
        <v>0</v>
      </c>
      <c r="AB52" s="13" t="n">
        <f aca="false">SUMIF('Balance Sheet'!$I$8:$I$168,$C52,'Balance Sheet'!AU$8:AU$168)</f>
        <v>0</v>
      </c>
      <c r="AC52" s="13" t="n">
        <f aca="false">SUMIF('Balance Sheet'!$I$8:$I$168,$C52,'Balance Sheet'!AV$8:AV$168)</f>
        <v>0</v>
      </c>
      <c r="AD52" s="13" t="n">
        <f aca="false">SUMIF('Balance Sheet'!$I$8:$I$168,$C52,'Balance Sheet'!AW$8:AW$168)</f>
        <v>0</v>
      </c>
      <c r="AE52" s="13" t="n">
        <f aca="false">SUMIF('Balance Sheet'!$I$8:$I$168,$C52,'Balance Sheet'!AX$8:AX$168)</f>
        <v>0</v>
      </c>
      <c r="AF52" s="13" t="n">
        <f aca="false">SUMIF('Balance Sheet'!$I$8:$I$168,$C52,'Balance Sheet'!AY$8:AY$168)</f>
        <v>0</v>
      </c>
      <c r="AG52" s="13" t="n">
        <f aca="false">SUMIF('Balance Sheet'!$I$8:$I$168,$C52,'Balance Sheet'!AZ$8:AZ$168)</f>
        <v>0</v>
      </c>
      <c r="AH52" s="13" t="n">
        <f aca="false">SUMIF('Balance Sheet'!$I$8:$I$168,$C52,'Balance Sheet'!BA$8:BA$168)</f>
        <v>0</v>
      </c>
      <c r="AI52" s="13" t="n">
        <f aca="false">SUMIF('Balance Sheet'!$I$8:$I$168,$C52,'Balance Sheet'!BB$8:BB$168)</f>
        <v>0</v>
      </c>
      <c r="AJ52" s="13" t="n">
        <f aca="false">SUMIF('Balance Sheet'!$I$8:$I$168,$C52,'Balance Sheet'!BC$8:BC$168)</f>
        <v>0</v>
      </c>
      <c r="AK52" s="13" t="n">
        <f aca="false">SUMIF('Balance Sheet'!$I$8:$I$168,$C52,'Balance Sheet'!BD$8:BD$168)</f>
        <v>0</v>
      </c>
      <c r="AL52" s="13" t="n">
        <f aca="false">SUMIF('Balance Sheet'!$I$8:$I$168,$C52,'Balance Sheet'!BE$8:BE$168)</f>
        <v>0</v>
      </c>
      <c r="AM52" s="13" t="n">
        <f aca="false">SUMIF('Balance Sheet'!$I$8:$I$168,$C52,'Balance Sheet'!BF$8:BF$168)</f>
        <v>0</v>
      </c>
      <c r="AN52" s="13" t="n">
        <f aca="false">SUMIF('Balance Sheet'!$I$8:$I$168,$C52,'Balance Sheet'!BG$8:BG$168)</f>
        <v>0</v>
      </c>
      <c r="AO52" s="13" t="n">
        <f aca="false">SUMIF('Balance Sheet'!$I$8:$I$168,$C52,'Balance Sheet'!BH$8:BH$168)</f>
        <v>0</v>
      </c>
      <c r="AP52" s="13" t="n">
        <f aca="false">SUMIF('Balance Sheet'!$I$8:$I$168,$C52,'Balance Sheet'!BI$8:BI$168)</f>
        <v>158.393</v>
      </c>
      <c r="AQ52" s="13" t="n">
        <f aca="false">SUMIF('Balance Sheet'!$I$8:$I$168,$C52,'Balance Sheet'!BJ$8:BJ$168)</f>
        <v>0</v>
      </c>
      <c r="AR52" s="13" t="n">
        <f aca="false">SUMIF('Balance Sheet'!$I$8:$I$168,$C52,'Balance Sheet'!BK$8:BK$168)</f>
        <v>0</v>
      </c>
      <c r="AS52" s="13" t="n">
        <f aca="false">SUMIF('Balance Sheet'!$I$8:$I$168,$C52,'Balance Sheet'!BL$8:BL$168)</f>
        <v>0</v>
      </c>
      <c r="AT52" s="13" t="n">
        <f aca="false">SUMIF('Balance Sheet'!$I$8:$I$168,$C52,'Balance Sheet'!BM$8:BM$168)</f>
        <v>0</v>
      </c>
      <c r="AU52" s="13" t="n">
        <f aca="false">SUMIF('Balance Sheet'!$I$8:$I$168,$C52,'Balance Sheet'!BN$8:BN$168)</f>
        <v>0</v>
      </c>
      <c r="AV52" s="13" t="n">
        <f aca="false">SUMIF('Balance Sheet'!$I$8:$I$168,$C52,'Balance Sheet'!BO$8:BO$168)</f>
        <v>0</v>
      </c>
      <c r="AW52" s="13" t="n">
        <f aca="false">SUMIF('Balance Sheet'!$I$8:$I$168,$C52,'Balance Sheet'!BP$8:BP$168)</f>
        <v>0</v>
      </c>
      <c r="AX52" s="13" t="n">
        <f aca="false">SUMIF('Balance Sheet'!$I$8:$I$168,$C52,'Balance Sheet'!BQ$8:BQ$168)</f>
        <v>0</v>
      </c>
      <c r="AY52" s="13" t="n">
        <f aca="false">SUMIF('Balance Sheet'!$I$8:$I$168,$C52,'Balance Sheet'!BR$8:BR$168)</f>
        <v>0</v>
      </c>
      <c r="AZ52" s="13" t="n">
        <f aca="false">SUMIF('Balance Sheet'!$I$8:$I$168,$C52,'Balance Sheet'!BS$8:BS$168)</f>
        <v>0</v>
      </c>
      <c r="BA52" s="13" t="n">
        <f aca="false">SUMIF('Balance Sheet'!$I$8:$I$168,$C52,'Balance Sheet'!BT$8:BT$168)</f>
        <v>0</v>
      </c>
      <c r="BB52" s="13" t="n">
        <f aca="false">SUMIF('Balance Sheet'!$I$8:$I$168,$C52,'Balance Sheet'!BU$8:BU$168)</f>
        <v>0</v>
      </c>
      <c r="BC52" s="13" t="n">
        <f aca="false">SUMIF('Balance Sheet'!$I$8:$I$168,$C52,'Balance Sheet'!BV$8:BV$168)</f>
        <v>0</v>
      </c>
      <c r="BD52" s="13" t="n">
        <f aca="false">SUMIF('Balance Sheet'!$I$8:$I$168,$C52,'Balance Sheet'!BW$8:BW$168)</f>
        <v>0</v>
      </c>
      <c r="BE52" s="13" t="n">
        <f aca="false">SUMIF('Balance Sheet'!$I$8:$I$168,$C52,'Balance Sheet'!BX$8:BX$168)</f>
        <v>0</v>
      </c>
      <c r="BF52" s="13" t="n">
        <f aca="false">SUMIF('Balance Sheet'!$I$8:$I$168,$C52,'Balance Sheet'!BY$8:BY$168)</f>
        <v>0</v>
      </c>
      <c r="BG52" s="13" t="n">
        <f aca="false">SUMIF('Balance Sheet'!$I$8:$I$168,$C52,'Balance Sheet'!BZ$8:BZ$168)</f>
        <v>0</v>
      </c>
      <c r="BH52" s="13" t="n">
        <f aca="false">SUMIF('Balance Sheet'!$I$8:$I$168,$C52,'Balance Sheet'!CA$8:CA$168)</f>
        <v>0</v>
      </c>
      <c r="BI52" s="13" t="n">
        <f aca="false">SUMIF('Balance Sheet'!$I$8:$I$168,$C52,'Balance Sheet'!CB$8:CB$168)</f>
        <v>0</v>
      </c>
      <c r="BJ52" s="13" t="n">
        <f aca="false">SUMIF('Balance Sheet'!$I$8:$I$168,$C52,'Balance Sheet'!CC$8:CC$168)</f>
        <v>0</v>
      </c>
      <c r="BK52" s="13" t="n">
        <f aca="false">SUMIF('Balance Sheet'!$I$8:$I$168,$C52,'Balance Sheet'!CD$8:CD$168)</f>
        <v>0</v>
      </c>
      <c r="BL52" s="13" t="n">
        <f aca="false">SUMIF('Balance Sheet'!$I$8:$I$168,$C52,'Balance Sheet'!CE$8:CE$168)</f>
        <v>0</v>
      </c>
      <c r="BM52" s="13" t="n">
        <f aca="false">SUMIF('Balance Sheet'!$I$8:$I$168,$C52,'Balance Sheet'!CF$8:CF$168)</f>
        <v>0</v>
      </c>
      <c r="BN52" s="13" t="n">
        <f aca="false">SUMIF('Balance Sheet'!$I$8:$I$168,$C52,'Balance Sheet'!CG$8:CG$168)</f>
        <v>0</v>
      </c>
      <c r="BO52" s="13" t="n">
        <f aca="false">SUMIF('Balance Sheet'!$I$8:$I$168,$C52,'Balance Sheet'!CH$8:CH$168)</f>
        <v>0</v>
      </c>
      <c r="BP52" s="13" t="n">
        <f aca="false">SUMIF('Balance Sheet'!$I$8:$I$168,$C52,'Balance Sheet'!CI$8:CI$168)</f>
        <v>0</v>
      </c>
      <c r="BQ52" s="13" t="n">
        <f aca="false">SUMIF('Balance Sheet'!$I$8:$I$168,$C52,'Balance Sheet'!CJ$8:CJ$168)</f>
        <v>0</v>
      </c>
      <c r="BR52" s="13" t="n">
        <f aca="false">SUMIF('Balance Sheet'!$I$8:$I$168,$C52,'Balance Sheet'!CK$8:CK$168)</f>
        <v>0</v>
      </c>
      <c r="BS52" s="13" t="n">
        <f aca="false">SUMIF('Balance Sheet'!$I$8:$I$168,$C52,'Balance Sheet'!CL$8:CL$168)</f>
        <v>0</v>
      </c>
      <c r="BT52" s="13" t="n">
        <f aca="false">SUMIF('Balance Sheet'!$I$8:$I$168,$C52,'Balance Sheet'!CM$8:CM$168)</f>
        <v>0</v>
      </c>
      <c r="BU52" s="13" t="n">
        <f aca="false">SUMIF('Balance Sheet'!$I$8:$I$168,$C52,'Balance Sheet'!CN$8:CN$168)</f>
        <v>0</v>
      </c>
      <c r="BV52" s="13" t="n">
        <f aca="false">SUMIF('Balance Sheet'!$I$8:$I$168,$C52,'Balance Sheet'!CO$8:CO$168)</f>
        <v>0</v>
      </c>
      <c r="BW52" s="13" t="n">
        <f aca="false">SUMIF('Balance Sheet'!$I$8:$I$168,$C52,'Balance Sheet'!CP$8:CP$168)</f>
        <v>0</v>
      </c>
      <c r="BX52" s="13" t="n">
        <f aca="false">SUMIF('Balance Sheet'!$I$8:$I$168,$C52,'Balance Sheet'!CQ$8:CQ$168)</f>
        <v>0</v>
      </c>
      <c r="BY52" s="13" t="n">
        <f aca="false">SUMIF('Balance Sheet'!$I$8:$I$168,$C52,'Balance Sheet'!CR$8:CR$168)</f>
        <v>0</v>
      </c>
      <c r="BZ52" s="13" t="n">
        <f aca="false">SUMIF('Balance Sheet'!$I$8:$I$168,$C52,'Balance Sheet'!CS$8:CS$168)</f>
        <v>0</v>
      </c>
      <c r="CA52" s="13" t="n">
        <f aca="false">SUMIF('Balance Sheet'!$I$8:$I$168,$C52,'Balance Sheet'!CT$8:CT$168)</f>
        <v>0</v>
      </c>
      <c r="CB52" s="13" t="n">
        <f aca="false">SUMIF('Balance Sheet'!$I$8:$I$168,$C52,'Balance Sheet'!CU$8:CU$168)</f>
        <v>0</v>
      </c>
      <c r="CC52" s="13" t="n">
        <f aca="false">SUMIF('Balance Sheet'!$I$8:$I$168,$C52,'Balance Sheet'!CV$8:CV$168)</f>
        <v>0</v>
      </c>
      <c r="CD52" s="13" t="n">
        <f aca="false">SUMIF('Balance Sheet'!$I$8:$I$168,$C52,'Balance Sheet'!CW$8:CW$168)</f>
        <v>0</v>
      </c>
      <c r="CE52" s="13" t="n">
        <f aca="false">SUMIF('Balance Sheet'!$I$8:$I$168,$C52,'Balance Sheet'!CX$8:CX$168)</f>
        <v>0</v>
      </c>
      <c r="CF52" s="13" t="n">
        <f aca="false">SUMIF('Balance Sheet'!$I$8:$I$168,$C52,'Balance Sheet'!CY$8:CY$168)</f>
        <v>0</v>
      </c>
      <c r="CG52" s="13" t="n">
        <f aca="false">SUMIF('Balance Sheet'!$I$8:$I$168,$C52,'Balance Sheet'!CZ$8:CZ$168)</f>
        <v>0</v>
      </c>
      <c r="CH52" s="13" t="n">
        <f aca="false">SUMIF('Balance Sheet'!$I$8:$I$168,$C52,'Balance Sheet'!DA$8:DA$168)</f>
        <v>0</v>
      </c>
      <c r="CI52" s="13" t="n">
        <f aca="false">SUMIF('Balance Sheet'!$I$8:$I$168,$C52,'Balance Sheet'!DB$8:DB$168)</f>
        <v>0</v>
      </c>
      <c r="CJ52" s="13" t="n">
        <f aca="false">SUMIF('Balance Sheet'!$I$8:$I$168,$C52,'Balance Sheet'!DC$8:DC$168)</f>
        <v>0</v>
      </c>
      <c r="CK52" s="13" t="n">
        <f aca="false">SUMIF('Balance Sheet'!$I$8:$I$168,$C52,'Balance Sheet'!DD$8:DD$168)</f>
        <v>0</v>
      </c>
      <c r="CL52" s="13" t="n">
        <f aca="false">SUMIF('Balance Sheet'!$I$8:$I$168,$C52,'Balance Sheet'!DE$8:DE$168)</f>
        <v>0</v>
      </c>
      <c r="CM52" s="13" t="n">
        <f aca="false">SUMIF('Balance Sheet'!$I$8:$I$168,$C52,'Balance Sheet'!DF$8:DF$168)</f>
        <v>0</v>
      </c>
      <c r="CN52" s="13" t="n">
        <f aca="false">SUMIF('Balance Sheet'!$I$8:$I$168,$C52,'Balance Sheet'!DG$8:DG$168)</f>
        <v>0</v>
      </c>
      <c r="CO52" s="13" t="n">
        <f aca="false">SUMIF('Balance Sheet'!$I$8:$I$168,$C52,'Balance Sheet'!DH$8:DH$168)</f>
        <v>0</v>
      </c>
      <c r="CP52" s="13" t="n">
        <f aca="false">SUMIF('Balance Sheet'!$I$8:$I$168,$C52,'Balance Sheet'!DI$8:DI$168)</f>
        <v>0</v>
      </c>
      <c r="CQ52" s="13" t="n">
        <f aca="false">SUMIF('Balance Sheet'!$I$8:$I$168,$C52,'Balance Sheet'!DJ$8:DJ$168)</f>
        <v>0</v>
      </c>
      <c r="CR52" s="13" t="n">
        <f aca="false">SUMIF('Balance Sheet'!$I$8:$I$168,$C52,'Balance Sheet'!DK$8:DK$168)</f>
        <v>0</v>
      </c>
      <c r="CS52" s="13" t="n">
        <f aca="false">SUMIF('Balance Sheet'!$I$8:$I$168,$C52,'Balance Sheet'!DL$8:DL$168)</f>
        <v>0</v>
      </c>
      <c r="CT52" s="13" t="n">
        <f aca="false">SUMIF('Balance Sheet'!$I$8:$I$168,$C52,'Balance Sheet'!DM$8:DM$168)</f>
        <v>0</v>
      </c>
      <c r="CU52" s="13" t="n">
        <f aca="false">SUMIF('Balance Sheet'!$I$8:$I$168,$C52,'Balance Sheet'!DN$8:DN$168)</f>
        <v>0</v>
      </c>
      <c r="CV52" s="13" t="n">
        <f aca="false">SUMIF('Balance Sheet'!$I$8:$I$168,$C52,'Balance Sheet'!DO$8:DO$168)</f>
        <v>0</v>
      </c>
      <c r="CW52" s="13" t="n">
        <f aca="false">SUMIF('Balance Sheet'!$I$8:$I$168,$C52,'Balance Sheet'!DP$8:DP$168)</f>
        <v>0</v>
      </c>
      <c r="CX52" s="13" t="n">
        <f aca="false">SUMIF('Balance Sheet'!$I$8:$I$168,$C52,'Balance Sheet'!DQ$8:DQ$168)</f>
        <v>0</v>
      </c>
      <c r="CY52" s="13" t="n">
        <f aca="false">SUMIF('Balance Sheet'!$I$8:$I$168,$C52,'Balance Sheet'!DR$8:DR$168)</f>
        <v>0</v>
      </c>
      <c r="CZ52" s="13" t="n">
        <f aca="false">SUMIF('Balance Sheet'!$I$8:$I$168,$C52,'Balance Sheet'!DS$8:DS$168)</f>
        <v>0</v>
      </c>
      <c r="DA52" s="13" t="n">
        <f aca="false">SUMIF('Balance Sheet'!$I$8:$I$168,$C52,'Balance Sheet'!DT$8:DT$168)</f>
        <v>0</v>
      </c>
      <c r="DB52" s="13" t="n">
        <f aca="false">SUMIF('Balance Sheet'!$I$8:$I$168,$C52,'Balance Sheet'!DU$8:DU$168)</f>
        <v>0</v>
      </c>
      <c r="DC52" s="13" t="n">
        <f aca="false">SUMIF('Balance Sheet'!$I$8:$I$168,$C52,'Balance Sheet'!DV$8:DV$168)</f>
        <v>0</v>
      </c>
      <c r="DD52" s="13" t="n">
        <f aca="false">SUMIF('Balance Sheet'!$I$8:$I$168,$C52,'Balance Sheet'!DW$8:DW$168)</f>
        <v>0</v>
      </c>
      <c r="DE52" s="13" t="n">
        <f aca="false">SUMIF('Balance Sheet'!$I$8:$I$168,$C52,'Balance Sheet'!DX$8:DX$168)</f>
        <v>0</v>
      </c>
      <c r="DF52" s="13" t="n">
        <f aca="false">SUMIF('Balance Sheet'!$I$8:$I$168,$C52,'Balance Sheet'!DY$8:DY$168)</f>
        <v>0</v>
      </c>
      <c r="DG52" s="13" t="n">
        <f aca="false">SUMIF('Balance Sheet'!$I$8:$I$168,$C52,'Balance Sheet'!DZ$8:DZ$168)</f>
        <v>0</v>
      </c>
      <c r="DH52" s="13" t="n">
        <f aca="false">SUMIF('Balance Sheet'!$I$8:$I$168,$C52,'Balance Sheet'!EA$8:EA$168)</f>
        <v>0</v>
      </c>
      <c r="DI52" s="13" t="n">
        <f aca="false">SUMIF('Balance Sheet'!$I$8:$I$168,$C52,'Balance Sheet'!EB$8:EB$168)</f>
        <v>0</v>
      </c>
      <c r="DJ52" s="13" t="n">
        <f aca="false">SUMIF('Balance Sheet'!$I$8:$I$168,$C52,'Balance Sheet'!EC$8:EC$168)</f>
        <v>0</v>
      </c>
      <c r="DK52" s="13" t="n">
        <f aca="false">SUMIF('Balance Sheet'!$I$8:$I$168,$C52,'Balance Sheet'!ED$8:ED$168)</f>
        <v>0</v>
      </c>
      <c r="DL52" s="13" t="n">
        <f aca="false">SUMIF('Balance Sheet'!$I$8:$I$168,$C52,'Balance Sheet'!EE$8:EE$168)</f>
        <v>0</v>
      </c>
      <c r="DM52" s="13" t="n">
        <f aca="false">SUMIF('Balance Sheet'!$I$8:$I$168,$C52,'Balance Sheet'!EF$8:EF$168)</f>
        <v>0</v>
      </c>
      <c r="DN52" s="13" t="n">
        <f aca="false">SUMIF('Balance Sheet'!$I$8:$I$168,$C52,'Balance Sheet'!EG$8:EG$168)</f>
        <v>0</v>
      </c>
    </row>
    <row r="53" customFormat="false" ht="12.75" hidden="false" customHeight="false" outlineLevel="0" collapsed="false">
      <c r="C53" s="35" t="s">
        <v>155</v>
      </c>
      <c r="D53" s="13" t="n">
        <f aca="false">SUMIF('Balance Sheet'!$I$8:$I$168,$C53,'Balance Sheet'!$T$8:$T$168)</f>
        <v>52.527872</v>
      </c>
      <c r="F53" s="13" t="n">
        <f aca="false">SUMIF('Balance Sheet'!$I$8:$I$168,$C53,'Balance Sheet'!Y$8:Y$168)</f>
        <v>0</v>
      </c>
      <c r="G53" s="13" t="n">
        <f aca="false">SUMIF('Balance Sheet'!$I$8:$I$168,$C53,'Balance Sheet'!Z$8:Z$168)</f>
        <v>0</v>
      </c>
      <c r="H53" s="13" t="n">
        <f aca="false">SUMIF('Balance Sheet'!$I$8:$I$168,$C53,'Balance Sheet'!AA$8:AA$168)</f>
        <v>0</v>
      </c>
      <c r="I53" s="13" t="n">
        <f aca="false">SUMIF('Balance Sheet'!$I$8:$I$168,$C53,'Balance Sheet'!AB$8:AB$168)</f>
        <v>0</v>
      </c>
      <c r="J53" s="13" t="n">
        <f aca="false">SUMIF('Balance Sheet'!$I$8:$I$168,$C53,'Balance Sheet'!AC$8:AC$168)</f>
        <v>0</v>
      </c>
      <c r="K53" s="13" t="n">
        <f aca="false">SUMIF('Balance Sheet'!$I$8:$I$168,$C53,'Balance Sheet'!AD$8:AD$168)</f>
        <v>0</v>
      </c>
      <c r="L53" s="13" t="n">
        <f aca="false">SUMIF('Balance Sheet'!$I$8:$I$168,$C53,'Balance Sheet'!AE$8:AE$168)</f>
        <v>0</v>
      </c>
      <c r="M53" s="13" t="n">
        <f aca="false">SUMIF('Balance Sheet'!$I$8:$I$168,$C53,'Balance Sheet'!AF$8:AF$168)</f>
        <v>0</v>
      </c>
      <c r="N53" s="13" t="n">
        <f aca="false">SUMIF('Balance Sheet'!$I$8:$I$168,$C53,'Balance Sheet'!AG$8:AG$168)</f>
        <v>0</v>
      </c>
      <c r="O53" s="13" t="n">
        <f aca="false">SUMIF('Balance Sheet'!$I$8:$I$168,$C53,'Balance Sheet'!AH$8:AH$168)</f>
        <v>0</v>
      </c>
      <c r="P53" s="13" t="n">
        <f aca="false">SUMIF('Balance Sheet'!$I$8:$I$168,$C53,'Balance Sheet'!AI$8:AI$168)</f>
        <v>0</v>
      </c>
      <c r="Q53" s="13" t="n">
        <f aca="false">SUMIF('Balance Sheet'!$I$8:$I$168,$C53,'Balance Sheet'!AJ$8:AJ$168)</f>
        <v>0</v>
      </c>
      <c r="R53" s="13" t="n">
        <f aca="false">SUMIF('Balance Sheet'!$I$8:$I$168,$C53,'Balance Sheet'!AK$8:AK$168)</f>
        <v>0</v>
      </c>
      <c r="S53" s="13" t="n">
        <f aca="false">SUMIF('Balance Sheet'!$I$8:$I$168,$C53,'Balance Sheet'!AL$8:AL$168)</f>
        <v>0</v>
      </c>
      <c r="T53" s="13" t="n">
        <f aca="false">SUMIF('Balance Sheet'!$I$8:$I$168,$C53,'Balance Sheet'!AM$8:AM$168)</f>
        <v>0</v>
      </c>
      <c r="U53" s="13" t="n">
        <f aca="false">SUMIF('Balance Sheet'!$I$8:$I$168,$C53,'Balance Sheet'!AN$8:AN$168)</f>
        <v>0</v>
      </c>
      <c r="V53" s="13" t="n">
        <f aca="false">SUMIF('Balance Sheet'!$I$8:$I$168,$C53,'Balance Sheet'!AO$8:AO$168)</f>
        <v>52.527872</v>
      </c>
      <c r="W53" s="13" t="n">
        <f aca="false">SUMIF('Balance Sheet'!$I$8:$I$168,$C53,'Balance Sheet'!AP$8:AP$168)</f>
        <v>0</v>
      </c>
      <c r="X53" s="13" t="n">
        <f aca="false">SUMIF('Balance Sheet'!$I$8:$I$168,$C53,'Balance Sheet'!AQ$8:AQ$168)</f>
        <v>0</v>
      </c>
      <c r="Y53" s="13" t="n">
        <f aca="false">SUMIF('Balance Sheet'!$I$8:$I$168,$C53,'Balance Sheet'!AR$8:AR$168)</f>
        <v>0</v>
      </c>
      <c r="Z53" s="13" t="n">
        <f aca="false">SUMIF('Balance Sheet'!$I$8:$I$168,$C53,'Balance Sheet'!AS$8:AS$168)</f>
        <v>0</v>
      </c>
      <c r="AA53" s="13" t="n">
        <f aca="false">SUMIF('Balance Sheet'!$I$8:$I$168,$C53,'Balance Sheet'!AT$8:AT$168)</f>
        <v>0</v>
      </c>
      <c r="AB53" s="13" t="n">
        <f aca="false">SUMIF('Balance Sheet'!$I$8:$I$168,$C53,'Balance Sheet'!AU$8:AU$168)</f>
        <v>0</v>
      </c>
      <c r="AC53" s="13" t="n">
        <f aca="false">SUMIF('Balance Sheet'!$I$8:$I$168,$C53,'Balance Sheet'!AV$8:AV$168)</f>
        <v>0</v>
      </c>
      <c r="AD53" s="13" t="n">
        <f aca="false">SUMIF('Balance Sheet'!$I$8:$I$168,$C53,'Balance Sheet'!AW$8:AW$168)</f>
        <v>0</v>
      </c>
      <c r="AE53" s="13" t="n">
        <f aca="false">SUMIF('Balance Sheet'!$I$8:$I$168,$C53,'Balance Sheet'!AX$8:AX$168)</f>
        <v>0</v>
      </c>
      <c r="AF53" s="13" t="n">
        <f aca="false">SUMIF('Balance Sheet'!$I$8:$I$168,$C53,'Balance Sheet'!AY$8:AY$168)</f>
        <v>0</v>
      </c>
      <c r="AG53" s="13" t="n">
        <f aca="false">SUMIF('Balance Sheet'!$I$8:$I$168,$C53,'Balance Sheet'!AZ$8:AZ$168)</f>
        <v>0</v>
      </c>
      <c r="AH53" s="13" t="n">
        <f aca="false">SUMIF('Balance Sheet'!$I$8:$I$168,$C53,'Balance Sheet'!BA$8:BA$168)</f>
        <v>0</v>
      </c>
      <c r="AI53" s="13" t="n">
        <f aca="false">SUMIF('Balance Sheet'!$I$8:$I$168,$C53,'Balance Sheet'!BB$8:BB$168)</f>
        <v>0</v>
      </c>
      <c r="AJ53" s="13" t="n">
        <f aca="false">SUMIF('Balance Sheet'!$I$8:$I$168,$C53,'Balance Sheet'!BC$8:BC$168)</f>
        <v>0</v>
      </c>
      <c r="AK53" s="13" t="n">
        <f aca="false">SUMIF('Balance Sheet'!$I$8:$I$168,$C53,'Balance Sheet'!BD$8:BD$168)</f>
        <v>0</v>
      </c>
      <c r="AL53" s="13" t="n">
        <f aca="false">SUMIF('Balance Sheet'!$I$8:$I$168,$C53,'Balance Sheet'!BE$8:BE$168)</f>
        <v>0</v>
      </c>
      <c r="AM53" s="13" t="n">
        <f aca="false">SUMIF('Balance Sheet'!$I$8:$I$168,$C53,'Balance Sheet'!BF$8:BF$168)</f>
        <v>0</v>
      </c>
      <c r="AN53" s="13" t="n">
        <f aca="false">SUMIF('Balance Sheet'!$I$8:$I$168,$C53,'Balance Sheet'!BG$8:BG$168)</f>
        <v>0</v>
      </c>
      <c r="AO53" s="13" t="n">
        <f aca="false">SUMIF('Balance Sheet'!$I$8:$I$168,$C53,'Balance Sheet'!BH$8:BH$168)</f>
        <v>0</v>
      </c>
      <c r="AP53" s="13" t="n">
        <f aca="false">SUMIF('Balance Sheet'!$I$8:$I$168,$C53,'Balance Sheet'!BI$8:BI$168)</f>
        <v>0</v>
      </c>
      <c r="AQ53" s="13" t="n">
        <f aca="false">SUMIF('Balance Sheet'!$I$8:$I$168,$C53,'Balance Sheet'!BJ$8:BJ$168)</f>
        <v>0</v>
      </c>
      <c r="AR53" s="13" t="n">
        <f aca="false">SUMIF('Balance Sheet'!$I$8:$I$168,$C53,'Balance Sheet'!BK$8:BK$168)</f>
        <v>0</v>
      </c>
      <c r="AS53" s="13" t="n">
        <f aca="false">SUMIF('Balance Sheet'!$I$8:$I$168,$C53,'Balance Sheet'!BL$8:BL$168)</f>
        <v>0</v>
      </c>
      <c r="AT53" s="13" t="n">
        <f aca="false">SUMIF('Balance Sheet'!$I$8:$I$168,$C53,'Balance Sheet'!BM$8:BM$168)</f>
        <v>0</v>
      </c>
      <c r="AU53" s="13" t="n">
        <f aca="false">SUMIF('Balance Sheet'!$I$8:$I$168,$C53,'Balance Sheet'!BN$8:BN$168)</f>
        <v>0</v>
      </c>
      <c r="AV53" s="13" t="n">
        <f aca="false">SUMIF('Balance Sheet'!$I$8:$I$168,$C53,'Balance Sheet'!BO$8:BO$168)</f>
        <v>0</v>
      </c>
      <c r="AW53" s="13" t="n">
        <f aca="false">SUMIF('Balance Sheet'!$I$8:$I$168,$C53,'Balance Sheet'!BP$8:BP$168)</f>
        <v>0</v>
      </c>
      <c r="AX53" s="13" t="n">
        <f aca="false">SUMIF('Balance Sheet'!$I$8:$I$168,$C53,'Balance Sheet'!BQ$8:BQ$168)</f>
        <v>0</v>
      </c>
      <c r="AY53" s="13" t="n">
        <f aca="false">SUMIF('Balance Sheet'!$I$8:$I$168,$C53,'Balance Sheet'!BR$8:BR$168)</f>
        <v>0</v>
      </c>
      <c r="AZ53" s="13" t="n">
        <f aca="false">SUMIF('Balance Sheet'!$I$8:$I$168,$C53,'Balance Sheet'!BS$8:BS$168)</f>
        <v>0</v>
      </c>
      <c r="BA53" s="13" t="n">
        <f aca="false">SUMIF('Balance Sheet'!$I$8:$I$168,$C53,'Balance Sheet'!BT$8:BT$168)</f>
        <v>0</v>
      </c>
      <c r="BB53" s="13" t="n">
        <f aca="false">SUMIF('Balance Sheet'!$I$8:$I$168,$C53,'Balance Sheet'!BU$8:BU$168)</f>
        <v>0</v>
      </c>
      <c r="BC53" s="13" t="n">
        <f aca="false">SUMIF('Balance Sheet'!$I$8:$I$168,$C53,'Balance Sheet'!BV$8:BV$168)</f>
        <v>0</v>
      </c>
      <c r="BD53" s="13" t="n">
        <f aca="false">SUMIF('Balance Sheet'!$I$8:$I$168,$C53,'Balance Sheet'!BW$8:BW$168)</f>
        <v>0</v>
      </c>
      <c r="BE53" s="13" t="n">
        <f aca="false">SUMIF('Balance Sheet'!$I$8:$I$168,$C53,'Balance Sheet'!BX$8:BX$168)</f>
        <v>0</v>
      </c>
      <c r="BF53" s="13" t="n">
        <f aca="false">SUMIF('Balance Sheet'!$I$8:$I$168,$C53,'Balance Sheet'!BY$8:BY$168)</f>
        <v>0</v>
      </c>
      <c r="BG53" s="13" t="n">
        <f aca="false">SUMIF('Balance Sheet'!$I$8:$I$168,$C53,'Balance Sheet'!BZ$8:BZ$168)</f>
        <v>0</v>
      </c>
      <c r="BH53" s="13" t="n">
        <f aca="false">SUMIF('Balance Sheet'!$I$8:$I$168,$C53,'Balance Sheet'!CA$8:CA$168)</f>
        <v>0</v>
      </c>
      <c r="BI53" s="13" t="n">
        <f aca="false">SUMIF('Balance Sheet'!$I$8:$I$168,$C53,'Balance Sheet'!CB$8:CB$168)</f>
        <v>0</v>
      </c>
      <c r="BJ53" s="13" t="n">
        <f aca="false">SUMIF('Balance Sheet'!$I$8:$I$168,$C53,'Balance Sheet'!CC$8:CC$168)</f>
        <v>0</v>
      </c>
      <c r="BK53" s="13" t="n">
        <f aca="false">SUMIF('Balance Sheet'!$I$8:$I$168,$C53,'Balance Sheet'!CD$8:CD$168)</f>
        <v>0</v>
      </c>
      <c r="BL53" s="13" t="n">
        <f aca="false">SUMIF('Balance Sheet'!$I$8:$I$168,$C53,'Balance Sheet'!CE$8:CE$168)</f>
        <v>0</v>
      </c>
      <c r="BM53" s="13" t="n">
        <f aca="false">SUMIF('Balance Sheet'!$I$8:$I$168,$C53,'Balance Sheet'!CF$8:CF$168)</f>
        <v>0</v>
      </c>
      <c r="BN53" s="13" t="n">
        <f aca="false">SUMIF('Balance Sheet'!$I$8:$I$168,$C53,'Balance Sheet'!CG$8:CG$168)</f>
        <v>0</v>
      </c>
      <c r="BO53" s="13" t="n">
        <f aca="false">SUMIF('Balance Sheet'!$I$8:$I$168,$C53,'Balance Sheet'!CH$8:CH$168)</f>
        <v>0</v>
      </c>
      <c r="BP53" s="13" t="n">
        <f aca="false">SUMIF('Balance Sheet'!$I$8:$I$168,$C53,'Balance Sheet'!CI$8:CI$168)</f>
        <v>0</v>
      </c>
      <c r="BQ53" s="13" t="n">
        <f aca="false">SUMIF('Balance Sheet'!$I$8:$I$168,$C53,'Balance Sheet'!CJ$8:CJ$168)</f>
        <v>0</v>
      </c>
      <c r="BR53" s="13" t="n">
        <f aca="false">SUMIF('Balance Sheet'!$I$8:$I$168,$C53,'Balance Sheet'!CK$8:CK$168)</f>
        <v>0</v>
      </c>
      <c r="BS53" s="13" t="n">
        <f aca="false">SUMIF('Balance Sheet'!$I$8:$I$168,$C53,'Balance Sheet'!CL$8:CL$168)</f>
        <v>0</v>
      </c>
      <c r="BT53" s="13" t="n">
        <f aca="false">SUMIF('Balance Sheet'!$I$8:$I$168,$C53,'Balance Sheet'!CM$8:CM$168)</f>
        <v>0</v>
      </c>
      <c r="BU53" s="13" t="n">
        <f aca="false">SUMIF('Balance Sheet'!$I$8:$I$168,$C53,'Balance Sheet'!CN$8:CN$168)</f>
        <v>0</v>
      </c>
      <c r="BV53" s="13" t="n">
        <f aca="false">SUMIF('Balance Sheet'!$I$8:$I$168,$C53,'Balance Sheet'!CO$8:CO$168)</f>
        <v>0</v>
      </c>
      <c r="BW53" s="13" t="n">
        <f aca="false">SUMIF('Balance Sheet'!$I$8:$I$168,$C53,'Balance Sheet'!CP$8:CP$168)</f>
        <v>0</v>
      </c>
      <c r="BX53" s="13" t="n">
        <f aca="false">SUMIF('Balance Sheet'!$I$8:$I$168,$C53,'Balance Sheet'!CQ$8:CQ$168)</f>
        <v>0</v>
      </c>
      <c r="BY53" s="13" t="n">
        <f aca="false">SUMIF('Balance Sheet'!$I$8:$I$168,$C53,'Balance Sheet'!CR$8:CR$168)</f>
        <v>0</v>
      </c>
      <c r="BZ53" s="13" t="n">
        <f aca="false">SUMIF('Balance Sheet'!$I$8:$I$168,$C53,'Balance Sheet'!CS$8:CS$168)</f>
        <v>0</v>
      </c>
      <c r="CA53" s="13" t="n">
        <f aca="false">SUMIF('Balance Sheet'!$I$8:$I$168,$C53,'Balance Sheet'!CT$8:CT$168)</f>
        <v>0</v>
      </c>
      <c r="CB53" s="13" t="n">
        <f aca="false">SUMIF('Balance Sheet'!$I$8:$I$168,$C53,'Balance Sheet'!CU$8:CU$168)</f>
        <v>0</v>
      </c>
      <c r="CC53" s="13" t="n">
        <f aca="false">SUMIF('Balance Sheet'!$I$8:$I$168,$C53,'Balance Sheet'!CV$8:CV$168)</f>
        <v>0</v>
      </c>
      <c r="CD53" s="13" t="n">
        <f aca="false">SUMIF('Balance Sheet'!$I$8:$I$168,$C53,'Balance Sheet'!CW$8:CW$168)</f>
        <v>0</v>
      </c>
      <c r="CE53" s="13" t="n">
        <f aca="false">SUMIF('Balance Sheet'!$I$8:$I$168,$C53,'Balance Sheet'!CX$8:CX$168)</f>
        <v>0</v>
      </c>
      <c r="CF53" s="13" t="n">
        <f aca="false">SUMIF('Balance Sheet'!$I$8:$I$168,$C53,'Balance Sheet'!CY$8:CY$168)</f>
        <v>0</v>
      </c>
      <c r="CG53" s="13" t="n">
        <f aca="false">SUMIF('Balance Sheet'!$I$8:$I$168,$C53,'Balance Sheet'!CZ$8:CZ$168)</f>
        <v>0</v>
      </c>
      <c r="CH53" s="13" t="n">
        <f aca="false">SUMIF('Balance Sheet'!$I$8:$I$168,$C53,'Balance Sheet'!DA$8:DA$168)</f>
        <v>0</v>
      </c>
      <c r="CI53" s="13" t="n">
        <f aca="false">SUMIF('Balance Sheet'!$I$8:$I$168,$C53,'Balance Sheet'!DB$8:DB$168)</f>
        <v>0</v>
      </c>
      <c r="CJ53" s="13" t="n">
        <f aca="false">SUMIF('Balance Sheet'!$I$8:$I$168,$C53,'Balance Sheet'!DC$8:DC$168)</f>
        <v>0</v>
      </c>
      <c r="CK53" s="13" t="n">
        <f aca="false">SUMIF('Balance Sheet'!$I$8:$I$168,$C53,'Balance Sheet'!DD$8:DD$168)</f>
        <v>0</v>
      </c>
      <c r="CL53" s="13" t="n">
        <f aca="false">SUMIF('Balance Sheet'!$I$8:$I$168,$C53,'Balance Sheet'!DE$8:DE$168)</f>
        <v>0</v>
      </c>
      <c r="CM53" s="13" t="n">
        <f aca="false">SUMIF('Balance Sheet'!$I$8:$I$168,$C53,'Balance Sheet'!DF$8:DF$168)</f>
        <v>0</v>
      </c>
      <c r="CN53" s="13" t="n">
        <f aca="false">SUMIF('Balance Sheet'!$I$8:$I$168,$C53,'Balance Sheet'!DG$8:DG$168)</f>
        <v>0</v>
      </c>
      <c r="CO53" s="13" t="n">
        <f aca="false">SUMIF('Balance Sheet'!$I$8:$I$168,$C53,'Balance Sheet'!DH$8:DH$168)</f>
        <v>0</v>
      </c>
      <c r="CP53" s="13" t="n">
        <f aca="false">SUMIF('Balance Sheet'!$I$8:$I$168,$C53,'Balance Sheet'!DI$8:DI$168)</f>
        <v>0</v>
      </c>
      <c r="CQ53" s="13" t="n">
        <f aca="false">SUMIF('Balance Sheet'!$I$8:$I$168,$C53,'Balance Sheet'!DJ$8:DJ$168)</f>
        <v>0</v>
      </c>
      <c r="CR53" s="13" t="n">
        <f aca="false">SUMIF('Balance Sheet'!$I$8:$I$168,$C53,'Balance Sheet'!DK$8:DK$168)</f>
        <v>0</v>
      </c>
      <c r="CS53" s="13" t="n">
        <f aca="false">SUMIF('Balance Sheet'!$I$8:$I$168,$C53,'Balance Sheet'!DL$8:DL$168)</f>
        <v>0</v>
      </c>
      <c r="CT53" s="13" t="n">
        <f aca="false">SUMIF('Balance Sheet'!$I$8:$I$168,$C53,'Balance Sheet'!DM$8:DM$168)</f>
        <v>0</v>
      </c>
      <c r="CU53" s="13" t="n">
        <f aca="false">SUMIF('Balance Sheet'!$I$8:$I$168,$C53,'Balance Sheet'!DN$8:DN$168)</f>
        <v>0</v>
      </c>
      <c r="CV53" s="13" t="n">
        <f aca="false">SUMIF('Balance Sheet'!$I$8:$I$168,$C53,'Balance Sheet'!DO$8:DO$168)</f>
        <v>0</v>
      </c>
      <c r="CW53" s="13" t="n">
        <f aca="false">SUMIF('Balance Sheet'!$I$8:$I$168,$C53,'Balance Sheet'!DP$8:DP$168)</f>
        <v>0</v>
      </c>
      <c r="CX53" s="13" t="n">
        <f aca="false">SUMIF('Balance Sheet'!$I$8:$I$168,$C53,'Balance Sheet'!DQ$8:DQ$168)</f>
        <v>0</v>
      </c>
      <c r="CY53" s="13" t="n">
        <f aca="false">SUMIF('Balance Sheet'!$I$8:$I$168,$C53,'Balance Sheet'!DR$8:DR$168)</f>
        <v>0</v>
      </c>
      <c r="CZ53" s="13" t="n">
        <f aca="false">SUMIF('Balance Sheet'!$I$8:$I$168,$C53,'Balance Sheet'!DS$8:DS$168)</f>
        <v>0</v>
      </c>
      <c r="DA53" s="13" t="n">
        <f aca="false">SUMIF('Balance Sheet'!$I$8:$I$168,$C53,'Balance Sheet'!DT$8:DT$168)</f>
        <v>0</v>
      </c>
      <c r="DB53" s="13" t="n">
        <f aca="false">SUMIF('Balance Sheet'!$I$8:$I$168,$C53,'Balance Sheet'!DU$8:DU$168)</f>
        <v>0</v>
      </c>
      <c r="DC53" s="13" t="n">
        <f aca="false">SUMIF('Balance Sheet'!$I$8:$I$168,$C53,'Balance Sheet'!DV$8:DV$168)</f>
        <v>0</v>
      </c>
      <c r="DD53" s="13" t="n">
        <f aca="false">SUMIF('Balance Sheet'!$I$8:$I$168,$C53,'Balance Sheet'!DW$8:DW$168)</f>
        <v>0</v>
      </c>
      <c r="DE53" s="13" t="n">
        <f aca="false">SUMIF('Balance Sheet'!$I$8:$I$168,$C53,'Balance Sheet'!DX$8:DX$168)</f>
        <v>0</v>
      </c>
      <c r="DF53" s="13" t="n">
        <f aca="false">SUMIF('Balance Sheet'!$I$8:$I$168,$C53,'Balance Sheet'!DY$8:DY$168)</f>
        <v>0</v>
      </c>
      <c r="DG53" s="13" t="n">
        <f aca="false">SUMIF('Balance Sheet'!$I$8:$I$168,$C53,'Balance Sheet'!DZ$8:DZ$168)</f>
        <v>0</v>
      </c>
      <c r="DH53" s="13" t="n">
        <f aca="false">SUMIF('Balance Sheet'!$I$8:$I$168,$C53,'Balance Sheet'!EA$8:EA$168)</f>
        <v>0</v>
      </c>
      <c r="DI53" s="13" t="n">
        <f aca="false">SUMIF('Balance Sheet'!$I$8:$I$168,$C53,'Balance Sheet'!EB$8:EB$168)</f>
        <v>0</v>
      </c>
      <c r="DJ53" s="13" t="n">
        <f aca="false">SUMIF('Balance Sheet'!$I$8:$I$168,$C53,'Balance Sheet'!EC$8:EC$168)</f>
        <v>0</v>
      </c>
      <c r="DK53" s="13" t="n">
        <f aca="false">SUMIF('Balance Sheet'!$I$8:$I$168,$C53,'Balance Sheet'!ED$8:ED$168)</f>
        <v>0</v>
      </c>
      <c r="DL53" s="13" t="n">
        <f aca="false">SUMIF('Balance Sheet'!$I$8:$I$168,$C53,'Balance Sheet'!EE$8:EE$168)</f>
        <v>0</v>
      </c>
      <c r="DM53" s="13" t="n">
        <f aca="false">SUMIF('Balance Sheet'!$I$8:$I$168,$C53,'Balance Sheet'!EF$8:EF$168)</f>
        <v>0</v>
      </c>
      <c r="DN53" s="13" t="n">
        <f aca="false">SUMIF('Balance Sheet'!$I$8:$I$168,$C53,'Balance Sheet'!EG$8:EG$168)</f>
        <v>0</v>
      </c>
    </row>
    <row r="54" customFormat="false" ht="12.75" hidden="false" customHeight="false" outlineLevel="0" collapsed="false">
      <c r="C54" s="35" t="s">
        <v>156</v>
      </c>
      <c r="D54" s="13" t="n">
        <f aca="false">SUMIF('Balance Sheet'!$I$8:$I$168,$C54,'Balance Sheet'!$T$8:$T$168)</f>
        <v>55</v>
      </c>
      <c r="F54" s="13" t="n">
        <f aca="false">SUMIF('Balance Sheet'!$I$8:$I$168,$C54,'Balance Sheet'!Y$8:Y$168)</f>
        <v>0</v>
      </c>
      <c r="G54" s="13" t="n">
        <f aca="false">SUMIF('Balance Sheet'!$I$8:$I$168,$C54,'Balance Sheet'!Z$8:Z$168)</f>
        <v>0</v>
      </c>
      <c r="H54" s="13" t="n">
        <f aca="false">SUMIF('Balance Sheet'!$I$8:$I$168,$C54,'Balance Sheet'!AA$8:AA$168)</f>
        <v>0</v>
      </c>
      <c r="I54" s="13" t="n">
        <f aca="false">SUMIF('Balance Sheet'!$I$8:$I$168,$C54,'Balance Sheet'!AB$8:AB$168)</f>
        <v>0</v>
      </c>
      <c r="J54" s="13" t="n">
        <f aca="false">SUMIF('Balance Sheet'!$I$8:$I$168,$C54,'Balance Sheet'!AC$8:AC$168)</f>
        <v>0</v>
      </c>
      <c r="K54" s="13" t="n">
        <f aca="false">SUMIF('Balance Sheet'!$I$8:$I$168,$C54,'Balance Sheet'!AD$8:AD$168)</f>
        <v>0</v>
      </c>
      <c r="L54" s="13" t="n">
        <f aca="false">SUMIF('Balance Sheet'!$I$8:$I$168,$C54,'Balance Sheet'!AE$8:AE$168)</f>
        <v>0</v>
      </c>
      <c r="M54" s="13" t="n">
        <f aca="false">SUMIF('Balance Sheet'!$I$8:$I$168,$C54,'Balance Sheet'!AF$8:AF$168)</f>
        <v>0</v>
      </c>
      <c r="N54" s="13" t="n">
        <f aca="false">SUMIF('Balance Sheet'!$I$8:$I$168,$C54,'Balance Sheet'!AG$8:AG$168)</f>
        <v>0</v>
      </c>
      <c r="O54" s="13" t="n">
        <f aca="false">SUMIF('Balance Sheet'!$I$8:$I$168,$C54,'Balance Sheet'!AH$8:AH$168)</f>
        <v>0</v>
      </c>
      <c r="P54" s="13" t="n">
        <f aca="false">SUMIF('Balance Sheet'!$I$8:$I$168,$C54,'Balance Sheet'!AI$8:AI$168)</f>
        <v>0</v>
      </c>
      <c r="Q54" s="13" t="n">
        <f aca="false">SUMIF('Balance Sheet'!$I$8:$I$168,$C54,'Balance Sheet'!AJ$8:AJ$168)</f>
        <v>0</v>
      </c>
      <c r="R54" s="13" t="n">
        <f aca="false">SUMIF('Balance Sheet'!$I$8:$I$168,$C54,'Balance Sheet'!AK$8:AK$168)</f>
        <v>0</v>
      </c>
      <c r="S54" s="13" t="n">
        <f aca="false">SUMIF('Balance Sheet'!$I$8:$I$168,$C54,'Balance Sheet'!AL$8:AL$168)</f>
        <v>0</v>
      </c>
      <c r="T54" s="13" t="n">
        <f aca="false">SUMIF('Balance Sheet'!$I$8:$I$168,$C54,'Balance Sheet'!AM$8:AM$168)</f>
        <v>0</v>
      </c>
      <c r="U54" s="13" t="n">
        <f aca="false">SUMIF('Balance Sheet'!$I$8:$I$168,$C54,'Balance Sheet'!AN$8:AN$168)</f>
        <v>0</v>
      </c>
      <c r="V54" s="13" t="n">
        <f aca="false">SUMIF('Balance Sheet'!$I$8:$I$168,$C54,'Balance Sheet'!AO$8:AO$168)</f>
        <v>55</v>
      </c>
      <c r="W54" s="13" t="n">
        <f aca="false">SUMIF('Balance Sheet'!$I$8:$I$168,$C54,'Balance Sheet'!AP$8:AP$168)</f>
        <v>0</v>
      </c>
      <c r="X54" s="13" t="n">
        <f aca="false">SUMIF('Balance Sheet'!$I$8:$I$168,$C54,'Balance Sheet'!AQ$8:AQ$168)</f>
        <v>0</v>
      </c>
      <c r="Y54" s="13" t="n">
        <f aca="false">SUMIF('Balance Sheet'!$I$8:$I$168,$C54,'Balance Sheet'!AR$8:AR$168)</f>
        <v>0</v>
      </c>
      <c r="Z54" s="13" t="n">
        <f aca="false">SUMIF('Balance Sheet'!$I$8:$I$168,$C54,'Balance Sheet'!AS$8:AS$168)</f>
        <v>0</v>
      </c>
      <c r="AA54" s="13" t="n">
        <f aca="false">SUMIF('Balance Sheet'!$I$8:$I$168,$C54,'Balance Sheet'!AT$8:AT$168)</f>
        <v>0</v>
      </c>
      <c r="AB54" s="13" t="n">
        <f aca="false">SUMIF('Balance Sheet'!$I$8:$I$168,$C54,'Balance Sheet'!AU$8:AU$168)</f>
        <v>0</v>
      </c>
      <c r="AC54" s="13" t="n">
        <f aca="false">SUMIF('Balance Sheet'!$I$8:$I$168,$C54,'Balance Sheet'!AV$8:AV$168)</f>
        <v>0</v>
      </c>
      <c r="AD54" s="13" t="n">
        <f aca="false">SUMIF('Balance Sheet'!$I$8:$I$168,$C54,'Balance Sheet'!AW$8:AW$168)</f>
        <v>0</v>
      </c>
      <c r="AE54" s="13" t="n">
        <f aca="false">SUMIF('Balance Sheet'!$I$8:$I$168,$C54,'Balance Sheet'!AX$8:AX$168)</f>
        <v>0</v>
      </c>
      <c r="AF54" s="13" t="n">
        <f aca="false">SUMIF('Balance Sheet'!$I$8:$I$168,$C54,'Balance Sheet'!AY$8:AY$168)</f>
        <v>0</v>
      </c>
      <c r="AG54" s="13" t="n">
        <f aca="false">SUMIF('Balance Sheet'!$I$8:$I$168,$C54,'Balance Sheet'!AZ$8:AZ$168)</f>
        <v>0</v>
      </c>
      <c r="AH54" s="13" t="n">
        <f aca="false">SUMIF('Balance Sheet'!$I$8:$I$168,$C54,'Balance Sheet'!BA$8:BA$168)</f>
        <v>0</v>
      </c>
      <c r="AI54" s="13" t="n">
        <f aca="false">SUMIF('Balance Sheet'!$I$8:$I$168,$C54,'Balance Sheet'!BB$8:BB$168)</f>
        <v>0</v>
      </c>
      <c r="AJ54" s="13" t="n">
        <f aca="false">SUMIF('Balance Sheet'!$I$8:$I$168,$C54,'Balance Sheet'!BC$8:BC$168)</f>
        <v>0</v>
      </c>
      <c r="AK54" s="13" t="n">
        <f aca="false">SUMIF('Balance Sheet'!$I$8:$I$168,$C54,'Balance Sheet'!BD$8:BD$168)</f>
        <v>0</v>
      </c>
      <c r="AL54" s="13" t="n">
        <f aca="false">SUMIF('Balance Sheet'!$I$8:$I$168,$C54,'Balance Sheet'!BE$8:BE$168)</f>
        <v>0</v>
      </c>
      <c r="AM54" s="13" t="n">
        <f aca="false">SUMIF('Balance Sheet'!$I$8:$I$168,$C54,'Balance Sheet'!BF$8:BF$168)</f>
        <v>0</v>
      </c>
      <c r="AN54" s="13" t="n">
        <f aca="false">SUMIF('Balance Sheet'!$I$8:$I$168,$C54,'Balance Sheet'!BG$8:BG$168)</f>
        <v>0</v>
      </c>
      <c r="AO54" s="13" t="n">
        <f aca="false">SUMIF('Balance Sheet'!$I$8:$I$168,$C54,'Balance Sheet'!BH$8:BH$168)</f>
        <v>0</v>
      </c>
      <c r="AP54" s="13" t="n">
        <f aca="false">SUMIF('Balance Sheet'!$I$8:$I$168,$C54,'Balance Sheet'!BI$8:BI$168)</f>
        <v>0</v>
      </c>
      <c r="AQ54" s="13" t="n">
        <f aca="false">SUMIF('Balance Sheet'!$I$8:$I$168,$C54,'Balance Sheet'!BJ$8:BJ$168)</f>
        <v>0</v>
      </c>
      <c r="AR54" s="13" t="n">
        <f aca="false">SUMIF('Balance Sheet'!$I$8:$I$168,$C54,'Balance Sheet'!BK$8:BK$168)</f>
        <v>0</v>
      </c>
      <c r="AS54" s="13" t="n">
        <f aca="false">SUMIF('Balance Sheet'!$I$8:$I$168,$C54,'Balance Sheet'!BL$8:BL$168)</f>
        <v>0</v>
      </c>
      <c r="AT54" s="13" t="n">
        <f aca="false">SUMIF('Balance Sheet'!$I$8:$I$168,$C54,'Balance Sheet'!BM$8:BM$168)</f>
        <v>0</v>
      </c>
      <c r="AU54" s="13" t="n">
        <f aca="false">SUMIF('Balance Sheet'!$I$8:$I$168,$C54,'Balance Sheet'!BN$8:BN$168)</f>
        <v>0</v>
      </c>
      <c r="AV54" s="13" t="n">
        <f aca="false">SUMIF('Balance Sheet'!$I$8:$I$168,$C54,'Balance Sheet'!BO$8:BO$168)</f>
        <v>0</v>
      </c>
      <c r="AW54" s="13" t="n">
        <f aca="false">SUMIF('Balance Sheet'!$I$8:$I$168,$C54,'Balance Sheet'!BP$8:BP$168)</f>
        <v>0</v>
      </c>
      <c r="AX54" s="13" t="n">
        <f aca="false">SUMIF('Balance Sheet'!$I$8:$I$168,$C54,'Balance Sheet'!BQ$8:BQ$168)</f>
        <v>0</v>
      </c>
      <c r="AY54" s="13" t="n">
        <f aca="false">SUMIF('Balance Sheet'!$I$8:$I$168,$C54,'Balance Sheet'!BR$8:BR$168)</f>
        <v>0</v>
      </c>
      <c r="AZ54" s="13" t="n">
        <f aca="false">SUMIF('Balance Sheet'!$I$8:$I$168,$C54,'Balance Sheet'!BS$8:BS$168)</f>
        <v>0</v>
      </c>
      <c r="BA54" s="13" t="n">
        <f aca="false">SUMIF('Balance Sheet'!$I$8:$I$168,$C54,'Balance Sheet'!BT$8:BT$168)</f>
        <v>0</v>
      </c>
      <c r="BB54" s="13" t="n">
        <f aca="false">SUMIF('Balance Sheet'!$I$8:$I$168,$C54,'Balance Sheet'!BU$8:BU$168)</f>
        <v>0</v>
      </c>
      <c r="BC54" s="13" t="n">
        <f aca="false">SUMIF('Balance Sheet'!$I$8:$I$168,$C54,'Balance Sheet'!BV$8:BV$168)</f>
        <v>0</v>
      </c>
      <c r="BD54" s="13" t="n">
        <f aca="false">SUMIF('Balance Sheet'!$I$8:$I$168,$C54,'Balance Sheet'!BW$8:BW$168)</f>
        <v>0</v>
      </c>
      <c r="BE54" s="13" t="n">
        <f aca="false">SUMIF('Balance Sheet'!$I$8:$I$168,$C54,'Balance Sheet'!BX$8:BX$168)</f>
        <v>0</v>
      </c>
      <c r="BF54" s="13" t="n">
        <f aca="false">SUMIF('Balance Sheet'!$I$8:$I$168,$C54,'Balance Sheet'!BY$8:BY$168)</f>
        <v>0</v>
      </c>
      <c r="BG54" s="13" t="n">
        <f aca="false">SUMIF('Balance Sheet'!$I$8:$I$168,$C54,'Balance Sheet'!BZ$8:BZ$168)</f>
        <v>0</v>
      </c>
      <c r="BH54" s="13" t="n">
        <f aca="false">SUMIF('Balance Sheet'!$I$8:$I$168,$C54,'Balance Sheet'!CA$8:CA$168)</f>
        <v>0</v>
      </c>
      <c r="BI54" s="13" t="n">
        <f aca="false">SUMIF('Balance Sheet'!$I$8:$I$168,$C54,'Balance Sheet'!CB$8:CB$168)</f>
        <v>0</v>
      </c>
      <c r="BJ54" s="13" t="n">
        <f aca="false">SUMIF('Balance Sheet'!$I$8:$I$168,$C54,'Balance Sheet'!CC$8:CC$168)</f>
        <v>0</v>
      </c>
      <c r="BK54" s="13" t="n">
        <f aca="false">SUMIF('Balance Sheet'!$I$8:$I$168,$C54,'Balance Sheet'!CD$8:CD$168)</f>
        <v>0</v>
      </c>
      <c r="BL54" s="13" t="n">
        <f aca="false">SUMIF('Balance Sheet'!$I$8:$I$168,$C54,'Balance Sheet'!CE$8:CE$168)</f>
        <v>0</v>
      </c>
      <c r="BM54" s="13" t="n">
        <f aca="false">SUMIF('Balance Sheet'!$I$8:$I$168,$C54,'Balance Sheet'!CF$8:CF$168)</f>
        <v>0</v>
      </c>
      <c r="BN54" s="13" t="n">
        <f aca="false">SUMIF('Balance Sheet'!$I$8:$I$168,$C54,'Balance Sheet'!CG$8:CG$168)</f>
        <v>0</v>
      </c>
      <c r="BO54" s="13" t="n">
        <f aca="false">SUMIF('Balance Sheet'!$I$8:$I$168,$C54,'Balance Sheet'!CH$8:CH$168)</f>
        <v>0</v>
      </c>
      <c r="BP54" s="13" t="n">
        <f aca="false">SUMIF('Balance Sheet'!$I$8:$I$168,$C54,'Balance Sheet'!CI$8:CI$168)</f>
        <v>0</v>
      </c>
      <c r="BQ54" s="13" t="n">
        <f aca="false">SUMIF('Balance Sheet'!$I$8:$I$168,$C54,'Balance Sheet'!CJ$8:CJ$168)</f>
        <v>0</v>
      </c>
      <c r="BR54" s="13" t="n">
        <f aca="false">SUMIF('Balance Sheet'!$I$8:$I$168,$C54,'Balance Sheet'!CK$8:CK$168)</f>
        <v>0</v>
      </c>
      <c r="BS54" s="13" t="n">
        <f aca="false">SUMIF('Balance Sheet'!$I$8:$I$168,$C54,'Balance Sheet'!CL$8:CL$168)</f>
        <v>0</v>
      </c>
      <c r="BT54" s="13" t="n">
        <f aca="false">SUMIF('Balance Sheet'!$I$8:$I$168,$C54,'Balance Sheet'!CM$8:CM$168)</f>
        <v>0</v>
      </c>
      <c r="BU54" s="13" t="n">
        <f aca="false">SUMIF('Balance Sheet'!$I$8:$I$168,$C54,'Balance Sheet'!CN$8:CN$168)</f>
        <v>0</v>
      </c>
      <c r="BV54" s="13" t="n">
        <f aca="false">SUMIF('Balance Sheet'!$I$8:$I$168,$C54,'Balance Sheet'!CO$8:CO$168)</f>
        <v>0</v>
      </c>
      <c r="BW54" s="13" t="n">
        <f aca="false">SUMIF('Balance Sheet'!$I$8:$I$168,$C54,'Balance Sheet'!CP$8:CP$168)</f>
        <v>0</v>
      </c>
      <c r="BX54" s="13" t="n">
        <f aca="false">SUMIF('Balance Sheet'!$I$8:$I$168,$C54,'Balance Sheet'!CQ$8:CQ$168)</f>
        <v>0</v>
      </c>
      <c r="BY54" s="13" t="n">
        <f aca="false">SUMIF('Balance Sheet'!$I$8:$I$168,$C54,'Balance Sheet'!CR$8:CR$168)</f>
        <v>0</v>
      </c>
      <c r="BZ54" s="13" t="n">
        <f aca="false">SUMIF('Balance Sheet'!$I$8:$I$168,$C54,'Balance Sheet'!CS$8:CS$168)</f>
        <v>0</v>
      </c>
      <c r="CA54" s="13" t="n">
        <f aca="false">SUMIF('Balance Sheet'!$I$8:$I$168,$C54,'Balance Sheet'!CT$8:CT$168)</f>
        <v>0</v>
      </c>
      <c r="CB54" s="13" t="n">
        <f aca="false">SUMIF('Balance Sheet'!$I$8:$I$168,$C54,'Balance Sheet'!CU$8:CU$168)</f>
        <v>0</v>
      </c>
      <c r="CC54" s="13" t="n">
        <f aca="false">SUMIF('Balance Sheet'!$I$8:$I$168,$C54,'Balance Sheet'!CV$8:CV$168)</f>
        <v>0</v>
      </c>
      <c r="CD54" s="13" t="n">
        <f aca="false">SUMIF('Balance Sheet'!$I$8:$I$168,$C54,'Balance Sheet'!CW$8:CW$168)</f>
        <v>0</v>
      </c>
      <c r="CE54" s="13" t="n">
        <f aca="false">SUMIF('Balance Sheet'!$I$8:$I$168,$C54,'Balance Sheet'!CX$8:CX$168)</f>
        <v>0</v>
      </c>
      <c r="CF54" s="13" t="n">
        <f aca="false">SUMIF('Balance Sheet'!$I$8:$I$168,$C54,'Balance Sheet'!CY$8:CY$168)</f>
        <v>0</v>
      </c>
      <c r="CG54" s="13" t="n">
        <f aca="false">SUMIF('Balance Sheet'!$I$8:$I$168,$C54,'Balance Sheet'!CZ$8:CZ$168)</f>
        <v>0</v>
      </c>
      <c r="CH54" s="13" t="n">
        <f aca="false">SUMIF('Balance Sheet'!$I$8:$I$168,$C54,'Balance Sheet'!DA$8:DA$168)</f>
        <v>0</v>
      </c>
      <c r="CI54" s="13" t="n">
        <f aca="false">SUMIF('Balance Sheet'!$I$8:$I$168,$C54,'Balance Sheet'!DB$8:DB$168)</f>
        <v>0</v>
      </c>
      <c r="CJ54" s="13" t="n">
        <f aca="false">SUMIF('Balance Sheet'!$I$8:$I$168,$C54,'Balance Sheet'!DC$8:DC$168)</f>
        <v>0</v>
      </c>
      <c r="CK54" s="13" t="n">
        <f aca="false">SUMIF('Balance Sheet'!$I$8:$I$168,$C54,'Balance Sheet'!DD$8:DD$168)</f>
        <v>0</v>
      </c>
      <c r="CL54" s="13" t="n">
        <f aca="false">SUMIF('Balance Sheet'!$I$8:$I$168,$C54,'Balance Sheet'!DE$8:DE$168)</f>
        <v>0</v>
      </c>
      <c r="CM54" s="13" t="n">
        <f aca="false">SUMIF('Balance Sheet'!$I$8:$I$168,$C54,'Balance Sheet'!DF$8:DF$168)</f>
        <v>0</v>
      </c>
      <c r="CN54" s="13" t="n">
        <f aca="false">SUMIF('Balance Sheet'!$I$8:$I$168,$C54,'Balance Sheet'!DG$8:DG$168)</f>
        <v>0</v>
      </c>
      <c r="CO54" s="13" t="n">
        <f aca="false">SUMIF('Balance Sheet'!$I$8:$I$168,$C54,'Balance Sheet'!DH$8:DH$168)</f>
        <v>0</v>
      </c>
      <c r="CP54" s="13" t="n">
        <f aca="false">SUMIF('Balance Sheet'!$I$8:$I$168,$C54,'Balance Sheet'!DI$8:DI$168)</f>
        <v>0</v>
      </c>
      <c r="CQ54" s="13" t="n">
        <f aca="false">SUMIF('Balance Sheet'!$I$8:$I$168,$C54,'Balance Sheet'!DJ$8:DJ$168)</f>
        <v>0</v>
      </c>
      <c r="CR54" s="13" t="n">
        <f aca="false">SUMIF('Balance Sheet'!$I$8:$I$168,$C54,'Balance Sheet'!DK$8:DK$168)</f>
        <v>0</v>
      </c>
      <c r="CS54" s="13" t="n">
        <f aca="false">SUMIF('Balance Sheet'!$I$8:$I$168,$C54,'Balance Sheet'!DL$8:DL$168)</f>
        <v>0</v>
      </c>
      <c r="CT54" s="13" t="n">
        <f aca="false">SUMIF('Balance Sheet'!$I$8:$I$168,$C54,'Balance Sheet'!DM$8:DM$168)</f>
        <v>0</v>
      </c>
      <c r="CU54" s="13" t="n">
        <f aca="false">SUMIF('Balance Sheet'!$I$8:$I$168,$C54,'Balance Sheet'!DN$8:DN$168)</f>
        <v>0</v>
      </c>
      <c r="CV54" s="13" t="n">
        <f aca="false">SUMIF('Balance Sheet'!$I$8:$I$168,$C54,'Balance Sheet'!DO$8:DO$168)</f>
        <v>0</v>
      </c>
      <c r="CW54" s="13" t="n">
        <f aca="false">SUMIF('Balance Sheet'!$I$8:$I$168,$C54,'Balance Sheet'!DP$8:DP$168)</f>
        <v>0</v>
      </c>
      <c r="CX54" s="13" t="n">
        <f aca="false">SUMIF('Balance Sheet'!$I$8:$I$168,$C54,'Balance Sheet'!DQ$8:DQ$168)</f>
        <v>0</v>
      </c>
      <c r="CY54" s="13" t="n">
        <f aca="false">SUMIF('Balance Sheet'!$I$8:$I$168,$C54,'Balance Sheet'!DR$8:DR$168)</f>
        <v>0</v>
      </c>
      <c r="CZ54" s="13" t="n">
        <f aca="false">SUMIF('Balance Sheet'!$I$8:$I$168,$C54,'Balance Sheet'!DS$8:DS$168)</f>
        <v>0</v>
      </c>
      <c r="DA54" s="13" t="n">
        <f aca="false">SUMIF('Balance Sheet'!$I$8:$I$168,$C54,'Balance Sheet'!DT$8:DT$168)</f>
        <v>0</v>
      </c>
      <c r="DB54" s="13" t="n">
        <f aca="false">SUMIF('Balance Sheet'!$I$8:$I$168,$C54,'Balance Sheet'!DU$8:DU$168)</f>
        <v>0</v>
      </c>
      <c r="DC54" s="13" t="n">
        <f aca="false">SUMIF('Balance Sheet'!$I$8:$I$168,$C54,'Balance Sheet'!DV$8:DV$168)</f>
        <v>0</v>
      </c>
      <c r="DD54" s="13" t="n">
        <f aca="false">SUMIF('Balance Sheet'!$I$8:$I$168,$C54,'Balance Sheet'!DW$8:DW$168)</f>
        <v>0</v>
      </c>
      <c r="DE54" s="13" t="n">
        <f aca="false">SUMIF('Balance Sheet'!$I$8:$I$168,$C54,'Balance Sheet'!DX$8:DX$168)</f>
        <v>0</v>
      </c>
      <c r="DF54" s="13" t="n">
        <f aca="false">SUMIF('Balance Sheet'!$I$8:$I$168,$C54,'Balance Sheet'!DY$8:DY$168)</f>
        <v>0</v>
      </c>
      <c r="DG54" s="13" t="n">
        <f aca="false">SUMIF('Balance Sheet'!$I$8:$I$168,$C54,'Balance Sheet'!DZ$8:DZ$168)</f>
        <v>0</v>
      </c>
      <c r="DH54" s="13" t="n">
        <f aca="false">SUMIF('Balance Sheet'!$I$8:$I$168,$C54,'Balance Sheet'!EA$8:EA$168)</f>
        <v>0</v>
      </c>
      <c r="DI54" s="13" t="n">
        <f aca="false">SUMIF('Balance Sheet'!$I$8:$I$168,$C54,'Balance Sheet'!EB$8:EB$168)</f>
        <v>0</v>
      </c>
      <c r="DJ54" s="13" t="n">
        <f aca="false">SUMIF('Balance Sheet'!$I$8:$I$168,$C54,'Balance Sheet'!EC$8:EC$168)</f>
        <v>0</v>
      </c>
      <c r="DK54" s="13" t="n">
        <f aca="false">SUMIF('Balance Sheet'!$I$8:$I$168,$C54,'Balance Sheet'!ED$8:ED$168)</f>
        <v>0</v>
      </c>
      <c r="DL54" s="13" t="n">
        <f aca="false">SUMIF('Balance Sheet'!$I$8:$I$168,$C54,'Balance Sheet'!EE$8:EE$168)</f>
        <v>0</v>
      </c>
      <c r="DM54" s="13" t="n">
        <f aca="false">SUMIF('Balance Sheet'!$I$8:$I$168,$C54,'Balance Sheet'!EF$8:EF$168)</f>
        <v>0</v>
      </c>
      <c r="DN54" s="13" t="n">
        <f aca="false">SUMIF('Balance Sheet'!$I$8:$I$168,$C54,'Balance Sheet'!EG$8:EG$168)</f>
        <v>0</v>
      </c>
    </row>
    <row r="55" customFormat="false" ht="12.75" hidden="false" customHeight="false" outlineLevel="0" collapsed="false">
      <c r="C55" s="35" t="s">
        <v>157</v>
      </c>
      <c r="D55" s="13" t="n">
        <f aca="false">SUMIF('Balance Sheet'!$I$8:$I$168,$C55,'Balance Sheet'!$T$8:$T$168)</f>
        <v>105.4128</v>
      </c>
      <c r="F55" s="13" t="n">
        <f aca="false">SUMIF('Balance Sheet'!$I$8:$I$168,$C55,'Balance Sheet'!Y$8:Y$168)</f>
        <v>0</v>
      </c>
      <c r="G55" s="13" t="n">
        <f aca="false">SUMIF('Balance Sheet'!$I$8:$I$168,$C55,'Balance Sheet'!Z$8:Z$168)</f>
        <v>0</v>
      </c>
      <c r="H55" s="13" t="n">
        <f aca="false">SUMIF('Balance Sheet'!$I$8:$I$168,$C55,'Balance Sheet'!AA$8:AA$168)</f>
        <v>0</v>
      </c>
      <c r="I55" s="13" t="n">
        <f aca="false">SUMIF('Balance Sheet'!$I$8:$I$168,$C55,'Balance Sheet'!AB$8:AB$168)</f>
        <v>0</v>
      </c>
      <c r="J55" s="13" t="n">
        <f aca="false">SUMIF('Balance Sheet'!$I$8:$I$168,$C55,'Balance Sheet'!AC$8:AC$168)</f>
        <v>0</v>
      </c>
      <c r="K55" s="13" t="n">
        <f aca="false">SUMIF('Balance Sheet'!$I$8:$I$168,$C55,'Balance Sheet'!AD$8:AD$168)</f>
        <v>0</v>
      </c>
      <c r="L55" s="13" t="n">
        <f aca="false">SUMIF('Balance Sheet'!$I$8:$I$168,$C55,'Balance Sheet'!AE$8:AE$168)</f>
        <v>0</v>
      </c>
      <c r="M55" s="13" t="n">
        <f aca="false">SUMIF('Balance Sheet'!$I$8:$I$168,$C55,'Balance Sheet'!AF$8:AF$168)</f>
        <v>0</v>
      </c>
      <c r="N55" s="13" t="n">
        <f aca="false">SUMIF('Balance Sheet'!$I$8:$I$168,$C55,'Balance Sheet'!AG$8:AG$168)</f>
        <v>0</v>
      </c>
      <c r="O55" s="13" t="n">
        <f aca="false">SUMIF('Balance Sheet'!$I$8:$I$168,$C55,'Balance Sheet'!AH$8:AH$168)</f>
        <v>0</v>
      </c>
      <c r="P55" s="13" t="n">
        <f aca="false">SUMIF('Balance Sheet'!$I$8:$I$168,$C55,'Balance Sheet'!AI$8:AI$168)</f>
        <v>0</v>
      </c>
      <c r="Q55" s="13" t="n">
        <f aca="false">SUMIF('Balance Sheet'!$I$8:$I$168,$C55,'Balance Sheet'!AJ$8:AJ$168)</f>
        <v>0</v>
      </c>
      <c r="R55" s="13" t="n">
        <f aca="false">SUMIF('Balance Sheet'!$I$8:$I$168,$C55,'Balance Sheet'!AK$8:AK$168)</f>
        <v>0</v>
      </c>
      <c r="S55" s="13" t="n">
        <f aca="false">SUMIF('Balance Sheet'!$I$8:$I$168,$C55,'Balance Sheet'!AL$8:AL$168)</f>
        <v>0</v>
      </c>
      <c r="T55" s="13" t="n">
        <f aca="false">SUMIF('Balance Sheet'!$I$8:$I$168,$C55,'Balance Sheet'!AM$8:AM$168)</f>
        <v>0</v>
      </c>
      <c r="U55" s="13" t="n">
        <f aca="false">SUMIF('Balance Sheet'!$I$8:$I$168,$C55,'Balance Sheet'!AN$8:AN$168)</f>
        <v>0</v>
      </c>
      <c r="V55" s="13" t="n">
        <f aca="false">SUMIF('Balance Sheet'!$I$8:$I$168,$C55,'Balance Sheet'!AO$8:AO$168)</f>
        <v>105.4128</v>
      </c>
      <c r="W55" s="13" t="n">
        <f aca="false">SUMIF('Balance Sheet'!$I$8:$I$168,$C55,'Balance Sheet'!AP$8:AP$168)</f>
        <v>0</v>
      </c>
      <c r="X55" s="13" t="n">
        <f aca="false">SUMIF('Balance Sheet'!$I$8:$I$168,$C55,'Balance Sheet'!AQ$8:AQ$168)</f>
        <v>0</v>
      </c>
      <c r="Y55" s="13" t="n">
        <f aca="false">SUMIF('Balance Sheet'!$I$8:$I$168,$C55,'Balance Sheet'!AR$8:AR$168)</f>
        <v>0</v>
      </c>
      <c r="Z55" s="13" t="n">
        <f aca="false">SUMIF('Balance Sheet'!$I$8:$I$168,$C55,'Balance Sheet'!AS$8:AS$168)</f>
        <v>0</v>
      </c>
      <c r="AA55" s="13" t="n">
        <f aca="false">SUMIF('Balance Sheet'!$I$8:$I$168,$C55,'Balance Sheet'!AT$8:AT$168)</f>
        <v>0</v>
      </c>
      <c r="AB55" s="13" t="n">
        <f aca="false">SUMIF('Balance Sheet'!$I$8:$I$168,$C55,'Balance Sheet'!AU$8:AU$168)</f>
        <v>0</v>
      </c>
      <c r="AC55" s="13" t="n">
        <f aca="false">SUMIF('Balance Sheet'!$I$8:$I$168,$C55,'Balance Sheet'!AV$8:AV$168)</f>
        <v>0</v>
      </c>
      <c r="AD55" s="13" t="n">
        <f aca="false">SUMIF('Balance Sheet'!$I$8:$I$168,$C55,'Balance Sheet'!AW$8:AW$168)</f>
        <v>0</v>
      </c>
      <c r="AE55" s="13" t="n">
        <f aca="false">SUMIF('Balance Sheet'!$I$8:$I$168,$C55,'Balance Sheet'!AX$8:AX$168)</f>
        <v>0</v>
      </c>
      <c r="AF55" s="13" t="n">
        <f aca="false">SUMIF('Balance Sheet'!$I$8:$I$168,$C55,'Balance Sheet'!AY$8:AY$168)</f>
        <v>0</v>
      </c>
      <c r="AG55" s="13" t="n">
        <f aca="false">SUMIF('Balance Sheet'!$I$8:$I$168,$C55,'Balance Sheet'!AZ$8:AZ$168)</f>
        <v>0</v>
      </c>
      <c r="AH55" s="13" t="n">
        <f aca="false">SUMIF('Balance Sheet'!$I$8:$I$168,$C55,'Balance Sheet'!BA$8:BA$168)</f>
        <v>0</v>
      </c>
      <c r="AI55" s="13" t="n">
        <f aca="false">SUMIF('Balance Sheet'!$I$8:$I$168,$C55,'Balance Sheet'!BB$8:BB$168)</f>
        <v>0</v>
      </c>
      <c r="AJ55" s="13" t="n">
        <f aca="false">SUMIF('Balance Sheet'!$I$8:$I$168,$C55,'Balance Sheet'!BC$8:BC$168)</f>
        <v>0</v>
      </c>
      <c r="AK55" s="13" t="n">
        <f aca="false">SUMIF('Balance Sheet'!$I$8:$I$168,$C55,'Balance Sheet'!BD$8:BD$168)</f>
        <v>0</v>
      </c>
      <c r="AL55" s="13" t="n">
        <f aca="false">SUMIF('Balance Sheet'!$I$8:$I$168,$C55,'Balance Sheet'!BE$8:BE$168)</f>
        <v>0</v>
      </c>
      <c r="AM55" s="13" t="n">
        <f aca="false">SUMIF('Balance Sheet'!$I$8:$I$168,$C55,'Balance Sheet'!BF$8:BF$168)</f>
        <v>0</v>
      </c>
      <c r="AN55" s="13" t="n">
        <f aca="false">SUMIF('Balance Sheet'!$I$8:$I$168,$C55,'Balance Sheet'!BG$8:BG$168)</f>
        <v>0</v>
      </c>
      <c r="AO55" s="13" t="n">
        <f aca="false">SUMIF('Balance Sheet'!$I$8:$I$168,$C55,'Balance Sheet'!BH$8:BH$168)</f>
        <v>0</v>
      </c>
      <c r="AP55" s="13" t="n">
        <f aca="false">SUMIF('Balance Sheet'!$I$8:$I$168,$C55,'Balance Sheet'!BI$8:BI$168)</f>
        <v>0</v>
      </c>
      <c r="AQ55" s="13" t="n">
        <f aca="false">SUMIF('Balance Sheet'!$I$8:$I$168,$C55,'Balance Sheet'!BJ$8:BJ$168)</f>
        <v>0</v>
      </c>
      <c r="AR55" s="13" t="n">
        <f aca="false">SUMIF('Balance Sheet'!$I$8:$I$168,$C55,'Balance Sheet'!BK$8:BK$168)</f>
        <v>0</v>
      </c>
      <c r="AS55" s="13" t="n">
        <f aca="false">SUMIF('Balance Sheet'!$I$8:$I$168,$C55,'Balance Sheet'!BL$8:BL$168)</f>
        <v>0</v>
      </c>
      <c r="AT55" s="13" t="n">
        <f aca="false">SUMIF('Balance Sheet'!$I$8:$I$168,$C55,'Balance Sheet'!BM$8:BM$168)</f>
        <v>0</v>
      </c>
      <c r="AU55" s="13" t="n">
        <f aca="false">SUMIF('Balance Sheet'!$I$8:$I$168,$C55,'Balance Sheet'!BN$8:BN$168)</f>
        <v>0</v>
      </c>
      <c r="AV55" s="13" t="n">
        <f aca="false">SUMIF('Balance Sheet'!$I$8:$I$168,$C55,'Balance Sheet'!BO$8:BO$168)</f>
        <v>0</v>
      </c>
      <c r="AW55" s="13" t="n">
        <f aca="false">SUMIF('Balance Sheet'!$I$8:$I$168,$C55,'Balance Sheet'!BP$8:BP$168)</f>
        <v>0</v>
      </c>
      <c r="AX55" s="13" t="n">
        <f aca="false">SUMIF('Balance Sheet'!$I$8:$I$168,$C55,'Balance Sheet'!BQ$8:BQ$168)</f>
        <v>0</v>
      </c>
      <c r="AY55" s="13" t="n">
        <f aca="false">SUMIF('Balance Sheet'!$I$8:$I$168,$C55,'Balance Sheet'!BR$8:BR$168)</f>
        <v>0</v>
      </c>
      <c r="AZ55" s="13" t="n">
        <f aca="false">SUMIF('Balance Sheet'!$I$8:$I$168,$C55,'Balance Sheet'!BS$8:BS$168)</f>
        <v>0</v>
      </c>
      <c r="BA55" s="13" t="n">
        <f aca="false">SUMIF('Balance Sheet'!$I$8:$I$168,$C55,'Balance Sheet'!BT$8:BT$168)</f>
        <v>0</v>
      </c>
      <c r="BB55" s="13" t="n">
        <f aca="false">SUMIF('Balance Sheet'!$I$8:$I$168,$C55,'Balance Sheet'!BU$8:BU$168)</f>
        <v>0</v>
      </c>
      <c r="BC55" s="13" t="n">
        <f aca="false">SUMIF('Balance Sheet'!$I$8:$I$168,$C55,'Balance Sheet'!BV$8:BV$168)</f>
        <v>0</v>
      </c>
      <c r="BD55" s="13" t="n">
        <f aca="false">SUMIF('Balance Sheet'!$I$8:$I$168,$C55,'Balance Sheet'!BW$8:BW$168)</f>
        <v>0</v>
      </c>
      <c r="BE55" s="13" t="n">
        <f aca="false">SUMIF('Balance Sheet'!$I$8:$I$168,$C55,'Balance Sheet'!BX$8:BX$168)</f>
        <v>0</v>
      </c>
      <c r="BF55" s="13" t="n">
        <f aca="false">SUMIF('Balance Sheet'!$I$8:$I$168,$C55,'Balance Sheet'!BY$8:BY$168)</f>
        <v>0</v>
      </c>
      <c r="BG55" s="13" t="n">
        <f aca="false">SUMIF('Balance Sheet'!$I$8:$I$168,$C55,'Balance Sheet'!BZ$8:BZ$168)</f>
        <v>0</v>
      </c>
      <c r="BH55" s="13" t="n">
        <f aca="false">SUMIF('Balance Sheet'!$I$8:$I$168,$C55,'Balance Sheet'!CA$8:CA$168)</f>
        <v>0</v>
      </c>
      <c r="BI55" s="13" t="n">
        <f aca="false">SUMIF('Balance Sheet'!$I$8:$I$168,$C55,'Balance Sheet'!CB$8:CB$168)</f>
        <v>0</v>
      </c>
      <c r="BJ55" s="13" t="n">
        <f aca="false">SUMIF('Balance Sheet'!$I$8:$I$168,$C55,'Balance Sheet'!CC$8:CC$168)</f>
        <v>0</v>
      </c>
      <c r="BK55" s="13" t="n">
        <f aca="false">SUMIF('Balance Sheet'!$I$8:$I$168,$C55,'Balance Sheet'!CD$8:CD$168)</f>
        <v>0</v>
      </c>
      <c r="BL55" s="13" t="n">
        <f aca="false">SUMIF('Balance Sheet'!$I$8:$I$168,$C55,'Balance Sheet'!CE$8:CE$168)</f>
        <v>0</v>
      </c>
      <c r="BM55" s="13" t="n">
        <f aca="false">SUMIF('Balance Sheet'!$I$8:$I$168,$C55,'Balance Sheet'!CF$8:CF$168)</f>
        <v>0</v>
      </c>
      <c r="BN55" s="13" t="n">
        <f aca="false">SUMIF('Balance Sheet'!$I$8:$I$168,$C55,'Balance Sheet'!CG$8:CG$168)</f>
        <v>0</v>
      </c>
      <c r="BO55" s="13" t="n">
        <f aca="false">SUMIF('Balance Sheet'!$I$8:$I$168,$C55,'Balance Sheet'!CH$8:CH$168)</f>
        <v>0</v>
      </c>
      <c r="BP55" s="13" t="n">
        <f aca="false">SUMIF('Balance Sheet'!$I$8:$I$168,$C55,'Balance Sheet'!CI$8:CI$168)</f>
        <v>0</v>
      </c>
      <c r="BQ55" s="13" t="n">
        <f aca="false">SUMIF('Balance Sheet'!$I$8:$I$168,$C55,'Balance Sheet'!CJ$8:CJ$168)</f>
        <v>0</v>
      </c>
      <c r="BR55" s="13" t="n">
        <f aca="false">SUMIF('Balance Sheet'!$I$8:$I$168,$C55,'Balance Sheet'!CK$8:CK$168)</f>
        <v>0</v>
      </c>
      <c r="BS55" s="13" t="n">
        <f aca="false">SUMIF('Balance Sheet'!$I$8:$I$168,$C55,'Balance Sheet'!CL$8:CL$168)</f>
        <v>0</v>
      </c>
      <c r="BT55" s="13" t="n">
        <f aca="false">SUMIF('Balance Sheet'!$I$8:$I$168,$C55,'Balance Sheet'!CM$8:CM$168)</f>
        <v>0</v>
      </c>
      <c r="BU55" s="13" t="n">
        <f aca="false">SUMIF('Balance Sheet'!$I$8:$I$168,$C55,'Balance Sheet'!CN$8:CN$168)</f>
        <v>0</v>
      </c>
      <c r="BV55" s="13" t="n">
        <f aca="false">SUMIF('Balance Sheet'!$I$8:$I$168,$C55,'Balance Sheet'!CO$8:CO$168)</f>
        <v>0</v>
      </c>
      <c r="BW55" s="13" t="n">
        <f aca="false">SUMIF('Balance Sheet'!$I$8:$I$168,$C55,'Balance Sheet'!CP$8:CP$168)</f>
        <v>0</v>
      </c>
      <c r="BX55" s="13" t="n">
        <f aca="false">SUMIF('Balance Sheet'!$I$8:$I$168,$C55,'Balance Sheet'!CQ$8:CQ$168)</f>
        <v>0</v>
      </c>
      <c r="BY55" s="13" t="n">
        <f aca="false">SUMIF('Balance Sheet'!$I$8:$I$168,$C55,'Balance Sheet'!CR$8:CR$168)</f>
        <v>0</v>
      </c>
      <c r="BZ55" s="13" t="n">
        <f aca="false">SUMIF('Balance Sheet'!$I$8:$I$168,$C55,'Balance Sheet'!CS$8:CS$168)</f>
        <v>0</v>
      </c>
      <c r="CA55" s="13" t="n">
        <f aca="false">SUMIF('Balance Sheet'!$I$8:$I$168,$C55,'Balance Sheet'!CT$8:CT$168)</f>
        <v>0</v>
      </c>
      <c r="CB55" s="13" t="n">
        <f aca="false">SUMIF('Balance Sheet'!$I$8:$I$168,$C55,'Balance Sheet'!CU$8:CU$168)</f>
        <v>0</v>
      </c>
      <c r="CC55" s="13" t="n">
        <f aca="false">SUMIF('Balance Sheet'!$I$8:$I$168,$C55,'Balance Sheet'!CV$8:CV$168)</f>
        <v>0</v>
      </c>
      <c r="CD55" s="13" t="n">
        <f aca="false">SUMIF('Balance Sheet'!$I$8:$I$168,$C55,'Balance Sheet'!CW$8:CW$168)</f>
        <v>0</v>
      </c>
      <c r="CE55" s="13" t="n">
        <f aca="false">SUMIF('Balance Sheet'!$I$8:$I$168,$C55,'Balance Sheet'!CX$8:CX$168)</f>
        <v>0</v>
      </c>
      <c r="CF55" s="13" t="n">
        <f aca="false">SUMIF('Balance Sheet'!$I$8:$I$168,$C55,'Balance Sheet'!CY$8:CY$168)</f>
        <v>0</v>
      </c>
      <c r="CG55" s="13" t="n">
        <f aca="false">SUMIF('Balance Sheet'!$I$8:$I$168,$C55,'Balance Sheet'!CZ$8:CZ$168)</f>
        <v>0</v>
      </c>
      <c r="CH55" s="13" t="n">
        <f aca="false">SUMIF('Balance Sheet'!$I$8:$I$168,$C55,'Balance Sheet'!DA$8:DA$168)</f>
        <v>0</v>
      </c>
      <c r="CI55" s="13" t="n">
        <f aca="false">SUMIF('Balance Sheet'!$I$8:$I$168,$C55,'Balance Sheet'!DB$8:DB$168)</f>
        <v>0</v>
      </c>
      <c r="CJ55" s="13" t="n">
        <f aca="false">SUMIF('Balance Sheet'!$I$8:$I$168,$C55,'Balance Sheet'!DC$8:DC$168)</f>
        <v>0</v>
      </c>
      <c r="CK55" s="13" t="n">
        <f aca="false">SUMIF('Balance Sheet'!$I$8:$I$168,$C55,'Balance Sheet'!DD$8:DD$168)</f>
        <v>0</v>
      </c>
      <c r="CL55" s="13" t="n">
        <f aca="false">SUMIF('Balance Sheet'!$I$8:$I$168,$C55,'Balance Sheet'!DE$8:DE$168)</f>
        <v>0</v>
      </c>
      <c r="CM55" s="13" t="n">
        <f aca="false">SUMIF('Balance Sheet'!$I$8:$I$168,$C55,'Balance Sheet'!DF$8:DF$168)</f>
        <v>0</v>
      </c>
      <c r="CN55" s="13" t="n">
        <f aca="false">SUMIF('Balance Sheet'!$I$8:$I$168,$C55,'Balance Sheet'!DG$8:DG$168)</f>
        <v>0</v>
      </c>
      <c r="CO55" s="13" t="n">
        <f aca="false">SUMIF('Balance Sheet'!$I$8:$I$168,$C55,'Balance Sheet'!DH$8:DH$168)</f>
        <v>0</v>
      </c>
      <c r="CP55" s="13" t="n">
        <f aca="false">SUMIF('Balance Sheet'!$I$8:$I$168,$C55,'Balance Sheet'!DI$8:DI$168)</f>
        <v>0</v>
      </c>
      <c r="CQ55" s="13" t="n">
        <f aca="false">SUMIF('Balance Sheet'!$I$8:$I$168,$C55,'Balance Sheet'!DJ$8:DJ$168)</f>
        <v>0</v>
      </c>
      <c r="CR55" s="13" t="n">
        <f aca="false">SUMIF('Balance Sheet'!$I$8:$I$168,$C55,'Balance Sheet'!DK$8:DK$168)</f>
        <v>0</v>
      </c>
      <c r="CS55" s="13" t="n">
        <f aca="false">SUMIF('Balance Sheet'!$I$8:$I$168,$C55,'Balance Sheet'!DL$8:DL$168)</f>
        <v>0</v>
      </c>
      <c r="CT55" s="13" t="n">
        <f aca="false">SUMIF('Balance Sheet'!$I$8:$I$168,$C55,'Balance Sheet'!DM$8:DM$168)</f>
        <v>0</v>
      </c>
      <c r="CU55" s="13" t="n">
        <f aca="false">SUMIF('Balance Sheet'!$I$8:$I$168,$C55,'Balance Sheet'!DN$8:DN$168)</f>
        <v>0</v>
      </c>
      <c r="CV55" s="13" t="n">
        <f aca="false">SUMIF('Balance Sheet'!$I$8:$I$168,$C55,'Balance Sheet'!DO$8:DO$168)</f>
        <v>0</v>
      </c>
      <c r="CW55" s="13" t="n">
        <f aca="false">SUMIF('Balance Sheet'!$I$8:$I$168,$C55,'Balance Sheet'!DP$8:DP$168)</f>
        <v>0</v>
      </c>
      <c r="CX55" s="13" t="n">
        <f aca="false">SUMIF('Balance Sheet'!$I$8:$I$168,$C55,'Balance Sheet'!DQ$8:DQ$168)</f>
        <v>0</v>
      </c>
      <c r="CY55" s="13" t="n">
        <f aca="false">SUMIF('Balance Sheet'!$I$8:$I$168,$C55,'Balance Sheet'!DR$8:DR$168)</f>
        <v>0</v>
      </c>
      <c r="CZ55" s="13" t="n">
        <f aca="false">SUMIF('Balance Sheet'!$I$8:$I$168,$C55,'Balance Sheet'!DS$8:DS$168)</f>
        <v>0</v>
      </c>
      <c r="DA55" s="13" t="n">
        <f aca="false">SUMIF('Balance Sheet'!$I$8:$I$168,$C55,'Balance Sheet'!DT$8:DT$168)</f>
        <v>0</v>
      </c>
      <c r="DB55" s="13" t="n">
        <f aca="false">SUMIF('Balance Sheet'!$I$8:$I$168,$C55,'Balance Sheet'!DU$8:DU$168)</f>
        <v>0</v>
      </c>
      <c r="DC55" s="13" t="n">
        <f aca="false">SUMIF('Balance Sheet'!$I$8:$I$168,$C55,'Balance Sheet'!DV$8:DV$168)</f>
        <v>0</v>
      </c>
      <c r="DD55" s="13" t="n">
        <f aca="false">SUMIF('Balance Sheet'!$I$8:$I$168,$C55,'Balance Sheet'!DW$8:DW$168)</f>
        <v>0</v>
      </c>
      <c r="DE55" s="13" t="n">
        <f aca="false">SUMIF('Balance Sheet'!$I$8:$I$168,$C55,'Balance Sheet'!DX$8:DX$168)</f>
        <v>0</v>
      </c>
      <c r="DF55" s="13" t="n">
        <f aca="false">SUMIF('Balance Sheet'!$I$8:$I$168,$C55,'Balance Sheet'!DY$8:DY$168)</f>
        <v>0</v>
      </c>
      <c r="DG55" s="13" t="n">
        <f aca="false">SUMIF('Balance Sheet'!$I$8:$I$168,$C55,'Balance Sheet'!DZ$8:DZ$168)</f>
        <v>0</v>
      </c>
      <c r="DH55" s="13" t="n">
        <f aca="false">SUMIF('Balance Sheet'!$I$8:$I$168,$C55,'Balance Sheet'!EA$8:EA$168)</f>
        <v>0</v>
      </c>
      <c r="DI55" s="13" t="n">
        <f aca="false">SUMIF('Balance Sheet'!$I$8:$I$168,$C55,'Balance Sheet'!EB$8:EB$168)</f>
        <v>0</v>
      </c>
      <c r="DJ55" s="13" t="n">
        <f aca="false">SUMIF('Balance Sheet'!$I$8:$I$168,$C55,'Balance Sheet'!EC$8:EC$168)</f>
        <v>0</v>
      </c>
      <c r="DK55" s="13" t="n">
        <f aca="false">SUMIF('Balance Sheet'!$I$8:$I$168,$C55,'Balance Sheet'!ED$8:ED$168)</f>
        <v>0</v>
      </c>
      <c r="DL55" s="13" t="n">
        <f aca="false">SUMIF('Balance Sheet'!$I$8:$I$168,$C55,'Balance Sheet'!EE$8:EE$168)</f>
        <v>0</v>
      </c>
      <c r="DM55" s="13" t="n">
        <f aca="false">SUMIF('Balance Sheet'!$I$8:$I$168,$C55,'Balance Sheet'!EF$8:EF$168)</f>
        <v>0</v>
      </c>
      <c r="DN55" s="13" t="n">
        <f aca="false">SUMIF('Balance Sheet'!$I$8:$I$168,$C55,'Balance Sheet'!EG$8:EG$168)</f>
        <v>0</v>
      </c>
    </row>
    <row r="56" customFormat="false" ht="12.75" hidden="false" customHeight="false" outlineLevel="0" collapsed="false">
      <c r="C56" s="35" t="s">
        <v>158</v>
      </c>
      <c r="D56" s="13" t="n">
        <f aca="false">SUMIF('Balance Sheet'!$I$8:$I$168,$C56,'Balance Sheet'!$T$8:$T$168)</f>
        <v>461.505</v>
      </c>
      <c r="F56" s="13" t="n">
        <f aca="false">SUMIF('Balance Sheet'!$I$8:$I$168,$C56,'Balance Sheet'!Y$8:Y$168)</f>
        <v>0</v>
      </c>
      <c r="G56" s="13" t="n">
        <f aca="false">SUMIF('Balance Sheet'!$I$8:$I$168,$C56,'Balance Sheet'!Z$8:Z$168)</f>
        <v>0</v>
      </c>
      <c r="H56" s="13" t="n">
        <f aca="false">SUMIF('Balance Sheet'!$I$8:$I$168,$C56,'Balance Sheet'!AA$8:AA$168)</f>
        <v>0</v>
      </c>
      <c r="I56" s="13" t="n">
        <f aca="false">SUMIF('Balance Sheet'!$I$8:$I$168,$C56,'Balance Sheet'!AB$8:AB$168)</f>
        <v>0</v>
      </c>
      <c r="J56" s="13" t="n">
        <f aca="false">SUMIF('Balance Sheet'!$I$8:$I$168,$C56,'Balance Sheet'!AC$8:AC$168)</f>
        <v>0</v>
      </c>
      <c r="K56" s="13" t="n">
        <f aca="false">SUMIF('Balance Sheet'!$I$8:$I$168,$C56,'Balance Sheet'!AD$8:AD$168)</f>
        <v>0</v>
      </c>
      <c r="L56" s="13" t="n">
        <f aca="false">SUMIF('Balance Sheet'!$I$8:$I$168,$C56,'Balance Sheet'!AE$8:AE$168)</f>
        <v>0</v>
      </c>
      <c r="M56" s="13" t="n">
        <f aca="false">SUMIF('Balance Sheet'!$I$8:$I$168,$C56,'Balance Sheet'!AF$8:AF$168)</f>
        <v>0</v>
      </c>
      <c r="N56" s="13" t="n">
        <f aca="false">SUMIF('Balance Sheet'!$I$8:$I$168,$C56,'Balance Sheet'!AG$8:AG$168)</f>
        <v>0</v>
      </c>
      <c r="O56" s="13" t="n">
        <f aca="false">SUMIF('Balance Sheet'!$I$8:$I$168,$C56,'Balance Sheet'!AH$8:AH$168)</f>
        <v>0</v>
      </c>
      <c r="P56" s="13" t="n">
        <f aca="false">SUMIF('Balance Sheet'!$I$8:$I$168,$C56,'Balance Sheet'!AI$8:AI$168)</f>
        <v>0</v>
      </c>
      <c r="Q56" s="13" t="n">
        <f aca="false">SUMIF('Balance Sheet'!$I$8:$I$168,$C56,'Balance Sheet'!AJ$8:AJ$168)</f>
        <v>0</v>
      </c>
      <c r="R56" s="13" t="n">
        <f aca="false">SUMIF('Balance Sheet'!$I$8:$I$168,$C56,'Balance Sheet'!AK$8:AK$168)</f>
        <v>0</v>
      </c>
      <c r="S56" s="13" t="n">
        <f aca="false">SUMIF('Balance Sheet'!$I$8:$I$168,$C56,'Balance Sheet'!AL$8:AL$168)</f>
        <v>0</v>
      </c>
      <c r="T56" s="13" t="n">
        <f aca="false">SUMIF('Balance Sheet'!$I$8:$I$168,$C56,'Balance Sheet'!AM$8:AM$168)</f>
        <v>0</v>
      </c>
      <c r="U56" s="13" t="n">
        <f aca="false">SUMIF('Balance Sheet'!$I$8:$I$168,$C56,'Balance Sheet'!AN$8:AN$168)</f>
        <v>0</v>
      </c>
      <c r="V56" s="13" t="n">
        <f aca="false">SUMIF('Balance Sheet'!$I$8:$I$168,$C56,'Balance Sheet'!AO$8:AO$168)</f>
        <v>461.505</v>
      </c>
      <c r="W56" s="13" t="n">
        <f aca="false">SUMIF('Balance Sheet'!$I$8:$I$168,$C56,'Balance Sheet'!AP$8:AP$168)</f>
        <v>0</v>
      </c>
      <c r="X56" s="13" t="n">
        <f aca="false">SUMIF('Balance Sheet'!$I$8:$I$168,$C56,'Balance Sheet'!AQ$8:AQ$168)</f>
        <v>0</v>
      </c>
      <c r="Y56" s="13" t="n">
        <f aca="false">SUMIF('Balance Sheet'!$I$8:$I$168,$C56,'Balance Sheet'!AR$8:AR$168)</f>
        <v>0</v>
      </c>
      <c r="Z56" s="13" t="n">
        <f aca="false">SUMIF('Balance Sheet'!$I$8:$I$168,$C56,'Balance Sheet'!AS$8:AS$168)</f>
        <v>0</v>
      </c>
      <c r="AA56" s="13" t="n">
        <f aca="false">SUMIF('Balance Sheet'!$I$8:$I$168,$C56,'Balance Sheet'!AT$8:AT$168)</f>
        <v>0</v>
      </c>
      <c r="AB56" s="13" t="n">
        <f aca="false">SUMIF('Balance Sheet'!$I$8:$I$168,$C56,'Balance Sheet'!AU$8:AU$168)</f>
        <v>0</v>
      </c>
      <c r="AC56" s="13" t="n">
        <f aca="false">SUMIF('Balance Sheet'!$I$8:$I$168,$C56,'Balance Sheet'!AV$8:AV$168)</f>
        <v>0</v>
      </c>
      <c r="AD56" s="13" t="n">
        <f aca="false">SUMIF('Balance Sheet'!$I$8:$I$168,$C56,'Balance Sheet'!AW$8:AW$168)</f>
        <v>0</v>
      </c>
      <c r="AE56" s="13" t="n">
        <f aca="false">SUMIF('Balance Sheet'!$I$8:$I$168,$C56,'Balance Sheet'!AX$8:AX$168)</f>
        <v>0</v>
      </c>
      <c r="AF56" s="13" t="n">
        <f aca="false">SUMIF('Balance Sheet'!$I$8:$I$168,$C56,'Balance Sheet'!AY$8:AY$168)</f>
        <v>0</v>
      </c>
      <c r="AG56" s="13" t="n">
        <f aca="false">SUMIF('Balance Sheet'!$I$8:$I$168,$C56,'Balance Sheet'!AZ$8:AZ$168)</f>
        <v>0</v>
      </c>
      <c r="AH56" s="13" t="n">
        <f aca="false">SUMIF('Balance Sheet'!$I$8:$I$168,$C56,'Balance Sheet'!BA$8:BA$168)</f>
        <v>0</v>
      </c>
      <c r="AI56" s="13" t="n">
        <f aca="false">SUMIF('Balance Sheet'!$I$8:$I$168,$C56,'Balance Sheet'!BB$8:BB$168)</f>
        <v>0</v>
      </c>
      <c r="AJ56" s="13" t="n">
        <f aca="false">SUMIF('Balance Sheet'!$I$8:$I$168,$C56,'Balance Sheet'!BC$8:BC$168)</f>
        <v>0</v>
      </c>
      <c r="AK56" s="13" t="n">
        <f aca="false">SUMIF('Balance Sheet'!$I$8:$I$168,$C56,'Balance Sheet'!BD$8:BD$168)</f>
        <v>0</v>
      </c>
      <c r="AL56" s="13" t="n">
        <f aca="false">SUMIF('Balance Sheet'!$I$8:$I$168,$C56,'Balance Sheet'!BE$8:BE$168)</f>
        <v>0</v>
      </c>
      <c r="AM56" s="13" t="n">
        <f aca="false">SUMIF('Balance Sheet'!$I$8:$I$168,$C56,'Balance Sheet'!BF$8:BF$168)</f>
        <v>0</v>
      </c>
      <c r="AN56" s="13" t="n">
        <f aca="false">SUMIF('Balance Sheet'!$I$8:$I$168,$C56,'Balance Sheet'!BG$8:BG$168)</f>
        <v>0</v>
      </c>
      <c r="AO56" s="13" t="n">
        <f aca="false">SUMIF('Balance Sheet'!$I$8:$I$168,$C56,'Balance Sheet'!BH$8:BH$168)</f>
        <v>0</v>
      </c>
      <c r="AP56" s="13" t="n">
        <f aca="false">SUMIF('Balance Sheet'!$I$8:$I$168,$C56,'Balance Sheet'!BI$8:BI$168)</f>
        <v>0</v>
      </c>
      <c r="AQ56" s="13" t="n">
        <f aca="false">SUMIF('Balance Sheet'!$I$8:$I$168,$C56,'Balance Sheet'!BJ$8:BJ$168)</f>
        <v>0</v>
      </c>
      <c r="AR56" s="13" t="n">
        <f aca="false">SUMIF('Balance Sheet'!$I$8:$I$168,$C56,'Balance Sheet'!BK$8:BK$168)</f>
        <v>0</v>
      </c>
      <c r="AS56" s="13" t="n">
        <f aca="false">SUMIF('Balance Sheet'!$I$8:$I$168,$C56,'Balance Sheet'!BL$8:BL$168)</f>
        <v>0</v>
      </c>
      <c r="AT56" s="13" t="n">
        <f aca="false">SUMIF('Balance Sheet'!$I$8:$I$168,$C56,'Balance Sheet'!BM$8:BM$168)</f>
        <v>0</v>
      </c>
      <c r="AU56" s="13" t="n">
        <f aca="false">SUMIF('Balance Sheet'!$I$8:$I$168,$C56,'Balance Sheet'!BN$8:BN$168)</f>
        <v>0</v>
      </c>
      <c r="AV56" s="13" t="n">
        <f aca="false">SUMIF('Balance Sheet'!$I$8:$I$168,$C56,'Balance Sheet'!BO$8:BO$168)</f>
        <v>0</v>
      </c>
      <c r="AW56" s="13" t="n">
        <f aca="false">SUMIF('Balance Sheet'!$I$8:$I$168,$C56,'Balance Sheet'!BP$8:BP$168)</f>
        <v>0</v>
      </c>
      <c r="AX56" s="13" t="n">
        <f aca="false">SUMIF('Balance Sheet'!$I$8:$I$168,$C56,'Balance Sheet'!BQ$8:BQ$168)</f>
        <v>0</v>
      </c>
      <c r="AY56" s="13" t="n">
        <f aca="false">SUMIF('Balance Sheet'!$I$8:$I$168,$C56,'Balance Sheet'!BR$8:BR$168)</f>
        <v>0</v>
      </c>
      <c r="AZ56" s="13" t="n">
        <f aca="false">SUMIF('Balance Sheet'!$I$8:$I$168,$C56,'Balance Sheet'!BS$8:BS$168)</f>
        <v>0</v>
      </c>
      <c r="BA56" s="13" t="n">
        <f aca="false">SUMIF('Balance Sheet'!$I$8:$I$168,$C56,'Balance Sheet'!BT$8:BT$168)</f>
        <v>0</v>
      </c>
      <c r="BB56" s="13" t="n">
        <f aca="false">SUMIF('Balance Sheet'!$I$8:$I$168,$C56,'Balance Sheet'!BU$8:BU$168)</f>
        <v>0</v>
      </c>
      <c r="BC56" s="13" t="n">
        <f aca="false">SUMIF('Balance Sheet'!$I$8:$I$168,$C56,'Balance Sheet'!BV$8:BV$168)</f>
        <v>0</v>
      </c>
      <c r="BD56" s="13" t="n">
        <f aca="false">SUMIF('Balance Sheet'!$I$8:$I$168,$C56,'Balance Sheet'!BW$8:BW$168)</f>
        <v>0</v>
      </c>
      <c r="BE56" s="13" t="n">
        <f aca="false">SUMIF('Balance Sheet'!$I$8:$I$168,$C56,'Balance Sheet'!BX$8:BX$168)</f>
        <v>0</v>
      </c>
      <c r="BF56" s="13" t="n">
        <f aca="false">SUMIF('Balance Sheet'!$I$8:$I$168,$C56,'Balance Sheet'!BY$8:BY$168)</f>
        <v>0</v>
      </c>
      <c r="BG56" s="13" t="n">
        <f aca="false">SUMIF('Balance Sheet'!$I$8:$I$168,$C56,'Balance Sheet'!BZ$8:BZ$168)</f>
        <v>0</v>
      </c>
      <c r="BH56" s="13" t="n">
        <f aca="false">SUMIF('Balance Sheet'!$I$8:$I$168,$C56,'Balance Sheet'!CA$8:CA$168)</f>
        <v>0</v>
      </c>
      <c r="BI56" s="13" t="n">
        <f aca="false">SUMIF('Balance Sheet'!$I$8:$I$168,$C56,'Balance Sheet'!CB$8:CB$168)</f>
        <v>0</v>
      </c>
      <c r="BJ56" s="13" t="n">
        <f aca="false">SUMIF('Balance Sheet'!$I$8:$I$168,$C56,'Balance Sheet'!CC$8:CC$168)</f>
        <v>0</v>
      </c>
      <c r="BK56" s="13" t="n">
        <f aca="false">SUMIF('Balance Sheet'!$I$8:$I$168,$C56,'Balance Sheet'!CD$8:CD$168)</f>
        <v>0</v>
      </c>
      <c r="BL56" s="13" t="n">
        <f aca="false">SUMIF('Balance Sheet'!$I$8:$I$168,$C56,'Balance Sheet'!CE$8:CE$168)</f>
        <v>0</v>
      </c>
      <c r="BM56" s="13" t="n">
        <f aca="false">SUMIF('Balance Sheet'!$I$8:$I$168,$C56,'Balance Sheet'!CF$8:CF$168)</f>
        <v>0</v>
      </c>
      <c r="BN56" s="13" t="n">
        <f aca="false">SUMIF('Balance Sheet'!$I$8:$I$168,$C56,'Balance Sheet'!CG$8:CG$168)</f>
        <v>0</v>
      </c>
      <c r="BO56" s="13" t="n">
        <f aca="false">SUMIF('Balance Sheet'!$I$8:$I$168,$C56,'Balance Sheet'!CH$8:CH$168)</f>
        <v>0</v>
      </c>
      <c r="BP56" s="13" t="n">
        <f aca="false">SUMIF('Balance Sheet'!$I$8:$I$168,$C56,'Balance Sheet'!CI$8:CI$168)</f>
        <v>0</v>
      </c>
      <c r="BQ56" s="13" t="n">
        <f aca="false">SUMIF('Balance Sheet'!$I$8:$I$168,$C56,'Balance Sheet'!CJ$8:CJ$168)</f>
        <v>0</v>
      </c>
      <c r="BR56" s="13" t="n">
        <f aca="false">SUMIF('Balance Sheet'!$I$8:$I$168,$C56,'Balance Sheet'!CK$8:CK$168)</f>
        <v>0</v>
      </c>
      <c r="BS56" s="13" t="n">
        <f aca="false">SUMIF('Balance Sheet'!$I$8:$I$168,$C56,'Balance Sheet'!CL$8:CL$168)</f>
        <v>0</v>
      </c>
      <c r="BT56" s="13" t="n">
        <f aca="false">SUMIF('Balance Sheet'!$I$8:$I$168,$C56,'Balance Sheet'!CM$8:CM$168)</f>
        <v>0</v>
      </c>
      <c r="BU56" s="13" t="n">
        <f aca="false">SUMIF('Balance Sheet'!$I$8:$I$168,$C56,'Balance Sheet'!CN$8:CN$168)</f>
        <v>0</v>
      </c>
      <c r="BV56" s="13" t="n">
        <f aca="false">SUMIF('Balance Sheet'!$I$8:$I$168,$C56,'Balance Sheet'!CO$8:CO$168)</f>
        <v>0</v>
      </c>
      <c r="BW56" s="13" t="n">
        <f aca="false">SUMIF('Balance Sheet'!$I$8:$I$168,$C56,'Balance Sheet'!CP$8:CP$168)</f>
        <v>0</v>
      </c>
      <c r="BX56" s="13" t="n">
        <f aca="false">SUMIF('Balance Sheet'!$I$8:$I$168,$C56,'Balance Sheet'!CQ$8:CQ$168)</f>
        <v>0</v>
      </c>
      <c r="BY56" s="13" t="n">
        <f aca="false">SUMIF('Balance Sheet'!$I$8:$I$168,$C56,'Balance Sheet'!CR$8:CR$168)</f>
        <v>0</v>
      </c>
      <c r="BZ56" s="13" t="n">
        <f aca="false">SUMIF('Balance Sheet'!$I$8:$I$168,$C56,'Balance Sheet'!CS$8:CS$168)</f>
        <v>0</v>
      </c>
      <c r="CA56" s="13" t="n">
        <f aca="false">SUMIF('Balance Sheet'!$I$8:$I$168,$C56,'Balance Sheet'!CT$8:CT$168)</f>
        <v>0</v>
      </c>
      <c r="CB56" s="13" t="n">
        <f aca="false">SUMIF('Balance Sheet'!$I$8:$I$168,$C56,'Balance Sheet'!CU$8:CU$168)</f>
        <v>0</v>
      </c>
      <c r="CC56" s="13" t="n">
        <f aca="false">SUMIF('Balance Sheet'!$I$8:$I$168,$C56,'Balance Sheet'!CV$8:CV$168)</f>
        <v>0</v>
      </c>
      <c r="CD56" s="13" t="n">
        <f aca="false">SUMIF('Balance Sheet'!$I$8:$I$168,$C56,'Balance Sheet'!CW$8:CW$168)</f>
        <v>0</v>
      </c>
      <c r="CE56" s="13" t="n">
        <f aca="false">SUMIF('Balance Sheet'!$I$8:$I$168,$C56,'Balance Sheet'!CX$8:CX$168)</f>
        <v>0</v>
      </c>
      <c r="CF56" s="13" t="n">
        <f aca="false">SUMIF('Balance Sheet'!$I$8:$I$168,$C56,'Balance Sheet'!CY$8:CY$168)</f>
        <v>0</v>
      </c>
      <c r="CG56" s="13" t="n">
        <f aca="false">SUMIF('Balance Sheet'!$I$8:$I$168,$C56,'Balance Sheet'!CZ$8:CZ$168)</f>
        <v>0</v>
      </c>
      <c r="CH56" s="13" t="n">
        <f aca="false">SUMIF('Balance Sheet'!$I$8:$I$168,$C56,'Balance Sheet'!DA$8:DA$168)</f>
        <v>0</v>
      </c>
      <c r="CI56" s="13" t="n">
        <f aca="false">SUMIF('Balance Sheet'!$I$8:$I$168,$C56,'Balance Sheet'!DB$8:DB$168)</f>
        <v>0</v>
      </c>
      <c r="CJ56" s="13" t="n">
        <f aca="false">SUMIF('Balance Sheet'!$I$8:$I$168,$C56,'Balance Sheet'!DC$8:DC$168)</f>
        <v>0</v>
      </c>
      <c r="CK56" s="13" t="n">
        <f aca="false">SUMIF('Balance Sheet'!$I$8:$I$168,$C56,'Balance Sheet'!DD$8:DD$168)</f>
        <v>0</v>
      </c>
      <c r="CL56" s="13" t="n">
        <f aca="false">SUMIF('Balance Sheet'!$I$8:$I$168,$C56,'Balance Sheet'!DE$8:DE$168)</f>
        <v>0</v>
      </c>
      <c r="CM56" s="13" t="n">
        <f aca="false">SUMIF('Balance Sheet'!$I$8:$I$168,$C56,'Balance Sheet'!DF$8:DF$168)</f>
        <v>0</v>
      </c>
      <c r="CN56" s="13" t="n">
        <f aca="false">SUMIF('Balance Sheet'!$I$8:$I$168,$C56,'Balance Sheet'!DG$8:DG$168)</f>
        <v>0</v>
      </c>
      <c r="CO56" s="13" t="n">
        <f aca="false">SUMIF('Balance Sheet'!$I$8:$I$168,$C56,'Balance Sheet'!DH$8:DH$168)</f>
        <v>0</v>
      </c>
      <c r="CP56" s="13" t="n">
        <f aca="false">SUMIF('Balance Sheet'!$I$8:$I$168,$C56,'Balance Sheet'!DI$8:DI$168)</f>
        <v>0</v>
      </c>
      <c r="CQ56" s="13" t="n">
        <f aca="false">SUMIF('Balance Sheet'!$I$8:$I$168,$C56,'Balance Sheet'!DJ$8:DJ$168)</f>
        <v>0</v>
      </c>
      <c r="CR56" s="13" t="n">
        <f aca="false">SUMIF('Balance Sheet'!$I$8:$I$168,$C56,'Balance Sheet'!DK$8:DK$168)</f>
        <v>0</v>
      </c>
      <c r="CS56" s="13" t="n">
        <f aca="false">SUMIF('Balance Sheet'!$I$8:$I$168,$C56,'Balance Sheet'!DL$8:DL$168)</f>
        <v>0</v>
      </c>
      <c r="CT56" s="13" t="n">
        <f aca="false">SUMIF('Balance Sheet'!$I$8:$I$168,$C56,'Balance Sheet'!DM$8:DM$168)</f>
        <v>0</v>
      </c>
      <c r="CU56" s="13" t="n">
        <f aca="false">SUMIF('Balance Sheet'!$I$8:$I$168,$C56,'Balance Sheet'!DN$8:DN$168)</f>
        <v>0</v>
      </c>
      <c r="CV56" s="13" t="n">
        <f aca="false">SUMIF('Balance Sheet'!$I$8:$I$168,$C56,'Balance Sheet'!DO$8:DO$168)</f>
        <v>0</v>
      </c>
      <c r="CW56" s="13" t="n">
        <f aca="false">SUMIF('Balance Sheet'!$I$8:$I$168,$C56,'Balance Sheet'!DP$8:DP$168)</f>
        <v>0</v>
      </c>
      <c r="CX56" s="13" t="n">
        <f aca="false">SUMIF('Balance Sheet'!$I$8:$I$168,$C56,'Balance Sheet'!DQ$8:DQ$168)</f>
        <v>0</v>
      </c>
      <c r="CY56" s="13" t="n">
        <f aca="false">SUMIF('Balance Sheet'!$I$8:$I$168,$C56,'Balance Sheet'!DR$8:DR$168)</f>
        <v>0</v>
      </c>
      <c r="CZ56" s="13" t="n">
        <f aca="false">SUMIF('Balance Sheet'!$I$8:$I$168,$C56,'Balance Sheet'!DS$8:DS$168)</f>
        <v>0</v>
      </c>
      <c r="DA56" s="13" t="n">
        <f aca="false">SUMIF('Balance Sheet'!$I$8:$I$168,$C56,'Balance Sheet'!DT$8:DT$168)</f>
        <v>0</v>
      </c>
      <c r="DB56" s="13" t="n">
        <f aca="false">SUMIF('Balance Sheet'!$I$8:$I$168,$C56,'Balance Sheet'!DU$8:DU$168)</f>
        <v>0</v>
      </c>
      <c r="DC56" s="13" t="n">
        <f aca="false">SUMIF('Balance Sheet'!$I$8:$I$168,$C56,'Balance Sheet'!DV$8:DV$168)</f>
        <v>0</v>
      </c>
      <c r="DD56" s="13" t="n">
        <f aca="false">SUMIF('Balance Sheet'!$I$8:$I$168,$C56,'Balance Sheet'!DW$8:DW$168)</f>
        <v>0</v>
      </c>
      <c r="DE56" s="13" t="n">
        <f aca="false">SUMIF('Balance Sheet'!$I$8:$I$168,$C56,'Balance Sheet'!DX$8:DX$168)</f>
        <v>0</v>
      </c>
      <c r="DF56" s="13" t="n">
        <f aca="false">SUMIF('Balance Sheet'!$I$8:$I$168,$C56,'Balance Sheet'!DY$8:DY$168)</f>
        <v>0</v>
      </c>
      <c r="DG56" s="13" t="n">
        <f aca="false">SUMIF('Balance Sheet'!$I$8:$I$168,$C56,'Balance Sheet'!DZ$8:DZ$168)</f>
        <v>0</v>
      </c>
      <c r="DH56" s="13" t="n">
        <f aca="false">SUMIF('Balance Sheet'!$I$8:$I$168,$C56,'Balance Sheet'!EA$8:EA$168)</f>
        <v>0</v>
      </c>
      <c r="DI56" s="13" t="n">
        <f aca="false">SUMIF('Balance Sheet'!$I$8:$I$168,$C56,'Balance Sheet'!EB$8:EB$168)</f>
        <v>0</v>
      </c>
      <c r="DJ56" s="13" t="n">
        <f aca="false">SUMIF('Balance Sheet'!$I$8:$I$168,$C56,'Balance Sheet'!EC$8:EC$168)</f>
        <v>0</v>
      </c>
      <c r="DK56" s="13" t="n">
        <f aca="false">SUMIF('Balance Sheet'!$I$8:$I$168,$C56,'Balance Sheet'!ED$8:ED$168)</f>
        <v>0</v>
      </c>
      <c r="DL56" s="13" t="n">
        <f aca="false">SUMIF('Balance Sheet'!$I$8:$I$168,$C56,'Balance Sheet'!EE$8:EE$168)</f>
        <v>0</v>
      </c>
      <c r="DM56" s="13" t="n">
        <f aca="false">SUMIF('Balance Sheet'!$I$8:$I$168,$C56,'Balance Sheet'!EF$8:EF$168)</f>
        <v>0</v>
      </c>
      <c r="DN56" s="13" t="n">
        <f aca="false">SUMIF('Balance Sheet'!$I$8:$I$168,$C56,'Balance Sheet'!EG$8:EG$168)</f>
        <v>0</v>
      </c>
    </row>
    <row r="57" customFormat="false" ht="12.75" hidden="false" customHeight="false" outlineLevel="0" collapsed="false">
      <c r="C57" s="35" t="s">
        <v>159</v>
      </c>
      <c r="D57" s="13" t="n">
        <f aca="false">SUMIF('Balance Sheet'!$I$8:$I$168,$C57,'Balance Sheet'!$T$8:$T$168)</f>
        <v>500</v>
      </c>
      <c r="F57" s="13" t="n">
        <f aca="false">SUMIF('Balance Sheet'!$I$8:$I$168,$C57,'Balance Sheet'!Y$8:Y$168)</f>
        <v>0</v>
      </c>
      <c r="G57" s="13" t="n">
        <f aca="false">SUMIF('Balance Sheet'!$I$8:$I$168,$C57,'Balance Sheet'!Z$8:Z$168)</f>
        <v>0</v>
      </c>
      <c r="H57" s="13" t="n">
        <f aca="false">SUMIF('Balance Sheet'!$I$8:$I$168,$C57,'Balance Sheet'!AA$8:AA$168)</f>
        <v>0</v>
      </c>
      <c r="I57" s="13" t="n">
        <f aca="false">SUMIF('Balance Sheet'!$I$8:$I$168,$C57,'Balance Sheet'!AB$8:AB$168)</f>
        <v>0</v>
      </c>
      <c r="J57" s="13" t="n">
        <f aca="false">SUMIF('Balance Sheet'!$I$8:$I$168,$C57,'Balance Sheet'!AC$8:AC$168)</f>
        <v>0</v>
      </c>
      <c r="K57" s="13" t="n">
        <f aca="false">SUMIF('Balance Sheet'!$I$8:$I$168,$C57,'Balance Sheet'!AD$8:AD$168)</f>
        <v>0</v>
      </c>
      <c r="L57" s="13" t="n">
        <f aca="false">SUMIF('Balance Sheet'!$I$8:$I$168,$C57,'Balance Sheet'!AE$8:AE$168)</f>
        <v>0</v>
      </c>
      <c r="M57" s="13" t="n">
        <f aca="false">SUMIF('Balance Sheet'!$I$8:$I$168,$C57,'Balance Sheet'!AF$8:AF$168)</f>
        <v>0</v>
      </c>
      <c r="N57" s="13" t="n">
        <f aca="false">SUMIF('Balance Sheet'!$I$8:$I$168,$C57,'Balance Sheet'!AG$8:AG$168)</f>
        <v>0</v>
      </c>
      <c r="O57" s="13" t="n">
        <f aca="false">SUMIF('Balance Sheet'!$I$8:$I$168,$C57,'Balance Sheet'!AH$8:AH$168)</f>
        <v>0</v>
      </c>
      <c r="P57" s="13" t="n">
        <f aca="false">SUMIF('Balance Sheet'!$I$8:$I$168,$C57,'Balance Sheet'!AI$8:AI$168)</f>
        <v>0</v>
      </c>
      <c r="Q57" s="13" t="n">
        <f aca="false">SUMIF('Balance Sheet'!$I$8:$I$168,$C57,'Balance Sheet'!AJ$8:AJ$168)</f>
        <v>0</v>
      </c>
      <c r="R57" s="13" t="n">
        <f aca="false">SUMIF('Balance Sheet'!$I$8:$I$168,$C57,'Balance Sheet'!AK$8:AK$168)</f>
        <v>0</v>
      </c>
      <c r="S57" s="13" t="n">
        <f aca="false">SUMIF('Balance Sheet'!$I$8:$I$168,$C57,'Balance Sheet'!AL$8:AL$168)</f>
        <v>0</v>
      </c>
      <c r="T57" s="13" t="n">
        <f aca="false">SUMIF('Balance Sheet'!$I$8:$I$168,$C57,'Balance Sheet'!AM$8:AM$168)</f>
        <v>0</v>
      </c>
      <c r="U57" s="13" t="n">
        <f aca="false">SUMIF('Balance Sheet'!$I$8:$I$168,$C57,'Balance Sheet'!AN$8:AN$168)</f>
        <v>0</v>
      </c>
      <c r="V57" s="13" t="n">
        <f aca="false">SUMIF('Balance Sheet'!$I$8:$I$168,$C57,'Balance Sheet'!AO$8:AO$168)</f>
        <v>500</v>
      </c>
      <c r="W57" s="13" t="n">
        <f aca="false">SUMIF('Balance Sheet'!$I$8:$I$168,$C57,'Balance Sheet'!AP$8:AP$168)</f>
        <v>0</v>
      </c>
      <c r="X57" s="13" t="n">
        <f aca="false">SUMIF('Balance Sheet'!$I$8:$I$168,$C57,'Balance Sheet'!AQ$8:AQ$168)</f>
        <v>0</v>
      </c>
      <c r="Y57" s="13" t="n">
        <f aca="false">SUMIF('Balance Sheet'!$I$8:$I$168,$C57,'Balance Sheet'!AR$8:AR$168)</f>
        <v>0</v>
      </c>
      <c r="Z57" s="13" t="n">
        <f aca="false">SUMIF('Balance Sheet'!$I$8:$I$168,$C57,'Balance Sheet'!AS$8:AS$168)</f>
        <v>0</v>
      </c>
      <c r="AA57" s="13" t="n">
        <f aca="false">SUMIF('Balance Sheet'!$I$8:$I$168,$C57,'Balance Sheet'!AT$8:AT$168)</f>
        <v>0</v>
      </c>
      <c r="AB57" s="13" t="n">
        <f aca="false">SUMIF('Balance Sheet'!$I$8:$I$168,$C57,'Balance Sheet'!AU$8:AU$168)</f>
        <v>0</v>
      </c>
      <c r="AC57" s="13" t="n">
        <f aca="false">SUMIF('Balance Sheet'!$I$8:$I$168,$C57,'Balance Sheet'!AV$8:AV$168)</f>
        <v>0</v>
      </c>
      <c r="AD57" s="13" t="n">
        <f aca="false">SUMIF('Balance Sheet'!$I$8:$I$168,$C57,'Balance Sheet'!AW$8:AW$168)</f>
        <v>0</v>
      </c>
      <c r="AE57" s="13" t="n">
        <f aca="false">SUMIF('Balance Sheet'!$I$8:$I$168,$C57,'Balance Sheet'!AX$8:AX$168)</f>
        <v>0</v>
      </c>
      <c r="AF57" s="13" t="n">
        <f aca="false">SUMIF('Balance Sheet'!$I$8:$I$168,$C57,'Balance Sheet'!AY$8:AY$168)</f>
        <v>0</v>
      </c>
      <c r="AG57" s="13" t="n">
        <f aca="false">SUMIF('Balance Sheet'!$I$8:$I$168,$C57,'Balance Sheet'!AZ$8:AZ$168)</f>
        <v>0</v>
      </c>
      <c r="AH57" s="13" t="n">
        <f aca="false">SUMIF('Balance Sheet'!$I$8:$I$168,$C57,'Balance Sheet'!BA$8:BA$168)</f>
        <v>0</v>
      </c>
      <c r="AI57" s="13" t="n">
        <f aca="false">SUMIF('Balance Sheet'!$I$8:$I$168,$C57,'Balance Sheet'!BB$8:BB$168)</f>
        <v>0</v>
      </c>
      <c r="AJ57" s="13" t="n">
        <f aca="false">SUMIF('Balance Sheet'!$I$8:$I$168,$C57,'Balance Sheet'!BC$8:BC$168)</f>
        <v>0</v>
      </c>
      <c r="AK57" s="13" t="n">
        <f aca="false">SUMIF('Balance Sheet'!$I$8:$I$168,$C57,'Balance Sheet'!BD$8:BD$168)</f>
        <v>0</v>
      </c>
      <c r="AL57" s="13" t="n">
        <f aca="false">SUMIF('Balance Sheet'!$I$8:$I$168,$C57,'Balance Sheet'!BE$8:BE$168)</f>
        <v>0</v>
      </c>
      <c r="AM57" s="13" t="n">
        <f aca="false">SUMIF('Balance Sheet'!$I$8:$I$168,$C57,'Balance Sheet'!BF$8:BF$168)</f>
        <v>0</v>
      </c>
      <c r="AN57" s="13" t="n">
        <f aca="false">SUMIF('Balance Sheet'!$I$8:$I$168,$C57,'Balance Sheet'!BG$8:BG$168)</f>
        <v>0</v>
      </c>
      <c r="AO57" s="13" t="n">
        <f aca="false">SUMIF('Balance Sheet'!$I$8:$I$168,$C57,'Balance Sheet'!BH$8:BH$168)</f>
        <v>0</v>
      </c>
      <c r="AP57" s="13" t="n">
        <f aca="false">SUMIF('Balance Sheet'!$I$8:$I$168,$C57,'Balance Sheet'!BI$8:BI$168)</f>
        <v>0</v>
      </c>
      <c r="AQ57" s="13" t="n">
        <f aca="false">SUMIF('Balance Sheet'!$I$8:$I$168,$C57,'Balance Sheet'!BJ$8:BJ$168)</f>
        <v>0</v>
      </c>
      <c r="AR57" s="13" t="n">
        <f aca="false">SUMIF('Balance Sheet'!$I$8:$I$168,$C57,'Balance Sheet'!BK$8:BK$168)</f>
        <v>0</v>
      </c>
      <c r="AS57" s="13" t="n">
        <f aca="false">SUMIF('Balance Sheet'!$I$8:$I$168,$C57,'Balance Sheet'!BL$8:BL$168)</f>
        <v>0</v>
      </c>
      <c r="AT57" s="13" t="n">
        <f aca="false">SUMIF('Balance Sheet'!$I$8:$I$168,$C57,'Balance Sheet'!BM$8:BM$168)</f>
        <v>0</v>
      </c>
      <c r="AU57" s="13" t="n">
        <f aca="false">SUMIF('Balance Sheet'!$I$8:$I$168,$C57,'Balance Sheet'!BN$8:BN$168)</f>
        <v>0</v>
      </c>
      <c r="AV57" s="13" t="n">
        <f aca="false">SUMIF('Balance Sheet'!$I$8:$I$168,$C57,'Balance Sheet'!BO$8:BO$168)</f>
        <v>0</v>
      </c>
      <c r="AW57" s="13" t="n">
        <f aca="false">SUMIF('Balance Sheet'!$I$8:$I$168,$C57,'Balance Sheet'!BP$8:BP$168)</f>
        <v>0</v>
      </c>
      <c r="AX57" s="13" t="n">
        <f aca="false">SUMIF('Balance Sheet'!$I$8:$I$168,$C57,'Balance Sheet'!BQ$8:BQ$168)</f>
        <v>0</v>
      </c>
      <c r="AY57" s="13" t="n">
        <f aca="false">SUMIF('Balance Sheet'!$I$8:$I$168,$C57,'Balance Sheet'!BR$8:BR$168)</f>
        <v>0</v>
      </c>
      <c r="AZ57" s="13" t="n">
        <f aca="false">SUMIF('Balance Sheet'!$I$8:$I$168,$C57,'Balance Sheet'!BS$8:BS$168)</f>
        <v>0</v>
      </c>
      <c r="BA57" s="13" t="n">
        <f aca="false">SUMIF('Balance Sheet'!$I$8:$I$168,$C57,'Balance Sheet'!BT$8:BT$168)</f>
        <v>0</v>
      </c>
      <c r="BB57" s="13" t="n">
        <f aca="false">SUMIF('Balance Sheet'!$I$8:$I$168,$C57,'Balance Sheet'!BU$8:BU$168)</f>
        <v>0</v>
      </c>
      <c r="BC57" s="13" t="n">
        <f aca="false">SUMIF('Balance Sheet'!$I$8:$I$168,$C57,'Balance Sheet'!BV$8:BV$168)</f>
        <v>0</v>
      </c>
      <c r="BD57" s="13" t="n">
        <f aca="false">SUMIF('Balance Sheet'!$I$8:$I$168,$C57,'Balance Sheet'!BW$8:BW$168)</f>
        <v>0</v>
      </c>
      <c r="BE57" s="13" t="n">
        <f aca="false">SUMIF('Balance Sheet'!$I$8:$I$168,$C57,'Balance Sheet'!BX$8:BX$168)</f>
        <v>0</v>
      </c>
      <c r="BF57" s="13" t="n">
        <f aca="false">SUMIF('Balance Sheet'!$I$8:$I$168,$C57,'Balance Sheet'!BY$8:BY$168)</f>
        <v>0</v>
      </c>
      <c r="BG57" s="13" t="n">
        <f aca="false">SUMIF('Balance Sheet'!$I$8:$I$168,$C57,'Balance Sheet'!BZ$8:BZ$168)</f>
        <v>0</v>
      </c>
      <c r="BH57" s="13" t="n">
        <f aca="false">SUMIF('Balance Sheet'!$I$8:$I$168,$C57,'Balance Sheet'!CA$8:CA$168)</f>
        <v>0</v>
      </c>
      <c r="BI57" s="13" t="n">
        <f aca="false">SUMIF('Balance Sheet'!$I$8:$I$168,$C57,'Balance Sheet'!CB$8:CB$168)</f>
        <v>0</v>
      </c>
      <c r="BJ57" s="13" t="n">
        <f aca="false">SUMIF('Balance Sheet'!$I$8:$I$168,$C57,'Balance Sheet'!CC$8:CC$168)</f>
        <v>0</v>
      </c>
      <c r="BK57" s="13" t="n">
        <f aca="false">SUMIF('Balance Sheet'!$I$8:$I$168,$C57,'Balance Sheet'!CD$8:CD$168)</f>
        <v>0</v>
      </c>
      <c r="BL57" s="13" t="n">
        <f aca="false">SUMIF('Balance Sheet'!$I$8:$I$168,$C57,'Balance Sheet'!CE$8:CE$168)</f>
        <v>0</v>
      </c>
      <c r="BM57" s="13" t="n">
        <f aca="false">SUMIF('Balance Sheet'!$I$8:$I$168,$C57,'Balance Sheet'!CF$8:CF$168)</f>
        <v>0</v>
      </c>
      <c r="BN57" s="13" t="n">
        <f aca="false">SUMIF('Balance Sheet'!$I$8:$I$168,$C57,'Balance Sheet'!CG$8:CG$168)</f>
        <v>0</v>
      </c>
      <c r="BO57" s="13" t="n">
        <f aca="false">SUMIF('Balance Sheet'!$I$8:$I$168,$C57,'Balance Sheet'!CH$8:CH$168)</f>
        <v>0</v>
      </c>
      <c r="BP57" s="13" t="n">
        <f aca="false">SUMIF('Balance Sheet'!$I$8:$I$168,$C57,'Balance Sheet'!CI$8:CI$168)</f>
        <v>0</v>
      </c>
      <c r="BQ57" s="13" t="n">
        <f aca="false">SUMIF('Balance Sheet'!$I$8:$I$168,$C57,'Balance Sheet'!CJ$8:CJ$168)</f>
        <v>0</v>
      </c>
      <c r="BR57" s="13" t="n">
        <f aca="false">SUMIF('Balance Sheet'!$I$8:$I$168,$C57,'Balance Sheet'!CK$8:CK$168)</f>
        <v>0</v>
      </c>
      <c r="BS57" s="13" t="n">
        <f aca="false">SUMIF('Balance Sheet'!$I$8:$I$168,$C57,'Balance Sheet'!CL$8:CL$168)</f>
        <v>0</v>
      </c>
      <c r="BT57" s="13" t="n">
        <f aca="false">SUMIF('Balance Sheet'!$I$8:$I$168,$C57,'Balance Sheet'!CM$8:CM$168)</f>
        <v>0</v>
      </c>
      <c r="BU57" s="13" t="n">
        <f aca="false">SUMIF('Balance Sheet'!$I$8:$I$168,$C57,'Balance Sheet'!CN$8:CN$168)</f>
        <v>0</v>
      </c>
      <c r="BV57" s="13" t="n">
        <f aca="false">SUMIF('Balance Sheet'!$I$8:$I$168,$C57,'Balance Sheet'!CO$8:CO$168)</f>
        <v>0</v>
      </c>
      <c r="BW57" s="13" t="n">
        <f aca="false">SUMIF('Balance Sheet'!$I$8:$I$168,$C57,'Balance Sheet'!CP$8:CP$168)</f>
        <v>0</v>
      </c>
      <c r="BX57" s="13" t="n">
        <f aca="false">SUMIF('Balance Sheet'!$I$8:$I$168,$C57,'Balance Sheet'!CQ$8:CQ$168)</f>
        <v>0</v>
      </c>
      <c r="BY57" s="13" t="n">
        <f aca="false">SUMIF('Balance Sheet'!$I$8:$I$168,$C57,'Balance Sheet'!CR$8:CR$168)</f>
        <v>0</v>
      </c>
      <c r="BZ57" s="13" t="n">
        <f aca="false">SUMIF('Balance Sheet'!$I$8:$I$168,$C57,'Balance Sheet'!CS$8:CS$168)</f>
        <v>0</v>
      </c>
      <c r="CA57" s="13" t="n">
        <f aca="false">SUMIF('Balance Sheet'!$I$8:$I$168,$C57,'Balance Sheet'!CT$8:CT$168)</f>
        <v>0</v>
      </c>
      <c r="CB57" s="13" t="n">
        <f aca="false">SUMIF('Balance Sheet'!$I$8:$I$168,$C57,'Balance Sheet'!CU$8:CU$168)</f>
        <v>0</v>
      </c>
      <c r="CC57" s="13" t="n">
        <f aca="false">SUMIF('Balance Sheet'!$I$8:$I$168,$C57,'Balance Sheet'!CV$8:CV$168)</f>
        <v>0</v>
      </c>
      <c r="CD57" s="13" t="n">
        <f aca="false">SUMIF('Balance Sheet'!$I$8:$I$168,$C57,'Balance Sheet'!CW$8:CW$168)</f>
        <v>0</v>
      </c>
      <c r="CE57" s="13" t="n">
        <f aca="false">SUMIF('Balance Sheet'!$I$8:$I$168,$C57,'Balance Sheet'!CX$8:CX$168)</f>
        <v>0</v>
      </c>
      <c r="CF57" s="13" t="n">
        <f aca="false">SUMIF('Balance Sheet'!$I$8:$I$168,$C57,'Balance Sheet'!CY$8:CY$168)</f>
        <v>0</v>
      </c>
      <c r="CG57" s="13" t="n">
        <f aca="false">SUMIF('Balance Sheet'!$I$8:$I$168,$C57,'Balance Sheet'!CZ$8:CZ$168)</f>
        <v>0</v>
      </c>
      <c r="CH57" s="13" t="n">
        <f aca="false">SUMIF('Balance Sheet'!$I$8:$I$168,$C57,'Balance Sheet'!DA$8:DA$168)</f>
        <v>0</v>
      </c>
      <c r="CI57" s="13" t="n">
        <f aca="false">SUMIF('Balance Sheet'!$I$8:$I$168,$C57,'Balance Sheet'!DB$8:DB$168)</f>
        <v>0</v>
      </c>
      <c r="CJ57" s="13" t="n">
        <f aca="false">SUMIF('Balance Sheet'!$I$8:$I$168,$C57,'Balance Sheet'!DC$8:DC$168)</f>
        <v>0</v>
      </c>
      <c r="CK57" s="13" t="n">
        <f aca="false">SUMIF('Balance Sheet'!$I$8:$I$168,$C57,'Balance Sheet'!DD$8:DD$168)</f>
        <v>0</v>
      </c>
      <c r="CL57" s="13" t="n">
        <f aca="false">SUMIF('Balance Sheet'!$I$8:$I$168,$C57,'Balance Sheet'!DE$8:DE$168)</f>
        <v>0</v>
      </c>
      <c r="CM57" s="13" t="n">
        <f aca="false">SUMIF('Balance Sheet'!$I$8:$I$168,$C57,'Balance Sheet'!DF$8:DF$168)</f>
        <v>0</v>
      </c>
      <c r="CN57" s="13" t="n">
        <f aca="false">SUMIF('Balance Sheet'!$I$8:$I$168,$C57,'Balance Sheet'!DG$8:DG$168)</f>
        <v>0</v>
      </c>
      <c r="CO57" s="13" t="n">
        <f aca="false">SUMIF('Balance Sheet'!$I$8:$I$168,$C57,'Balance Sheet'!DH$8:DH$168)</f>
        <v>0</v>
      </c>
      <c r="CP57" s="13" t="n">
        <f aca="false">SUMIF('Balance Sheet'!$I$8:$I$168,$C57,'Balance Sheet'!DI$8:DI$168)</f>
        <v>0</v>
      </c>
      <c r="CQ57" s="13" t="n">
        <f aca="false">SUMIF('Balance Sheet'!$I$8:$I$168,$C57,'Balance Sheet'!DJ$8:DJ$168)</f>
        <v>0</v>
      </c>
      <c r="CR57" s="13" t="n">
        <f aca="false">SUMIF('Balance Sheet'!$I$8:$I$168,$C57,'Balance Sheet'!DK$8:DK$168)</f>
        <v>0</v>
      </c>
      <c r="CS57" s="13" t="n">
        <f aca="false">SUMIF('Balance Sheet'!$I$8:$I$168,$C57,'Balance Sheet'!DL$8:DL$168)</f>
        <v>0</v>
      </c>
      <c r="CT57" s="13" t="n">
        <f aca="false">SUMIF('Balance Sheet'!$I$8:$I$168,$C57,'Balance Sheet'!DM$8:DM$168)</f>
        <v>0</v>
      </c>
      <c r="CU57" s="13" t="n">
        <f aca="false">SUMIF('Balance Sheet'!$I$8:$I$168,$C57,'Balance Sheet'!DN$8:DN$168)</f>
        <v>0</v>
      </c>
      <c r="CV57" s="13" t="n">
        <f aca="false">SUMIF('Balance Sheet'!$I$8:$I$168,$C57,'Balance Sheet'!DO$8:DO$168)</f>
        <v>0</v>
      </c>
      <c r="CW57" s="13" t="n">
        <f aca="false">SUMIF('Balance Sheet'!$I$8:$I$168,$C57,'Balance Sheet'!DP$8:DP$168)</f>
        <v>0</v>
      </c>
      <c r="CX57" s="13" t="n">
        <f aca="false">SUMIF('Balance Sheet'!$I$8:$I$168,$C57,'Balance Sheet'!DQ$8:DQ$168)</f>
        <v>0</v>
      </c>
      <c r="CY57" s="13" t="n">
        <f aca="false">SUMIF('Balance Sheet'!$I$8:$I$168,$C57,'Balance Sheet'!DR$8:DR$168)</f>
        <v>0</v>
      </c>
      <c r="CZ57" s="13" t="n">
        <f aca="false">SUMIF('Balance Sheet'!$I$8:$I$168,$C57,'Balance Sheet'!DS$8:DS$168)</f>
        <v>0</v>
      </c>
      <c r="DA57" s="13" t="n">
        <f aca="false">SUMIF('Balance Sheet'!$I$8:$I$168,$C57,'Balance Sheet'!DT$8:DT$168)</f>
        <v>0</v>
      </c>
      <c r="DB57" s="13" t="n">
        <f aca="false">SUMIF('Balance Sheet'!$I$8:$I$168,$C57,'Balance Sheet'!DU$8:DU$168)</f>
        <v>0</v>
      </c>
      <c r="DC57" s="13" t="n">
        <f aca="false">SUMIF('Balance Sheet'!$I$8:$I$168,$C57,'Balance Sheet'!DV$8:DV$168)</f>
        <v>0</v>
      </c>
      <c r="DD57" s="13" t="n">
        <f aca="false">SUMIF('Balance Sheet'!$I$8:$I$168,$C57,'Balance Sheet'!DW$8:DW$168)</f>
        <v>0</v>
      </c>
      <c r="DE57" s="13" t="n">
        <f aca="false">SUMIF('Balance Sheet'!$I$8:$I$168,$C57,'Balance Sheet'!DX$8:DX$168)</f>
        <v>0</v>
      </c>
      <c r="DF57" s="13" t="n">
        <f aca="false">SUMIF('Balance Sheet'!$I$8:$I$168,$C57,'Balance Sheet'!DY$8:DY$168)</f>
        <v>0</v>
      </c>
      <c r="DG57" s="13" t="n">
        <f aca="false">SUMIF('Balance Sheet'!$I$8:$I$168,$C57,'Balance Sheet'!DZ$8:DZ$168)</f>
        <v>0</v>
      </c>
      <c r="DH57" s="13" t="n">
        <f aca="false">SUMIF('Balance Sheet'!$I$8:$I$168,$C57,'Balance Sheet'!EA$8:EA$168)</f>
        <v>0</v>
      </c>
      <c r="DI57" s="13" t="n">
        <f aca="false">SUMIF('Balance Sheet'!$I$8:$I$168,$C57,'Balance Sheet'!EB$8:EB$168)</f>
        <v>0</v>
      </c>
      <c r="DJ57" s="13" t="n">
        <f aca="false">SUMIF('Balance Sheet'!$I$8:$I$168,$C57,'Balance Sheet'!EC$8:EC$168)</f>
        <v>0</v>
      </c>
      <c r="DK57" s="13" t="n">
        <f aca="false">SUMIF('Balance Sheet'!$I$8:$I$168,$C57,'Balance Sheet'!ED$8:ED$168)</f>
        <v>0</v>
      </c>
      <c r="DL57" s="13" t="n">
        <f aca="false">SUMIF('Balance Sheet'!$I$8:$I$168,$C57,'Balance Sheet'!EE$8:EE$168)</f>
        <v>0</v>
      </c>
      <c r="DM57" s="13" t="n">
        <f aca="false">SUMIF('Balance Sheet'!$I$8:$I$168,$C57,'Balance Sheet'!EF$8:EF$168)</f>
        <v>0</v>
      </c>
      <c r="DN57" s="13" t="n">
        <f aca="false">SUMIF('Balance Sheet'!$I$8:$I$168,$C57,'Balance Sheet'!EG$8:EG$168)</f>
        <v>0</v>
      </c>
    </row>
    <row r="58" customFormat="false" ht="12.75" hidden="false" customHeight="false" outlineLevel="0" collapsed="false">
      <c r="C58" s="35" t="s">
        <v>160</v>
      </c>
      <c r="D58" s="13" t="n">
        <f aca="false">SUMIF('Balance Sheet'!$I$8:$I$168,$C58,'Balance Sheet'!$T$8:$T$168)</f>
        <v>505</v>
      </c>
      <c r="F58" s="13" t="n">
        <f aca="false">SUMIF('Balance Sheet'!$I$8:$I$168,$C58,'Balance Sheet'!Y$8:Y$168)</f>
        <v>0</v>
      </c>
      <c r="G58" s="13" t="n">
        <f aca="false">SUMIF('Balance Sheet'!$I$8:$I$168,$C58,'Balance Sheet'!Z$8:Z$168)</f>
        <v>0</v>
      </c>
      <c r="H58" s="13" t="n">
        <f aca="false">SUMIF('Balance Sheet'!$I$8:$I$168,$C58,'Balance Sheet'!AA$8:AA$168)</f>
        <v>0</v>
      </c>
      <c r="I58" s="13" t="n">
        <f aca="false">SUMIF('Balance Sheet'!$I$8:$I$168,$C58,'Balance Sheet'!AB$8:AB$168)</f>
        <v>0</v>
      </c>
      <c r="J58" s="13" t="n">
        <f aca="false">SUMIF('Balance Sheet'!$I$8:$I$168,$C58,'Balance Sheet'!AC$8:AC$168)</f>
        <v>0</v>
      </c>
      <c r="K58" s="13" t="n">
        <f aca="false">SUMIF('Balance Sheet'!$I$8:$I$168,$C58,'Balance Sheet'!AD$8:AD$168)</f>
        <v>0</v>
      </c>
      <c r="L58" s="13" t="n">
        <f aca="false">SUMIF('Balance Sheet'!$I$8:$I$168,$C58,'Balance Sheet'!AE$8:AE$168)</f>
        <v>0</v>
      </c>
      <c r="M58" s="13" t="n">
        <f aca="false">SUMIF('Balance Sheet'!$I$8:$I$168,$C58,'Balance Sheet'!AF$8:AF$168)</f>
        <v>0</v>
      </c>
      <c r="N58" s="13" t="n">
        <f aca="false">SUMIF('Balance Sheet'!$I$8:$I$168,$C58,'Balance Sheet'!AG$8:AG$168)</f>
        <v>0</v>
      </c>
      <c r="O58" s="13" t="n">
        <f aca="false">SUMIF('Balance Sheet'!$I$8:$I$168,$C58,'Balance Sheet'!AH$8:AH$168)</f>
        <v>0</v>
      </c>
      <c r="P58" s="13" t="n">
        <f aca="false">SUMIF('Balance Sheet'!$I$8:$I$168,$C58,'Balance Sheet'!AI$8:AI$168)</f>
        <v>0</v>
      </c>
      <c r="Q58" s="13" t="n">
        <f aca="false">SUMIF('Balance Sheet'!$I$8:$I$168,$C58,'Balance Sheet'!AJ$8:AJ$168)</f>
        <v>0</v>
      </c>
      <c r="R58" s="13" t="n">
        <f aca="false">SUMIF('Balance Sheet'!$I$8:$I$168,$C58,'Balance Sheet'!AK$8:AK$168)</f>
        <v>0</v>
      </c>
      <c r="S58" s="13" t="n">
        <f aca="false">SUMIF('Balance Sheet'!$I$8:$I$168,$C58,'Balance Sheet'!AL$8:AL$168)</f>
        <v>0</v>
      </c>
      <c r="T58" s="13" t="n">
        <f aca="false">SUMIF('Balance Sheet'!$I$8:$I$168,$C58,'Balance Sheet'!AM$8:AM$168)</f>
        <v>0</v>
      </c>
      <c r="U58" s="13" t="n">
        <f aca="false">SUMIF('Balance Sheet'!$I$8:$I$168,$C58,'Balance Sheet'!AN$8:AN$168)</f>
        <v>0</v>
      </c>
      <c r="V58" s="13" t="n">
        <f aca="false">SUMIF('Balance Sheet'!$I$8:$I$168,$C58,'Balance Sheet'!AO$8:AO$168)</f>
        <v>0</v>
      </c>
      <c r="W58" s="13" t="n">
        <f aca="false">SUMIF('Balance Sheet'!$I$8:$I$168,$C58,'Balance Sheet'!AP$8:AP$168)</f>
        <v>0</v>
      </c>
      <c r="X58" s="13" t="n">
        <f aca="false">SUMIF('Balance Sheet'!$I$8:$I$168,$C58,'Balance Sheet'!AQ$8:AQ$168)</f>
        <v>0</v>
      </c>
      <c r="Y58" s="13" t="n">
        <f aca="false">SUMIF('Balance Sheet'!$I$8:$I$168,$C58,'Balance Sheet'!AR$8:AR$168)</f>
        <v>0</v>
      </c>
      <c r="Z58" s="13" t="n">
        <f aca="false">SUMIF('Balance Sheet'!$I$8:$I$168,$C58,'Balance Sheet'!AS$8:AS$168)</f>
        <v>0</v>
      </c>
      <c r="AA58" s="13" t="n">
        <f aca="false">SUMIF('Balance Sheet'!$I$8:$I$168,$C58,'Balance Sheet'!AT$8:AT$168)</f>
        <v>0</v>
      </c>
      <c r="AB58" s="13" t="n">
        <f aca="false">SUMIF('Balance Sheet'!$I$8:$I$168,$C58,'Balance Sheet'!AU$8:AU$168)</f>
        <v>0</v>
      </c>
      <c r="AC58" s="13" t="n">
        <f aca="false">SUMIF('Balance Sheet'!$I$8:$I$168,$C58,'Balance Sheet'!AV$8:AV$168)</f>
        <v>0</v>
      </c>
      <c r="AD58" s="13" t="n">
        <f aca="false">SUMIF('Balance Sheet'!$I$8:$I$168,$C58,'Balance Sheet'!AW$8:AW$168)</f>
        <v>0</v>
      </c>
      <c r="AE58" s="13" t="n">
        <f aca="false">SUMIF('Balance Sheet'!$I$8:$I$168,$C58,'Balance Sheet'!AX$8:AX$168)</f>
        <v>0</v>
      </c>
      <c r="AF58" s="13" t="n">
        <f aca="false">SUMIF('Balance Sheet'!$I$8:$I$168,$C58,'Balance Sheet'!AY$8:AY$168)</f>
        <v>0</v>
      </c>
      <c r="AG58" s="13" t="n">
        <f aca="false">SUMIF('Balance Sheet'!$I$8:$I$168,$C58,'Balance Sheet'!AZ$8:AZ$168)</f>
        <v>0</v>
      </c>
      <c r="AH58" s="13" t="n">
        <f aca="false">SUMIF('Balance Sheet'!$I$8:$I$168,$C58,'Balance Sheet'!BA$8:BA$168)</f>
        <v>0</v>
      </c>
      <c r="AI58" s="13" t="n">
        <f aca="false">SUMIF('Balance Sheet'!$I$8:$I$168,$C58,'Balance Sheet'!BB$8:BB$168)</f>
        <v>0</v>
      </c>
      <c r="AJ58" s="13" t="n">
        <f aca="false">SUMIF('Balance Sheet'!$I$8:$I$168,$C58,'Balance Sheet'!BC$8:BC$168)</f>
        <v>505</v>
      </c>
      <c r="AK58" s="13" t="n">
        <f aca="false">SUMIF('Balance Sheet'!$I$8:$I$168,$C58,'Balance Sheet'!BD$8:BD$168)</f>
        <v>0</v>
      </c>
      <c r="AL58" s="13" t="n">
        <f aca="false">SUMIF('Balance Sheet'!$I$8:$I$168,$C58,'Balance Sheet'!BE$8:BE$168)</f>
        <v>0</v>
      </c>
      <c r="AM58" s="13" t="n">
        <f aca="false">SUMIF('Balance Sheet'!$I$8:$I$168,$C58,'Balance Sheet'!BF$8:BF$168)</f>
        <v>0</v>
      </c>
      <c r="AN58" s="13" t="n">
        <f aca="false">SUMIF('Balance Sheet'!$I$8:$I$168,$C58,'Balance Sheet'!BG$8:BG$168)</f>
        <v>0</v>
      </c>
      <c r="AO58" s="13" t="n">
        <f aca="false">SUMIF('Balance Sheet'!$I$8:$I$168,$C58,'Balance Sheet'!BH$8:BH$168)</f>
        <v>0</v>
      </c>
      <c r="AP58" s="13" t="n">
        <f aca="false">SUMIF('Balance Sheet'!$I$8:$I$168,$C58,'Balance Sheet'!BI$8:BI$168)</f>
        <v>0</v>
      </c>
      <c r="AQ58" s="13" t="n">
        <f aca="false">SUMIF('Balance Sheet'!$I$8:$I$168,$C58,'Balance Sheet'!BJ$8:BJ$168)</f>
        <v>0</v>
      </c>
      <c r="AR58" s="13" t="n">
        <f aca="false">SUMIF('Balance Sheet'!$I$8:$I$168,$C58,'Balance Sheet'!BK$8:BK$168)</f>
        <v>0</v>
      </c>
      <c r="AS58" s="13" t="n">
        <f aca="false">SUMIF('Balance Sheet'!$I$8:$I$168,$C58,'Balance Sheet'!BL$8:BL$168)</f>
        <v>0</v>
      </c>
      <c r="AT58" s="13" t="n">
        <f aca="false">SUMIF('Balance Sheet'!$I$8:$I$168,$C58,'Balance Sheet'!BM$8:BM$168)</f>
        <v>0</v>
      </c>
      <c r="AU58" s="13" t="n">
        <f aca="false">SUMIF('Balance Sheet'!$I$8:$I$168,$C58,'Balance Sheet'!BN$8:BN$168)</f>
        <v>0</v>
      </c>
      <c r="AV58" s="13" t="n">
        <f aca="false">SUMIF('Balance Sheet'!$I$8:$I$168,$C58,'Balance Sheet'!BO$8:BO$168)</f>
        <v>0</v>
      </c>
      <c r="AW58" s="13" t="n">
        <f aca="false">SUMIF('Balance Sheet'!$I$8:$I$168,$C58,'Balance Sheet'!BP$8:BP$168)</f>
        <v>0</v>
      </c>
      <c r="AX58" s="13" t="n">
        <f aca="false">SUMIF('Balance Sheet'!$I$8:$I$168,$C58,'Balance Sheet'!BQ$8:BQ$168)</f>
        <v>0</v>
      </c>
      <c r="AY58" s="13" t="n">
        <f aca="false">SUMIF('Balance Sheet'!$I$8:$I$168,$C58,'Balance Sheet'!BR$8:BR$168)</f>
        <v>0</v>
      </c>
      <c r="AZ58" s="13" t="n">
        <f aca="false">SUMIF('Balance Sheet'!$I$8:$I$168,$C58,'Balance Sheet'!BS$8:BS$168)</f>
        <v>0</v>
      </c>
      <c r="BA58" s="13" t="n">
        <f aca="false">SUMIF('Balance Sheet'!$I$8:$I$168,$C58,'Balance Sheet'!BT$8:BT$168)</f>
        <v>0</v>
      </c>
      <c r="BB58" s="13" t="n">
        <f aca="false">SUMIF('Balance Sheet'!$I$8:$I$168,$C58,'Balance Sheet'!BU$8:BU$168)</f>
        <v>0</v>
      </c>
      <c r="BC58" s="13" t="n">
        <f aca="false">SUMIF('Balance Sheet'!$I$8:$I$168,$C58,'Balance Sheet'!BV$8:BV$168)</f>
        <v>0</v>
      </c>
      <c r="BD58" s="13" t="n">
        <f aca="false">SUMIF('Balance Sheet'!$I$8:$I$168,$C58,'Balance Sheet'!BW$8:BW$168)</f>
        <v>0</v>
      </c>
      <c r="BE58" s="13" t="n">
        <f aca="false">SUMIF('Balance Sheet'!$I$8:$I$168,$C58,'Balance Sheet'!BX$8:BX$168)</f>
        <v>0</v>
      </c>
      <c r="BF58" s="13" t="n">
        <f aca="false">SUMIF('Balance Sheet'!$I$8:$I$168,$C58,'Balance Sheet'!BY$8:BY$168)</f>
        <v>0</v>
      </c>
      <c r="BG58" s="13" t="n">
        <f aca="false">SUMIF('Balance Sheet'!$I$8:$I$168,$C58,'Balance Sheet'!BZ$8:BZ$168)</f>
        <v>0</v>
      </c>
      <c r="BH58" s="13" t="n">
        <f aca="false">SUMIF('Balance Sheet'!$I$8:$I$168,$C58,'Balance Sheet'!CA$8:CA$168)</f>
        <v>0</v>
      </c>
      <c r="BI58" s="13" t="n">
        <f aca="false">SUMIF('Balance Sheet'!$I$8:$I$168,$C58,'Balance Sheet'!CB$8:CB$168)</f>
        <v>0</v>
      </c>
      <c r="BJ58" s="13" t="n">
        <f aca="false">SUMIF('Balance Sheet'!$I$8:$I$168,$C58,'Balance Sheet'!CC$8:CC$168)</f>
        <v>0</v>
      </c>
      <c r="BK58" s="13" t="n">
        <f aca="false">SUMIF('Balance Sheet'!$I$8:$I$168,$C58,'Balance Sheet'!CD$8:CD$168)</f>
        <v>0</v>
      </c>
      <c r="BL58" s="13" t="n">
        <f aca="false">SUMIF('Balance Sheet'!$I$8:$I$168,$C58,'Balance Sheet'!CE$8:CE$168)</f>
        <v>0</v>
      </c>
      <c r="BM58" s="13" t="n">
        <f aca="false">SUMIF('Balance Sheet'!$I$8:$I$168,$C58,'Balance Sheet'!CF$8:CF$168)</f>
        <v>0</v>
      </c>
      <c r="BN58" s="13" t="n">
        <f aca="false">SUMIF('Balance Sheet'!$I$8:$I$168,$C58,'Balance Sheet'!CG$8:CG$168)</f>
        <v>0</v>
      </c>
      <c r="BO58" s="13" t="n">
        <f aca="false">SUMIF('Balance Sheet'!$I$8:$I$168,$C58,'Balance Sheet'!CH$8:CH$168)</f>
        <v>0</v>
      </c>
      <c r="BP58" s="13" t="n">
        <f aca="false">SUMIF('Balance Sheet'!$I$8:$I$168,$C58,'Balance Sheet'!CI$8:CI$168)</f>
        <v>0</v>
      </c>
      <c r="BQ58" s="13" t="n">
        <f aca="false">SUMIF('Balance Sheet'!$I$8:$I$168,$C58,'Balance Sheet'!CJ$8:CJ$168)</f>
        <v>0</v>
      </c>
      <c r="BR58" s="13" t="n">
        <f aca="false">SUMIF('Balance Sheet'!$I$8:$I$168,$C58,'Balance Sheet'!CK$8:CK$168)</f>
        <v>0</v>
      </c>
      <c r="BS58" s="13" t="n">
        <f aca="false">SUMIF('Balance Sheet'!$I$8:$I$168,$C58,'Balance Sheet'!CL$8:CL$168)</f>
        <v>0</v>
      </c>
      <c r="BT58" s="13" t="n">
        <f aca="false">SUMIF('Balance Sheet'!$I$8:$I$168,$C58,'Balance Sheet'!CM$8:CM$168)</f>
        <v>0</v>
      </c>
      <c r="BU58" s="13" t="n">
        <f aca="false">SUMIF('Balance Sheet'!$I$8:$I$168,$C58,'Balance Sheet'!CN$8:CN$168)</f>
        <v>0</v>
      </c>
      <c r="BV58" s="13" t="n">
        <f aca="false">SUMIF('Balance Sheet'!$I$8:$I$168,$C58,'Balance Sheet'!CO$8:CO$168)</f>
        <v>0</v>
      </c>
      <c r="BW58" s="13" t="n">
        <f aca="false">SUMIF('Balance Sheet'!$I$8:$I$168,$C58,'Balance Sheet'!CP$8:CP$168)</f>
        <v>0</v>
      </c>
      <c r="BX58" s="13" t="n">
        <f aca="false">SUMIF('Balance Sheet'!$I$8:$I$168,$C58,'Balance Sheet'!CQ$8:CQ$168)</f>
        <v>0</v>
      </c>
      <c r="BY58" s="13" t="n">
        <f aca="false">SUMIF('Balance Sheet'!$I$8:$I$168,$C58,'Balance Sheet'!CR$8:CR$168)</f>
        <v>0</v>
      </c>
      <c r="BZ58" s="13" t="n">
        <f aca="false">SUMIF('Balance Sheet'!$I$8:$I$168,$C58,'Balance Sheet'!CS$8:CS$168)</f>
        <v>0</v>
      </c>
      <c r="CA58" s="13" t="n">
        <f aca="false">SUMIF('Balance Sheet'!$I$8:$I$168,$C58,'Balance Sheet'!CT$8:CT$168)</f>
        <v>0</v>
      </c>
      <c r="CB58" s="13" t="n">
        <f aca="false">SUMIF('Balance Sheet'!$I$8:$I$168,$C58,'Balance Sheet'!CU$8:CU$168)</f>
        <v>0</v>
      </c>
      <c r="CC58" s="13" t="n">
        <f aca="false">SUMIF('Balance Sheet'!$I$8:$I$168,$C58,'Balance Sheet'!CV$8:CV$168)</f>
        <v>0</v>
      </c>
      <c r="CD58" s="13" t="n">
        <f aca="false">SUMIF('Balance Sheet'!$I$8:$I$168,$C58,'Balance Sheet'!CW$8:CW$168)</f>
        <v>0</v>
      </c>
      <c r="CE58" s="13" t="n">
        <f aca="false">SUMIF('Balance Sheet'!$I$8:$I$168,$C58,'Balance Sheet'!CX$8:CX$168)</f>
        <v>0</v>
      </c>
      <c r="CF58" s="13" t="n">
        <f aca="false">SUMIF('Balance Sheet'!$I$8:$I$168,$C58,'Balance Sheet'!CY$8:CY$168)</f>
        <v>0</v>
      </c>
      <c r="CG58" s="13" t="n">
        <f aca="false">SUMIF('Balance Sheet'!$I$8:$I$168,$C58,'Balance Sheet'!CZ$8:CZ$168)</f>
        <v>0</v>
      </c>
      <c r="CH58" s="13" t="n">
        <f aca="false">SUMIF('Balance Sheet'!$I$8:$I$168,$C58,'Balance Sheet'!DA$8:DA$168)</f>
        <v>0</v>
      </c>
      <c r="CI58" s="13" t="n">
        <f aca="false">SUMIF('Balance Sheet'!$I$8:$I$168,$C58,'Balance Sheet'!DB$8:DB$168)</f>
        <v>0</v>
      </c>
      <c r="CJ58" s="13" t="n">
        <f aca="false">SUMIF('Balance Sheet'!$I$8:$I$168,$C58,'Balance Sheet'!DC$8:DC$168)</f>
        <v>0</v>
      </c>
      <c r="CK58" s="13" t="n">
        <f aca="false">SUMIF('Balance Sheet'!$I$8:$I$168,$C58,'Balance Sheet'!DD$8:DD$168)</f>
        <v>0</v>
      </c>
      <c r="CL58" s="13" t="n">
        <f aca="false">SUMIF('Balance Sheet'!$I$8:$I$168,$C58,'Balance Sheet'!DE$8:DE$168)</f>
        <v>0</v>
      </c>
      <c r="CM58" s="13" t="n">
        <f aca="false">SUMIF('Balance Sheet'!$I$8:$I$168,$C58,'Balance Sheet'!DF$8:DF$168)</f>
        <v>0</v>
      </c>
      <c r="CN58" s="13" t="n">
        <f aca="false">SUMIF('Balance Sheet'!$I$8:$I$168,$C58,'Balance Sheet'!DG$8:DG$168)</f>
        <v>0</v>
      </c>
      <c r="CO58" s="13" t="n">
        <f aca="false">SUMIF('Balance Sheet'!$I$8:$I$168,$C58,'Balance Sheet'!DH$8:DH$168)</f>
        <v>0</v>
      </c>
      <c r="CP58" s="13" t="n">
        <f aca="false">SUMIF('Balance Sheet'!$I$8:$I$168,$C58,'Balance Sheet'!DI$8:DI$168)</f>
        <v>0</v>
      </c>
      <c r="CQ58" s="13" t="n">
        <f aca="false">SUMIF('Balance Sheet'!$I$8:$I$168,$C58,'Balance Sheet'!DJ$8:DJ$168)</f>
        <v>0</v>
      </c>
      <c r="CR58" s="13" t="n">
        <f aca="false">SUMIF('Balance Sheet'!$I$8:$I$168,$C58,'Balance Sheet'!DK$8:DK$168)</f>
        <v>0</v>
      </c>
      <c r="CS58" s="13" t="n">
        <f aca="false">SUMIF('Balance Sheet'!$I$8:$I$168,$C58,'Balance Sheet'!DL$8:DL$168)</f>
        <v>0</v>
      </c>
      <c r="CT58" s="13" t="n">
        <f aca="false">SUMIF('Balance Sheet'!$I$8:$I$168,$C58,'Balance Sheet'!DM$8:DM$168)</f>
        <v>0</v>
      </c>
      <c r="CU58" s="13" t="n">
        <f aca="false">SUMIF('Balance Sheet'!$I$8:$I$168,$C58,'Balance Sheet'!DN$8:DN$168)</f>
        <v>0</v>
      </c>
      <c r="CV58" s="13" t="n">
        <f aca="false">SUMIF('Balance Sheet'!$I$8:$I$168,$C58,'Balance Sheet'!DO$8:DO$168)</f>
        <v>0</v>
      </c>
      <c r="CW58" s="13" t="n">
        <f aca="false">SUMIF('Balance Sheet'!$I$8:$I$168,$C58,'Balance Sheet'!DP$8:DP$168)</f>
        <v>0</v>
      </c>
      <c r="CX58" s="13" t="n">
        <f aca="false">SUMIF('Balance Sheet'!$I$8:$I$168,$C58,'Balance Sheet'!DQ$8:DQ$168)</f>
        <v>0</v>
      </c>
      <c r="CY58" s="13" t="n">
        <f aca="false">SUMIF('Balance Sheet'!$I$8:$I$168,$C58,'Balance Sheet'!DR$8:DR$168)</f>
        <v>0</v>
      </c>
      <c r="CZ58" s="13" t="n">
        <f aca="false">SUMIF('Balance Sheet'!$I$8:$I$168,$C58,'Balance Sheet'!DS$8:DS$168)</f>
        <v>0</v>
      </c>
      <c r="DA58" s="13" t="n">
        <f aca="false">SUMIF('Balance Sheet'!$I$8:$I$168,$C58,'Balance Sheet'!DT$8:DT$168)</f>
        <v>0</v>
      </c>
      <c r="DB58" s="13" t="n">
        <f aca="false">SUMIF('Balance Sheet'!$I$8:$I$168,$C58,'Balance Sheet'!DU$8:DU$168)</f>
        <v>0</v>
      </c>
      <c r="DC58" s="13" t="n">
        <f aca="false">SUMIF('Balance Sheet'!$I$8:$I$168,$C58,'Balance Sheet'!DV$8:DV$168)</f>
        <v>0</v>
      </c>
      <c r="DD58" s="13" t="n">
        <f aca="false">SUMIF('Balance Sheet'!$I$8:$I$168,$C58,'Balance Sheet'!DW$8:DW$168)</f>
        <v>0</v>
      </c>
      <c r="DE58" s="13" t="n">
        <f aca="false">SUMIF('Balance Sheet'!$I$8:$I$168,$C58,'Balance Sheet'!DX$8:DX$168)</f>
        <v>0</v>
      </c>
      <c r="DF58" s="13" t="n">
        <f aca="false">SUMIF('Balance Sheet'!$I$8:$I$168,$C58,'Balance Sheet'!DY$8:DY$168)</f>
        <v>0</v>
      </c>
      <c r="DG58" s="13" t="n">
        <f aca="false">SUMIF('Balance Sheet'!$I$8:$I$168,$C58,'Balance Sheet'!DZ$8:DZ$168)</f>
        <v>0</v>
      </c>
      <c r="DH58" s="13" t="n">
        <f aca="false">SUMIF('Balance Sheet'!$I$8:$I$168,$C58,'Balance Sheet'!EA$8:EA$168)</f>
        <v>0</v>
      </c>
      <c r="DI58" s="13" t="n">
        <f aca="false">SUMIF('Balance Sheet'!$I$8:$I$168,$C58,'Balance Sheet'!EB$8:EB$168)</f>
        <v>0</v>
      </c>
      <c r="DJ58" s="13" t="n">
        <f aca="false">SUMIF('Balance Sheet'!$I$8:$I$168,$C58,'Balance Sheet'!EC$8:EC$168)</f>
        <v>0</v>
      </c>
      <c r="DK58" s="13" t="n">
        <f aca="false">SUMIF('Balance Sheet'!$I$8:$I$168,$C58,'Balance Sheet'!ED$8:ED$168)</f>
        <v>0</v>
      </c>
      <c r="DL58" s="13" t="n">
        <f aca="false">SUMIF('Balance Sheet'!$I$8:$I$168,$C58,'Balance Sheet'!EE$8:EE$168)</f>
        <v>0</v>
      </c>
      <c r="DM58" s="13" t="n">
        <f aca="false">SUMIF('Balance Sheet'!$I$8:$I$168,$C58,'Balance Sheet'!EF$8:EF$168)</f>
        <v>0</v>
      </c>
      <c r="DN58" s="13" t="n">
        <f aca="false">SUMIF('Balance Sheet'!$I$8:$I$168,$C58,'Balance Sheet'!EG$8:EG$168)</f>
        <v>0</v>
      </c>
    </row>
    <row r="59" customFormat="false" ht="6.75" hidden="false" customHeight="true" outlineLevel="0" collapsed="false">
      <c r="C59" s="35"/>
      <c r="D59" s="36"/>
    </row>
    <row r="60" customFormat="false" ht="12.75" hidden="false" customHeight="false" outlineLevel="0" collapsed="false">
      <c r="C60" s="26" t="s">
        <v>161</v>
      </c>
      <c r="D60" s="36" t="n">
        <f aca="false">SUM(D50:D59)</f>
        <v>2545.806068</v>
      </c>
      <c r="E60" s="36"/>
      <c r="F60" s="36" t="n">
        <f aca="false">SUM(F50:F59)</f>
        <v>707.3</v>
      </c>
      <c r="G60" s="36" t="n">
        <f aca="false">SUM(G50:G59)</f>
        <v>0</v>
      </c>
      <c r="H60" s="36" t="n">
        <f aca="false">SUM(H50:H59)</f>
        <v>0</v>
      </c>
      <c r="I60" s="36" t="n">
        <f aca="false">SUM(I50:I59)</f>
        <v>0</v>
      </c>
      <c r="J60" s="36" t="n">
        <f aca="false">SUM(J50:J59)</f>
        <v>15.7</v>
      </c>
      <c r="K60" s="36" t="n">
        <f aca="false">SUM(K50:K59)</f>
        <v>0</v>
      </c>
      <c r="L60" s="36" t="n">
        <f aca="false">SUM(L50:L59)</f>
        <v>0</v>
      </c>
      <c r="M60" s="36" t="n">
        <f aca="false">SUM(M50:M59)</f>
        <v>0</v>
      </c>
      <c r="N60" s="36" t="n">
        <f aca="false">SUM(N50:N59)</f>
        <v>0</v>
      </c>
      <c r="O60" s="36" t="n">
        <f aca="false">SUM(O50:O59)</f>
        <v>0</v>
      </c>
      <c r="P60" s="36" t="n">
        <f aca="false">SUM(P50:P59)</f>
        <v>0</v>
      </c>
      <c r="Q60" s="36" t="n">
        <f aca="false">SUM(Q50:Q59)</f>
        <v>0</v>
      </c>
      <c r="R60" s="36" t="n">
        <f aca="false">SUM(R50:R59)</f>
        <v>15</v>
      </c>
      <c r="S60" s="36" t="n">
        <f aca="false">SUM(S50:S59)</f>
        <v>0</v>
      </c>
      <c r="T60" s="36" t="n">
        <f aca="false">SUM(T50:T59)</f>
        <v>0</v>
      </c>
      <c r="U60" s="36" t="n">
        <f aca="false">SUM(U50:U59)</f>
        <v>0</v>
      </c>
      <c r="V60" s="36" t="n">
        <f aca="false">SUM(V50:V59)</f>
        <v>1177.413068</v>
      </c>
      <c r="W60" s="36" t="n">
        <f aca="false">SUM(W50:W59)</f>
        <v>0</v>
      </c>
      <c r="X60" s="36" t="n">
        <f aca="false">SUM(X50:X59)</f>
        <v>0</v>
      </c>
      <c r="Y60" s="36" t="n">
        <f aca="false">SUM(Y50:Y59)</f>
        <v>0</v>
      </c>
      <c r="Z60" s="36" t="n">
        <f aca="false">SUM(Z50:Z59)</f>
        <v>0</v>
      </c>
      <c r="AA60" s="36" t="n">
        <f aca="false">SUM(AA50:AA59)</f>
        <v>0</v>
      </c>
    </row>
    <row r="62" customFormat="false" ht="12.75" hidden="false" customHeight="false" outlineLevel="0" collapsed="false">
      <c r="C62" s="1" t="s">
        <v>128</v>
      </c>
    </row>
    <row r="63" customFormat="false" ht="12.75" hidden="false" customHeight="false" outlineLevel="0" collapsed="false">
      <c r="C63" s="37" t="s">
        <v>162</v>
      </c>
      <c r="D63" s="13" t="n">
        <f aca="false">SUMIF('Off-Balance Sheet'!$J$8:$J$174,$C63,'Off-Balance Sheet'!$U$8:$U$174)</f>
        <v>310.149939</v>
      </c>
      <c r="F63" s="27" t="n">
        <f aca="false">SUMIF('Off-Balance Sheet'!$J$8:$J$174,$C63,'Off-Balance Sheet'!AI$8:AI$174)</f>
        <v>0</v>
      </c>
      <c r="G63" s="27" t="n">
        <f aca="false">SUMIF('Off-Balance Sheet'!$J$8:$J$174,$C63,'Off-Balance Sheet'!AJ$8:AJ$174)</f>
        <v>0</v>
      </c>
      <c r="H63" s="27" t="n">
        <f aca="false">SUMIF('Off-Balance Sheet'!$J$8:$J$174,$C63,'Off-Balance Sheet'!AK$8:AK$174)</f>
        <v>0</v>
      </c>
      <c r="I63" s="27" t="n">
        <f aca="false">SUMIF('Off-Balance Sheet'!$J$8:$J$174,$C63,'Off-Balance Sheet'!AL$8:AL$174)</f>
        <v>310.149939</v>
      </c>
      <c r="J63" s="27" t="n">
        <f aca="false">SUMIF('Off-Balance Sheet'!$J$8:$J$174,$C63,'Off-Balance Sheet'!AM$8:AM$174)</f>
        <v>0</v>
      </c>
      <c r="K63" s="27" t="n">
        <f aca="false">SUMIF('Off-Balance Sheet'!$J$8:$J$174,$C63,'Off-Balance Sheet'!AN$8:AN$174)</f>
        <v>0</v>
      </c>
      <c r="L63" s="27" t="n">
        <f aca="false">SUMIF('Off-Balance Sheet'!$J$8:$J$174,$C63,'Off-Balance Sheet'!AO$8:AO$174)</f>
        <v>0</v>
      </c>
      <c r="M63" s="27" t="n">
        <f aca="false">SUMIF('Off-Balance Sheet'!$J$8:$J$174,$C63,'Off-Balance Sheet'!AP$8:AP$174)</f>
        <v>0</v>
      </c>
      <c r="N63" s="27" t="n">
        <f aca="false">SUMIF('Off-Balance Sheet'!$J$8:$J$174,$C63,'Off-Balance Sheet'!AQ$8:AQ$174)</f>
        <v>0</v>
      </c>
      <c r="O63" s="27" t="n">
        <f aca="false">SUMIF('Off-Balance Sheet'!$J$8:$J$174,$C63,'Off-Balance Sheet'!AR$8:AR$174)</f>
        <v>0</v>
      </c>
      <c r="P63" s="27" t="n">
        <f aca="false">SUMIF('Off-Balance Sheet'!$J$8:$J$174,$C63,'Off-Balance Sheet'!AS$8:AS$174)</f>
        <v>0</v>
      </c>
      <c r="Q63" s="27" t="n">
        <f aca="false">SUMIF('Off-Balance Sheet'!$J$8:$J$174,$C63,'Off-Balance Sheet'!AT$8:AT$174)</f>
        <v>0</v>
      </c>
      <c r="R63" s="27" t="n">
        <f aca="false">SUMIF('Off-Balance Sheet'!$J$8:$J$174,$C63,'Off-Balance Sheet'!AU$8:AU$174)</f>
        <v>0</v>
      </c>
      <c r="S63" s="27" t="n">
        <f aca="false">SUMIF('Off-Balance Sheet'!$J$8:$J$174,$C63,'Off-Balance Sheet'!AV$8:AV$174)</f>
        <v>0</v>
      </c>
      <c r="T63" s="27" t="n">
        <f aca="false">SUMIF('Off-Balance Sheet'!$J$8:$J$174,$C63,'Off-Balance Sheet'!AW$8:AW$174)</f>
        <v>0</v>
      </c>
      <c r="U63" s="27" t="n">
        <f aca="false">SUMIF('Off-Balance Sheet'!$J$8:$J$174,$C63,'Off-Balance Sheet'!AX$8:AX$174)</f>
        <v>0</v>
      </c>
      <c r="V63" s="27" t="n">
        <f aca="false">SUMIF('Off-Balance Sheet'!$J$8:$J$174,$C63,'Off-Balance Sheet'!AY$8:AY$174)</f>
        <v>0</v>
      </c>
      <c r="W63" s="27" t="n">
        <f aca="false">SUMIF('Off-Balance Sheet'!$J$8:$J$174,$C63,'Off-Balance Sheet'!AZ$8:AZ$174)</f>
        <v>0</v>
      </c>
      <c r="X63" s="27" t="n">
        <f aca="false">SUMIF('Off-Balance Sheet'!$J$8:$J$174,$C63,'Off-Balance Sheet'!BA$8:BA$174)</f>
        <v>0</v>
      </c>
      <c r="Y63" s="27" t="n">
        <f aca="false">SUMIF('Off-Balance Sheet'!$J$8:$J$174,$C63,'Off-Balance Sheet'!BB$8:BB$174)</f>
        <v>0</v>
      </c>
      <c r="Z63" s="27" t="n">
        <f aca="false">SUMIF('Off-Balance Sheet'!$J$8:$J$174,$C63,'Off-Balance Sheet'!BC$8:BC$174)</f>
        <v>0</v>
      </c>
      <c r="AA63" s="27" t="n">
        <f aca="false">SUMIF('Off-Balance Sheet'!$J$8:$J$174,$C63,'Off-Balance Sheet'!BD$8:BD$174)</f>
        <v>0</v>
      </c>
      <c r="AB63" s="27" t="n">
        <f aca="false">SUMIF('Off-Balance Sheet'!$J$8:$J$174,$C63,'Off-Balance Sheet'!BE$8:BE$174)</f>
        <v>0</v>
      </c>
      <c r="AC63" s="27" t="n">
        <f aca="false">SUMIF('Off-Balance Sheet'!$J$8:$J$174,$C63,'Off-Balance Sheet'!BF$8:BF$174)</f>
        <v>0</v>
      </c>
      <c r="AD63" s="27" t="n">
        <f aca="false">SUMIF('Off-Balance Sheet'!$J$8:$J$174,$C63,'Off-Balance Sheet'!BG$8:BG$174)</f>
        <v>0</v>
      </c>
      <c r="AE63" s="27" t="n">
        <f aca="false">SUMIF('Off-Balance Sheet'!$J$8:$J$174,$C63,'Off-Balance Sheet'!BH$8:BH$174)</f>
        <v>0</v>
      </c>
      <c r="AF63" s="27" t="n">
        <f aca="false">SUMIF('Off-Balance Sheet'!$J$8:$J$174,$C63,'Off-Balance Sheet'!BI$8:BI$174)</f>
        <v>0</v>
      </c>
      <c r="AG63" s="27" t="n">
        <f aca="false">SUMIF('Off-Balance Sheet'!$J$8:$J$174,$C63,'Off-Balance Sheet'!BJ$8:BJ$174)</f>
        <v>0</v>
      </c>
      <c r="AH63" s="27" t="n">
        <f aca="false">SUMIF('Off-Balance Sheet'!$J$8:$J$174,$C63,'Off-Balance Sheet'!BK$8:BK$174)</f>
        <v>0</v>
      </c>
      <c r="AI63" s="27" t="n">
        <f aca="false">SUMIF('Off-Balance Sheet'!$J$8:$J$174,$C63,'Off-Balance Sheet'!BL$8:BL$174)</f>
        <v>0</v>
      </c>
      <c r="AJ63" s="27" t="n">
        <f aca="false">SUMIF('Off-Balance Sheet'!$J$8:$J$174,$C63,'Off-Balance Sheet'!BM$8:BM$174)</f>
        <v>0</v>
      </c>
      <c r="AK63" s="27" t="n">
        <f aca="false">SUMIF('Off-Balance Sheet'!$J$8:$J$174,$C63,'Off-Balance Sheet'!BN$8:BN$174)</f>
        <v>0</v>
      </c>
      <c r="AL63" s="27" t="n">
        <f aca="false">SUMIF('Off-Balance Sheet'!$J$8:$J$174,$C63,'Off-Balance Sheet'!BO$8:BO$174)</f>
        <v>0</v>
      </c>
      <c r="AM63" s="27" t="n">
        <f aca="false">SUMIF('Off-Balance Sheet'!$J$8:$J$174,$C63,'Off-Balance Sheet'!BP$8:BP$174)</f>
        <v>0</v>
      </c>
      <c r="AN63" s="27" t="n">
        <f aca="false">SUMIF('Off-Balance Sheet'!$J$8:$J$174,$C63,'Off-Balance Sheet'!BQ$8:BQ$174)</f>
        <v>0</v>
      </c>
      <c r="AO63" s="27" t="n">
        <f aca="false">SUMIF('Off-Balance Sheet'!$J$8:$J$174,$C63,'Off-Balance Sheet'!BR$8:BR$174)</f>
        <v>0</v>
      </c>
      <c r="AP63" s="27" t="n">
        <f aca="false">SUMIF('Off-Balance Sheet'!$J$8:$J$174,$C63,'Off-Balance Sheet'!BS$8:BS$174)</f>
        <v>0</v>
      </c>
      <c r="AQ63" s="27" t="n">
        <f aca="false">SUMIF('Off-Balance Sheet'!$J$8:$J$174,$C63,'Off-Balance Sheet'!BT$8:BT$174)</f>
        <v>0</v>
      </c>
      <c r="AR63" s="27" t="n">
        <f aca="false">SUMIF('Off-Balance Sheet'!$J$8:$J$174,$C63,'Off-Balance Sheet'!BU$8:BU$174)</f>
        <v>0</v>
      </c>
      <c r="AS63" s="27" t="n">
        <f aca="false">SUMIF('Off-Balance Sheet'!$J$8:$J$174,$C63,'Off-Balance Sheet'!BV$8:BV$174)</f>
        <v>0</v>
      </c>
      <c r="AT63" s="27" t="n">
        <f aca="false">SUMIF('Off-Balance Sheet'!$J$8:$J$174,$C63,'Off-Balance Sheet'!BW$8:BW$174)</f>
        <v>0</v>
      </c>
      <c r="AU63" s="27" t="n">
        <f aca="false">SUMIF('Off-Balance Sheet'!$J$8:$J$174,$C63,'Off-Balance Sheet'!BX$8:BX$174)</f>
        <v>0</v>
      </c>
      <c r="AV63" s="27" t="n">
        <f aca="false">SUMIF('Off-Balance Sheet'!$J$8:$J$174,$C63,'Off-Balance Sheet'!BY$8:BY$174)</f>
        <v>0</v>
      </c>
      <c r="AW63" s="27" t="n">
        <f aca="false">SUMIF('Off-Balance Sheet'!$J$8:$J$174,$C63,'Off-Balance Sheet'!BZ$8:BZ$174)</f>
        <v>0</v>
      </c>
      <c r="AX63" s="27" t="n">
        <f aca="false">SUMIF('Off-Balance Sheet'!$J$8:$J$174,$C63,'Off-Balance Sheet'!CA$8:CA$174)</f>
        <v>0</v>
      </c>
      <c r="AY63" s="27" t="n">
        <f aca="false">SUMIF('Off-Balance Sheet'!$J$8:$J$174,$C63,'Off-Balance Sheet'!CB$8:CB$174)</f>
        <v>0</v>
      </c>
      <c r="AZ63" s="27" t="n">
        <f aca="false">SUMIF('Off-Balance Sheet'!$J$8:$J$174,$C63,'Off-Balance Sheet'!CC$8:CC$174)</f>
        <v>0</v>
      </c>
      <c r="BA63" s="27" t="n">
        <f aca="false">SUMIF('Off-Balance Sheet'!$J$8:$J$174,$C63,'Off-Balance Sheet'!CD$8:CD$174)</f>
        <v>0</v>
      </c>
      <c r="BB63" s="27" t="n">
        <f aca="false">SUMIF('Off-Balance Sheet'!$J$8:$J$174,$C63,'Off-Balance Sheet'!CE$8:CE$174)</f>
        <v>0</v>
      </c>
      <c r="BC63" s="27" t="n">
        <f aca="false">SUMIF('Off-Balance Sheet'!$J$8:$J$174,$C63,'Off-Balance Sheet'!CF$8:CF$174)</f>
        <v>0</v>
      </c>
      <c r="BD63" s="27" t="n">
        <f aca="false">SUMIF('Off-Balance Sheet'!$J$8:$J$174,$C63,'Off-Balance Sheet'!CG$8:CG$174)</f>
        <v>0</v>
      </c>
      <c r="BE63" s="27" t="n">
        <f aca="false">SUMIF('Off-Balance Sheet'!$J$8:$J$174,$C63,'Off-Balance Sheet'!CH$8:CH$174)</f>
        <v>0</v>
      </c>
      <c r="BF63" s="27" t="n">
        <f aca="false">SUMIF('Off-Balance Sheet'!$J$8:$J$174,$C63,'Off-Balance Sheet'!CI$8:CI$174)</f>
        <v>0</v>
      </c>
      <c r="BG63" s="27" t="n">
        <f aca="false">SUMIF('Off-Balance Sheet'!$J$8:$J$174,$C63,'Off-Balance Sheet'!CJ$8:CJ$174)</f>
        <v>0</v>
      </c>
      <c r="BH63" s="27" t="n">
        <f aca="false">SUMIF('Off-Balance Sheet'!$J$8:$J$174,$C63,'Off-Balance Sheet'!CK$8:CK$174)</f>
        <v>0</v>
      </c>
      <c r="BI63" s="27" t="n">
        <f aca="false">SUMIF('Off-Balance Sheet'!$J$8:$J$174,$C63,'Off-Balance Sheet'!CL$8:CL$174)</f>
        <v>0</v>
      </c>
      <c r="BJ63" s="27" t="n">
        <f aca="false">SUMIF('Off-Balance Sheet'!$J$8:$J$174,$C63,'Off-Balance Sheet'!CM$8:CM$174)</f>
        <v>0</v>
      </c>
      <c r="BK63" s="27" t="n">
        <f aca="false">SUMIF('Off-Balance Sheet'!$J$8:$J$174,$C63,'Off-Balance Sheet'!CN$8:CN$174)</f>
        <v>0</v>
      </c>
      <c r="BL63" s="27" t="n">
        <f aca="false">SUMIF('Off-Balance Sheet'!$J$8:$J$174,$C63,'Off-Balance Sheet'!CO$8:CO$174)</f>
        <v>0</v>
      </c>
      <c r="BM63" s="27" t="n">
        <f aca="false">SUMIF('Off-Balance Sheet'!$J$8:$J$174,$C63,'Off-Balance Sheet'!CP$8:CP$174)</f>
        <v>0</v>
      </c>
      <c r="BN63" s="27" t="n">
        <f aca="false">SUMIF('Off-Balance Sheet'!$J$8:$J$174,$C63,'Off-Balance Sheet'!CQ$8:CQ$174)</f>
        <v>0</v>
      </c>
      <c r="BO63" s="27" t="n">
        <f aca="false">SUMIF('Off-Balance Sheet'!$J$8:$J$174,$C63,'Off-Balance Sheet'!CR$8:CR$174)</f>
        <v>0</v>
      </c>
      <c r="BP63" s="27" t="n">
        <f aca="false">SUMIF('Off-Balance Sheet'!$J$8:$J$174,$C63,'Off-Balance Sheet'!CS$8:CS$174)</f>
        <v>0</v>
      </c>
      <c r="BQ63" s="27" t="n">
        <f aca="false">SUMIF('Off-Balance Sheet'!$J$8:$J$174,$C63,'Off-Balance Sheet'!CT$8:CT$174)</f>
        <v>0</v>
      </c>
      <c r="BR63" s="27" t="n">
        <f aca="false">SUMIF('Off-Balance Sheet'!$J$8:$J$174,$C63,'Off-Balance Sheet'!CU$8:CU$174)</f>
        <v>0</v>
      </c>
      <c r="BS63" s="27" t="n">
        <f aca="false">SUMIF('Off-Balance Sheet'!$J$8:$J$174,$C63,'Off-Balance Sheet'!CV$8:CV$174)</f>
        <v>0</v>
      </c>
      <c r="BT63" s="27" t="n">
        <f aca="false">SUMIF('Off-Balance Sheet'!$J$8:$J$174,$C63,'Off-Balance Sheet'!CW$8:CW$174)</f>
        <v>0</v>
      </c>
      <c r="BU63" s="27" t="n">
        <f aca="false">SUMIF('Off-Balance Sheet'!$J$8:$J$174,$C63,'Off-Balance Sheet'!CX$8:CX$174)</f>
        <v>0</v>
      </c>
      <c r="BV63" s="27" t="n">
        <f aca="false">SUMIF('Off-Balance Sheet'!$J$8:$J$174,$C63,'Off-Balance Sheet'!CY$8:CY$174)</f>
        <v>0</v>
      </c>
      <c r="BW63" s="27" t="n">
        <f aca="false">SUMIF('Off-Balance Sheet'!$J$8:$J$174,$C63,'Off-Balance Sheet'!CZ$8:CZ$174)</f>
        <v>0</v>
      </c>
      <c r="BX63" s="27" t="n">
        <f aca="false">SUMIF('Off-Balance Sheet'!$J$8:$J$174,$C63,'Off-Balance Sheet'!DA$8:DA$174)</f>
        <v>0</v>
      </c>
      <c r="BY63" s="27" t="n">
        <f aca="false">SUMIF('Off-Balance Sheet'!$J$8:$J$174,$C63,'Off-Balance Sheet'!DB$8:DB$174)</f>
        <v>0</v>
      </c>
      <c r="BZ63" s="27" t="n">
        <f aca="false">SUMIF('Off-Balance Sheet'!$J$8:$J$174,$C63,'Off-Balance Sheet'!DC$8:DC$174)</f>
        <v>0</v>
      </c>
      <c r="CA63" s="27" t="n">
        <f aca="false">SUMIF('Off-Balance Sheet'!$J$8:$J$174,$C63,'Off-Balance Sheet'!DD$8:DD$174)</f>
        <v>0</v>
      </c>
      <c r="CB63" s="27" t="n">
        <f aca="false">SUMIF('Off-Balance Sheet'!$J$8:$J$174,$C63,'Off-Balance Sheet'!DE$8:DE$174)</f>
        <v>0</v>
      </c>
      <c r="CC63" s="27" t="n">
        <f aca="false">SUMIF('Off-Balance Sheet'!$J$8:$J$174,$C63,'Off-Balance Sheet'!DF$8:DF$174)</f>
        <v>0</v>
      </c>
      <c r="CD63" s="27" t="n">
        <f aca="false">SUMIF('Off-Balance Sheet'!$J$8:$J$174,$C63,'Off-Balance Sheet'!DG$8:DG$174)</f>
        <v>0</v>
      </c>
      <c r="CE63" s="27" t="n">
        <f aca="false">SUMIF('Off-Balance Sheet'!$J$8:$J$174,$C63,'Off-Balance Sheet'!DH$8:DH$174)</f>
        <v>0</v>
      </c>
      <c r="CF63" s="27" t="n">
        <f aca="false">SUMIF('Off-Balance Sheet'!$J$8:$J$174,$C63,'Off-Balance Sheet'!DI$8:DI$174)</f>
        <v>0</v>
      </c>
      <c r="CG63" s="27" t="n">
        <f aca="false">SUMIF('Off-Balance Sheet'!$J$8:$J$174,$C63,'Off-Balance Sheet'!DJ$8:DJ$174)</f>
        <v>0</v>
      </c>
      <c r="CH63" s="27" t="n">
        <f aca="false">SUMIF('Off-Balance Sheet'!$J$8:$J$174,$C63,'Off-Balance Sheet'!DK$8:DK$174)</f>
        <v>0</v>
      </c>
      <c r="CI63" s="27" t="n">
        <f aca="false">SUMIF('Off-Balance Sheet'!$J$8:$J$174,$C63,'Off-Balance Sheet'!DL$8:DL$174)</f>
        <v>0</v>
      </c>
      <c r="CJ63" s="27" t="n">
        <f aca="false">SUMIF('Off-Balance Sheet'!$J$8:$J$174,$C63,'Off-Balance Sheet'!DM$8:DM$174)</f>
        <v>0</v>
      </c>
      <c r="CK63" s="27" t="n">
        <f aca="false">SUMIF('Off-Balance Sheet'!$J$8:$J$174,$C63,'Off-Balance Sheet'!DN$8:DN$174)</f>
        <v>0</v>
      </c>
      <c r="CL63" s="27" t="n">
        <f aca="false">SUMIF('Off-Balance Sheet'!$J$8:$J$174,$C63,'Off-Balance Sheet'!DO$8:DO$174)</f>
        <v>0</v>
      </c>
      <c r="CM63" s="27" t="n">
        <f aca="false">SUMIF('Off-Balance Sheet'!$J$8:$J$174,$C63,'Off-Balance Sheet'!DP$8:DP$174)</f>
        <v>0</v>
      </c>
      <c r="CN63" s="27" t="n">
        <f aca="false">SUMIF('Off-Balance Sheet'!$J$8:$J$174,$C63,'Off-Balance Sheet'!DQ$8:DQ$174)</f>
        <v>0</v>
      </c>
      <c r="CO63" s="27" t="n">
        <f aca="false">SUMIF('Off-Balance Sheet'!$J$8:$J$174,$C63,'Off-Balance Sheet'!DR$8:DR$174)</f>
        <v>0</v>
      </c>
      <c r="CP63" s="27" t="n">
        <f aca="false">SUMIF('Off-Balance Sheet'!$J$8:$J$174,$C63,'Off-Balance Sheet'!DS$8:DS$174)</f>
        <v>0</v>
      </c>
      <c r="CQ63" s="27" t="n">
        <f aca="false">SUMIF('Off-Balance Sheet'!$J$8:$J$174,$C63,'Off-Balance Sheet'!DT$8:DT$174)</f>
        <v>0</v>
      </c>
      <c r="CR63" s="27" t="n">
        <f aca="false">SUMIF('Off-Balance Sheet'!$J$8:$J$174,$C63,'Off-Balance Sheet'!DU$8:DU$174)</f>
        <v>0</v>
      </c>
      <c r="CS63" s="27" t="n">
        <f aca="false">SUMIF('Off-Balance Sheet'!$J$8:$J$174,$C63,'Off-Balance Sheet'!DV$8:DV$174)</f>
        <v>0</v>
      </c>
      <c r="CT63" s="27" t="n">
        <f aca="false">SUMIF('Off-Balance Sheet'!$J$8:$J$174,$C63,'Off-Balance Sheet'!DW$8:DW$174)</f>
        <v>0</v>
      </c>
      <c r="CU63" s="27" t="n">
        <f aca="false">SUMIF('Off-Balance Sheet'!$J$8:$J$174,$C63,'Off-Balance Sheet'!DX$8:DX$174)</f>
        <v>0</v>
      </c>
      <c r="CV63" s="27" t="n">
        <f aca="false">SUMIF('Off-Balance Sheet'!$J$8:$J$174,$C63,'Off-Balance Sheet'!DY$8:DY$174)</f>
        <v>0</v>
      </c>
      <c r="CW63" s="27" t="n">
        <f aca="false">SUMIF('Off-Balance Sheet'!$J$8:$J$174,$C63,'Off-Balance Sheet'!DZ$8:DZ$174)</f>
        <v>0</v>
      </c>
      <c r="CX63" s="27" t="n">
        <f aca="false">SUMIF('Off-Balance Sheet'!$J$8:$J$174,$C63,'Off-Balance Sheet'!EA$8:EA$174)</f>
        <v>0</v>
      </c>
      <c r="CY63" s="27" t="n">
        <f aca="false">SUMIF('Off-Balance Sheet'!$J$8:$J$174,$C63,'Off-Balance Sheet'!EB$8:EB$174)</f>
        <v>0</v>
      </c>
      <c r="CZ63" s="27" t="n">
        <f aca="false">SUMIF('Off-Balance Sheet'!$J$8:$J$174,$C63,'Off-Balance Sheet'!EC$8:EC$174)</f>
        <v>0</v>
      </c>
      <c r="DA63" s="27" t="n">
        <f aca="false">SUMIF('Off-Balance Sheet'!$J$8:$J$174,$C63,'Off-Balance Sheet'!ED$8:ED$174)</f>
        <v>0</v>
      </c>
      <c r="DB63" s="27" t="n">
        <f aca="false">SUMIF('Off-Balance Sheet'!$J$8:$J$174,$C63,'Off-Balance Sheet'!EE$8:EE$174)</f>
        <v>0</v>
      </c>
      <c r="DC63" s="27" t="n">
        <f aca="false">SUMIF('Off-Balance Sheet'!$J$8:$J$174,$C63,'Off-Balance Sheet'!EF$8:EF$174)</f>
        <v>0</v>
      </c>
      <c r="DD63" s="27" t="n">
        <f aca="false">SUMIF('Off-Balance Sheet'!$J$8:$J$174,$C63,'Off-Balance Sheet'!EG$8:EG$174)</f>
        <v>0</v>
      </c>
      <c r="DE63" s="27" t="n">
        <f aca="false">SUMIF('Off-Balance Sheet'!$J$8:$J$174,$C63,'Off-Balance Sheet'!EH$8:EH$174)</f>
        <v>0</v>
      </c>
      <c r="DF63" s="27" t="n">
        <f aca="false">SUMIF('Off-Balance Sheet'!$J$8:$J$174,$C63,'Off-Balance Sheet'!EI$8:EI$174)</f>
        <v>0</v>
      </c>
      <c r="DG63" s="27" t="n">
        <f aca="false">SUMIF('Off-Balance Sheet'!$J$8:$J$174,$C63,'Off-Balance Sheet'!EJ$8:EJ$174)</f>
        <v>0</v>
      </c>
      <c r="DH63" s="27" t="n">
        <f aca="false">SUMIF('Off-Balance Sheet'!$J$8:$J$174,$C63,'Off-Balance Sheet'!EK$8:EK$174)</f>
        <v>0</v>
      </c>
      <c r="DI63" s="27" t="n">
        <f aca="false">SUMIF('Off-Balance Sheet'!$J$8:$J$174,$C63,'Off-Balance Sheet'!EL$8:EL$174)</f>
        <v>0</v>
      </c>
      <c r="DJ63" s="27" t="n">
        <f aca="false">SUMIF('Off-Balance Sheet'!$J$8:$J$174,$C63,'Off-Balance Sheet'!EM$8:EM$174)</f>
        <v>0</v>
      </c>
      <c r="DK63" s="27" t="n">
        <f aca="false">SUMIF('Off-Balance Sheet'!$J$8:$J$174,$C63,'Off-Balance Sheet'!EN$8:EN$174)</f>
        <v>0</v>
      </c>
      <c r="DL63" s="27" t="n">
        <f aca="false">SUMIF('Off-Balance Sheet'!$J$8:$J$174,$C63,'Off-Balance Sheet'!EO$8:EO$174)</f>
        <v>310.149939</v>
      </c>
      <c r="DM63" s="27" t="n">
        <f aca="false">SUMIF('Off-Balance Sheet'!$J$8:$J$174,$C63,'Off-Balance Sheet'!EP$8:EP$174)</f>
        <v>0</v>
      </c>
      <c r="DN63" s="27" t="n">
        <f aca="false">SUMIF('Off-Balance Sheet'!$J$8:$J$174,$C63,'Off-Balance Sheet'!EQ$8:EQ$174)</f>
        <v>0</v>
      </c>
    </row>
    <row r="64" customFormat="false" ht="12.75" hidden="false" customHeight="false" outlineLevel="0" collapsed="false">
      <c r="C64" s="37" t="s">
        <v>163</v>
      </c>
      <c r="D64" s="13" t="n">
        <f aca="false">SUMIF('Off-Balance Sheet'!$J$8:$J$174,$C64,'Off-Balance Sheet'!$U$8:$U$174)</f>
        <v>1400</v>
      </c>
      <c r="F64" s="27" t="n">
        <f aca="false">SUMIF('Off-Balance Sheet'!$J$8:$J$174,$C64,'Off-Balance Sheet'!AI$8:AI$174)</f>
        <v>0</v>
      </c>
      <c r="G64" s="27" t="n">
        <f aca="false">SUMIF('Off-Balance Sheet'!$J$8:$J$174,$C64,'Off-Balance Sheet'!AJ$8:AJ$174)</f>
        <v>0</v>
      </c>
      <c r="H64" s="27" t="n">
        <f aca="false">SUMIF('Off-Balance Sheet'!$J$8:$J$174,$C64,'Off-Balance Sheet'!AK$8:AK$174)</f>
        <v>0</v>
      </c>
      <c r="I64" s="27" t="n">
        <f aca="false">SUMIF('Off-Balance Sheet'!$J$8:$J$174,$C64,'Off-Balance Sheet'!AL$8:AL$174)</f>
        <v>1400</v>
      </c>
      <c r="J64" s="27" t="n">
        <f aca="false">SUMIF('Off-Balance Sheet'!$J$8:$J$174,$C64,'Off-Balance Sheet'!AM$8:AM$174)</f>
        <v>0</v>
      </c>
      <c r="K64" s="27" t="n">
        <f aca="false">SUMIF('Off-Balance Sheet'!$J$8:$J$174,$C64,'Off-Balance Sheet'!AN$8:AN$174)</f>
        <v>0</v>
      </c>
      <c r="L64" s="27" t="n">
        <f aca="false">SUMIF('Off-Balance Sheet'!$J$8:$J$174,$C64,'Off-Balance Sheet'!AO$8:AO$174)</f>
        <v>0</v>
      </c>
      <c r="M64" s="27" t="n">
        <f aca="false">SUMIF('Off-Balance Sheet'!$J$8:$J$174,$C64,'Off-Balance Sheet'!AP$8:AP$174)</f>
        <v>0</v>
      </c>
      <c r="N64" s="27" t="n">
        <f aca="false">SUMIF('Off-Balance Sheet'!$J$8:$J$174,$C64,'Off-Balance Sheet'!AQ$8:AQ$174)</f>
        <v>0</v>
      </c>
      <c r="O64" s="27" t="n">
        <f aca="false">SUMIF('Off-Balance Sheet'!$J$8:$J$174,$C64,'Off-Balance Sheet'!AR$8:AR$174)</f>
        <v>0</v>
      </c>
      <c r="P64" s="27" t="n">
        <f aca="false">SUMIF('Off-Balance Sheet'!$J$8:$J$174,$C64,'Off-Balance Sheet'!AS$8:AS$174)</f>
        <v>0</v>
      </c>
      <c r="Q64" s="27" t="n">
        <f aca="false">SUMIF('Off-Balance Sheet'!$J$8:$J$174,$C64,'Off-Balance Sheet'!AT$8:AT$174)</f>
        <v>0</v>
      </c>
      <c r="R64" s="27" t="n">
        <f aca="false">SUMIF('Off-Balance Sheet'!$J$8:$J$174,$C64,'Off-Balance Sheet'!AU$8:AU$174)</f>
        <v>0</v>
      </c>
      <c r="S64" s="27" t="n">
        <f aca="false">SUMIF('Off-Balance Sheet'!$J$8:$J$174,$C64,'Off-Balance Sheet'!AV$8:AV$174)</f>
        <v>0</v>
      </c>
      <c r="T64" s="27" t="n">
        <f aca="false">SUMIF('Off-Balance Sheet'!$J$8:$J$174,$C64,'Off-Balance Sheet'!AW$8:AW$174)</f>
        <v>0</v>
      </c>
      <c r="U64" s="27" t="n">
        <f aca="false">SUMIF('Off-Balance Sheet'!$J$8:$J$174,$C64,'Off-Balance Sheet'!AX$8:AX$174)</f>
        <v>0</v>
      </c>
      <c r="V64" s="27" t="n">
        <f aca="false">SUMIF('Off-Balance Sheet'!$J$8:$J$174,$C64,'Off-Balance Sheet'!AY$8:AY$174)</f>
        <v>0</v>
      </c>
      <c r="W64" s="27" t="n">
        <f aca="false">SUMIF('Off-Balance Sheet'!$J$8:$J$174,$C64,'Off-Balance Sheet'!AZ$8:AZ$174)</f>
        <v>0</v>
      </c>
      <c r="X64" s="27" t="n">
        <f aca="false">SUMIF('Off-Balance Sheet'!$J$8:$J$174,$C64,'Off-Balance Sheet'!BA$8:BA$174)</f>
        <v>0</v>
      </c>
      <c r="Y64" s="27" t="n">
        <f aca="false">SUMIF('Off-Balance Sheet'!$J$8:$J$174,$C64,'Off-Balance Sheet'!BB$8:BB$174)</f>
        <v>0</v>
      </c>
      <c r="Z64" s="27" t="n">
        <f aca="false">SUMIF('Off-Balance Sheet'!$J$8:$J$174,$C64,'Off-Balance Sheet'!BC$8:BC$174)</f>
        <v>0</v>
      </c>
      <c r="AA64" s="27" t="n">
        <f aca="false">SUMIF('Off-Balance Sheet'!$J$8:$J$174,$C64,'Off-Balance Sheet'!BD$8:BD$174)</f>
        <v>0</v>
      </c>
      <c r="AB64" s="27" t="n">
        <f aca="false">SUMIF('Off-Balance Sheet'!$J$8:$J$174,$C64,'Off-Balance Sheet'!BE$8:BE$174)</f>
        <v>0</v>
      </c>
      <c r="AC64" s="27" t="n">
        <f aca="false">SUMIF('Off-Balance Sheet'!$J$8:$J$174,$C64,'Off-Balance Sheet'!BF$8:BF$174)</f>
        <v>0</v>
      </c>
      <c r="AD64" s="27" t="n">
        <f aca="false">SUMIF('Off-Balance Sheet'!$J$8:$J$174,$C64,'Off-Balance Sheet'!BG$8:BG$174)</f>
        <v>0</v>
      </c>
      <c r="AE64" s="27" t="n">
        <f aca="false">SUMIF('Off-Balance Sheet'!$J$8:$J$174,$C64,'Off-Balance Sheet'!BH$8:BH$174)</f>
        <v>0</v>
      </c>
      <c r="AF64" s="27" t="n">
        <f aca="false">SUMIF('Off-Balance Sheet'!$J$8:$J$174,$C64,'Off-Balance Sheet'!BI$8:BI$174)</f>
        <v>0</v>
      </c>
      <c r="AG64" s="27" t="n">
        <f aca="false">SUMIF('Off-Balance Sheet'!$J$8:$J$174,$C64,'Off-Balance Sheet'!BJ$8:BJ$174)</f>
        <v>0</v>
      </c>
      <c r="AH64" s="27" t="n">
        <f aca="false">SUMIF('Off-Balance Sheet'!$J$8:$J$174,$C64,'Off-Balance Sheet'!BK$8:BK$174)</f>
        <v>0</v>
      </c>
      <c r="AI64" s="27" t="n">
        <f aca="false">SUMIF('Off-Balance Sheet'!$J$8:$J$174,$C64,'Off-Balance Sheet'!BL$8:BL$174)</f>
        <v>0</v>
      </c>
      <c r="AJ64" s="27" t="n">
        <f aca="false">SUMIF('Off-Balance Sheet'!$J$8:$J$174,$C64,'Off-Balance Sheet'!BM$8:BM$174)</f>
        <v>0</v>
      </c>
      <c r="AK64" s="27" t="n">
        <f aca="false">SUMIF('Off-Balance Sheet'!$J$8:$J$174,$C64,'Off-Balance Sheet'!BN$8:BN$174)</f>
        <v>0</v>
      </c>
      <c r="AL64" s="27" t="n">
        <f aca="false">SUMIF('Off-Balance Sheet'!$J$8:$J$174,$C64,'Off-Balance Sheet'!BO$8:BO$174)</f>
        <v>0</v>
      </c>
      <c r="AM64" s="27" t="n">
        <f aca="false">SUMIF('Off-Balance Sheet'!$J$8:$J$174,$C64,'Off-Balance Sheet'!BP$8:BP$174)</f>
        <v>0</v>
      </c>
      <c r="AN64" s="27" t="n">
        <f aca="false">SUMIF('Off-Balance Sheet'!$J$8:$J$174,$C64,'Off-Balance Sheet'!BQ$8:BQ$174)</f>
        <v>0</v>
      </c>
      <c r="AO64" s="27" t="n">
        <f aca="false">SUMIF('Off-Balance Sheet'!$J$8:$J$174,$C64,'Off-Balance Sheet'!BR$8:BR$174)</f>
        <v>0</v>
      </c>
      <c r="AP64" s="27" t="n">
        <f aca="false">SUMIF('Off-Balance Sheet'!$J$8:$J$174,$C64,'Off-Balance Sheet'!BS$8:BS$174)</f>
        <v>0</v>
      </c>
      <c r="AQ64" s="27" t="n">
        <f aca="false">SUMIF('Off-Balance Sheet'!$J$8:$J$174,$C64,'Off-Balance Sheet'!BT$8:BT$174)</f>
        <v>0</v>
      </c>
      <c r="AR64" s="27" t="n">
        <f aca="false">SUMIF('Off-Balance Sheet'!$J$8:$J$174,$C64,'Off-Balance Sheet'!BU$8:BU$174)</f>
        <v>0</v>
      </c>
      <c r="AS64" s="27" t="n">
        <f aca="false">SUMIF('Off-Balance Sheet'!$J$8:$J$174,$C64,'Off-Balance Sheet'!BV$8:BV$174)</f>
        <v>0</v>
      </c>
      <c r="AT64" s="27" t="n">
        <f aca="false">SUMIF('Off-Balance Sheet'!$J$8:$J$174,$C64,'Off-Balance Sheet'!BW$8:BW$174)</f>
        <v>0</v>
      </c>
      <c r="AU64" s="27" t="n">
        <f aca="false">SUMIF('Off-Balance Sheet'!$J$8:$J$174,$C64,'Off-Balance Sheet'!BX$8:BX$174)</f>
        <v>0</v>
      </c>
      <c r="AV64" s="27" t="n">
        <f aca="false">SUMIF('Off-Balance Sheet'!$J$8:$J$174,$C64,'Off-Balance Sheet'!BY$8:BY$174)</f>
        <v>0</v>
      </c>
      <c r="AW64" s="27" t="n">
        <f aca="false">SUMIF('Off-Balance Sheet'!$J$8:$J$174,$C64,'Off-Balance Sheet'!BZ$8:BZ$174)</f>
        <v>0</v>
      </c>
      <c r="AX64" s="27" t="n">
        <f aca="false">SUMIF('Off-Balance Sheet'!$J$8:$J$174,$C64,'Off-Balance Sheet'!CA$8:CA$174)</f>
        <v>0</v>
      </c>
      <c r="AY64" s="27" t="n">
        <f aca="false">SUMIF('Off-Balance Sheet'!$J$8:$J$174,$C64,'Off-Balance Sheet'!CB$8:CB$174)</f>
        <v>0</v>
      </c>
      <c r="AZ64" s="27" t="n">
        <f aca="false">SUMIF('Off-Balance Sheet'!$J$8:$J$174,$C64,'Off-Balance Sheet'!CC$8:CC$174)</f>
        <v>0</v>
      </c>
      <c r="BA64" s="27" t="n">
        <f aca="false">SUMIF('Off-Balance Sheet'!$J$8:$J$174,$C64,'Off-Balance Sheet'!CD$8:CD$174)</f>
        <v>0</v>
      </c>
      <c r="BB64" s="27" t="n">
        <f aca="false">SUMIF('Off-Balance Sheet'!$J$8:$J$174,$C64,'Off-Balance Sheet'!CE$8:CE$174)</f>
        <v>0</v>
      </c>
      <c r="BC64" s="27" t="n">
        <f aca="false">SUMIF('Off-Balance Sheet'!$J$8:$J$174,$C64,'Off-Balance Sheet'!CF$8:CF$174)</f>
        <v>0</v>
      </c>
      <c r="BD64" s="27" t="n">
        <f aca="false">SUMIF('Off-Balance Sheet'!$J$8:$J$174,$C64,'Off-Balance Sheet'!CG$8:CG$174)</f>
        <v>0</v>
      </c>
      <c r="BE64" s="27" t="n">
        <f aca="false">SUMIF('Off-Balance Sheet'!$J$8:$J$174,$C64,'Off-Balance Sheet'!CH$8:CH$174)</f>
        <v>0</v>
      </c>
      <c r="BF64" s="27" t="n">
        <f aca="false">SUMIF('Off-Balance Sheet'!$J$8:$J$174,$C64,'Off-Balance Sheet'!CI$8:CI$174)</f>
        <v>0</v>
      </c>
      <c r="BG64" s="27" t="n">
        <f aca="false">SUMIF('Off-Balance Sheet'!$J$8:$J$174,$C64,'Off-Balance Sheet'!CJ$8:CJ$174)</f>
        <v>0</v>
      </c>
      <c r="BH64" s="27" t="n">
        <f aca="false">SUMIF('Off-Balance Sheet'!$J$8:$J$174,$C64,'Off-Balance Sheet'!CK$8:CK$174)</f>
        <v>0</v>
      </c>
      <c r="BI64" s="27" t="n">
        <f aca="false">SUMIF('Off-Balance Sheet'!$J$8:$J$174,$C64,'Off-Balance Sheet'!CL$8:CL$174)</f>
        <v>0</v>
      </c>
      <c r="BJ64" s="27" t="n">
        <f aca="false">SUMIF('Off-Balance Sheet'!$J$8:$J$174,$C64,'Off-Balance Sheet'!CM$8:CM$174)</f>
        <v>0</v>
      </c>
      <c r="BK64" s="27" t="n">
        <f aca="false">SUMIF('Off-Balance Sheet'!$J$8:$J$174,$C64,'Off-Balance Sheet'!CN$8:CN$174)</f>
        <v>0</v>
      </c>
      <c r="BL64" s="27" t="n">
        <f aca="false">SUMIF('Off-Balance Sheet'!$J$8:$J$174,$C64,'Off-Balance Sheet'!CO$8:CO$174)</f>
        <v>0</v>
      </c>
      <c r="BM64" s="27" t="n">
        <f aca="false">SUMIF('Off-Balance Sheet'!$J$8:$J$174,$C64,'Off-Balance Sheet'!CP$8:CP$174)</f>
        <v>0</v>
      </c>
      <c r="BN64" s="27" t="n">
        <f aca="false">SUMIF('Off-Balance Sheet'!$J$8:$J$174,$C64,'Off-Balance Sheet'!CQ$8:CQ$174)</f>
        <v>0</v>
      </c>
      <c r="BO64" s="27" t="n">
        <f aca="false">SUMIF('Off-Balance Sheet'!$J$8:$J$174,$C64,'Off-Balance Sheet'!CR$8:CR$174)</f>
        <v>0</v>
      </c>
      <c r="BP64" s="27" t="n">
        <f aca="false">SUMIF('Off-Balance Sheet'!$J$8:$J$174,$C64,'Off-Balance Sheet'!CS$8:CS$174)</f>
        <v>0</v>
      </c>
      <c r="BQ64" s="27" t="n">
        <f aca="false">SUMIF('Off-Balance Sheet'!$J$8:$J$174,$C64,'Off-Balance Sheet'!CT$8:CT$174)</f>
        <v>0</v>
      </c>
      <c r="BR64" s="27" t="n">
        <f aca="false">SUMIF('Off-Balance Sheet'!$J$8:$J$174,$C64,'Off-Balance Sheet'!CU$8:CU$174)</f>
        <v>0</v>
      </c>
      <c r="BS64" s="27" t="n">
        <f aca="false">SUMIF('Off-Balance Sheet'!$J$8:$J$174,$C64,'Off-Balance Sheet'!CV$8:CV$174)</f>
        <v>0</v>
      </c>
      <c r="BT64" s="27" t="n">
        <f aca="false">SUMIF('Off-Balance Sheet'!$J$8:$J$174,$C64,'Off-Balance Sheet'!CW$8:CW$174)</f>
        <v>0</v>
      </c>
      <c r="BU64" s="27" t="n">
        <f aca="false">SUMIF('Off-Balance Sheet'!$J$8:$J$174,$C64,'Off-Balance Sheet'!CX$8:CX$174)</f>
        <v>0</v>
      </c>
      <c r="BV64" s="27" t="n">
        <f aca="false">SUMIF('Off-Balance Sheet'!$J$8:$J$174,$C64,'Off-Balance Sheet'!CY$8:CY$174)</f>
        <v>0</v>
      </c>
      <c r="BW64" s="27" t="n">
        <f aca="false">SUMIF('Off-Balance Sheet'!$J$8:$J$174,$C64,'Off-Balance Sheet'!CZ$8:CZ$174)</f>
        <v>0</v>
      </c>
      <c r="BX64" s="27" t="n">
        <f aca="false">SUMIF('Off-Balance Sheet'!$J$8:$J$174,$C64,'Off-Balance Sheet'!DA$8:DA$174)</f>
        <v>0</v>
      </c>
      <c r="BY64" s="27" t="n">
        <f aca="false">SUMIF('Off-Balance Sheet'!$J$8:$J$174,$C64,'Off-Balance Sheet'!DB$8:DB$174)</f>
        <v>0</v>
      </c>
      <c r="BZ64" s="27" t="n">
        <f aca="false">SUMIF('Off-Balance Sheet'!$J$8:$J$174,$C64,'Off-Balance Sheet'!DC$8:DC$174)</f>
        <v>0</v>
      </c>
      <c r="CA64" s="27" t="n">
        <f aca="false">SUMIF('Off-Balance Sheet'!$J$8:$J$174,$C64,'Off-Balance Sheet'!DD$8:DD$174)</f>
        <v>0</v>
      </c>
      <c r="CB64" s="27" t="n">
        <f aca="false">SUMIF('Off-Balance Sheet'!$J$8:$J$174,$C64,'Off-Balance Sheet'!DE$8:DE$174)</f>
        <v>0</v>
      </c>
      <c r="CC64" s="27" t="n">
        <f aca="false">SUMIF('Off-Balance Sheet'!$J$8:$J$174,$C64,'Off-Balance Sheet'!DF$8:DF$174)</f>
        <v>0</v>
      </c>
      <c r="CD64" s="27" t="n">
        <f aca="false">SUMIF('Off-Balance Sheet'!$J$8:$J$174,$C64,'Off-Balance Sheet'!DG$8:DG$174)</f>
        <v>0</v>
      </c>
      <c r="CE64" s="27" t="n">
        <f aca="false">SUMIF('Off-Balance Sheet'!$J$8:$J$174,$C64,'Off-Balance Sheet'!DH$8:DH$174)</f>
        <v>0</v>
      </c>
      <c r="CF64" s="27" t="n">
        <f aca="false">SUMIF('Off-Balance Sheet'!$J$8:$J$174,$C64,'Off-Balance Sheet'!DI$8:DI$174)</f>
        <v>0</v>
      </c>
      <c r="CG64" s="27" t="n">
        <f aca="false">SUMIF('Off-Balance Sheet'!$J$8:$J$174,$C64,'Off-Balance Sheet'!DJ$8:DJ$174)</f>
        <v>0</v>
      </c>
      <c r="CH64" s="27" t="n">
        <f aca="false">SUMIF('Off-Balance Sheet'!$J$8:$J$174,$C64,'Off-Balance Sheet'!DK$8:DK$174)</f>
        <v>0</v>
      </c>
      <c r="CI64" s="27" t="n">
        <f aca="false">SUMIF('Off-Balance Sheet'!$J$8:$J$174,$C64,'Off-Balance Sheet'!DL$8:DL$174)</f>
        <v>0</v>
      </c>
      <c r="CJ64" s="27" t="n">
        <f aca="false">SUMIF('Off-Balance Sheet'!$J$8:$J$174,$C64,'Off-Balance Sheet'!DM$8:DM$174)</f>
        <v>0</v>
      </c>
      <c r="CK64" s="27" t="n">
        <f aca="false">SUMIF('Off-Balance Sheet'!$J$8:$J$174,$C64,'Off-Balance Sheet'!DN$8:DN$174)</f>
        <v>0</v>
      </c>
      <c r="CL64" s="27" t="n">
        <f aca="false">SUMIF('Off-Balance Sheet'!$J$8:$J$174,$C64,'Off-Balance Sheet'!DO$8:DO$174)</f>
        <v>0</v>
      </c>
      <c r="CM64" s="27" t="n">
        <f aca="false">SUMIF('Off-Balance Sheet'!$J$8:$J$174,$C64,'Off-Balance Sheet'!DP$8:DP$174)</f>
        <v>0</v>
      </c>
      <c r="CN64" s="27" t="n">
        <f aca="false">SUMIF('Off-Balance Sheet'!$J$8:$J$174,$C64,'Off-Balance Sheet'!DQ$8:DQ$174)</f>
        <v>0</v>
      </c>
      <c r="CO64" s="27" t="n">
        <f aca="false">SUMIF('Off-Balance Sheet'!$J$8:$J$174,$C64,'Off-Balance Sheet'!DR$8:DR$174)</f>
        <v>0</v>
      </c>
      <c r="CP64" s="27" t="n">
        <f aca="false">SUMIF('Off-Balance Sheet'!$J$8:$J$174,$C64,'Off-Balance Sheet'!DS$8:DS$174)</f>
        <v>0</v>
      </c>
      <c r="CQ64" s="27" t="n">
        <f aca="false">SUMIF('Off-Balance Sheet'!$J$8:$J$174,$C64,'Off-Balance Sheet'!DT$8:DT$174)</f>
        <v>0</v>
      </c>
      <c r="CR64" s="27" t="n">
        <f aca="false">SUMIF('Off-Balance Sheet'!$J$8:$J$174,$C64,'Off-Balance Sheet'!DU$8:DU$174)</f>
        <v>0</v>
      </c>
      <c r="CS64" s="27" t="n">
        <f aca="false">SUMIF('Off-Balance Sheet'!$J$8:$J$174,$C64,'Off-Balance Sheet'!DV$8:DV$174)</f>
        <v>0</v>
      </c>
      <c r="CT64" s="27" t="n">
        <f aca="false">SUMIF('Off-Balance Sheet'!$J$8:$J$174,$C64,'Off-Balance Sheet'!DW$8:DW$174)</f>
        <v>0</v>
      </c>
      <c r="CU64" s="27" t="n">
        <f aca="false">SUMIF('Off-Balance Sheet'!$J$8:$J$174,$C64,'Off-Balance Sheet'!DX$8:DX$174)</f>
        <v>0</v>
      </c>
      <c r="CV64" s="27" t="n">
        <f aca="false">SUMIF('Off-Balance Sheet'!$J$8:$J$174,$C64,'Off-Balance Sheet'!DY$8:DY$174)</f>
        <v>0</v>
      </c>
      <c r="CW64" s="27" t="n">
        <f aca="false">SUMIF('Off-Balance Sheet'!$J$8:$J$174,$C64,'Off-Balance Sheet'!DZ$8:DZ$174)</f>
        <v>0</v>
      </c>
      <c r="CX64" s="27" t="n">
        <f aca="false">SUMIF('Off-Balance Sheet'!$J$8:$J$174,$C64,'Off-Balance Sheet'!EA$8:EA$174)</f>
        <v>0</v>
      </c>
      <c r="CY64" s="27" t="n">
        <f aca="false">SUMIF('Off-Balance Sheet'!$J$8:$J$174,$C64,'Off-Balance Sheet'!EB$8:EB$174)</f>
        <v>0</v>
      </c>
      <c r="CZ64" s="27" t="n">
        <f aca="false">SUMIF('Off-Balance Sheet'!$J$8:$J$174,$C64,'Off-Balance Sheet'!EC$8:EC$174)</f>
        <v>0</v>
      </c>
      <c r="DA64" s="27" t="n">
        <f aca="false">SUMIF('Off-Balance Sheet'!$J$8:$J$174,$C64,'Off-Balance Sheet'!ED$8:ED$174)</f>
        <v>0</v>
      </c>
      <c r="DB64" s="27" t="n">
        <f aca="false">SUMIF('Off-Balance Sheet'!$J$8:$J$174,$C64,'Off-Balance Sheet'!EE$8:EE$174)</f>
        <v>0</v>
      </c>
      <c r="DC64" s="27" t="n">
        <f aca="false">SUMIF('Off-Balance Sheet'!$J$8:$J$174,$C64,'Off-Balance Sheet'!EF$8:EF$174)</f>
        <v>0</v>
      </c>
      <c r="DD64" s="27" t="n">
        <f aca="false">SUMIF('Off-Balance Sheet'!$J$8:$J$174,$C64,'Off-Balance Sheet'!EG$8:EG$174)</f>
        <v>0</v>
      </c>
      <c r="DE64" s="27" t="n">
        <f aca="false">SUMIF('Off-Balance Sheet'!$J$8:$J$174,$C64,'Off-Balance Sheet'!EH$8:EH$174)</f>
        <v>0</v>
      </c>
      <c r="DF64" s="27" t="n">
        <f aca="false">SUMIF('Off-Balance Sheet'!$J$8:$J$174,$C64,'Off-Balance Sheet'!EI$8:EI$174)</f>
        <v>0</v>
      </c>
      <c r="DG64" s="27" t="n">
        <f aca="false">SUMIF('Off-Balance Sheet'!$J$8:$J$174,$C64,'Off-Balance Sheet'!EJ$8:EJ$174)</f>
        <v>0</v>
      </c>
      <c r="DH64" s="27" t="n">
        <f aca="false">SUMIF('Off-Balance Sheet'!$J$8:$J$174,$C64,'Off-Balance Sheet'!EK$8:EK$174)</f>
        <v>0</v>
      </c>
      <c r="DI64" s="27" t="n">
        <f aca="false">SUMIF('Off-Balance Sheet'!$J$8:$J$174,$C64,'Off-Balance Sheet'!EL$8:EL$174)</f>
        <v>0</v>
      </c>
      <c r="DJ64" s="27" t="n">
        <f aca="false">SUMIF('Off-Balance Sheet'!$J$8:$J$174,$C64,'Off-Balance Sheet'!EM$8:EM$174)</f>
        <v>0</v>
      </c>
      <c r="DK64" s="27" t="n">
        <f aca="false">SUMIF('Off-Balance Sheet'!$J$8:$J$174,$C64,'Off-Balance Sheet'!EN$8:EN$174)</f>
        <v>0</v>
      </c>
      <c r="DL64" s="27" t="n">
        <f aca="false">SUMIF('Off-Balance Sheet'!$J$8:$J$174,$C64,'Off-Balance Sheet'!EO$8:EO$174)</f>
        <v>1400</v>
      </c>
      <c r="DM64" s="27" t="n">
        <f aca="false">SUMIF('Off-Balance Sheet'!$J$8:$J$174,$C64,'Off-Balance Sheet'!EP$8:EP$174)</f>
        <v>0</v>
      </c>
      <c r="DN64" s="27" t="n">
        <f aca="false">SUMIF('Off-Balance Sheet'!$J$8:$J$174,$C64,'Off-Balance Sheet'!EQ$8:EQ$174)</f>
        <v>0</v>
      </c>
    </row>
    <row r="65" customFormat="false" ht="12.75" hidden="false" customHeight="false" outlineLevel="0" collapsed="false">
      <c r="C65" s="37" t="s">
        <v>164</v>
      </c>
      <c r="D65" s="13" t="n">
        <f aca="false">SUMIF('Off-Balance Sheet'!$J$8:$J$174,$C65,'Off-Balance Sheet'!$U$8:$U$174)</f>
        <v>287.0595</v>
      </c>
      <c r="F65" s="27" t="n">
        <f aca="false">SUMIF('Off-Balance Sheet'!$J$8:$J$174,$C65,'Off-Balance Sheet'!AI$8:AI$174)</f>
        <v>0</v>
      </c>
      <c r="G65" s="27" t="n">
        <f aca="false">SUMIF('Off-Balance Sheet'!$J$8:$J$174,$C65,'Off-Balance Sheet'!AJ$8:AJ$174)</f>
        <v>0</v>
      </c>
      <c r="H65" s="27" t="n">
        <f aca="false">SUMIF('Off-Balance Sheet'!$J$8:$J$174,$C65,'Off-Balance Sheet'!AK$8:AK$174)</f>
        <v>0</v>
      </c>
      <c r="I65" s="27" t="n">
        <f aca="false">SUMIF('Off-Balance Sheet'!$J$8:$J$174,$C65,'Off-Balance Sheet'!AL$8:AL$174)</f>
        <v>287.0595</v>
      </c>
      <c r="J65" s="27" t="n">
        <f aca="false">SUMIF('Off-Balance Sheet'!$J$8:$J$174,$C65,'Off-Balance Sheet'!AM$8:AM$174)</f>
        <v>0</v>
      </c>
      <c r="K65" s="27" t="n">
        <f aca="false">SUMIF('Off-Balance Sheet'!$J$8:$J$174,$C65,'Off-Balance Sheet'!AN$8:AN$174)</f>
        <v>0</v>
      </c>
      <c r="L65" s="27" t="n">
        <f aca="false">SUMIF('Off-Balance Sheet'!$J$8:$J$174,$C65,'Off-Balance Sheet'!AO$8:AO$174)</f>
        <v>0</v>
      </c>
      <c r="M65" s="27" t="n">
        <f aca="false">SUMIF('Off-Balance Sheet'!$J$8:$J$174,$C65,'Off-Balance Sheet'!AP$8:AP$174)</f>
        <v>0</v>
      </c>
      <c r="N65" s="27" t="n">
        <f aca="false">SUMIF('Off-Balance Sheet'!$J$8:$J$174,$C65,'Off-Balance Sheet'!AQ$8:AQ$174)</f>
        <v>0</v>
      </c>
      <c r="O65" s="27" t="n">
        <f aca="false">SUMIF('Off-Balance Sheet'!$J$8:$J$174,$C65,'Off-Balance Sheet'!AR$8:AR$174)</f>
        <v>0</v>
      </c>
      <c r="P65" s="27" t="n">
        <f aca="false">SUMIF('Off-Balance Sheet'!$J$8:$J$174,$C65,'Off-Balance Sheet'!AS$8:AS$174)</f>
        <v>0</v>
      </c>
      <c r="Q65" s="27" t="n">
        <f aca="false">SUMIF('Off-Balance Sheet'!$J$8:$J$174,$C65,'Off-Balance Sheet'!AT$8:AT$174)</f>
        <v>0</v>
      </c>
      <c r="R65" s="27" t="n">
        <f aca="false">SUMIF('Off-Balance Sheet'!$J$8:$J$174,$C65,'Off-Balance Sheet'!AU$8:AU$174)</f>
        <v>0</v>
      </c>
      <c r="S65" s="27" t="n">
        <f aca="false">SUMIF('Off-Balance Sheet'!$J$8:$J$174,$C65,'Off-Balance Sheet'!AV$8:AV$174)</f>
        <v>0</v>
      </c>
      <c r="T65" s="27" t="n">
        <f aca="false">SUMIF('Off-Balance Sheet'!$J$8:$J$174,$C65,'Off-Balance Sheet'!AW$8:AW$174)</f>
        <v>0</v>
      </c>
      <c r="U65" s="27" t="n">
        <f aca="false">SUMIF('Off-Balance Sheet'!$J$8:$J$174,$C65,'Off-Balance Sheet'!AX$8:AX$174)</f>
        <v>0</v>
      </c>
      <c r="V65" s="27" t="n">
        <f aca="false">SUMIF('Off-Balance Sheet'!$J$8:$J$174,$C65,'Off-Balance Sheet'!AY$8:AY$174)</f>
        <v>0</v>
      </c>
      <c r="W65" s="27" t="n">
        <f aca="false">SUMIF('Off-Balance Sheet'!$J$8:$J$174,$C65,'Off-Balance Sheet'!AZ$8:AZ$174)</f>
        <v>0</v>
      </c>
      <c r="X65" s="27" t="n">
        <f aca="false">SUMIF('Off-Balance Sheet'!$J$8:$J$174,$C65,'Off-Balance Sheet'!BA$8:BA$174)</f>
        <v>0</v>
      </c>
      <c r="Y65" s="27" t="n">
        <f aca="false">SUMIF('Off-Balance Sheet'!$J$8:$J$174,$C65,'Off-Balance Sheet'!BB$8:BB$174)</f>
        <v>0</v>
      </c>
      <c r="Z65" s="27" t="n">
        <f aca="false">SUMIF('Off-Balance Sheet'!$J$8:$J$174,$C65,'Off-Balance Sheet'!BC$8:BC$174)</f>
        <v>0</v>
      </c>
      <c r="AA65" s="27" t="n">
        <f aca="false">SUMIF('Off-Balance Sheet'!$J$8:$J$174,$C65,'Off-Balance Sheet'!BD$8:BD$174)</f>
        <v>0</v>
      </c>
      <c r="AB65" s="27" t="n">
        <f aca="false">SUMIF('Off-Balance Sheet'!$J$8:$J$174,$C65,'Off-Balance Sheet'!BE$8:BE$174)</f>
        <v>0</v>
      </c>
      <c r="AC65" s="27" t="n">
        <f aca="false">SUMIF('Off-Balance Sheet'!$J$8:$J$174,$C65,'Off-Balance Sheet'!BF$8:BF$174)</f>
        <v>0</v>
      </c>
      <c r="AD65" s="27" t="n">
        <f aca="false">SUMIF('Off-Balance Sheet'!$J$8:$J$174,$C65,'Off-Balance Sheet'!BG$8:BG$174)</f>
        <v>0</v>
      </c>
      <c r="AE65" s="27" t="n">
        <f aca="false">SUMIF('Off-Balance Sheet'!$J$8:$J$174,$C65,'Off-Balance Sheet'!BH$8:BH$174)</f>
        <v>0</v>
      </c>
      <c r="AF65" s="27" t="n">
        <f aca="false">SUMIF('Off-Balance Sheet'!$J$8:$J$174,$C65,'Off-Balance Sheet'!BI$8:BI$174)</f>
        <v>0</v>
      </c>
      <c r="AG65" s="27" t="n">
        <f aca="false">SUMIF('Off-Balance Sheet'!$J$8:$J$174,$C65,'Off-Balance Sheet'!BJ$8:BJ$174)</f>
        <v>0</v>
      </c>
      <c r="AH65" s="27" t="n">
        <f aca="false">SUMIF('Off-Balance Sheet'!$J$8:$J$174,$C65,'Off-Balance Sheet'!BK$8:BK$174)</f>
        <v>0</v>
      </c>
      <c r="AI65" s="27" t="n">
        <f aca="false">SUMIF('Off-Balance Sheet'!$J$8:$J$174,$C65,'Off-Balance Sheet'!BL$8:BL$174)</f>
        <v>0</v>
      </c>
      <c r="AJ65" s="27" t="n">
        <f aca="false">SUMIF('Off-Balance Sheet'!$J$8:$J$174,$C65,'Off-Balance Sheet'!BM$8:BM$174)</f>
        <v>0</v>
      </c>
      <c r="AK65" s="27" t="n">
        <f aca="false">SUMIF('Off-Balance Sheet'!$J$8:$J$174,$C65,'Off-Balance Sheet'!BN$8:BN$174)</f>
        <v>0</v>
      </c>
      <c r="AL65" s="27" t="n">
        <f aca="false">SUMIF('Off-Balance Sheet'!$J$8:$J$174,$C65,'Off-Balance Sheet'!BO$8:BO$174)</f>
        <v>0</v>
      </c>
      <c r="AM65" s="27" t="n">
        <f aca="false">SUMIF('Off-Balance Sheet'!$J$8:$J$174,$C65,'Off-Balance Sheet'!BP$8:BP$174)</f>
        <v>0</v>
      </c>
      <c r="AN65" s="27" t="n">
        <f aca="false">SUMIF('Off-Balance Sheet'!$J$8:$J$174,$C65,'Off-Balance Sheet'!BQ$8:BQ$174)</f>
        <v>0</v>
      </c>
      <c r="AO65" s="27" t="n">
        <f aca="false">SUMIF('Off-Balance Sheet'!$J$8:$J$174,$C65,'Off-Balance Sheet'!BR$8:BR$174)</f>
        <v>0</v>
      </c>
      <c r="AP65" s="27" t="n">
        <f aca="false">SUMIF('Off-Balance Sheet'!$J$8:$J$174,$C65,'Off-Balance Sheet'!BS$8:BS$174)</f>
        <v>0</v>
      </c>
      <c r="AQ65" s="27" t="n">
        <f aca="false">SUMIF('Off-Balance Sheet'!$J$8:$J$174,$C65,'Off-Balance Sheet'!BT$8:BT$174)</f>
        <v>0</v>
      </c>
      <c r="AR65" s="27" t="n">
        <f aca="false">SUMIF('Off-Balance Sheet'!$J$8:$J$174,$C65,'Off-Balance Sheet'!BU$8:BU$174)</f>
        <v>0</v>
      </c>
      <c r="AS65" s="27" t="n">
        <f aca="false">SUMIF('Off-Balance Sheet'!$J$8:$J$174,$C65,'Off-Balance Sheet'!BV$8:BV$174)</f>
        <v>0</v>
      </c>
      <c r="AT65" s="27" t="n">
        <f aca="false">SUMIF('Off-Balance Sheet'!$J$8:$J$174,$C65,'Off-Balance Sheet'!BW$8:BW$174)</f>
        <v>0</v>
      </c>
      <c r="AU65" s="27" t="n">
        <f aca="false">SUMIF('Off-Balance Sheet'!$J$8:$J$174,$C65,'Off-Balance Sheet'!BX$8:BX$174)</f>
        <v>0</v>
      </c>
      <c r="AV65" s="27" t="n">
        <f aca="false">SUMIF('Off-Balance Sheet'!$J$8:$J$174,$C65,'Off-Balance Sheet'!BY$8:BY$174)</f>
        <v>0</v>
      </c>
      <c r="AW65" s="27" t="n">
        <f aca="false">SUMIF('Off-Balance Sheet'!$J$8:$J$174,$C65,'Off-Balance Sheet'!BZ$8:BZ$174)</f>
        <v>0</v>
      </c>
      <c r="AX65" s="27" t="n">
        <f aca="false">SUMIF('Off-Balance Sheet'!$J$8:$J$174,$C65,'Off-Balance Sheet'!CA$8:CA$174)</f>
        <v>0</v>
      </c>
      <c r="AY65" s="27" t="n">
        <f aca="false">SUMIF('Off-Balance Sheet'!$J$8:$J$174,$C65,'Off-Balance Sheet'!CB$8:CB$174)</f>
        <v>0</v>
      </c>
      <c r="AZ65" s="27" t="n">
        <f aca="false">SUMIF('Off-Balance Sheet'!$J$8:$J$174,$C65,'Off-Balance Sheet'!CC$8:CC$174)</f>
        <v>0</v>
      </c>
      <c r="BA65" s="27" t="n">
        <f aca="false">SUMIF('Off-Balance Sheet'!$J$8:$J$174,$C65,'Off-Balance Sheet'!CD$8:CD$174)</f>
        <v>0</v>
      </c>
      <c r="BB65" s="27" t="n">
        <f aca="false">SUMIF('Off-Balance Sheet'!$J$8:$J$174,$C65,'Off-Balance Sheet'!CE$8:CE$174)</f>
        <v>0</v>
      </c>
      <c r="BC65" s="27" t="n">
        <f aca="false">SUMIF('Off-Balance Sheet'!$J$8:$J$174,$C65,'Off-Balance Sheet'!CF$8:CF$174)</f>
        <v>0</v>
      </c>
      <c r="BD65" s="27" t="n">
        <f aca="false">SUMIF('Off-Balance Sheet'!$J$8:$J$174,$C65,'Off-Balance Sheet'!CG$8:CG$174)</f>
        <v>0</v>
      </c>
      <c r="BE65" s="27" t="n">
        <f aca="false">SUMIF('Off-Balance Sheet'!$J$8:$J$174,$C65,'Off-Balance Sheet'!CH$8:CH$174)</f>
        <v>0</v>
      </c>
      <c r="BF65" s="27" t="n">
        <f aca="false">SUMIF('Off-Balance Sheet'!$J$8:$J$174,$C65,'Off-Balance Sheet'!CI$8:CI$174)</f>
        <v>0</v>
      </c>
      <c r="BG65" s="27" t="n">
        <f aca="false">SUMIF('Off-Balance Sheet'!$J$8:$J$174,$C65,'Off-Balance Sheet'!CJ$8:CJ$174)</f>
        <v>0</v>
      </c>
      <c r="BH65" s="27" t="n">
        <f aca="false">SUMIF('Off-Balance Sheet'!$J$8:$J$174,$C65,'Off-Balance Sheet'!CK$8:CK$174)</f>
        <v>0</v>
      </c>
      <c r="BI65" s="27" t="n">
        <f aca="false">SUMIF('Off-Balance Sheet'!$J$8:$J$174,$C65,'Off-Balance Sheet'!CL$8:CL$174)</f>
        <v>0</v>
      </c>
      <c r="BJ65" s="27" t="n">
        <f aca="false">SUMIF('Off-Balance Sheet'!$J$8:$J$174,$C65,'Off-Balance Sheet'!CM$8:CM$174)</f>
        <v>0</v>
      </c>
      <c r="BK65" s="27" t="n">
        <f aca="false">SUMIF('Off-Balance Sheet'!$J$8:$J$174,$C65,'Off-Balance Sheet'!CN$8:CN$174)</f>
        <v>0</v>
      </c>
      <c r="BL65" s="27" t="n">
        <f aca="false">SUMIF('Off-Balance Sheet'!$J$8:$J$174,$C65,'Off-Balance Sheet'!CO$8:CO$174)</f>
        <v>0</v>
      </c>
      <c r="BM65" s="27" t="n">
        <f aca="false">SUMIF('Off-Balance Sheet'!$J$8:$J$174,$C65,'Off-Balance Sheet'!CP$8:CP$174)</f>
        <v>0</v>
      </c>
      <c r="BN65" s="27" t="n">
        <f aca="false">SUMIF('Off-Balance Sheet'!$J$8:$J$174,$C65,'Off-Balance Sheet'!CQ$8:CQ$174)</f>
        <v>0</v>
      </c>
      <c r="BO65" s="27" t="n">
        <f aca="false">SUMIF('Off-Balance Sheet'!$J$8:$J$174,$C65,'Off-Balance Sheet'!CR$8:CR$174)</f>
        <v>0</v>
      </c>
      <c r="BP65" s="27" t="n">
        <f aca="false">SUMIF('Off-Balance Sheet'!$J$8:$J$174,$C65,'Off-Balance Sheet'!CS$8:CS$174)</f>
        <v>0</v>
      </c>
      <c r="BQ65" s="27" t="n">
        <f aca="false">SUMIF('Off-Balance Sheet'!$J$8:$J$174,$C65,'Off-Balance Sheet'!CT$8:CT$174)</f>
        <v>0</v>
      </c>
      <c r="BR65" s="27" t="n">
        <f aca="false">SUMIF('Off-Balance Sheet'!$J$8:$J$174,$C65,'Off-Balance Sheet'!CU$8:CU$174)</f>
        <v>0</v>
      </c>
      <c r="BS65" s="27" t="n">
        <f aca="false">SUMIF('Off-Balance Sheet'!$J$8:$J$174,$C65,'Off-Balance Sheet'!CV$8:CV$174)</f>
        <v>0</v>
      </c>
      <c r="BT65" s="27" t="n">
        <f aca="false">SUMIF('Off-Balance Sheet'!$J$8:$J$174,$C65,'Off-Balance Sheet'!CW$8:CW$174)</f>
        <v>0</v>
      </c>
      <c r="BU65" s="27" t="n">
        <f aca="false">SUMIF('Off-Balance Sheet'!$J$8:$J$174,$C65,'Off-Balance Sheet'!CX$8:CX$174)</f>
        <v>0</v>
      </c>
      <c r="BV65" s="27" t="n">
        <f aca="false">SUMIF('Off-Balance Sheet'!$J$8:$J$174,$C65,'Off-Balance Sheet'!CY$8:CY$174)</f>
        <v>0</v>
      </c>
      <c r="BW65" s="27" t="n">
        <f aca="false">SUMIF('Off-Balance Sheet'!$J$8:$J$174,$C65,'Off-Balance Sheet'!CZ$8:CZ$174)</f>
        <v>0</v>
      </c>
      <c r="BX65" s="27" t="n">
        <f aca="false">SUMIF('Off-Balance Sheet'!$J$8:$J$174,$C65,'Off-Balance Sheet'!DA$8:DA$174)</f>
        <v>0</v>
      </c>
      <c r="BY65" s="27" t="n">
        <f aca="false">SUMIF('Off-Balance Sheet'!$J$8:$J$174,$C65,'Off-Balance Sheet'!DB$8:DB$174)</f>
        <v>0</v>
      </c>
      <c r="BZ65" s="27" t="n">
        <f aca="false">SUMIF('Off-Balance Sheet'!$J$8:$J$174,$C65,'Off-Balance Sheet'!DC$8:DC$174)</f>
        <v>0</v>
      </c>
      <c r="CA65" s="27" t="n">
        <f aca="false">SUMIF('Off-Balance Sheet'!$J$8:$J$174,$C65,'Off-Balance Sheet'!DD$8:DD$174)</f>
        <v>0</v>
      </c>
      <c r="CB65" s="27" t="n">
        <f aca="false">SUMIF('Off-Balance Sheet'!$J$8:$J$174,$C65,'Off-Balance Sheet'!DE$8:DE$174)</f>
        <v>0</v>
      </c>
      <c r="CC65" s="27" t="n">
        <f aca="false">SUMIF('Off-Balance Sheet'!$J$8:$J$174,$C65,'Off-Balance Sheet'!DF$8:DF$174)</f>
        <v>0</v>
      </c>
      <c r="CD65" s="27" t="n">
        <f aca="false">SUMIF('Off-Balance Sheet'!$J$8:$J$174,$C65,'Off-Balance Sheet'!DG$8:DG$174)</f>
        <v>0</v>
      </c>
      <c r="CE65" s="27" t="n">
        <f aca="false">SUMIF('Off-Balance Sheet'!$J$8:$J$174,$C65,'Off-Balance Sheet'!DH$8:DH$174)</f>
        <v>0</v>
      </c>
      <c r="CF65" s="27" t="n">
        <f aca="false">SUMIF('Off-Balance Sheet'!$J$8:$J$174,$C65,'Off-Balance Sheet'!DI$8:DI$174)</f>
        <v>0</v>
      </c>
      <c r="CG65" s="27" t="n">
        <f aca="false">SUMIF('Off-Balance Sheet'!$J$8:$J$174,$C65,'Off-Balance Sheet'!DJ$8:DJ$174)</f>
        <v>0</v>
      </c>
      <c r="CH65" s="27" t="n">
        <f aca="false">SUMIF('Off-Balance Sheet'!$J$8:$J$174,$C65,'Off-Balance Sheet'!DK$8:DK$174)</f>
        <v>0</v>
      </c>
      <c r="CI65" s="27" t="n">
        <f aca="false">SUMIF('Off-Balance Sheet'!$J$8:$J$174,$C65,'Off-Balance Sheet'!DL$8:DL$174)</f>
        <v>0</v>
      </c>
      <c r="CJ65" s="27" t="n">
        <f aca="false">SUMIF('Off-Balance Sheet'!$J$8:$J$174,$C65,'Off-Balance Sheet'!DM$8:DM$174)</f>
        <v>0</v>
      </c>
      <c r="CK65" s="27" t="n">
        <f aca="false">SUMIF('Off-Balance Sheet'!$J$8:$J$174,$C65,'Off-Balance Sheet'!DN$8:DN$174)</f>
        <v>0</v>
      </c>
      <c r="CL65" s="27" t="n">
        <f aca="false">SUMIF('Off-Balance Sheet'!$J$8:$J$174,$C65,'Off-Balance Sheet'!DO$8:DO$174)</f>
        <v>0</v>
      </c>
      <c r="CM65" s="27" t="n">
        <f aca="false">SUMIF('Off-Balance Sheet'!$J$8:$J$174,$C65,'Off-Balance Sheet'!DP$8:DP$174)</f>
        <v>0</v>
      </c>
      <c r="CN65" s="27" t="n">
        <f aca="false">SUMIF('Off-Balance Sheet'!$J$8:$J$174,$C65,'Off-Balance Sheet'!DQ$8:DQ$174)</f>
        <v>0</v>
      </c>
      <c r="CO65" s="27" t="n">
        <f aca="false">SUMIF('Off-Balance Sheet'!$J$8:$J$174,$C65,'Off-Balance Sheet'!DR$8:DR$174)</f>
        <v>0</v>
      </c>
      <c r="CP65" s="27" t="n">
        <f aca="false">SUMIF('Off-Balance Sheet'!$J$8:$J$174,$C65,'Off-Balance Sheet'!DS$8:DS$174)</f>
        <v>0</v>
      </c>
      <c r="CQ65" s="27" t="n">
        <f aca="false">SUMIF('Off-Balance Sheet'!$J$8:$J$174,$C65,'Off-Balance Sheet'!DT$8:DT$174)</f>
        <v>0</v>
      </c>
      <c r="CR65" s="27" t="n">
        <f aca="false">SUMIF('Off-Balance Sheet'!$J$8:$J$174,$C65,'Off-Balance Sheet'!DU$8:DU$174)</f>
        <v>0</v>
      </c>
      <c r="CS65" s="27" t="n">
        <f aca="false">SUMIF('Off-Balance Sheet'!$J$8:$J$174,$C65,'Off-Balance Sheet'!DV$8:DV$174)</f>
        <v>0</v>
      </c>
      <c r="CT65" s="27" t="n">
        <f aca="false">SUMIF('Off-Balance Sheet'!$J$8:$J$174,$C65,'Off-Balance Sheet'!DW$8:DW$174)</f>
        <v>0</v>
      </c>
      <c r="CU65" s="27" t="n">
        <f aca="false">SUMIF('Off-Balance Sheet'!$J$8:$J$174,$C65,'Off-Balance Sheet'!DX$8:DX$174)</f>
        <v>0</v>
      </c>
      <c r="CV65" s="27" t="n">
        <f aca="false">SUMIF('Off-Balance Sheet'!$J$8:$J$174,$C65,'Off-Balance Sheet'!DY$8:DY$174)</f>
        <v>0</v>
      </c>
      <c r="CW65" s="27" t="n">
        <f aca="false">SUMIF('Off-Balance Sheet'!$J$8:$J$174,$C65,'Off-Balance Sheet'!DZ$8:DZ$174)</f>
        <v>0</v>
      </c>
      <c r="CX65" s="27" t="n">
        <f aca="false">SUMIF('Off-Balance Sheet'!$J$8:$J$174,$C65,'Off-Balance Sheet'!EA$8:EA$174)</f>
        <v>0</v>
      </c>
      <c r="CY65" s="27" t="n">
        <f aca="false">SUMIF('Off-Balance Sheet'!$J$8:$J$174,$C65,'Off-Balance Sheet'!EB$8:EB$174)</f>
        <v>0</v>
      </c>
      <c r="CZ65" s="27" t="n">
        <f aca="false">SUMIF('Off-Balance Sheet'!$J$8:$J$174,$C65,'Off-Balance Sheet'!EC$8:EC$174)</f>
        <v>0</v>
      </c>
      <c r="DA65" s="27" t="n">
        <f aca="false">SUMIF('Off-Balance Sheet'!$J$8:$J$174,$C65,'Off-Balance Sheet'!ED$8:ED$174)</f>
        <v>0</v>
      </c>
      <c r="DB65" s="27" t="n">
        <f aca="false">SUMIF('Off-Balance Sheet'!$J$8:$J$174,$C65,'Off-Balance Sheet'!EE$8:EE$174)</f>
        <v>0</v>
      </c>
      <c r="DC65" s="27" t="n">
        <f aca="false">SUMIF('Off-Balance Sheet'!$J$8:$J$174,$C65,'Off-Balance Sheet'!EF$8:EF$174)</f>
        <v>0</v>
      </c>
      <c r="DD65" s="27" t="n">
        <f aca="false">SUMIF('Off-Balance Sheet'!$J$8:$J$174,$C65,'Off-Balance Sheet'!EG$8:EG$174)</f>
        <v>0</v>
      </c>
      <c r="DE65" s="27" t="n">
        <f aca="false">SUMIF('Off-Balance Sheet'!$J$8:$J$174,$C65,'Off-Balance Sheet'!EH$8:EH$174)</f>
        <v>0</v>
      </c>
      <c r="DF65" s="27" t="n">
        <f aca="false">SUMIF('Off-Balance Sheet'!$J$8:$J$174,$C65,'Off-Balance Sheet'!EI$8:EI$174)</f>
        <v>0</v>
      </c>
      <c r="DG65" s="27" t="n">
        <f aca="false">SUMIF('Off-Balance Sheet'!$J$8:$J$174,$C65,'Off-Balance Sheet'!EJ$8:EJ$174)</f>
        <v>0</v>
      </c>
      <c r="DH65" s="27" t="n">
        <f aca="false">SUMIF('Off-Balance Sheet'!$J$8:$J$174,$C65,'Off-Balance Sheet'!EK$8:EK$174)</f>
        <v>0</v>
      </c>
      <c r="DI65" s="27" t="n">
        <f aca="false">SUMIF('Off-Balance Sheet'!$J$8:$J$174,$C65,'Off-Balance Sheet'!EL$8:EL$174)</f>
        <v>0</v>
      </c>
      <c r="DJ65" s="27" t="n">
        <f aca="false">SUMIF('Off-Balance Sheet'!$J$8:$J$174,$C65,'Off-Balance Sheet'!EM$8:EM$174)</f>
        <v>0</v>
      </c>
      <c r="DK65" s="27" t="n">
        <f aca="false">SUMIF('Off-Balance Sheet'!$J$8:$J$174,$C65,'Off-Balance Sheet'!EN$8:EN$174)</f>
        <v>0</v>
      </c>
      <c r="DL65" s="27" t="n">
        <f aca="false">SUMIF('Off-Balance Sheet'!$J$8:$J$174,$C65,'Off-Balance Sheet'!EO$8:EO$174)</f>
        <v>287.0595</v>
      </c>
      <c r="DM65" s="27" t="n">
        <f aca="false">SUMIF('Off-Balance Sheet'!$J$8:$J$174,$C65,'Off-Balance Sheet'!EP$8:EP$174)</f>
        <v>0</v>
      </c>
      <c r="DN65" s="27" t="n">
        <f aca="false">SUMIF('Off-Balance Sheet'!$J$8:$J$174,$C65,'Off-Balance Sheet'!EQ$8:EQ$174)</f>
        <v>0</v>
      </c>
    </row>
    <row r="66" customFormat="false" ht="12.75" hidden="false" customHeight="false" outlineLevel="0" collapsed="false">
      <c r="C66" s="37" t="s">
        <v>165</v>
      </c>
      <c r="D66" s="13" t="n">
        <f aca="false">SUMIF('Off-Balance Sheet'!$J$8:$J$174,$C66,'Off-Balance Sheet'!$U$8:$U$174)</f>
        <v>750</v>
      </c>
      <c r="F66" s="27" t="n">
        <f aca="false">SUMIF('Off-Balance Sheet'!$J$8:$J$174,$C66,'Off-Balance Sheet'!AI$8:AI$174)</f>
        <v>0</v>
      </c>
      <c r="G66" s="27" t="n">
        <f aca="false">SUMIF('Off-Balance Sheet'!$J$8:$J$174,$C66,'Off-Balance Sheet'!AJ$8:AJ$174)</f>
        <v>0</v>
      </c>
      <c r="H66" s="27" t="n">
        <f aca="false">SUMIF('Off-Balance Sheet'!$J$8:$J$174,$C66,'Off-Balance Sheet'!AK$8:AK$174)</f>
        <v>0</v>
      </c>
      <c r="I66" s="27" t="n">
        <f aca="false">SUMIF('Off-Balance Sheet'!$J$8:$J$174,$C66,'Off-Balance Sheet'!AL$8:AL$174)</f>
        <v>750</v>
      </c>
      <c r="J66" s="27" t="n">
        <f aca="false">SUMIF('Off-Balance Sheet'!$J$8:$J$174,$C66,'Off-Balance Sheet'!AM$8:AM$174)</f>
        <v>0</v>
      </c>
      <c r="K66" s="27" t="n">
        <f aca="false">SUMIF('Off-Balance Sheet'!$J$8:$J$174,$C66,'Off-Balance Sheet'!AN$8:AN$174)</f>
        <v>0</v>
      </c>
      <c r="L66" s="27" t="n">
        <f aca="false">SUMIF('Off-Balance Sheet'!$J$8:$J$174,$C66,'Off-Balance Sheet'!AO$8:AO$174)</f>
        <v>0</v>
      </c>
      <c r="M66" s="27" t="n">
        <f aca="false">SUMIF('Off-Balance Sheet'!$J$8:$J$174,$C66,'Off-Balance Sheet'!AP$8:AP$174)</f>
        <v>0</v>
      </c>
      <c r="N66" s="27" t="n">
        <f aca="false">SUMIF('Off-Balance Sheet'!$J$8:$J$174,$C66,'Off-Balance Sheet'!AQ$8:AQ$174)</f>
        <v>0</v>
      </c>
      <c r="O66" s="27" t="n">
        <f aca="false">SUMIF('Off-Balance Sheet'!$J$8:$J$174,$C66,'Off-Balance Sheet'!AR$8:AR$174)</f>
        <v>0</v>
      </c>
      <c r="P66" s="27" t="n">
        <f aca="false">SUMIF('Off-Balance Sheet'!$J$8:$J$174,$C66,'Off-Balance Sheet'!AS$8:AS$174)</f>
        <v>0</v>
      </c>
      <c r="Q66" s="27" t="n">
        <f aca="false">SUMIF('Off-Balance Sheet'!$J$8:$J$174,$C66,'Off-Balance Sheet'!AT$8:AT$174)</f>
        <v>0</v>
      </c>
      <c r="R66" s="27" t="n">
        <f aca="false">SUMIF('Off-Balance Sheet'!$J$8:$J$174,$C66,'Off-Balance Sheet'!AU$8:AU$174)</f>
        <v>0</v>
      </c>
      <c r="S66" s="27" t="n">
        <f aca="false">SUMIF('Off-Balance Sheet'!$J$8:$J$174,$C66,'Off-Balance Sheet'!AV$8:AV$174)</f>
        <v>0</v>
      </c>
      <c r="T66" s="27" t="n">
        <f aca="false">SUMIF('Off-Balance Sheet'!$J$8:$J$174,$C66,'Off-Balance Sheet'!AW$8:AW$174)</f>
        <v>0</v>
      </c>
      <c r="U66" s="27" t="n">
        <f aca="false">SUMIF('Off-Balance Sheet'!$J$8:$J$174,$C66,'Off-Balance Sheet'!AX$8:AX$174)</f>
        <v>0</v>
      </c>
      <c r="V66" s="27" t="n">
        <f aca="false">SUMIF('Off-Balance Sheet'!$J$8:$J$174,$C66,'Off-Balance Sheet'!AY$8:AY$174)</f>
        <v>0</v>
      </c>
      <c r="W66" s="27" t="n">
        <f aca="false">SUMIF('Off-Balance Sheet'!$J$8:$J$174,$C66,'Off-Balance Sheet'!AZ$8:AZ$174)</f>
        <v>0</v>
      </c>
      <c r="X66" s="27" t="n">
        <f aca="false">SUMIF('Off-Balance Sheet'!$J$8:$J$174,$C66,'Off-Balance Sheet'!BA$8:BA$174)</f>
        <v>0</v>
      </c>
      <c r="Y66" s="27" t="n">
        <f aca="false">SUMIF('Off-Balance Sheet'!$J$8:$J$174,$C66,'Off-Balance Sheet'!BB$8:BB$174)</f>
        <v>0</v>
      </c>
      <c r="Z66" s="27" t="n">
        <f aca="false">SUMIF('Off-Balance Sheet'!$J$8:$J$174,$C66,'Off-Balance Sheet'!BC$8:BC$174)</f>
        <v>0</v>
      </c>
      <c r="AA66" s="27" t="n">
        <f aca="false">SUMIF('Off-Balance Sheet'!$J$8:$J$174,$C66,'Off-Balance Sheet'!BD$8:BD$174)</f>
        <v>0</v>
      </c>
      <c r="AB66" s="27" t="n">
        <f aca="false">SUMIF('Off-Balance Sheet'!$J$8:$J$174,$C66,'Off-Balance Sheet'!BE$8:BE$174)</f>
        <v>0</v>
      </c>
      <c r="AC66" s="27" t="n">
        <f aca="false">SUMIF('Off-Balance Sheet'!$J$8:$J$174,$C66,'Off-Balance Sheet'!BF$8:BF$174)</f>
        <v>0</v>
      </c>
      <c r="AD66" s="27" t="n">
        <f aca="false">SUMIF('Off-Balance Sheet'!$J$8:$J$174,$C66,'Off-Balance Sheet'!BG$8:BG$174)</f>
        <v>0</v>
      </c>
      <c r="AE66" s="27" t="n">
        <f aca="false">SUMIF('Off-Balance Sheet'!$J$8:$J$174,$C66,'Off-Balance Sheet'!BH$8:BH$174)</f>
        <v>0</v>
      </c>
      <c r="AF66" s="27" t="n">
        <f aca="false">SUMIF('Off-Balance Sheet'!$J$8:$J$174,$C66,'Off-Balance Sheet'!BI$8:BI$174)</f>
        <v>0</v>
      </c>
      <c r="AG66" s="27" t="n">
        <f aca="false">SUMIF('Off-Balance Sheet'!$J$8:$J$174,$C66,'Off-Balance Sheet'!BJ$8:BJ$174)</f>
        <v>0</v>
      </c>
      <c r="AH66" s="27" t="n">
        <f aca="false">SUMIF('Off-Balance Sheet'!$J$8:$J$174,$C66,'Off-Balance Sheet'!BK$8:BK$174)</f>
        <v>0</v>
      </c>
      <c r="AI66" s="27" t="n">
        <f aca="false">SUMIF('Off-Balance Sheet'!$J$8:$J$174,$C66,'Off-Balance Sheet'!BL$8:BL$174)</f>
        <v>0</v>
      </c>
      <c r="AJ66" s="27" t="n">
        <f aca="false">SUMIF('Off-Balance Sheet'!$J$8:$J$174,$C66,'Off-Balance Sheet'!BM$8:BM$174)</f>
        <v>0</v>
      </c>
      <c r="AK66" s="27" t="n">
        <f aca="false">SUMIF('Off-Balance Sheet'!$J$8:$J$174,$C66,'Off-Balance Sheet'!BN$8:BN$174)</f>
        <v>0</v>
      </c>
      <c r="AL66" s="27" t="n">
        <f aca="false">SUMIF('Off-Balance Sheet'!$J$8:$J$174,$C66,'Off-Balance Sheet'!BO$8:BO$174)</f>
        <v>0</v>
      </c>
      <c r="AM66" s="27" t="n">
        <f aca="false">SUMIF('Off-Balance Sheet'!$J$8:$J$174,$C66,'Off-Balance Sheet'!BP$8:BP$174)</f>
        <v>0</v>
      </c>
      <c r="AN66" s="27" t="n">
        <f aca="false">SUMIF('Off-Balance Sheet'!$J$8:$J$174,$C66,'Off-Balance Sheet'!BQ$8:BQ$174)</f>
        <v>0</v>
      </c>
      <c r="AO66" s="27" t="n">
        <f aca="false">SUMIF('Off-Balance Sheet'!$J$8:$J$174,$C66,'Off-Balance Sheet'!BR$8:BR$174)</f>
        <v>0</v>
      </c>
      <c r="AP66" s="27" t="n">
        <f aca="false">SUMIF('Off-Balance Sheet'!$J$8:$J$174,$C66,'Off-Balance Sheet'!BS$8:BS$174)</f>
        <v>0</v>
      </c>
      <c r="AQ66" s="27" t="n">
        <f aca="false">SUMIF('Off-Balance Sheet'!$J$8:$J$174,$C66,'Off-Balance Sheet'!BT$8:BT$174)</f>
        <v>0</v>
      </c>
      <c r="AR66" s="27" t="n">
        <f aca="false">SUMIF('Off-Balance Sheet'!$J$8:$J$174,$C66,'Off-Balance Sheet'!BU$8:BU$174)</f>
        <v>0</v>
      </c>
      <c r="AS66" s="27" t="n">
        <f aca="false">SUMIF('Off-Balance Sheet'!$J$8:$J$174,$C66,'Off-Balance Sheet'!BV$8:BV$174)</f>
        <v>0</v>
      </c>
      <c r="AT66" s="27" t="n">
        <f aca="false">SUMIF('Off-Balance Sheet'!$J$8:$J$174,$C66,'Off-Balance Sheet'!BW$8:BW$174)</f>
        <v>0</v>
      </c>
      <c r="AU66" s="27" t="n">
        <f aca="false">SUMIF('Off-Balance Sheet'!$J$8:$J$174,$C66,'Off-Balance Sheet'!BX$8:BX$174)</f>
        <v>0</v>
      </c>
      <c r="AV66" s="27" t="n">
        <f aca="false">SUMIF('Off-Balance Sheet'!$J$8:$J$174,$C66,'Off-Balance Sheet'!BY$8:BY$174)</f>
        <v>0</v>
      </c>
      <c r="AW66" s="27" t="n">
        <f aca="false">SUMIF('Off-Balance Sheet'!$J$8:$J$174,$C66,'Off-Balance Sheet'!BZ$8:BZ$174)</f>
        <v>0</v>
      </c>
      <c r="AX66" s="27" t="n">
        <f aca="false">SUMIF('Off-Balance Sheet'!$J$8:$J$174,$C66,'Off-Balance Sheet'!CA$8:CA$174)</f>
        <v>0</v>
      </c>
      <c r="AY66" s="27" t="n">
        <f aca="false">SUMIF('Off-Balance Sheet'!$J$8:$J$174,$C66,'Off-Balance Sheet'!CB$8:CB$174)</f>
        <v>0</v>
      </c>
      <c r="AZ66" s="27" t="n">
        <f aca="false">SUMIF('Off-Balance Sheet'!$J$8:$J$174,$C66,'Off-Balance Sheet'!CC$8:CC$174)</f>
        <v>0</v>
      </c>
      <c r="BA66" s="27" t="n">
        <f aca="false">SUMIF('Off-Balance Sheet'!$J$8:$J$174,$C66,'Off-Balance Sheet'!CD$8:CD$174)</f>
        <v>0</v>
      </c>
      <c r="BB66" s="27" t="n">
        <f aca="false">SUMIF('Off-Balance Sheet'!$J$8:$J$174,$C66,'Off-Balance Sheet'!CE$8:CE$174)</f>
        <v>0</v>
      </c>
      <c r="BC66" s="27" t="n">
        <f aca="false">SUMIF('Off-Balance Sheet'!$J$8:$J$174,$C66,'Off-Balance Sheet'!CF$8:CF$174)</f>
        <v>0</v>
      </c>
      <c r="BD66" s="27" t="n">
        <f aca="false">SUMIF('Off-Balance Sheet'!$J$8:$J$174,$C66,'Off-Balance Sheet'!CG$8:CG$174)</f>
        <v>0</v>
      </c>
      <c r="BE66" s="27" t="n">
        <f aca="false">SUMIF('Off-Balance Sheet'!$J$8:$J$174,$C66,'Off-Balance Sheet'!CH$8:CH$174)</f>
        <v>0</v>
      </c>
      <c r="BF66" s="27" t="n">
        <f aca="false">SUMIF('Off-Balance Sheet'!$J$8:$J$174,$C66,'Off-Balance Sheet'!CI$8:CI$174)</f>
        <v>0</v>
      </c>
      <c r="BG66" s="27" t="n">
        <f aca="false">SUMIF('Off-Balance Sheet'!$J$8:$J$174,$C66,'Off-Balance Sheet'!CJ$8:CJ$174)</f>
        <v>0</v>
      </c>
      <c r="BH66" s="27" t="n">
        <f aca="false">SUMIF('Off-Balance Sheet'!$J$8:$J$174,$C66,'Off-Balance Sheet'!CK$8:CK$174)</f>
        <v>0</v>
      </c>
      <c r="BI66" s="27" t="n">
        <f aca="false">SUMIF('Off-Balance Sheet'!$J$8:$J$174,$C66,'Off-Balance Sheet'!CL$8:CL$174)</f>
        <v>0</v>
      </c>
      <c r="BJ66" s="27" t="n">
        <f aca="false">SUMIF('Off-Balance Sheet'!$J$8:$J$174,$C66,'Off-Balance Sheet'!CM$8:CM$174)</f>
        <v>0</v>
      </c>
      <c r="BK66" s="27" t="n">
        <f aca="false">SUMIF('Off-Balance Sheet'!$J$8:$J$174,$C66,'Off-Balance Sheet'!CN$8:CN$174)</f>
        <v>0</v>
      </c>
      <c r="BL66" s="27" t="n">
        <f aca="false">SUMIF('Off-Balance Sheet'!$J$8:$J$174,$C66,'Off-Balance Sheet'!CO$8:CO$174)</f>
        <v>0</v>
      </c>
      <c r="BM66" s="27" t="n">
        <f aca="false">SUMIF('Off-Balance Sheet'!$J$8:$J$174,$C66,'Off-Balance Sheet'!CP$8:CP$174)</f>
        <v>0</v>
      </c>
      <c r="BN66" s="27" t="n">
        <f aca="false">SUMIF('Off-Balance Sheet'!$J$8:$J$174,$C66,'Off-Balance Sheet'!CQ$8:CQ$174)</f>
        <v>0</v>
      </c>
      <c r="BO66" s="27" t="n">
        <f aca="false">SUMIF('Off-Balance Sheet'!$J$8:$J$174,$C66,'Off-Balance Sheet'!CR$8:CR$174)</f>
        <v>0</v>
      </c>
      <c r="BP66" s="27" t="n">
        <f aca="false">SUMIF('Off-Balance Sheet'!$J$8:$J$174,$C66,'Off-Balance Sheet'!CS$8:CS$174)</f>
        <v>0</v>
      </c>
      <c r="BQ66" s="27" t="n">
        <f aca="false">SUMIF('Off-Balance Sheet'!$J$8:$J$174,$C66,'Off-Balance Sheet'!CT$8:CT$174)</f>
        <v>0</v>
      </c>
      <c r="BR66" s="27" t="n">
        <f aca="false">SUMIF('Off-Balance Sheet'!$J$8:$J$174,$C66,'Off-Balance Sheet'!CU$8:CU$174)</f>
        <v>0</v>
      </c>
      <c r="BS66" s="27" t="n">
        <f aca="false">SUMIF('Off-Balance Sheet'!$J$8:$J$174,$C66,'Off-Balance Sheet'!CV$8:CV$174)</f>
        <v>0</v>
      </c>
      <c r="BT66" s="27" t="n">
        <f aca="false">SUMIF('Off-Balance Sheet'!$J$8:$J$174,$C66,'Off-Balance Sheet'!CW$8:CW$174)</f>
        <v>0</v>
      </c>
      <c r="BU66" s="27" t="n">
        <f aca="false">SUMIF('Off-Balance Sheet'!$J$8:$J$174,$C66,'Off-Balance Sheet'!CX$8:CX$174)</f>
        <v>0</v>
      </c>
      <c r="BV66" s="27" t="n">
        <f aca="false">SUMIF('Off-Balance Sheet'!$J$8:$J$174,$C66,'Off-Balance Sheet'!CY$8:CY$174)</f>
        <v>0</v>
      </c>
      <c r="BW66" s="27" t="n">
        <f aca="false">SUMIF('Off-Balance Sheet'!$J$8:$J$174,$C66,'Off-Balance Sheet'!CZ$8:CZ$174)</f>
        <v>0</v>
      </c>
      <c r="BX66" s="27" t="n">
        <f aca="false">SUMIF('Off-Balance Sheet'!$J$8:$J$174,$C66,'Off-Balance Sheet'!DA$8:DA$174)</f>
        <v>0</v>
      </c>
      <c r="BY66" s="27" t="n">
        <f aca="false">SUMIF('Off-Balance Sheet'!$J$8:$J$174,$C66,'Off-Balance Sheet'!DB$8:DB$174)</f>
        <v>0</v>
      </c>
      <c r="BZ66" s="27" t="n">
        <f aca="false">SUMIF('Off-Balance Sheet'!$J$8:$J$174,$C66,'Off-Balance Sheet'!DC$8:DC$174)</f>
        <v>0</v>
      </c>
      <c r="CA66" s="27" t="n">
        <f aca="false">SUMIF('Off-Balance Sheet'!$J$8:$J$174,$C66,'Off-Balance Sheet'!DD$8:DD$174)</f>
        <v>0</v>
      </c>
      <c r="CB66" s="27" t="n">
        <f aca="false">SUMIF('Off-Balance Sheet'!$J$8:$J$174,$C66,'Off-Balance Sheet'!DE$8:DE$174)</f>
        <v>0</v>
      </c>
      <c r="CC66" s="27" t="n">
        <f aca="false">SUMIF('Off-Balance Sheet'!$J$8:$J$174,$C66,'Off-Balance Sheet'!DF$8:DF$174)</f>
        <v>0</v>
      </c>
      <c r="CD66" s="27" t="n">
        <f aca="false">SUMIF('Off-Balance Sheet'!$J$8:$J$174,$C66,'Off-Balance Sheet'!DG$8:DG$174)</f>
        <v>0</v>
      </c>
      <c r="CE66" s="27" t="n">
        <f aca="false">SUMIF('Off-Balance Sheet'!$J$8:$J$174,$C66,'Off-Balance Sheet'!DH$8:DH$174)</f>
        <v>0</v>
      </c>
      <c r="CF66" s="27" t="n">
        <f aca="false">SUMIF('Off-Balance Sheet'!$J$8:$J$174,$C66,'Off-Balance Sheet'!DI$8:DI$174)</f>
        <v>0</v>
      </c>
      <c r="CG66" s="27" t="n">
        <f aca="false">SUMIF('Off-Balance Sheet'!$J$8:$J$174,$C66,'Off-Balance Sheet'!DJ$8:DJ$174)</f>
        <v>0</v>
      </c>
      <c r="CH66" s="27" t="n">
        <f aca="false">SUMIF('Off-Balance Sheet'!$J$8:$J$174,$C66,'Off-Balance Sheet'!DK$8:DK$174)</f>
        <v>0</v>
      </c>
      <c r="CI66" s="27" t="n">
        <f aca="false">SUMIF('Off-Balance Sheet'!$J$8:$J$174,$C66,'Off-Balance Sheet'!DL$8:DL$174)</f>
        <v>0</v>
      </c>
      <c r="CJ66" s="27" t="n">
        <f aca="false">SUMIF('Off-Balance Sheet'!$J$8:$J$174,$C66,'Off-Balance Sheet'!DM$8:DM$174)</f>
        <v>0</v>
      </c>
      <c r="CK66" s="27" t="n">
        <f aca="false">SUMIF('Off-Balance Sheet'!$J$8:$J$174,$C66,'Off-Balance Sheet'!DN$8:DN$174)</f>
        <v>0</v>
      </c>
      <c r="CL66" s="27" t="n">
        <f aca="false">SUMIF('Off-Balance Sheet'!$J$8:$J$174,$C66,'Off-Balance Sheet'!DO$8:DO$174)</f>
        <v>0</v>
      </c>
      <c r="CM66" s="27" t="n">
        <f aca="false">SUMIF('Off-Balance Sheet'!$J$8:$J$174,$C66,'Off-Balance Sheet'!DP$8:DP$174)</f>
        <v>0</v>
      </c>
      <c r="CN66" s="27" t="n">
        <f aca="false">SUMIF('Off-Balance Sheet'!$J$8:$J$174,$C66,'Off-Balance Sheet'!DQ$8:DQ$174)</f>
        <v>0</v>
      </c>
      <c r="CO66" s="27" t="n">
        <f aca="false">SUMIF('Off-Balance Sheet'!$J$8:$J$174,$C66,'Off-Balance Sheet'!DR$8:DR$174)</f>
        <v>0</v>
      </c>
      <c r="CP66" s="27" t="n">
        <f aca="false">SUMIF('Off-Balance Sheet'!$J$8:$J$174,$C66,'Off-Balance Sheet'!DS$8:DS$174)</f>
        <v>0</v>
      </c>
      <c r="CQ66" s="27" t="n">
        <f aca="false">SUMIF('Off-Balance Sheet'!$J$8:$J$174,$C66,'Off-Balance Sheet'!DT$8:DT$174)</f>
        <v>0</v>
      </c>
      <c r="CR66" s="27" t="n">
        <f aca="false">SUMIF('Off-Balance Sheet'!$J$8:$J$174,$C66,'Off-Balance Sheet'!DU$8:DU$174)</f>
        <v>0</v>
      </c>
      <c r="CS66" s="27" t="n">
        <f aca="false">SUMIF('Off-Balance Sheet'!$J$8:$J$174,$C66,'Off-Balance Sheet'!DV$8:DV$174)</f>
        <v>0</v>
      </c>
      <c r="CT66" s="27" t="n">
        <f aca="false">SUMIF('Off-Balance Sheet'!$J$8:$J$174,$C66,'Off-Balance Sheet'!DW$8:DW$174)</f>
        <v>0</v>
      </c>
      <c r="CU66" s="27" t="n">
        <f aca="false">SUMIF('Off-Balance Sheet'!$J$8:$J$174,$C66,'Off-Balance Sheet'!DX$8:DX$174)</f>
        <v>0</v>
      </c>
      <c r="CV66" s="27" t="n">
        <f aca="false">SUMIF('Off-Balance Sheet'!$J$8:$J$174,$C66,'Off-Balance Sheet'!DY$8:DY$174)</f>
        <v>0</v>
      </c>
      <c r="CW66" s="27" t="n">
        <f aca="false">SUMIF('Off-Balance Sheet'!$J$8:$J$174,$C66,'Off-Balance Sheet'!DZ$8:DZ$174)</f>
        <v>0</v>
      </c>
      <c r="CX66" s="27" t="n">
        <f aca="false">SUMIF('Off-Balance Sheet'!$J$8:$J$174,$C66,'Off-Balance Sheet'!EA$8:EA$174)</f>
        <v>0</v>
      </c>
      <c r="CY66" s="27" t="n">
        <f aca="false">SUMIF('Off-Balance Sheet'!$J$8:$J$174,$C66,'Off-Balance Sheet'!EB$8:EB$174)</f>
        <v>0</v>
      </c>
      <c r="CZ66" s="27" t="n">
        <f aca="false">SUMIF('Off-Balance Sheet'!$J$8:$J$174,$C66,'Off-Balance Sheet'!EC$8:EC$174)</f>
        <v>0</v>
      </c>
      <c r="DA66" s="27" t="n">
        <f aca="false">SUMIF('Off-Balance Sheet'!$J$8:$J$174,$C66,'Off-Balance Sheet'!ED$8:ED$174)</f>
        <v>0</v>
      </c>
      <c r="DB66" s="27" t="n">
        <f aca="false">SUMIF('Off-Balance Sheet'!$J$8:$J$174,$C66,'Off-Balance Sheet'!EE$8:EE$174)</f>
        <v>0</v>
      </c>
      <c r="DC66" s="27" t="n">
        <f aca="false">SUMIF('Off-Balance Sheet'!$J$8:$J$174,$C66,'Off-Balance Sheet'!EF$8:EF$174)</f>
        <v>0</v>
      </c>
      <c r="DD66" s="27" t="n">
        <f aca="false">SUMIF('Off-Balance Sheet'!$J$8:$J$174,$C66,'Off-Balance Sheet'!EG$8:EG$174)</f>
        <v>0</v>
      </c>
      <c r="DE66" s="27" t="n">
        <f aca="false">SUMIF('Off-Balance Sheet'!$J$8:$J$174,$C66,'Off-Balance Sheet'!EH$8:EH$174)</f>
        <v>0</v>
      </c>
      <c r="DF66" s="27" t="n">
        <f aca="false">SUMIF('Off-Balance Sheet'!$J$8:$J$174,$C66,'Off-Balance Sheet'!EI$8:EI$174)</f>
        <v>0</v>
      </c>
      <c r="DG66" s="27" t="n">
        <f aca="false">SUMIF('Off-Balance Sheet'!$J$8:$J$174,$C66,'Off-Balance Sheet'!EJ$8:EJ$174)</f>
        <v>0</v>
      </c>
      <c r="DH66" s="27" t="n">
        <f aca="false">SUMIF('Off-Balance Sheet'!$J$8:$J$174,$C66,'Off-Balance Sheet'!EK$8:EK$174)</f>
        <v>0</v>
      </c>
      <c r="DI66" s="27" t="n">
        <f aca="false">SUMIF('Off-Balance Sheet'!$J$8:$J$174,$C66,'Off-Balance Sheet'!EL$8:EL$174)</f>
        <v>0</v>
      </c>
      <c r="DJ66" s="27" t="n">
        <f aca="false">SUMIF('Off-Balance Sheet'!$J$8:$J$174,$C66,'Off-Balance Sheet'!EM$8:EM$174)</f>
        <v>0</v>
      </c>
      <c r="DK66" s="27" t="n">
        <f aca="false">SUMIF('Off-Balance Sheet'!$J$8:$J$174,$C66,'Off-Balance Sheet'!EN$8:EN$174)</f>
        <v>0</v>
      </c>
      <c r="DL66" s="27" t="n">
        <f aca="false">SUMIF('Off-Balance Sheet'!$J$8:$J$174,$C66,'Off-Balance Sheet'!EO$8:EO$174)</f>
        <v>750</v>
      </c>
      <c r="DM66" s="27" t="n">
        <f aca="false">SUMIF('Off-Balance Sheet'!$J$8:$J$174,$C66,'Off-Balance Sheet'!EP$8:EP$174)</f>
        <v>0</v>
      </c>
      <c r="DN66" s="27" t="n">
        <f aca="false">SUMIF('Off-Balance Sheet'!$J$8:$J$174,$C66,'Off-Balance Sheet'!EQ$8:EQ$174)</f>
        <v>0</v>
      </c>
    </row>
    <row r="67" customFormat="false" ht="12.75" hidden="false" customHeight="false" outlineLevel="0" collapsed="false">
      <c r="C67" s="37" t="s">
        <v>166</v>
      </c>
      <c r="D67" s="13" t="n">
        <f aca="false">SUMIF('Off-Balance Sheet'!$J$8:$J$174,$C67,'Off-Balance Sheet'!$U$8:$U$174)</f>
        <v>475</v>
      </c>
      <c r="F67" s="27" t="n">
        <f aca="false">SUMIF('Off-Balance Sheet'!$J$8:$J$174,$C67,'Off-Balance Sheet'!AI$8:AI$174)</f>
        <v>0</v>
      </c>
      <c r="G67" s="27" t="n">
        <f aca="false">SUMIF('Off-Balance Sheet'!$J$8:$J$174,$C67,'Off-Balance Sheet'!AJ$8:AJ$174)</f>
        <v>0</v>
      </c>
      <c r="H67" s="27" t="n">
        <f aca="false">SUMIF('Off-Balance Sheet'!$J$8:$J$174,$C67,'Off-Balance Sheet'!AK$8:AK$174)</f>
        <v>0</v>
      </c>
      <c r="I67" s="27" t="n">
        <f aca="false">SUMIF('Off-Balance Sheet'!$J$8:$J$174,$C67,'Off-Balance Sheet'!AL$8:AL$174)</f>
        <v>0</v>
      </c>
      <c r="J67" s="27" t="n">
        <f aca="false">SUMIF('Off-Balance Sheet'!$J$8:$J$174,$C67,'Off-Balance Sheet'!AM$8:AM$174)</f>
        <v>0</v>
      </c>
      <c r="K67" s="27" t="n">
        <f aca="false">SUMIF('Off-Balance Sheet'!$J$8:$J$174,$C67,'Off-Balance Sheet'!AN$8:AN$174)</f>
        <v>475</v>
      </c>
      <c r="L67" s="27" t="n">
        <f aca="false">SUMIF('Off-Balance Sheet'!$J$8:$J$174,$C67,'Off-Balance Sheet'!AO$8:AO$174)</f>
        <v>0</v>
      </c>
      <c r="M67" s="27" t="n">
        <f aca="false">SUMIF('Off-Balance Sheet'!$J$8:$J$174,$C67,'Off-Balance Sheet'!AP$8:AP$174)</f>
        <v>0</v>
      </c>
      <c r="N67" s="27" t="n">
        <f aca="false">SUMIF('Off-Balance Sheet'!$J$8:$J$174,$C67,'Off-Balance Sheet'!AQ$8:AQ$174)</f>
        <v>0</v>
      </c>
      <c r="O67" s="27" t="n">
        <f aca="false">SUMIF('Off-Balance Sheet'!$J$8:$J$174,$C67,'Off-Balance Sheet'!AR$8:AR$174)</f>
        <v>0</v>
      </c>
      <c r="P67" s="27" t="n">
        <f aca="false">SUMIF('Off-Balance Sheet'!$J$8:$J$174,$C67,'Off-Balance Sheet'!AS$8:AS$174)</f>
        <v>0</v>
      </c>
      <c r="Q67" s="27" t="n">
        <f aca="false">SUMIF('Off-Balance Sheet'!$J$8:$J$174,$C67,'Off-Balance Sheet'!AT$8:AT$174)</f>
        <v>0</v>
      </c>
      <c r="R67" s="27" t="n">
        <f aca="false">SUMIF('Off-Balance Sheet'!$J$8:$J$174,$C67,'Off-Balance Sheet'!AU$8:AU$174)</f>
        <v>0</v>
      </c>
      <c r="S67" s="27" t="n">
        <f aca="false">SUMIF('Off-Balance Sheet'!$J$8:$J$174,$C67,'Off-Balance Sheet'!AV$8:AV$174)</f>
        <v>0</v>
      </c>
      <c r="T67" s="27" t="n">
        <f aca="false">SUMIF('Off-Balance Sheet'!$J$8:$J$174,$C67,'Off-Balance Sheet'!AW$8:AW$174)</f>
        <v>0</v>
      </c>
      <c r="U67" s="27" t="n">
        <f aca="false">SUMIF('Off-Balance Sheet'!$J$8:$J$174,$C67,'Off-Balance Sheet'!AX$8:AX$174)</f>
        <v>0</v>
      </c>
      <c r="V67" s="27" t="n">
        <f aca="false">SUMIF('Off-Balance Sheet'!$J$8:$J$174,$C67,'Off-Balance Sheet'!AY$8:AY$174)</f>
        <v>0</v>
      </c>
      <c r="W67" s="27" t="n">
        <f aca="false">SUMIF('Off-Balance Sheet'!$J$8:$J$174,$C67,'Off-Balance Sheet'!AZ$8:AZ$174)</f>
        <v>0</v>
      </c>
      <c r="X67" s="27" t="n">
        <f aca="false">SUMIF('Off-Balance Sheet'!$J$8:$J$174,$C67,'Off-Balance Sheet'!BA$8:BA$174)</f>
        <v>0</v>
      </c>
      <c r="Y67" s="27" t="n">
        <f aca="false">SUMIF('Off-Balance Sheet'!$J$8:$J$174,$C67,'Off-Balance Sheet'!BB$8:BB$174)</f>
        <v>0</v>
      </c>
      <c r="Z67" s="27" t="n">
        <f aca="false">SUMIF('Off-Balance Sheet'!$J$8:$J$174,$C67,'Off-Balance Sheet'!BC$8:BC$174)</f>
        <v>0</v>
      </c>
      <c r="AA67" s="27" t="n">
        <f aca="false">SUMIF('Off-Balance Sheet'!$J$8:$J$174,$C67,'Off-Balance Sheet'!BD$8:BD$174)</f>
        <v>0</v>
      </c>
      <c r="AB67" s="27" t="n">
        <f aca="false">SUMIF('Off-Balance Sheet'!$J$8:$J$174,$C67,'Off-Balance Sheet'!BE$8:BE$174)</f>
        <v>0</v>
      </c>
      <c r="AC67" s="27" t="n">
        <f aca="false">SUMIF('Off-Balance Sheet'!$J$8:$J$174,$C67,'Off-Balance Sheet'!BF$8:BF$174)</f>
        <v>0</v>
      </c>
      <c r="AD67" s="27" t="n">
        <f aca="false">SUMIF('Off-Balance Sheet'!$J$8:$J$174,$C67,'Off-Balance Sheet'!BG$8:BG$174)</f>
        <v>0</v>
      </c>
      <c r="AE67" s="27" t="n">
        <f aca="false">SUMIF('Off-Balance Sheet'!$J$8:$J$174,$C67,'Off-Balance Sheet'!BH$8:BH$174)</f>
        <v>0</v>
      </c>
      <c r="AF67" s="27" t="n">
        <f aca="false">SUMIF('Off-Balance Sheet'!$J$8:$J$174,$C67,'Off-Balance Sheet'!BI$8:BI$174)</f>
        <v>0</v>
      </c>
      <c r="AG67" s="27" t="n">
        <f aca="false">SUMIF('Off-Balance Sheet'!$J$8:$J$174,$C67,'Off-Balance Sheet'!BJ$8:BJ$174)</f>
        <v>0</v>
      </c>
      <c r="AH67" s="27" t="n">
        <f aca="false">SUMIF('Off-Balance Sheet'!$J$8:$J$174,$C67,'Off-Balance Sheet'!BK$8:BK$174)</f>
        <v>0</v>
      </c>
      <c r="AI67" s="27" t="n">
        <f aca="false">SUMIF('Off-Balance Sheet'!$J$8:$J$174,$C67,'Off-Balance Sheet'!BL$8:BL$174)</f>
        <v>0</v>
      </c>
      <c r="AJ67" s="27" t="n">
        <f aca="false">SUMIF('Off-Balance Sheet'!$J$8:$J$174,$C67,'Off-Balance Sheet'!BM$8:BM$174)</f>
        <v>0</v>
      </c>
      <c r="AK67" s="27" t="n">
        <f aca="false">SUMIF('Off-Balance Sheet'!$J$8:$J$174,$C67,'Off-Balance Sheet'!BN$8:BN$174)</f>
        <v>0</v>
      </c>
      <c r="AL67" s="27" t="n">
        <f aca="false">SUMIF('Off-Balance Sheet'!$J$8:$J$174,$C67,'Off-Balance Sheet'!BO$8:BO$174)</f>
        <v>0</v>
      </c>
      <c r="AM67" s="27" t="n">
        <f aca="false">SUMIF('Off-Balance Sheet'!$J$8:$J$174,$C67,'Off-Balance Sheet'!BP$8:BP$174)</f>
        <v>0</v>
      </c>
      <c r="AN67" s="27" t="n">
        <f aca="false">SUMIF('Off-Balance Sheet'!$J$8:$J$174,$C67,'Off-Balance Sheet'!BQ$8:BQ$174)</f>
        <v>0</v>
      </c>
      <c r="AO67" s="27" t="n">
        <f aca="false">SUMIF('Off-Balance Sheet'!$J$8:$J$174,$C67,'Off-Balance Sheet'!BR$8:BR$174)</f>
        <v>0</v>
      </c>
      <c r="AP67" s="27" t="n">
        <f aca="false">SUMIF('Off-Balance Sheet'!$J$8:$J$174,$C67,'Off-Balance Sheet'!BS$8:BS$174)</f>
        <v>0</v>
      </c>
      <c r="AQ67" s="27" t="n">
        <f aca="false">SUMIF('Off-Balance Sheet'!$J$8:$J$174,$C67,'Off-Balance Sheet'!BT$8:BT$174)</f>
        <v>0</v>
      </c>
      <c r="AR67" s="27" t="n">
        <f aca="false">SUMIF('Off-Balance Sheet'!$J$8:$J$174,$C67,'Off-Balance Sheet'!BU$8:BU$174)</f>
        <v>0</v>
      </c>
      <c r="AS67" s="27" t="n">
        <f aca="false">SUMIF('Off-Balance Sheet'!$J$8:$J$174,$C67,'Off-Balance Sheet'!BV$8:BV$174)</f>
        <v>0</v>
      </c>
      <c r="AT67" s="27" t="n">
        <f aca="false">SUMIF('Off-Balance Sheet'!$J$8:$J$174,$C67,'Off-Balance Sheet'!BW$8:BW$174)</f>
        <v>0</v>
      </c>
      <c r="AU67" s="27" t="n">
        <f aca="false">SUMIF('Off-Balance Sheet'!$J$8:$J$174,$C67,'Off-Balance Sheet'!BX$8:BX$174)</f>
        <v>0</v>
      </c>
      <c r="AV67" s="27" t="n">
        <f aca="false">SUMIF('Off-Balance Sheet'!$J$8:$J$174,$C67,'Off-Balance Sheet'!BY$8:BY$174)</f>
        <v>0</v>
      </c>
      <c r="AW67" s="27" t="n">
        <f aca="false">SUMIF('Off-Balance Sheet'!$J$8:$J$174,$C67,'Off-Balance Sheet'!BZ$8:BZ$174)</f>
        <v>0</v>
      </c>
      <c r="AX67" s="27" t="n">
        <f aca="false">SUMIF('Off-Balance Sheet'!$J$8:$J$174,$C67,'Off-Balance Sheet'!CA$8:CA$174)</f>
        <v>0</v>
      </c>
      <c r="AY67" s="27" t="n">
        <f aca="false">SUMIF('Off-Balance Sheet'!$J$8:$J$174,$C67,'Off-Balance Sheet'!CB$8:CB$174)</f>
        <v>0</v>
      </c>
      <c r="AZ67" s="27" t="n">
        <f aca="false">SUMIF('Off-Balance Sheet'!$J$8:$J$174,$C67,'Off-Balance Sheet'!CC$8:CC$174)</f>
        <v>0</v>
      </c>
      <c r="BA67" s="27" t="n">
        <f aca="false">SUMIF('Off-Balance Sheet'!$J$8:$J$174,$C67,'Off-Balance Sheet'!CD$8:CD$174)</f>
        <v>0</v>
      </c>
      <c r="BB67" s="27" t="n">
        <f aca="false">SUMIF('Off-Balance Sheet'!$J$8:$J$174,$C67,'Off-Balance Sheet'!CE$8:CE$174)</f>
        <v>0</v>
      </c>
      <c r="BC67" s="27" t="n">
        <f aca="false">SUMIF('Off-Balance Sheet'!$J$8:$J$174,$C67,'Off-Balance Sheet'!CF$8:CF$174)</f>
        <v>0</v>
      </c>
      <c r="BD67" s="27" t="n">
        <f aca="false">SUMIF('Off-Balance Sheet'!$J$8:$J$174,$C67,'Off-Balance Sheet'!CG$8:CG$174)</f>
        <v>0</v>
      </c>
      <c r="BE67" s="27" t="n">
        <f aca="false">SUMIF('Off-Balance Sheet'!$J$8:$J$174,$C67,'Off-Balance Sheet'!CH$8:CH$174)</f>
        <v>0</v>
      </c>
      <c r="BF67" s="27" t="n">
        <f aca="false">SUMIF('Off-Balance Sheet'!$J$8:$J$174,$C67,'Off-Balance Sheet'!CI$8:CI$174)</f>
        <v>0</v>
      </c>
      <c r="BG67" s="27" t="n">
        <f aca="false">SUMIF('Off-Balance Sheet'!$J$8:$J$174,$C67,'Off-Balance Sheet'!CJ$8:CJ$174)</f>
        <v>0</v>
      </c>
      <c r="BH67" s="27" t="n">
        <f aca="false">SUMIF('Off-Balance Sheet'!$J$8:$J$174,$C67,'Off-Balance Sheet'!CK$8:CK$174)</f>
        <v>0</v>
      </c>
      <c r="BI67" s="27" t="n">
        <f aca="false">SUMIF('Off-Balance Sheet'!$J$8:$J$174,$C67,'Off-Balance Sheet'!CL$8:CL$174)</f>
        <v>0</v>
      </c>
      <c r="BJ67" s="27" t="n">
        <f aca="false">SUMIF('Off-Balance Sheet'!$J$8:$J$174,$C67,'Off-Balance Sheet'!CM$8:CM$174)</f>
        <v>0</v>
      </c>
      <c r="BK67" s="27" t="n">
        <f aca="false">SUMIF('Off-Balance Sheet'!$J$8:$J$174,$C67,'Off-Balance Sheet'!CN$8:CN$174)</f>
        <v>0</v>
      </c>
      <c r="BL67" s="27" t="n">
        <f aca="false">SUMIF('Off-Balance Sheet'!$J$8:$J$174,$C67,'Off-Balance Sheet'!CO$8:CO$174)</f>
        <v>0</v>
      </c>
      <c r="BM67" s="27" t="n">
        <f aca="false">SUMIF('Off-Balance Sheet'!$J$8:$J$174,$C67,'Off-Balance Sheet'!CP$8:CP$174)</f>
        <v>0</v>
      </c>
      <c r="BN67" s="27" t="n">
        <f aca="false">SUMIF('Off-Balance Sheet'!$J$8:$J$174,$C67,'Off-Balance Sheet'!CQ$8:CQ$174)</f>
        <v>0</v>
      </c>
      <c r="BO67" s="27" t="n">
        <f aca="false">SUMIF('Off-Balance Sheet'!$J$8:$J$174,$C67,'Off-Balance Sheet'!CR$8:CR$174)</f>
        <v>0</v>
      </c>
      <c r="BP67" s="27" t="n">
        <f aca="false">SUMIF('Off-Balance Sheet'!$J$8:$J$174,$C67,'Off-Balance Sheet'!CS$8:CS$174)</f>
        <v>0</v>
      </c>
      <c r="BQ67" s="27" t="n">
        <f aca="false">SUMIF('Off-Balance Sheet'!$J$8:$J$174,$C67,'Off-Balance Sheet'!CT$8:CT$174)</f>
        <v>0</v>
      </c>
      <c r="BR67" s="27" t="n">
        <f aca="false">SUMIF('Off-Balance Sheet'!$J$8:$J$174,$C67,'Off-Balance Sheet'!CU$8:CU$174)</f>
        <v>0</v>
      </c>
      <c r="BS67" s="27" t="n">
        <f aca="false">SUMIF('Off-Balance Sheet'!$J$8:$J$174,$C67,'Off-Balance Sheet'!CV$8:CV$174)</f>
        <v>0</v>
      </c>
      <c r="BT67" s="27" t="n">
        <f aca="false">SUMIF('Off-Balance Sheet'!$J$8:$J$174,$C67,'Off-Balance Sheet'!CW$8:CW$174)</f>
        <v>0</v>
      </c>
      <c r="BU67" s="27" t="n">
        <f aca="false">SUMIF('Off-Balance Sheet'!$J$8:$J$174,$C67,'Off-Balance Sheet'!CX$8:CX$174)</f>
        <v>0</v>
      </c>
      <c r="BV67" s="27" t="n">
        <f aca="false">SUMIF('Off-Balance Sheet'!$J$8:$J$174,$C67,'Off-Balance Sheet'!CY$8:CY$174)</f>
        <v>0</v>
      </c>
      <c r="BW67" s="27" t="n">
        <f aca="false">SUMIF('Off-Balance Sheet'!$J$8:$J$174,$C67,'Off-Balance Sheet'!CZ$8:CZ$174)</f>
        <v>0</v>
      </c>
      <c r="BX67" s="27" t="n">
        <f aca="false">SUMIF('Off-Balance Sheet'!$J$8:$J$174,$C67,'Off-Balance Sheet'!DA$8:DA$174)</f>
        <v>0</v>
      </c>
      <c r="BY67" s="27" t="n">
        <f aca="false">SUMIF('Off-Balance Sheet'!$J$8:$J$174,$C67,'Off-Balance Sheet'!DB$8:DB$174)</f>
        <v>0</v>
      </c>
      <c r="BZ67" s="27" t="n">
        <f aca="false">SUMIF('Off-Balance Sheet'!$J$8:$J$174,$C67,'Off-Balance Sheet'!DC$8:DC$174)</f>
        <v>0</v>
      </c>
      <c r="CA67" s="27" t="n">
        <f aca="false">SUMIF('Off-Balance Sheet'!$J$8:$J$174,$C67,'Off-Balance Sheet'!DD$8:DD$174)</f>
        <v>0</v>
      </c>
      <c r="CB67" s="27" t="n">
        <f aca="false">SUMIF('Off-Balance Sheet'!$J$8:$J$174,$C67,'Off-Balance Sheet'!DE$8:DE$174)</f>
        <v>0</v>
      </c>
      <c r="CC67" s="27" t="n">
        <f aca="false">SUMIF('Off-Balance Sheet'!$J$8:$J$174,$C67,'Off-Balance Sheet'!DF$8:DF$174)</f>
        <v>0</v>
      </c>
      <c r="CD67" s="27" t="n">
        <f aca="false">SUMIF('Off-Balance Sheet'!$J$8:$J$174,$C67,'Off-Balance Sheet'!DG$8:DG$174)</f>
        <v>0</v>
      </c>
      <c r="CE67" s="27" t="n">
        <f aca="false">SUMIF('Off-Balance Sheet'!$J$8:$J$174,$C67,'Off-Balance Sheet'!DH$8:DH$174)</f>
        <v>0</v>
      </c>
      <c r="CF67" s="27" t="n">
        <f aca="false">SUMIF('Off-Balance Sheet'!$J$8:$J$174,$C67,'Off-Balance Sheet'!DI$8:DI$174)</f>
        <v>0</v>
      </c>
      <c r="CG67" s="27" t="n">
        <f aca="false">SUMIF('Off-Balance Sheet'!$J$8:$J$174,$C67,'Off-Balance Sheet'!DJ$8:DJ$174)</f>
        <v>0</v>
      </c>
      <c r="CH67" s="27" t="n">
        <f aca="false">SUMIF('Off-Balance Sheet'!$J$8:$J$174,$C67,'Off-Balance Sheet'!DK$8:DK$174)</f>
        <v>0</v>
      </c>
      <c r="CI67" s="27" t="n">
        <f aca="false">SUMIF('Off-Balance Sheet'!$J$8:$J$174,$C67,'Off-Balance Sheet'!DL$8:DL$174)</f>
        <v>0</v>
      </c>
      <c r="CJ67" s="27" t="n">
        <f aca="false">SUMIF('Off-Balance Sheet'!$J$8:$J$174,$C67,'Off-Balance Sheet'!DM$8:DM$174)</f>
        <v>0</v>
      </c>
      <c r="CK67" s="27" t="n">
        <f aca="false">SUMIF('Off-Balance Sheet'!$J$8:$J$174,$C67,'Off-Balance Sheet'!DN$8:DN$174)</f>
        <v>0</v>
      </c>
      <c r="CL67" s="27" t="n">
        <f aca="false">SUMIF('Off-Balance Sheet'!$J$8:$J$174,$C67,'Off-Balance Sheet'!DO$8:DO$174)</f>
        <v>0</v>
      </c>
      <c r="CM67" s="27" t="n">
        <f aca="false">SUMIF('Off-Balance Sheet'!$J$8:$J$174,$C67,'Off-Balance Sheet'!DP$8:DP$174)</f>
        <v>0</v>
      </c>
      <c r="CN67" s="27" t="n">
        <f aca="false">SUMIF('Off-Balance Sheet'!$J$8:$J$174,$C67,'Off-Balance Sheet'!DQ$8:DQ$174)</f>
        <v>0</v>
      </c>
      <c r="CO67" s="27" t="n">
        <f aca="false">SUMIF('Off-Balance Sheet'!$J$8:$J$174,$C67,'Off-Balance Sheet'!DR$8:DR$174)</f>
        <v>0</v>
      </c>
      <c r="CP67" s="27" t="n">
        <f aca="false">SUMIF('Off-Balance Sheet'!$J$8:$J$174,$C67,'Off-Balance Sheet'!DS$8:DS$174)</f>
        <v>0</v>
      </c>
      <c r="CQ67" s="27" t="n">
        <f aca="false">SUMIF('Off-Balance Sheet'!$J$8:$J$174,$C67,'Off-Balance Sheet'!DT$8:DT$174)</f>
        <v>0</v>
      </c>
      <c r="CR67" s="27" t="n">
        <f aca="false">SUMIF('Off-Balance Sheet'!$J$8:$J$174,$C67,'Off-Balance Sheet'!DU$8:DU$174)</f>
        <v>0</v>
      </c>
      <c r="CS67" s="27" t="n">
        <f aca="false">SUMIF('Off-Balance Sheet'!$J$8:$J$174,$C67,'Off-Balance Sheet'!DV$8:DV$174)</f>
        <v>0</v>
      </c>
      <c r="CT67" s="27" t="n">
        <f aca="false">SUMIF('Off-Balance Sheet'!$J$8:$J$174,$C67,'Off-Balance Sheet'!DW$8:DW$174)</f>
        <v>0</v>
      </c>
      <c r="CU67" s="27" t="n">
        <f aca="false">SUMIF('Off-Balance Sheet'!$J$8:$J$174,$C67,'Off-Balance Sheet'!DX$8:DX$174)</f>
        <v>0</v>
      </c>
      <c r="CV67" s="27" t="n">
        <f aca="false">SUMIF('Off-Balance Sheet'!$J$8:$J$174,$C67,'Off-Balance Sheet'!DY$8:DY$174)</f>
        <v>0</v>
      </c>
      <c r="CW67" s="27" t="n">
        <f aca="false">SUMIF('Off-Balance Sheet'!$J$8:$J$174,$C67,'Off-Balance Sheet'!DZ$8:DZ$174)</f>
        <v>0</v>
      </c>
      <c r="CX67" s="27" t="n">
        <f aca="false">SUMIF('Off-Balance Sheet'!$J$8:$J$174,$C67,'Off-Balance Sheet'!EA$8:EA$174)</f>
        <v>0</v>
      </c>
      <c r="CY67" s="27" t="n">
        <f aca="false">SUMIF('Off-Balance Sheet'!$J$8:$J$174,$C67,'Off-Balance Sheet'!EB$8:EB$174)</f>
        <v>0</v>
      </c>
      <c r="CZ67" s="27" t="n">
        <f aca="false">SUMIF('Off-Balance Sheet'!$J$8:$J$174,$C67,'Off-Balance Sheet'!EC$8:EC$174)</f>
        <v>0</v>
      </c>
      <c r="DA67" s="27" t="n">
        <f aca="false">SUMIF('Off-Balance Sheet'!$J$8:$J$174,$C67,'Off-Balance Sheet'!ED$8:ED$174)</f>
        <v>0</v>
      </c>
      <c r="DB67" s="27" t="n">
        <f aca="false">SUMIF('Off-Balance Sheet'!$J$8:$J$174,$C67,'Off-Balance Sheet'!EE$8:EE$174)</f>
        <v>0</v>
      </c>
      <c r="DC67" s="27" t="n">
        <f aca="false">SUMIF('Off-Balance Sheet'!$J$8:$J$174,$C67,'Off-Balance Sheet'!EF$8:EF$174)</f>
        <v>0</v>
      </c>
      <c r="DD67" s="27" t="n">
        <f aca="false">SUMIF('Off-Balance Sheet'!$J$8:$J$174,$C67,'Off-Balance Sheet'!EG$8:EG$174)</f>
        <v>0</v>
      </c>
      <c r="DE67" s="27" t="n">
        <f aca="false">SUMIF('Off-Balance Sheet'!$J$8:$J$174,$C67,'Off-Balance Sheet'!EH$8:EH$174)</f>
        <v>0</v>
      </c>
      <c r="DF67" s="27" t="n">
        <f aca="false">SUMIF('Off-Balance Sheet'!$J$8:$J$174,$C67,'Off-Balance Sheet'!EI$8:EI$174)</f>
        <v>0</v>
      </c>
      <c r="DG67" s="27" t="n">
        <f aca="false">SUMIF('Off-Balance Sheet'!$J$8:$J$174,$C67,'Off-Balance Sheet'!EJ$8:EJ$174)</f>
        <v>0</v>
      </c>
      <c r="DH67" s="27" t="n">
        <f aca="false">SUMIF('Off-Balance Sheet'!$J$8:$J$174,$C67,'Off-Balance Sheet'!EK$8:EK$174)</f>
        <v>0</v>
      </c>
      <c r="DI67" s="27" t="n">
        <f aca="false">SUMIF('Off-Balance Sheet'!$J$8:$J$174,$C67,'Off-Balance Sheet'!EL$8:EL$174)</f>
        <v>0</v>
      </c>
      <c r="DJ67" s="27" t="n">
        <f aca="false">SUMIF('Off-Balance Sheet'!$J$8:$J$174,$C67,'Off-Balance Sheet'!EM$8:EM$174)</f>
        <v>0</v>
      </c>
      <c r="DK67" s="27" t="n">
        <f aca="false">SUMIF('Off-Balance Sheet'!$J$8:$J$174,$C67,'Off-Balance Sheet'!EN$8:EN$174)</f>
        <v>0</v>
      </c>
      <c r="DL67" s="27" t="n">
        <f aca="false">SUMIF('Off-Balance Sheet'!$J$8:$J$174,$C67,'Off-Balance Sheet'!EO$8:EO$174)</f>
        <v>475</v>
      </c>
      <c r="DM67" s="27" t="n">
        <f aca="false">SUMIF('Off-Balance Sheet'!$J$8:$J$174,$C67,'Off-Balance Sheet'!EP$8:EP$174)</f>
        <v>0</v>
      </c>
      <c r="DN67" s="27" t="n">
        <f aca="false">SUMIF('Off-Balance Sheet'!$J$8:$J$174,$C67,'Off-Balance Sheet'!EQ$8:EQ$174)</f>
        <v>0</v>
      </c>
    </row>
    <row r="68" customFormat="false" ht="12.75" hidden="false" customHeight="false" outlineLevel="0" collapsed="false">
      <c r="C68" s="37" t="s">
        <v>167</v>
      </c>
      <c r="D68" s="13" t="n">
        <f aca="false">SUMIF('Off-Balance Sheet'!$J$8:$J$174,$C68,'Off-Balance Sheet'!$U$8:$U$174)</f>
        <v>440</v>
      </c>
      <c r="F68" s="27" t="n">
        <f aca="false">SUMIF('Off-Balance Sheet'!$J$8:$J$174,$C68,'Off-Balance Sheet'!AI$8:AI$174)</f>
        <v>0</v>
      </c>
      <c r="G68" s="27" t="n">
        <f aca="false">SUMIF('Off-Balance Sheet'!$J$8:$J$174,$C68,'Off-Balance Sheet'!AJ$8:AJ$174)</f>
        <v>0</v>
      </c>
      <c r="H68" s="27" t="n">
        <f aca="false">SUMIF('Off-Balance Sheet'!$J$8:$J$174,$C68,'Off-Balance Sheet'!AK$8:AK$174)</f>
        <v>0</v>
      </c>
      <c r="I68" s="27" t="n">
        <f aca="false">SUMIF('Off-Balance Sheet'!$J$8:$J$174,$C68,'Off-Balance Sheet'!AL$8:AL$174)</f>
        <v>0</v>
      </c>
      <c r="J68" s="27" t="n">
        <f aca="false">SUMIF('Off-Balance Sheet'!$J$8:$J$174,$C68,'Off-Balance Sheet'!AM$8:AM$174)</f>
        <v>0</v>
      </c>
      <c r="K68" s="27" t="n">
        <f aca="false">SUMIF('Off-Balance Sheet'!$J$8:$J$174,$C68,'Off-Balance Sheet'!AN$8:AN$174)</f>
        <v>440</v>
      </c>
      <c r="L68" s="27" t="n">
        <f aca="false">SUMIF('Off-Balance Sheet'!$J$8:$J$174,$C68,'Off-Balance Sheet'!AO$8:AO$174)</f>
        <v>0</v>
      </c>
      <c r="M68" s="27" t="n">
        <f aca="false">SUMIF('Off-Balance Sheet'!$J$8:$J$174,$C68,'Off-Balance Sheet'!AP$8:AP$174)</f>
        <v>0</v>
      </c>
      <c r="N68" s="27" t="n">
        <f aca="false">SUMIF('Off-Balance Sheet'!$J$8:$J$174,$C68,'Off-Balance Sheet'!AQ$8:AQ$174)</f>
        <v>0</v>
      </c>
      <c r="O68" s="27" t="n">
        <f aca="false">SUMIF('Off-Balance Sheet'!$J$8:$J$174,$C68,'Off-Balance Sheet'!AR$8:AR$174)</f>
        <v>0</v>
      </c>
      <c r="P68" s="27" t="n">
        <f aca="false">SUMIF('Off-Balance Sheet'!$J$8:$J$174,$C68,'Off-Balance Sheet'!AS$8:AS$174)</f>
        <v>0</v>
      </c>
      <c r="Q68" s="27" t="n">
        <f aca="false">SUMIF('Off-Balance Sheet'!$J$8:$J$174,$C68,'Off-Balance Sheet'!AT$8:AT$174)</f>
        <v>0</v>
      </c>
      <c r="R68" s="27" t="n">
        <f aca="false">SUMIF('Off-Balance Sheet'!$J$8:$J$174,$C68,'Off-Balance Sheet'!AU$8:AU$174)</f>
        <v>0</v>
      </c>
      <c r="S68" s="27" t="n">
        <f aca="false">SUMIF('Off-Balance Sheet'!$J$8:$J$174,$C68,'Off-Balance Sheet'!AV$8:AV$174)</f>
        <v>0</v>
      </c>
      <c r="T68" s="27" t="n">
        <f aca="false">SUMIF('Off-Balance Sheet'!$J$8:$J$174,$C68,'Off-Balance Sheet'!AW$8:AW$174)</f>
        <v>0</v>
      </c>
      <c r="U68" s="27" t="n">
        <f aca="false">SUMIF('Off-Balance Sheet'!$J$8:$J$174,$C68,'Off-Balance Sheet'!AX$8:AX$174)</f>
        <v>0</v>
      </c>
      <c r="V68" s="27" t="n">
        <f aca="false">SUMIF('Off-Balance Sheet'!$J$8:$J$174,$C68,'Off-Balance Sheet'!AY$8:AY$174)</f>
        <v>0</v>
      </c>
      <c r="W68" s="27" t="n">
        <f aca="false">SUMIF('Off-Balance Sheet'!$J$8:$J$174,$C68,'Off-Balance Sheet'!AZ$8:AZ$174)</f>
        <v>0</v>
      </c>
      <c r="X68" s="27" t="n">
        <f aca="false">SUMIF('Off-Balance Sheet'!$J$8:$J$174,$C68,'Off-Balance Sheet'!BA$8:BA$174)</f>
        <v>0</v>
      </c>
      <c r="Y68" s="27" t="n">
        <f aca="false">SUMIF('Off-Balance Sheet'!$J$8:$J$174,$C68,'Off-Balance Sheet'!BB$8:BB$174)</f>
        <v>0</v>
      </c>
      <c r="Z68" s="27" t="n">
        <f aca="false">SUMIF('Off-Balance Sheet'!$J$8:$J$174,$C68,'Off-Balance Sheet'!BC$8:BC$174)</f>
        <v>0</v>
      </c>
      <c r="AA68" s="27" t="n">
        <f aca="false">SUMIF('Off-Balance Sheet'!$J$8:$J$174,$C68,'Off-Balance Sheet'!BD$8:BD$174)</f>
        <v>0</v>
      </c>
      <c r="AB68" s="27" t="n">
        <f aca="false">SUMIF('Off-Balance Sheet'!$J$8:$J$174,$C68,'Off-Balance Sheet'!BE$8:BE$174)</f>
        <v>0</v>
      </c>
      <c r="AC68" s="27" t="n">
        <f aca="false">SUMIF('Off-Balance Sheet'!$J$8:$J$174,$C68,'Off-Balance Sheet'!BF$8:BF$174)</f>
        <v>0</v>
      </c>
      <c r="AD68" s="27" t="n">
        <f aca="false">SUMIF('Off-Balance Sheet'!$J$8:$J$174,$C68,'Off-Balance Sheet'!BG$8:BG$174)</f>
        <v>0</v>
      </c>
      <c r="AE68" s="27" t="n">
        <f aca="false">SUMIF('Off-Balance Sheet'!$J$8:$J$174,$C68,'Off-Balance Sheet'!BH$8:BH$174)</f>
        <v>0</v>
      </c>
      <c r="AF68" s="27" t="n">
        <f aca="false">SUMIF('Off-Balance Sheet'!$J$8:$J$174,$C68,'Off-Balance Sheet'!BI$8:BI$174)</f>
        <v>0</v>
      </c>
      <c r="AG68" s="27" t="n">
        <f aca="false">SUMIF('Off-Balance Sheet'!$J$8:$J$174,$C68,'Off-Balance Sheet'!BJ$8:BJ$174)</f>
        <v>0</v>
      </c>
      <c r="AH68" s="27" t="n">
        <f aca="false">SUMIF('Off-Balance Sheet'!$J$8:$J$174,$C68,'Off-Balance Sheet'!BK$8:BK$174)</f>
        <v>0</v>
      </c>
      <c r="AI68" s="27" t="n">
        <f aca="false">SUMIF('Off-Balance Sheet'!$J$8:$J$174,$C68,'Off-Balance Sheet'!BL$8:BL$174)</f>
        <v>0</v>
      </c>
      <c r="AJ68" s="27" t="n">
        <f aca="false">SUMIF('Off-Balance Sheet'!$J$8:$J$174,$C68,'Off-Balance Sheet'!BM$8:BM$174)</f>
        <v>0</v>
      </c>
      <c r="AK68" s="27" t="n">
        <f aca="false">SUMIF('Off-Balance Sheet'!$J$8:$J$174,$C68,'Off-Balance Sheet'!BN$8:BN$174)</f>
        <v>0</v>
      </c>
      <c r="AL68" s="27" t="n">
        <f aca="false">SUMIF('Off-Balance Sheet'!$J$8:$J$174,$C68,'Off-Balance Sheet'!BO$8:BO$174)</f>
        <v>0</v>
      </c>
      <c r="AM68" s="27" t="n">
        <f aca="false">SUMIF('Off-Balance Sheet'!$J$8:$J$174,$C68,'Off-Balance Sheet'!BP$8:BP$174)</f>
        <v>0</v>
      </c>
      <c r="AN68" s="27" t="n">
        <f aca="false">SUMIF('Off-Balance Sheet'!$J$8:$J$174,$C68,'Off-Balance Sheet'!BQ$8:BQ$174)</f>
        <v>0</v>
      </c>
      <c r="AO68" s="27" t="n">
        <f aca="false">SUMIF('Off-Balance Sheet'!$J$8:$J$174,$C68,'Off-Balance Sheet'!BR$8:BR$174)</f>
        <v>0</v>
      </c>
      <c r="AP68" s="27" t="n">
        <f aca="false">SUMIF('Off-Balance Sheet'!$J$8:$J$174,$C68,'Off-Balance Sheet'!BS$8:BS$174)</f>
        <v>0</v>
      </c>
      <c r="AQ68" s="27" t="n">
        <f aca="false">SUMIF('Off-Balance Sheet'!$J$8:$J$174,$C68,'Off-Balance Sheet'!BT$8:BT$174)</f>
        <v>0</v>
      </c>
      <c r="AR68" s="27" t="n">
        <f aca="false">SUMIF('Off-Balance Sheet'!$J$8:$J$174,$C68,'Off-Balance Sheet'!BU$8:BU$174)</f>
        <v>0</v>
      </c>
      <c r="AS68" s="27" t="n">
        <f aca="false">SUMIF('Off-Balance Sheet'!$J$8:$J$174,$C68,'Off-Balance Sheet'!BV$8:BV$174)</f>
        <v>0</v>
      </c>
      <c r="AT68" s="27" t="n">
        <f aca="false">SUMIF('Off-Balance Sheet'!$J$8:$J$174,$C68,'Off-Balance Sheet'!BW$8:BW$174)</f>
        <v>0</v>
      </c>
      <c r="AU68" s="27" t="n">
        <f aca="false">SUMIF('Off-Balance Sheet'!$J$8:$J$174,$C68,'Off-Balance Sheet'!BX$8:BX$174)</f>
        <v>0</v>
      </c>
      <c r="AV68" s="27" t="n">
        <f aca="false">SUMIF('Off-Balance Sheet'!$J$8:$J$174,$C68,'Off-Balance Sheet'!BY$8:BY$174)</f>
        <v>0</v>
      </c>
      <c r="AW68" s="27" t="n">
        <f aca="false">SUMIF('Off-Balance Sheet'!$J$8:$J$174,$C68,'Off-Balance Sheet'!BZ$8:BZ$174)</f>
        <v>0</v>
      </c>
      <c r="AX68" s="27" t="n">
        <f aca="false">SUMIF('Off-Balance Sheet'!$J$8:$J$174,$C68,'Off-Balance Sheet'!CA$8:CA$174)</f>
        <v>0</v>
      </c>
      <c r="AY68" s="27" t="n">
        <f aca="false">SUMIF('Off-Balance Sheet'!$J$8:$J$174,$C68,'Off-Balance Sheet'!CB$8:CB$174)</f>
        <v>0</v>
      </c>
      <c r="AZ68" s="27" t="n">
        <f aca="false">SUMIF('Off-Balance Sheet'!$J$8:$J$174,$C68,'Off-Balance Sheet'!CC$8:CC$174)</f>
        <v>0</v>
      </c>
      <c r="BA68" s="27" t="n">
        <f aca="false">SUMIF('Off-Balance Sheet'!$J$8:$J$174,$C68,'Off-Balance Sheet'!CD$8:CD$174)</f>
        <v>0</v>
      </c>
      <c r="BB68" s="27" t="n">
        <f aca="false">SUMIF('Off-Balance Sheet'!$J$8:$J$174,$C68,'Off-Balance Sheet'!CE$8:CE$174)</f>
        <v>0</v>
      </c>
      <c r="BC68" s="27" t="n">
        <f aca="false">SUMIF('Off-Balance Sheet'!$J$8:$J$174,$C68,'Off-Balance Sheet'!CF$8:CF$174)</f>
        <v>0</v>
      </c>
      <c r="BD68" s="27" t="n">
        <f aca="false">SUMIF('Off-Balance Sheet'!$J$8:$J$174,$C68,'Off-Balance Sheet'!CG$8:CG$174)</f>
        <v>0</v>
      </c>
      <c r="BE68" s="27" t="n">
        <f aca="false">SUMIF('Off-Balance Sheet'!$J$8:$J$174,$C68,'Off-Balance Sheet'!CH$8:CH$174)</f>
        <v>0</v>
      </c>
      <c r="BF68" s="27" t="n">
        <f aca="false">SUMIF('Off-Balance Sheet'!$J$8:$J$174,$C68,'Off-Balance Sheet'!CI$8:CI$174)</f>
        <v>0</v>
      </c>
      <c r="BG68" s="27" t="n">
        <f aca="false">SUMIF('Off-Balance Sheet'!$J$8:$J$174,$C68,'Off-Balance Sheet'!CJ$8:CJ$174)</f>
        <v>0</v>
      </c>
      <c r="BH68" s="27" t="n">
        <f aca="false">SUMIF('Off-Balance Sheet'!$J$8:$J$174,$C68,'Off-Balance Sheet'!CK$8:CK$174)</f>
        <v>0</v>
      </c>
      <c r="BI68" s="27" t="n">
        <f aca="false">SUMIF('Off-Balance Sheet'!$J$8:$J$174,$C68,'Off-Balance Sheet'!CL$8:CL$174)</f>
        <v>0</v>
      </c>
      <c r="BJ68" s="27" t="n">
        <f aca="false">SUMIF('Off-Balance Sheet'!$J$8:$J$174,$C68,'Off-Balance Sheet'!CM$8:CM$174)</f>
        <v>0</v>
      </c>
      <c r="BK68" s="27" t="n">
        <f aca="false">SUMIF('Off-Balance Sheet'!$J$8:$J$174,$C68,'Off-Balance Sheet'!CN$8:CN$174)</f>
        <v>0</v>
      </c>
      <c r="BL68" s="27" t="n">
        <f aca="false">SUMIF('Off-Balance Sheet'!$J$8:$J$174,$C68,'Off-Balance Sheet'!CO$8:CO$174)</f>
        <v>0</v>
      </c>
      <c r="BM68" s="27" t="n">
        <f aca="false">SUMIF('Off-Balance Sheet'!$J$8:$J$174,$C68,'Off-Balance Sheet'!CP$8:CP$174)</f>
        <v>0</v>
      </c>
      <c r="BN68" s="27" t="n">
        <f aca="false">SUMIF('Off-Balance Sheet'!$J$8:$J$174,$C68,'Off-Balance Sheet'!CQ$8:CQ$174)</f>
        <v>0</v>
      </c>
      <c r="BO68" s="27" t="n">
        <f aca="false">SUMIF('Off-Balance Sheet'!$J$8:$J$174,$C68,'Off-Balance Sheet'!CR$8:CR$174)</f>
        <v>0</v>
      </c>
      <c r="BP68" s="27" t="n">
        <f aca="false">SUMIF('Off-Balance Sheet'!$J$8:$J$174,$C68,'Off-Balance Sheet'!CS$8:CS$174)</f>
        <v>0</v>
      </c>
      <c r="BQ68" s="27" t="n">
        <f aca="false">SUMIF('Off-Balance Sheet'!$J$8:$J$174,$C68,'Off-Balance Sheet'!CT$8:CT$174)</f>
        <v>0</v>
      </c>
      <c r="BR68" s="27" t="n">
        <f aca="false">SUMIF('Off-Balance Sheet'!$J$8:$J$174,$C68,'Off-Balance Sheet'!CU$8:CU$174)</f>
        <v>0</v>
      </c>
      <c r="BS68" s="27" t="n">
        <f aca="false">SUMIF('Off-Balance Sheet'!$J$8:$J$174,$C68,'Off-Balance Sheet'!CV$8:CV$174)</f>
        <v>0</v>
      </c>
      <c r="BT68" s="27" t="n">
        <f aca="false">SUMIF('Off-Balance Sheet'!$J$8:$J$174,$C68,'Off-Balance Sheet'!CW$8:CW$174)</f>
        <v>0</v>
      </c>
      <c r="BU68" s="27" t="n">
        <f aca="false">SUMIF('Off-Balance Sheet'!$J$8:$J$174,$C68,'Off-Balance Sheet'!CX$8:CX$174)</f>
        <v>0</v>
      </c>
      <c r="BV68" s="27" t="n">
        <f aca="false">SUMIF('Off-Balance Sheet'!$J$8:$J$174,$C68,'Off-Balance Sheet'!CY$8:CY$174)</f>
        <v>0</v>
      </c>
      <c r="BW68" s="27" t="n">
        <f aca="false">SUMIF('Off-Balance Sheet'!$J$8:$J$174,$C68,'Off-Balance Sheet'!CZ$8:CZ$174)</f>
        <v>0</v>
      </c>
      <c r="BX68" s="27" t="n">
        <f aca="false">SUMIF('Off-Balance Sheet'!$J$8:$J$174,$C68,'Off-Balance Sheet'!DA$8:DA$174)</f>
        <v>0</v>
      </c>
      <c r="BY68" s="27" t="n">
        <f aca="false">SUMIF('Off-Balance Sheet'!$J$8:$J$174,$C68,'Off-Balance Sheet'!DB$8:DB$174)</f>
        <v>0</v>
      </c>
      <c r="BZ68" s="27" t="n">
        <f aca="false">SUMIF('Off-Balance Sheet'!$J$8:$J$174,$C68,'Off-Balance Sheet'!DC$8:DC$174)</f>
        <v>0</v>
      </c>
      <c r="CA68" s="27" t="n">
        <f aca="false">SUMIF('Off-Balance Sheet'!$J$8:$J$174,$C68,'Off-Balance Sheet'!DD$8:DD$174)</f>
        <v>0</v>
      </c>
      <c r="CB68" s="27" t="n">
        <f aca="false">SUMIF('Off-Balance Sheet'!$J$8:$J$174,$C68,'Off-Balance Sheet'!DE$8:DE$174)</f>
        <v>0</v>
      </c>
      <c r="CC68" s="27" t="n">
        <f aca="false">SUMIF('Off-Balance Sheet'!$J$8:$J$174,$C68,'Off-Balance Sheet'!DF$8:DF$174)</f>
        <v>0</v>
      </c>
      <c r="CD68" s="27" t="n">
        <f aca="false">SUMIF('Off-Balance Sheet'!$J$8:$J$174,$C68,'Off-Balance Sheet'!DG$8:DG$174)</f>
        <v>0</v>
      </c>
      <c r="CE68" s="27" t="n">
        <f aca="false">SUMIF('Off-Balance Sheet'!$J$8:$J$174,$C68,'Off-Balance Sheet'!DH$8:DH$174)</f>
        <v>0</v>
      </c>
      <c r="CF68" s="27" t="n">
        <f aca="false">SUMIF('Off-Balance Sheet'!$J$8:$J$174,$C68,'Off-Balance Sheet'!DI$8:DI$174)</f>
        <v>0</v>
      </c>
      <c r="CG68" s="27" t="n">
        <f aca="false">SUMIF('Off-Balance Sheet'!$J$8:$J$174,$C68,'Off-Balance Sheet'!DJ$8:DJ$174)</f>
        <v>0</v>
      </c>
      <c r="CH68" s="27" t="n">
        <f aca="false">SUMIF('Off-Balance Sheet'!$J$8:$J$174,$C68,'Off-Balance Sheet'!DK$8:DK$174)</f>
        <v>0</v>
      </c>
      <c r="CI68" s="27" t="n">
        <f aca="false">SUMIF('Off-Balance Sheet'!$J$8:$J$174,$C68,'Off-Balance Sheet'!DL$8:DL$174)</f>
        <v>0</v>
      </c>
      <c r="CJ68" s="27" t="n">
        <f aca="false">SUMIF('Off-Balance Sheet'!$J$8:$J$174,$C68,'Off-Balance Sheet'!DM$8:DM$174)</f>
        <v>0</v>
      </c>
      <c r="CK68" s="27" t="n">
        <f aca="false">SUMIF('Off-Balance Sheet'!$J$8:$J$174,$C68,'Off-Balance Sheet'!DN$8:DN$174)</f>
        <v>0</v>
      </c>
      <c r="CL68" s="27" t="n">
        <f aca="false">SUMIF('Off-Balance Sheet'!$J$8:$J$174,$C68,'Off-Balance Sheet'!DO$8:DO$174)</f>
        <v>0</v>
      </c>
      <c r="CM68" s="27" t="n">
        <f aca="false">SUMIF('Off-Balance Sheet'!$J$8:$J$174,$C68,'Off-Balance Sheet'!DP$8:DP$174)</f>
        <v>0</v>
      </c>
      <c r="CN68" s="27" t="n">
        <f aca="false">SUMIF('Off-Balance Sheet'!$J$8:$J$174,$C68,'Off-Balance Sheet'!DQ$8:DQ$174)</f>
        <v>0</v>
      </c>
      <c r="CO68" s="27" t="n">
        <f aca="false">SUMIF('Off-Balance Sheet'!$J$8:$J$174,$C68,'Off-Balance Sheet'!DR$8:DR$174)</f>
        <v>0</v>
      </c>
      <c r="CP68" s="27" t="n">
        <f aca="false">SUMIF('Off-Balance Sheet'!$J$8:$J$174,$C68,'Off-Balance Sheet'!DS$8:DS$174)</f>
        <v>0</v>
      </c>
      <c r="CQ68" s="27" t="n">
        <f aca="false">SUMIF('Off-Balance Sheet'!$J$8:$J$174,$C68,'Off-Balance Sheet'!DT$8:DT$174)</f>
        <v>0</v>
      </c>
      <c r="CR68" s="27" t="n">
        <f aca="false">SUMIF('Off-Balance Sheet'!$J$8:$J$174,$C68,'Off-Balance Sheet'!DU$8:DU$174)</f>
        <v>0</v>
      </c>
      <c r="CS68" s="27" t="n">
        <f aca="false">SUMIF('Off-Balance Sheet'!$J$8:$J$174,$C68,'Off-Balance Sheet'!DV$8:DV$174)</f>
        <v>0</v>
      </c>
      <c r="CT68" s="27" t="n">
        <f aca="false">SUMIF('Off-Balance Sheet'!$J$8:$J$174,$C68,'Off-Balance Sheet'!DW$8:DW$174)</f>
        <v>0</v>
      </c>
      <c r="CU68" s="27" t="n">
        <f aca="false">SUMIF('Off-Balance Sheet'!$J$8:$J$174,$C68,'Off-Balance Sheet'!DX$8:DX$174)</f>
        <v>0</v>
      </c>
      <c r="CV68" s="27" t="n">
        <f aca="false">SUMIF('Off-Balance Sheet'!$J$8:$J$174,$C68,'Off-Balance Sheet'!DY$8:DY$174)</f>
        <v>0</v>
      </c>
      <c r="CW68" s="27" t="n">
        <f aca="false">SUMIF('Off-Balance Sheet'!$J$8:$J$174,$C68,'Off-Balance Sheet'!DZ$8:DZ$174)</f>
        <v>0</v>
      </c>
      <c r="CX68" s="27" t="n">
        <f aca="false">SUMIF('Off-Balance Sheet'!$J$8:$J$174,$C68,'Off-Balance Sheet'!EA$8:EA$174)</f>
        <v>0</v>
      </c>
      <c r="CY68" s="27" t="n">
        <f aca="false">SUMIF('Off-Balance Sheet'!$J$8:$J$174,$C68,'Off-Balance Sheet'!EB$8:EB$174)</f>
        <v>0</v>
      </c>
      <c r="CZ68" s="27" t="n">
        <f aca="false">SUMIF('Off-Balance Sheet'!$J$8:$J$174,$C68,'Off-Balance Sheet'!EC$8:EC$174)</f>
        <v>0</v>
      </c>
      <c r="DA68" s="27" t="n">
        <f aca="false">SUMIF('Off-Balance Sheet'!$J$8:$J$174,$C68,'Off-Balance Sheet'!ED$8:ED$174)</f>
        <v>0</v>
      </c>
      <c r="DB68" s="27" t="n">
        <f aca="false">SUMIF('Off-Balance Sheet'!$J$8:$J$174,$C68,'Off-Balance Sheet'!EE$8:EE$174)</f>
        <v>0</v>
      </c>
      <c r="DC68" s="27" t="n">
        <f aca="false">SUMIF('Off-Balance Sheet'!$J$8:$J$174,$C68,'Off-Balance Sheet'!EF$8:EF$174)</f>
        <v>0</v>
      </c>
      <c r="DD68" s="27" t="n">
        <f aca="false">SUMIF('Off-Balance Sheet'!$J$8:$J$174,$C68,'Off-Balance Sheet'!EG$8:EG$174)</f>
        <v>0</v>
      </c>
      <c r="DE68" s="27" t="n">
        <f aca="false">SUMIF('Off-Balance Sheet'!$J$8:$J$174,$C68,'Off-Balance Sheet'!EH$8:EH$174)</f>
        <v>0</v>
      </c>
      <c r="DF68" s="27" t="n">
        <f aca="false">SUMIF('Off-Balance Sheet'!$J$8:$J$174,$C68,'Off-Balance Sheet'!EI$8:EI$174)</f>
        <v>0</v>
      </c>
      <c r="DG68" s="27" t="n">
        <f aca="false">SUMIF('Off-Balance Sheet'!$J$8:$J$174,$C68,'Off-Balance Sheet'!EJ$8:EJ$174)</f>
        <v>0</v>
      </c>
      <c r="DH68" s="27" t="n">
        <f aca="false">SUMIF('Off-Balance Sheet'!$J$8:$J$174,$C68,'Off-Balance Sheet'!EK$8:EK$174)</f>
        <v>0</v>
      </c>
      <c r="DI68" s="27" t="n">
        <f aca="false">SUMIF('Off-Balance Sheet'!$J$8:$J$174,$C68,'Off-Balance Sheet'!EL$8:EL$174)</f>
        <v>0</v>
      </c>
      <c r="DJ68" s="27" t="n">
        <f aca="false">SUMIF('Off-Balance Sheet'!$J$8:$J$174,$C68,'Off-Balance Sheet'!EM$8:EM$174)</f>
        <v>0</v>
      </c>
      <c r="DK68" s="27" t="n">
        <f aca="false">SUMIF('Off-Balance Sheet'!$J$8:$J$174,$C68,'Off-Balance Sheet'!EN$8:EN$174)</f>
        <v>0</v>
      </c>
      <c r="DL68" s="27" t="n">
        <f aca="false">SUMIF('Off-Balance Sheet'!$J$8:$J$174,$C68,'Off-Balance Sheet'!EO$8:EO$174)</f>
        <v>440</v>
      </c>
      <c r="DM68" s="27" t="n">
        <f aca="false">SUMIF('Off-Balance Sheet'!$J$8:$J$174,$C68,'Off-Balance Sheet'!EP$8:EP$174)</f>
        <v>0</v>
      </c>
      <c r="DN68" s="27" t="n">
        <f aca="false">SUMIF('Off-Balance Sheet'!$J$8:$J$174,$C68,'Off-Balance Sheet'!EQ$8:EQ$174)</f>
        <v>0</v>
      </c>
    </row>
    <row r="69" customFormat="false" ht="12.75" hidden="false" customHeight="false" outlineLevel="0" collapsed="false">
      <c r="C69" s="38" t="s">
        <v>168</v>
      </c>
      <c r="D69" s="13" t="n">
        <f aca="false">SUMIF('Off-Balance Sheet'!$J$8:$J$174,$C69,'Off-Balance Sheet'!$U$8:$U$174)</f>
        <v>232</v>
      </c>
      <c r="F69" s="27" t="n">
        <f aca="false">SUMIF('Off-Balance Sheet'!$J$8:$J$174,$C69,'Off-Balance Sheet'!AI$8:AI$174)</f>
        <v>2.076</v>
      </c>
      <c r="G69" s="27" t="n">
        <f aca="false">SUMIF('Off-Balance Sheet'!$J$8:$J$174,$C69,'Off-Balance Sheet'!AJ$8:AJ$174)</f>
        <v>0</v>
      </c>
      <c r="H69" s="27" t="n">
        <f aca="false">SUMIF('Off-Balance Sheet'!$J$8:$J$174,$C69,'Off-Balance Sheet'!AK$8:AK$174)</f>
        <v>0</v>
      </c>
      <c r="I69" s="27" t="n">
        <f aca="false">SUMIF('Off-Balance Sheet'!$J$8:$J$174,$C69,'Off-Balance Sheet'!AL$8:AL$174)</f>
        <v>0</v>
      </c>
      <c r="J69" s="27" t="n">
        <f aca="false">SUMIF('Off-Balance Sheet'!$J$8:$J$174,$C69,'Off-Balance Sheet'!AM$8:AM$174)</f>
        <v>2.076</v>
      </c>
      <c r="K69" s="27" t="n">
        <f aca="false">SUMIF('Off-Balance Sheet'!$J$8:$J$174,$C69,'Off-Balance Sheet'!AN$8:AN$174)</f>
        <v>0</v>
      </c>
      <c r="L69" s="27" t="n">
        <f aca="false">SUMIF('Off-Balance Sheet'!$J$8:$J$174,$C69,'Off-Balance Sheet'!AO$8:AO$174)</f>
        <v>0</v>
      </c>
      <c r="M69" s="27" t="n">
        <f aca="false">SUMIF('Off-Balance Sheet'!$J$8:$J$174,$C69,'Off-Balance Sheet'!AP$8:AP$174)</f>
        <v>0</v>
      </c>
      <c r="N69" s="27" t="n">
        <f aca="false">SUMIF('Off-Balance Sheet'!$J$8:$J$174,$C69,'Off-Balance Sheet'!AQ$8:AQ$174)</f>
        <v>0</v>
      </c>
      <c r="O69" s="27" t="n">
        <f aca="false">SUMIF('Off-Balance Sheet'!$J$8:$J$174,$C69,'Off-Balance Sheet'!AR$8:AR$174)</f>
        <v>232</v>
      </c>
      <c r="P69" s="27" t="n">
        <f aca="false">SUMIF('Off-Balance Sheet'!$J$8:$J$174,$C69,'Off-Balance Sheet'!AS$8:AS$174)</f>
        <v>0</v>
      </c>
      <c r="Q69" s="27" t="n">
        <f aca="false">SUMIF('Off-Balance Sheet'!$J$8:$J$174,$C69,'Off-Balance Sheet'!AT$8:AT$174)</f>
        <v>0</v>
      </c>
      <c r="R69" s="27" t="n">
        <f aca="false">SUMIF('Off-Balance Sheet'!$J$8:$J$174,$C69,'Off-Balance Sheet'!AU$8:AU$174)</f>
        <v>0</v>
      </c>
      <c r="S69" s="27" t="n">
        <f aca="false">SUMIF('Off-Balance Sheet'!$J$8:$J$174,$C69,'Off-Balance Sheet'!AV$8:AV$174)</f>
        <v>0</v>
      </c>
      <c r="T69" s="27" t="n">
        <f aca="false">SUMIF('Off-Balance Sheet'!$J$8:$J$174,$C69,'Off-Balance Sheet'!AW$8:AW$174)</f>
        <v>0</v>
      </c>
      <c r="U69" s="27" t="n">
        <f aca="false">SUMIF('Off-Balance Sheet'!$J$8:$J$174,$C69,'Off-Balance Sheet'!AX$8:AX$174)</f>
        <v>0</v>
      </c>
      <c r="V69" s="27" t="n">
        <f aca="false">SUMIF('Off-Balance Sheet'!$J$8:$J$174,$C69,'Off-Balance Sheet'!AY$8:AY$174)</f>
        <v>0</v>
      </c>
      <c r="W69" s="27" t="n">
        <f aca="false">SUMIF('Off-Balance Sheet'!$J$8:$J$174,$C69,'Off-Balance Sheet'!AZ$8:AZ$174)</f>
        <v>0</v>
      </c>
      <c r="X69" s="27" t="n">
        <f aca="false">SUMIF('Off-Balance Sheet'!$J$8:$J$174,$C69,'Off-Balance Sheet'!BA$8:BA$174)</f>
        <v>0</v>
      </c>
      <c r="Y69" s="27" t="n">
        <f aca="false">SUMIF('Off-Balance Sheet'!$J$8:$J$174,$C69,'Off-Balance Sheet'!BB$8:BB$174)</f>
        <v>0</v>
      </c>
      <c r="Z69" s="27" t="n">
        <f aca="false">SUMIF('Off-Balance Sheet'!$J$8:$J$174,$C69,'Off-Balance Sheet'!BC$8:BC$174)</f>
        <v>0</v>
      </c>
      <c r="AA69" s="27" t="n">
        <f aca="false">SUMIF('Off-Balance Sheet'!$J$8:$J$174,$C69,'Off-Balance Sheet'!BD$8:BD$174)</f>
        <v>0</v>
      </c>
      <c r="AB69" s="27" t="n">
        <f aca="false">SUMIF('Off-Balance Sheet'!$J$8:$J$174,$C69,'Off-Balance Sheet'!BE$8:BE$174)</f>
        <v>0</v>
      </c>
      <c r="AC69" s="27" t="n">
        <f aca="false">SUMIF('Off-Balance Sheet'!$J$8:$J$174,$C69,'Off-Balance Sheet'!BF$8:BF$174)</f>
        <v>0</v>
      </c>
      <c r="AD69" s="27" t="n">
        <f aca="false">SUMIF('Off-Balance Sheet'!$J$8:$J$174,$C69,'Off-Balance Sheet'!BG$8:BG$174)</f>
        <v>0</v>
      </c>
      <c r="AE69" s="27" t="n">
        <f aca="false">SUMIF('Off-Balance Sheet'!$J$8:$J$174,$C69,'Off-Balance Sheet'!BH$8:BH$174)</f>
        <v>0</v>
      </c>
      <c r="AF69" s="27" t="n">
        <f aca="false">SUMIF('Off-Balance Sheet'!$J$8:$J$174,$C69,'Off-Balance Sheet'!BI$8:BI$174)</f>
        <v>0</v>
      </c>
      <c r="AG69" s="27" t="n">
        <f aca="false">SUMIF('Off-Balance Sheet'!$J$8:$J$174,$C69,'Off-Balance Sheet'!BJ$8:BJ$174)</f>
        <v>0</v>
      </c>
      <c r="AH69" s="27" t="n">
        <f aca="false">SUMIF('Off-Balance Sheet'!$J$8:$J$174,$C69,'Off-Balance Sheet'!BK$8:BK$174)</f>
        <v>0</v>
      </c>
      <c r="AI69" s="27" t="n">
        <f aca="false">SUMIF('Off-Balance Sheet'!$J$8:$J$174,$C69,'Off-Balance Sheet'!BL$8:BL$174)</f>
        <v>0</v>
      </c>
      <c r="AJ69" s="27" t="n">
        <f aca="false">SUMIF('Off-Balance Sheet'!$J$8:$J$174,$C69,'Off-Balance Sheet'!BM$8:BM$174)</f>
        <v>0</v>
      </c>
      <c r="AK69" s="27" t="n">
        <f aca="false">SUMIF('Off-Balance Sheet'!$J$8:$J$174,$C69,'Off-Balance Sheet'!BN$8:BN$174)</f>
        <v>0</v>
      </c>
      <c r="AL69" s="27" t="n">
        <f aca="false">SUMIF('Off-Balance Sheet'!$J$8:$J$174,$C69,'Off-Balance Sheet'!BO$8:BO$174)</f>
        <v>0</v>
      </c>
      <c r="AM69" s="27" t="n">
        <f aca="false">SUMIF('Off-Balance Sheet'!$J$8:$J$174,$C69,'Off-Balance Sheet'!BP$8:BP$174)</f>
        <v>0</v>
      </c>
      <c r="AN69" s="27" t="n">
        <f aca="false">SUMIF('Off-Balance Sheet'!$J$8:$J$174,$C69,'Off-Balance Sheet'!BQ$8:BQ$174)</f>
        <v>0</v>
      </c>
      <c r="AO69" s="27" t="n">
        <f aca="false">SUMIF('Off-Balance Sheet'!$J$8:$J$174,$C69,'Off-Balance Sheet'!BR$8:BR$174)</f>
        <v>0</v>
      </c>
      <c r="AP69" s="27" t="n">
        <f aca="false">SUMIF('Off-Balance Sheet'!$J$8:$J$174,$C69,'Off-Balance Sheet'!BS$8:BS$174)</f>
        <v>0</v>
      </c>
      <c r="AQ69" s="27" t="n">
        <f aca="false">SUMIF('Off-Balance Sheet'!$J$8:$J$174,$C69,'Off-Balance Sheet'!BT$8:BT$174)</f>
        <v>0</v>
      </c>
      <c r="AR69" s="27" t="n">
        <f aca="false">SUMIF('Off-Balance Sheet'!$J$8:$J$174,$C69,'Off-Balance Sheet'!BU$8:BU$174)</f>
        <v>0</v>
      </c>
      <c r="AS69" s="27" t="n">
        <f aca="false">SUMIF('Off-Balance Sheet'!$J$8:$J$174,$C69,'Off-Balance Sheet'!BV$8:BV$174)</f>
        <v>0</v>
      </c>
      <c r="AT69" s="27" t="n">
        <f aca="false">SUMIF('Off-Balance Sheet'!$J$8:$J$174,$C69,'Off-Balance Sheet'!BW$8:BW$174)</f>
        <v>0</v>
      </c>
      <c r="AU69" s="27" t="n">
        <f aca="false">SUMIF('Off-Balance Sheet'!$J$8:$J$174,$C69,'Off-Balance Sheet'!BX$8:BX$174)</f>
        <v>0</v>
      </c>
      <c r="AV69" s="27" t="n">
        <f aca="false">SUMIF('Off-Balance Sheet'!$J$8:$J$174,$C69,'Off-Balance Sheet'!BY$8:BY$174)</f>
        <v>0</v>
      </c>
      <c r="AW69" s="27" t="n">
        <f aca="false">SUMIF('Off-Balance Sheet'!$J$8:$J$174,$C69,'Off-Balance Sheet'!BZ$8:BZ$174)</f>
        <v>0</v>
      </c>
      <c r="AX69" s="27" t="n">
        <f aca="false">SUMIF('Off-Balance Sheet'!$J$8:$J$174,$C69,'Off-Balance Sheet'!CA$8:CA$174)</f>
        <v>0</v>
      </c>
      <c r="AY69" s="27" t="n">
        <f aca="false">SUMIF('Off-Balance Sheet'!$J$8:$J$174,$C69,'Off-Balance Sheet'!CB$8:CB$174)</f>
        <v>0</v>
      </c>
      <c r="AZ69" s="27" t="n">
        <f aca="false">SUMIF('Off-Balance Sheet'!$J$8:$J$174,$C69,'Off-Balance Sheet'!CC$8:CC$174)</f>
        <v>0</v>
      </c>
      <c r="BA69" s="27" t="n">
        <f aca="false">SUMIF('Off-Balance Sheet'!$J$8:$J$174,$C69,'Off-Balance Sheet'!CD$8:CD$174)</f>
        <v>0</v>
      </c>
      <c r="BB69" s="27" t="n">
        <f aca="false">SUMIF('Off-Balance Sheet'!$J$8:$J$174,$C69,'Off-Balance Sheet'!CE$8:CE$174)</f>
        <v>0</v>
      </c>
      <c r="BC69" s="27" t="n">
        <f aca="false">SUMIF('Off-Balance Sheet'!$J$8:$J$174,$C69,'Off-Balance Sheet'!CF$8:CF$174)</f>
        <v>0</v>
      </c>
      <c r="BD69" s="27" t="n">
        <f aca="false">SUMIF('Off-Balance Sheet'!$J$8:$J$174,$C69,'Off-Balance Sheet'!CG$8:CG$174)</f>
        <v>0</v>
      </c>
      <c r="BE69" s="27" t="n">
        <f aca="false">SUMIF('Off-Balance Sheet'!$J$8:$J$174,$C69,'Off-Balance Sheet'!CH$8:CH$174)</f>
        <v>0</v>
      </c>
      <c r="BF69" s="27" t="n">
        <f aca="false">SUMIF('Off-Balance Sheet'!$J$8:$J$174,$C69,'Off-Balance Sheet'!CI$8:CI$174)</f>
        <v>0</v>
      </c>
      <c r="BG69" s="27" t="n">
        <f aca="false">SUMIF('Off-Balance Sheet'!$J$8:$J$174,$C69,'Off-Balance Sheet'!CJ$8:CJ$174)</f>
        <v>0</v>
      </c>
      <c r="BH69" s="27" t="n">
        <f aca="false">SUMIF('Off-Balance Sheet'!$J$8:$J$174,$C69,'Off-Balance Sheet'!CK$8:CK$174)</f>
        <v>0</v>
      </c>
      <c r="BI69" s="27" t="n">
        <f aca="false">SUMIF('Off-Balance Sheet'!$J$8:$J$174,$C69,'Off-Balance Sheet'!CL$8:CL$174)</f>
        <v>0</v>
      </c>
      <c r="BJ69" s="27" t="n">
        <f aca="false">SUMIF('Off-Balance Sheet'!$J$8:$J$174,$C69,'Off-Balance Sheet'!CM$8:CM$174)</f>
        <v>0</v>
      </c>
      <c r="BK69" s="27" t="n">
        <f aca="false">SUMIF('Off-Balance Sheet'!$J$8:$J$174,$C69,'Off-Balance Sheet'!CN$8:CN$174)</f>
        <v>0</v>
      </c>
      <c r="BL69" s="27" t="n">
        <f aca="false">SUMIF('Off-Balance Sheet'!$J$8:$J$174,$C69,'Off-Balance Sheet'!CO$8:CO$174)</f>
        <v>0</v>
      </c>
      <c r="BM69" s="27" t="n">
        <f aca="false">SUMIF('Off-Balance Sheet'!$J$8:$J$174,$C69,'Off-Balance Sheet'!CP$8:CP$174)</f>
        <v>0</v>
      </c>
      <c r="BN69" s="27" t="n">
        <f aca="false">SUMIF('Off-Balance Sheet'!$J$8:$J$174,$C69,'Off-Balance Sheet'!CQ$8:CQ$174)</f>
        <v>0</v>
      </c>
      <c r="BO69" s="27" t="n">
        <f aca="false">SUMIF('Off-Balance Sheet'!$J$8:$J$174,$C69,'Off-Balance Sheet'!CR$8:CR$174)</f>
        <v>0</v>
      </c>
      <c r="BP69" s="27" t="n">
        <f aca="false">SUMIF('Off-Balance Sheet'!$J$8:$J$174,$C69,'Off-Balance Sheet'!CS$8:CS$174)</f>
        <v>0</v>
      </c>
      <c r="BQ69" s="27" t="n">
        <f aca="false">SUMIF('Off-Balance Sheet'!$J$8:$J$174,$C69,'Off-Balance Sheet'!CT$8:CT$174)</f>
        <v>0</v>
      </c>
      <c r="BR69" s="27" t="n">
        <f aca="false">SUMIF('Off-Balance Sheet'!$J$8:$J$174,$C69,'Off-Balance Sheet'!CU$8:CU$174)</f>
        <v>0</v>
      </c>
      <c r="BS69" s="27" t="n">
        <f aca="false">SUMIF('Off-Balance Sheet'!$J$8:$J$174,$C69,'Off-Balance Sheet'!CV$8:CV$174)</f>
        <v>0</v>
      </c>
      <c r="BT69" s="27" t="n">
        <f aca="false">SUMIF('Off-Balance Sheet'!$J$8:$J$174,$C69,'Off-Balance Sheet'!CW$8:CW$174)</f>
        <v>0</v>
      </c>
      <c r="BU69" s="27" t="n">
        <f aca="false">SUMIF('Off-Balance Sheet'!$J$8:$J$174,$C69,'Off-Balance Sheet'!CX$8:CX$174)</f>
        <v>0</v>
      </c>
      <c r="BV69" s="27" t="n">
        <f aca="false">SUMIF('Off-Balance Sheet'!$J$8:$J$174,$C69,'Off-Balance Sheet'!CY$8:CY$174)</f>
        <v>0</v>
      </c>
      <c r="BW69" s="27" t="n">
        <f aca="false">SUMIF('Off-Balance Sheet'!$J$8:$J$174,$C69,'Off-Balance Sheet'!CZ$8:CZ$174)</f>
        <v>0</v>
      </c>
      <c r="BX69" s="27" t="n">
        <f aca="false">SUMIF('Off-Balance Sheet'!$J$8:$J$174,$C69,'Off-Balance Sheet'!DA$8:DA$174)</f>
        <v>0</v>
      </c>
      <c r="BY69" s="27" t="n">
        <f aca="false">SUMIF('Off-Balance Sheet'!$J$8:$J$174,$C69,'Off-Balance Sheet'!DB$8:DB$174)</f>
        <v>0</v>
      </c>
      <c r="BZ69" s="27" t="n">
        <f aca="false">SUMIF('Off-Balance Sheet'!$J$8:$J$174,$C69,'Off-Balance Sheet'!DC$8:DC$174)</f>
        <v>0</v>
      </c>
      <c r="CA69" s="27" t="n">
        <f aca="false">SUMIF('Off-Balance Sheet'!$J$8:$J$174,$C69,'Off-Balance Sheet'!DD$8:DD$174)</f>
        <v>0</v>
      </c>
      <c r="CB69" s="27" t="n">
        <f aca="false">SUMIF('Off-Balance Sheet'!$J$8:$J$174,$C69,'Off-Balance Sheet'!DE$8:DE$174)</f>
        <v>0</v>
      </c>
      <c r="CC69" s="27" t="n">
        <f aca="false">SUMIF('Off-Balance Sheet'!$J$8:$J$174,$C69,'Off-Balance Sheet'!DF$8:DF$174)</f>
        <v>0</v>
      </c>
      <c r="CD69" s="27" t="n">
        <f aca="false">SUMIF('Off-Balance Sheet'!$J$8:$J$174,$C69,'Off-Balance Sheet'!DG$8:DG$174)</f>
        <v>0</v>
      </c>
      <c r="CE69" s="27" t="n">
        <f aca="false">SUMIF('Off-Balance Sheet'!$J$8:$J$174,$C69,'Off-Balance Sheet'!DH$8:DH$174)</f>
        <v>0</v>
      </c>
      <c r="CF69" s="27" t="n">
        <f aca="false">SUMIF('Off-Balance Sheet'!$J$8:$J$174,$C69,'Off-Balance Sheet'!DI$8:DI$174)</f>
        <v>0</v>
      </c>
      <c r="CG69" s="27" t="n">
        <f aca="false">SUMIF('Off-Balance Sheet'!$J$8:$J$174,$C69,'Off-Balance Sheet'!DJ$8:DJ$174)</f>
        <v>0</v>
      </c>
      <c r="CH69" s="27" t="n">
        <f aca="false">SUMIF('Off-Balance Sheet'!$J$8:$J$174,$C69,'Off-Balance Sheet'!DK$8:DK$174)</f>
        <v>0</v>
      </c>
      <c r="CI69" s="27" t="n">
        <f aca="false">SUMIF('Off-Balance Sheet'!$J$8:$J$174,$C69,'Off-Balance Sheet'!DL$8:DL$174)</f>
        <v>0</v>
      </c>
      <c r="CJ69" s="27" t="n">
        <f aca="false">SUMIF('Off-Balance Sheet'!$J$8:$J$174,$C69,'Off-Balance Sheet'!DM$8:DM$174)</f>
        <v>0</v>
      </c>
      <c r="CK69" s="27" t="n">
        <f aca="false">SUMIF('Off-Balance Sheet'!$J$8:$J$174,$C69,'Off-Balance Sheet'!DN$8:DN$174)</f>
        <v>0</v>
      </c>
      <c r="CL69" s="27" t="n">
        <f aca="false">SUMIF('Off-Balance Sheet'!$J$8:$J$174,$C69,'Off-Balance Sheet'!DO$8:DO$174)</f>
        <v>0</v>
      </c>
      <c r="CM69" s="27" t="n">
        <f aca="false">SUMIF('Off-Balance Sheet'!$J$8:$J$174,$C69,'Off-Balance Sheet'!DP$8:DP$174)</f>
        <v>0</v>
      </c>
      <c r="CN69" s="27" t="n">
        <f aca="false">SUMIF('Off-Balance Sheet'!$J$8:$J$174,$C69,'Off-Balance Sheet'!DQ$8:DQ$174)</f>
        <v>0</v>
      </c>
      <c r="CO69" s="27" t="n">
        <f aca="false">SUMIF('Off-Balance Sheet'!$J$8:$J$174,$C69,'Off-Balance Sheet'!DR$8:DR$174)</f>
        <v>0</v>
      </c>
      <c r="CP69" s="27" t="n">
        <f aca="false">SUMIF('Off-Balance Sheet'!$J$8:$J$174,$C69,'Off-Balance Sheet'!DS$8:DS$174)</f>
        <v>0</v>
      </c>
      <c r="CQ69" s="27" t="n">
        <f aca="false">SUMIF('Off-Balance Sheet'!$J$8:$J$174,$C69,'Off-Balance Sheet'!DT$8:DT$174)</f>
        <v>0</v>
      </c>
      <c r="CR69" s="27" t="n">
        <f aca="false">SUMIF('Off-Balance Sheet'!$J$8:$J$174,$C69,'Off-Balance Sheet'!DU$8:DU$174)</f>
        <v>0</v>
      </c>
      <c r="CS69" s="27" t="n">
        <f aca="false">SUMIF('Off-Balance Sheet'!$J$8:$J$174,$C69,'Off-Balance Sheet'!DV$8:DV$174)</f>
        <v>0</v>
      </c>
      <c r="CT69" s="27" t="n">
        <f aca="false">SUMIF('Off-Balance Sheet'!$J$8:$J$174,$C69,'Off-Balance Sheet'!DW$8:DW$174)</f>
        <v>0</v>
      </c>
      <c r="CU69" s="27" t="n">
        <f aca="false">SUMIF('Off-Balance Sheet'!$J$8:$J$174,$C69,'Off-Balance Sheet'!DX$8:DX$174)</f>
        <v>0</v>
      </c>
      <c r="CV69" s="27" t="n">
        <f aca="false">SUMIF('Off-Balance Sheet'!$J$8:$J$174,$C69,'Off-Balance Sheet'!DY$8:DY$174)</f>
        <v>0</v>
      </c>
      <c r="CW69" s="27" t="n">
        <f aca="false">SUMIF('Off-Balance Sheet'!$J$8:$J$174,$C69,'Off-Balance Sheet'!DZ$8:DZ$174)</f>
        <v>0</v>
      </c>
      <c r="CX69" s="27" t="n">
        <f aca="false">SUMIF('Off-Balance Sheet'!$J$8:$J$174,$C69,'Off-Balance Sheet'!EA$8:EA$174)</f>
        <v>0</v>
      </c>
      <c r="CY69" s="27" t="n">
        <f aca="false">SUMIF('Off-Balance Sheet'!$J$8:$J$174,$C69,'Off-Balance Sheet'!EB$8:EB$174)</f>
        <v>0</v>
      </c>
      <c r="CZ69" s="27" t="n">
        <f aca="false">SUMIF('Off-Balance Sheet'!$J$8:$J$174,$C69,'Off-Balance Sheet'!EC$8:EC$174)</f>
        <v>0</v>
      </c>
      <c r="DA69" s="27" t="n">
        <f aca="false">SUMIF('Off-Balance Sheet'!$J$8:$J$174,$C69,'Off-Balance Sheet'!ED$8:ED$174)</f>
        <v>0</v>
      </c>
      <c r="DB69" s="27" t="n">
        <f aca="false">SUMIF('Off-Balance Sheet'!$J$8:$J$174,$C69,'Off-Balance Sheet'!EE$8:EE$174)</f>
        <v>0</v>
      </c>
      <c r="DC69" s="27" t="n">
        <f aca="false">SUMIF('Off-Balance Sheet'!$J$8:$J$174,$C69,'Off-Balance Sheet'!EF$8:EF$174)</f>
        <v>0</v>
      </c>
      <c r="DD69" s="27" t="n">
        <f aca="false">SUMIF('Off-Balance Sheet'!$J$8:$J$174,$C69,'Off-Balance Sheet'!EG$8:EG$174)</f>
        <v>0</v>
      </c>
      <c r="DE69" s="27" t="n">
        <f aca="false">SUMIF('Off-Balance Sheet'!$J$8:$J$174,$C69,'Off-Balance Sheet'!EH$8:EH$174)</f>
        <v>0</v>
      </c>
      <c r="DF69" s="27" t="n">
        <f aca="false">SUMIF('Off-Balance Sheet'!$J$8:$J$174,$C69,'Off-Balance Sheet'!EI$8:EI$174)</f>
        <v>0</v>
      </c>
      <c r="DG69" s="27" t="n">
        <f aca="false">SUMIF('Off-Balance Sheet'!$J$8:$J$174,$C69,'Off-Balance Sheet'!EJ$8:EJ$174)</f>
        <v>0</v>
      </c>
      <c r="DH69" s="27" t="n">
        <f aca="false">SUMIF('Off-Balance Sheet'!$J$8:$J$174,$C69,'Off-Balance Sheet'!EK$8:EK$174)</f>
        <v>0</v>
      </c>
      <c r="DI69" s="27" t="n">
        <f aca="false">SUMIF('Off-Balance Sheet'!$J$8:$J$174,$C69,'Off-Balance Sheet'!EL$8:EL$174)</f>
        <v>0</v>
      </c>
      <c r="DJ69" s="27" t="n">
        <f aca="false">SUMIF('Off-Balance Sheet'!$J$8:$J$174,$C69,'Off-Balance Sheet'!EM$8:EM$174)</f>
        <v>0</v>
      </c>
      <c r="DK69" s="27" t="n">
        <f aca="false">SUMIF('Off-Balance Sheet'!$J$8:$J$174,$C69,'Off-Balance Sheet'!EN$8:EN$174)</f>
        <v>0</v>
      </c>
      <c r="DL69" s="27" t="n">
        <f aca="false">SUMIF('Off-Balance Sheet'!$J$8:$J$174,$C69,'Off-Balance Sheet'!EO$8:EO$174)</f>
        <v>236.152</v>
      </c>
      <c r="DM69" s="27" t="n">
        <f aca="false">SUMIF('Off-Balance Sheet'!$J$8:$J$174,$C69,'Off-Balance Sheet'!EP$8:EP$174)</f>
        <v>4.15199999999999</v>
      </c>
      <c r="DN69" s="27" t="n">
        <f aca="false">SUMIF('Off-Balance Sheet'!$J$8:$J$174,$C69,'Off-Balance Sheet'!EQ$8:EQ$174)</f>
        <v>0</v>
      </c>
    </row>
    <row r="70" customFormat="false" ht="12.75" hidden="false" customHeight="false" outlineLevel="0" collapsed="false">
      <c r="C70" s="37" t="s">
        <v>138</v>
      </c>
      <c r="D70" s="13" t="n">
        <f aca="false">SUMIF('Off-Balance Sheet'!$J$8:$J$174,$C70,'Off-Balance Sheet'!$U$8:$U$174)</f>
        <v>21.49822</v>
      </c>
      <c r="F70" s="27" t="n">
        <f aca="false">SUMIF('Off-Balance Sheet'!$J$8:$J$174,$C70,'Off-Balance Sheet'!AI$8:AI$174)</f>
        <v>0</v>
      </c>
      <c r="G70" s="27" t="n">
        <f aca="false">SUMIF('Off-Balance Sheet'!$J$8:$J$174,$C70,'Off-Balance Sheet'!AJ$8:AJ$174)</f>
        <v>0</v>
      </c>
      <c r="H70" s="27" t="n">
        <f aca="false">SUMIF('Off-Balance Sheet'!$J$8:$J$174,$C70,'Off-Balance Sheet'!AK$8:AK$174)</f>
        <v>0</v>
      </c>
      <c r="I70" s="27" t="n">
        <f aca="false">SUMIF('Off-Balance Sheet'!$J$8:$J$174,$C70,'Off-Balance Sheet'!AL$8:AL$174)</f>
        <v>0</v>
      </c>
      <c r="J70" s="27" t="n">
        <f aca="false">SUMIF('Off-Balance Sheet'!$J$8:$J$174,$C70,'Off-Balance Sheet'!AM$8:AM$174)</f>
        <v>0</v>
      </c>
      <c r="K70" s="27" t="n">
        <f aca="false">SUMIF('Off-Balance Sheet'!$J$8:$J$174,$C70,'Off-Balance Sheet'!AN$8:AN$174)</f>
        <v>0</v>
      </c>
      <c r="L70" s="27" t="n">
        <f aca="false">SUMIF('Off-Balance Sheet'!$J$8:$J$174,$C70,'Off-Balance Sheet'!AO$8:AO$174)</f>
        <v>0</v>
      </c>
      <c r="M70" s="27" t="n">
        <f aca="false">SUMIF('Off-Balance Sheet'!$J$8:$J$174,$C70,'Off-Balance Sheet'!AP$8:AP$174)</f>
        <v>0</v>
      </c>
      <c r="N70" s="27" t="n">
        <f aca="false">SUMIF('Off-Balance Sheet'!$J$8:$J$174,$C70,'Off-Balance Sheet'!AQ$8:AQ$174)</f>
        <v>0</v>
      </c>
      <c r="O70" s="27" t="n">
        <f aca="false">SUMIF('Off-Balance Sheet'!$J$8:$J$174,$C70,'Off-Balance Sheet'!AR$8:AR$174)</f>
        <v>21.49822</v>
      </c>
      <c r="P70" s="27" t="n">
        <f aca="false">SUMIF('Off-Balance Sheet'!$J$8:$J$174,$C70,'Off-Balance Sheet'!AS$8:AS$174)</f>
        <v>0</v>
      </c>
      <c r="Q70" s="27" t="n">
        <f aca="false">SUMIF('Off-Balance Sheet'!$J$8:$J$174,$C70,'Off-Balance Sheet'!AT$8:AT$174)</f>
        <v>0</v>
      </c>
      <c r="R70" s="27" t="n">
        <f aca="false">SUMIF('Off-Balance Sheet'!$J$8:$J$174,$C70,'Off-Balance Sheet'!AU$8:AU$174)</f>
        <v>0</v>
      </c>
      <c r="S70" s="27" t="n">
        <f aca="false">SUMIF('Off-Balance Sheet'!$J$8:$J$174,$C70,'Off-Balance Sheet'!AV$8:AV$174)</f>
        <v>0</v>
      </c>
      <c r="T70" s="27" t="n">
        <f aca="false">SUMIF('Off-Balance Sheet'!$J$8:$J$174,$C70,'Off-Balance Sheet'!AW$8:AW$174)</f>
        <v>0</v>
      </c>
      <c r="U70" s="27" t="n">
        <f aca="false">SUMIF('Off-Balance Sheet'!$J$8:$J$174,$C70,'Off-Balance Sheet'!AX$8:AX$174)</f>
        <v>0</v>
      </c>
      <c r="V70" s="27" t="n">
        <f aca="false">SUMIF('Off-Balance Sheet'!$J$8:$J$174,$C70,'Off-Balance Sheet'!AY$8:AY$174)</f>
        <v>0</v>
      </c>
      <c r="W70" s="27" t="n">
        <f aca="false">SUMIF('Off-Balance Sheet'!$J$8:$J$174,$C70,'Off-Balance Sheet'!AZ$8:AZ$174)</f>
        <v>0</v>
      </c>
      <c r="X70" s="27" t="n">
        <f aca="false">SUMIF('Off-Balance Sheet'!$J$8:$J$174,$C70,'Off-Balance Sheet'!BA$8:BA$174)</f>
        <v>0</v>
      </c>
      <c r="Y70" s="27" t="n">
        <f aca="false">SUMIF('Off-Balance Sheet'!$J$8:$J$174,$C70,'Off-Balance Sheet'!BB$8:BB$174)</f>
        <v>0</v>
      </c>
      <c r="Z70" s="27" t="n">
        <f aca="false">SUMIF('Off-Balance Sheet'!$J$8:$J$174,$C70,'Off-Balance Sheet'!BC$8:BC$174)</f>
        <v>0</v>
      </c>
      <c r="AA70" s="27" t="n">
        <f aca="false">SUMIF('Off-Balance Sheet'!$J$8:$J$174,$C70,'Off-Balance Sheet'!BD$8:BD$174)</f>
        <v>0</v>
      </c>
      <c r="AB70" s="27" t="n">
        <f aca="false">SUMIF('Off-Balance Sheet'!$J$8:$J$174,$C70,'Off-Balance Sheet'!BE$8:BE$174)</f>
        <v>0</v>
      </c>
      <c r="AC70" s="27" t="n">
        <f aca="false">SUMIF('Off-Balance Sheet'!$J$8:$J$174,$C70,'Off-Balance Sheet'!BF$8:BF$174)</f>
        <v>0</v>
      </c>
      <c r="AD70" s="27" t="n">
        <f aca="false">SUMIF('Off-Balance Sheet'!$J$8:$J$174,$C70,'Off-Balance Sheet'!BG$8:BG$174)</f>
        <v>0</v>
      </c>
      <c r="AE70" s="27" t="n">
        <f aca="false">SUMIF('Off-Balance Sheet'!$J$8:$J$174,$C70,'Off-Balance Sheet'!BH$8:BH$174)</f>
        <v>0</v>
      </c>
      <c r="AF70" s="27" t="n">
        <f aca="false">SUMIF('Off-Balance Sheet'!$J$8:$J$174,$C70,'Off-Balance Sheet'!BI$8:BI$174)</f>
        <v>0</v>
      </c>
      <c r="AG70" s="27" t="n">
        <f aca="false">SUMIF('Off-Balance Sheet'!$J$8:$J$174,$C70,'Off-Balance Sheet'!BJ$8:BJ$174)</f>
        <v>0</v>
      </c>
      <c r="AH70" s="27" t="n">
        <f aca="false">SUMIF('Off-Balance Sheet'!$J$8:$J$174,$C70,'Off-Balance Sheet'!BK$8:BK$174)</f>
        <v>0</v>
      </c>
      <c r="AI70" s="27" t="n">
        <f aca="false">SUMIF('Off-Balance Sheet'!$J$8:$J$174,$C70,'Off-Balance Sheet'!BL$8:BL$174)</f>
        <v>0</v>
      </c>
      <c r="AJ70" s="27" t="n">
        <f aca="false">SUMIF('Off-Balance Sheet'!$J$8:$J$174,$C70,'Off-Balance Sheet'!BM$8:BM$174)</f>
        <v>0</v>
      </c>
      <c r="AK70" s="27" t="n">
        <f aca="false">SUMIF('Off-Balance Sheet'!$J$8:$J$174,$C70,'Off-Balance Sheet'!BN$8:BN$174)</f>
        <v>0</v>
      </c>
      <c r="AL70" s="27" t="n">
        <f aca="false">SUMIF('Off-Balance Sheet'!$J$8:$J$174,$C70,'Off-Balance Sheet'!BO$8:BO$174)</f>
        <v>0</v>
      </c>
      <c r="AM70" s="27" t="n">
        <f aca="false">SUMIF('Off-Balance Sheet'!$J$8:$J$174,$C70,'Off-Balance Sheet'!BP$8:BP$174)</f>
        <v>0</v>
      </c>
      <c r="AN70" s="27" t="n">
        <f aca="false">SUMIF('Off-Balance Sheet'!$J$8:$J$174,$C70,'Off-Balance Sheet'!BQ$8:BQ$174)</f>
        <v>0</v>
      </c>
      <c r="AO70" s="27" t="n">
        <f aca="false">SUMIF('Off-Balance Sheet'!$J$8:$J$174,$C70,'Off-Balance Sheet'!BR$8:BR$174)</f>
        <v>0</v>
      </c>
      <c r="AP70" s="27" t="n">
        <f aca="false">SUMIF('Off-Balance Sheet'!$J$8:$J$174,$C70,'Off-Balance Sheet'!BS$8:BS$174)</f>
        <v>0</v>
      </c>
      <c r="AQ70" s="27" t="n">
        <f aca="false">SUMIF('Off-Balance Sheet'!$J$8:$J$174,$C70,'Off-Balance Sheet'!BT$8:BT$174)</f>
        <v>0</v>
      </c>
      <c r="AR70" s="27" t="n">
        <f aca="false">SUMIF('Off-Balance Sheet'!$J$8:$J$174,$C70,'Off-Balance Sheet'!BU$8:BU$174)</f>
        <v>0</v>
      </c>
      <c r="AS70" s="27" t="n">
        <f aca="false">SUMIF('Off-Balance Sheet'!$J$8:$J$174,$C70,'Off-Balance Sheet'!BV$8:BV$174)</f>
        <v>0</v>
      </c>
      <c r="AT70" s="27" t="n">
        <f aca="false">SUMIF('Off-Balance Sheet'!$J$8:$J$174,$C70,'Off-Balance Sheet'!BW$8:BW$174)</f>
        <v>0</v>
      </c>
      <c r="AU70" s="27" t="n">
        <f aca="false">SUMIF('Off-Balance Sheet'!$J$8:$J$174,$C70,'Off-Balance Sheet'!BX$8:BX$174)</f>
        <v>0</v>
      </c>
      <c r="AV70" s="27" t="n">
        <f aca="false">SUMIF('Off-Balance Sheet'!$J$8:$J$174,$C70,'Off-Balance Sheet'!BY$8:BY$174)</f>
        <v>0</v>
      </c>
      <c r="AW70" s="27" t="n">
        <f aca="false">SUMIF('Off-Balance Sheet'!$J$8:$J$174,$C70,'Off-Balance Sheet'!BZ$8:BZ$174)</f>
        <v>0</v>
      </c>
      <c r="AX70" s="27" t="n">
        <f aca="false">SUMIF('Off-Balance Sheet'!$J$8:$J$174,$C70,'Off-Balance Sheet'!CA$8:CA$174)</f>
        <v>0</v>
      </c>
      <c r="AY70" s="27" t="n">
        <f aca="false">SUMIF('Off-Balance Sheet'!$J$8:$J$174,$C70,'Off-Balance Sheet'!CB$8:CB$174)</f>
        <v>0</v>
      </c>
      <c r="AZ70" s="27" t="n">
        <f aca="false">SUMIF('Off-Balance Sheet'!$J$8:$J$174,$C70,'Off-Balance Sheet'!CC$8:CC$174)</f>
        <v>0</v>
      </c>
      <c r="BA70" s="27" t="n">
        <f aca="false">SUMIF('Off-Balance Sheet'!$J$8:$J$174,$C70,'Off-Balance Sheet'!CD$8:CD$174)</f>
        <v>0</v>
      </c>
      <c r="BB70" s="27" t="n">
        <f aca="false">SUMIF('Off-Balance Sheet'!$J$8:$J$174,$C70,'Off-Balance Sheet'!CE$8:CE$174)</f>
        <v>0</v>
      </c>
      <c r="BC70" s="27" t="n">
        <f aca="false">SUMIF('Off-Balance Sheet'!$J$8:$J$174,$C70,'Off-Balance Sheet'!CF$8:CF$174)</f>
        <v>0</v>
      </c>
      <c r="BD70" s="27" t="n">
        <f aca="false">SUMIF('Off-Balance Sheet'!$J$8:$J$174,$C70,'Off-Balance Sheet'!CG$8:CG$174)</f>
        <v>0</v>
      </c>
      <c r="BE70" s="27" t="n">
        <f aca="false">SUMIF('Off-Balance Sheet'!$J$8:$J$174,$C70,'Off-Balance Sheet'!CH$8:CH$174)</f>
        <v>0</v>
      </c>
      <c r="BF70" s="27" t="n">
        <f aca="false">SUMIF('Off-Balance Sheet'!$J$8:$J$174,$C70,'Off-Balance Sheet'!CI$8:CI$174)</f>
        <v>0</v>
      </c>
      <c r="BG70" s="27" t="n">
        <f aca="false">SUMIF('Off-Balance Sheet'!$J$8:$J$174,$C70,'Off-Balance Sheet'!CJ$8:CJ$174)</f>
        <v>0</v>
      </c>
      <c r="BH70" s="27" t="n">
        <f aca="false">SUMIF('Off-Balance Sheet'!$J$8:$J$174,$C70,'Off-Balance Sheet'!CK$8:CK$174)</f>
        <v>0</v>
      </c>
      <c r="BI70" s="27" t="n">
        <f aca="false">SUMIF('Off-Balance Sheet'!$J$8:$J$174,$C70,'Off-Balance Sheet'!CL$8:CL$174)</f>
        <v>0</v>
      </c>
      <c r="BJ70" s="27" t="n">
        <f aca="false">SUMIF('Off-Balance Sheet'!$J$8:$J$174,$C70,'Off-Balance Sheet'!CM$8:CM$174)</f>
        <v>0</v>
      </c>
      <c r="BK70" s="27" t="n">
        <f aca="false">SUMIF('Off-Balance Sheet'!$J$8:$J$174,$C70,'Off-Balance Sheet'!CN$8:CN$174)</f>
        <v>0</v>
      </c>
      <c r="BL70" s="27" t="n">
        <f aca="false">SUMIF('Off-Balance Sheet'!$J$8:$J$174,$C70,'Off-Balance Sheet'!CO$8:CO$174)</f>
        <v>0</v>
      </c>
      <c r="BM70" s="27" t="n">
        <f aca="false">SUMIF('Off-Balance Sheet'!$J$8:$J$174,$C70,'Off-Balance Sheet'!CP$8:CP$174)</f>
        <v>0</v>
      </c>
      <c r="BN70" s="27" t="n">
        <f aca="false">SUMIF('Off-Balance Sheet'!$J$8:$J$174,$C70,'Off-Balance Sheet'!CQ$8:CQ$174)</f>
        <v>0</v>
      </c>
      <c r="BO70" s="27" t="n">
        <f aca="false">SUMIF('Off-Balance Sheet'!$J$8:$J$174,$C70,'Off-Balance Sheet'!CR$8:CR$174)</f>
        <v>0</v>
      </c>
      <c r="BP70" s="27" t="n">
        <f aca="false">SUMIF('Off-Balance Sheet'!$J$8:$J$174,$C70,'Off-Balance Sheet'!CS$8:CS$174)</f>
        <v>0</v>
      </c>
      <c r="BQ70" s="27" t="n">
        <f aca="false">SUMIF('Off-Balance Sheet'!$J$8:$J$174,$C70,'Off-Balance Sheet'!CT$8:CT$174)</f>
        <v>0</v>
      </c>
      <c r="BR70" s="27" t="n">
        <f aca="false">SUMIF('Off-Balance Sheet'!$J$8:$J$174,$C70,'Off-Balance Sheet'!CU$8:CU$174)</f>
        <v>0</v>
      </c>
      <c r="BS70" s="27" t="n">
        <f aca="false">SUMIF('Off-Balance Sheet'!$J$8:$J$174,$C70,'Off-Balance Sheet'!CV$8:CV$174)</f>
        <v>0</v>
      </c>
      <c r="BT70" s="27" t="n">
        <f aca="false">SUMIF('Off-Balance Sheet'!$J$8:$J$174,$C70,'Off-Balance Sheet'!CW$8:CW$174)</f>
        <v>0</v>
      </c>
      <c r="BU70" s="27" t="n">
        <f aca="false">SUMIF('Off-Balance Sheet'!$J$8:$J$174,$C70,'Off-Balance Sheet'!CX$8:CX$174)</f>
        <v>0</v>
      </c>
      <c r="BV70" s="27" t="n">
        <f aca="false">SUMIF('Off-Balance Sheet'!$J$8:$J$174,$C70,'Off-Balance Sheet'!CY$8:CY$174)</f>
        <v>0</v>
      </c>
      <c r="BW70" s="27" t="n">
        <f aca="false">SUMIF('Off-Balance Sheet'!$J$8:$J$174,$C70,'Off-Balance Sheet'!CZ$8:CZ$174)</f>
        <v>0</v>
      </c>
      <c r="BX70" s="27" t="n">
        <f aca="false">SUMIF('Off-Balance Sheet'!$J$8:$J$174,$C70,'Off-Balance Sheet'!DA$8:DA$174)</f>
        <v>0</v>
      </c>
      <c r="BY70" s="27" t="n">
        <f aca="false">SUMIF('Off-Balance Sheet'!$J$8:$J$174,$C70,'Off-Balance Sheet'!DB$8:DB$174)</f>
        <v>0</v>
      </c>
      <c r="BZ70" s="27" t="n">
        <f aca="false">SUMIF('Off-Balance Sheet'!$J$8:$J$174,$C70,'Off-Balance Sheet'!DC$8:DC$174)</f>
        <v>0</v>
      </c>
      <c r="CA70" s="27" t="n">
        <f aca="false">SUMIF('Off-Balance Sheet'!$J$8:$J$174,$C70,'Off-Balance Sheet'!DD$8:DD$174)</f>
        <v>0</v>
      </c>
      <c r="CB70" s="27" t="n">
        <f aca="false">SUMIF('Off-Balance Sheet'!$J$8:$J$174,$C70,'Off-Balance Sheet'!DE$8:DE$174)</f>
        <v>0</v>
      </c>
      <c r="CC70" s="27" t="n">
        <f aca="false">SUMIF('Off-Balance Sheet'!$J$8:$J$174,$C70,'Off-Balance Sheet'!DF$8:DF$174)</f>
        <v>0</v>
      </c>
      <c r="CD70" s="27" t="n">
        <f aca="false">SUMIF('Off-Balance Sheet'!$J$8:$J$174,$C70,'Off-Balance Sheet'!DG$8:DG$174)</f>
        <v>0</v>
      </c>
      <c r="CE70" s="27" t="n">
        <f aca="false">SUMIF('Off-Balance Sheet'!$J$8:$J$174,$C70,'Off-Balance Sheet'!DH$8:DH$174)</f>
        <v>0</v>
      </c>
      <c r="CF70" s="27" t="n">
        <f aca="false">SUMIF('Off-Balance Sheet'!$J$8:$J$174,$C70,'Off-Balance Sheet'!DI$8:DI$174)</f>
        <v>0</v>
      </c>
      <c r="CG70" s="27" t="n">
        <f aca="false">SUMIF('Off-Balance Sheet'!$J$8:$J$174,$C70,'Off-Balance Sheet'!DJ$8:DJ$174)</f>
        <v>0</v>
      </c>
      <c r="CH70" s="27" t="n">
        <f aca="false">SUMIF('Off-Balance Sheet'!$J$8:$J$174,$C70,'Off-Balance Sheet'!DK$8:DK$174)</f>
        <v>0</v>
      </c>
      <c r="CI70" s="27" t="n">
        <f aca="false">SUMIF('Off-Balance Sheet'!$J$8:$J$174,$C70,'Off-Balance Sheet'!DL$8:DL$174)</f>
        <v>0</v>
      </c>
      <c r="CJ70" s="27" t="n">
        <f aca="false">SUMIF('Off-Balance Sheet'!$J$8:$J$174,$C70,'Off-Balance Sheet'!DM$8:DM$174)</f>
        <v>0</v>
      </c>
      <c r="CK70" s="27" t="n">
        <f aca="false">SUMIF('Off-Balance Sheet'!$J$8:$J$174,$C70,'Off-Balance Sheet'!DN$8:DN$174)</f>
        <v>0</v>
      </c>
      <c r="CL70" s="27" t="n">
        <f aca="false">SUMIF('Off-Balance Sheet'!$J$8:$J$174,$C70,'Off-Balance Sheet'!DO$8:DO$174)</f>
        <v>0</v>
      </c>
      <c r="CM70" s="27" t="n">
        <f aca="false">SUMIF('Off-Balance Sheet'!$J$8:$J$174,$C70,'Off-Balance Sheet'!DP$8:DP$174)</f>
        <v>0</v>
      </c>
      <c r="CN70" s="27" t="n">
        <f aca="false">SUMIF('Off-Balance Sheet'!$J$8:$J$174,$C70,'Off-Balance Sheet'!DQ$8:DQ$174)</f>
        <v>0</v>
      </c>
      <c r="CO70" s="27" t="n">
        <f aca="false">SUMIF('Off-Balance Sheet'!$J$8:$J$174,$C70,'Off-Balance Sheet'!DR$8:DR$174)</f>
        <v>0</v>
      </c>
      <c r="CP70" s="27" t="n">
        <f aca="false">SUMIF('Off-Balance Sheet'!$J$8:$J$174,$C70,'Off-Balance Sheet'!DS$8:DS$174)</f>
        <v>0</v>
      </c>
      <c r="CQ70" s="27" t="n">
        <f aca="false">SUMIF('Off-Balance Sheet'!$J$8:$J$174,$C70,'Off-Balance Sheet'!DT$8:DT$174)</f>
        <v>0</v>
      </c>
      <c r="CR70" s="27" t="n">
        <f aca="false">SUMIF('Off-Balance Sheet'!$J$8:$J$174,$C70,'Off-Balance Sheet'!DU$8:DU$174)</f>
        <v>0</v>
      </c>
      <c r="CS70" s="27" t="n">
        <f aca="false">SUMIF('Off-Balance Sheet'!$J$8:$J$174,$C70,'Off-Balance Sheet'!DV$8:DV$174)</f>
        <v>0</v>
      </c>
      <c r="CT70" s="27" t="n">
        <f aca="false">SUMIF('Off-Balance Sheet'!$J$8:$J$174,$C70,'Off-Balance Sheet'!DW$8:DW$174)</f>
        <v>0</v>
      </c>
      <c r="CU70" s="27" t="n">
        <f aca="false">SUMIF('Off-Balance Sheet'!$J$8:$J$174,$C70,'Off-Balance Sheet'!DX$8:DX$174)</f>
        <v>0</v>
      </c>
      <c r="CV70" s="27" t="n">
        <f aca="false">SUMIF('Off-Balance Sheet'!$J$8:$J$174,$C70,'Off-Balance Sheet'!DY$8:DY$174)</f>
        <v>0</v>
      </c>
      <c r="CW70" s="27" t="n">
        <f aca="false">SUMIF('Off-Balance Sheet'!$J$8:$J$174,$C70,'Off-Balance Sheet'!DZ$8:DZ$174)</f>
        <v>0</v>
      </c>
      <c r="CX70" s="27" t="n">
        <f aca="false">SUMIF('Off-Balance Sheet'!$J$8:$J$174,$C70,'Off-Balance Sheet'!EA$8:EA$174)</f>
        <v>0</v>
      </c>
      <c r="CY70" s="27" t="n">
        <f aca="false">SUMIF('Off-Balance Sheet'!$J$8:$J$174,$C70,'Off-Balance Sheet'!EB$8:EB$174)</f>
        <v>0</v>
      </c>
      <c r="CZ70" s="27" t="n">
        <f aca="false">SUMIF('Off-Balance Sheet'!$J$8:$J$174,$C70,'Off-Balance Sheet'!EC$8:EC$174)</f>
        <v>0</v>
      </c>
      <c r="DA70" s="27" t="n">
        <f aca="false">SUMIF('Off-Balance Sheet'!$J$8:$J$174,$C70,'Off-Balance Sheet'!ED$8:ED$174)</f>
        <v>0</v>
      </c>
      <c r="DB70" s="27" t="n">
        <f aca="false">SUMIF('Off-Balance Sheet'!$J$8:$J$174,$C70,'Off-Balance Sheet'!EE$8:EE$174)</f>
        <v>0</v>
      </c>
      <c r="DC70" s="27" t="n">
        <f aca="false">SUMIF('Off-Balance Sheet'!$J$8:$J$174,$C70,'Off-Balance Sheet'!EF$8:EF$174)</f>
        <v>0</v>
      </c>
      <c r="DD70" s="27" t="n">
        <f aca="false">SUMIF('Off-Balance Sheet'!$J$8:$J$174,$C70,'Off-Balance Sheet'!EG$8:EG$174)</f>
        <v>0</v>
      </c>
      <c r="DE70" s="27" t="n">
        <f aca="false">SUMIF('Off-Balance Sheet'!$J$8:$J$174,$C70,'Off-Balance Sheet'!EH$8:EH$174)</f>
        <v>0</v>
      </c>
      <c r="DF70" s="27" t="n">
        <f aca="false">SUMIF('Off-Balance Sheet'!$J$8:$J$174,$C70,'Off-Balance Sheet'!EI$8:EI$174)</f>
        <v>0</v>
      </c>
      <c r="DG70" s="27" t="n">
        <f aca="false">SUMIF('Off-Balance Sheet'!$J$8:$J$174,$C70,'Off-Balance Sheet'!EJ$8:EJ$174)</f>
        <v>0</v>
      </c>
      <c r="DH70" s="27" t="n">
        <f aca="false">SUMIF('Off-Balance Sheet'!$J$8:$J$174,$C70,'Off-Balance Sheet'!EK$8:EK$174)</f>
        <v>0</v>
      </c>
      <c r="DI70" s="27" t="n">
        <f aca="false">SUMIF('Off-Balance Sheet'!$J$8:$J$174,$C70,'Off-Balance Sheet'!EL$8:EL$174)</f>
        <v>0</v>
      </c>
      <c r="DJ70" s="27" t="n">
        <f aca="false">SUMIF('Off-Balance Sheet'!$J$8:$J$174,$C70,'Off-Balance Sheet'!EM$8:EM$174)</f>
        <v>0</v>
      </c>
      <c r="DK70" s="27" t="n">
        <f aca="false">SUMIF('Off-Balance Sheet'!$J$8:$J$174,$C70,'Off-Balance Sheet'!EN$8:EN$174)</f>
        <v>0</v>
      </c>
      <c r="DL70" s="27" t="n">
        <f aca="false">SUMIF('Off-Balance Sheet'!$J$8:$J$174,$C70,'Off-Balance Sheet'!EO$8:EO$174)</f>
        <v>21.49822</v>
      </c>
      <c r="DM70" s="27" t="n">
        <f aca="false">SUMIF('Off-Balance Sheet'!$J$8:$J$174,$C70,'Off-Balance Sheet'!EP$8:EP$174)</f>
        <v>0</v>
      </c>
      <c r="DN70" s="27" t="n">
        <f aca="false">SUMIF('Off-Balance Sheet'!$J$8:$J$174,$C70,'Off-Balance Sheet'!EQ$8:EQ$174)</f>
        <v>0</v>
      </c>
    </row>
    <row r="71" customFormat="false" ht="12.75" hidden="false" customHeight="false" outlineLevel="0" collapsed="false">
      <c r="C71" s="37" t="s">
        <v>169</v>
      </c>
      <c r="D71" s="13" t="n">
        <f aca="false">SUMIF('Off-Balance Sheet'!$J$8:$J$174,$C71,'Off-Balance Sheet'!$U$8:$U$174)</f>
        <v>50</v>
      </c>
      <c r="F71" s="27" t="n">
        <f aca="false">SUMIF('Off-Balance Sheet'!$J$8:$J$174,$C71,'Off-Balance Sheet'!AI$8:AI$174)</f>
        <v>0</v>
      </c>
      <c r="G71" s="27" t="n">
        <f aca="false">SUMIF('Off-Balance Sheet'!$J$8:$J$174,$C71,'Off-Balance Sheet'!AJ$8:AJ$174)</f>
        <v>0</v>
      </c>
      <c r="H71" s="27" t="n">
        <f aca="false">SUMIF('Off-Balance Sheet'!$J$8:$J$174,$C71,'Off-Balance Sheet'!AK$8:AK$174)</f>
        <v>0</v>
      </c>
      <c r="I71" s="27" t="n">
        <f aca="false">SUMIF('Off-Balance Sheet'!$J$8:$J$174,$C71,'Off-Balance Sheet'!AL$8:AL$174)</f>
        <v>0</v>
      </c>
      <c r="J71" s="27" t="n">
        <f aca="false">SUMIF('Off-Balance Sheet'!$J$8:$J$174,$C71,'Off-Balance Sheet'!AM$8:AM$174)</f>
        <v>0</v>
      </c>
      <c r="K71" s="27" t="n">
        <f aca="false">SUMIF('Off-Balance Sheet'!$J$8:$J$174,$C71,'Off-Balance Sheet'!AN$8:AN$174)</f>
        <v>0</v>
      </c>
      <c r="L71" s="27" t="n">
        <f aca="false">SUMIF('Off-Balance Sheet'!$J$8:$J$174,$C71,'Off-Balance Sheet'!AO$8:AO$174)</f>
        <v>0</v>
      </c>
      <c r="M71" s="27" t="n">
        <f aca="false">SUMIF('Off-Balance Sheet'!$J$8:$J$174,$C71,'Off-Balance Sheet'!AP$8:AP$174)</f>
        <v>0</v>
      </c>
      <c r="N71" s="27" t="n">
        <f aca="false">SUMIF('Off-Balance Sheet'!$J$8:$J$174,$C71,'Off-Balance Sheet'!AQ$8:AQ$174)</f>
        <v>0</v>
      </c>
      <c r="O71" s="27" t="n">
        <f aca="false">SUMIF('Off-Balance Sheet'!$J$8:$J$174,$C71,'Off-Balance Sheet'!AR$8:AR$174)</f>
        <v>0</v>
      </c>
      <c r="P71" s="27" t="n">
        <f aca="false">SUMIF('Off-Balance Sheet'!$J$8:$J$174,$C71,'Off-Balance Sheet'!AS$8:AS$174)</f>
        <v>0</v>
      </c>
      <c r="Q71" s="27" t="n">
        <f aca="false">SUMIF('Off-Balance Sheet'!$J$8:$J$174,$C71,'Off-Balance Sheet'!AT$8:AT$174)</f>
        <v>0</v>
      </c>
      <c r="R71" s="27" t="n">
        <f aca="false">SUMIF('Off-Balance Sheet'!$J$8:$J$174,$C71,'Off-Balance Sheet'!AU$8:AU$174)</f>
        <v>0</v>
      </c>
      <c r="S71" s="27" t="n">
        <f aca="false">SUMIF('Off-Balance Sheet'!$J$8:$J$174,$C71,'Off-Balance Sheet'!AV$8:AV$174)</f>
        <v>0</v>
      </c>
      <c r="T71" s="27" t="n">
        <f aca="false">SUMIF('Off-Balance Sheet'!$J$8:$J$174,$C71,'Off-Balance Sheet'!AW$8:AW$174)</f>
        <v>50</v>
      </c>
      <c r="U71" s="27" t="n">
        <f aca="false">SUMIF('Off-Balance Sheet'!$J$8:$J$174,$C71,'Off-Balance Sheet'!AX$8:AX$174)</f>
        <v>0</v>
      </c>
      <c r="V71" s="27" t="n">
        <f aca="false">SUMIF('Off-Balance Sheet'!$J$8:$J$174,$C71,'Off-Balance Sheet'!AY$8:AY$174)</f>
        <v>0</v>
      </c>
      <c r="W71" s="27" t="n">
        <f aca="false">SUMIF('Off-Balance Sheet'!$J$8:$J$174,$C71,'Off-Balance Sheet'!AZ$8:AZ$174)</f>
        <v>0</v>
      </c>
      <c r="X71" s="27" t="n">
        <f aca="false">SUMIF('Off-Balance Sheet'!$J$8:$J$174,$C71,'Off-Balance Sheet'!BA$8:BA$174)</f>
        <v>0</v>
      </c>
      <c r="Y71" s="27" t="n">
        <f aca="false">SUMIF('Off-Balance Sheet'!$J$8:$J$174,$C71,'Off-Balance Sheet'!BB$8:BB$174)</f>
        <v>0</v>
      </c>
      <c r="Z71" s="27" t="n">
        <f aca="false">SUMIF('Off-Balance Sheet'!$J$8:$J$174,$C71,'Off-Balance Sheet'!BC$8:BC$174)</f>
        <v>0</v>
      </c>
      <c r="AA71" s="27" t="n">
        <f aca="false">SUMIF('Off-Balance Sheet'!$J$8:$J$174,$C71,'Off-Balance Sheet'!BD$8:BD$174)</f>
        <v>0</v>
      </c>
      <c r="AB71" s="27" t="n">
        <f aca="false">SUMIF('Off-Balance Sheet'!$J$8:$J$174,$C71,'Off-Balance Sheet'!BE$8:BE$174)</f>
        <v>0</v>
      </c>
      <c r="AC71" s="27" t="n">
        <f aca="false">SUMIF('Off-Balance Sheet'!$J$8:$J$174,$C71,'Off-Balance Sheet'!BF$8:BF$174)</f>
        <v>0</v>
      </c>
      <c r="AD71" s="27" t="n">
        <f aca="false">SUMIF('Off-Balance Sheet'!$J$8:$J$174,$C71,'Off-Balance Sheet'!BG$8:BG$174)</f>
        <v>0</v>
      </c>
      <c r="AE71" s="27" t="n">
        <f aca="false">SUMIF('Off-Balance Sheet'!$J$8:$J$174,$C71,'Off-Balance Sheet'!BH$8:BH$174)</f>
        <v>0</v>
      </c>
      <c r="AF71" s="27" t="n">
        <f aca="false">SUMIF('Off-Balance Sheet'!$J$8:$J$174,$C71,'Off-Balance Sheet'!BI$8:BI$174)</f>
        <v>0</v>
      </c>
      <c r="AG71" s="27" t="n">
        <f aca="false">SUMIF('Off-Balance Sheet'!$J$8:$J$174,$C71,'Off-Balance Sheet'!BJ$8:BJ$174)</f>
        <v>0</v>
      </c>
      <c r="AH71" s="27" t="n">
        <f aca="false">SUMIF('Off-Balance Sheet'!$J$8:$J$174,$C71,'Off-Balance Sheet'!BK$8:BK$174)</f>
        <v>0</v>
      </c>
      <c r="AI71" s="27" t="n">
        <f aca="false">SUMIF('Off-Balance Sheet'!$J$8:$J$174,$C71,'Off-Balance Sheet'!BL$8:BL$174)</f>
        <v>0</v>
      </c>
      <c r="AJ71" s="27" t="n">
        <f aca="false">SUMIF('Off-Balance Sheet'!$J$8:$J$174,$C71,'Off-Balance Sheet'!BM$8:BM$174)</f>
        <v>0</v>
      </c>
      <c r="AK71" s="27" t="n">
        <f aca="false">SUMIF('Off-Balance Sheet'!$J$8:$J$174,$C71,'Off-Balance Sheet'!BN$8:BN$174)</f>
        <v>0</v>
      </c>
      <c r="AL71" s="27" t="n">
        <f aca="false">SUMIF('Off-Balance Sheet'!$J$8:$J$174,$C71,'Off-Balance Sheet'!BO$8:BO$174)</f>
        <v>0</v>
      </c>
      <c r="AM71" s="27" t="n">
        <f aca="false">SUMIF('Off-Balance Sheet'!$J$8:$J$174,$C71,'Off-Balance Sheet'!BP$8:BP$174)</f>
        <v>0</v>
      </c>
      <c r="AN71" s="27" t="n">
        <f aca="false">SUMIF('Off-Balance Sheet'!$J$8:$J$174,$C71,'Off-Balance Sheet'!BQ$8:BQ$174)</f>
        <v>0</v>
      </c>
      <c r="AO71" s="27" t="n">
        <f aca="false">SUMIF('Off-Balance Sheet'!$J$8:$J$174,$C71,'Off-Balance Sheet'!BR$8:BR$174)</f>
        <v>0</v>
      </c>
      <c r="AP71" s="27" t="n">
        <f aca="false">SUMIF('Off-Balance Sheet'!$J$8:$J$174,$C71,'Off-Balance Sheet'!BS$8:BS$174)</f>
        <v>0</v>
      </c>
      <c r="AQ71" s="27" t="n">
        <f aca="false">SUMIF('Off-Balance Sheet'!$J$8:$J$174,$C71,'Off-Balance Sheet'!BT$8:BT$174)</f>
        <v>0</v>
      </c>
      <c r="AR71" s="27" t="n">
        <f aca="false">SUMIF('Off-Balance Sheet'!$J$8:$J$174,$C71,'Off-Balance Sheet'!BU$8:BU$174)</f>
        <v>0</v>
      </c>
      <c r="AS71" s="27" t="n">
        <f aca="false">SUMIF('Off-Balance Sheet'!$J$8:$J$174,$C71,'Off-Balance Sheet'!BV$8:BV$174)</f>
        <v>0</v>
      </c>
      <c r="AT71" s="27" t="n">
        <f aca="false">SUMIF('Off-Balance Sheet'!$J$8:$J$174,$C71,'Off-Balance Sheet'!BW$8:BW$174)</f>
        <v>0</v>
      </c>
      <c r="AU71" s="27" t="n">
        <f aca="false">SUMIF('Off-Balance Sheet'!$J$8:$J$174,$C71,'Off-Balance Sheet'!BX$8:BX$174)</f>
        <v>0</v>
      </c>
      <c r="AV71" s="27" t="n">
        <f aca="false">SUMIF('Off-Balance Sheet'!$J$8:$J$174,$C71,'Off-Balance Sheet'!BY$8:BY$174)</f>
        <v>0</v>
      </c>
      <c r="AW71" s="27" t="n">
        <f aca="false">SUMIF('Off-Balance Sheet'!$J$8:$J$174,$C71,'Off-Balance Sheet'!BZ$8:BZ$174)</f>
        <v>0</v>
      </c>
      <c r="AX71" s="27" t="n">
        <f aca="false">SUMIF('Off-Balance Sheet'!$J$8:$J$174,$C71,'Off-Balance Sheet'!CA$8:CA$174)</f>
        <v>0</v>
      </c>
      <c r="AY71" s="27" t="n">
        <f aca="false">SUMIF('Off-Balance Sheet'!$J$8:$J$174,$C71,'Off-Balance Sheet'!CB$8:CB$174)</f>
        <v>0</v>
      </c>
      <c r="AZ71" s="27" t="n">
        <f aca="false">SUMIF('Off-Balance Sheet'!$J$8:$J$174,$C71,'Off-Balance Sheet'!CC$8:CC$174)</f>
        <v>0</v>
      </c>
      <c r="BA71" s="27" t="n">
        <f aca="false">SUMIF('Off-Balance Sheet'!$J$8:$J$174,$C71,'Off-Balance Sheet'!CD$8:CD$174)</f>
        <v>0</v>
      </c>
      <c r="BB71" s="27" t="n">
        <f aca="false">SUMIF('Off-Balance Sheet'!$J$8:$J$174,$C71,'Off-Balance Sheet'!CE$8:CE$174)</f>
        <v>0</v>
      </c>
      <c r="BC71" s="27" t="n">
        <f aca="false">SUMIF('Off-Balance Sheet'!$J$8:$J$174,$C71,'Off-Balance Sheet'!CF$8:CF$174)</f>
        <v>0</v>
      </c>
      <c r="BD71" s="27" t="n">
        <f aca="false">SUMIF('Off-Balance Sheet'!$J$8:$J$174,$C71,'Off-Balance Sheet'!CG$8:CG$174)</f>
        <v>0</v>
      </c>
      <c r="BE71" s="27" t="n">
        <f aca="false">SUMIF('Off-Balance Sheet'!$J$8:$J$174,$C71,'Off-Balance Sheet'!CH$8:CH$174)</f>
        <v>0</v>
      </c>
      <c r="BF71" s="27" t="n">
        <f aca="false">SUMIF('Off-Balance Sheet'!$J$8:$J$174,$C71,'Off-Balance Sheet'!CI$8:CI$174)</f>
        <v>0</v>
      </c>
      <c r="BG71" s="27" t="n">
        <f aca="false">SUMIF('Off-Balance Sheet'!$J$8:$J$174,$C71,'Off-Balance Sheet'!CJ$8:CJ$174)</f>
        <v>0</v>
      </c>
      <c r="BH71" s="27" t="n">
        <f aca="false">SUMIF('Off-Balance Sheet'!$J$8:$J$174,$C71,'Off-Balance Sheet'!CK$8:CK$174)</f>
        <v>0</v>
      </c>
      <c r="BI71" s="27" t="n">
        <f aca="false">SUMIF('Off-Balance Sheet'!$J$8:$J$174,$C71,'Off-Balance Sheet'!CL$8:CL$174)</f>
        <v>0</v>
      </c>
      <c r="BJ71" s="27" t="n">
        <f aca="false">SUMIF('Off-Balance Sheet'!$J$8:$J$174,$C71,'Off-Balance Sheet'!CM$8:CM$174)</f>
        <v>0</v>
      </c>
      <c r="BK71" s="27" t="n">
        <f aca="false">SUMIF('Off-Balance Sheet'!$J$8:$J$174,$C71,'Off-Balance Sheet'!CN$8:CN$174)</f>
        <v>0</v>
      </c>
      <c r="BL71" s="27" t="n">
        <f aca="false">SUMIF('Off-Balance Sheet'!$J$8:$J$174,$C71,'Off-Balance Sheet'!CO$8:CO$174)</f>
        <v>0</v>
      </c>
      <c r="BM71" s="27" t="n">
        <f aca="false">SUMIF('Off-Balance Sheet'!$J$8:$J$174,$C71,'Off-Balance Sheet'!CP$8:CP$174)</f>
        <v>0</v>
      </c>
      <c r="BN71" s="27" t="n">
        <f aca="false">SUMIF('Off-Balance Sheet'!$J$8:$J$174,$C71,'Off-Balance Sheet'!CQ$8:CQ$174)</f>
        <v>0</v>
      </c>
      <c r="BO71" s="27" t="n">
        <f aca="false">SUMIF('Off-Balance Sheet'!$J$8:$J$174,$C71,'Off-Balance Sheet'!CR$8:CR$174)</f>
        <v>0</v>
      </c>
      <c r="BP71" s="27" t="n">
        <f aca="false">SUMIF('Off-Balance Sheet'!$J$8:$J$174,$C71,'Off-Balance Sheet'!CS$8:CS$174)</f>
        <v>0</v>
      </c>
      <c r="BQ71" s="27" t="n">
        <f aca="false">SUMIF('Off-Balance Sheet'!$J$8:$J$174,$C71,'Off-Balance Sheet'!CT$8:CT$174)</f>
        <v>0</v>
      </c>
      <c r="BR71" s="27" t="n">
        <f aca="false">SUMIF('Off-Balance Sheet'!$J$8:$J$174,$C71,'Off-Balance Sheet'!CU$8:CU$174)</f>
        <v>0</v>
      </c>
      <c r="BS71" s="27" t="n">
        <f aca="false">SUMIF('Off-Balance Sheet'!$J$8:$J$174,$C71,'Off-Balance Sheet'!CV$8:CV$174)</f>
        <v>0</v>
      </c>
      <c r="BT71" s="27" t="n">
        <f aca="false">SUMIF('Off-Balance Sheet'!$J$8:$J$174,$C71,'Off-Balance Sheet'!CW$8:CW$174)</f>
        <v>0</v>
      </c>
      <c r="BU71" s="27" t="n">
        <f aca="false">SUMIF('Off-Balance Sheet'!$J$8:$J$174,$C71,'Off-Balance Sheet'!CX$8:CX$174)</f>
        <v>0</v>
      </c>
      <c r="BV71" s="27" t="n">
        <f aca="false">SUMIF('Off-Balance Sheet'!$J$8:$J$174,$C71,'Off-Balance Sheet'!CY$8:CY$174)</f>
        <v>0</v>
      </c>
      <c r="BW71" s="27" t="n">
        <f aca="false">SUMIF('Off-Balance Sheet'!$J$8:$J$174,$C71,'Off-Balance Sheet'!CZ$8:CZ$174)</f>
        <v>0</v>
      </c>
      <c r="BX71" s="27" t="n">
        <f aca="false">SUMIF('Off-Balance Sheet'!$J$8:$J$174,$C71,'Off-Balance Sheet'!DA$8:DA$174)</f>
        <v>0</v>
      </c>
      <c r="BY71" s="27" t="n">
        <f aca="false">SUMIF('Off-Balance Sheet'!$J$8:$J$174,$C71,'Off-Balance Sheet'!DB$8:DB$174)</f>
        <v>0</v>
      </c>
      <c r="BZ71" s="27" t="n">
        <f aca="false">SUMIF('Off-Balance Sheet'!$J$8:$J$174,$C71,'Off-Balance Sheet'!DC$8:DC$174)</f>
        <v>0</v>
      </c>
      <c r="CA71" s="27" t="n">
        <f aca="false">SUMIF('Off-Balance Sheet'!$J$8:$J$174,$C71,'Off-Balance Sheet'!DD$8:DD$174)</f>
        <v>0</v>
      </c>
      <c r="CB71" s="27" t="n">
        <f aca="false">SUMIF('Off-Balance Sheet'!$J$8:$J$174,$C71,'Off-Balance Sheet'!DE$8:DE$174)</f>
        <v>0</v>
      </c>
      <c r="CC71" s="27" t="n">
        <f aca="false">SUMIF('Off-Balance Sheet'!$J$8:$J$174,$C71,'Off-Balance Sheet'!DF$8:DF$174)</f>
        <v>0</v>
      </c>
      <c r="CD71" s="27" t="n">
        <f aca="false">SUMIF('Off-Balance Sheet'!$J$8:$J$174,$C71,'Off-Balance Sheet'!DG$8:DG$174)</f>
        <v>0</v>
      </c>
      <c r="CE71" s="27" t="n">
        <f aca="false">SUMIF('Off-Balance Sheet'!$J$8:$J$174,$C71,'Off-Balance Sheet'!DH$8:DH$174)</f>
        <v>0</v>
      </c>
      <c r="CF71" s="27" t="n">
        <f aca="false">SUMIF('Off-Balance Sheet'!$J$8:$J$174,$C71,'Off-Balance Sheet'!DI$8:DI$174)</f>
        <v>0</v>
      </c>
      <c r="CG71" s="27" t="n">
        <f aca="false">SUMIF('Off-Balance Sheet'!$J$8:$J$174,$C71,'Off-Balance Sheet'!DJ$8:DJ$174)</f>
        <v>0</v>
      </c>
      <c r="CH71" s="27" t="n">
        <f aca="false">SUMIF('Off-Balance Sheet'!$J$8:$J$174,$C71,'Off-Balance Sheet'!DK$8:DK$174)</f>
        <v>0</v>
      </c>
      <c r="CI71" s="27" t="n">
        <f aca="false">SUMIF('Off-Balance Sheet'!$J$8:$J$174,$C71,'Off-Balance Sheet'!DL$8:DL$174)</f>
        <v>0</v>
      </c>
      <c r="CJ71" s="27" t="n">
        <f aca="false">SUMIF('Off-Balance Sheet'!$J$8:$J$174,$C71,'Off-Balance Sheet'!DM$8:DM$174)</f>
        <v>0</v>
      </c>
      <c r="CK71" s="27" t="n">
        <f aca="false">SUMIF('Off-Balance Sheet'!$J$8:$J$174,$C71,'Off-Balance Sheet'!DN$8:DN$174)</f>
        <v>0</v>
      </c>
      <c r="CL71" s="27" t="n">
        <f aca="false">SUMIF('Off-Balance Sheet'!$J$8:$J$174,$C71,'Off-Balance Sheet'!DO$8:DO$174)</f>
        <v>0</v>
      </c>
      <c r="CM71" s="27" t="n">
        <f aca="false">SUMIF('Off-Balance Sheet'!$J$8:$J$174,$C71,'Off-Balance Sheet'!DP$8:DP$174)</f>
        <v>0</v>
      </c>
      <c r="CN71" s="27" t="n">
        <f aca="false">SUMIF('Off-Balance Sheet'!$J$8:$J$174,$C71,'Off-Balance Sheet'!DQ$8:DQ$174)</f>
        <v>0</v>
      </c>
      <c r="CO71" s="27" t="n">
        <f aca="false">SUMIF('Off-Balance Sheet'!$J$8:$J$174,$C71,'Off-Balance Sheet'!DR$8:DR$174)</f>
        <v>0</v>
      </c>
      <c r="CP71" s="27" t="n">
        <f aca="false">SUMIF('Off-Balance Sheet'!$J$8:$J$174,$C71,'Off-Balance Sheet'!DS$8:DS$174)</f>
        <v>0</v>
      </c>
      <c r="CQ71" s="27" t="n">
        <f aca="false">SUMIF('Off-Balance Sheet'!$J$8:$J$174,$C71,'Off-Balance Sheet'!DT$8:DT$174)</f>
        <v>0</v>
      </c>
      <c r="CR71" s="27" t="n">
        <f aca="false">SUMIF('Off-Balance Sheet'!$J$8:$J$174,$C71,'Off-Balance Sheet'!DU$8:DU$174)</f>
        <v>0</v>
      </c>
      <c r="CS71" s="27" t="n">
        <f aca="false">SUMIF('Off-Balance Sheet'!$J$8:$J$174,$C71,'Off-Balance Sheet'!DV$8:DV$174)</f>
        <v>0</v>
      </c>
      <c r="CT71" s="27" t="n">
        <f aca="false">SUMIF('Off-Balance Sheet'!$J$8:$J$174,$C71,'Off-Balance Sheet'!DW$8:DW$174)</f>
        <v>0</v>
      </c>
      <c r="CU71" s="27" t="n">
        <f aca="false">SUMIF('Off-Balance Sheet'!$J$8:$J$174,$C71,'Off-Balance Sheet'!DX$8:DX$174)</f>
        <v>0</v>
      </c>
      <c r="CV71" s="27" t="n">
        <f aca="false">SUMIF('Off-Balance Sheet'!$J$8:$J$174,$C71,'Off-Balance Sheet'!DY$8:DY$174)</f>
        <v>0</v>
      </c>
      <c r="CW71" s="27" t="n">
        <f aca="false">SUMIF('Off-Balance Sheet'!$J$8:$J$174,$C71,'Off-Balance Sheet'!DZ$8:DZ$174)</f>
        <v>0</v>
      </c>
      <c r="CX71" s="27" t="n">
        <f aca="false">SUMIF('Off-Balance Sheet'!$J$8:$J$174,$C71,'Off-Balance Sheet'!EA$8:EA$174)</f>
        <v>0</v>
      </c>
      <c r="CY71" s="27" t="n">
        <f aca="false">SUMIF('Off-Balance Sheet'!$J$8:$J$174,$C71,'Off-Balance Sheet'!EB$8:EB$174)</f>
        <v>0</v>
      </c>
      <c r="CZ71" s="27" t="n">
        <f aca="false">SUMIF('Off-Balance Sheet'!$J$8:$J$174,$C71,'Off-Balance Sheet'!EC$8:EC$174)</f>
        <v>0</v>
      </c>
      <c r="DA71" s="27" t="n">
        <f aca="false">SUMIF('Off-Balance Sheet'!$J$8:$J$174,$C71,'Off-Balance Sheet'!ED$8:ED$174)</f>
        <v>0</v>
      </c>
      <c r="DB71" s="27" t="n">
        <f aca="false">SUMIF('Off-Balance Sheet'!$J$8:$J$174,$C71,'Off-Balance Sheet'!EE$8:EE$174)</f>
        <v>0</v>
      </c>
      <c r="DC71" s="27" t="n">
        <f aca="false">SUMIF('Off-Balance Sheet'!$J$8:$J$174,$C71,'Off-Balance Sheet'!EF$8:EF$174)</f>
        <v>0</v>
      </c>
      <c r="DD71" s="27" t="n">
        <f aca="false">SUMIF('Off-Balance Sheet'!$J$8:$J$174,$C71,'Off-Balance Sheet'!EG$8:EG$174)</f>
        <v>0</v>
      </c>
      <c r="DE71" s="27" t="n">
        <f aca="false">SUMIF('Off-Balance Sheet'!$J$8:$J$174,$C71,'Off-Balance Sheet'!EH$8:EH$174)</f>
        <v>0</v>
      </c>
      <c r="DF71" s="27" t="n">
        <f aca="false">SUMIF('Off-Balance Sheet'!$J$8:$J$174,$C71,'Off-Balance Sheet'!EI$8:EI$174)</f>
        <v>0</v>
      </c>
      <c r="DG71" s="27" t="n">
        <f aca="false">SUMIF('Off-Balance Sheet'!$J$8:$J$174,$C71,'Off-Balance Sheet'!EJ$8:EJ$174)</f>
        <v>0</v>
      </c>
      <c r="DH71" s="27" t="n">
        <f aca="false">SUMIF('Off-Balance Sheet'!$J$8:$J$174,$C71,'Off-Balance Sheet'!EK$8:EK$174)</f>
        <v>0</v>
      </c>
      <c r="DI71" s="27" t="n">
        <f aca="false">SUMIF('Off-Balance Sheet'!$J$8:$J$174,$C71,'Off-Balance Sheet'!EL$8:EL$174)</f>
        <v>0</v>
      </c>
      <c r="DJ71" s="27" t="n">
        <f aca="false">SUMIF('Off-Balance Sheet'!$J$8:$J$174,$C71,'Off-Balance Sheet'!EM$8:EM$174)</f>
        <v>0</v>
      </c>
      <c r="DK71" s="27" t="n">
        <f aca="false">SUMIF('Off-Balance Sheet'!$J$8:$J$174,$C71,'Off-Balance Sheet'!EN$8:EN$174)</f>
        <v>0</v>
      </c>
      <c r="DL71" s="27" t="n">
        <f aca="false">SUMIF('Off-Balance Sheet'!$J$8:$J$174,$C71,'Off-Balance Sheet'!EO$8:EO$174)</f>
        <v>50</v>
      </c>
      <c r="DM71" s="27" t="n">
        <f aca="false">SUMIF('Off-Balance Sheet'!$J$8:$J$174,$C71,'Off-Balance Sheet'!EP$8:EP$174)</f>
        <v>0</v>
      </c>
      <c r="DN71" s="27" t="n">
        <f aca="false">SUMIF('Off-Balance Sheet'!$J$8:$J$174,$C71,'Off-Balance Sheet'!EQ$8:EQ$174)</f>
        <v>0</v>
      </c>
    </row>
    <row r="72" customFormat="false" ht="12.75" hidden="false" customHeight="false" outlineLevel="0" collapsed="false">
      <c r="C72" s="38" t="s">
        <v>170</v>
      </c>
      <c r="D72" s="13" t="n">
        <f aca="false">SUMIF('Off-Balance Sheet'!$J$8:$J$174,$C72,'Off-Balance Sheet'!$U$8:$U$174)</f>
        <v>148.349015</v>
      </c>
      <c r="F72" s="27" t="n">
        <f aca="false">SUMIF('Off-Balance Sheet'!$J$8:$J$174,$C72,'Off-Balance Sheet'!AI$8:AI$174)</f>
        <v>0</v>
      </c>
      <c r="G72" s="27" t="n">
        <f aca="false">SUMIF('Off-Balance Sheet'!$J$8:$J$174,$C72,'Off-Balance Sheet'!AJ$8:AJ$174)</f>
        <v>0</v>
      </c>
      <c r="H72" s="27" t="n">
        <f aca="false">SUMIF('Off-Balance Sheet'!$J$8:$J$174,$C72,'Off-Balance Sheet'!AK$8:AK$174)</f>
        <v>0</v>
      </c>
      <c r="I72" s="27" t="n">
        <f aca="false">SUMIF('Off-Balance Sheet'!$J$8:$J$174,$C72,'Off-Balance Sheet'!AL$8:AL$174)</f>
        <v>0</v>
      </c>
      <c r="J72" s="27" t="n">
        <f aca="false">SUMIF('Off-Balance Sheet'!$J$8:$J$174,$C72,'Off-Balance Sheet'!AM$8:AM$174)</f>
        <v>0</v>
      </c>
      <c r="K72" s="27" t="n">
        <f aca="false">SUMIF('Off-Balance Sheet'!$J$8:$J$174,$C72,'Off-Balance Sheet'!AN$8:AN$174)</f>
        <v>0</v>
      </c>
      <c r="L72" s="27" t="n">
        <f aca="false">SUMIF('Off-Balance Sheet'!$J$8:$J$174,$C72,'Off-Balance Sheet'!AO$8:AO$174)</f>
        <v>0</v>
      </c>
      <c r="M72" s="27" t="n">
        <f aca="false">SUMIF('Off-Balance Sheet'!$J$8:$J$174,$C72,'Off-Balance Sheet'!AP$8:AP$174)</f>
        <v>0</v>
      </c>
      <c r="N72" s="27" t="n">
        <f aca="false">SUMIF('Off-Balance Sheet'!$J$8:$J$174,$C72,'Off-Balance Sheet'!AQ$8:AQ$174)</f>
        <v>0</v>
      </c>
      <c r="O72" s="27" t="n">
        <f aca="false">SUMIF('Off-Balance Sheet'!$J$8:$J$174,$C72,'Off-Balance Sheet'!AR$8:AR$174)</f>
        <v>0</v>
      </c>
      <c r="P72" s="27" t="n">
        <f aca="false">SUMIF('Off-Balance Sheet'!$J$8:$J$174,$C72,'Off-Balance Sheet'!AS$8:AS$174)</f>
        <v>0</v>
      </c>
      <c r="Q72" s="27" t="n">
        <f aca="false">SUMIF('Off-Balance Sheet'!$J$8:$J$174,$C72,'Off-Balance Sheet'!AT$8:AT$174)</f>
        <v>0</v>
      </c>
      <c r="R72" s="27" t="n">
        <f aca="false">SUMIF('Off-Balance Sheet'!$J$8:$J$174,$C72,'Off-Balance Sheet'!AU$8:AU$174)</f>
        <v>0</v>
      </c>
      <c r="S72" s="27" t="n">
        <f aca="false">SUMIF('Off-Balance Sheet'!$J$8:$J$174,$C72,'Off-Balance Sheet'!AV$8:AV$174)</f>
        <v>0</v>
      </c>
      <c r="T72" s="27" t="n">
        <f aca="false">SUMIF('Off-Balance Sheet'!$J$8:$J$174,$C72,'Off-Balance Sheet'!AW$8:AW$174)</f>
        <v>0</v>
      </c>
      <c r="U72" s="27" t="n">
        <f aca="false">SUMIF('Off-Balance Sheet'!$J$8:$J$174,$C72,'Off-Balance Sheet'!AX$8:AX$174)</f>
        <v>0</v>
      </c>
      <c r="V72" s="27" t="n">
        <f aca="false">SUMIF('Off-Balance Sheet'!$J$8:$J$174,$C72,'Off-Balance Sheet'!AY$8:AY$174)</f>
        <v>0</v>
      </c>
      <c r="W72" s="27" t="n">
        <f aca="false">SUMIF('Off-Balance Sheet'!$J$8:$J$174,$C72,'Off-Balance Sheet'!AZ$8:AZ$174)</f>
        <v>0</v>
      </c>
      <c r="X72" s="27" t="n">
        <f aca="false">SUMIF('Off-Balance Sheet'!$J$8:$J$174,$C72,'Off-Balance Sheet'!BA$8:BA$174)</f>
        <v>0</v>
      </c>
      <c r="Y72" s="27" t="n">
        <f aca="false">SUMIF('Off-Balance Sheet'!$J$8:$J$174,$C72,'Off-Balance Sheet'!BB$8:BB$174)</f>
        <v>0</v>
      </c>
      <c r="Z72" s="27" t="n">
        <f aca="false">SUMIF('Off-Balance Sheet'!$J$8:$J$174,$C72,'Off-Balance Sheet'!BC$8:BC$174)</f>
        <v>0</v>
      </c>
      <c r="AA72" s="27" t="n">
        <f aca="false">SUMIF('Off-Balance Sheet'!$J$8:$J$174,$C72,'Off-Balance Sheet'!BD$8:BD$174)</f>
        <v>0</v>
      </c>
      <c r="AB72" s="27" t="n">
        <f aca="false">SUMIF('Off-Balance Sheet'!$J$8:$J$174,$C72,'Off-Balance Sheet'!BE$8:BE$174)</f>
        <v>0</v>
      </c>
      <c r="AC72" s="27" t="n">
        <f aca="false">SUMIF('Off-Balance Sheet'!$J$8:$J$174,$C72,'Off-Balance Sheet'!BF$8:BF$174)</f>
        <v>0</v>
      </c>
      <c r="AD72" s="27" t="n">
        <f aca="false">SUMIF('Off-Balance Sheet'!$J$8:$J$174,$C72,'Off-Balance Sheet'!BG$8:BG$174)</f>
        <v>0</v>
      </c>
      <c r="AE72" s="27" t="n">
        <f aca="false">SUMIF('Off-Balance Sheet'!$J$8:$J$174,$C72,'Off-Balance Sheet'!BH$8:BH$174)</f>
        <v>0</v>
      </c>
      <c r="AF72" s="27" t="n">
        <f aca="false">SUMIF('Off-Balance Sheet'!$J$8:$J$174,$C72,'Off-Balance Sheet'!BI$8:BI$174)</f>
        <v>148.349015</v>
      </c>
      <c r="AG72" s="27" t="n">
        <f aca="false">SUMIF('Off-Balance Sheet'!$J$8:$J$174,$C72,'Off-Balance Sheet'!BJ$8:BJ$174)</f>
        <v>0</v>
      </c>
      <c r="AH72" s="27" t="n">
        <f aca="false">SUMIF('Off-Balance Sheet'!$J$8:$J$174,$C72,'Off-Balance Sheet'!BK$8:BK$174)</f>
        <v>0</v>
      </c>
      <c r="AI72" s="27" t="n">
        <f aca="false">SUMIF('Off-Balance Sheet'!$J$8:$J$174,$C72,'Off-Balance Sheet'!BL$8:BL$174)</f>
        <v>0</v>
      </c>
      <c r="AJ72" s="27" t="n">
        <f aca="false">SUMIF('Off-Balance Sheet'!$J$8:$J$174,$C72,'Off-Balance Sheet'!BM$8:BM$174)</f>
        <v>0</v>
      </c>
      <c r="AK72" s="27" t="n">
        <f aca="false">SUMIF('Off-Balance Sheet'!$J$8:$J$174,$C72,'Off-Balance Sheet'!BN$8:BN$174)</f>
        <v>0</v>
      </c>
      <c r="AL72" s="27" t="n">
        <f aca="false">SUMIF('Off-Balance Sheet'!$J$8:$J$174,$C72,'Off-Balance Sheet'!BO$8:BO$174)</f>
        <v>0</v>
      </c>
      <c r="AM72" s="27" t="n">
        <f aca="false">SUMIF('Off-Balance Sheet'!$J$8:$J$174,$C72,'Off-Balance Sheet'!BP$8:BP$174)</f>
        <v>0</v>
      </c>
      <c r="AN72" s="27" t="n">
        <f aca="false">SUMIF('Off-Balance Sheet'!$J$8:$J$174,$C72,'Off-Balance Sheet'!BQ$8:BQ$174)</f>
        <v>0</v>
      </c>
      <c r="AO72" s="27" t="n">
        <f aca="false">SUMIF('Off-Balance Sheet'!$J$8:$J$174,$C72,'Off-Balance Sheet'!BR$8:BR$174)</f>
        <v>0</v>
      </c>
      <c r="AP72" s="27" t="n">
        <f aca="false">SUMIF('Off-Balance Sheet'!$J$8:$J$174,$C72,'Off-Balance Sheet'!BS$8:BS$174)</f>
        <v>0</v>
      </c>
      <c r="AQ72" s="27" t="n">
        <f aca="false">SUMIF('Off-Balance Sheet'!$J$8:$J$174,$C72,'Off-Balance Sheet'!BT$8:BT$174)</f>
        <v>0</v>
      </c>
      <c r="AR72" s="27" t="n">
        <f aca="false">SUMIF('Off-Balance Sheet'!$J$8:$J$174,$C72,'Off-Balance Sheet'!BU$8:BU$174)</f>
        <v>0</v>
      </c>
      <c r="AS72" s="27" t="n">
        <f aca="false">SUMIF('Off-Balance Sheet'!$J$8:$J$174,$C72,'Off-Balance Sheet'!BV$8:BV$174)</f>
        <v>0</v>
      </c>
      <c r="AT72" s="27" t="n">
        <f aca="false">SUMIF('Off-Balance Sheet'!$J$8:$J$174,$C72,'Off-Balance Sheet'!BW$8:BW$174)</f>
        <v>0</v>
      </c>
      <c r="AU72" s="27" t="n">
        <f aca="false">SUMIF('Off-Balance Sheet'!$J$8:$J$174,$C72,'Off-Balance Sheet'!BX$8:BX$174)</f>
        <v>0</v>
      </c>
      <c r="AV72" s="27" t="n">
        <f aca="false">SUMIF('Off-Balance Sheet'!$J$8:$J$174,$C72,'Off-Balance Sheet'!BY$8:BY$174)</f>
        <v>0</v>
      </c>
      <c r="AW72" s="27" t="n">
        <f aca="false">SUMIF('Off-Balance Sheet'!$J$8:$J$174,$C72,'Off-Balance Sheet'!BZ$8:BZ$174)</f>
        <v>0</v>
      </c>
      <c r="AX72" s="27" t="n">
        <f aca="false">SUMIF('Off-Balance Sheet'!$J$8:$J$174,$C72,'Off-Balance Sheet'!CA$8:CA$174)</f>
        <v>0</v>
      </c>
      <c r="AY72" s="27" t="n">
        <f aca="false">SUMIF('Off-Balance Sheet'!$J$8:$J$174,$C72,'Off-Balance Sheet'!CB$8:CB$174)</f>
        <v>0</v>
      </c>
      <c r="AZ72" s="27" t="n">
        <f aca="false">SUMIF('Off-Balance Sheet'!$J$8:$J$174,$C72,'Off-Balance Sheet'!CC$8:CC$174)</f>
        <v>0</v>
      </c>
      <c r="BA72" s="27" t="n">
        <f aca="false">SUMIF('Off-Balance Sheet'!$J$8:$J$174,$C72,'Off-Balance Sheet'!CD$8:CD$174)</f>
        <v>0</v>
      </c>
      <c r="BB72" s="27" t="n">
        <f aca="false">SUMIF('Off-Balance Sheet'!$J$8:$J$174,$C72,'Off-Balance Sheet'!CE$8:CE$174)</f>
        <v>0</v>
      </c>
      <c r="BC72" s="27" t="n">
        <f aca="false">SUMIF('Off-Balance Sheet'!$J$8:$J$174,$C72,'Off-Balance Sheet'!CF$8:CF$174)</f>
        <v>0</v>
      </c>
      <c r="BD72" s="27" t="n">
        <f aca="false">SUMIF('Off-Balance Sheet'!$J$8:$J$174,$C72,'Off-Balance Sheet'!CG$8:CG$174)</f>
        <v>0</v>
      </c>
      <c r="BE72" s="27" t="n">
        <f aca="false">SUMIF('Off-Balance Sheet'!$J$8:$J$174,$C72,'Off-Balance Sheet'!CH$8:CH$174)</f>
        <v>0</v>
      </c>
      <c r="BF72" s="27" t="n">
        <f aca="false">SUMIF('Off-Balance Sheet'!$J$8:$J$174,$C72,'Off-Balance Sheet'!CI$8:CI$174)</f>
        <v>0</v>
      </c>
      <c r="BG72" s="27" t="n">
        <f aca="false">SUMIF('Off-Balance Sheet'!$J$8:$J$174,$C72,'Off-Balance Sheet'!CJ$8:CJ$174)</f>
        <v>0</v>
      </c>
      <c r="BH72" s="27" t="n">
        <f aca="false">SUMIF('Off-Balance Sheet'!$J$8:$J$174,$C72,'Off-Balance Sheet'!CK$8:CK$174)</f>
        <v>0</v>
      </c>
      <c r="BI72" s="27" t="n">
        <f aca="false">SUMIF('Off-Balance Sheet'!$J$8:$J$174,$C72,'Off-Balance Sheet'!CL$8:CL$174)</f>
        <v>0</v>
      </c>
      <c r="BJ72" s="27" t="n">
        <f aca="false">SUMIF('Off-Balance Sheet'!$J$8:$J$174,$C72,'Off-Balance Sheet'!CM$8:CM$174)</f>
        <v>0</v>
      </c>
      <c r="BK72" s="27" t="n">
        <f aca="false">SUMIF('Off-Balance Sheet'!$J$8:$J$174,$C72,'Off-Balance Sheet'!CN$8:CN$174)</f>
        <v>0</v>
      </c>
      <c r="BL72" s="27" t="n">
        <f aca="false">SUMIF('Off-Balance Sheet'!$J$8:$J$174,$C72,'Off-Balance Sheet'!CO$8:CO$174)</f>
        <v>0</v>
      </c>
      <c r="BM72" s="27" t="n">
        <f aca="false">SUMIF('Off-Balance Sheet'!$J$8:$J$174,$C72,'Off-Balance Sheet'!CP$8:CP$174)</f>
        <v>0</v>
      </c>
      <c r="BN72" s="27" t="n">
        <f aca="false">SUMIF('Off-Balance Sheet'!$J$8:$J$174,$C72,'Off-Balance Sheet'!CQ$8:CQ$174)</f>
        <v>0</v>
      </c>
      <c r="BO72" s="27" t="n">
        <f aca="false">SUMIF('Off-Balance Sheet'!$J$8:$J$174,$C72,'Off-Balance Sheet'!CR$8:CR$174)</f>
        <v>0</v>
      </c>
      <c r="BP72" s="27" t="n">
        <f aca="false">SUMIF('Off-Balance Sheet'!$J$8:$J$174,$C72,'Off-Balance Sheet'!CS$8:CS$174)</f>
        <v>0</v>
      </c>
      <c r="BQ72" s="27" t="n">
        <f aca="false">SUMIF('Off-Balance Sheet'!$J$8:$J$174,$C72,'Off-Balance Sheet'!CT$8:CT$174)</f>
        <v>0</v>
      </c>
      <c r="BR72" s="27" t="n">
        <f aca="false">SUMIF('Off-Balance Sheet'!$J$8:$J$174,$C72,'Off-Balance Sheet'!CU$8:CU$174)</f>
        <v>0</v>
      </c>
      <c r="BS72" s="27" t="n">
        <f aca="false">SUMIF('Off-Balance Sheet'!$J$8:$J$174,$C72,'Off-Balance Sheet'!CV$8:CV$174)</f>
        <v>0</v>
      </c>
      <c r="BT72" s="27" t="n">
        <f aca="false">SUMIF('Off-Balance Sheet'!$J$8:$J$174,$C72,'Off-Balance Sheet'!CW$8:CW$174)</f>
        <v>0</v>
      </c>
      <c r="BU72" s="27" t="n">
        <f aca="false">SUMIF('Off-Balance Sheet'!$J$8:$J$174,$C72,'Off-Balance Sheet'!CX$8:CX$174)</f>
        <v>0</v>
      </c>
      <c r="BV72" s="27" t="n">
        <f aca="false">SUMIF('Off-Balance Sheet'!$J$8:$J$174,$C72,'Off-Balance Sheet'!CY$8:CY$174)</f>
        <v>0</v>
      </c>
      <c r="BW72" s="27" t="n">
        <f aca="false">SUMIF('Off-Balance Sheet'!$J$8:$J$174,$C72,'Off-Balance Sheet'!CZ$8:CZ$174)</f>
        <v>0</v>
      </c>
      <c r="BX72" s="27" t="n">
        <f aca="false">SUMIF('Off-Balance Sheet'!$J$8:$J$174,$C72,'Off-Balance Sheet'!DA$8:DA$174)</f>
        <v>0</v>
      </c>
      <c r="BY72" s="27" t="n">
        <f aca="false">SUMIF('Off-Balance Sheet'!$J$8:$J$174,$C72,'Off-Balance Sheet'!DB$8:DB$174)</f>
        <v>0</v>
      </c>
      <c r="BZ72" s="27" t="n">
        <f aca="false">SUMIF('Off-Balance Sheet'!$J$8:$J$174,$C72,'Off-Balance Sheet'!DC$8:DC$174)</f>
        <v>0</v>
      </c>
      <c r="CA72" s="27" t="n">
        <f aca="false">SUMIF('Off-Balance Sheet'!$J$8:$J$174,$C72,'Off-Balance Sheet'!DD$8:DD$174)</f>
        <v>0</v>
      </c>
      <c r="CB72" s="27" t="n">
        <f aca="false">SUMIF('Off-Balance Sheet'!$J$8:$J$174,$C72,'Off-Balance Sheet'!DE$8:DE$174)</f>
        <v>0</v>
      </c>
      <c r="CC72" s="27" t="n">
        <f aca="false">SUMIF('Off-Balance Sheet'!$J$8:$J$174,$C72,'Off-Balance Sheet'!DF$8:DF$174)</f>
        <v>0</v>
      </c>
      <c r="CD72" s="27" t="n">
        <f aca="false">SUMIF('Off-Balance Sheet'!$J$8:$J$174,$C72,'Off-Balance Sheet'!DG$8:DG$174)</f>
        <v>0</v>
      </c>
      <c r="CE72" s="27" t="n">
        <f aca="false">SUMIF('Off-Balance Sheet'!$J$8:$J$174,$C72,'Off-Balance Sheet'!DH$8:DH$174)</f>
        <v>0</v>
      </c>
      <c r="CF72" s="27" t="n">
        <f aca="false">SUMIF('Off-Balance Sheet'!$J$8:$J$174,$C72,'Off-Balance Sheet'!DI$8:DI$174)</f>
        <v>0</v>
      </c>
      <c r="CG72" s="27" t="n">
        <f aca="false">SUMIF('Off-Balance Sheet'!$J$8:$J$174,$C72,'Off-Balance Sheet'!DJ$8:DJ$174)</f>
        <v>0</v>
      </c>
      <c r="CH72" s="27" t="n">
        <f aca="false">SUMIF('Off-Balance Sheet'!$J$8:$J$174,$C72,'Off-Balance Sheet'!DK$8:DK$174)</f>
        <v>0</v>
      </c>
      <c r="CI72" s="27" t="n">
        <f aca="false">SUMIF('Off-Balance Sheet'!$J$8:$J$174,$C72,'Off-Balance Sheet'!DL$8:DL$174)</f>
        <v>0</v>
      </c>
      <c r="CJ72" s="27" t="n">
        <f aca="false">SUMIF('Off-Balance Sheet'!$J$8:$J$174,$C72,'Off-Balance Sheet'!DM$8:DM$174)</f>
        <v>0</v>
      </c>
      <c r="CK72" s="27" t="n">
        <f aca="false">SUMIF('Off-Balance Sheet'!$J$8:$J$174,$C72,'Off-Balance Sheet'!DN$8:DN$174)</f>
        <v>0</v>
      </c>
      <c r="CL72" s="27" t="n">
        <f aca="false">SUMIF('Off-Balance Sheet'!$J$8:$J$174,$C72,'Off-Balance Sheet'!DO$8:DO$174)</f>
        <v>0</v>
      </c>
      <c r="CM72" s="27" t="n">
        <f aca="false">SUMIF('Off-Balance Sheet'!$J$8:$J$174,$C72,'Off-Balance Sheet'!DP$8:DP$174)</f>
        <v>0</v>
      </c>
      <c r="CN72" s="27" t="n">
        <f aca="false">SUMIF('Off-Balance Sheet'!$J$8:$J$174,$C72,'Off-Balance Sheet'!DQ$8:DQ$174)</f>
        <v>0</v>
      </c>
      <c r="CO72" s="27" t="n">
        <f aca="false">SUMIF('Off-Balance Sheet'!$J$8:$J$174,$C72,'Off-Balance Sheet'!DR$8:DR$174)</f>
        <v>0</v>
      </c>
      <c r="CP72" s="27" t="n">
        <f aca="false">SUMIF('Off-Balance Sheet'!$J$8:$J$174,$C72,'Off-Balance Sheet'!DS$8:DS$174)</f>
        <v>0</v>
      </c>
      <c r="CQ72" s="27" t="n">
        <f aca="false">SUMIF('Off-Balance Sheet'!$J$8:$J$174,$C72,'Off-Balance Sheet'!DT$8:DT$174)</f>
        <v>0</v>
      </c>
      <c r="CR72" s="27" t="n">
        <f aca="false">SUMIF('Off-Balance Sheet'!$J$8:$J$174,$C72,'Off-Balance Sheet'!DU$8:DU$174)</f>
        <v>0</v>
      </c>
      <c r="CS72" s="27" t="n">
        <f aca="false">SUMIF('Off-Balance Sheet'!$J$8:$J$174,$C72,'Off-Balance Sheet'!DV$8:DV$174)</f>
        <v>0</v>
      </c>
      <c r="CT72" s="27" t="n">
        <f aca="false">SUMIF('Off-Balance Sheet'!$J$8:$J$174,$C72,'Off-Balance Sheet'!DW$8:DW$174)</f>
        <v>0</v>
      </c>
      <c r="CU72" s="27" t="n">
        <f aca="false">SUMIF('Off-Balance Sheet'!$J$8:$J$174,$C72,'Off-Balance Sheet'!DX$8:DX$174)</f>
        <v>0</v>
      </c>
      <c r="CV72" s="27" t="n">
        <f aca="false">SUMIF('Off-Balance Sheet'!$J$8:$J$174,$C72,'Off-Balance Sheet'!DY$8:DY$174)</f>
        <v>0</v>
      </c>
      <c r="CW72" s="27" t="n">
        <f aca="false">SUMIF('Off-Balance Sheet'!$J$8:$J$174,$C72,'Off-Balance Sheet'!DZ$8:DZ$174)</f>
        <v>0</v>
      </c>
      <c r="CX72" s="27" t="n">
        <f aca="false">SUMIF('Off-Balance Sheet'!$J$8:$J$174,$C72,'Off-Balance Sheet'!EA$8:EA$174)</f>
        <v>0</v>
      </c>
      <c r="CY72" s="27" t="n">
        <f aca="false">SUMIF('Off-Balance Sheet'!$J$8:$J$174,$C72,'Off-Balance Sheet'!EB$8:EB$174)</f>
        <v>0</v>
      </c>
      <c r="CZ72" s="27" t="n">
        <f aca="false">SUMIF('Off-Balance Sheet'!$J$8:$J$174,$C72,'Off-Balance Sheet'!EC$8:EC$174)</f>
        <v>0</v>
      </c>
      <c r="DA72" s="27" t="n">
        <f aca="false">SUMIF('Off-Balance Sheet'!$J$8:$J$174,$C72,'Off-Balance Sheet'!ED$8:ED$174)</f>
        <v>0</v>
      </c>
      <c r="DB72" s="27" t="n">
        <f aca="false">SUMIF('Off-Balance Sheet'!$J$8:$J$174,$C72,'Off-Balance Sheet'!EE$8:EE$174)</f>
        <v>0</v>
      </c>
      <c r="DC72" s="27" t="n">
        <f aca="false">SUMIF('Off-Balance Sheet'!$J$8:$J$174,$C72,'Off-Balance Sheet'!EF$8:EF$174)</f>
        <v>0</v>
      </c>
      <c r="DD72" s="27" t="n">
        <f aca="false">SUMIF('Off-Balance Sheet'!$J$8:$J$174,$C72,'Off-Balance Sheet'!EG$8:EG$174)</f>
        <v>0</v>
      </c>
      <c r="DE72" s="27" t="n">
        <f aca="false">SUMIF('Off-Balance Sheet'!$J$8:$J$174,$C72,'Off-Balance Sheet'!EH$8:EH$174)</f>
        <v>0</v>
      </c>
      <c r="DF72" s="27" t="n">
        <f aca="false">SUMIF('Off-Balance Sheet'!$J$8:$J$174,$C72,'Off-Balance Sheet'!EI$8:EI$174)</f>
        <v>0</v>
      </c>
      <c r="DG72" s="27" t="n">
        <f aca="false">SUMIF('Off-Balance Sheet'!$J$8:$J$174,$C72,'Off-Balance Sheet'!EJ$8:EJ$174)</f>
        <v>0</v>
      </c>
      <c r="DH72" s="27" t="n">
        <f aca="false">SUMIF('Off-Balance Sheet'!$J$8:$J$174,$C72,'Off-Balance Sheet'!EK$8:EK$174)</f>
        <v>0</v>
      </c>
      <c r="DI72" s="27" t="n">
        <f aca="false">SUMIF('Off-Balance Sheet'!$J$8:$J$174,$C72,'Off-Balance Sheet'!EL$8:EL$174)</f>
        <v>0</v>
      </c>
      <c r="DJ72" s="27" t="n">
        <f aca="false">SUMIF('Off-Balance Sheet'!$J$8:$J$174,$C72,'Off-Balance Sheet'!EM$8:EM$174)</f>
        <v>0</v>
      </c>
      <c r="DK72" s="27" t="n">
        <f aca="false">SUMIF('Off-Balance Sheet'!$J$8:$J$174,$C72,'Off-Balance Sheet'!EN$8:EN$174)</f>
        <v>0</v>
      </c>
      <c r="DL72" s="27" t="n">
        <f aca="false">SUMIF('Off-Balance Sheet'!$J$8:$J$174,$C72,'Off-Balance Sheet'!EO$8:EO$174)</f>
        <v>148.349015</v>
      </c>
      <c r="DM72" s="27" t="n">
        <f aca="false">SUMIF('Off-Balance Sheet'!$J$8:$J$174,$C72,'Off-Balance Sheet'!EP$8:EP$174)</f>
        <v>0</v>
      </c>
      <c r="DN72" s="27" t="n">
        <f aca="false">SUMIF('Off-Balance Sheet'!$J$8:$J$174,$C72,'Off-Balance Sheet'!EQ$8:EQ$174)</f>
        <v>0</v>
      </c>
    </row>
    <row r="73" customFormat="false" ht="12.75" hidden="false" customHeight="false" outlineLevel="0" collapsed="false">
      <c r="C73" s="37" t="s">
        <v>171</v>
      </c>
      <c r="D73" s="13" t="n">
        <f aca="false">SUMIF('Off-Balance Sheet'!$J$8:$J$174,$C73,'Off-Balance Sheet'!$U$8:$U$174)</f>
        <v>125</v>
      </c>
      <c r="F73" s="27" t="n">
        <f aca="false">SUMIF('Off-Balance Sheet'!$J$8:$J$174,$C73,'Off-Balance Sheet'!AI$8:AI$174)</f>
        <v>0</v>
      </c>
      <c r="G73" s="27" t="n">
        <f aca="false">SUMIF('Off-Balance Sheet'!$J$8:$J$174,$C73,'Off-Balance Sheet'!AJ$8:AJ$174)</f>
        <v>0</v>
      </c>
      <c r="H73" s="27" t="n">
        <f aca="false">SUMIF('Off-Balance Sheet'!$J$8:$J$174,$C73,'Off-Balance Sheet'!AK$8:AK$174)</f>
        <v>0</v>
      </c>
      <c r="I73" s="27" t="n">
        <f aca="false">SUMIF('Off-Balance Sheet'!$J$8:$J$174,$C73,'Off-Balance Sheet'!AL$8:AL$174)</f>
        <v>0</v>
      </c>
      <c r="J73" s="27" t="n">
        <f aca="false">SUMIF('Off-Balance Sheet'!$J$8:$J$174,$C73,'Off-Balance Sheet'!AM$8:AM$174)</f>
        <v>0</v>
      </c>
      <c r="K73" s="27" t="n">
        <f aca="false">SUMIF('Off-Balance Sheet'!$J$8:$J$174,$C73,'Off-Balance Sheet'!AN$8:AN$174)</f>
        <v>0</v>
      </c>
      <c r="L73" s="27" t="n">
        <f aca="false">SUMIF('Off-Balance Sheet'!$J$8:$J$174,$C73,'Off-Balance Sheet'!AO$8:AO$174)</f>
        <v>0</v>
      </c>
      <c r="M73" s="27" t="n">
        <f aca="false">SUMIF('Off-Balance Sheet'!$J$8:$J$174,$C73,'Off-Balance Sheet'!AP$8:AP$174)</f>
        <v>0</v>
      </c>
      <c r="N73" s="27" t="n">
        <f aca="false">SUMIF('Off-Balance Sheet'!$J$8:$J$174,$C73,'Off-Balance Sheet'!AQ$8:AQ$174)</f>
        <v>0</v>
      </c>
      <c r="O73" s="27" t="n">
        <f aca="false">SUMIF('Off-Balance Sheet'!$J$8:$J$174,$C73,'Off-Balance Sheet'!AR$8:AR$174)</f>
        <v>0</v>
      </c>
      <c r="P73" s="27" t="n">
        <f aca="false">SUMIF('Off-Balance Sheet'!$J$8:$J$174,$C73,'Off-Balance Sheet'!AS$8:AS$174)</f>
        <v>0</v>
      </c>
      <c r="Q73" s="27" t="n">
        <f aca="false">SUMIF('Off-Balance Sheet'!$J$8:$J$174,$C73,'Off-Balance Sheet'!AT$8:AT$174)</f>
        <v>0</v>
      </c>
      <c r="R73" s="27" t="n">
        <f aca="false">SUMIF('Off-Balance Sheet'!$J$8:$J$174,$C73,'Off-Balance Sheet'!AU$8:AU$174)</f>
        <v>0</v>
      </c>
      <c r="S73" s="27" t="n">
        <f aca="false">SUMIF('Off-Balance Sheet'!$J$8:$J$174,$C73,'Off-Balance Sheet'!AV$8:AV$174)</f>
        <v>0</v>
      </c>
      <c r="T73" s="27" t="n">
        <f aca="false">SUMIF('Off-Balance Sheet'!$J$8:$J$174,$C73,'Off-Balance Sheet'!AW$8:AW$174)</f>
        <v>0</v>
      </c>
      <c r="U73" s="27" t="n">
        <f aca="false">SUMIF('Off-Balance Sheet'!$J$8:$J$174,$C73,'Off-Balance Sheet'!AX$8:AX$174)</f>
        <v>0</v>
      </c>
      <c r="V73" s="27" t="n">
        <f aca="false">SUMIF('Off-Balance Sheet'!$J$8:$J$174,$C73,'Off-Balance Sheet'!AY$8:AY$174)</f>
        <v>0</v>
      </c>
      <c r="W73" s="27" t="n">
        <f aca="false">SUMIF('Off-Balance Sheet'!$J$8:$J$174,$C73,'Off-Balance Sheet'!AZ$8:AZ$174)</f>
        <v>0</v>
      </c>
      <c r="X73" s="27" t="n">
        <f aca="false">SUMIF('Off-Balance Sheet'!$J$8:$J$174,$C73,'Off-Balance Sheet'!BA$8:BA$174)</f>
        <v>0</v>
      </c>
      <c r="Y73" s="27" t="n">
        <f aca="false">SUMIF('Off-Balance Sheet'!$J$8:$J$174,$C73,'Off-Balance Sheet'!BB$8:BB$174)</f>
        <v>0</v>
      </c>
      <c r="Z73" s="27" t="n">
        <f aca="false">SUMIF('Off-Balance Sheet'!$J$8:$J$174,$C73,'Off-Balance Sheet'!BC$8:BC$174)</f>
        <v>0</v>
      </c>
      <c r="AA73" s="27" t="n">
        <f aca="false">SUMIF('Off-Balance Sheet'!$J$8:$J$174,$C73,'Off-Balance Sheet'!BD$8:BD$174)</f>
        <v>0</v>
      </c>
      <c r="AB73" s="27" t="n">
        <f aca="false">SUMIF('Off-Balance Sheet'!$J$8:$J$174,$C73,'Off-Balance Sheet'!BE$8:BE$174)</f>
        <v>0</v>
      </c>
      <c r="AC73" s="27" t="n">
        <f aca="false">SUMIF('Off-Balance Sheet'!$J$8:$J$174,$C73,'Off-Balance Sheet'!BF$8:BF$174)</f>
        <v>0</v>
      </c>
      <c r="AD73" s="27" t="n">
        <f aca="false">SUMIF('Off-Balance Sheet'!$J$8:$J$174,$C73,'Off-Balance Sheet'!BG$8:BG$174)</f>
        <v>0</v>
      </c>
      <c r="AE73" s="27" t="n">
        <f aca="false">SUMIF('Off-Balance Sheet'!$J$8:$J$174,$C73,'Off-Balance Sheet'!BH$8:BH$174)</f>
        <v>0</v>
      </c>
      <c r="AF73" s="27" t="n">
        <f aca="false">SUMIF('Off-Balance Sheet'!$J$8:$J$174,$C73,'Off-Balance Sheet'!BI$8:BI$174)</f>
        <v>0</v>
      </c>
      <c r="AG73" s="27" t="n">
        <f aca="false">SUMIF('Off-Balance Sheet'!$J$8:$J$174,$C73,'Off-Balance Sheet'!BJ$8:BJ$174)</f>
        <v>0</v>
      </c>
      <c r="AH73" s="27" t="n">
        <f aca="false">SUMIF('Off-Balance Sheet'!$J$8:$J$174,$C73,'Off-Balance Sheet'!BK$8:BK$174)</f>
        <v>0</v>
      </c>
      <c r="AI73" s="27" t="n">
        <f aca="false">SUMIF('Off-Balance Sheet'!$J$8:$J$174,$C73,'Off-Balance Sheet'!BL$8:BL$174)</f>
        <v>0</v>
      </c>
      <c r="AJ73" s="27" t="n">
        <f aca="false">SUMIF('Off-Balance Sheet'!$J$8:$J$174,$C73,'Off-Balance Sheet'!BM$8:BM$174)</f>
        <v>0</v>
      </c>
      <c r="AK73" s="27" t="n">
        <f aca="false">SUMIF('Off-Balance Sheet'!$J$8:$J$174,$C73,'Off-Balance Sheet'!BN$8:BN$174)</f>
        <v>0</v>
      </c>
      <c r="AL73" s="27" t="n">
        <f aca="false">SUMIF('Off-Balance Sheet'!$J$8:$J$174,$C73,'Off-Balance Sheet'!BO$8:BO$174)</f>
        <v>0</v>
      </c>
      <c r="AM73" s="27" t="n">
        <f aca="false">SUMIF('Off-Balance Sheet'!$J$8:$J$174,$C73,'Off-Balance Sheet'!BP$8:BP$174)</f>
        <v>0</v>
      </c>
      <c r="AN73" s="27" t="n">
        <f aca="false">SUMIF('Off-Balance Sheet'!$J$8:$J$174,$C73,'Off-Balance Sheet'!BQ$8:BQ$174)</f>
        <v>0</v>
      </c>
      <c r="AO73" s="27" t="n">
        <f aca="false">SUMIF('Off-Balance Sheet'!$J$8:$J$174,$C73,'Off-Balance Sheet'!BR$8:BR$174)</f>
        <v>125</v>
      </c>
      <c r="AP73" s="27" t="n">
        <f aca="false">SUMIF('Off-Balance Sheet'!$J$8:$J$174,$C73,'Off-Balance Sheet'!BS$8:BS$174)</f>
        <v>0</v>
      </c>
      <c r="AQ73" s="27" t="n">
        <f aca="false">SUMIF('Off-Balance Sheet'!$J$8:$J$174,$C73,'Off-Balance Sheet'!BT$8:BT$174)</f>
        <v>0</v>
      </c>
      <c r="AR73" s="27" t="n">
        <f aca="false">SUMIF('Off-Balance Sheet'!$J$8:$J$174,$C73,'Off-Balance Sheet'!BU$8:BU$174)</f>
        <v>0</v>
      </c>
      <c r="AS73" s="27" t="n">
        <f aca="false">SUMIF('Off-Balance Sheet'!$J$8:$J$174,$C73,'Off-Balance Sheet'!BV$8:BV$174)</f>
        <v>0</v>
      </c>
      <c r="AT73" s="27" t="n">
        <f aca="false">SUMIF('Off-Balance Sheet'!$J$8:$J$174,$C73,'Off-Balance Sheet'!BW$8:BW$174)</f>
        <v>0</v>
      </c>
      <c r="AU73" s="27" t="n">
        <f aca="false">SUMIF('Off-Balance Sheet'!$J$8:$J$174,$C73,'Off-Balance Sheet'!BX$8:BX$174)</f>
        <v>0</v>
      </c>
      <c r="AV73" s="27" t="n">
        <f aca="false">SUMIF('Off-Balance Sheet'!$J$8:$J$174,$C73,'Off-Balance Sheet'!BY$8:BY$174)</f>
        <v>0</v>
      </c>
      <c r="AW73" s="27" t="n">
        <f aca="false">SUMIF('Off-Balance Sheet'!$J$8:$J$174,$C73,'Off-Balance Sheet'!BZ$8:BZ$174)</f>
        <v>0</v>
      </c>
      <c r="AX73" s="27" t="n">
        <f aca="false">SUMIF('Off-Balance Sheet'!$J$8:$J$174,$C73,'Off-Balance Sheet'!CA$8:CA$174)</f>
        <v>0</v>
      </c>
      <c r="AY73" s="27" t="n">
        <f aca="false">SUMIF('Off-Balance Sheet'!$J$8:$J$174,$C73,'Off-Balance Sheet'!CB$8:CB$174)</f>
        <v>0</v>
      </c>
      <c r="AZ73" s="27" t="n">
        <f aca="false">SUMIF('Off-Balance Sheet'!$J$8:$J$174,$C73,'Off-Balance Sheet'!CC$8:CC$174)</f>
        <v>0</v>
      </c>
      <c r="BA73" s="27" t="n">
        <f aca="false">SUMIF('Off-Balance Sheet'!$J$8:$J$174,$C73,'Off-Balance Sheet'!CD$8:CD$174)</f>
        <v>0</v>
      </c>
      <c r="BB73" s="27" t="n">
        <f aca="false">SUMIF('Off-Balance Sheet'!$J$8:$J$174,$C73,'Off-Balance Sheet'!CE$8:CE$174)</f>
        <v>0</v>
      </c>
      <c r="BC73" s="27" t="n">
        <f aca="false">SUMIF('Off-Balance Sheet'!$J$8:$J$174,$C73,'Off-Balance Sheet'!CF$8:CF$174)</f>
        <v>0</v>
      </c>
      <c r="BD73" s="27" t="n">
        <f aca="false">SUMIF('Off-Balance Sheet'!$J$8:$J$174,$C73,'Off-Balance Sheet'!CG$8:CG$174)</f>
        <v>0</v>
      </c>
      <c r="BE73" s="27" t="n">
        <f aca="false">SUMIF('Off-Balance Sheet'!$J$8:$J$174,$C73,'Off-Balance Sheet'!CH$8:CH$174)</f>
        <v>0</v>
      </c>
      <c r="BF73" s="27" t="n">
        <f aca="false">SUMIF('Off-Balance Sheet'!$J$8:$J$174,$C73,'Off-Balance Sheet'!CI$8:CI$174)</f>
        <v>0</v>
      </c>
      <c r="BG73" s="27" t="n">
        <f aca="false">SUMIF('Off-Balance Sheet'!$J$8:$J$174,$C73,'Off-Balance Sheet'!CJ$8:CJ$174)</f>
        <v>0</v>
      </c>
      <c r="BH73" s="27" t="n">
        <f aca="false">SUMIF('Off-Balance Sheet'!$J$8:$J$174,$C73,'Off-Balance Sheet'!CK$8:CK$174)</f>
        <v>0</v>
      </c>
      <c r="BI73" s="27" t="n">
        <f aca="false">SUMIF('Off-Balance Sheet'!$J$8:$J$174,$C73,'Off-Balance Sheet'!CL$8:CL$174)</f>
        <v>0</v>
      </c>
      <c r="BJ73" s="27" t="n">
        <f aca="false">SUMIF('Off-Balance Sheet'!$J$8:$J$174,$C73,'Off-Balance Sheet'!CM$8:CM$174)</f>
        <v>0</v>
      </c>
      <c r="BK73" s="27" t="n">
        <f aca="false">SUMIF('Off-Balance Sheet'!$J$8:$J$174,$C73,'Off-Balance Sheet'!CN$8:CN$174)</f>
        <v>0</v>
      </c>
      <c r="BL73" s="27" t="n">
        <f aca="false">SUMIF('Off-Balance Sheet'!$J$8:$J$174,$C73,'Off-Balance Sheet'!CO$8:CO$174)</f>
        <v>0</v>
      </c>
      <c r="BM73" s="27" t="n">
        <f aca="false">SUMIF('Off-Balance Sheet'!$J$8:$J$174,$C73,'Off-Balance Sheet'!CP$8:CP$174)</f>
        <v>0</v>
      </c>
      <c r="BN73" s="27" t="n">
        <f aca="false">SUMIF('Off-Balance Sheet'!$J$8:$J$174,$C73,'Off-Balance Sheet'!CQ$8:CQ$174)</f>
        <v>0</v>
      </c>
      <c r="BO73" s="27" t="n">
        <f aca="false">SUMIF('Off-Balance Sheet'!$J$8:$J$174,$C73,'Off-Balance Sheet'!CR$8:CR$174)</f>
        <v>0</v>
      </c>
      <c r="BP73" s="27" t="n">
        <f aca="false">SUMIF('Off-Balance Sheet'!$J$8:$J$174,$C73,'Off-Balance Sheet'!CS$8:CS$174)</f>
        <v>0</v>
      </c>
      <c r="BQ73" s="27" t="n">
        <f aca="false">SUMIF('Off-Balance Sheet'!$J$8:$J$174,$C73,'Off-Balance Sheet'!CT$8:CT$174)</f>
        <v>0</v>
      </c>
      <c r="BR73" s="27" t="n">
        <f aca="false">SUMIF('Off-Balance Sheet'!$J$8:$J$174,$C73,'Off-Balance Sheet'!CU$8:CU$174)</f>
        <v>0</v>
      </c>
      <c r="BS73" s="27" t="n">
        <f aca="false">SUMIF('Off-Balance Sheet'!$J$8:$J$174,$C73,'Off-Balance Sheet'!CV$8:CV$174)</f>
        <v>0</v>
      </c>
      <c r="BT73" s="27" t="n">
        <f aca="false">SUMIF('Off-Balance Sheet'!$J$8:$J$174,$C73,'Off-Balance Sheet'!CW$8:CW$174)</f>
        <v>0</v>
      </c>
      <c r="BU73" s="27" t="n">
        <f aca="false">SUMIF('Off-Balance Sheet'!$J$8:$J$174,$C73,'Off-Balance Sheet'!CX$8:CX$174)</f>
        <v>0</v>
      </c>
      <c r="BV73" s="27" t="n">
        <f aca="false">SUMIF('Off-Balance Sheet'!$J$8:$J$174,$C73,'Off-Balance Sheet'!CY$8:CY$174)</f>
        <v>0</v>
      </c>
      <c r="BW73" s="27" t="n">
        <f aca="false">SUMIF('Off-Balance Sheet'!$J$8:$J$174,$C73,'Off-Balance Sheet'!CZ$8:CZ$174)</f>
        <v>0</v>
      </c>
      <c r="BX73" s="27" t="n">
        <f aca="false">SUMIF('Off-Balance Sheet'!$J$8:$J$174,$C73,'Off-Balance Sheet'!DA$8:DA$174)</f>
        <v>0</v>
      </c>
      <c r="BY73" s="27" t="n">
        <f aca="false">SUMIF('Off-Balance Sheet'!$J$8:$J$174,$C73,'Off-Balance Sheet'!DB$8:DB$174)</f>
        <v>0</v>
      </c>
      <c r="BZ73" s="27" t="n">
        <f aca="false">SUMIF('Off-Balance Sheet'!$J$8:$J$174,$C73,'Off-Balance Sheet'!DC$8:DC$174)</f>
        <v>0</v>
      </c>
      <c r="CA73" s="27" t="n">
        <f aca="false">SUMIF('Off-Balance Sheet'!$J$8:$J$174,$C73,'Off-Balance Sheet'!DD$8:DD$174)</f>
        <v>0</v>
      </c>
      <c r="CB73" s="27" t="n">
        <f aca="false">SUMIF('Off-Balance Sheet'!$J$8:$J$174,$C73,'Off-Balance Sheet'!DE$8:DE$174)</f>
        <v>0</v>
      </c>
      <c r="CC73" s="27" t="n">
        <f aca="false">SUMIF('Off-Balance Sheet'!$J$8:$J$174,$C73,'Off-Balance Sheet'!DF$8:DF$174)</f>
        <v>0</v>
      </c>
      <c r="CD73" s="27" t="n">
        <f aca="false">SUMIF('Off-Balance Sheet'!$J$8:$J$174,$C73,'Off-Balance Sheet'!DG$8:DG$174)</f>
        <v>0</v>
      </c>
      <c r="CE73" s="27" t="n">
        <f aca="false">SUMIF('Off-Balance Sheet'!$J$8:$J$174,$C73,'Off-Balance Sheet'!DH$8:DH$174)</f>
        <v>0</v>
      </c>
      <c r="CF73" s="27" t="n">
        <f aca="false">SUMIF('Off-Balance Sheet'!$J$8:$J$174,$C73,'Off-Balance Sheet'!DI$8:DI$174)</f>
        <v>0</v>
      </c>
      <c r="CG73" s="27" t="n">
        <f aca="false">SUMIF('Off-Balance Sheet'!$J$8:$J$174,$C73,'Off-Balance Sheet'!DJ$8:DJ$174)</f>
        <v>0</v>
      </c>
      <c r="CH73" s="27" t="n">
        <f aca="false">SUMIF('Off-Balance Sheet'!$J$8:$J$174,$C73,'Off-Balance Sheet'!DK$8:DK$174)</f>
        <v>0</v>
      </c>
      <c r="CI73" s="27" t="n">
        <f aca="false">SUMIF('Off-Balance Sheet'!$J$8:$J$174,$C73,'Off-Balance Sheet'!DL$8:DL$174)</f>
        <v>0</v>
      </c>
      <c r="CJ73" s="27" t="n">
        <f aca="false">SUMIF('Off-Balance Sheet'!$J$8:$J$174,$C73,'Off-Balance Sheet'!DM$8:DM$174)</f>
        <v>0</v>
      </c>
      <c r="CK73" s="27" t="n">
        <f aca="false">SUMIF('Off-Balance Sheet'!$J$8:$J$174,$C73,'Off-Balance Sheet'!DN$8:DN$174)</f>
        <v>0</v>
      </c>
      <c r="CL73" s="27" t="n">
        <f aca="false">SUMIF('Off-Balance Sheet'!$J$8:$J$174,$C73,'Off-Balance Sheet'!DO$8:DO$174)</f>
        <v>0</v>
      </c>
      <c r="CM73" s="27" t="n">
        <f aca="false">SUMIF('Off-Balance Sheet'!$J$8:$J$174,$C73,'Off-Balance Sheet'!DP$8:DP$174)</f>
        <v>0</v>
      </c>
      <c r="CN73" s="27" t="n">
        <f aca="false">SUMIF('Off-Balance Sheet'!$J$8:$J$174,$C73,'Off-Balance Sheet'!DQ$8:DQ$174)</f>
        <v>0</v>
      </c>
      <c r="CO73" s="27" t="n">
        <f aca="false">SUMIF('Off-Balance Sheet'!$J$8:$J$174,$C73,'Off-Balance Sheet'!DR$8:DR$174)</f>
        <v>0</v>
      </c>
      <c r="CP73" s="27" t="n">
        <f aca="false">SUMIF('Off-Balance Sheet'!$J$8:$J$174,$C73,'Off-Balance Sheet'!DS$8:DS$174)</f>
        <v>0</v>
      </c>
      <c r="CQ73" s="27" t="n">
        <f aca="false">SUMIF('Off-Balance Sheet'!$J$8:$J$174,$C73,'Off-Balance Sheet'!DT$8:DT$174)</f>
        <v>0</v>
      </c>
      <c r="CR73" s="27" t="n">
        <f aca="false">SUMIF('Off-Balance Sheet'!$J$8:$J$174,$C73,'Off-Balance Sheet'!DU$8:DU$174)</f>
        <v>0</v>
      </c>
      <c r="CS73" s="27" t="n">
        <f aca="false">SUMIF('Off-Balance Sheet'!$J$8:$J$174,$C73,'Off-Balance Sheet'!DV$8:DV$174)</f>
        <v>0</v>
      </c>
      <c r="CT73" s="27" t="n">
        <f aca="false">SUMIF('Off-Balance Sheet'!$J$8:$J$174,$C73,'Off-Balance Sheet'!DW$8:DW$174)</f>
        <v>0</v>
      </c>
      <c r="CU73" s="27" t="n">
        <f aca="false">SUMIF('Off-Balance Sheet'!$J$8:$J$174,$C73,'Off-Balance Sheet'!DX$8:DX$174)</f>
        <v>0</v>
      </c>
      <c r="CV73" s="27" t="n">
        <f aca="false">SUMIF('Off-Balance Sheet'!$J$8:$J$174,$C73,'Off-Balance Sheet'!DY$8:DY$174)</f>
        <v>0</v>
      </c>
      <c r="CW73" s="27" t="n">
        <f aca="false">SUMIF('Off-Balance Sheet'!$J$8:$J$174,$C73,'Off-Balance Sheet'!DZ$8:DZ$174)</f>
        <v>0</v>
      </c>
      <c r="CX73" s="27" t="n">
        <f aca="false">SUMIF('Off-Balance Sheet'!$J$8:$J$174,$C73,'Off-Balance Sheet'!EA$8:EA$174)</f>
        <v>0</v>
      </c>
      <c r="CY73" s="27" t="n">
        <f aca="false">SUMIF('Off-Balance Sheet'!$J$8:$J$174,$C73,'Off-Balance Sheet'!EB$8:EB$174)</f>
        <v>0</v>
      </c>
      <c r="CZ73" s="27" t="n">
        <f aca="false">SUMIF('Off-Balance Sheet'!$J$8:$J$174,$C73,'Off-Balance Sheet'!EC$8:EC$174)</f>
        <v>0</v>
      </c>
      <c r="DA73" s="27" t="n">
        <f aca="false">SUMIF('Off-Balance Sheet'!$J$8:$J$174,$C73,'Off-Balance Sheet'!ED$8:ED$174)</f>
        <v>0</v>
      </c>
      <c r="DB73" s="27" t="n">
        <f aca="false">SUMIF('Off-Balance Sheet'!$J$8:$J$174,$C73,'Off-Balance Sheet'!EE$8:EE$174)</f>
        <v>0</v>
      </c>
      <c r="DC73" s="27" t="n">
        <f aca="false">SUMIF('Off-Balance Sheet'!$J$8:$J$174,$C73,'Off-Balance Sheet'!EF$8:EF$174)</f>
        <v>0</v>
      </c>
      <c r="DD73" s="27" t="n">
        <f aca="false">SUMIF('Off-Balance Sheet'!$J$8:$J$174,$C73,'Off-Balance Sheet'!EG$8:EG$174)</f>
        <v>0</v>
      </c>
      <c r="DE73" s="27" t="n">
        <f aca="false">SUMIF('Off-Balance Sheet'!$J$8:$J$174,$C73,'Off-Balance Sheet'!EH$8:EH$174)</f>
        <v>0</v>
      </c>
      <c r="DF73" s="27" t="n">
        <f aca="false">SUMIF('Off-Balance Sheet'!$J$8:$J$174,$C73,'Off-Balance Sheet'!EI$8:EI$174)</f>
        <v>0</v>
      </c>
      <c r="DG73" s="27" t="n">
        <f aca="false">SUMIF('Off-Balance Sheet'!$J$8:$J$174,$C73,'Off-Balance Sheet'!EJ$8:EJ$174)</f>
        <v>0</v>
      </c>
      <c r="DH73" s="27" t="n">
        <f aca="false">SUMIF('Off-Balance Sheet'!$J$8:$J$174,$C73,'Off-Balance Sheet'!EK$8:EK$174)</f>
        <v>0</v>
      </c>
      <c r="DI73" s="27" t="n">
        <f aca="false">SUMIF('Off-Balance Sheet'!$J$8:$J$174,$C73,'Off-Balance Sheet'!EL$8:EL$174)</f>
        <v>0</v>
      </c>
      <c r="DJ73" s="27" t="n">
        <f aca="false">SUMIF('Off-Balance Sheet'!$J$8:$J$174,$C73,'Off-Balance Sheet'!EM$8:EM$174)</f>
        <v>0</v>
      </c>
      <c r="DK73" s="27" t="n">
        <f aca="false">SUMIF('Off-Balance Sheet'!$J$8:$J$174,$C73,'Off-Balance Sheet'!EN$8:EN$174)</f>
        <v>0</v>
      </c>
      <c r="DL73" s="27" t="n">
        <f aca="false">SUMIF('Off-Balance Sheet'!$J$8:$J$174,$C73,'Off-Balance Sheet'!EO$8:EO$174)</f>
        <v>125</v>
      </c>
      <c r="DM73" s="27" t="n">
        <f aca="false">SUMIF('Off-Balance Sheet'!$J$8:$J$174,$C73,'Off-Balance Sheet'!EP$8:EP$174)</f>
        <v>0</v>
      </c>
      <c r="DN73" s="27" t="n">
        <f aca="false">SUMIF('Off-Balance Sheet'!$J$8:$J$174,$C73,'Off-Balance Sheet'!EQ$8:EQ$174)</f>
        <v>0</v>
      </c>
    </row>
    <row r="74" customFormat="false" ht="12.75" hidden="false" customHeight="false" outlineLevel="0" collapsed="false">
      <c r="B74" s="0" t="n">
        <v>1</v>
      </c>
      <c r="C74" s="39" t="s">
        <v>136</v>
      </c>
      <c r="D74" s="13" t="n">
        <f aca="false">SUMIF('Off-Balance Sheet'!$J$8:$J$174,$C74,'Off-Balance Sheet'!$U$8:$U$174)</f>
        <v>170</v>
      </c>
      <c r="F74" s="27" t="n">
        <f aca="false">SUMIF('Off-Balance Sheet'!$J$8:$J$174,$C74,'Off-Balance Sheet'!AI$8:AI$174)</f>
        <v>21.8823822554165</v>
      </c>
      <c r="G74" s="27" t="n">
        <f aca="false">SUMIF('Off-Balance Sheet'!$J$8:$J$174,$C74,'Off-Balance Sheet'!AJ$8:AJ$174)</f>
        <v>21.1609850382049</v>
      </c>
      <c r="H74" s="27" t="n">
        <f aca="false">SUMIF('Off-Balance Sheet'!$J$8:$J$174,$C74,'Off-Balance Sheet'!AK$8:AK$174)</f>
        <v>22.603779472628</v>
      </c>
      <c r="I74" s="27" t="n">
        <f aca="false">SUMIF('Off-Balance Sheet'!$J$8:$J$174,$C74,'Off-Balance Sheet'!AL$8:AL$174)</f>
        <v>21.8823822554165</v>
      </c>
      <c r="J74" s="27" t="n">
        <f aca="false">SUMIF('Off-Balance Sheet'!$J$8:$J$174,$C74,'Off-Balance Sheet'!AM$8:AM$174)</f>
        <v>21.8823822554165</v>
      </c>
      <c r="K74" s="27" t="n">
        <f aca="false">SUMIF('Off-Balance Sheet'!$J$8:$J$174,$C74,'Off-Balance Sheet'!AN$8:AN$174)</f>
        <v>21.8823822554165</v>
      </c>
      <c r="L74" s="27" t="n">
        <f aca="false">SUMIF('Off-Balance Sheet'!$J$8:$J$174,$C74,'Off-Balance Sheet'!AO$8:AO$174)</f>
        <v>21.8823822554165</v>
      </c>
      <c r="M74" s="27" t="n">
        <f aca="false">SUMIF('Off-Balance Sheet'!$J$8:$J$174,$C74,'Off-Balance Sheet'!AP$8:AP$174)</f>
        <v>21.8823822554165</v>
      </c>
      <c r="N74" s="27" t="n">
        <f aca="false">SUMIF('Off-Balance Sheet'!$J$8:$J$174,$C74,'Off-Balance Sheet'!AQ$8:AQ$174)</f>
        <v>21.8823822554165</v>
      </c>
      <c r="O74" s="27" t="n">
        <f aca="false">SUMIF('Off-Balance Sheet'!$J$8:$J$174,$C74,'Off-Balance Sheet'!AR$8:AR$174)</f>
        <v>21.8823822554165</v>
      </c>
      <c r="P74" s="27" t="n">
        <f aca="false">SUMIF('Off-Balance Sheet'!$J$8:$J$174,$C74,'Off-Balance Sheet'!AS$8:AS$174)</f>
        <v>22.122847994487</v>
      </c>
      <c r="Q74" s="27" t="n">
        <f aca="false">SUMIF('Off-Balance Sheet'!$J$8:$J$174,$C74,'Off-Balance Sheet'!AT$8:AT$174)</f>
        <v>22.122847994487</v>
      </c>
      <c r="R74" s="27" t="n">
        <f aca="false">SUMIF('Off-Balance Sheet'!$J$8:$J$174,$C74,'Off-Balance Sheet'!AU$8:AU$174)</f>
        <v>21.8823822554165</v>
      </c>
      <c r="S74" s="27" t="n">
        <f aca="false">SUMIF('Off-Balance Sheet'!$J$8:$J$174,$C74,'Off-Balance Sheet'!AV$8:AV$174)</f>
        <v>21.641916516346</v>
      </c>
      <c r="T74" s="27" t="n">
        <f aca="false">SUMIF('Off-Balance Sheet'!$J$8:$J$174,$C74,'Off-Balance Sheet'!AW$8:AW$174)</f>
        <v>22.122847994487</v>
      </c>
      <c r="U74" s="27" t="n">
        <f aca="false">SUMIF('Off-Balance Sheet'!$J$8:$J$174,$C74,'Off-Balance Sheet'!AX$8:AX$174)</f>
        <v>22.122847994487</v>
      </c>
      <c r="V74" s="27" t="n">
        <f aca="false">SUMIF('Off-Balance Sheet'!$J$8:$J$174,$C74,'Off-Balance Sheet'!AY$8:AY$174)</f>
        <v>21.8823822554165</v>
      </c>
      <c r="W74" s="27" t="n">
        <f aca="false">SUMIF('Off-Balance Sheet'!$J$8:$J$174,$C74,'Off-Balance Sheet'!AZ$8:AZ$174)</f>
        <v>21.641916516346</v>
      </c>
      <c r="X74" s="27" t="n">
        <f aca="false">SUMIF('Off-Balance Sheet'!$J$8:$J$174,$C74,'Off-Balance Sheet'!BA$8:BA$174)</f>
        <v>22.122847994487</v>
      </c>
      <c r="Y74" s="27" t="n">
        <f aca="false">SUMIF('Off-Balance Sheet'!$J$8:$J$174,$C74,'Off-Balance Sheet'!BB$8:BB$174)</f>
        <v>0</v>
      </c>
      <c r="Z74" s="27" t="n">
        <f aca="false">SUMIF('Off-Balance Sheet'!$J$8:$J$174,$C74,'Off-Balance Sheet'!BC$8:BC$174)</f>
        <v>0</v>
      </c>
      <c r="AA74" s="27" t="n">
        <f aca="false">SUMIF('Off-Balance Sheet'!$J$8:$J$174,$C74,'Off-Balance Sheet'!BD$8:BD$174)</f>
        <v>0</v>
      </c>
      <c r="AB74" s="27" t="n">
        <f aca="false">SUMIF('Off-Balance Sheet'!$J$8:$J$174,$C74,'Off-Balance Sheet'!BE$8:BE$174)</f>
        <v>0</v>
      </c>
      <c r="AC74" s="27" t="n">
        <f aca="false">SUMIF('Off-Balance Sheet'!$J$8:$J$174,$C74,'Off-Balance Sheet'!BF$8:BF$174)</f>
        <v>0</v>
      </c>
      <c r="AD74" s="27" t="n">
        <f aca="false">SUMIF('Off-Balance Sheet'!$J$8:$J$174,$C74,'Off-Balance Sheet'!BG$8:BG$174)</f>
        <v>0</v>
      </c>
      <c r="AE74" s="27" t="n">
        <f aca="false">SUMIF('Off-Balance Sheet'!$J$8:$J$174,$C74,'Off-Balance Sheet'!BH$8:BH$174)</f>
        <v>0</v>
      </c>
      <c r="AF74" s="27" t="n">
        <f aca="false">SUMIF('Off-Balance Sheet'!$J$8:$J$174,$C74,'Off-Balance Sheet'!BI$8:BI$174)</f>
        <v>0</v>
      </c>
      <c r="AG74" s="27" t="n">
        <f aca="false">SUMIF('Off-Balance Sheet'!$J$8:$J$174,$C74,'Off-Balance Sheet'!BJ$8:BJ$174)</f>
        <v>0</v>
      </c>
      <c r="AH74" s="27" t="n">
        <f aca="false">SUMIF('Off-Balance Sheet'!$J$8:$J$174,$C74,'Off-Balance Sheet'!BK$8:BK$174)</f>
        <v>0</v>
      </c>
      <c r="AI74" s="27" t="n">
        <f aca="false">SUMIF('Off-Balance Sheet'!$J$8:$J$174,$C74,'Off-Balance Sheet'!BL$8:BL$174)</f>
        <v>0</v>
      </c>
      <c r="AJ74" s="27" t="n">
        <f aca="false">SUMIF('Off-Balance Sheet'!$J$8:$J$174,$C74,'Off-Balance Sheet'!BM$8:BM$174)</f>
        <v>0</v>
      </c>
      <c r="AK74" s="27" t="n">
        <f aca="false">SUMIF('Off-Balance Sheet'!$J$8:$J$174,$C74,'Off-Balance Sheet'!BN$8:BN$174)</f>
        <v>0</v>
      </c>
      <c r="AL74" s="27" t="n">
        <f aca="false">SUMIF('Off-Balance Sheet'!$J$8:$J$174,$C74,'Off-Balance Sheet'!BO$8:BO$174)</f>
        <v>0</v>
      </c>
      <c r="AM74" s="27" t="n">
        <f aca="false">SUMIF('Off-Balance Sheet'!$J$8:$J$174,$C74,'Off-Balance Sheet'!BP$8:BP$174)</f>
        <v>0</v>
      </c>
      <c r="AN74" s="27" t="n">
        <f aca="false">SUMIF('Off-Balance Sheet'!$J$8:$J$174,$C74,'Off-Balance Sheet'!BQ$8:BQ$174)</f>
        <v>0</v>
      </c>
      <c r="AO74" s="27" t="n">
        <f aca="false">SUMIF('Off-Balance Sheet'!$J$8:$J$174,$C74,'Off-Balance Sheet'!BR$8:BR$174)</f>
        <v>0</v>
      </c>
      <c r="AP74" s="27" t="n">
        <f aca="false">SUMIF('Off-Balance Sheet'!$J$8:$J$174,$C74,'Off-Balance Sheet'!BS$8:BS$174)</f>
        <v>0</v>
      </c>
      <c r="AQ74" s="27" t="n">
        <f aca="false">SUMIF('Off-Balance Sheet'!$J$8:$J$174,$C74,'Off-Balance Sheet'!BT$8:BT$174)</f>
        <v>0</v>
      </c>
      <c r="AR74" s="27" t="n">
        <f aca="false">SUMIF('Off-Balance Sheet'!$J$8:$J$174,$C74,'Off-Balance Sheet'!BU$8:BU$174)</f>
        <v>0</v>
      </c>
      <c r="AS74" s="27" t="n">
        <f aca="false">SUMIF('Off-Balance Sheet'!$J$8:$J$174,$C74,'Off-Balance Sheet'!BV$8:BV$174)</f>
        <v>0</v>
      </c>
      <c r="AT74" s="27" t="n">
        <f aca="false">SUMIF('Off-Balance Sheet'!$J$8:$J$174,$C74,'Off-Balance Sheet'!BW$8:BW$174)</f>
        <v>0</v>
      </c>
      <c r="AU74" s="27" t="n">
        <f aca="false">SUMIF('Off-Balance Sheet'!$J$8:$J$174,$C74,'Off-Balance Sheet'!BX$8:BX$174)</f>
        <v>0</v>
      </c>
      <c r="AV74" s="27" t="n">
        <f aca="false">SUMIF('Off-Balance Sheet'!$J$8:$J$174,$C74,'Off-Balance Sheet'!BY$8:BY$174)</f>
        <v>0</v>
      </c>
      <c r="AW74" s="27" t="n">
        <f aca="false">SUMIF('Off-Balance Sheet'!$J$8:$J$174,$C74,'Off-Balance Sheet'!BZ$8:BZ$174)</f>
        <v>0</v>
      </c>
      <c r="AX74" s="27" t="n">
        <f aca="false">SUMIF('Off-Balance Sheet'!$J$8:$J$174,$C74,'Off-Balance Sheet'!CA$8:CA$174)</f>
        <v>0</v>
      </c>
      <c r="AY74" s="27" t="n">
        <f aca="false">SUMIF('Off-Balance Sheet'!$J$8:$J$174,$C74,'Off-Balance Sheet'!CB$8:CB$174)</f>
        <v>0</v>
      </c>
      <c r="AZ74" s="27" t="n">
        <f aca="false">SUMIF('Off-Balance Sheet'!$J$8:$J$174,$C74,'Off-Balance Sheet'!CC$8:CC$174)</f>
        <v>0</v>
      </c>
      <c r="BA74" s="27" t="n">
        <f aca="false">SUMIF('Off-Balance Sheet'!$J$8:$J$174,$C74,'Off-Balance Sheet'!CD$8:CD$174)</f>
        <v>0</v>
      </c>
      <c r="BB74" s="27" t="n">
        <f aca="false">SUMIF('Off-Balance Sheet'!$J$8:$J$174,$C74,'Off-Balance Sheet'!CE$8:CE$174)</f>
        <v>0</v>
      </c>
      <c r="BC74" s="27" t="n">
        <f aca="false">SUMIF('Off-Balance Sheet'!$J$8:$J$174,$C74,'Off-Balance Sheet'!CF$8:CF$174)</f>
        <v>0</v>
      </c>
      <c r="BD74" s="27" t="n">
        <f aca="false">SUMIF('Off-Balance Sheet'!$J$8:$J$174,$C74,'Off-Balance Sheet'!CG$8:CG$174)</f>
        <v>0</v>
      </c>
      <c r="BE74" s="27" t="n">
        <f aca="false">SUMIF('Off-Balance Sheet'!$J$8:$J$174,$C74,'Off-Balance Sheet'!CH$8:CH$174)</f>
        <v>0</v>
      </c>
      <c r="BF74" s="27" t="n">
        <f aca="false">SUMIF('Off-Balance Sheet'!$J$8:$J$174,$C74,'Off-Balance Sheet'!CI$8:CI$174)</f>
        <v>0</v>
      </c>
      <c r="BG74" s="27" t="n">
        <f aca="false">SUMIF('Off-Balance Sheet'!$J$8:$J$174,$C74,'Off-Balance Sheet'!CJ$8:CJ$174)</f>
        <v>0</v>
      </c>
      <c r="BH74" s="27" t="n">
        <f aca="false">SUMIF('Off-Balance Sheet'!$J$8:$J$174,$C74,'Off-Balance Sheet'!CK$8:CK$174)</f>
        <v>0</v>
      </c>
      <c r="BI74" s="27" t="n">
        <f aca="false">SUMIF('Off-Balance Sheet'!$J$8:$J$174,$C74,'Off-Balance Sheet'!CL$8:CL$174)</f>
        <v>0</v>
      </c>
      <c r="BJ74" s="27" t="n">
        <f aca="false">SUMIF('Off-Balance Sheet'!$J$8:$J$174,$C74,'Off-Balance Sheet'!CM$8:CM$174)</f>
        <v>0</v>
      </c>
      <c r="BK74" s="27" t="n">
        <f aca="false">SUMIF('Off-Balance Sheet'!$J$8:$J$174,$C74,'Off-Balance Sheet'!CN$8:CN$174)</f>
        <v>0</v>
      </c>
      <c r="BL74" s="27" t="n">
        <f aca="false">SUMIF('Off-Balance Sheet'!$J$8:$J$174,$C74,'Off-Balance Sheet'!CO$8:CO$174)</f>
        <v>0</v>
      </c>
      <c r="BM74" s="27" t="n">
        <f aca="false">SUMIF('Off-Balance Sheet'!$J$8:$J$174,$C74,'Off-Balance Sheet'!CP$8:CP$174)</f>
        <v>0</v>
      </c>
      <c r="BN74" s="27" t="n">
        <f aca="false">SUMIF('Off-Balance Sheet'!$J$8:$J$174,$C74,'Off-Balance Sheet'!CQ$8:CQ$174)</f>
        <v>0</v>
      </c>
      <c r="BO74" s="27" t="n">
        <f aca="false">SUMIF('Off-Balance Sheet'!$J$8:$J$174,$C74,'Off-Balance Sheet'!CR$8:CR$174)</f>
        <v>0</v>
      </c>
      <c r="BP74" s="27" t="n">
        <f aca="false">SUMIF('Off-Balance Sheet'!$J$8:$J$174,$C74,'Off-Balance Sheet'!CS$8:CS$174)</f>
        <v>0</v>
      </c>
      <c r="BQ74" s="27" t="n">
        <f aca="false">SUMIF('Off-Balance Sheet'!$J$8:$J$174,$C74,'Off-Balance Sheet'!CT$8:CT$174)</f>
        <v>0</v>
      </c>
      <c r="BR74" s="27" t="n">
        <f aca="false">SUMIF('Off-Balance Sheet'!$J$8:$J$174,$C74,'Off-Balance Sheet'!CU$8:CU$174)</f>
        <v>0</v>
      </c>
      <c r="BS74" s="27" t="n">
        <f aca="false">SUMIF('Off-Balance Sheet'!$J$8:$J$174,$C74,'Off-Balance Sheet'!CV$8:CV$174)</f>
        <v>0</v>
      </c>
      <c r="BT74" s="27" t="n">
        <f aca="false">SUMIF('Off-Balance Sheet'!$J$8:$J$174,$C74,'Off-Balance Sheet'!CW$8:CW$174)</f>
        <v>0</v>
      </c>
      <c r="BU74" s="27" t="n">
        <f aca="false">SUMIF('Off-Balance Sheet'!$J$8:$J$174,$C74,'Off-Balance Sheet'!CX$8:CX$174)</f>
        <v>0</v>
      </c>
      <c r="BV74" s="27" t="n">
        <f aca="false">SUMIF('Off-Balance Sheet'!$J$8:$J$174,$C74,'Off-Balance Sheet'!CY$8:CY$174)</f>
        <v>0</v>
      </c>
      <c r="BW74" s="27" t="n">
        <f aca="false">SUMIF('Off-Balance Sheet'!$J$8:$J$174,$C74,'Off-Balance Sheet'!CZ$8:CZ$174)</f>
        <v>0</v>
      </c>
      <c r="BX74" s="27" t="n">
        <f aca="false">SUMIF('Off-Balance Sheet'!$J$8:$J$174,$C74,'Off-Balance Sheet'!DA$8:DA$174)</f>
        <v>0</v>
      </c>
      <c r="BY74" s="27" t="n">
        <f aca="false">SUMIF('Off-Balance Sheet'!$J$8:$J$174,$C74,'Off-Balance Sheet'!DB$8:DB$174)</f>
        <v>0</v>
      </c>
      <c r="BZ74" s="27" t="n">
        <f aca="false">SUMIF('Off-Balance Sheet'!$J$8:$J$174,$C74,'Off-Balance Sheet'!DC$8:DC$174)</f>
        <v>0</v>
      </c>
      <c r="CA74" s="27" t="n">
        <f aca="false">SUMIF('Off-Balance Sheet'!$J$8:$J$174,$C74,'Off-Balance Sheet'!DD$8:DD$174)</f>
        <v>0</v>
      </c>
      <c r="CB74" s="27" t="n">
        <f aca="false">SUMIF('Off-Balance Sheet'!$J$8:$J$174,$C74,'Off-Balance Sheet'!DE$8:DE$174)</f>
        <v>0</v>
      </c>
      <c r="CC74" s="27" t="n">
        <f aca="false">SUMIF('Off-Balance Sheet'!$J$8:$J$174,$C74,'Off-Balance Sheet'!DF$8:DF$174)</f>
        <v>0</v>
      </c>
      <c r="CD74" s="27" t="n">
        <f aca="false">SUMIF('Off-Balance Sheet'!$J$8:$J$174,$C74,'Off-Balance Sheet'!DG$8:DG$174)</f>
        <v>0</v>
      </c>
      <c r="CE74" s="27" t="n">
        <f aca="false">SUMIF('Off-Balance Sheet'!$J$8:$J$174,$C74,'Off-Balance Sheet'!DH$8:DH$174)</f>
        <v>0</v>
      </c>
      <c r="CF74" s="27" t="n">
        <f aca="false">SUMIF('Off-Balance Sheet'!$J$8:$J$174,$C74,'Off-Balance Sheet'!DI$8:DI$174)</f>
        <v>0</v>
      </c>
      <c r="CG74" s="27" t="n">
        <f aca="false">SUMIF('Off-Balance Sheet'!$J$8:$J$174,$C74,'Off-Balance Sheet'!DJ$8:DJ$174)</f>
        <v>0</v>
      </c>
      <c r="CH74" s="27" t="n">
        <f aca="false">SUMIF('Off-Balance Sheet'!$J$8:$J$174,$C74,'Off-Balance Sheet'!DK$8:DK$174)</f>
        <v>0</v>
      </c>
      <c r="CI74" s="27" t="n">
        <f aca="false">SUMIF('Off-Balance Sheet'!$J$8:$J$174,$C74,'Off-Balance Sheet'!DL$8:DL$174)</f>
        <v>0</v>
      </c>
      <c r="CJ74" s="27" t="n">
        <f aca="false">SUMIF('Off-Balance Sheet'!$J$8:$J$174,$C74,'Off-Balance Sheet'!DM$8:DM$174)</f>
        <v>0</v>
      </c>
      <c r="CK74" s="27" t="n">
        <f aca="false">SUMIF('Off-Balance Sheet'!$J$8:$J$174,$C74,'Off-Balance Sheet'!DN$8:DN$174)</f>
        <v>0</v>
      </c>
      <c r="CL74" s="27" t="n">
        <f aca="false">SUMIF('Off-Balance Sheet'!$J$8:$J$174,$C74,'Off-Balance Sheet'!DO$8:DO$174)</f>
        <v>0</v>
      </c>
      <c r="CM74" s="27" t="n">
        <f aca="false">SUMIF('Off-Balance Sheet'!$J$8:$J$174,$C74,'Off-Balance Sheet'!DP$8:DP$174)</f>
        <v>0</v>
      </c>
      <c r="CN74" s="27" t="n">
        <f aca="false">SUMIF('Off-Balance Sheet'!$J$8:$J$174,$C74,'Off-Balance Sheet'!DQ$8:DQ$174)</f>
        <v>0</v>
      </c>
      <c r="CO74" s="27" t="n">
        <f aca="false">SUMIF('Off-Balance Sheet'!$J$8:$J$174,$C74,'Off-Balance Sheet'!DR$8:DR$174)</f>
        <v>0</v>
      </c>
      <c r="CP74" s="27" t="n">
        <f aca="false">SUMIF('Off-Balance Sheet'!$J$8:$J$174,$C74,'Off-Balance Sheet'!DS$8:DS$174)</f>
        <v>0</v>
      </c>
      <c r="CQ74" s="27" t="n">
        <f aca="false">SUMIF('Off-Balance Sheet'!$J$8:$J$174,$C74,'Off-Balance Sheet'!DT$8:DT$174)</f>
        <v>0</v>
      </c>
      <c r="CR74" s="27" t="n">
        <f aca="false">SUMIF('Off-Balance Sheet'!$J$8:$J$174,$C74,'Off-Balance Sheet'!DU$8:DU$174)</f>
        <v>0</v>
      </c>
      <c r="CS74" s="27" t="n">
        <f aca="false">SUMIF('Off-Balance Sheet'!$J$8:$J$174,$C74,'Off-Balance Sheet'!DV$8:DV$174)</f>
        <v>0</v>
      </c>
      <c r="CT74" s="27" t="n">
        <f aca="false">SUMIF('Off-Balance Sheet'!$J$8:$J$174,$C74,'Off-Balance Sheet'!DW$8:DW$174)</f>
        <v>0</v>
      </c>
      <c r="CU74" s="27" t="n">
        <f aca="false">SUMIF('Off-Balance Sheet'!$J$8:$J$174,$C74,'Off-Balance Sheet'!DX$8:DX$174)</f>
        <v>0</v>
      </c>
      <c r="CV74" s="27" t="n">
        <f aca="false">SUMIF('Off-Balance Sheet'!$J$8:$J$174,$C74,'Off-Balance Sheet'!DY$8:DY$174)</f>
        <v>0</v>
      </c>
      <c r="CW74" s="27" t="n">
        <f aca="false">SUMIF('Off-Balance Sheet'!$J$8:$J$174,$C74,'Off-Balance Sheet'!DZ$8:DZ$174)</f>
        <v>0</v>
      </c>
      <c r="CX74" s="27" t="n">
        <f aca="false">SUMIF('Off-Balance Sheet'!$J$8:$J$174,$C74,'Off-Balance Sheet'!EA$8:EA$174)</f>
        <v>0</v>
      </c>
      <c r="CY74" s="27" t="n">
        <f aca="false">SUMIF('Off-Balance Sheet'!$J$8:$J$174,$C74,'Off-Balance Sheet'!EB$8:EB$174)</f>
        <v>0</v>
      </c>
      <c r="CZ74" s="27" t="n">
        <f aca="false">SUMIF('Off-Balance Sheet'!$J$8:$J$174,$C74,'Off-Balance Sheet'!EC$8:EC$174)</f>
        <v>0</v>
      </c>
      <c r="DA74" s="27" t="n">
        <f aca="false">SUMIF('Off-Balance Sheet'!$J$8:$J$174,$C74,'Off-Balance Sheet'!ED$8:ED$174)</f>
        <v>0</v>
      </c>
      <c r="DB74" s="27" t="n">
        <f aca="false">SUMIF('Off-Balance Sheet'!$J$8:$J$174,$C74,'Off-Balance Sheet'!EE$8:EE$174)</f>
        <v>0</v>
      </c>
      <c r="DC74" s="27" t="n">
        <f aca="false">SUMIF('Off-Balance Sheet'!$J$8:$J$174,$C74,'Off-Balance Sheet'!EF$8:EF$174)</f>
        <v>0</v>
      </c>
      <c r="DD74" s="27" t="n">
        <f aca="false">SUMIF('Off-Balance Sheet'!$J$8:$J$174,$C74,'Off-Balance Sheet'!EG$8:EG$174)</f>
        <v>0</v>
      </c>
      <c r="DE74" s="27" t="n">
        <f aca="false">SUMIF('Off-Balance Sheet'!$J$8:$J$174,$C74,'Off-Balance Sheet'!EH$8:EH$174)</f>
        <v>0</v>
      </c>
      <c r="DF74" s="27" t="n">
        <f aca="false">SUMIF('Off-Balance Sheet'!$J$8:$J$174,$C74,'Off-Balance Sheet'!EI$8:EI$174)</f>
        <v>0</v>
      </c>
      <c r="DG74" s="27" t="n">
        <f aca="false">SUMIF('Off-Balance Sheet'!$J$8:$J$174,$C74,'Off-Balance Sheet'!EJ$8:EJ$174)</f>
        <v>0</v>
      </c>
      <c r="DH74" s="27" t="n">
        <f aca="false">SUMIF('Off-Balance Sheet'!$J$8:$J$174,$C74,'Off-Balance Sheet'!EK$8:EK$174)</f>
        <v>0</v>
      </c>
      <c r="DI74" s="27" t="n">
        <f aca="false">SUMIF('Off-Balance Sheet'!$J$8:$J$174,$C74,'Off-Balance Sheet'!EL$8:EL$174)</f>
        <v>0</v>
      </c>
      <c r="DJ74" s="27" t="n">
        <f aca="false">SUMIF('Off-Balance Sheet'!$J$8:$J$174,$C74,'Off-Balance Sheet'!EM$8:EM$174)</f>
        <v>0</v>
      </c>
      <c r="DK74" s="27" t="n">
        <f aca="false">SUMIF('Off-Balance Sheet'!$J$8:$J$174,$C74,'Off-Balance Sheet'!EN$8:EN$174)</f>
        <v>0</v>
      </c>
      <c r="DL74" s="27" t="n">
        <f aca="false">SUMIF('Off-Balance Sheet'!$J$8:$J$174,$C74,'Off-Balance Sheet'!EO$8:EO$174)</f>
        <v>416.486660070125</v>
      </c>
      <c r="DM74" s="27" t="n">
        <f aca="false">SUMIF('Off-Balance Sheet'!$J$8:$J$174,$C74,'Off-Balance Sheet'!EP$8:EP$174)</f>
        <v>246.486660070125</v>
      </c>
      <c r="DN74" s="27" t="n">
        <f aca="false">SUMIF('Off-Balance Sheet'!$J$8:$J$174,$C74,'Off-Balance Sheet'!EQ$8:EQ$174)</f>
        <v>0</v>
      </c>
    </row>
    <row r="75" customFormat="false" ht="12.75" hidden="false" customHeight="false" outlineLevel="0" collapsed="false">
      <c r="B75" s="0" t="n">
        <v>2</v>
      </c>
      <c r="C75" s="37" t="s">
        <v>172</v>
      </c>
      <c r="D75" s="13" t="n">
        <f aca="false">SUMIF('Off-Balance Sheet'!$J$8:$J$174,$C75,'Off-Balance Sheet'!$U$8:$U$174)</f>
        <v>64.415</v>
      </c>
      <c r="F75" s="27" t="n">
        <f aca="false">SUMIF('Off-Balance Sheet'!$J$8:$J$174,$C75,'Off-Balance Sheet'!AI$8:AI$174)</f>
        <v>7.877997</v>
      </c>
      <c r="G75" s="27" t="n">
        <f aca="false">SUMIF('Off-Balance Sheet'!$J$8:$J$174,$C75,'Off-Balance Sheet'!AJ$8:AJ$174)</f>
        <v>7.545234</v>
      </c>
      <c r="H75" s="27" t="n">
        <f aca="false">SUMIF('Off-Balance Sheet'!$J$8:$J$174,$C75,'Off-Balance Sheet'!AK$8:AK$174)</f>
        <v>6.655689</v>
      </c>
      <c r="I75" s="27" t="n">
        <f aca="false">SUMIF('Off-Balance Sheet'!$J$8:$J$174,$C75,'Off-Balance Sheet'!AL$8:AL$174)</f>
        <v>6.053397</v>
      </c>
      <c r="J75" s="27" t="n">
        <f aca="false">SUMIF('Off-Balance Sheet'!$J$8:$J$174,$C75,'Off-Balance Sheet'!AM$8:AM$174)</f>
        <v>5.970129</v>
      </c>
      <c r="K75" s="27" t="n">
        <f aca="false">SUMIF('Off-Balance Sheet'!$J$8:$J$174,$C75,'Off-Balance Sheet'!AN$8:AN$174)</f>
        <v>5.91266</v>
      </c>
      <c r="L75" s="27" t="n">
        <f aca="false">SUMIF('Off-Balance Sheet'!$J$8:$J$174,$C75,'Off-Balance Sheet'!AO$8:AO$174)</f>
        <v>5.403225</v>
      </c>
      <c r="M75" s="27" t="n">
        <f aca="false">SUMIF('Off-Balance Sheet'!$J$8:$J$174,$C75,'Off-Balance Sheet'!AP$8:AP$174)</f>
        <v>4.930056</v>
      </c>
      <c r="N75" s="27" t="n">
        <f aca="false">SUMIF('Off-Balance Sheet'!$J$8:$J$174,$C75,'Off-Balance Sheet'!AQ$8:AQ$174)</f>
        <v>4.878951</v>
      </c>
      <c r="O75" s="27" t="n">
        <f aca="false">SUMIF('Off-Balance Sheet'!$J$8:$J$174,$C75,'Off-Balance Sheet'!AR$8:AR$174)</f>
        <v>4.635441</v>
      </c>
      <c r="P75" s="27" t="n">
        <f aca="false">SUMIF('Off-Balance Sheet'!$J$8:$J$174,$C75,'Off-Balance Sheet'!AS$8:AS$174)</f>
        <v>4.253164</v>
      </c>
      <c r="Q75" s="27" t="n">
        <f aca="false">SUMIF('Off-Balance Sheet'!$J$8:$J$174,$C75,'Off-Balance Sheet'!AT$8:AT$174)</f>
        <v>4.118803</v>
      </c>
      <c r="R75" s="27" t="n">
        <f aca="false">SUMIF('Off-Balance Sheet'!$J$8:$J$174,$C75,'Off-Balance Sheet'!AU$8:AU$174)</f>
        <v>4.189182</v>
      </c>
      <c r="S75" s="27" t="n">
        <f aca="false">SUMIF('Off-Balance Sheet'!$J$8:$J$174,$C75,'Off-Balance Sheet'!AV$8:AV$174)</f>
        <v>1.409176</v>
      </c>
      <c r="T75" s="27" t="n">
        <f aca="false">SUMIF('Off-Balance Sheet'!$J$8:$J$174,$C75,'Off-Balance Sheet'!AW$8:AW$174)</f>
        <v>0</v>
      </c>
      <c r="U75" s="27" t="n">
        <f aca="false">SUMIF('Off-Balance Sheet'!$J$8:$J$174,$C75,'Off-Balance Sheet'!AX$8:AX$174)</f>
        <v>0</v>
      </c>
      <c r="V75" s="27" t="n">
        <f aca="false">SUMIF('Off-Balance Sheet'!$J$8:$J$174,$C75,'Off-Balance Sheet'!AY$8:AY$174)</f>
        <v>0</v>
      </c>
      <c r="W75" s="27" t="n">
        <f aca="false">SUMIF('Off-Balance Sheet'!$J$8:$J$174,$C75,'Off-Balance Sheet'!AZ$8:AZ$174)</f>
        <v>0</v>
      </c>
      <c r="X75" s="27" t="n">
        <f aca="false">SUMIF('Off-Balance Sheet'!$J$8:$J$174,$C75,'Off-Balance Sheet'!BA$8:BA$174)</f>
        <v>0</v>
      </c>
      <c r="Y75" s="27" t="n">
        <f aca="false">SUMIF('Off-Balance Sheet'!$J$8:$J$174,$C75,'Off-Balance Sheet'!BB$8:BB$174)</f>
        <v>0</v>
      </c>
      <c r="Z75" s="27" t="n">
        <f aca="false">SUMIF('Off-Balance Sheet'!$J$8:$J$174,$C75,'Off-Balance Sheet'!BC$8:BC$174)</f>
        <v>0</v>
      </c>
      <c r="AA75" s="27" t="n">
        <f aca="false">SUMIF('Off-Balance Sheet'!$J$8:$J$174,$C75,'Off-Balance Sheet'!BD$8:BD$174)</f>
        <v>0</v>
      </c>
      <c r="AB75" s="27" t="n">
        <f aca="false">SUMIF('Off-Balance Sheet'!$J$8:$J$174,$C75,'Off-Balance Sheet'!BE$8:BE$174)</f>
        <v>0</v>
      </c>
      <c r="AC75" s="27" t="n">
        <f aca="false">SUMIF('Off-Balance Sheet'!$J$8:$J$174,$C75,'Off-Balance Sheet'!BF$8:BF$174)</f>
        <v>0</v>
      </c>
      <c r="AD75" s="27" t="n">
        <f aca="false">SUMIF('Off-Balance Sheet'!$J$8:$J$174,$C75,'Off-Balance Sheet'!BG$8:BG$174)</f>
        <v>0</v>
      </c>
      <c r="AE75" s="27" t="n">
        <f aca="false">SUMIF('Off-Balance Sheet'!$J$8:$J$174,$C75,'Off-Balance Sheet'!BH$8:BH$174)</f>
        <v>0</v>
      </c>
      <c r="AF75" s="27" t="n">
        <f aca="false">SUMIF('Off-Balance Sheet'!$J$8:$J$174,$C75,'Off-Balance Sheet'!BI$8:BI$174)</f>
        <v>0</v>
      </c>
      <c r="AG75" s="27" t="n">
        <f aca="false">SUMIF('Off-Balance Sheet'!$J$8:$J$174,$C75,'Off-Balance Sheet'!BJ$8:BJ$174)</f>
        <v>0</v>
      </c>
      <c r="AH75" s="27" t="n">
        <f aca="false">SUMIF('Off-Balance Sheet'!$J$8:$J$174,$C75,'Off-Balance Sheet'!BK$8:BK$174)</f>
        <v>0</v>
      </c>
      <c r="AI75" s="27" t="n">
        <f aca="false">SUMIF('Off-Balance Sheet'!$J$8:$J$174,$C75,'Off-Balance Sheet'!BL$8:BL$174)</f>
        <v>0</v>
      </c>
      <c r="AJ75" s="27" t="n">
        <f aca="false">SUMIF('Off-Balance Sheet'!$J$8:$J$174,$C75,'Off-Balance Sheet'!BM$8:BM$174)</f>
        <v>0</v>
      </c>
      <c r="AK75" s="27" t="n">
        <f aca="false">SUMIF('Off-Balance Sheet'!$J$8:$J$174,$C75,'Off-Balance Sheet'!BN$8:BN$174)</f>
        <v>0</v>
      </c>
      <c r="AL75" s="27" t="n">
        <f aca="false">SUMIF('Off-Balance Sheet'!$J$8:$J$174,$C75,'Off-Balance Sheet'!BO$8:BO$174)</f>
        <v>0</v>
      </c>
      <c r="AM75" s="27" t="n">
        <f aca="false">SUMIF('Off-Balance Sheet'!$J$8:$J$174,$C75,'Off-Balance Sheet'!BP$8:BP$174)</f>
        <v>0</v>
      </c>
      <c r="AN75" s="27" t="n">
        <f aca="false">SUMIF('Off-Balance Sheet'!$J$8:$J$174,$C75,'Off-Balance Sheet'!BQ$8:BQ$174)</f>
        <v>0</v>
      </c>
      <c r="AO75" s="27" t="n">
        <f aca="false">SUMIF('Off-Balance Sheet'!$J$8:$J$174,$C75,'Off-Balance Sheet'!BR$8:BR$174)</f>
        <v>0</v>
      </c>
      <c r="AP75" s="27" t="n">
        <f aca="false">SUMIF('Off-Balance Sheet'!$J$8:$J$174,$C75,'Off-Balance Sheet'!BS$8:BS$174)</f>
        <v>0</v>
      </c>
      <c r="AQ75" s="27" t="n">
        <f aca="false">SUMIF('Off-Balance Sheet'!$J$8:$J$174,$C75,'Off-Balance Sheet'!BT$8:BT$174)</f>
        <v>0</v>
      </c>
      <c r="AR75" s="27" t="n">
        <f aca="false">SUMIF('Off-Balance Sheet'!$J$8:$J$174,$C75,'Off-Balance Sheet'!BU$8:BU$174)</f>
        <v>0</v>
      </c>
      <c r="AS75" s="27" t="n">
        <f aca="false">SUMIF('Off-Balance Sheet'!$J$8:$J$174,$C75,'Off-Balance Sheet'!BV$8:BV$174)</f>
        <v>0</v>
      </c>
      <c r="AT75" s="27" t="n">
        <f aca="false">SUMIF('Off-Balance Sheet'!$J$8:$J$174,$C75,'Off-Balance Sheet'!BW$8:BW$174)</f>
        <v>0</v>
      </c>
      <c r="AU75" s="27" t="n">
        <f aca="false">SUMIF('Off-Balance Sheet'!$J$8:$J$174,$C75,'Off-Balance Sheet'!BX$8:BX$174)</f>
        <v>0</v>
      </c>
      <c r="AV75" s="27" t="n">
        <f aca="false">SUMIF('Off-Balance Sheet'!$J$8:$J$174,$C75,'Off-Balance Sheet'!BY$8:BY$174)</f>
        <v>0</v>
      </c>
      <c r="AW75" s="27" t="n">
        <f aca="false">SUMIF('Off-Balance Sheet'!$J$8:$J$174,$C75,'Off-Balance Sheet'!BZ$8:BZ$174)</f>
        <v>0</v>
      </c>
      <c r="AX75" s="27" t="n">
        <f aca="false">SUMIF('Off-Balance Sheet'!$J$8:$J$174,$C75,'Off-Balance Sheet'!CA$8:CA$174)</f>
        <v>0</v>
      </c>
      <c r="AY75" s="27" t="n">
        <f aca="false">SUMIF('Off-Balance Sheet'!$J$8:$J$174,$C75,'Off-Balance Sheet'!CB$8:CB$174)</f>
        <v>0</v>
      </c>
      <c r="AZ75" s="27" t="n">
        <f aca="false">SUMIF('Off-Balance Sheet'!$J$8:$J$174,$C75,'Off-Balance Sheet'!CC$8:CC$174)</f>
        <v>0</v>
      </c>
      <c r="BA75" s="27" t="n">
        <f aca="false">SUMIF('Off-Balance Sheet'!$J$8:$J$174,$C75,'Off-Balance Sheet'!CD$8:CD$174)</f>
        <v>0</v>
      </c>
      <c r="BB75" s="27" t="n">
        <f aca="false">SUMIF('Off-Balance Sheet'!$J$8:$J$174,$C75,'Off-Balance Sheet'!CE$8:CE$174)</f>
        <v>0</v>
      </c>
      <c r="BC75" s="27" t="n">
        <f aca="false">SUMIF('Off-Balance Sheet'!$J$8:$J$174,$C75,'Off-Balance Sheet'!CF$8:CF$174)</f>
        <v>0</v>
      </c>
      <c r="BD75" s="27" t="n">
        <f aca="false">SUMIF('Off-Balance Sheet'!$J$8:$J$174,$C75,'Off-Balance Sheet'!CG$8:CG$174)</f>
        <v>0</v>
      </c>
      <c r="BE75" s="27" t="n">
        <f aca="false">SUMIF('Off-Balance Sheet'!$J$8:$J$174,$C75,'Off-Balance Sheet'!CH$8:CH$174)</f>
        <v>0</v>
      </c>
      <c r="BF75" s="27" t="n">
        <f aca="false">SUMIF('Off-Balance Sheet'!$J$8:$J$174,$C75,'Off-Balance Sheet'!CI$8:CI$174)</f>
        <v>0</v>
      </c>
      <c r="BG75" s="27" t="n">
        <f aca="false">SUMIF('Off-Balance Sheet'!$J$8:$J$174,$C75,'Off-Balance Sheet'!CJ$8:CJ$174)</f>
        <v>0</v>
      </c>
      <c r="BH75" s="27" t="n">
        <f aca="false">SUMIF('Off-Balance Sheet'!$J$8:$J$174,$C75,'Off-Balance Sheet'!CK$8:CK$174)</f>
        <v>0</v>
      </c>
      <c r="BI75" s="27" t="n">
        <f aca="false">SUMIF('Off-Balance Sheet'!$J$8:$J$174,$C75,'Off-Balance Sheet'!CL$8:CL$174)</f>
        <v>0</v>
      </c>
      <c r="BJ75" s="27" t="n">
        <f aca="false">SUMIF('Off-Balance Sheet'!$J$8:$J$174,$C75,'Off-Balance Sheet'!CM$8:CM$174)</f>
        <v>0</v>
      </c>
      <c r="BK75" s="27" t="n">
        <f aca="false">SUMIF('Off-Balance Sheet'!$J$8:$J$174,$C75,'Off-Balance Sheet'!CN$8:CN$174)</f>
        <v>0</v>
      </c>
      <c r="BL75" s="27" t="n">
        <f aca="false">SUMIF('Off-Balance Sheet'!$J$8:$J$174,$C75,'Off-Balance Sheet'!CO$8:CO$174)</f>
        <v>0</v>
      </c>
      <c r="BM75" s="27" t="n">
        <f aca="false">SUMIF('Off-Balance Sheet'!$J$8:$J$174,$C75,'Off-Balance Sheet'!CP$8:CP$174)</f>
        <v>0</v>
      </c>
      <c r="BN75" s="27" t="n">
        <f aca="false">SUMIF('Off-Balance Sheet'!$J$8:$J$174,$C75,'Off-Balance Sheet'!CQ$8:CQ$174)</f>
        <v>0</v>
      </c>
      <c r="BO75" s="27" t="n">
        <f aca="false">SUMIF('Off-Balance Sheet'!$J$8:$J$174,$C75,'Off-Balance Sheet'!CR$8:CR$174)</f>
        <v>0</v>
      </c>
      <c r="BP75" s="27" t="n">
        <f aca="false">SUMIF('Off-Balance Sheet'!$J$8:$J$174,$C75,'Off-Balance Sheet'!CS$8:CS$174)</f>
        <v>0</v>
      </c>
      <c r="BQ75" s="27" t="n">
        <f aca="false">SUMIF('Off-Balance Sheet'!$J$8:$J$174,$C75,'Off-Balance Sheet'!CT$8:CT$174)</f>
        <v>0</v>
      </c>
      <c r="BR75" s="27" t="n">
        <f aca="false">SUMIF('Off-Balance Sheet'!$J$8:$J$174,$C75,'Off-Balance Sheet'!CU$8:CU$174)</f>
        <v>0</v>
      </c>
      <c r="BS75" s="27" t="n">
        <f aca="false">SUMIF('Off-Balance Sheet'!$J$8:$J$174,$C75,'Off-Balance Sheet'!CV$8:CV$174)</f>
        <v>0</v>
      </c>
      <c r="BT75" s="27" t="n">
        <f aca="false">SUMIF('Off-Balance Sheet'!$J$8:$J$174,$C75,'Off-Balance Sheet'!CW$8:CW$174)</f>
        <v>0</v>
      </c>
      <c r="BU75" s="27" t="n">
        <f aca="false">SUMIF('Off-Balance Sheet'!$J$8:$J$174,$C75,'Off-Balance Sheet'!CX$8:CX$174)</f>
        <v>0</v>
      </c>
      <c r="BV75" s="27" t="n">
        <f aca="false">SUMIF('Off-Balance Sheet'!$J$8:$J$174,$C75,'Off-Balance Sheet'!CY$8:CY$174)</f>
        <v>0</v>
      </c>
      <c r="BW75" s="27" t="n">
        <f aca="false">SUMIF('Off-Balance Sheet'!$J$8:$J$174,$C75,'Off-Balance Sheet'!CZ$8:CZ$174)</f>
        <v>0</v>
      </c>
      <c r="BX75" s="27" t="n">
        <f aca="false">SUMIF('Off-Balance Sheet'!$J$8:$J$174,$C75,'Off-Balance Sheet'!DA$8:DA$174)</f>
        <v>0</v>
      </c>
      <c r="BY75" s="27" t="n">
        <f aca="false">SUMIF('Off-Balance Sheet'!$J$8:$J$174,$C75,'Off-Balance Sheet'!DB$8:DB$174)</f>
        <v>0</v>
      </c>
      <c r="BZ75" s="27" t="n">
        <f aca="false">SUMIF('Off-Balance Sheet'!$J$8:$J$174,$C75,'Off-Balance Sheet'!DC$8:DC$174)</f>
        <v>0</v>
      </c>
      <c r="CA75" s="27" t="n">
        <f aca="false">SUMIF('Off-Balance Sheet'!$J$8:$J$174,$C75,'Off-Balance Sheet'!DD$8:DD$174)</f>
        <v>0</v>
      </c>
      <c r="CB75" s="27" t="n">
        <f aca="false">SUMIF('Off-Balance Sheet'!$J$8:$J$174,$C75,'Off-Balance Sheet'!DE$8:DE$174)</f>
        <v>0</v>
      </c>
      <c r="CC75" s="27" t="n">
        <f aca="false">SUMIF('Off-Balance Sheet'!$J$8:$J$174,$C75,'Off-Balance Sheet'!DF$8:DF$174)</f>
        <v>0</v>
      </c>
      <c r="CD75" s="27" t="n">
        <f aca="false">SUMIF('Off-Balance Sheet'!$J$8:$J$174,$C75,'Off-Balance Sheet'!DG$8:DG$174)</f>
        <v>0</v>
      </c>
      <c r="CE75" s="27" t="n">
        <f aca="false">SUMIF('Off-Balance Sheet'!$J$8:$J$174,$C75,'Off-Balance Sheet'!DH$8:DH$174)</f>
        <v>0</v>
      </c>
      <c r="CF75" s="27" t="n">
        <f aca="false">SUMIF('Off-Balance Sheet'!$J$8:$J$174,$C75,'Off-Balance Sheet'!DI$8:DI$174)</f>
        <v>0</v>
      </c>
      <c r="CG75" s="27" t="n">
        <f aca="false">SUMIF('Off-Balance Sheet'!$J$8:$J$174,$C75,'Off-Balance Sheet'!DJ$8:DJ$174)</f>
        <v>0</v>
      </c>
      <c r="CH75" s="27" t="n">
        <f aca="false">SUMIF('Off-Balance Sheet'!$J$8:$J$174,$C75,'Off-Balance Sheet'!DK$8:DK$174)</f>
        <v>0</v>
      </c>
      <c r="CI75" s="27" t="n">
        <f aca="false">SUMIF('Off-Balance Sheet'!$J$8:$J$174,$C75,'Off-Balance Sheet'!DL$8:DL$174)</f>
        <v>0</v>
      </c>
      <c r="CJ75" s="27" t="n">
        <f aca="false">SUMIF('Off-Balance Sheet'!$J$8:$J$174,$C75,'Off-Balance Sheet'!DM$8:DM$174)</f>
        <v>0</v>
      </c>
      <c r="CK75" s="27" t="n">
        <f aca="false">SUMIF('Off-Balance Sheet'!$J$8:$J$174,$C75,'Off-Balance Sheet'!DN$8:DN$174)</f>
        <v>0</v>
      </c>
      <c r="CL75" s="27" t="n">
        <f aca="false">SUMIF('Off-Balance Sheet'!$J$8:$J$174,$C75,'Off-Balance Sheet'!DO$8:DO$174)</f>
        <v>0</v>
      </c>
      <c r="CM75" s="27" t="n">
        <f aca="false">SUMIF('Off-Balance Sheet'!$J$8:$J$174,$C75,'Off-Balance Sheet'!DP$8:DP$174)</f>
        <v>0</v>
      </c>
      <c r="CN75" s="27" t="n">
        <f aca="false">SUMIF('Off-Balance Sheet'!$J$8:$J$174,$C75,'Off-Balance Sheet'!DQ$8:DQ$174)</f>
        <v>0</v>
      </c>
      <c r="CO75" s="27" t="n">
        <f aca="false">SUMIF('Off-Balance Sheet'!$J$8:$J$174,$C75,'Off-Balance Sheet'!DR$8:DR$174)</f>
        <v>0</v>
      </c>
      <c r="CP75" s="27" t="n">
        <f aca="false">SUMIF('Off-Balance Sheet'!$J$8:$J$174,$C75,'Off-Balance Sheet'!DS$8:DS$174)</f>
        <v>0</v>
      </c>
      <c r="CQ75" s="27" t="n">
        <f aca="false">SUMIF('Off-Balance Sheet'!$J$8:$J$174,$C75,'Off-Balance Sheet'!DT$8:DT$174)</f>
        <v>0</v>
      </c>
      <c r="CR75" s="27" t="n">
        <f aca="false">SUMIF('Off-Balance Sheet'!$J$8:$J$174,$C75,'Off-Balance Sheet'!DU$8:DU$174)</f>
        <v>0</v>
      </c>
      <c r="CS75" s="27" t="n">
        <f aca="false">SUMIF('Off-Balance Sheet'!$J$8:$J$174,$C75,'Off-Balance Sheet'!DV$8:DV$174)</f>
        <v>0</v>
      </c>
      <c r="CT75" s="27" t="n">
        <f aca="false">SUMIF('Off-Balance Sheet'!$J$8:$J$174,$C75,'Off-Balance Sheet'!DW$8:DW$174)</f>
        <v>0</v>
      </c>
      <c r="CU75" s="27" t="n">
        <f aca="false">SUMIF('Off-Balance Sheet'!$J$8:$J$174,$C75,'Off-Balance Sheet'!DX$8:DX$174)</f>
        <v>0</v>
      </c>
      <c r="CV75" s="27" t="n">
        <f aca="false">SUMIF('Off-Balance Sheet'!$J$8:$J$174,$C75,'Off-Balance Sheet'!DY$8:DY$174)</f>
        <v>0</v>
      </c>
      <c r="CW75" s="27" t="n">
        <f aca="false">SUMIF('Off-Balance Sheet'!$J$8:$J$174,$C75,'Off-Balance Sheet'!DZ$8:DZ$174)</f>
        <v>0</v>
      </c>
      <c r="CX75" s="27" t="n">
        <f aca="false">SUMIF('Off-Balance Sheet'!$J$8:$J$174,$C75,'Off-Balance Sheet'!EA$8:EA$174)</f>
        <v>0</v>
      </c>
      <c r="CY75" s="27" t="n">
        <f aca="false">SUMIF('Off-Balance Sheet'!$J$8:$J$174,$C75,'Off-Balance Sheet'!EB$8:EB$174)</f>
        <v>0</v>
      </c>
      <c r="CZ75" s="27" t="n">
        <f aca="false">SUMIF('Off-Balance Sheet'!$J$8:$J$174,$C75,'Off-Balance Sheet'!EC$8:EC$174)</f>
        <v>0</v>
      </c>
      <c r="DA75" s="27" t="n">
        <f aca="false">SUMIF('Off-Balance Sheet'!$J$8:$J$174,$C75,'Off-Balance Sheet'!ED$8:ED$174)</f>
        <v>0</v>
      </c>
      <c r="DB75" s="27" t="n">
        <f aca="false">SUMIF('Off-Balance Sheet'!$J$8:$J$174,$C75,'Off-Balance Sheet'!EE$8:EE$174)</f>
        <v>0</v>
      </c>
      <c r="DC75" s="27" t="n">
        <f aca="false">SUMIF('Off-Balance Sheet'!$J$8:$J$174,$C75,'Off-Balance Sheet'!EF$8:EF$174)</f>
        <v>0</v>
      </c>
      <c r="DD75" s="27" t="n">
        <f aca="false">SUMIF('Off-Balance Sheet'!$J$8:$J$174,$C75,'Off-Balance Sheet'!EG$8:EG$174)</f>
        <v>0</v>
      </c>
      <c r="DE75" s="27" t="n">
        <f aca="false">SUMIF('Off-Balance Sheet'!$J$8:$J$174,$C75,'Off-Balance Sheet'!EH$8:EH$174)</f>
        <v>0</v>
      </c>
      <c r="DF75" s="27" t="n">
        <f aca="false">SUMIF('Off-Balance Sheet'!$J$8:$J$174,$C75,'Off-Balance Sheet'!EI$8:EI$174)</f>
        <v>0</v>
      </c>
      <c r="DG75" s="27" t="n">
        <f aca="false">SUMIF('Off-Balance Sheet'!$J$8:$J$174,$C75,'Off-Balance Sheet'!EJ$8:EJ$174)</f>
        <v>0</v>
      </c>
      <c r="DH75" s="27" t="n">
        <f aca="false">SUMIF('Off-Balance Sheet'!$J$8:$J$174,$C75,'Off-Balance Sheet'!EK$8:EK$174)</f>
        <v>0</v>
      </c>
      <c r="DI75" s="27" t="n">
        <f aca="false">SUMIF('Off-Balance Sheet'!$J$8:$J$174,$C75,'Off-Balance Sheet'!EL$8:EL$174)</f>
        <v>0</v>
      </c>
      <c r="DJ75" s="27" t="n">
        <f aca="false">SUMIF('Off-Balance Sheet'!$J$8:$J$174,$C75,'Off-Balance Sheet'!EM$8:EM$174)</f>
        <v>0</v>
      </c>
      <c r="DK75" s="27" t="n">
        <f aca="false">SUMIF('Off-Balance Sheet'!$J$8:$J$174,$C75,'Off-Balance Sheet'!EN$8:EN$174)</f>
        <v>0</v>
      </c>
      <c r="DL75" s="27" t="n">
        <f aca="false">SUMIF('Off-Balance Sheet'!$J$8:$J$174,$C75,'Off-Balance Sheet'!EO$8:EO$174)</f>
        <v>73.833104</v>
      </c>
      <c r="DM75" s="27" t="n">
        <f aca="false">SUMIF('Off-Balance Sheet'!$J$8:$J$174,$C75,'Off-Balance Sheet'!EP$8:EP$174)</f>
        <v>9.418104</v>
      </c>
      <c r="DN75" s="27" t="n">
        <f aca="false">SUMIF('Off-Balance Sheet'!$J$8:$J$174,$C75,'Off-Balance Sheet'!EQ$8:EQ$174)</f>
        <v>0</v>
      </c>
    </row>
    <row r="76" customFormat="false" ht="12.75" hidden="false" customHeight="false" outlineLevel="0" collapsed="false">
      <c r="B76" s="0" t="n">
        <v>3</v>
      </c>
      <c r="C76" s="39" t="s">
        <v>173</v>
      </c>
      <c r="D76" s="13" t="n">
        <f aca="false">SUMIF('Off-Balance Sheet'!$J$8:$J$174,$C76,'Off-Balance Sheet'!$U$8:$U$174)</f>
        <v>170</v>
      </c>
      <c r="F76" s="27" t="n">
        <f aca="false">SUMIF('Off-Balance Sheet'!$J$8:$J$174,$C76,'Off-Balance Sheet'!AI$8:AI$174)</f>
        <v>0</v>
      </c>
      <c r="G76" s="27" t="n">
        <f aca="false">SUMIF('Off-Balance Sheet'!$J$8:$J$174,$C76,'Off-Balance Sheet'!AJ$8:AJ$174)</f>
        <v>0</v>
      </c>
      <c r="H76" s="27" t="n">
        <f aca="false">SUMIF('Off-Balance Sheet'!$J$8:$J$174,$C76,'Off-Balance Sheet'!AK$8:AK$174)</f>
        <v>0</v>
      </c>
      <c r="I76" s="27" t="n">
        <f aca="false">SUMIF('Off-Balance Sheet'!$J$8:$J$174,$C76,'Off-Balance Sheet'!AL$8:AL$174)</f>
        <v>0</v>
      </c>
      <c r="J76" s="27" t="n">
        <f aca="false">SUMIF('Off-Balance Sheet'!$J$8:$J$174,$C76,'Off-Balance Sheet'!AM$8:AM$174)</f>
        <v>0</v>
      </c>
      <c r="K76" s="27" t="n">
        <f aca="false">SUMIF('Off-Balance Sheet'!$J$8:$J$174,$C76,'Off-Balance Sheet'!AN$8:AN$174)</f>
        <v>0</v>
      </c>
      <c r="L76" s="27" t="n">
        <f aca="false">SUMIF('Off-Balance Sheet'!$J$8:$J$174,$C76,'Off-Balance Sheet'!AO$8:AO$174)</f>
        <v>0</v>
      </c>
      <c r="M76" s="27" t="n">
        <f aca="false">SUMIF('Off-Balance Sheet'!$J$8:$J$174,$C76,'Off-Balance Sheet'!AP$8:AP$174)</f>
        <v>0</v>
      </c>
      <c r="N76" s="27" t="n">
        <f aca="false">SUMIF('Off-Balance Sheet'!$J$8:$J$174,$C76,'Off-Balance Sheet'!AQ$8:AQ$174)</f>
        <v>0</v>
      </c>
      <c r="O76" s="27" t="n">
        <f aca="false">SUMIF('Off-Balance Sheet'!$J$8:$J$174,$C76,'Off-Balance Sheet'!AR$8:AR$174)</f>
        <v>0</v>
      </c>
      <c r="P76" s="27" t="n">
        <f aca="false">SUMIF('Off-Balance Sheet'!$J$8:$J$174,$C76,'Off-Balance Sheet'!AS$8:AS$174)</f>
        <v>0</v>
      </c>
      <c r="Q76" s="27" t="n">
        <f aca="false">SUMIF('Off-Balance Sheet'!$J$8:$J$174,$C76,'Off-Balance Sheet'!AT$8:AT$174)</f>
        <v>0</v>
      </c>
      <c r="R76" s="27" t="n">
        <f aca="false">SUMIF('Off-Balance Sheet'!$J$8:$J$174,$C76,'Off-Balance Sheet'!AU$8:AU$174)</f>
        <v>0</v>
      </c>
      <c r="S76" s="27" t="n">
        <f aca="false">SUMIF('Off-Balance Sheet'!$J$8:$J$174,$C76,'Off-Balance Sheet'!AV$8:AV$174)</f>
        <v>0</v>
      </c>
      <c r="T76" s="27" t="n">
        <f aca="false">SUMIF('Off-Balance Sheet'!$J$8:$J$174,$C76,'Off-Balance Sheet'!AW$8:AW$174)</f>
        <v>0</v>
      </c>
      <c r="U76" s="27" t="n">
        <f aca="false">SUMIF('Off-Balance Sheet'!$J$8:$J$174,$C76,'Off-Balance Sheet'!AX$8:AX$174)</f>
        <v>0</v>
      </c>
      <c r="V76" s="27" t="n">
        <f aca="false">SUMIF('Off-Balance Sheet'!$J$8:$J$174,$C76,'Off-Balance Sheet'!AY$8:AY$174)</f>
        <v>0</v>
      </c>
      <c r="W76" s="27" t="n">
        <f aca="false">SUMIF('Off-Balance Sheet'!$J$8:$J$174,$C76,'Off-Balance Sheet'!AZ$8:AZ$174)</f>
        <v>0</v>
      </c>
      <c r="X76" s="27" t="n">
        <f aca="false">SUMIF('Off-Balance Sheet'!$J$8:$J$174,$C76,'Off-Balance Sheet'!BA$8:BA$174)</f>
        <v>0</v>
      </c>
      <c r="Y76" s="27" t="n">
        <f aca="false">SUMIF('Off-Balance Sheet'!$J$8:$J$174,$C76,'Off-Balance Sheet'!BB$8:BB$174)</f>
        <v>0</v>
      </c>
      <c r="Z76" s="27" t="n">
        <f aca="false">SUMIF('Off-Balance Sheet'!$J$8:$J$174,$C76,'Off-Balance Sheet'!BC$8:BC$174)</f>
        <v>0</v>
      </c>
      <c r="AA76" s="27" t="n">
        <f aca="false">SUMIF('Off-Balance Sheet'!$J$8:$J$174,$C76,'Off-Balance Sheet'!BD$8:BD$174)</f>
        <v>0</v>
      </c>
      <c r="AB76" s="27" t="n">
        <f aca="false">SUMIF('Off-Balance Sheet'!$J$8:$J$174,$C76,'Off-Balance Sheet'!BE$8:BE$174)</f>
        <v>0</v>
      </c>
      <c r="AC76" s="27" t="n">
        <f aca="false">SUMIF('Off-Balance Sheet'!$J$8:$J$174,$C76,'Off-Balance Sheet'!BF$8:BF$174)</f>
        <v>0</v>
      </c>
      <c r="AD76" s="27" t="n">
        <f aca="false">SUMIF('Off-Balance Sheet'!$J$8:$J$174,$C76,'Off-Balance Sheet'!BG$8:BG$174)</f>
        <v>170</v>
      </c>
      <c r="AE76" s="27" t="n">
        <f aca="false">SUMIF('Off-Balance Sheet'!$J$8:$J$174,$C76,'Off-Balance Sheet'!BH$8:BH$174)</f>
        <v>0</v>
      </c>
      <c r="AF76" s="27" t="n">
        <f aca="false">SUMIF('Off-Balance Sheet'!$J$8:$J$174,$C76,'Off-Balance Sheet'!BI$8:BI$174)</f>
        <v>0</v>
      </c>
      <c r="AG76" s="27" t="n">
        <f aca="false">SUMIF('Off-Balance Sheet'!$J$8:$J$174,$C76,'Off-Balance Sheet'!BJ$8:BJ$174)</f>
        <v>0</v>
      </c>
      <c r="AH76" s="27" t="n">
        <f aca="false">SUMIF('Off-Balance Sheet'!$J$8:$J$174,$C76,'Off-Balance Sheet'!BK$8:BK$174)</f>
        <v>0</v>
      </c>
      <c r="AI76" s="27" t="n">
        <f aca="false">SUMIF('Off-Balance Sheet'!$J$8:$J$174,$C76,'Off-Balance Sheet'!BL$8:BL$174)</f>
        <v>0</v>
      </c>
      <c r="AJ76" s="27" t="n">
        <f aca="false">SUMIF('Off-Balance Sheet'!$J$8:$J$174,$C76,'Off-Balance Sheet'!BM$8:BM$174)</f>
        <v>0</v>
      </c>
      <c r="AK76" s="27" t="n">
        <f aca="false">SUMIF('Off-Balance Sheet'!$J$8:$J$174,$C76,'Off-Balance Sheet'!BN$8:BN$174)</f>
        <v>0</v>
      </c>
      <c r="AL76" s="27" t="n">
        <f aca="false">SUMIF('Off-Balance Sheet'!$J$8:$J$174,$C76,'Off-Balance Sheet'!BO$8:BO$174)</f>
        <v>0</v>
      </c>
      <c r="AM76" s="27" t="n">
        <f aca="false">SUMIF('Off-Balance Sheet'!$J$8:$J$174,$C76,'Off-Balance Sheet'!BP$8:BP$174)</f>
        <v>0</v>
      </c>
      <c r="AN76" s="27" t="n">
        <f aca="false">SUMIF('Off-Balance Sheet'!$J$8:$J$174,$C76,'Off-Balance Sheet'!BQ$8:BQ$174)</f>
        <v>0</v>
      </c>
      <c r="AO76" s="27" t="n">
        <f aca="false">SUMIF('Off-Balance Sheet'!$J$8:$J$174,$C76,'Off-Balance Sheet'!BR$8:BR$174)</f>
        <v>0</v>
      </c>
      <c r="AP76" s="27" t="n">
        <f aca="false">SUMIF('Off-Balance Sheet'!$J$8:$J$174,$C76,'Off-Balance Sheet'!BS$8:BS$174)</f>
        <v>0</v>
      </c>
      <c r="AQ76" s="27" t="n">
        <f aca="false">SUMIF('Off-Balance Sheet'!$J$8:$J$174,$C76,'Off-Balance Sheet'!BT$8:BT$174)</f>
        <v>0</v>
      </c>
      <c r="AR76" s="27" t="n">
        <f aca="false">SUMIF('Off-Balance Sheet'!$J$8:$J$174,$C76,'Off-Balance Sheet'!BU$8:BU$174)</f>
        <v>0</v>
      </c>
      <c r="AS76" s="27" t="n">
        <f aca="false">SUMIF('Off-Balance Sheet'!$J$8:$J$174,$C76,'Off-Balance Sheet'!BV$8:BV$174)</f>
        <v>0</v>
      </c>
      <c r="AT76" s="27" t="n">
        <f aca="false">SUMIF('Off-Balance Sheet'!$J$8:$J$174,$C76,'Off-Balance Sheet'!BW$8:BW$174)</f>
        <v>0</v>
      </c>
      <c r="AU76" s="27" t="n">
        <f aca="false">SUMIF('Off-Balance Sheet'!$J$8:$J$174,$C76,'Off-Balance Sheet'!BX$8:BX$174)</f>
        <v>0</v>
      </c>
      <c r="AV76" s="27" t="n">
        <f aca="false">SUMIF('Off-Balance Sheet'!$J$8:$J$174,$C76,'Off-Balance Sheet'!BY$8:BY$174)</f>
        <v>0</v>
      </c>
      <c r="AW76" s="27" t="n">
        <f aca="false">SUMIF('Off-Balance Sheet'!$J$8:$J$174,$C76,'Off-Balance Sheet'!BZ$8:BZ$174)</f>
        <v>0</v>
      </c>
      <c r="AX76" s="27" t="n">
        <f aca="false">SUMIF('Off-Balance Sheet'!$J$8:$J$174,$C76,'Off-Balance Sheet'!CA$8:CA$174)</f>
        <v>0</v>
      </c>
      <c r="AY76" s="27" t="n">
        <f aca="false">SUMIF('Off-Balance Sheet'!$J$8:$J$174,$C76,'Off-Balance Sheet'!CB$8:CB$174)</f>
        <v>0</v>
      </c>
      <c r="AZ76" s="27" t="n">
        <f aca="false">SUMIF('Off-Balance Sheet'!$J$8:$J$174,$C76,'Off-Balance Sheet'!CC$8:CC$174)</f>
        <v>0</v>
      </c>
      <c r="BA76" s="27" t="n">
        <f aca="false">SUMIF('Off-Balance Sheet'!$J$8:$J$174,$C76,'Off-Balance Sheet'!CD$8:CD$174)</f>
        <v>0</v>
      </c>
      <c r="BB76" s="27" t="n">
        <f aca="false">SUMIF('Off-Balance Sheet'!$J$8:$J$174,$C76,'Off-Balance Sheet'!CE$8:CE$174)</f>
        <v>0</v>
      </c>
      <c r="BC76" s="27" t="n">
        <f aca="false">SUMIF('Off-Balance Sheet'!$J$8:$J$174,$C76,'Off-Balance Sheet'!CF$8:CF$174)</f>
        <v>0</v>
      </c>
      <c r="BD76" s="27" t="n">
        <f aca="false">SUMIF('Off-Balance Sheet'!$J$8:$J$174,$C76,'Off-Balance Sheet'!CG$8:CG$174)</f>
        <v>0</v>
      </c>
      <c r="BE76" s="27" t="n">
        <f aca="false">SUMIF('Off-Balance Sheet'!$J$8:$J$174,$C76,'Off-Balance Sheet'!CH$8:CH$174)</f>
        <v>0</v>
      </c>
      <c r="BF76" s="27" t="n">
        <f aca="false">SUMIF('Off-Balance Sheet'!$J$8:$J$174,$C76,'Off-Balance Sheet'!CI$8:CI$174)</f>
        <v>0</v>
      </c>
      <c r="BG76" s="27" t="n">
        <f aca="false">SUMIF('Off-Balance Sheet'!$J$8:$J$174,$C76,'Off-Balance Sheet'!CJ$8:CJ$174)</f>
        <v>0</v>
      </c>
      <c r="BH76" s="27" t="n">
        <f aca="false">SUMIF('Off-Balance Sheet'!$J$8:$J$174,$C76,'Off-Balance Sheet'!CK$8:CK$174)</f>
        <v>0</v>
      </c>
      <c r="BI76" s="27" t="n">
        <f aca="false">SUMIF('Off-Balance Sheet'!$J$8:$J$174,$C76,'Off-Balance Sheet'!CL$8:CL$174)</f>
        <v>0</v>
      </c>
      <c r="BJ76" s="27" t="n">
        <f aca="false">SUMIF('Off-Balance Sheet'!$J$8:$J$174,$C76,'Off-Balance Sheet'!CM$8:CM$174)</f>
        <v>0</v>
      </c>
      <c r="BK76" s="27" t="n">
        <f aca="false">SUMIF('Off-Balance Sheet'!$J$8:$J$174,$C76,'Off-Balance Sheet'!CN$8:CN$174)</f>
        <v>0</v>
      </c>
      <c r="BL76" s="27" t="n">
        <f aca="false">SUMIF('Off-Balance Sheet'!$J$8:$J$174,$C76,'Off-Balance Sheet'!CO$8:CO$174)</f>
        <v>0</v>
      </c>
      <c r="BM76" s="27" t="n">
        <f aca="false">SUMIF('Off-Balance Sheet'!$J$8:$J$174,$C76,'Off-Balance Sheet'!CP$8:CP$174)</f>
        <v>0</v>
      </c>
      <c r="BN76" s="27" t="n">
        <f aca="false">SUMIF('Off-Balance Sheet'!$J$8:$J$174,$C76,'Off-Balance Sheet'!CQ$8:CQ$174)</f>
        <v>0</v>
      </c>
      <c r="BO76" s="27" t="n">
        <f aca="false">SUMIF('Off-Balance Sheet'!$J$8:$J$174,$C76,'Off-Balance Sheet'!CR$8:CR$174)</f>
        <v>0</v>
      </c>
      <c r="BP76" s="27" t="n">
        <f aca="false">SUMIF('Off-Balance Sheet'!$J$8:$J$174,$C76,'Off-Balance Sheet'!CS$8:CS$174)</f>
        <v>0</v>
      </c>
      <c r="BQ76" s="27" t="n">
        <f aca="false">SUMIF('Off-Balance Sheet'!$J$8:$J$174,$C76,'Off-Balance Sheet'!CT$8:CT$174)</f>
        <v>0</v>
      </c>
      <c r="BR76" s="27" t="n">
        <f aca="false">SUMIF('Off-Balance Sheet'!$J$8:$J$174,$C76,'Off-Balance Sheet'!CU$8:CU$174)</f>
        <v>0</v>
      </c>
      <c r="BS76" s="27" t="n">
        <f aca="false">SUMIF('Off-Balance Sheet'!$J$8:$J$174,$C76,'Off-Balance Sheet'!CV$8:CV$174)</f>
        <v>0</v>
      </c>
      <c r="BT76" s="27" t="n">
        <f aca="false">SUMIF('Off-Balance Sheet'!$J$8:$J$174,$C76,'Off-Balance Sheet'!CW$8:CW$174)</f>
        <v>0</v>
      </c>
      <c r="BU76" s="27" t="n">
        <f aca="false">SUMIF('Off-Balance Sheet'!$J$8:$J$174,$C76,'Off-Balance Sheet'!CX$8:CX$174)</f>
        <v>0</v>
      </c>
      <c r="BV76" s="27" t="n">
        <f aca="false">SUMIF('Off-Balance Sheet'!$J$8:$J$174,$C76,'Off-Balance Sheet'!CY$8:CY$174)</f>
        <v>0</v>
      </c>
      <c r="BW76" s="27" t="n">
        <f aca="false">SUMIF('Off-Balance Sheet'!$J$8:$J$174,$C76,'Off-Balance Sheet'!CZ$8:CZ$174)</f>
        <v>0</v>
      </c>
      <c r="BX76" s="27" t="n">
        <f aca="false">SUMIF('Off-Balance Sheet'!$J$8:$J$174,$C76,'Off-Balance Sheet'!DA$8:DA$174)</f>
        <v>0</v>
      </c>
      <c r="BY76" s="27" t="n">
        <f aca="false">SUMIF('Off-Balance Sheet'!$J$8:$J$174,$C76,'Off-Balance Sheet'!DB$8:DB$174)</f>
        <v>0</v>
      </c>
      <c r="BZ76" s="27" t="n">
        <f aca="false">SUMIF('Off-Balance Sheet'!$J$8:$J$174,$C76,'Off-Balance Sheet'!DC$8:DC$174)</f>
        <v>0</v>
      </c>
      <c r="CA76" s="27" t="n">
        <f aca="false">SUMIF('Off-Balance Sheet'!$J$8:$J$174,$C76,'Off-Balance Sheet'!DD$8:DD$174)</f>
        <v>0</v>
      </c>
      <c r="CB76" s="27" t="n">
        <f aca="false">SUMIF('Off-Balance Sheet'!$J$8:$J$174,$C76,'Off-Balance Sheet'!DE$8:DE$174)</f>
        <v>0</v>
      </c>
      <c r="CC76" s="27" t="n">
        <f aca="false">SUMIF('Off-Balance Sheet'!$J$8:$J$174,$C76,'Off-Balance Sheet'!DF$8:DF$174)</f>
        <v>0</v>
      </c>
      <c r="CD76" s="27" t="n">
        <f aca="false">SUMIF('Off-Balance Sheet'!$J$8:$J$174,$C76,'Off-Balance Sheet'!DG$8:DG$174)</f>
        <v>0</v>
      </c>
      <c r="CE76" s="27" t="n">
        <f aca="false">SUMIF('Off-Balance Sheet'!$J$8:$J$174,$C76,'Off-Balance Sheet'!DH$8:DH$174)</f>
        <v>0</v>
      </c>
      <c r="CF76" s="27" t="n">
        <f aca="false">SUMIF('Off-Balance Sheet'!$J$8:$J$174,$C76,'Off-Balance Sheet'!DI$8:DI$174)</f>
        <v>0</v>
      </c>
      <c r="CG76" s="27" t="n">
        <f aca="false">SUMIF('Off-Balance Sheet'!$J$8:$J$174,$C76,'Off-Balance Sheet'!DJ$8:DJ$174)</f>
        <v>0</v>
      </c>
      <c r="CH76" s="27" t="n">
        <f aca="false">SUMIF('Off-Balance Sheet'!$J$8:$J$174,$C76,'Off-Balance Sheet'!DK$8:DK$174)</f>
        <v>0</v>
      </c>
      <c r="CI76" s="27" t="n">
        <f aca="false">SUMIF('Off-Balance Sheet'!$J$8:$J$174,$C76,'Off-Balance Sheet'!DL$8:DL$174)</f>
        <v>0</v>
      </c>
      <c r="CJ76" s="27" t="n">
        <f aca="false">SUMIF('Off-Balance Sheet'!$J$8:$J$174,$C76,'Off-Balance Sheet'!DM$8:DM$174)</f>
        <v>0</v>
      </c>
      <c r="CK76" s="27" t="n">
        <f aca="false">SUMIF('Off-Balance Sheet'!$J$8:$J$174,$C76,'Off-Balance Sheet'!DN$8:DN$174)</f>
        <v>0</v>
      </c>
      <c r="CL76" s="27" t="n">
        <f aca="false">SUMIF('Off-Balance Sheet'!$J$8:$J$174,$C76,'Off-Balance Sheet'!DO$8:DO$174)</f>
        <v>0</v>
      </c>
      <c r="CM76" s="27" t="n">
        <f aca="false">SUMIF('Off-Balance Sheet'!$J$8:$J$174,$C76,'Off-Balance Sheet'!DP$8:DP$174)</f>
        <v>0</v>
      </c>
      <c r="CN76" s="27" t="n">
        <f aca="false">SUMIF('Off-Balance Sheet'!$J$8:$J$174,$C76,'Off-Balance Sheet'!DQ$8:DQ$174)</f>
        <v>0</v>
      </c>
      <c r="CO76" s="27" t="n">
        <f aca="false">SUMIF('Off-Balance Sheet'!$J$8:$J$174,$C76,'Off-Balance Sheet'!DR$8:DR$174)</f>
        <v>0</v>
      </c>
      <c r="CP76" s="27" t="n">
        <f aca="false">SUMIF('Off-Balance Sheet'!$J$8:$J$174,$C76,'Off-Balance Sheet'!DS$8:DS$174)</f>
        <v>0</v>
      </c>
      <c r="CQ76" s="27" t="n">
        <f aca="false">SUMIF('Off-Balance Sheet'!$J$8:$J$174,$C76,'Off-Balance Sheet'!DT$8:DT$174)</f>
        <v>0</v>
      </c>
      <c r="CR76" s="27" t="n">
        <f aca="false">SUMIF('Off-Balance Sheet'!$J$8:$J$174,$C76,'Off-Balance Sheet'!DU$8:DU$174)</f>
        <v>0</v>
      </c>
      <c r="CS76" s="27" t="n">
        <f aca="false">SUMIF('Off-Balance Sheet'!$J$8:$J$174,$C76,'Off-Balance Sheet'!DV$8:DV$174)</f>
        <v>0</v>
      </c>
      <c r="CT76" s="27" t="n">
        <f aca="false">SUMIF('Off-Balance Sheet'!$J$8:$J$174,$C76,'Off-Balance Sheet'!DW$8:DW$174)</f>
        <v>0</v>
      </c>
      <c r="CU76" s="27" t="n">
        <f aca="false">SUMIF('Off-Balance Sheet'!$J$8:$J$174,$C76,'Off-Balance Sheet'!DX$8:DX$174)</f>
        <v>0</v>
      </c>
      <c r="CV76" s="27" t="n">
        <f aca="false">SUMIF('Off-Balance Sheet'!$J$8:$J$174,$C76,'Off-Balance Sheet'!DY$8:DY$174)</f>
        <v>0</v>
      </c>
      <c r="CW76" s="27" t="n">
        <f aca="false">SUMIF('Off-Balance Sheet'!$J$8:$J$174,$C76,'Off-Balance Sheet'!DZ$8:DZ$174)</f>
        <v>0</v>
      </c>
      <c r="CX76" s="27" t="n">
        <f aca="false">SUMIF('Off-Balance Sheet'!$J$8:$J$174,$C76,'Off-Balance Sheet'!EA$8:EA$174)</f>
        <v>0</v>
      </c>
      <c r="CY76" s="27" t="n">
        <f aca="false">SUMIF('Off-Balance Sheet'!$J$8:$J$174,$C76,'Off-Balance Sheet'!EB$8:EB$174)</f>
        <v>0</v>
      </c>
      <c r="CZ76" s="27" t="n">
        <f aca="false">SUMIF('Off-Balance Sheet'!$J$8:$J$174,$C76,'Off-Balance Sheet'!EC$8:EC$174)</f>
        <v>0</v>
      </c>
      <c r="DA76" s="27" t="n">
        <f aca="false">SUMIF('Off-Balance Sheet'!$J$8:$J$174,$C76,'Off-Balance Sheet'!ED$8:ED$174)</f>
        <v>0</v>
      </c>
      <c r="DB76" s="27" t="n">
        <f aca="false">SUMIF('Off-Balance Sheet'!$J$8:$J$174,$C76,'Off-Balance Sheet'!EE$8:EE$174)</f>
        <v>0</v>
      </c>
      <c r="DC76" s="27" t="n">
        <f aca="false">SUMIF('Off-Balance Sheet'!$J$8:$J$174,$C76,'Off-Balance Sheet'!EF$8:EF$174)</f>
        <v>0</v>
      </c>
      <c r="DD76" s="27" t="n">
        <f aca="false">SUMIF('Off-Balance Sheet'!$J$8:$J$174,$C76,'Off-Balance Sheet'!EG$8:EG$174)</f>
        <v>0</v>
      </c>
      <c r="DE76" s="27" t="n">
        <f aca="false">SUMIF('Off-Balance Sheet'!$J$8:$J$174,$C76,'Off-Balance Sheet'!EH$8:EH$174)</f>
        <v>0</v>
      </c>
      <c r="DF76" s="27" t="n">
        <f aca="false">SUMIF('Off-Balance Sheet'!$J$8:$J$174,$C76,'Off-Balance Sheet'!EI$8:EI$174)</f>
        <v>0</v>
      </c>
      <c r="DG76" s="27" t="n">
        <f aca="false">SUMIF('Off-Balance Sheet'!$J$8:$J$174,$C76,'Off-Balance Sheet'!EJ$8:EJ$174)</f>
        <v>0</v>
      </c>
      <c r="DH76" s="27" t="n">
        <f aca="false">SUMIF('Off-Balance Sheet'!$J$8:$J$174,$C76,'Off-Balance Sheet'!EK$8:EK$174)</f>
        <v>0</v>
      </c>
      <c r="DI76" s="27" t="n">
        <f aca="false">SUMIF('Off-Balance Sheet'!$J$8:$J$174,$C76,'Off-Balance Sheet'!EL$8:EL$174)</f>
        <v>0</v>
      </c>
      <c r="DJ76" s="27" t="n">
        <f aca="false">SUMIF('Off-Balance Sheet'!$J$8:$J$174,$C76,'Off-Balance Sheet'!EM$8:EM$174)</f>
        <v>0</v>
      </c>
      <c r="DK76" s="27" t="n">
        <f aca="false">SUMIF('Off-Balance Sheet'!$J$8:$J$174,$C76,'Off-Balance Sheet'!EN$8:EN$174)</f>
        <v>0</v>
      </c>
      <c r="DL76" s="27" t="n">
        <f aca="false">SUMIF('Off-Balance Sheet'!$J$8:$J$174,$C76,'Off-Balance Sheet'!EO$8:EO$174)</f>
        <v>170</v>
      </c>
      <c r="DM76" s="27" t="n">
        <f aca="false">SUMIF('Off-Balance Sheet'!$J$8:$J$174,$C76,'Off-Balance Sheet'!EP$8:EP$174)</f>
        <v>0</v>
      </c>
      <c r="DN76" s="27" t="n">
        <f aca="false">SUMIF('Off-Balance Sheet'!$J$8:$J$174,$C76,'Off-Balance Sheet'!EQ$8:EQ$174)</f>
        <v>0</v>
      </c>
    </row>
    <row r="77" customFormat="false" ht="12.75" hidden="false" customHeight="false" outlineLevel="0" collapsed="false">
      <c r="B77" s="0" t="n">
        <v>4</v>
      </c>
      <c r="C77" s="39" t="s">
        <v>141</v>
      </c>
      <c r="D77" s="13" t="n">
        <f aca="false">SUMIF('Off-Balance Sheet'!$J$8:$J$174,$C77,'Off-Balance Sheet'!$U$8:$U$174)</f>
        <v>68.31094079</v>
      </c>
      <c r="F77" s="27" t="n">
        <f aca="false">SUMIF('Off-Balance Sheet'!$J$8:$J$174,$C77,'Off-Balance Sheet'!AI$8:AI$174)</f>
        <v>2.664131</v>
      </c>
      <c r="G77" s="27" t="n">
        <f aca="false">SUMIF('Off-Balance Sheet'!$J$8:$J$174,$C77,'Off-Balance Sheet'!AJ$8:AJ$174)</f>
        <v>2.712894</v>
      </c>
      <c r="H77" s="27" t="n">
        <f aca="false">SUMIF('Off-Balance Sheet'!$J$8:$J$174,$C77,'Off-Balance Sheet'!AK$8:AK$174)</f>
        <v>2.762553</v>
      </c>
      <c r="I77" s="27" t="n">
        <f aca="false">SUMIF('Off-Balance Sheet'!$J$8:$J$174,$C77,'Off-Balance Sheet'!AL$8:AL$174)</f>
        <v>2.78286</v>
      </c>
      <c r="J77" s="27" t="n">
        <f aca="false">SUMIF('Off-Balance Sheet'!$J$8:$J$174,$C77,'Off-Balance Sheet'!AM$8:AM$174)</f>
        <v>2.865003</v>
      </c>
      <c r="K77" s="27" t="n">
        <f aca="false">SUMIF('Off-Balance Sheet'!$J$8:$J$174,$C77,'Off-Balance Sheet'!AN$8:AN$174)</f>
        <v>2.918408</v>
      </c>
      <c r="L77" s="27" t="n">
        <f aca="false">SUMIF('Off-Balance Sheet'!$J$8:$J$174,$C77,'Off-Balance Sheet'!AO$8:AO$174)</f>
        <v>2.97281</v>
      </c>
      <c r="M77" s="27" t="n">
        <f aca="false">SUMIF('Off-Balance Sheet'!$J$8:$J$174,$C77,'Off-Balance Sheet'!AP$8:AP$174)</f>
        <v>2.997856</v>
      </c>
      <c r="N77" s="27" t="n">
        <f aca="false">SUMIF('Off-Balance Sheet'!$J$8:$J$174,$C77,'Off-Balance Sheet'!AQ$8:AQ$174)</f>
        <v>3.084114</v>
      </c>
      <c r="O77" s="27" t="n">
        <f aca="false">SUMIF('Off-Balance Sheet'!$J$8:$J$174,$C77,'Off-Balance Sheet'!AR$8:AR$174)</f>
        <v>3.141612</v>
      </c>
      <c r="P77" s="27" t="n">
        <f aca="false">SUMIF('Off-Balance Sheet'!$J$8:$J$174,$C77,'Off-Balance Sheet'!AS$8:AS$174)</f>
        <v>3.200183</v>
      </c>
      <c r="Q77" s="27" t="n">
        <f aca="false">SUMIF('Off-Balance Sheet'!$J$8:$J$174,$C77,'Off-Balance Sheet'!AT$8:AT$174)</f>
        <v>3.229476</v>
      </c>
      <c r="R77" s="27" t="n">
        <f aca="false">SUMIF('Off-Balance Sheet'!$J$8:$J$174,$C77,'Off-Balance Sheet'!AU$8:AU$174)</f>
        <v>3.320061</v>
      </c>
      <c r="S77" s="27" t="n">
        <f aca="false">SUMIF('Off-Balance Sheet'!$J$8:$J$174,$C77,'Off-Balance Sheet'!AV$8:AV$174)</f>
        <v>3.381966</v>
      </c>
      <c r="T77" s="27" t="n">
        <f aca="false">SUMIF('Off-Balance Sheet'!$J$8:$J$174,$C77,'Off-Balance Sheet'!AW$8:AW$174)</f>
        <v>3.445027</v>
      </c>
      <c r="U77" s="27" t="n">
        <f aca="false">SUMIF('Off-Balance Sheet'!$J$8:$J$174,$C77,'Off-Balance Sheet'!AX$8:AX$174)</f>
        <v>3.67232</v>
      </c>
      <c r="V77" s="27" t="n">
        <f aca="false">SUMIF('Off-Balance Sheet'!$J$8:$J$174,$C77,'Off-Balance Sheet'!AY$8:AY$174)</f>
        <v>3.576137</v>
      </c>
      <c r="W77" s="27" t="n">
        <f aca="false">SUMIF('Off-Balance Sheet'!$J$8:$J$174,$C77,'Off-Balance Sheet'!AZ$8:AZ$174)</f>
        <v>3.5552719</v>
      </c>
      <c r="X77" s="27" t="n">
        <f aca="false">SUMIF('Off-Balance Sheet'!$J$8:$J$174,$C77,'Off-Balance Sheet'!BA$8:BA$174)</f>
        <v>3.708685</v>
      </c>
      <c r="Y77" s="27" t="n">
        <f aca="false">SUMIF('Off-Balance Sheet'!$J$8:$J$174,$C77,'Off-Balance Sheet'!BB$8:BB$174)</f>
        <v>3.747478</v>
      </c>
      <c r="Z77" s="27" t="n">
        <f aca="false">SUMIF('Off-Balance Sheet'!$J$8:$J$174,$C77,'Off-Balance Sheet'!BC$8:BC$174)</f>
        <v>3.84774</v>
      </c>
      <c r="AA77" s="27" t="n">
        <f aca="false">SUMIF('Off-Balance Sheet'!$J$8:$J$174,$C77,'Off-Balance Sheet'!BD$8:BD$174)</f>
        <v>2.604949</v>
      </c>
      <c r="AB77" s="27" t="n">
        <f aca="false">SUMIF('Off-Balance Sheet'!$J$8:$J$174,$C77,'Off-Balance Sheet'!BE$8:BE$174)</f>
        <v>0</v>
      </c>
      <c r="AC77" s="27" t="n">
        <f aca="false">SUMIF('Off-Balance Sheet'!$J$8:$J$174,$C77,'Off-Balance Sheet'!BF$8:BF$174)</f>
        <v>0</v>
      </c>
      <c r="AD77" s="27" t="n">
        <f aca="false">SUMIF('Off-Balance Sheet'!$J$8:$J$174,$C77,'Off-Balance Sheet'!BG$8:BG$174)</f>
        <v>0</v>
      </c>
      <c r="AE77" s="27" t="n">
        <f aca="false">SUMIF('Off-Balance Sheet'!$J$8:$J$174,$C77,'Off-Balance Sheet'!BH$8:BH$174)</f>
        <v>0</v>
      </c>
      <c r="AF77" s="27" t="n">
        <f aca="false">SUMIF('Off-Balance Sheet'!$J$8:$J$174,$C77,'Off-Balance Sheet'!BI$8:BI$174)</f>
        <v>0</v>
      </c>
      <c r="AG77" s="27" t="n">
        <f aca="false">SUMIF('Off-Balance Sheet'!$J$8:$J$174,$C77,'Off-Balance Sheet'!BJ$8:BJ$174)</f>
        <v>0</v>
      </c>
      <c r="AH77" s="27" t="n">
        <f aca="false">SUMIF('Off-Balance Sheet'!$J$8:$J$174,$C77,'Off-Balance Sheet'!BK$8:BK$174)</f>
        <v>0</v>
      </c>
      <c r="AI77" s="27" t="n">
        <f aca="false">SUMIF('Off-Balance Sheet'!$J$8:$J$174,$C77,'Off-Balance Sheet'!BL$8:BL$174)</f>
        <v>0</v>
      </c>
      <c r="AJ77" s="27" t="n">
        <f aca="false">SUMIF('Off-Balance Sheet'!$J$8:$J$174,$C77,'Off-Balance Sheet'!BM$8:BM$174)</f>
        <v>0</v>
      </c>
      <c r="AK77" s="27" t="n">
        <f aca="false">SUMIF('Off-Balance Sheet'!$J$8:$J$174,$C77,'Off-Balance Sheet'!BN$8:BN$174)</f>
        <v>0</v>
      </c>
      <c r="AL77" s="27" t="n">
        <f aca="false">SUMIF('Off-Balance Sheet'!$J$8:$J$174,$C77,'Off-Balance Sheet'!BO$8:BO$174)</f>
        <v>0</v>
      </c>
      <c r="AM77" s="27" t="n">
        <f aca="false">SUMIF('Off-Balance Sheet'!$J$8:$J$174,$C77,'Off-Balance Sheet'!BP$8:BP$174)</f>
        <v>0</v>
      </c>
      <c r="AN77" s="27" t="n">
        <f aca="false">SUMIF('Off-Balance Sheet'!$J$8:$J$174,$C77,'Off-Balance Sheet'!BQ$8:BQ$174)</f>
        <v>0</v>
      </c>
      <c r="AO77" s="27" t="n">
        <f aca="false">SUMIF('Off-Balance Sheet'!$J$8:$J$174,$C77,'Off-Balance Sheet'!BR$8:BR$174)</f>
        <v>0</v>
      </c>
      <c r="AP77" s="27" t="n">
        <f aca="false">SUMIF('Off-Balance Sheet'!$J$8:$J$174,$C77,'Off-Balance Sheet'!BS$8:BS$174)</f>
        <v>0</v>
      </c>
      <c r="AQ77" s="27" t="n">
        <f aca="false">SUMIF('Off-Balance Sheet'!$J$8:$J$174,$C77,'Off-Balance Sheet'!BT$8:BT$174)</f>
        <v>0</v>
      </c>
      <c r="AR77" s="27" t="n">
        <f aca="false">SUMIF('Off-Balance Sheet'!$J$8:$J$174,$C77,'Off-Balance Sheet'!BU$8:BU$174)</f>
        <v>0</v>
      </c>
      <c r="AS77" s="27" t="n">
        <f aca="false">SUMIF('Off-Balance Sheet'!$J$8:$J$174,$C77,'Off-Balance Sheet'!BV$8:BV$174)</f>
        <v>0</v>
      </c>
      <c r="AT77" s="27" t="n">
        <f aca="false">SUMIF('Off-Balance Sheet'!$J$8:$J$174,$C77,'Off-Balance Sheet'!BW$8:BW$174)</f>
        <v>0</v>
      </c>
      <c r="AU77" s="27" t="n">
        <f aca="false">SUMIF('Off-Balance Sheet'!$J$8:$J$174,$C77,'Off-Balance Sheet'!BX$8:BX$174)</f>
        <v>0</v>
      </c>
      <c r="AV77" s="27" t="n">
        <f aca="false">SUMIF('Off-Balance Sheet'!$J$8:$J$174,$C77,'Off-Balance Sheet'!BY$8:BY$174)</f>
        <v>0</v>
      </c>
      <c r="AW77" s="27" t="n">
        <f aca="false">SUMIF('Off-Balance Sheet'!$J$8:$J$174,$C77,'Off-Balance Sheet'!BZ$8:BZ$174)</f>
        <v>0</v>
      </c>
      <c r="AX77" s="27" t="n">
        <f aca="false">SUMIF('Off-Balance Sheet'!$J$8:$J$174,$C77,'Off-Balance Sheet'!CA$8:CA$174)</f>
        <v>0</v>
      </c>
      <c r="AY77" s="27" t="n">
        <f aca="false">SUMIF('Off-Balance Sheet'!$J$8:$J$174,$C77,'Off-Balance Sheet'!CB$8:CB$174)</f>
        <v>0</v>
      </c>
      <c r="AZ77" s="27" t="n">
        <f aca="false">SUMIF('Off-Balance Sheet'!$J$8:$J$174,$C77,'Off-Balance Sheet'!CC$8:CC$174)</f>
        <v>0</v>
      </c>
      <c r="BA77" s="27" t="n">
        <f aca="false">SUMIF('Off-Balance Sheet'!$J$8:$J$174,$C77,'Off-Balance Sheet'!CD$8:CD$174)</f>
        <v>0</v>
      </c>
      <c r="BB77" s="27" t="n">
        <f aca="false">SUMIF('Off-Balance Sheet'!$J$8:$J$174,$C77,'Off-Balance Sheet'!CE$8:CE$174)</f>
        <v>0</v>
      </c>
      <c r="BC77" s="27" t="n">
        <f aca="false">SUMIF('Off-Balance Sheet'!$J$8:$J$174,$C77,'Off-Balance Sheet'!CF$8:CF$174)</f>
        <v>0</v>
      </c>
      <c r="BD77" s="27" t="n">
        <f aca="false">SUMIF('Off-Balance Sheet'!$J$8:$J$174,$C77,'Off-Balance Sheet'!CG$8:CG$174)</f>
        <v>0</v>
      </c>
      <c r="BE77" s="27" t="n">
        <f aca="false">SUMIF('Off-Balance Sheet'!$J$8:$J$174,$C77,'Off-Balance Sheet'!CH$8:CH$174)</f>
        <v>0</v>
      </c>
      <c r="BF77" s="27" t="n">
        <f aca="false">SUMIF('Off-Balance Sheet'!$J$8:$J$174,$C77,'Off-Balance Sheet'!CI$8:CI$174)</f>
        <v>0</v>
      </c>
      <c r="BG77" s="27" t="n">
        <f aca="false">SUMIF('Off-Balance Sheet'!$J$8:$J$174,$C77,'Off-Balance Sheet'!CJ$8:CJ$174)</f>
        <v>0</v>
      </c>
      <c r="BH77" s="27" t="n">
        <f aca="false">SUMIF('Off-Balance Sheet'!$J$8:$J$174,$C77,'Off-Balance Sheet'!CK$8:CK$174)</f>
        <v>0</v>
      </c>
      <c r="BI77" s="27" t="n">
        <f aca="false">SUMIF('Off-Balance Sheet'!$J$8:$J$174,$C77,'Off-Balance Sheet'!CL$8:CL$174)</f>
        <v>0</v>
      </c>
      <c r="BJ77" s="27" t="n">
        <f aca="false">SUMIF('Off-Balance Sheet'!$J$8:$J$174,$C77,'Off-Balance Sheet'!CM$8:CM$174)</f>
        <v>0</v>
      </c>
      <c r="BK77" s="27" t="n">
        <f aca="false">SUMIF('Off-Balance Sheet'!$J$8:$J$174,$C77,'Off-Balance Sheet'!CN$8:CN$174)</f>
        <v>0</v>
      </c>
      <c r="BL77" s="27" t="n">
        <f aca="false">SUMIF('Off-Balance Sheet'!$J$8:$J$174,$C77,'Off-Balance Sheet'!CO$8:CO$174)</f>
        <v>0</v>
      </c>
      <c r="BM77" s="27" t="n">
        <f aca="false">SUMIF('Off-Balance Sheet'!$J$8:$J$174,$C77,'Off-Balance Sheet'!CP$8:CP$174)</f>
        <v>0</v>
      </c>
      <c r="BN77" s="27" t="n">
        <f aca="false">SUMIF('Off-Balance Sheet'!$J$8:$J$174,$C77,'Off-Balance Sheet'!CQ$8:CQ$174)</f>
        <v>0</v>
      </c>
      <c r="BO77" s="27" t="n">
        <f aca="false">SUMIF('Off-Balance Sheet'!$J$8:$J$174,$C77,'Off-Balance Sheet'!CR$8:CR$174)</f>
        <v>0</v>
      </c>
      <c r="BP77" s="27" t="n">
        <f aca="false">SUMIF('Off-Balance Sheet'!$J$8:$J$174,$C77,'Off-Balance Sheet'!CS$8:CS$174)</f>
        <v>0</v>
      </c>
      <c r="BQ77" s="27" t="n">
        <f aca="false">SUMIF('Off-Balance Sheet'!$J$8:$J$174,$C77,'Off-Balance Sheet'!CT$8:CT$174)</f>
        <v>0</v>
      </c>
      <c r="BR77" s="27" t="n">
        <f aca="false">SUMIF('Off-Balance Sheet'!$J$8:$J$174,$C77,'Off-Balance Sheet'!CU$8:CU$174)</f>
        <v>0</v>
      </c>
      <c r="BS77" s="27" t="n">
        <f aca="false">SUMIF('Off-Balance Sheet'!$J$8:$J$174,$C77,'Off-Balance Sheet'!CV$8:CV$174)</f>
        <v>0</v>
      </c>
      <c r="BT77" s="27" t="n">
        <f aca="false">SUMIF('Off-Balance Sheet'!$J$8:$J$174,$C77,'Off-Balance Sheet'!CW$8:CW$174)</f>
        <v>0</v>
      </c>
      <c r="BU77" s="27" t="n">
        <f aca="false">SUMIF('Off-Balance Sheet'!$J$8:$J$174,$C77,'Off-Balance Sheet'!CX$8:CX$174)</f>
        <v>0</v>
      </c>
      <c r="BV77" s="27" t="n">
        <f aca="false">SUMIF('Off-Balance Sheet'!$J$8:$J$174,$C77,'Off-Balance Sheet'!CY$8:CY$174)</f>
        <v>0</v>
      </c>
      <c r="BW77" s="27" t="n">
        <f aca="false">SUMIF('Off-Balance Sheet'!$J$8:$J$174,$C77,'Off-Balance Sheet'!CZ$8:CZ$174)</f>
        <v>0</v>
      </c>
      <c r="BX77" s="27" t="n">
        <f aca="false">SUMIF('Off-Balance Sheet'!$J$8:$J$174,$C77,'Off-Balance Sheet'!DA$8:DA$174)</f>
        <v>0</v>
      </c>
      <c r="BY77" s="27" t="n">
        <f aca="false">SUMIF('Off-Balance Sheet'!$J$8:$J$174,$C77,'Off-Balance Sheet'!DB$8:DB$174)</f>
        <v>0</v>
      </c>
      <c r="BZ77" s="27" t="n">
        <f aca="false">SUMIF('Off-Balance Sheet'!$J$8:$J$174,$C77,'Off-Balance Sheet'!DC$8:DC$174)</f>
        <v>0</v>
      </c>
      <c r="CA77" s="27" t="n">
        <f aca="false">SUMIF('Off-Balance Sheet'!$J$8:$J$174,$C77,'Off-Balance Sheet'!DD$8:DD$174)</f>
        <v>0</v>
      </c>
      <c r="CB77" s="27" t="n">
        <f aca="false">SUMIF('Off-Balance Sheet'!$J$8:$J$174,$C77,'Off-Balance Sheet'!DE$8:DE$174)</f>
        <v>0</v>
      </c>
      <c r="CC77" s="27" t="n">
        <f aca="false">SUMIF('Off-Balance Sheet'!$J$8:$J$174,$C77,'Off-Balance Sheet'!DF$8:DF$174)</f>
        <v>0</v>
      </c>
      <c r="CD77" s="27" t="n">
        <f aca="false">SUMIF('Off-Balance Sheet'!$J$8:$J$174,$C77,'Off-Balance Sheet'!DG$8:DG$174)</f>
        <v>0</v>
      </c>
      <c r="CE77" s="27" t="n">
        <f aca="false">SUMIF('Off-Balance Sheet'!$J$8:$J$174,$C77,'Off-Balance Sheet'!DH$8:DH$174)</f>
        <v>0</v>
      </c>
      <c r="CF77" s="27" t="n">
        <f aca="false">SUMIF('Off-Balance Sheet'!$J$8:$J$174,$C77,'Off-Balance Sheet'!DI$8:DI$174)</f>
        <v>0</v>
      </c>
      <c r="CG77" s="27" t="n">
        <f aca="false">SUMIF('Off-Balance Sheet'!$J$8:$J$174,$C77,'Off-Balance Sheet'!DJ$8:DJ$174)</f>
        <v>0</v>
      </c>
      <c r="CH77" s="27" t="n">
        <f aca="false">SUMIF('Off-Balance Sheet'!$J$8:$J$174,$C77,'Off-Balance Sheet'!DK$8:DK$174)</f>
        <v>0</v>
      </c>
      <c r="CI77" s="27" t="n">
        <f aca="false">SUMIF('Off-Balance Sheet'!$J$8:$J$174,$C77,'Off-Balance Sheet'!DL$8:DL$174)</f>
        <v>0</v>
      </c>
      <c r="CJ77" s="27" t="n">
        <f aca="false">SUMIF('Off-Balance Sheet'!$J$8:$J$174,$C77,'Off-Balance Sheet'!DM$8:DM$174)</f>
        <v>0</v>
      </c>
      <c r="CK77" s="27" t="n">
        <f aca="false">SUMIF('Off-Balance Sheet'!$J$8:$J$174,$C77,'Off-Balance Sheet'!DN$8:DN$174)</f>
        <v>0</v>
      </c>
      <c r="CL77" s="27" t="n">
        <f aca="false">SUMIF('Off-Balance Sheet'!$J$8:$J$174,$C77,'Off-Balance Sheet'!DO$8:DO$174)</f>
        <v>0</v>
      </c>
      <c r="CM77" s="27" t="n">
        <f aca="false">SUMIF('Off-Balance Sheet'!$J$8:$J$174,$C77,'Off-Balance Sheet'!DP$8:DP$174)</f>
        <v>0</v>
      </c>
      <c r="CN77" s="27" t="n">
        <f aca="false">SUMIF('Off-Balance Sheet'!$J$8:$J$174,$C77,'Off-Balance Sheet'!DQ$8:DQ$174)</f>
        <v>0</v>
      </c>
      <c r="CO77" s="27" t="n">
        <f aca="false">SUMIF('Off-Balance Sheet'!$J$8:$J$174,$C77,'Off-Balance Sheet'!DR$8:DR$174)</f>
        <v>0</v>
      </c>
      <c r="CP77" s="27" t="n">
        <f aca="false">SUMIF('Off-Balance Sheet'!$J$8:$J$174,$C77,'Off-Balance Sheet'!DS$8:DS$174)</f>
        <v>0</v>
      </c>
      <c r="CQ77" s="27" t="n">
        <f aca="false">SUMIF('Off-Balance Sheet'!$J$8:$J$174,$C77,'Off-Balance Sheet'!DT$8:DT$174)</f>
        <v>0</v>
      </c>
      <c r="CR77" s="27" t="n">
        <f aca="false">SUMIF('Off-Balance Sheet'!$J$8:$J$174,$C77,'Off-Balance Sheet'!DU$8:DU$174)</f>
        <v>0</v>
      </c>
      <c r="CS77" s="27" t="n">
        <f aca="false">SUMIF('Off-Balance Sheet'!$J$8:$J$174,$C77,'Off-Balance Sheet'!DV$8:DV$174)</f>
        <v>0</v>
      </c>
      <c r="CT77" s="27" t="n">
        <f aca="false">SUMIF('Off-Balance Sheet'!$J$8:$J$174,$C77,'Off-Balance Sheet'!DW$8:DW$174)</f>
        <v>0</v>
      </c>
      <c r="CU77" s="27" t="n">
        <f aca="false">SUMIF('Off-Balance Sheet'!$J$8:$J$174,$C77,'Off-Balance Sheet'!DX$8:DX$174)</f>
        <v>0</v>
      </c>
      <c r="CV77" s="27" t="n">
        <f aca="false">SUMIF('Off-Balance Sheet'!$J$8:$J$174,$C77,'Off-Balance Sheet'!DY$8:DY$174)</f>
        <v>0</v>
      </c>
      <c r="CW77" s="27" t="n">
        <f aca="false">SUMIF('Off-Balance Sheet'!$J$8:$J$174,$C77,'Off-Balance Sheet'!DZ$8:DZ$174)</f>
        <v>0</v>
      </c>
      <c r="CX77" s="27" t="n">
        <f aca="false">SUMIF('Off-Balance Sheet'!$J$8:$J$174,$C77,'Off-Balance Sheet'!EA$8:EA$174)</f>
        <v>0</v>
      </c>
      <c r="CY77" s="27" t="n">
        <f aca="false">SUMIF('Off-Balance Sheet'!$J$8:$J$174,$C77,'Off-Balance Sheet'!EB$8:EB$174)</f>
        <v>0</v>
      </c>
      <c r="CZ77" s="27" t="n">
        <f aca="false">SUMIF('Off-Balance Sheet'!$J$8:$J$174,$C77,'Off-Balance Sheet'!EC$8:EC$174)</f>
        <v>0</v>
      </c>
      <c r="DA77" s="27" t="n">
        <f aca="false">SUMIF('Off-Balance Sheet'!$J$8:$J$174,$C77,'Off-Balance Sheet'!ED$8:ED$174)</f>
        <v>0</v>
      </c>
      <c r="DB77" s="27" t="n">
        <f aca="false">SUMIF('Off-Balance Sheet'!$J$8:$J$174,$C77,'Off-Balance Sheet'!EE$8:EE$174)</f>
        <v>0</v>
      </c>
      <c r="DC77" s="27" t="n">
        <f aca="false">SUMIF('Off-Balance Sheet'!$J$8:$J$174,$C77,'Off-Balance Sheet'!EF$8:EF$174)</f>
        <v>0</v>
      </c>
      <c r="DD77" s="27" t="n">
        <f aca="false">SUMIF('Off-Balance Sheet'!$J$8:$J$174,$C77,'Off-Balance Sheet'!EG$8:EG$174)</f>
        <v>0</v>
      </c>
      <c r="DE77" s="27" t="n">
        <f aca="false">SUMIF('Off-Balance Sheet'!$J$8:$J$174,$C77,'Off-Balance Sheet'!EH$8:EH$174)</f>
        <v>0</v>
      </c>
      <c r="DF77" s="27" t="n">
        <f aca="false">SUMIF('Off-Balance Sheet'!$J$8:$J$174,$C77,'Off-Balance Sheet'!EI$8:EI$174)</f>
        <v>0</v>
      </c>
      <c r="DG77" s="27" t="n">
        <f aca="false">SUMIF('Off-Balance Sheet'!$J$8:$J$174,$C77,'Off-Balance Sheet'!EJ$8:EJ$174)</f>
        <v>0</v>
      </c>
      <c r="DH77" s="27" t="n">
        <f aca="false">SUMIF('Off-Balance Sheet'!$J$8:$J$174,$C77,'Off-Balance Sheet'!EK$8:EK$174)</f>
        <v>0</v>
      </c>
      <c r="DI77" s="27" t="n">
        <f aca="false">SUMIF('Off-Balance Sheet'!$J$8:$J$174,$C77,'Off-Balance Sheet'!EL$8:EL$174)</f>
        <v>0</v>
      </c>
      <c r="DJ77" s="27" t="n">
        <f aca="false">SUMIF('Off-Balance Sheet'!$J$8:$J$174,$C77,'Off-Balance Sheet'!EM$8:EM$174)</f>
        <v>0</v>
      </c>
      <c r="DK77" s="27" t="n">
        <f aca="false">SUMIF('Off-Balance Sheet'!$J$8:$J$174,$C77,'Off-Balance Sheet'!EN$8:EN$174)</f>
        <v>0</v>
      </c>
      <c r="DL77" s="27" t="n">
        <f aca="false">SUMIF('Off-Balance Sheet'!$J$8:$J$174,$C77,'Off-Balance Sheet'!EO$8:EO$174)</f>
        <v>70.1915349</v>
      </c>
      <c r="DM77" s="27" t="n">
        <f aca="false">SUMIF('Off-Balance Sheet'!$J$8:$J$174,$C77,'Off-Balance Sheet'!EP$8:EP$174)</f>
        <v>1.88059411</v>
      </c>
      <c r="DN77" s="27" t="n">
        <f aca="false">SUMIF('Off-Balance Sheet'!$J$8:$J$174,$C77,'Off-Balance Sheet'!EQ$8:EQ$174)</f>
        <v>0</v>
      </c>
    </row>
    <row r="78" customFormat="false" ht="12.75" hidden="false" customHeight="false" outlineLevel="0" collapsed="false">
      <c r="B78" s="0" t="n">
        <v>4</v>
      </c>
      <c r="C78" s="39" t="s">
        <v>142</v>
      </c>
      <c r="D78" s="13" t="n">
        <f aca="false">SUMIF('Off-Balance Sheet'!$J$8:$J$174,$C78,'Off-Balance Sheet'!$U$8:$U$174)</f>
        <v>49.00867964</v>
      </c>
      <c r="F78" s="27" t="n">
        <f aca="false">SUMIF('Off-Balance Sheet'!$J$8:$J$174,$C78,'Off-Balance Sheet'!AI$8:AI$174)</f>
        <v>0.704517</v>
      </c>
      <c r="G78" s="27" t="n">
        <f aca="false">SUMIF('Off-Balance Sheet'!$J$8:$J$174,$C78,'Off-Balance Sheet'!AJ$8:AJ$174)</f>
        <v>0.8602</v>
      </c>
      <c r="H78" s="27" t="n">
        <f aca="false">SUMIF('Off-Balance Sheet'!$J$8:$J$174,$C78,'Off-Balance Sheet'!AK$8:AK$174)</f>
        <v>1.172604</v>
      </c>
      <c r="I78" s="27" t="n">
        <f aca="false">SUMIF('Off-Balance Sheet'!$J$8:$J$174,$C78,'Off-Balance Sheet'!AL$8:AL$174)</f>
        <v>1.841609</v>
      </c>
      <c r="J78" s="27" t="n">
        <f aca="false">SUMIF('Off-Balance Sheet'!$J$8:$J$174,$C78,'Off-Balance Sheet'!AM$8:AM$174)</f>
        <v>1.409246</v>
      </c>
      <c r="K78" s="27" t="n">
        <f aca="false">SUMIF('Off-Balance Sheet'!$J$8:$J$174,$C78,'Off-Balance Sheet'!AN$8:AN$174)</f>
        <v>1.6007</v>
      </c>
      <c r="L78" s="27" t="n">
        <f aca="false">SUMIF('Off-Balance Sheet'!$J$8:$J$174,$C78,'Off-Balance Sheet'!AO$8:AO$174)</f>
        <v>2.682716</v>
      </c>
      <c r="M78" s="27" t="n">
        <f aca="false">SUMIF('Off-Balance Sheet'!$J$8:$J$174,$C78,'Off-Balance Sheet'!AP$8:AP$174)</f>
        <v>2.187332</v>
      </c>
      <c r="N78" s="27" t="n">
        <f aca="false">SUMIF('Off-Balance Sheet'!$J$8:$J$174,$C78,'Off-Balance Sheet'!AQ$8:AQ$174)</f>
        <v>2.220855</v>
      </c>
      <c r="O78" s="27" t="n">
        <f aca="false">SUMIF('Off-Balance Sheet'!$J$8:$J$174,$C78,'Off-Balance Sheet'!AR$8:AR$174)</f>
        <v>2.525156</v>
      </c>
      <c r="P78" s="27" t="n">
        <f aca="false">SUMIF('Off-Balance Sheet'!$J$8:$J$174,$C78,'Off-Balance Sheet'!AS$8:AS$174)</f>
        <v>4.131518</v>
      </c>
      <c r="Q78" s="27" t="n">
        <f aca="false">SUMIF('Off-Balance Sheet'!$J$8:$J$174,$C78,'Off-Balance Sheet'!AT$8:AT$174)</f>
        <v>3.308998</v>
      </c>
      <c r="R78" s="27" t="n">
        <f aca="false">SUMIF('Off-Balance Sheet'!$J$8:$J$174,$C78,'Off-Balance Sheet'!AU$8:AU$174)</f>
        <v>3.359712</v>
      </c>
      <c r="S78" s="27" t="n">
        <f aca="false">SUMIF('Off-Balance Sheet'!$J$8:$J$174,$C78,'Off-Balance Sheet'!AV$8:AV$174)</f>
        <v>3.455796</v>
      </c>
      <c r="T78" s="27" t="n">
        <f aca="false">SUMIF('Off-Balance Sheet'!$J$8:$J$174,$C78,'Off-Balance Sheet'!AW$8:AW$174)</f>
        <v>5.7516</v>
      </c>
      <c r="U78" s="27" t="n">
        <f aca="false">SUMIF('Off-Balance Sheet'!$J$8:$J$174,$C78,'Off-Balance Sheet'!AX$8:AX$174)</f>
        <v>3.983747</v>
      </c>
      <c r="V78" s="27" t="n">
        <f aca="false">SUMIF('Off-Balance Sheet'!$J$8:$J$174,$C78,'Off-Balance Sheet'!AY$8:AY$174)</f>
        <v>4.044801</v>
      </c>
      <c r="W78" s="27" t="n">
        <f aca="false">SUMIF('Off-Balance Sheet'!$J$8:$J$174,$C78,'Off-Balance Sheet'!AZ$8:AZ$174)</f>
        <v>3.301883</v>
      </c>
      <c r="X78" s="27" t="n">
        <f aca="false">SUMIF('Off-Balance Sheet'!$J$8:$J$174,$C78,'Off-Balance Sheet'!BA$8:BA$174)</f>
        <v>1.440516</v>
      </c>
      <c r="Y78" s="27" t="n">
        <f aca="false">SUMIF('Off-Balance Sheet'!$J$8:$J$174,$C78,'Off-Balance Sheet'!BB$8:BB$174)</f>
        <v>0</v>
      </c>
      <c r="Z78" s="27" t="n">
        <f aca="false">SUMIF('Off-Balance Sheet'!$J$8:$J$174,$C78,'Off-Balance Sheet'!BC$8:BC$174)</f>
        <v>0</v>
      </c>
      <c r="AA78" s="27" t="n">
        <f aca="false">SUMIF('Off-Balance Sheet'!$J$8:$J$174,$C78,'Off-Balance Sheet'!BD$8:BD$174)</f>
        <v>0</v>
      </c>
      <c r="AB78" s="27" t="n">
        <f aca="false">SUMIF('Off-Balance Sheet'!$J$8:$J$174,$C78,'Off-Balance Sheet'!BE$8:BE$174)</f>
        <v>0</v>
      </c>
      <c r="AC78" s="27" t="n">
        <f aca="false">SUMIF('Off-Balance Sheet'!$J$8:$J$174,$C78,'Off-Balance Sheet'!BF$8:BF$174)</f>
        <v>0</v>
      </c>
      <c r="AD78" s="27" t="n">
        <f aca="false">SUMIF('Off-Balance Sheet'!$J$8:$J$174,$C78,'Off-Balance Sheet'!BG$8:BG$174)</f>
        <v>0</v>
      </c>
      <c r="AE78" s="27" t="n">
        <f aca="false">SUMIF('Off-Balance Sheet'!$J$8:$J$174,$C78,'Off-Balance Sheet'!BH$8:BH$174)</f>
        <v>0</v>
      </c>
      <c r="AF78" s="27" t="n">
        <f aca="false">SUMIF('Off-Balance Sheet'!$J$8:$J$174,$C78,'Off-Balance Sheet'!BI$8:BI$174)</f>
        <v>0</v>
      </c>
      <c r="AG78" s="27" t="n">
        <f aca="false">SUMIF('Off-Balance Sheet'!$J$8:$J$174,$C78,'Off-Balance Sheet'!BJ$8:BJ$174)</f>
        <v>0</v>
      </c>
      <c r="AH78" s="27" t="n">
        <f aca="false">SUMIF('Off-Balance Sheet'!$J$8:$J$174,$C78,'Off-Balance Sheet'!BK$8:BK$174)</f>
        <v>0</v>
      </c>
      <c r="AI78" s="27" t="n">
        <f aca="false">SUMIF('Off-Balance Sheet'!$J$8:$J$174,$C78,'Off-Balance Sheet'!BL$8:BL$174)</f>
        <v>0</v>
      </c>
      <c r="AJ78" s="27" t="n">
        <f aca="false">SUMIF('Off-Balance Sheet'!$J$8:$J$174,$C78,'Off-Balance Sheet'!BM$8:BM$174)</f>
        <v>0</v>
      </c>
      <c r="AK78" s="27" t="n">
        <f aca="false">SUMIF('Off-Balance Sheet'!$J$8:$J$174,$C78,'Off-Balance Sheet'!BN$8:BN$174)</f>
        <v>0</v>
      </c>
      <c r="AL78" s="27" t="n">
        <f aca="false">SUMIF('Off-Balance Sheet'!$J$8:$J$174,$C78,'Off-Balance Sheet'!BO$8:BO$174)</f>
        <v>0</v>
      </c>
      <c r="AM78" s="27" t="n">
        <f aca="false">SUMIF('Off-Balance Sheet'!$J$8:$J$174,$C78,'Off-Balance Sheet'!BP$8:BP$174)</f>
        <v>0</v>
      </c>
      <c r="AN78" s="27" t="n">
        <f aca="false">SUMIF('Off-Balance Sheet'!$J$8:$J$174,$C78,'Off-Balance Sheet'!BQ$8:BQ$174)</f>
        <v>0</v>
      </c>
      <c r="AO78" s="27" t="n">
        <f aca="false">SUMIF('Off-Balance Sheet'!$J$8:$J$174,$C78,'Off-Balance Sheet'!BR$8:BR$174)</f>
        <v>0</v>
      </c>
      <c r="AP78" s="27" t="n">
        <f aca="false">SUMIF('Off-Balance Sheet'!$J$8:$J$174,$C78,'Off-Balance Sheet'!BS$8:BS$174)</f>
        <v>0</v>
      </c>
      <c r="AQ78" s="27" t="n">
        <f aca="false">SUMIF('Off-Balance Sheet'!$J$8:$J$174,$C78,'Off-Balance Sheet'!BT$8:BT$174)</f>
        <v>0</v>
      </c>
      <c r="AR78" s="27" t="n">
        <f aca="false">SUMIF('Off-Balance Sheet'!$J$8:$J$174,$C78,'Off-Balance Sheet'!BU$8:BU$174)</f>
        <v>0</v>
      </c>
      <c r="AS78" s="27" t="n">
        <f aca="false">SUMIF('Off-Balance Sheet'!$J$8:$J$174,$C78,'Off-Balance Sheet'!BV$8:BV$174)</f>
        <v>0</v>
      </c>
      <c r="AT78" s="27" t="n">
        <f aca="false">SUMIF('Off-Balance Sheet'!$J$8:$J$174,$C78,'Off-Balance Sheet'!BW$8:BW$174)</f>
        <v>0</v>
      </c>
      <c r="AU78" s="27" t="n">
        <f aca="false">SUMIF('Off-Balance Sheet'!$J$8:$J$174,$C78,'Off-Balance Sheet'!BX$8:BX$174)</f>
        <v>0</v>
      </c>
      <c r="AV78" s="27" t="n">
        <f aca="false">SUMIF('Off-Balance Sheet'!$J$8:$J$174,$C78,'Off-Balance Sheet'!BY$8:BY$174)</f>
        <v>0</v>
      </c>
      <c r="AW78" s="27" t="n">
        <f aca="false">SUMIF('Off-Balance Sheet'!$J$8:$J$174,$C78,'Off-Balance Sheet'!BZ$8:BZ$174)</f>
        <v>0</v>
      </c>
      <c r="AX78" s="27" t="n">
        <f aca="false">SUMIF('Off-Balance Sheet'!$J$8:$J$174,$C78,'Off-Balance Sheet'!CA$8:CA$174)</f>
        <v>0</v>
      </c>
      <c r="AY78" s="27" t="n">
        <f aca="false">SUMIF('Off-Balance Sheet'!$J$8:$J$174,$C78,'Off-Balance Sheet'!CB$8:CB$174)</f>
        <v>0</v>
      </c>
      <c r="AZ78" s="27" t="n">
        <f aca="false">SUMIF('Off-Balance Sheet'!$J$8:$J$174,$C78,'Off-Balance Sheet'!CC$8:CC$174)</f>
        <v>0</v>
      </c>
      <c r="BA78" s="27" t="n">
        <f aca="false">SUMIF('Off-Balance Sheet'!$J$8:$J$174,$C78,'Off-Balance Sheet'!CD$8:CD$174)</f>
        <v>0</v>
      </c>
      <c r="BB78" s="27" t="n">
        <f aca="false">SUMIF('Off-Balance Sheet'!$J$8:$J$174,$C78,'Off-Balance Sheet'!CE$8:CE$174)</f>
        <v>0</v>
      </c>
      <c r="BC78" s="27" t="n">
        <f aca="false">SUMIF('Off-Balance Sheet'!$J$8:$J$174,$C78,'Off-Balance Sheet'!CF$8:CF$174)</f>
        <v>0</v>
      </c>
      <c r="BD78" s="27" t="n">
        <f aca="false">SUMIF('Off-Balance Sheet'!$J$8:$J$174,$C78,'Off-Balance Sheet'!CG$8:CG$174)</f>
        <v>0</v>
      </c>
      <c r="BE78" s="27" t="n">
        <f aca="false">SUMIF('Off-Balance Sheet'!$J$8:$J$174,$C78,'Off-Balance Sheet'!CH$8:CH$174)</f>
        <v>0</v>
      </c>
      <c r="BF78" s="27" t="n">
        <f aca="false">SUMIF('Off-Balance Sheet'!$J$8:$J$174,$C78,'Off-Balance Sheet'!CI$8:CI$174)</f>
        <v>0</v>
      </c>
      <c r="BG78" s="27" t="n">
        <f aca="false">SUMIF('Off-Balance Sheet'!$J$8:$J$174,$C78,'Off-Balance Sheet'!CJ$8:CJ$174)</f>
        <v>0</v>
      </c>
      <c r="BH78" s="27" t="n">
        <f aca="false">SUMIF('Off-Balance Sheet'!$J$8:$J$174,$C78,'Off-Balance Sheet'!CK$8:CK$174)</f>
        <v>0</v>
      </c>
      <c r="BI78" s="27" t="n">
        <f aca="false">SUMIF('Off-Balance Sheet'!$J$8:$J$174,$C78,'Off-Balance Sheet'!CL$8:CL$174)</f>
        <v>0</v>
      </c>
      <c r="BJ78" s="27" t="n">
        <f aca="false">SUMIF('Off-Balance Sheet'!$J$8:$J$174,$C78,'Off-Balance Sheet'!CM$8:CM$174)</f>
        <v>0</v>
      </c>
      <c r="BK78" s="27" t="n">
        <f aca="false">SUMIF('Off-Balance Sheet'!$J$8:$J$174,$C78,'Off-Balance Sheet'!CN$8:CN$174)</f>
        <v>0</v>
      </c>
      <c r="BL78" s="27" t="n">
        <f aca="false">SUMIF('Off-Balance Sheet'!$J$8:$J$174,$C78,'Off-Balance Sheet'!CO$8:CO$174)</f>
        <v>0</v>
      </c>
      <c r="BM78" s="27" t="n">
        <f aca="false">SUMIF('Off-Balance Sheet'!$J$8:$J$174,$C78,'Off-Balance Sheet'!CP$8:CP$174)</f>
        <v>0</v>
      </c>
      <c r="BN78" s="27" t="n">
        <f aca="false">SUMIF('Off-Balance Sheet'!$J$8:$J$174,$C78,'Off-Balance Sheet'!CQ$8:CQ$174)</f>
        <v>0</v>
      </c>
      <c r="BO78" s="27" t="n">
        <f aca="false">SUMIF('Off-Balance Sheet'!$J$8:$J$174,$C78,'Off-Balance Sheet'!CR$8:CR$174)</f>
        <v>0</v>
      </c>
      <c r="BP78" s="27" t="n">
        <f aca="false">SUMIF('Off-Balance Sheet'!$J$8:$J$174,$C78,'Off-Balance Sheet'!CS$8:CS$174)</f>
        <v>0</v>
      </c>
      <c r="BQ78" s="27" t="n">
        <f aca="false">SUMIF('Off-Balance Sheet'!$J$8:$J$174,$C78,'Off-Balance Sheet'!CT$8:CT$174)</f>
        <v>0</v>
      </c>
      <c r="BR78" s="27" t="n">
        <f aca="false">SUMIF('Off-Balance Sheet'!$J$8:$J$174,$C78,'Off-Balance Sheet'!CU$8:CU$174)</f>
        <v>0</v>
      </c>
      <c r="BS78" s="27" t="n">
        <f aca="false">SUMIF('Off-Balance Sheet'!$J$8:$J$174,$C78,'Off-Balance Sheet'!CV$8:CV$174)</f>
        <v>0</v>
      </c>
      <c r="BT78" s="27" t="n">
        <f aca="false">SUMIF('Off-Balance Sheet'!$J$8:$J$174,$C78,'Off-Balance Sheet'!CW$8:CW$174)</f>
        <v>0</v>
      </c>
      <c r="BU78" s="27" t="n">
        <f aca="false">SUMIF('Off-Balance Sheet'!$J$8:$J$174,$C78,'Off-Balance Sheet'!CX$8:CX$174)</f>
        <v>0</v>
      </c>
      <c r="BV78" s="27" t="n">
        <f aca="false">SUMIF('Off-Balance Sheet'!$J$8:$J$174,$C78,'Off-Balance Sheet'!CY$8:CY$174)</f>
        <v>0</v>
      </c>
      <c r="BW78" s="27" t="n">
        <f aca="false">SUMIF('Off-Balance Sheet'!$J$8:$J$174,$C78,'Off-Balance Sheet'!CZ$8:CZ$174)</f>
        <v>0</v>
      </c>
      <c r="BX78" s="27" t="n">
        <f aca="false">SUMIF('Off-Balance Sheet'!$J$8:$J$174,$C78,'Off-Balance Sheet'!DA$8:DA$174)</f>
        <v>0</v>
      </c>
      <c r="BY78" s="27" t="n">
        <f aca="false">SUMIF('Off-Balance Sheet'!$J$8:$J$174,$C78,'Off-Balance Sheet'!DB$8:DB$174)</f>
        <v>0</v>
      </c>
      <c r="BZ78" s="27" t="n">
        <f aca="false">SUMIF('Off-Balance Sheet'!$J$8:$J$174,$C78,'Off-Balance Sheet'!DC$8:DC$174)</f>
        <v>0</v>
      </c>
      <c r="CA78" s="27" t="n">
        <f aca="false">SUMIF('Off-Balance Sheet'!$J$8:$J$174,$C78,'Off-Balance Sheet'!DD$8:DD$174)</f>
        <v>0</v>
      </c>
      <c r="CB78" s="27" t="n">
        <f aca="false">SUMIF('Off-Balance Sheet'!$J$8:$J$174,$C78,'Off-Balance Sheet'!DE$8:DE$174)</f>
        <v>0</v>
      </c>
      <c r="CC78" s="27" t="n">
        <f aca="false">SUMIF('Off-Balance Sheet'!$J$8:$J$174,$C78,'Off-Balance Sheet'!DF$8:DF$174)</f>
        <v>0</v>
      </c>
      <c r="CD78" s="27" t="n">
        <f aca="false">SUMIF('Off-Balance Sheet'!$J$8:$J$174,$C78,'Off-Balance Sheet'!DG$8:DG$174)</f>
        <v>0</v>
      </c>
      <c r="CE78" s="27" t="n">
        <f aca="false">SUMIF('Off-Balance Sheet'!$J$8:$J$174,$C78,'Off-Balance Sheet'!DH$8:DH$174)</f>
        <v>0</v>
      </c>
      <c r="CF78" s="27" t="n">
        <f aca="false">SUMIF('Off-Balance Sheet'!$J$8:$J$174,$C78,'Off-Balance Sheet'!DI$8:DI$174)</f>
        <v>0</v>
      </c>
      <c r="CG78" s="27" t="n">
        <f aca="false">SUMIF('Off-Balance Sheet'!$J$8:$J$174,$C78,'Off-Balance Sheet'!DJ$8:DJ$174)</f>
        <v>0</v>
      </c>
      <c r="CH78" s="27" t="n">
        <f aca="false">SUMIF('Off-Balance Sheet'!$J$8:$J$174,$C78,'Off-Balance Sheet'!DK$8:DK$174)</f>
        <v>0</v>
      </c>
      <c r="CI78" s="27" t="n">
        <f aca="false">SUMIF('Off-Balance Sheet'!$J$8:$J$174,$C78,'Off-Balance Sheet'!DL$8:DL$174)</f>
        <v>0</v>
      </c>
      <c r="CJ78" s="27" t="n">
        <f aca="false">SUMIF('Off-Balance Sheet'!$J$8:$J$174,$C78,'Off-Balance Sheet'!DM$8:DM$174)</f>
        <v>0</v>
      </c>
      <c r="CK78" s="27" t="n">
        <f aca="false">SUMIF('Off-Balance Sheet'!$J$8:$J$174,$C78,'Off-Balance Sheet'!DN$8:DN$174)</f>
        <v>0</v>
      </c>
      <c r="CL78" s="27" t="n">
        <f aca="false">SUMIF('Off-Balance Sheet'!$J$8:$J$174,$C78,'Off-Balance Sheet'!DO$8:DO$174)</f>
        <v>0</v>
      </c>
      <c r="CM78" s="27" t="n">
        <f aca="false">SUMIF('Off-Balance Sheet'!$J$8:$J$174,$C78,'Off-Balance Sheet'!DP$8:DP$174)</f>
        <v>0</v>
      </c>
      <c r="CN78" s="27" t="n">
        <f aca="false">SUMIF('Off-Balance Sheet'!$J$8:$J$174,$C78,'Off-Balance Sheet'!DQ$8:DQ$174)</f>
        <v>0</v>
      </c>
      <c r="CO78" s="27" t="n">
        <f aca="false">SUMIF('Off-Balance Sheet'!$J$8:$J$174,$C78,'Off-Balance Sheet'!DR$8:DR$174)</f>
        <v>0</v>
      </c>
      <c r="CP78" s="27" t="n">
        <f aca="false">SUMIF('Off-Balance Sheet'!$J$8:$J$174,$C78,'Off-Balance Sheet'!DS$8:DS$174)</f>
        <v>0</v>
      </c>
      <c r="CQ78" s="27" t="n">
        <f aca="false">SUMIF('Off-Balance Sheet'!$J$8:$J$174,$C78,'Off-Balance Sheet'!DT$8:DT$174)</f>
        <v>0</v>
      </c>
      <c r="CR78" s="27" t="n">
        <f aca="false">SUMIF('Off-Balance Sheet'!$J$8:$J$174,$C78,'Off-Balance Sheet'!DU$8:DU$174)</f>
        <v>0</v>
      </c>
      <c r="CS78" s="27" t="n">
        <f aca="false">SUMIF('Off-Balance Sheet'!$J$8:$J$174,$C78,'Off-Balance Sheet'!DV$8:DV$174)</f>
        <v>0</v>
      </c>
      <c r="CT78" s="27" t="n">
        <f aca="false">SUMIF('Off-Balance Sheet'!$J$8:$J$174,$C78,'Off-Balance Sheet'!DW$8:DW$174)</f>
        <v>0</v>
      </c>
      <c r="CU78" s="27" t="n">
        <f aca="false">SUMIF('Off-Balance Sheet'!$J$8:$J$174,$C78,'Off-Balance Sheet'!DX$8:DX$174)</f>
        <v>0</v>
      </c>
      <c r="CV78" s="27" t="n">
        <f aca="false">SUMIF('Off-Balance Sheet'!$J$8:$J$174,$C78,'Off-Balance Sheet'!DY$8:DY$174)</f>
        <v>0</v>
      </c>
      <c r="CW78" s="27" t="n">
        <f aca="false">SUMIF('Off-Balance Sheet'!$J$8:$J$174,$C78,'Off-Balance Sheet'!DZ$8:DZ$174)</f>
        <v>0</v>
      </c>
      <c r="CX78" s="27" t="n">
        <f aca="false">SUMIF('Off-Balance Sheet'!$J$8:$J$174,$C78,'Off-Balance Sheet'!EA$8:EA$174)</f>
        <v>0</v>
      </c>
      <c r="CY78" s="27" t="n">
        <f aca="false">SUMIF('Off-Balance Sheet'!$J$8:$J$174,$C78,'Off-Balance Sheet'!EB$8:EB$174)</f>
        <v>0</v>
      </c>
      <c r="CZ78" s="27" t="n">
        <f aca="false">SUMIF('Off-Balance Sheet'!$J$8:$J$174,$C78,'Off-Balance Sheet'!EC$8:EC$174)</f>
        <v>0</v>
      </c>
      <c r="DA78" s="27" t="n">
        <f aca="false">SUMIF('Off-Balance Sheet'!$J$8:$J$174,$C78,'Off-Balance Sheet'!ED$8:ED$174)</f>
        <v>0</v>
      </c>
      <c r="DB78" s="27" t="n">
        <f aca="false">SUMIF('Off-Balance Sheet'!$J$8:$J$174,$C78,'Off-Balance Sheet'!EE$8:EE$174)</f>
        <v>0</v>
      </c>
      <c r="DC78" s="27" t="n">
        <f aca="false">SUMIF('Off-Balance Sheet'!$J$8:$J$174,$C78,'Off-Balance Sheet'!EF$8:EF$174)</f>
        <v>0</v>
      </c>
      <c r="DD78" s="27" t="n">
        <f aca="false">SUMIF('Off-Balance Sheet'!$J$8:$J$174,$C78,'Off-Balance Sheet'!EG$8:EG$174)</f>
        <v>0</v>
      </c>
      <c r="DE78" s="27" t="n">
        <f aca="false">SUMIF('Off-Balance Sheet'!$J$8:$J$174,$C78,'Off-Balance Sheet'!EH$8:EH$174)</f>
        <v>0</v>
      </c>
      <c r="DF78" s="27" t="n">
        <f aca="false">SUMIF('Off-Balance Sheet'!$J$8:$J$174,$C78,'Off-Balance Sheet'!EI$8:EI$174)</f>
        <v>0</v>
      </c>
      <c r="DG78" s="27" t="n">
        <f aca="false">SUMIF('Off-Balance Sheet'!$J$8:$J$174,$C78,'Off-Balance Sheet'!EJ$8:EJ$174)</f>
        <v>0</v>
      </c>
      <c r="DH78" s="27" t="n">
        <f aca="false">SUMIF('Off-Balance Sheet'!$J$8:$J$174,$C78,'Off-Balance Sheet'!EK$8:EK$174)</f>
        <v>0</v>
      </c>
      <c r="DI78" s="27" t="n">
        <f aca="false">SUMIF('Off-Balance Sheet'!$J$8:$J$174,$C78,'Off-Balance Sheet'!EL$8:EL$174)</f>
        <v>0</v>
      </c>
      <c r="DJ78" s="27" t="n">
        <f aca="false">SUMIF('Off-Balance Sheet'!$J$8:$J$174,$C78,'Off-Balance Sheet'!EM$8:EM$174)</f>
        <v>0</v>
      </c>
      <c r="DK78" s="27" t="n">
        <f aca="false">SUMIF('Off-Balance Sheet'!$J$8:$J$174,$C78,'Off-Balance Sheet'!EN$8:EN$174)</f>
        <v>0</v>
      </c>
      <c r="DL78" s="27" t="n">
        <f aca="false">SUMIF('Off-Balance Sheet'!$J$8:$J$174,$C78,'Off-Balance Sheet'!EO$8:EO$174)</f>
        <v>49.983506</v>
      </c>
      <c r="DM78" s="27" t="n">
        <f aca="false">SUMIF('Off-Balance Sheet'!$J$8:$J$174,$C78,'Off-Balance Sheet'!EP$8:EP$174)</f>
        <v>0.974826360000002</v>
      </c>
      <c r="DN78" s="27" t="n">
        <f aca="false">SUMIF('Off-Balance Sheet'!$J$8:$J$174,$C78,'Off-Balance Sheet'!EQ$8:EQ$174)</f>
        <v>0</v>
      </c>
    </row>
    <row r="79" customFormat="false" ht="12.75" hidden="false" customHeight="false" outlineLevel="0" collapsed="false">
      <c r="B79" s="0" t="n">
        <v>4</v>
      </c>
      <c r="C79" s="39" t="s">
        <v>137</v>
      </c>
      <c r="D79" s="13" t="n">
        <f aca="false">SUMIF('Off-Balance Sheet'!$J$8:$J$174,$C79,'Off-Balance Sheet'!$U$8:$U$174)</f>
        <v>123.267</v>
      </c>
      <c r="F79" s="27" t="n">
        <f aca="false">SUMIF('Off-Balance Sheet'!$J$8:$J$174,$C79,'Off-Balance Sheet'!AI$8:AI$174)</f>
        <v>0</v>
      </c>
      <c r="G79" s="27" t="n">
        <f aca="false">SUMIF('Off-Balance Sheet'!$J$8:$J$174,$C79,'Off-Balance Sheet'!AJ$8:AJ$174)</f>
        <v>8.911</v>
      </c>
      <c r="H79" s="27" t="n">
        <f aca="false">SUMIF('Off-Balance Sheet'!$J$8:$J$174,$C79,'Off-Balance Sheet'!AK$8:AK$174)</f>
        <v>0</v>
      </c>
      <c r="I79" s="27" t="n">
        <f aca="false">SUMIF('Off-Balance Sheet'!$J$8:$J$174,$C79,'Off-Balance Sheet'!AL$8:AL$174)</f>
        <v>0</v>
      </c>
      <c r="J79" s="27" t="n">
        <f aca="false">SUMIF('Off-Balance Sheet'!$J$8:$J$174,$C79,'Off-Balance Sheet'!AM$8:AM$174)</f>
        <v>0</v>
      </c>
      <c r="K79" s="27" t="n">
        <f aca="false">SUMIF('Off-Balance Sheet'!$J$8:$J$174,$C79,'Off-Balance Sheet'!AN$8:AN$174)</f>
        <v>8.911</v>
      </c>
      <c r="L79" s="27" t="n">
        <f aca="false">SUMIF('Off-Balance Sheet'!$J$8:$J$174,$C79,'Off-Balance Sheet'!AO$8:AO$174)</f>
        <v>0</v>
      </c>
      <c r="M79" s="27" t="n">
        <f aca="false">SUMIF('Off-Balance Sheet'!$J$8:$J$174,$C79,'Off-Balance Sheet'!AP$8:AP$174)</f>
        <v>0</v>
      </c>
      <c r="N79" s="27" t="n">
        <f aca="false">SUMIF('Off-Balance Sheet'!$J$8:$J$174,$C79,'Off-Balance Sheet'!AQ$8:AQ$174)</f>
        <v>0</v>
      </c>
      <c r="O79" s="27" t="n">
        <f aca="false">SUMIF('Off-Balance Sheet'!$J$8:$J$174,$C79,'Off-Balance Sheet'!AR$8:AR$174)</f>
        <v>8.911</v>
      </c>
      <c r="P79" s="27" t="n">
        <f aca="false">SUMIF('Off-Balance Sheet'!$J$8:$J$174,$C79,'Off-Balance Sheet'!AS$8:AS$174)</f>
        <v>0</v>
      </c>
      <c r="Q79" s="27" t="n">
        <f aca="false">SUMIF('Off-Balance Sheet'!$J$8:$J$174,$C79,'Off-Balance Sheet'!AT$8:AT$174)</f>
        <v>0</v>
      </c>
      <c r="R79" s="27" t="n">
        <f aca="false">SUMIF('Off-Balance Sheet'!$J$8:$J$174,$C79,'Off-Balance Sheet'!AU$8:AU$174)</f>
        <v>0</v>
      </c>
      <c r="S79" s="27" t="n">
        <f aca="false">SUMIF('Off-Balance Sheet'!$J$8:$J$174,$C79,'Off-Balance Sheet'!AV$8:AV$174)</f>
        <v>8.911</v>
      </c>
      <c r="T79" s="27" t="n">
        <f aca="false">SUMIF('Off-Balance Sheet'!$J$8:$J$174,$C79,'Off-Balance Sheet'!AW$8:AW$174)</f>
        <v>0</v>
      </c>
      <c r="U79" s="27" t="n">
        <f aca="false">SUMIF('Off-Balance Sheet'!$J$8:$J$174,$C79,'Off-Balance Sheet'!AX$8:AX$174)</f>
        <v>0</v>
      </c>
      <c r="V79" s="27" t="n">
        <f aca="false">SUMIF('Off-Balance Sheet'!$J$8:$J$174,$C79,'Off-Balance Sheet'!AY$8:AY$174)</f>
        <v>0</v>
      </c>
      <c r="W79" s="27" t="n">
        <f aca="false">SUMIF('Off-Balance Sheet'!$J$8:$J$174,$C79,'Off-Balance Sheet'!AZ$8:AZ$174)</f>
        <v>8.911</v>
      </c>
      <c r="X79" s="27" t="n">
        <f aca="false">SUMIF('Off-Balance Sheet'!$J$8:$J$174,$C79,'Off-Balance Sheet'!BA$8:BA$174)</f>
        <v>0</v>
      </c>
      <c r="Y79" s="27" t="n">
        <f aca="false">SUMIF('Off-Balance Sheet'!$J$8:$J$174,$C79,'Off-Balance Sheet'!BB$8:BB$174)</f>
        <v>0</v>
      </c>
      <c r="Z79" s="27" t="n">
        <f aca="false">SUMIF('Off-Balance Sheet'!$J$8:$J$174,$C79,'Off-Balance Sheet'!BC$8:BC$174)</f>
        <v>0</v>
      </c>
      <c r="AA79" s="27" t="n">
        <f aca="false">SUMIF('Off-Balance Sheet'!$J$8:$J$174,$C79,'Off-Balance Sheet'!BD$8:BD$174)</f>
        <v>8.911</v>
      </c>
      <c r="AB79" s="27" t="n">
        <f aca="false">SUMIF('Off-Balance Sheet'!$J$8:$J$174,$C79,'Off-Balance Sheet'!BE$8:BE$174)</f>
        <v>0</v>
      </c>
      <c r="AC79" s="27" t="n">
        <f aca="false">SUMIF('Off-Balance Sheet'!$J$8:$J$174,$C79,'Off-Balance Sheet'!BF$8:BF$174)</f>
        <v>0</v>
      </c>
      <c r="AD79" s="27" t="n">
        <f aca="false">SUMIF('Off-Balance Sheet'!$J$8:$J$174,$C79,'Off-Balance Sheet'!BG$8:BG$174)</f>
        <v>0</v>
      </c>
      <c r="AE79" s="27" t="n">
        <f aca="false">SUMIF('Off-Balance Sheet'!$J$8:$J$174,$C79,'Off-Balance Sheet'!BH$8:BH$174)</f>
        <v>8.911</v>
      </c>
      <c r="AF79" s="27" t="n">
        <f aca="false">SUMIF('Off-Balance Sheet'!$J$8:$J$174,$C79,'Off-Balance Sheet'!BI$8:BI$174)</f>
        <v>0</v>
      </c>
      <c r="AG79" s="27" t="n">
        <f aca="false">SUMIF('Off-Balance Sheet'!$J$8:$J$174,$C79,'Off-Balance Sheet'!BJ$8:BJ$174)</f>
        <v>0</v>
      </c>
      <c r="AH79" s="27" t="n">
        <f aca="false">SUMIF('Off-Balance Sheet'!$J$8:$J$174,$C79,'Off-Balance Sheet'!BK$8:BK$174)</f>
        <v>0</v>
      </c>
      <c r="AI79" s="27" t="n">
        <f aca="false">SUMIF('Off-Balance Sheet'!$J$8:$J$174,$C79,'Off-Balance Sheet'!BL$8:BL$174)</f>
        <v>8.911</v>
      </c>
      <c r="AJ79" s="27" t="n">
        <f aca="false">SUMIF('Off-Balance Sheet'!$J$8:$J$174,$C79,'Off-Balance Sheet'!BM$8:BM$174)</f>
        <v>0</v>
      </c>
      <c r="AK79" s="27" t="n">
        <f aca="false">SUMIF('Off-Balance Sheet'!$J$8:$J$174,$C79,'Off-Balance Sheet'!BN$8:BN$174)</f>
        <v>0</v>
      </c>
      <c r="AL79" s="27" t="n">
        <f aca="false">SUMIF('Off-Balance Sheet'!$J$8:$J$174,$C79,'Off-Balance Sheet'!BO$8:BO$174)</f>
        <v>0</v>
      </c>
      <c r="AM79" s="27" t="n">
        <f aca="false">SUMIF('Off-Balance Sheet'!$J$8:$J$174,$C79,'Off-Balance Sheet'!BP$8:BP$174)</f>
        <v>8.911</v>
      </c>
      <c r="AN79" s="27" t="n">
        <f aca="false">SUMIF('Off-Balance Sheet'!$J$8:$J$174,$C79,'Off-Balance Sheet'!BQ$8:BQ$174)</f>
        <v>0</v>
      </c>
      <c r="AO79" s="27" t="n">
        <f aca="false">SUMIF('Off-Balance Sheet'!$J$8:$J$174,$C79,'Off-Balance Sheet'!BR$8:BR$174)</f>
        <v>0</v>
      </c>
      <c r="AP79" s="27" t="n">
        <f aca="false">SUMIF('Off-Balance Sheet'!$J$8:$J$174,$C79,'Off-Balance Sheet'!BS$8:BS$174)</f>
        <v>0</v>
      </c>
      <c r="AQ79" s="27" t="n">
        <f aca="false">SUMIF('Off-Balance Sheet'!$J$8:$J$174,$C79,'Off-Balance Sheet'!BT$8:BT$174)</f>
        <v>8.911</v>
      </c>
      <c r="AR79" s="27" t="n">
        <f aca="false">SUMIF('Off-Balance Sheet'!$J$8:$J$174,$C79,'Off-Balance Sheet'!BU$8:BU$174)</f>
        <v>0</v>
      </c>
      <c r="AS79" s="27" t="n">
        <f aca="false">SUMIF('Off-Balance Sheet'!$J$8:$J$174,$C79,'Off-Balance Sheet'!BV$8:BV$174)</f>
        <v>0</v>
      </c>
      <c r="AT79" s="27" t="n">
        <f aca="false">SUMIF('Off-Balance Sheet'!$J$8:$J$174,$C79,'Off-Balance Sheet'!BW$8:BW$174)</f>
        <v>0</v>
      </c>
      <c r="AU79" s="27" t="n">
        <f aca="false">SUMIF('Off-Balance Sheet'!$J$8:$J$174,$C79,'Off-Balance Sheet'!BX$8:BX$174)</f>
        <v>8.911</v>
      </c>
      <c r="AV79" s="27" t="n">
        <f aca="false">SUMIF('Off-Balance Sheet'!$J$8:$J$174,$C79,'Off-Balance Sheet'!BY$8:BY$174)</f>
        <v>0</v>
      </c>
      <c r="AW79" s="27" t="n">
        <f aca="false">SUMIF('Off-Balance Sheet'!$J$8:$J$174,$C79,'Off-Balance Sheet'!BZ$8:BZ$174)</f>
        <v>0</v>
      </c>
      <c r="AX79" s="27" t="n">
        <f aca="false">SUMIF('Off-Balance Sheet'!$J$8:$J$174,$C79,'Off-Balance Sheet'!CA$8:CA$174)</f>
        <v>0</v>
      </c>
      <c r="AY79" s="27" t="n">
        <f aca="false">SUMIF('Off-Balance Sheet'!$J$8:$J$174,$C79,'Off-Balance Sheet'!CB$8:CB$174)</f>
        <v>8.911</v>
      </c>
      <c r="AZ79" s="27" t="n">
        <f aca="false">SUMIF('Off-Balance Sheet'!$J$8:$J$174,$C79,'Off-Balance Sheet'!CC$8:CC$174)</f>
        <v>0</v>
      </c>
      <c r="BA79" s="27" t="n">
        <f aca="false">SUMIF('Off-Balance Sheet'!$J$8:$J$174,$C79,'Off-Balance Sheet'!CD$8:CD$174)</f>
        <v>0</v>
      </c>
      <c r="BB79" s="27" t="n">
        <f aca="false">SUMIF('Off-Balance Sheet'!$J$8:$J$174,$C79,'Off-Balance Sheet'!CE$8:CE$174)</f>
        <v>0</v>
      </c>
      <c r="BC79" s="27" t="n">
        <f aca="false">SUMIF('Off-Balance Sheet'!$J$8:$J$174,$C79,'Off-Balance Sheet'!CF$8:CF$174)</f>
        <v>0</v>
      </c>
      <c r="BD79" s="27" t="n">
        <f aca="false">SUMIF('Off-Balance Sheet'!$J$8:$J$174,$C79,'Off-Balance Sheet'!CG$8:CG$174)</f>
        <v>0</v>
      </c>
      <c r="BE79" s="27" t="n">
        <f aca="false">SUMIF('Off-Balance Sheet'!$J$8:$J$174,$C79,'Off-Balance Sheet'!CH$8:CH$174)</f>
        <v>0</v>
      </c>
      <c r="BF79" s="27" t="n">
        <f aca="false">SUMIF('Off-Balance Sheet'!$J$8:$J$174,$C79,'Off-Balance Sheet'!CI$8:CI$174)</f>
        <v>0</v>
      </c>
      <c r="BG79" s="27" t="n">
        <f aca="false">SUMIF('Off-Balance Sheet'!$J$8:$J$174,$C79,'Off-Balance Sheet'!CJ$8:CJ$174)</f>
        <v>0</v>
      </c>
      <c r="BH79" s="27" t="n">
        <f aca="false">SUMIF('Off-Balance Sheet'!$J$8:$J$174,$C79,'Off-Balance Sheet'!CK$8:CK$174)</f>
        <v>0</v>
      </c>
      <c r="BI79" s="27" t="n">
        <f aca="false">SUMIF('Off-Balance Sheet'!$J$8:$J$174,$C79,'Off-Balance Sheet'!CL$8:CL$174)</f>
        <v>0</v>
      </c>
      <c r="BJ79" s="27" t="n">
        <f aca="false">SUMIF('Off-Balance Sheet'!$J$8:$J$174,$C79,'Off-Balance Sheet'!CM$8:CM$174)</f>
        <v>0</v>
      </c>
      <c r="BK79" s="27" t="n">
        <f aca="false">SUMIF('Off-Balance Sheet'!$J$8:$J$174,$C79,'Off-Balance Sheet'!CN$8:CN$174)</f>
        <v>0</v>
      </c>
      <c r="BL79" s="27" t="n">
        <f aca="false">SUMIF('Off-Balance Sheet'!$J$8:$J$174,$C79,'Off-Balance Sheet'!CO$8:CO$174)</f>
        <v>0</v>
      </c>
      <c r="BM79" s="27" t="n">
        <f aca="false">SUMIF('Off-Balance Sheet'!$J$8:$J$174,$C79,'Off-Balance Sheet'!CP$8:CP$174)</f>
        <v>0</v>
      </c>
      <c r="BN79" s="27" t="n">
        <f aca="false">SUMIF('Off-Balance Sheet'!$J$8:$J$174,$C79,'Off-Balance Sheet'!CQ$8:CQ$174)</f>
        <v>0</v>
      </c>
      <c r="BO79" s="27" t="n">
        <f aca="false">SUMIF('Off-Balance Sheet'!$J$8:$J$174,$C79,'Off-Balance Sheet'!CR$8:CR$174)</f>
        <v>0</v>
      </c>
      <c r="BP79" s="27" t="n">
        <f aca="false">SUMIF('Off-Balance Sheet'!$J$8:$J$174,$C79,'Off-Balance Sheet'!CS$8:CS$174)</f>
        <v>0</v>
      </c>
      <c r="BQ79" s="27" t="n">
        <f aca="false">SUMIF('Off-Balance Sheet'!$J$8:$J$174,$C79,'Off-Balance Sheet'!CT$8:CT$174)</f>
        <v>0</v>
      </c>
      <c r="BR79" s="27" t="n">
        <f aca="false">SUMIF('Off-Balance Sheet'!$J$8:$J$174,$C79,'Off-Balance Sheet'!CU$8:CU$174)</f>
        <v>0</v>
      </c>
      <c r="BS79" s="27" t="n">
        <f aca="false">SUMIF('Off-Balance Sheet'!$J$8:$J$174,$C79,'Off-Balance Sheet'!CV$8:CV$174)</f>
        <v>0</v>
      </c>
      <c r="BT79" s="27" t="n">
        <f aca="false">SUMIF('Off-Balance Sheet'!$J$8:$J$174,$C79,'Off-Balance Sheet'!CW$8:CW$174)</f>
        <v>0</v>
      </c>
      <c r="BU79" s="27" t="n">
        <f aca="false">SUMIF('Off-Balance Sheet'!$J$8:$J$174,$C79,'Off-Balance Sheet'!CX$8:CX$174)</f>
        <v>0</v>
      </c>
      <c r="BV79" s="27" t="n">
        <f aca="false">SUMIF('Off-Balance Sheet'!$J$8:$J$174,$C79,'Off-Balance Sheet'!CY$8:CY$174)</f>
        <v>0</v>
      </c>
      <c r="BW79" s="27" t="n">
        <f aca="false">SUMIF('Off-Balance Sheet'!$J$8:$J$174,$C79,'Off-Balance Sheet'!CZ$8:CZ$174)</f>
        <v>0</v>
      </c>
      <c r="BX79" s="27" t="n">
        <f aca="false">SUMIF('Off-Balance Sheet'!$J$8:$J$174,$C79,'Off-Balance Sheet'!DA$8:DA$174)</f>
        <v>0</v>
      </c>
      <c r="BY79" s="27" t="n">
        <f aca="false">SUMIF('Off-Balance Sheet'!$J$8:$J$174,$C79,'Off-Balance Sheet'!DB$8:DB$174)</f>
        <v>0</v>
      </c>
      <c r="BZ79" s="27" t="n">
        <f aca="false">SUMIF('Off-Balance Sheet'!$J$8:$J$174,$C79,'Off-Balance Sheet'!DC$8:DC$174)</f>
        <v>0</v>
      </c>
      <c r="CA79" s="27" t="n">
        <f aca="false">SUMIF('Off-Balance Sheet'!$J$8:$J$174,$C79,'Off-Balance Sheet'!DD$8:DD$174)</f>
        <v>0</v>
      </c>
      <c r="CB79" s="27" t="n">
        <f aca="false">SUMIF('Off-Balance Sheet'!$J$8:$J$174,$C79,'Off-Balance Sheet'!DE$8:DE$174)</f>
        <v>0</v>
      </c>
      <c r="CC79" s="27" t="n">
        <f aca="false">SUMIF('Off-Balance Sheet'!$J$8:$J$174,$C79,'Off-Balance Sheet'!DF$8:DF$174)</f>
        <v>0</v>
      </c>
      <c r="CD79" s="27" t="n">
        <f aca="false">SUMIF('Off-Balance Sheet'!$J$8:$J$174,$C79,'Off-Balance Sheet'!DG$8:DG$174)</f>
        <v>0</v>
      </c>
      <c r="CE79" s="27" t="n">
        <f aca="false">SUMIF('Off-Balance Sheet'!$J$8:$J$174,$C79,'Off-Balance Sheet'!DH$8:DH$174)</f>
        <v>0</v>
      </c>
      <c r="CF79" s="27" t="n">
        <f aca="false">SUMIF('Off-Balance Sheet'!$J$8:$J$174,$C79,'Off-Balance Sheet'!DI$8:DI$174)</f>
        <v>0</v>
      </c>
      <c r="CG79" s="27" t="n">
        <f aca="false">SUMIF('Off-Balance Sheet'!$J$8:$J$174,$C79,'Off-Balance Sheet'!DJ$8:DJ$174)</f>
        <v>0</v>
      </c>
      <c r="CH79" s="27" t="n">
        <f aca="false">SUMIF('Off-Balance Sheet'!$J$8:$J$174,$C79,'Off-Balance Sheet'!DK$8:DK$174)</f>
        <v>0</v>
      </c>
      <c r="CI79" s="27" t="n">
        <f aca="false">SUMIF('Off-Balance Sheet'!$J$8:$J$174,$C79,'Off-Balance Sheet'!DL$8:DL$174)</f>
        <v>0</v>
      </c>
      <c r="CJ79" s="27" t="n">
        <f aca="false">SUMIF('Off-Balance Sheet'!$J$8:$J$174,$C79,'Off-Balance Sheet'!DM$8:DM$174)</f>
        <v>0</v>
      </c>
      <c r="CK79" s="27" t="n">
        <f aca="false">SUMIF('Off-Balance Sheet'!$J$8:$J$174,$C79,'Off-Balance Sheet'!DN$8:DN$174)</f>
        <v>0</v>
      </c>
      <c r="CL79" s="27" t="n">
        <f aca="false">SUMIF('Off-Balance Sheet'!$J$8:$J$174,$C79,'Off-Balance Sheet'!DO$8:DO$174)</f>
        <v>0</v>
      </c>
      <c r="CM79" s="27" t="n">
        <f aca="false">SUMIF('Off-Balance Sheet'!$J$8:$J$174,$C79,'Off-Balance Sheet'!DP$8:DP$174)</f>
        <v>0</v>
      </c>
      <c r="CN79" s="27" t="n">
        <f aca="false">SUMIF('Off-Balance Sheet'!$J$8:$J$174,$C79,'Off-Balance Sheet'!DQ$8:DQ$174)</f>
        <v>0</v>
      </c>
      <c r="CO79" s="27" t="n">
        <f aca="false">SUMIF('Off-Balance Sheet'!$J$8:$J$174,$C79,'Off-Balance Sheet'!DR$8:DR$174)</f>
        <v>0</v>
      </c>
      <c r="CP79" s="27" t="n">
        <f aca="false">SUMIF('Off-Balance Sheet'!$J$8:$J$174,$C79,'Off-Balance Sheet'!DS$8:DS$174)</f>
        <v>0</v>
      </c>
      <c r="CQ79" s="27" t="n">
        <f aca="false">SUMIF('Off-Balance Sheet'!$J$8:$J$174,$C79,'Off-Balance Sheet'!DT$8:DT$174)</f>
        <v>0</v>
      </c>
      <c r="CR79" s="27" t="n">
        <f aca="false">SUMIF('Off-Balance Sheet'!$J$8:$J$174,$C79,'Off-Balance Sheet'!DU$8:DU$174)</f>
        <v>0</v>
      </c>
      <c r="CS79" s="27" t="n">
        <f aca="false">SUMIF('Off-Balance Sheet'!$J$8:$J$174,$C79,'Off-Balance Sheet'!DV$8:DV$174)</f>
        <v>0</v>
      </c>
      <c r="CT79" s="27" t="n">
        <f aca="false">SUMIF('Off-Balance Sheet'!$J$8:$J$174,$C79,'Off-Balance Sheet'!DW$8:DW$174)</f>
        <v>0</v>
      </c>
      <c r="CU79" s="27" t="n">
        <f aca="false">SUMIF('Off-Balance Sheet'!$J$8:$J$174,$C79,'Off-Balance Sheet'!DX$8:DX$174)</f>
        <v>0</v>
      </c>
      <c r="CV79" s="27" t="n">
        <f aca="false">SUMIF('Off-Balance Sheet'!$J$8:$J$174,$C79,'Off-Balance Sheet'!DY$8:DY$174)</f>
        <v>0</v>
      </c>
      <c r="CW79" s="27" t="n">
        <f aca="false">SUMIF('Off-Balance Sheet'!$J$8:$J$174,$C79,'Off-Balance Sheet'!DZ$8:DZ$174)</f>
        <v>0</v>
      </c>
      <c r="CX79" s="27" t="n">
        <f aca="false">SUMIF('Off-Balance Sheet'!$J$8:$J$174,$C79,'Off-Balance Sheet'!EA$8:EA$174)</f>
        <v>0</v>
      </c>
      <c r="CY79" s="27" t="n">
        <f aca="false">SUMIF('Off-Balance Sheet'!$J$8:$J$174,$C79,'Off-Balance Sheet'!EB$8:EB$174)</f>
        <v>0</v>
      </c>
      <c r="CZ79" s="27" t="n">
        <f aca="false">SUMIF('Off-Balance Sheet'!$J$8:$J$174,$C79,'Off-Balance Sheet'!EC$8:EC$174)</f>
        <v>0</v>
      </c>
      <c r="DA79" s="27" t="n">
        <f aca="false">SUMIF('Off-Balance Sheet'!$J$8:$J$174,$C79,'Off-Balance Sheet'!ED$8:ED$174)</f>
        <v>0</v>
      </c>
      <c r="DB79" s="27" t="n">
        <f aca="false">SUMIF('Off-Balance Sheet'!$J$8:$J$174,$C79,'Off-Balance Sheet'!EE$8:EE$174)</f>
        <v>0</v>
      </c>
      <c r="DC79" s="27" t="n">
        <f aca="false">SUMIF('Off-Balance Sheet'!$J$8:$J$174,$C79,'Off-Balance Sheet'!EF$8:EF$174)</f>
        <v>0</v>
      </c>
      <c r="DD79" s="27" t="n">
        <f aca="false">SUMIF('Off-Balance Sheet'!$J$8:$J$174,$C79,'Off-Balance Sheet'!EG$8:EG$174)</f>
        <v>0</v>
      </c>
      <c r="DE79" s="27" t="n">
        <f aca="false">SUMIF('Off-Balance Sheet'!$J$8:$J$174,$C79,'Off-Balance Sheet'!EH$8:EH$174)</f>
        <v>0</v>
      </c>
      <c r="DF79" s="27" t="n">
        <f aca="false">SUMIF('Off-Balance Sheet'!$J$8:$J$174,$C79,'Off-Balance Sheet'!EI$8:EI$174)</f>
        <v>0</v>
      </c>
      <c r="DG79" s="27" t="n">
        <f aca="false">SUMIF('Off-Balance Sheet'!$J$8:$J$174,$C79,'Off-Balance Sheet'!EJ$8:EJ$174)</f>
        <v>0</v>
      </c>
      <c r="DH79" s="27" t="n">
        <f aca="false">SUMIF('Off-Balance Sheet'!$J$8:$J$174,$C79,'Off-Balance Sheet'!EK$8:EK$174)</f>
        <v>0</v>
      </c>
      <c r="DI79" s="27" t="n">
        <f aca="false">SUMIF('Off-Balance Sheet'!$J$8:$J$174,$C79,'Off-Balance Sheet'!EL$8:EL$174)</f>
        <v>0</v>
      </c>
      <c r="DJ79" s="27" t="n">
        <f aca="false">SUMIF('Off-Balance Sheet'!$J$8:$J$174,$C79,'Off-Balance Sheet'!EM$8:EM$174)</f>
        <v>0</v>
      </c>
      <c r="DK79" s="27" t="n">
        <f aca="false">SUMIF('Off-Balance Sheet'!$J$8:$J$174,$C79,'Off-Balance Sheet'!EN$8:EN$174)</f>
        <v>0</v>
      </c>
      <c r="DL79" s="13"/>
      <c r="DM79" s="13"/>
      <c r="DN79" s="13"/>
    </row>
    <row r="80" customFormat="false" ht="6.75" hidden="false" customHeight="true" outlineLevel="0" collapsed="false"/>
    <row r="81" customFormat="false" ht="12.75" hidden="false" customHeight="false" outlineLevel="0" collapsed="false">
      <c r="C81" s="26" t="s">
        <v>161</v>
      </c>
      <c r="D81" s="40" t="n">
        <f aca="false">SUM(D63:D80)</f>
        <v>4884.05829443</v>
      </c>
      <c r="F81" s="40" t="n">
        <f aca="false">SUM(F63:F80)</f>
        <v>35.2050272554165</v>
      </c>
      <c r="G81" s="40" t="n">
        <f aca="false">SUM(G63:G80)</f>
        <v>41.190313038205</v>
      </c>
      <c r="H81" s="40" t="n">
        <f aca="false">SUM(H63:H80)</f>
        <v>33.194625472628</v>
      </c>
      <c r="I81" s="40" t="n">
        <f aca="false">SUM(I63:I80)</f>
        <v>2779.76968725542</v>
      </c>
      <c r="J81" s="40" t="n">
        <f aca="false">SUM(J63:J80)</f>
        <v>34.2027602554165</v>
      </c>
      <c r="K81" s="40" t="n">
        <f aca="false">SUM(K63:K80)</f>
        <v>956.225150255417</v>
      </c>
      <c r="L81" s="40" t="n">
        <f aca="false">SUM(L63:L80)</f>
        <v>32.9411332554165</v>
      </c>
      <c r="M81" s="40" t="n">
        <f aca="false">SUM(M63:M80)</f>
        <v>31.9976262554165</v>
      </c>
      <c r="N81" s="40" t="n">
        <f aca="false">SUM(N63:N80)</f>
        <v>32.0663022554165</v>
      </c>
      <c r="O81" s="40" t="n">
        <f aca="false">SUM(O63:O80)</f>
        <v>294.593811255417</v>
      </c>
      <c r="P81" s="40" t="n">
        <f aca="false">SUM(P63:P80)</f>
        <v>33.707712994487</v>
      </c>
      <c r="Q81" s="40" t="n">
        <f aca="false">SUM(Q63:Q80)</f>
        <v>32.780124994487</v>
      </c>
      <c r="R81" s="40" t="n">
        <f aca="false">SUM(R63:R80)</f>
        <v>32.7513372554165</v>
      </c>
      <c r="S81" s="40" t="n">
        <f aca="false">SUM(S63:S80)</f>
        <v>38.799854516346</v>
      </c>
      <c r="T81" s="40" t="n">
        <f aca="false">SUM(T63:T80)</f>
        <v>81.319474994487</v>
      </c>
      <c r="U81" s="40" t="n">
        <f aca="false">SUM(U63:U80)</f>
        <v>29.778914994487</v>
      </c>
      <c r="V81" s="40" t="n">
        <f aca="false">SUM(V63:V80)</f>
        <v>29.5033202554165</v>
      </c>
      <c r="W81" s="40" t="n">
        <f aca="false">SUM(W63:W80)</f>
        <v>37.410071416346</v>
      </c>
      <c r="X81" s="40" t="n">
        <f aca="false">SUM(X63:X80)</f>
        <v>27.272048994487</v>
      </c>
      <c r="Y81" s="40" t="n">
        <f aca="false">SUM(Y63:Y80)</f>
        <v>3.747478</v>
      </c>
      <c r="Z81" s="40" t="n">
        <f aca="false">SUM(Z63:Z80)</f>
        <v>3.84774</v>
      </c>
      <c r="AA81" s="40" t="n">
        <f aca="false">SUM(AA63:AA80)</f>
        <v>11.515949</v>
      </c>
      <c r="AB81" s="40" t="n">
        <f aca="false">SUM(AB63:AB80)</f>
        <v>0</v>
      </c>
      <c r="AC81" s="40" t="n">
        <f aca="false">SUM(AC63:AC80)</f>
        <v>0</v>
      </c>
      <c r="AD81" s="40" t="n">
        <f aca="false">SUM(AD63:AD80)</f>
        <v>170</v>
      </c>
      <c r="AE81" s="40" t="n">
        <f aca="false">SUM(AE63:AE80)</f>
        <v>8.911</v>
      </c>
      <c r="AF81" s="40" t="n">
        <f aca="false">SUM(AF63:AF80)</f>
        <v>148.349015</v>
      </c>
      <c r="AG81" s="40" t="n">
        <f aca="false">SUM(AG63:AG80)</f>
        <v>0</v>
      </c>
      <c r="AH81" s="40" t="n">
        <f aca="false">SUM(AH63:AH80)</f>
        <v>0</v>
      </c>
      <c r="AI81" s="40" t="n">
        <f aca="false">SUM(AI63:AI80)</f>
        <v>8.911</v>
      </c>
    </row>
    <row r="82" customFormat="false" ht="12.75" hidden="false" customHeight="false" outlineLevel="0" collapsed="false">
      <c r="C82" s="1" t="s">
        <v>174</v>
      </c>
      <c r="D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</row>
    <row r="83" customFormat="false" ht="12.75" hidden="false" customHeight="false" outlineLevel="0" collapsed="false">
      <c r="C83" s="1" t="s">
        <v>175</v>
      </c>
      <c r="D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</row>
    <row r="84" customFormat="false" ht="12.75" hidden="false" customHeight="false" outlineLevel="0" collapsed="false">
      <c r="C84" s="1" t="s">
        <v>176</v>
      </c>
      <c r="D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</row>
    <row r="85" customFormat="false" ht="12.75" hidden="false" customHeight="false" outlineLevel="0" collapsed="false">
      <c r="C85" s="1" t="s">
        <v>177</v>
      </c>
      <c r="D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</row>
    <row r="86" customFormat="false" ht="12.75" hidden="false" customHeight="false" outlineLevel="0" collapsed="false">
      <c r="C86" s="9"/>
      <c r="D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</row>
    <row r="88" customFormat="false" ht="40.5" hidden="false" customHeight="true" outlineLevel="0" collapsed="false">
      <c r="A88" s="10"/>
      <c r="B88" s="10"/>
      <c r="C88" s="11"/>
      <c r="D88" s="11" t="s">
        <v>2</v>
      </c>
      <c r="E88" s="11"/>
      <c r="F88" s="12" t="s">
        <v>3</v>
      </c>
      <c r="G88" s="12" t="s">
        <v>4</v>
      </c>
      <c r="H88" s="12" t="s">
        <v>5</v>
      </c>
      <c r="I88" s="12" t="s">
        <v>6</v>
      </c>
      <c r="J88" s="12" t="s">
        <v>7</v>
      </c>
      <c r="K88" s="12" t="s">
        <v>8</v>
      </c>
      <c r="L88" s="12" t="s">
        <v>9</v>
      </c>
      <c r="M88" s="12" t="s">
        <v>10</v>
      </c>
      <c r="N88" s="12" t="s">
        <v>11</v>
      </c>
      <c r="O88" s="12" t="s">
        <v>12</v>
      </c>
      <c r="P88" s="12" t="s">
        <v>13</v>
      </c>
      <c r="Q88" s="12" t="s">
        <v>14</v>
      </c>
      <c r="R88" s="12" t="s">
        <v>15</v>
      </c>
      <c r="S88" s="12" t="s">
        <v>16</v>
      </c>
      <c r="T88" s="12" t="s">
        <v>17</v>
      </c>
      <c r="U88" s="12" t="s">
        <v>18</v>
      </c>
      <c r="V88" s="12" t="s">
        <v>19</v>
      </c>
      <c r="W88" s="12" t="s">
        <v>20</v>
      </c>
      <c r="X88" s="12" t="s">
        <v>21</v>
      </c>
      <c r="Y88" s="12" t="s">
        <v>22</v>
      </c>
      <c r="Z88" s="12" t="s">
        <v>23</v>
      </c>
      <c r="AA88" s="12" t="s">
        <v>24</v>
      </c>
      <c r="AB88" s="12" t="s">
        <v>25</v>
      </c>
      <c r="AC88" s="12" t="s">
        <v>26</v>
      </c>
      <c r="AD88" s="12" t="s">
        <v>27</v>
      </c>
      <c r="AE88" s="12" t="s">
        <v>28</v>
      </c>
      <c r="AF88" s="12" t="s">
        <v>29</v>
      </c>
      <c r="AG88" s="12" t="s">
        <v>30</v>
      </c>
      <c r="AH88" s="12" t="s">
        <v>31</v>
      </c>
      <c r="AI88" s="12" t="s">
        <v>32</v>
      </c>
      <c r="AJ88" s="12" t="s">
        <v>33</v>
      </c>
      <c r="AK88" s="12" t="s">
        <v>34</v>
      </c>
      <c r="AL88" s="12" t="s">
        <v>35</v>
      </c>
      <c r="AM88" s="12" t="s">
        <v>36</v>
      </c>
      <c r="AN88" s="12" t="s">
        <v>37</v>
      </c>
      <c r="AO88" s="12" t="s">
        <v>38</v>
      </c>
      <c r="AP88" s="12" t="s">
        <v>39</v>
      </c>
      <c r="AQ88" s="12" t="s">
        <v>40</v>
      </c>
      <c r="AR88" s="12" t="s">
        <v>41</v>
      </c>
      <c r="AS88" s="12" t="s">
        <v>42</v>
      </c>
      <c r="AT88" s="12" t="s">
        <v>43</v>
      </c>
      <c r="AU88" s="12" t="s">
        <v>44</v>
      </c>
      <c r="AV88" s="12" t="s">
        <v>45</v>
      </c>
      <c r="AW88" s="12" t="s">
        <v>46</v>
      </c>
      <c r="AX88" s="12" t="s">
        <v>47</v>
      </c>
      <c r="AY88" s="12" t="s">
        <v>48</v>
      </c>
      <c r="AZ88" s="12" t="s">
        <v>49</v>
      </c>
      <c r="BA88" s="12" t="s">
        <v>50</v>
      </c>
      <c r="BB88" s="12" t="s">
        <v>51</v>
      </c>
      <c r="BC88" s="12" t="s">
        <v>52</v>
      </c>
      <c r="BD88" s="12" t="s">
        <v>53</v>
      </c>
      <c r="BE88" s="12" t="s">
        <v>54</v>
      </c>
      <c r="BF88" s="12" t="s">
        <v>55</v>
      </c>
      <c r="BG88" s="12" t="s">
        <v>56</v>
      </c>
      <c r="BH88" s="12" t="s">
        <v>57</v>
      </c>
      <c r="BI88" s="12" t="s">
        <v>58</v>
      </c>
      <c r="BJ88" s="12" t="s">
        <v>59</v>
      </c>
      <c r="BK88" s="12" t="s">
        <v>60</v>
      </c>
      <c r="BL88" s="12" t="s">
        <v>61</v>
      </c>
      <c r="BM88" s="12" t="s">
        <v>62</v>
      </c>
      <c r="BN88" s="12" t="s">
        <v>63</v>
      </c>
      <c r="BO88" s="12" t="s">
        <v>64</v>
      </c>
      <c r="BP88" s="12" t="s">
        <v>65</v>
      </c>
      <c r="BQ88" s="12" t="s">
        <v>66</v>
      </c>
      <c r="BR88" s="12" t="s">
        <v>67</v>
      </c>
      <c r="BS88" s="12" t="s">
        <v>68</v>
      </c>
      <c r="BT88" s="12" t="s">
        <v>69</v>
      </c>
      <c r="BU88" s="12" t="s">
        <v>70</v>
      </c>
      <c r="BV88" s="12" t="s">
        <v>71</v>
      </c>
      <c r="BW88" s="12" t="s">
        <v>72</v>
      </c>
      <c r="BX88" s="12" t="s">
        <v>73</v>
      </c>
      <c r="BY88" s="12" t="s">
        <v>74</v>
      </c>
      <c r="BZ88" s="12" t="s">
        <v>75</v>
      </c>
      <c r="CA88" s="12" t="s">
        <v>76</v>
      </c>
      <c r="CB88" s="12" t="s">
        <v>77</v>
      </c>
      <c r="CC88" s="12" t="s">
        <v>78</v>
      </c>
      <c r="CD88" s="12" t="s">
        <v>79</v>
      </c>
      <c r="CE88" s="12" t="s">
        <v>80</v>
      </c>
      <c r="CF88" s="12" t="s">
        <v>81</v>
      </c>
      <c r="CG88" s="12" t="s">
        <v>82</v>
      </c>
      <c r="CH88" s="12" t="s">
        <v>83</v>
      </c>
      <c r="CI88" s="12" t="s">
        <v>84</v>
      </c>
      <c r="CJ88" s="12" t="s">
        <v>85</v>
      </c>
      <c r="CK88" s="12" t="s">
        <v>86</v>
      </c>
      <c r="CL88" s="12" t="s">
        <v>87</v>
      </c>
      <c r="CM88" s="12" t="s">
        <v>88</v>
      </c>
      <c r="CN88" s="12" t="s">
        <v>89</v>
      </c>
      <c r="CO88" s="12" t="s">
        <v>90</v>
      </c>
      <c r="CP88" s="12" t="s">
        <v>91</v>
      </c>
      <c r="CQ88" s="12" t="s">
        <v>92</v>
      </c>
      <c r="CR88" s="12" t="s">
        <v>93</v>
      </c>
      <c r="CS88" s="12" t="s">
        <v>94</v>
      </c>
      <c r="CT88" s="12" t="s">
        <v>95</v>
      </c>
      <c r="CU88" s="12" t="s">
        <v>96</v>
      </c>
      <c r="CV88" s="12" t="s">
        <v>97</v>
      </c>
      <c r="CW88" s="12" t="s">
        <v>98</v>
      </c>
      <c r="CX88" s="12" t="s">
        <v>99</v>
      </c>
      <c r="CY88" s="12" t="s">
        <v>100</v>
      </c>
      <c r="CZ88" s="12" t="s">
        <v>101</v>
      </c>
      <c r="DA88" s="12" t="s">
        <v>102</v>
      </c>
      <c r="DB88" s="12" t="s">
        <v>103</v>
      </c>
      <c r="DC88" s="12" t="s">
        <v>104</v>
      </c>
      <c r="DD88" s="12" t="s">
        <v>105</v>
      </c>
      <c r="DE88" s="12" t="s">
        <v>106</v>
      </c>
      <c r="DF88" s="12" t="s">
        <v>107</v>
      </c>
      <c r="DG88" s="12" t="s">
        <v>108</v>
      </c>
      <c r="DH88" s="12" t="s">
        <v>109</v>
      </c>
      <c r="DI88" s="12" t="s">
        <v>110</v>
      </c>
      <c r="DJ88" s="12" t="s">
        <v>111</v>
      </c>
      <c r="DK88" s="12" t="s">
        <v>112</v>
      </c>
      <c r="DL88" s="12" t="s">
        <v>113</v>
      </c>
      <c r="DM88" s="12" t="s">
        <v>114</v>
      </c>
      <c r="DN88" s="12" t="s">
        <v>115</v>
      </c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</row>
    <row r="89" customFormat="false" ht="12.75" hidden="false" customHeight="false" outlineLevel="0" collapsed="false">
      <c r="C89" s="1" t="s">
        <v>178</v>
      </c>
    </row>
    <row r="90" customFormat="false" ht="12.75" hidden="false" customHeight="false" outlineLevel="0" collapsed="false">
      <c r="A90" s="37"/>
      <c r="C90" s="37" t="s">
        <v>179</v>
      </c>
      <c r="D90" s="13" t="n">
        <f aca="false">SUMIF('Off-Balance Sheet'!$J$8:$J$174,$C90,'Off-Balance Sheet'!$U$8:$U$174)</f>
        <v>0</v>
      </c>
      <c r="F90" s="27" t="n">
        <f aca="false">SUMIF('Off-Balance Sheet'!$J$8:$J$174,$C90,'Off-Balance Sheet'!AI$8:AI$174)</f>
        <v>0</v>
      </c>
      <c r="G90" s="27" t="n">
        <f aca="false">SUMIF('Off-Balance Sheet'!$J$8:$J$174,$C90,'Off-Balance Sheet'!AJ$8:AJ$174)</f>
        <v>0</v>
      </c>
      <c r="H90" s="27" t="n">
        <f aca="false">SUMIF('Off-Balance Sheet'!$J$8:$J$174,$C90,'Off-Balance Sheet'!AK$8:AK$174)</f>
        <v>0</v>
      </c>
      <c r="I90" s="27" t="n">
        <f aca="false">SUMIF('Off-Balance Sheet'!$J$8:$J$174,$C90,'Off-Balance Sheet'!AL$8:AL$174)</f>
        <v>0</v>
      </c>
      <c r="J90" s="27" t="n">
        <f aca="false">SUMIF('Off-Balance Sheet'!$J$8:$J$174,$C90,'Off-Balance Sheet'!AM$8:AM$174)</f>
        <v>0</v>
      </c>
      <c r="K90" s="27" t="n">
        <f aca="false">SUMIF('Off-Balance Sheet'!$J$8:$J$174,$C90,'Off-Balance Sheet'!AN$8:AN$174)</f>
        <v>0</v>
      </c>
      <c r="L90" s="27" t="n">
        <f aca="false">SUMIF('Off-Balance Sheet'!$J$8:$J$174,$C90,'Off-Balance Sheet'!AO$8:AO$174)</f>
        <v>0</v>
      </c>
      <c r="M90" s="27" t="n">
        <f aca="false">SUMIF('Off-Balance Sheet'!$J$8:$J$174,$C90,'Off-Balance Sheet'!AP$8:AP$174)</f>
        <v>0</v>
      </c>
      <c r="N90" s="27" t="n">
        <f aca="false">SUMIF('Off-Balance Sheet'!$J$8:$J$174,$C90,'Off-Balance Sheet'!AQ$8:AQ$174)</f>
        <v>0</v>
      </c>
      <c r="O90" s="27" t="n">
        <f aca="false">SUMIF('Off-Balance Sheet'!$J$8:$J$174,$C90,'Off-Balance Sheet'!AR$8:AR$174)</f>
        <v>0</v>
      </c>
      <c r="P90" s="27" t="n">
        <f aca="false">SUMIF('Off-Balance Sheet'!$J$8:$J$174,$C90,'Off-Balance Sheet'!AS$8:AS$174)</f>
        <v>0</v>
      </c>
      <c r="Q90" s="27" t="n">
        <f aca="false">SUMIF('Off-Balance Sheet'!$J$8:$J$174,$C90,'Off-Balance Sheet'!AT$8:AT$174)</f>
        <v>0</v>
      </c>
      <c r="R90" s="27" t="n">
        <f aca="false">SUMIF('Off-Balance Sheet'!$J$8:$J$174,$C90,'Off-Balance Sheet'!AU$8:AU$174)</f>
        <v>0</v>
      </c>
      <c r="S90" s="27" t="n">
        <f aca="false">SUMIF('Off-Balance Sheet'!$J$8:$J$174,$C90,'Off-Balance Sheet'!AV$8:AV$174)</f>
        <v>0</v>
      </c>
      <c r="T90" s="27" t="n">
        <f aca="false">SUMIF('Off-Balance Sheet'!$J$8:$J$174,$C90,'Off-Balance Sheet'!AW$8:AW$174)</f>
        <v>0</v>
      </c>
      <c r="U90" s="27" t="n">
        <f aca="false">SUMIF('Off-Balance Sheet'!$J$8:$J$174,$C90,'Off-Balance Sheet'!AX$8:AX$174)</f>
        <v>0</v>
      </c>
      <c r="V90" s="27" t="n">
        <f aca="false">SUMIF('Off-Balance Sheet'!$J$8:$J$174,$C90,'Off-Balance Sheet'!AY$8:AY$174)</f>
        <v>0</v>
      </c>
      <c r="W90" s="27" t="n">
        <f aca="false">SUMIF('Off-Balance Sheet'!$J$8:$J$174,$C90,'Off-Balance Sheet'!AZ$8:AZ$174)</f>
        <v>0</v>
      </c>
      <c r="X90" s="27" t="n">
        <f aca="false">SUMIF('Off-Balance Sheet'!$J$8:$J$174,$C90,'Off-Balance Sheet'!BA$8:BA$174)</f>
        <v>0</v>
      </c>
      <c r="Y90" s="27" t="n">
        <f aca="false">SUMIF('Off-Balance Sheet'!$J$8:$J$174,$C90,'Off-Balance Sheet'!BB$8:BB$174)</f>
        <v>0</v>
      </c>
      <c r="Z90" s="27" t="n">
        <f aca="false">SUMIF('Off-Balance Sheet'!$J$8:$J$174,$C90,'Off-Balance Sheet'!BC$8:BC$174)</f>
        <v>0</v>
      </c>
      <c r="AA90" s="27" t="n">
        <f aca="false">SUMIF('Off-Balance Sheet'!$J$8:$J$174,$C90,'Off-Balance Sheet'!BD$8:BD$174)</f>
        <v>0</v>
      </c>
      <c r="AB90" s="27" t="n">
        <f aca="false">SUMIF('Off-Balance Sheet'!$J$8:$J$174,$C90,'Off-Balance Sheet'!BE$8:BE$174)</f>
        <v>0</v>
      </c>
      <c r="AC90" s="27" t="n">
        <f aca="false">SUMIF('Off-Balance Sheet'!$J$8:$J$174,$C90,'Off-Balance Sheet'!BF$8:BF$174)</f>
        <v>0</v>
      </c>
      <c r="AD90" s="27" t="n">
        <f aca="false">SUMIF('Off-Balance Sheet'!$J$8:$J$174,$C90,'Off-Balance Sheet'!BG$8:BG$174)</f>
        <v>0</v>
      </c>
      <c r="AE90" s="27" t="n">
        <f aca="false">SUMIF('Off-Balance Sheet'!$J$8:$J$174,$C90,'Off-Balance Sheet'!BH$8:BH$174)</f>
        <v>0</v>
      </c>
      <c r="AF90" s="27" t="n">
        <f aca="false">SUMIF('Off-Balance Sheet'!$J$8:$J$174,$C90,'Off-Balance Sheet'!BI$8:BI$174)</f>
        <v>0</v>
      </c>
      <c r="AG90" s="27" t="n">
        <f aca="false">SUMIF('Off-Balance Sheet'!$J$8:$J$174,$C90,'Off-Balance Sheet'!BJ$8:BJ$174)</f>
        <v>0</v>
      </c>
      <c r="AH90" s="27" t="n">
        <f aca="false">SUMIF('Off-Balance Sheet'!$J$8:$J$174,$C90,'Off-Balance Sheet'!BK$8:BK$174)</f>
        <v>0</v>
      </c>
      <c r="AI90" s="27" t="n">
        <f aca="false">SUMIF('Off-Balance Sheet'!$J$8:$J$174,$C90,'Off-Balance Sheet'!BL$8:BL$174)</f>
        <v>0</v>
      </c>
      <c r="AJ90" s="27" t="n">
        <f aca="false">SUMIF('Off-Balance Sheet'!$J$8:$J$174,$C90,'Off-Balance Sheet'!BM$8:BM$174)</f>
        <v>0</v>
      </c>
      <c r="AK90" s="27" t="n">
        <f aca="false">SUMIF('Off-Balance Sheet'!$J$8:$J$174,$C90,'Off-Balance Sheet'!BN$8:BN$174)</f>
        <v>0</v>
      </c>
      <c r="AL90" s="27" t="n">
        <f aca="false">SUMIF('Off-Balance Sheet'!$J$8:$J$174,$C90,'Off-Balance Sheet'!BO$8:BO$174)</f>
        <v>0</v>
      </c>
      <c r="AM90" s="27" t="n">
        <f aca="false">SUMIF('Off-Balance Sheet'!$J$8:$J$174,$C90,'Off-Balance Sheet'!BP$8:BP$174)</f>
        <v>0</v>
      </c>
      <c r="AN90" s="27" t="n">
        <f aca="false">SUMIF('Off-Balance Sheet'!$J$8:$J$174,$C90,'Off-Balance Sheet'!BQ$8:BQ$174)</f>
        <v>0</v>
      </c>
      <c r="AO90" s="27" t="n">
        <f aca="false">SUMIF('Off-Balance Sheet'!$J$8:$J$174,$C90,'Off-Balance Sheet'!BR$8:BR$174)</f>
        <v>0</v>
      </c>
      <c r="AP90" s="27" t="n">
        <f aca="false">SUMIF('Off-Balance Sheet'!$J$8:$J$174,$C90,'Off-Balance Sheet'!BS$8:BS$174)</f>
        <v>0</v>
      </c>
      <c r="AQ90" s="27" t="n">
        <f aca="false">SUMIF('Off-Balance Sheet'!$J$8:$J$174,$C90,'Off-Balance Sheet'!BT$8:BT$174)</f>
        <v>0</v>
      </c>
      <c r="AR90" s="27" t="n">
        <f aca="false">SUMIF('Off-Balance Sheet'!$J$8:$J$174,$C90,'Off-Balance Sheet'!BU$8:BU$174)</f>
        <v>0</v>
      </c>
      <c r="AS90" s="27" t="n">
        <f aca="false">SUMIF('Off-Balance Sheet'!$J$8:$J$174,$C90,'Off-Balance Sheet'!BV$8:BV$174)</f>
        <v>0</v>
      </c>
      <c r="AT90" s="27" t="n">
        <f aca="false">SUMIF('Off-Balance Sheet'!$J$8:$J$174,$C90,'Off-Balance Sheet'!BW$8:BW$174)</f>
        <v>0</v>
      </c>
      <c r="AU90" s="27" t="n">
        <f aca="false">SUMIF('Off-Balance Sheet'!$J$8:$J$174,$C90,'Off-Balance Sheet'!BX$8:BX$174)</f>
        <v>0</v>
      </c>
      <c r="AV90" s="27" t="n">
        <f aca="false">SUMIF('Off-Balance Sheet'!$J$8:$J$174,$C90,'Off-Balance Sheet'!BY$8:BY$174)</f>
        <v>0</v>
      </c>
      <c r="AW90" s="27" t="n">
        <f aca="false">SUMIF('Off-Balance Sheet'!$J$8:$J$174,$C90,'Off-Balance Sheet'!BZ$8:BZ$174)</f>
        <v>0</v>
      </c>
      <c r="AX90" s="27" t="n">
        <f aca="false">SUMIF('Off-Balance Sheet'!$J$8:$J$174,$C90,'Off-Balance Sheet'!CA$8:CA$174)</f>
        <v>0</v>
      </c>
      <c r="AY90" s="27" t="n">
        <f aca="false">SUMIF('Off-Balance Sheet'!$J$8:$J$174,$C90,'Off-Balance Sheet'!CB$8:CB$174)</f>
        <v>0</v>
      </c>
      <c r="AZ90" s="27" t="n">
        <f aca="false">SUMIF('Off-Balance Sheet'!$J$8:$J$174,$C90,'Off-Balance Sheet'!CC$8:CC$174)</f>
        <v>0</v>
      </c>
      <c r="BA90" s="27" t="n">
        <f aca="false">SUMIF('Off-Balance Sheet'!$J$8:$J$174,$C90,'Off-Balance Sheet'!CD$8:CD$174)</f>
        <v>0</v>
      </c>
      <c r="BB90" s="27" t="n">
        <f aca="false">SUMIF('Off-Balance Sheet'!$J$8:$J$174,$C90,'Off-Balance Sheet'!CE$8:CE$174)</f>
        <v>0</v>
      </c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</row>
    <row r="91" customFormat="false" ht="12.75" hidden="false" customHeight="false" outlineLevel="0" collapsed="false">
      <c r="A91" s="37"/>
      <c r="C91" s="38" t="s">
        <v>180</v>
      </c>
      <c r="D91" s="13" t="n">
        <f aca="false">SUMIF('Off-Balance Sheet'!$J$8:$J$174,$C91,'Off-Balance Sheet'!$U$8:$U$174)</f>
        <v>517.48825</v>
      </c>
      <c r="F91" s="27" t="n">
        <f aca="false">SUMIF('Off-Balance Sheet'!$J$8:$J$174,$C91,'Off-Balance Sheet'!AI$8:AI$174)</f>
        <v>0</v>
      </c>
      <c r="G91" s="27" t="n">
        <f aca="false">SUMIF('Off-Balance Sheet'!$J$8:$J$174,$C91,'Off-Balance Sheet'!AJ$8:AJ$174)</f>
        <v>0</v>
      </c>
      <c r="H91" s="27" t="n">
        <f aca="false">SUMIF('Off-Balance Sheet'!$J$8:$J$174,$C91,'Off-Balance Sheet'!AK$8:AK$174)</f>
        <v>517.48825</v>
      </c>
      <c r="I91" s="27" t="n">
        <f aca="false">SUMIF('Off-Balance Sheet'!$J$8:$J$174,$C91,'Off-Balance Sheet'!AL$8:AL$174)</f>
        <v>0</v>
      </c>
      <c r="J91" s="27" t="n">
        <f aca="false">SUMIF('Off-Balance Sheet'!$J$8:$J$174,$C91,'Off-Balance Sheet'!AM$8:AM$174)</f>
        <v>0</v>
      </c>
      <c r="K91" s="27" t="n">
        <f aca="false">SUMIF('Off-Balance Sheet'!$J$8:$J$174,$C91,'Off-Balance Sheet'!AN$8:AN$174)</f>
        <v>0</v>
      </c>
      <c r="L91" s="27" t="n">
        <f aca="false">SUMIF('Off-Balance Sheet'!$J$8:$J$174,$C91,'Off-Balance Sheet'!AO$8:AO$174)</f>
        <v>0</v>
      </c>
      <c r="M91" s="27" t="n">
        <f aca="false">SUMIF('Off-Balance Sheet'!$J$8:$J$174,$C91,'Off-Balance Sheet'!AP$8:AP$174)</f>
        <v>0</v>
      </c>
      <c r="N91" s="27" t="n">
        <f aca="false">SUMIF('Off-Balance Sheet'!$J$8:$J$174,$C91,'Off-Balance Sheet'!AQ$8:AQ$174)</f>
        <v>0</v>
      </c>
      <c r="O91" s="27" t="n">
        <f aca="false">SUMIF('Off-Balance Sheet'!$J$8:$J$174,$C91,'Off-Balance Sheet'!AR$8:AR$174)</f>
        <v>0</v>
      </c>
      <c r="P91" s="27" t="n">
        <f aca="false">SUMIF('Off-Balance Sheet'!$J$8:$J$174,$C91,'Off-Balance Sheet'!AS$8:AS$174)</f>
        <v>0</v>
      </c>
      <c r="Q91" s="27" t="n">
        <f aca="false">SUMIF('Off-Balance Sheet'!$J$8:$J$174,$C91,'Off-Balance Sheet'!AT$8:AT$174)</f>
        <v>0</v>
      </c>
      <c r="R91" s="27" t="n">
        <f aca="false">SUMIF('Off-Balance Sheet'!$J$8:$J$174,$C91,'Off-Balance Sheet'!AU$8:AU$174)</f>
        <v>0</v>
      </c>
      <c r="S91" s="27" t="n">
        <f aca="false">SUMIF('Off-Balance Sheet'!$J$8:$J$174,$C91,'Off-Balance Sheet'!AV$8:AV$174)</f>
        <v>0</v>
      </c>
      <c r="T91" s="27" t="n">
        <f aca="false">SUMIF('Off-Balance Sheet'!$J$8:$J$174,$C91,'Off-Balance Sheet'!AW$8:AW$174)</f>
        <v>0</v>
      </c>
      <c r="U91" s="27" t="n">
        <f aca="false">SUMIF('Off-Balance Sheet'!$J$8:$J$174,$C91,'Off-Balance Sheet'!AX$8:AX$174)</f>
        <v>0</v>
      </c>
      <c r="V91" s="27" t="n">
        <f aca="false">SUMIF('Off-Balance Sheet'!$J$8:$J$174,$C91,'Off-Balance Sheet'!AY$8:AY$174)</f>
        <v>0</v>
      </c>
      <c r="W91" s="27" t="n">
        <f aca="false">SUMIF('Off-Balance Sheet'!$J$8:$J$174,$C91,'Off-Balance Sheet'!AZ$8:AZ$174)</f>
        <v>0</v>
      </c>
      <c r="X91" s="27" t="n">
        <f aca="false">SUMIF('Off-Balance Sheet'!$J$8:$J$174,$C91,'Off-Balance Sheet'!BA$8:BA$174)</f>
        <v>0</v>
      </c>
      <c r="Y91" s="27" t="n">
        <f aca="false">SUMIF('Off-Balance Sheet'!$J$8:$J$174,$C91,'Off-Balance Sheet'!BB$8:BB$174)</f>
        <v>0</v>
      </c>
      <c r="Z91" s="27" t="n">
        <f aca="false">SUMIF('Off-Balance Sheet'!$J$8:$J$174,$C91,'Off-Balance Sheet'!BC$8:BC$174)</f>
        <v>0</v>
      </c>
      <c r="AA91" s="27" t="n">
        <f aca="false">SUMIF('Off-Balance Sheet'!$J$8:$J$174,$C91,'Off-Balance Sheet'!BD$8:BD$174)</f>
        <v>0</v>
      </c>
      <c r="AB91" s="27" t="n">
        <f aca="false">SUMIF('Off-Balance Sheet'!$J$8:$J$174,$C91,'Off-Balance Sheet'!BE$8:BE$174)</f>
        <v>0</v>
      </c>
      <c r="AC91" s="27" t="n">
        <f aca="false">SUMIF('Off-Balance Sheet'!$J$8:$J$174,$C91,'Off-Balance Sheet'!BF$8:BF$174)</f>
        <v>0</v>
      </c>
      <c r="AD91" s="27" t="n">
        <f aca="false">SUMIF('Off-Balance Sheet'!$J$8:$J$174,$C91,'Off-Balance Sheet'!BG$8:BG$174)</f>
        <v>0</v>
      </c>
      <c r="AE91" s="27" t="n">
        <f aca="false">SUMIF('Off-Balance Sheet'!$J$8:$J$174,$C91,'Off-Balance Sheet'!BH$8:BH$174)</f>
        <v>0</v>
      </c>
      <c r="AF91" s="27" t="n">
        <f aca="false">SUMIF('Off-Balance Sheet'!$J$8:$J$174,$C91,'Off-Balance Sheet'!BI$8:BI$174)</f>
        <v>0</v>
      </c>
      <c r="AG91" s="27" t="n">
        <f aca="false">SUMIF('Off-Balance Sheet'!$J$8:$J$174,$C91,'Off-Balance Sheet'!BJ$8:BJ$174)</f>
        <v>0</v>
      </c>
      <c r="AH91" s="27" t="n">
        <f aca="false">SUMIF('Off-Balance Sheet'!$J$8:$J$174,$C91,'Off-Balance Sheet'!BK$8:BK$174)</f>
        <v>0</v>
      </c>
      <c r="AI91" s="27" t="n">
        <f aca="false">SUMIF('Off-Balance Sheet'!$J$8:$J$174,$C91,'Off-Balance Sheet'!BL$8:BL$174)</f>
        <v>0</v>
      </c>
      <c r="AJ91" s="27" t="n">
        <f aca="false">SUMIF('Off-Balance Sheet'!$J$8:$J$174,$C91,'Off-Balance Sheet'!BM$8:BM$174)</f>
        <v>0</v>
      </c>
      <c r="AK91" s="27" t="n">
        <f aca="false">SUMIF('Off-Balance Sheet'!$J$8:$J$174,$C91,'Off-Balance Sheet'!BN$8:BN$174)</f>
        <v>0</v>
      </c>
      <c r="AL91" s="27" t="n">
        <f aca="false">SUMIF('Off-Balance Sheet'!$J$8:$J$174,$C91,'Off-Balance Sheet'!BO$8:BO$174)</f>
        <v>0</v>
      </c>
      <c r="AM91" s="27" t="n">
        <f aca="false">SUMIF('Off-Balance Sheet'!$J$8:$J$174,$C91,'Off-Balance Sheet'!BP$8:BP$174)</f>
        <v>0</v>
      </c>
      <c r="AN91" s="27" t="n">
        <f aca="false">SUMIF('Off-Balance Sheet'!$J$8:$J$174,$C91,'Off-Balance Sheet'!BQ$8:BQ$174)</f>
        <v>0</v>
      </c>
      <c r="AO91" s="27" t="n">
        <f aca="false">SUMIF('Off-Balance Sheet'!$J$8:$J$174,$C91,'Off-Balance Sheet'!BR$8:BR$174)</f>
        <v>0</v>
      </c>
      <c r="AP91" s="27" t="n">
        <f aca="false">SUMIF('Off-Balance Sheet'!$J$8:$J$174,$C91,'Off-Balance Sheet'!BS$8:BS$174)</f>
        <v>0</v>
      </c>
      <c r="AQ91" s="27" t="n">
        <f aca="false">SUMIF('Off-Balance Sheet'!$J$8:$J$174,$C91,'Off-Balance Sheet'!BT$8:BT$174)</f>
        <v>0</v>
      </c>
      <c r="AR91" s="27" t="n">
        <f aca="false">SUMIF('Off-Balance Sheet'!$J$8:$J$174,$C91,'Off-Balance Sheet'!BU$8:BU$174)</f>
        <v>0</v>
      </c>
      <c r="AS91" s="27" t="n">
        <f aca="false">SUMIF('Off-Balance Sheet'!$J$8:$J$174,$C91,'Off-Balance Sheet'!BV$8:BV$174)</f>
        <v>0</v>
      </c>
      <c r="AT91" s="27" t="n">
        <f aca="false">SUMIF('Off-Balance Sheet'!$J$8:$J$174,$C91,'Off-Balance Sheet'!BW$8:BW$174)</f>
        <v>0</v>
      </c>
      <c r="AU91" s="27" t="n">
        <f aca="false">SUMIF('Off-Balance Sheet'!$J$8:$J$174,$C91,'Off-Balance Sheet'!BX$8:BX$174)</f>
        <v>0</v>
      </c>
      <c r="AV91" s="27" t="n">
        <f aca="false">SUMIF('Off-Balance Sheet'!$J$8:$J$174,$C91,'Off-Balance Sheet'!BY$8:BY$174)</f>
        <v>0</v>
      </c>
      <c r="AW91" s="27" t="n">
        <f aca="false">SUMIF('Off-Balance Sheet'!$J$8:$J$174,$C91,'Off-Balance Sheet'!BZ$8:BZ$174)</f>
        <v>0</v>
      </c>
      <c r="AX91" s="27" t="n">
        <f aca="false">SUMIF('Off-Balance Sheet'!$J$8:$J$174,$C91,'Off-Balance Sheet'!CA$8:CA$174)</f>
        <v>0</v>
      </c>
      <c r="AY91" s="27" t="n">
        <f aca="false">SUMIF('Off-Balance Sheet'!$J$8:$J$174,$C91,'Off-Balance Sheet'!CB$8:CB$174)</f>
        <v>0</v>
      </c>
      <c r="AZ91" s="27" t="n">
        <f aca="false">SUMIF('Off-Balance Sheet'!$J$8:$J$174,$C91,'Off-Balance Sheet'!CC$8:CC$174)</f>
        <v>0</v>
      </c>
      <c r="BA91" s="27" t="n">
        <f aca="false">SUMIF('Off-Balance Sheet'!$J$8:$J$174,$C91,'Off-Balance Sheet'!CD$8:CD$174)</f>
        <v>0</v>
      </c>
      <c r="BB91" s="27" t="n">
        <f aca="false">SUMIF('Off-Balance Sheet'!$J$8:$J$174,$C91,'Off-Balance Sheet'!CE$8:CE$174)</f>
        <v>0</v>
      </c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</row>
    <row r="92" customFormat="false" ht="12.75" hidden="false" customHeight="false" outlineLevel="0" collapsed="false">
      <c r="A92" s="37"/>
      <c r="C92" s="37" t="s">
        <v>181</v>
      </c>
      <c r="D92" s="13" t="n">
        <f aca="false">SUMIF('Off-Balance Sheet'!$J$8:$J$174,$C92,'Off-Balance Sheet'!$U$8:$U$174)</f>
        <v>222.1</v>
      </c>
      <c r="F92" s="27" t="n">
        <f aca="false">SUMIF('Off-Balance Sheet'!$J$8:$J$174,$C92,'Off-Balance Sheet'!AI$8:AI$174)</f>
        <v>0</v>
      </c>
      <c r="G92" s="27" t="n">
        <f aca="false">SUMIF('Off-Balance Sheet'!$J$8:$J$174,$C92,'Off-Balance Sheet'!AJ$8:AJ$174)</f>
        <v>222.1</v>
      </c>
      <c r="H92" s="27" t="n">
        <f aca="false">SUMIF('Off-Balance Sheet'!$J$8:$J$174,$C92,'Off-Balance Sheet'!AK$8:AK$174)</f>
        <v>0</v>
      </c>
      <c r="I92" s="27" t="n">
        <f aca="false">SUMIF('Off-Balance Sheet'!$J$8:$J$174,$C92,'Off-Balance Sheet'!AL$8:AL$174)</f>
        <v>0</v>
      </c>
      <c r="J92" s="27" t="n">
        <f aca="false">SUMIF('Off-Balance Sheet'!$J$8:$J$174,$C92,'Off-Balance Sheet'!AM$8:AM$174)</f>
        <v>0</v>
      </c>
      <c r="K92" s="27" t="n">
        <f aca="false">SUMIF('Off-Balance Sheet'!$J$8:$J$174,$C92,'Off-Balance Sheet'!AN$8:AN$174)</f>
        <v>0</v>
      </c>
      <c r="L92" s="27" t="n">
        <f aca="false">SUMIF('Off-Balance Sheet'!$J$8:$J$174,$C92,'Off-Balance Sheet'!AO$8:AO$174)</f>
        <v>0</v>
      </c>
      <c r="M92" s="27" t="n">
        <f aca="false">SUMIF('Off-Balance Sheet'!$J$8:$J$174,$C92,'Off-Balance Sheet'!AP$8:AP$174)</f>
        <v>0</v>
      </c>
      <c r="N92" s="27" t="n">
        <f aca="false">SUMIF('Off-Balance Sheet'!$J$8:$J$174,$C92,'Off-Balance Sheet'!AQ$8:AQ$174)</f>
        <v>0</v>
      </c>
      <c r="O92" s="27" t="n">
        <f aca="false">SUMIF('Off-Balance Sheet'!$J$8:$J$174,$C92,'Off-Balance Sheet'!AR$8:AR$174)</f>
        <v>0</v>
      </c>
      <c r="P92" s="27" t="n">
        <f aca="false">SUMIF('Off-Balance Sheet'!$J$8:$J$174,$C92,'Off-Balance Sheet'!AS$8:AS$174)</f>
        <v>0</v>
      </c>
      <c r="Q92" s="27" t="n">
        <f aca="false">SUMIF('Off-Balance Sheet'!$J$8:$J$174,$C92,'Off-Balance Sheet'!AT$8:AT$174)</f>
        <v>0</v>
      </c>
      <c r="R92" s="27" t="n">
        <f aca="false">SUMIF('Off-Balance Sheet'!$J$8:$J$174,$C92,'Off-Balance Sheet'!AU$8:AU$174)</f>
        <v>0</v>
      </c>
      <c r="S92" s="27" t="n">
        <f aca="false">SUMIF('Off-Balance Sheet'!$J$8:$J$174,$C92,'Off-Balance Sheet'!AV$8:AV$174)</f>
        <v>0</v>
      </c>
      <c r="T92" s="27" t="n">
        <f aca="false">SUMIF('Off-Balance Sheet'!$J$8:$J$174,$C92,'Off-Balance Sheet'!AW$8:AW$174)</f>
        <v>0</v>
      </c>
      <c r="U92" s="27" t="n">
        <f aca="false">SUMIF('Off-Balance Sheet'!$J$8:$J$174,$C92,'Off-Balance Sheet'!AX$8:AX$174)</f>
        <v>0</v>
      </c>
      <c r="V92" s="27" t="n">
        <f aca="false">SUMIF('Off-Balance Sheet'!$J$8:$J$174,$C92,'Off-Balance Sheet'!AY$8:AY$174)</f>
        <v>0</v>
      </c>
      <c r="W92" s="27" t="n">
        <f aca="false">SUMIF('Off-Balance Sheet'!$J$8:$J$174,$C92,'Off-Balance Sheet'!AZ$8:AZ$174)</f>
        <v>0</v>
      </c>
      <c r="X92" s="27" t="n">
        <f aca="false">SUMIF('Off-Balance Sheet'!$J$8:$J$174,$C92,'Off-Balance Sheet'!BA$8:BA$174)</f>
        <v>0</v>
      </c>
      <c r="Y92" s="27" t="n">
        <f aca="false">SUMIF('Off-Balance Sheet'!$J$8:$J$174,$C92,'Off-Balance Sheet'!BB$8:BB$174)</f>
        <v>0</v>
      </c>
      <c r="Z92" s="27" t="n">
        <f aca="false">SUMIF('Off-Balance Sheet'!$J$8:$J$174,$C92,'Off-Balance Sheet'!BC$8:BC$174)</f>
        <v>0</v>
      </c>
      <c r="AA92" s="27" t="n">
        <f aca="false">SUMIF('Off-Balance Sheet'!$J$8:$J$174,$C92,'Off-Balance Sheet'!BD$8:BD$174)</f>
        <v>0</v>
      </c>
      <c r="AB92" s="27" t="n">
        <f aca="false">SUMIF('Off-Balance Sheet'!$J$8:$J$174,$C92,'Off-Balance Sheet'!BE$8:BE$174)</f>
        <v>0</v>
      </c>
      <c r="AC92" s="27" t="n">
        <f aca="false">SUMIF('Off-Balance Sheet'!$J$8:$J$174,$C92,'Off-Balance Sheet'!BF$8:BF$174)</f>
        <v>0</v>
      </c>
      <c r="AD92" s="27" t="n">
        <f aca="false">SUMIF('Off-Balance Sheet'!$J$8:$J$174,$C92,'Off-Balance Sheet'!BG$8:BG$174)</f>
        <v>0</v>
      </c>
      <c r="AE92" s="27" t="n">
        <f aca="false">SUMIF('Off-Balance Sheet'!$J$8:$J$174,$C92,'Off-Balance Sheet'!BH$8:BH$174)</f>
        <v>0</v>
      </c>
      <c r="AF92" s="27" t="n">
        <f aca="false">SUMIF('Off-Balance Sheet'!$J$8:$J$174,$C92,'Off-Balance Sheet'!BI$8:BI$174)</f>
        <v>0</v>
      </c>
      <c r="AG92" s="27" t="n">
        <f aca="false">SUMIF('Off-Balance Sheet'!$J$8:$J$174,$C92,'Off-Balance Sheet'!BJ$8:BJ$174)</f>
        <v>0</v>
      </c>
      <c r="AH92" s="27" t="n">
        <f aca="false">SUMIF('Off-Balance Sheet'!$J$8:$J$174,$C92,'Off-Balance Sheet'!BK$8:BK$174)</f>
        <v>0</v>
      </c>
      <c r="AI92" s="27" t="n">
        <f aca="false">SUMIF('Off-Balance Sheet'!$J$8:$J$174,$C92,'Off-Balance Sheet'!BL$8:BL$174)</f>
        <v>0</v>
      </c>
      <c r="AJ92" s="27" t="n">
        <f aca="false">SUMIF('Off-Balance Sheet'!$J$8:$J$174,$C92,'Off-Balance Sheet'!BM$8:BM$174)</f>
        <v>0</v>
      </c>
      <c r="AK92" s="27" t="n">
        <f aca="false">SUMIF('Off-Balance Sheet'!$J$8:$J$174,$C92,'Off-Balance Sheet'!BN$8:BN$174)</f>
        <v>0</v>
      </c>
      <c r="AL92" s="27" t="n">
        <f aca="false">SUMIF('Off-Balance Sheet'!$J$8:$J$174,$C92,'Off-Balance Sheet'!BO$8:BO$174)</f>
        <v>0</v>
      </c>
      <c r="AM92" s="27" t="n">
        <f aca="false">SUMIF('Off-Balance Sheet'!$J$8:$J$174,$C92,'Off-Balance Sheet'!BP$8:BP$174)</f>
        <v>0</v>
      </c>
      <c r="AN92" s="27" t="n">
        <f aca="false">SUMIF('Off-Balance Sheet'!$J$8:$J$174,$C92,'Off-Balance Sheet'!BQ$8:BQ$174)</f>
        <v>0</v>
      </c>
      <c r="AO92" s="27" t="n">
        <f aca="false">SUMIF('Off-Balance Sheet'!$J$8:$J$174,$C92,'Off-Balance Sheet'!BR$8:BR$174)</f>
        <v>0</v>
      </c>
      <c r="AP92" s="27" t="n">
        <f aca="false">SUMIF('Off-Balance Sheet'!$J$8:$J$174,$C92,'Off-Balance Sheet'!BS$8:BS$174)</f>
        <v>0</v>
      </c>
      <c r="AQ92" s="27" t="n">
        <f aca="false">SUMIF('Off-Balance Sheet'!$J$8:$J$174,$C92,'Off-Balance Sheet'!BT$8:BT$174)</f>
        <v>0</v>
      </c>
      <c r="AR92" s="27" t="n">
        <f aca="false">SUMIF('Off-Balance Sheet'!$J$8:$J$174,$C92,'Off-Balance Sheet'!BU$8:BU$174)</f>
        <v>0</v>
      </c>
      <c r="AS92" s="27" t="n">
        <f aca="false">SUMIF('Off-Balance Sheet'!$J$8:$J$174,$C92,'Off-Balance Sheet'!BV$8:BV$174)</f>
        <v>0</v>
      </c>
      <c r="AT92" s="27" t="n">
        <f aca="false">SUMIF('Off-Balance Sheet'!$J$8:$J$174,$C92,'Off-Balance Sheet'!BW$8:BW$174)</f>
        <v>0</v>
      </c>
      <c r="AU92" s="27" t="n">
        <f aca="false">SUMIF('Off-Balance Sheet'!$J$8:$J$174,$C92,'Off-Balance Sheet'!BX$8:BX$174)</f>
        <v>0</v>
      </c>
      <c r="AV92" s="27" t="n">
        <f aca="false">SUMIF('Off-Balance Sheet'!$J$8:$J$174,$C92,'Off-Balance Sheet'!BY$8:BY$174)</f>
        <v>0</v>
      </c>
      <c r="AW92" s="27" t="n">
        <f aca="false">SUMIF('Off-Balance Sheet'!$J$8:$J$174,$C92,'Off-Balance Sheet'!BZ$8:BZ$174)</f>
        <v>0</v>
      </c>
      <c r="AX92" s="27" t="n">
        <f aca="false">SUMIF('Off-Balance Sheet'!$J$8:$J$174,$C92,'Off-Balance Sheet'!CA$8:CA$174)</f>
        <v>0</v>
      </c>
      <c r="AY92" s="27" t="n">
        <f aca="false">SUMIF('Off-Balance Sheet'!$J$8:$J$174,$C92,'Off-Balance Sheet'!CB$8:CB$174)</f>
        <v>0</v>
      </c>
      <c r="AZ92" s="27" t="n">
        <f aca="false">SUMIF('Off-Balance Sheet'!$J$8:$J$174,$C92,'Off-Balance Sheet'!CC$8:CC$174)</f>
        <v>0</v>
      </c>
      <c r="BA92" s="27" t="n">
        <f aca="false">SUMIF('Off-Balance Sheet'!$J$8:$J$174,$C92,'Off-Balance Sheet'!CD$8:CD$174)</f>
        <v>0</v>
      </c>
      <c r="BB92" s="27" t="n">
        <f aca="false">SUMIF('Off-Balance Sheet'!$J$8:$J$174,$C92,'Off-Balance Sheet'!CE$8:CE$174)</f>
        <v>0</v>
      </c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</row>
    <row r="93" customFormat="false" ht="12.75" hidden="false" customHeight="false" outlineLevel="0" collapsed="false">
      <c r="A93" s="37"/>
      <c r="C93" s="38" t="s">
        <v>182</v>
      </c>
      <c r="D93" s="13" t="n">
        <f aca="false">SUMIF('Off-Balance Sheet'!$J$8:$J$174,$C93,'Off-Balance Sheet'!$U$8:$U$174)</f>
        <v>80</v>
      </c>
      <c r="F93" s="27" t="n">
        <f aca="false">SUMIF('Off-Balance Sheet'!$J$8:$J$174,$C93,'Off-Balance Sheet'!AI$8:AI$174)</f>
        <v>0</v>
      </c>
      <c r="G93" s="27" t="n">
        <f aca="false">SUMIF('Off-Balance Sheet'!$J$8:$J$174,$C93,'Off-Balance Sheet'!AJ$8:AJ$174)</f>
        <v>0</v>
      </c>
      <c r="H93" s="27" t="n">
        <f aca="false">SUMIF('Off-Balance Sheet'!$J$8:$J$174,$C93,'Off-Balance Sheet'!AK$8:AK$174)</f>
        <v>0</v>
      </c>
      <c r="I93" s="27" t="n">
        <f aca="false">SUMIF('Off-Balance Sheet'!$J$8:$J$174,$C93,'Off-Balance Sheet'!AL$8:AL$174)</f>
        <v>0</v>
      </c>
      <c r="J93" s="27" t="n">
        <f aca="false">SUMIF('Off-Balance Sheet'!$J$8:$J$174,$C93,'Off-Balance Sheet'!AM$8:AM$174)</f>
        <v>0</v>
      </c>
      <c r="K93" s="27" t="n">
        <f aca="false">SUMIF('Off-Balance Sheet'!$J$8:$J$174,$C93,'Off-Balance Sheet'!AN$8:AN$174)</f>
        <v>0</v>
      </c>
      <c r="L93" s="27" t="n">
        <f aca="false">SUMIF('Off-Balance Sheet'!$J$8:$J$174,$C93,'Off-Balance Sheet'!AO$8:AO$174)</f>
        <v>0</v>
      </c>
      <c r="M93" s="27" t="n">
        <f aca="false">SUMIF('Off-Balance Sheet'!$J$8:$J$174,$C93,'Off-Balance Sheet'!AP$8:AP$174)</f>
        <v>80</v>
      </c>
      <c r="N93" s="27" t="n">
        <f aca="false">SUMIF('Off-Balance Sheet'!$J$8:$J$174,$C93,'Off-Balance Sheet'!AQ$8:AQ$174)</f>
        <v>0</v>
      </c>
      <c r="O93" s="27" t="n">
        <f aca="false">SUMIF('Off-Balance Sheet'!$J$8:$J$174,$C93,'Off-Balance Sheet'!AR$8:AR$174)</f>
        <v>0</v>
      </c>
      <c r="P93" s="27" t="n">
        <f aca="false">SUMIF('Off-Balance Sheet'!$J$8:$J$174,$C93,'Off-Balance Sheet'!AS$8:AS$174)</f>
        <v>0</v>
      </c>
      <c r="Q93" s="27" t="n">
        <f aca="false">SUMIF('Off-Balance Sheet'!$J$8:$J$174,$C93,'Off-Balance Sheet'!AT$8:AT$174)</f>
        <v>0</v>
      </c>
      <c r="R93" s="27" t="n">
        <f aca="false">SUMIF('Off-Balance Sheet'!$J$8:$J$174,$C93,'Off-Balance Sheet'!AU$8:AU$174)</f>
        <v>0</v>
      </c>
      <c r="S93" s="27" t="n">
        <f aca="false">SUMIF('Off-Balance Sheet'!$J$8:$J$174,$C93,'Off-Balance Sheet'!AV$8:AV$174)</f>
        <v>0</v>
      </c>
      <c r="T93" s="27" t="n">
        <f aca="false">SUMIF('Off-Balance Sheet'!$J$8:$J$174,$C93,'Off-Balance Sheet'!AW$8:AW$174)</f>
        <v>0</v>
      </c>
      <c r="U93" s="27" t="n">
        <f aca="false">SUMIF('Off-Balance Sheet'!$J$8:$J$174,$C93,'Off-Balance Sheet'!AX$8:AX$174)</f>
        <v>0</v>
      </c>
      <c r="V93" s="27" t="n">
        <f aca="false">SUMIF('Off-Balance Sheet'!$J$8:$J$174,$C93,'Off-Balance Sheet'!AY$8:AY$174)</f>
        <v>0</v>
      </c>
      <c r="W93" s="27" t="n">
        <f aca="false">SUMIF('Off-Balance Sheet'!$J$8:$J$174,$C93,'Off-Balance Sheet'!AZ$8:AZ$174)</f>
        <v>0</v>
      </c>
      <c r="X93" s="27" t="n">
        <f aca="false">SUMIF('Off-Balance Sheet'!$J$8:$J$174,$C93,'Off-Balance Sheet'!BA$8:BA$174)</f>
        <v>0</v>
      </c>
      <c r="Y93" s="27" t="n">
        <f aca="false">SUMIF('Off-Balance Sheet'!$J$8:$J$174,$C93,'Off-Balance Sheet'!BB$8:BB$174)</f>
        <v>0</v>
      </c>
      <c r="Z93" s="27" t="n">
        <f aca="false">SUMIF('Off-Balance Sheet'!$J$8:$J$174,$C93,'Off-Balance Sheet'!BC$8:BC$174)</f>
        <v>0</v>
      </c>
      <c r="AA93" s="27" t="n">
        <f aca="false">SUMIF('Off-Balance Sheet'!$J$8:$J$174,$C93,'Off-Balance Sheet'!BD$8:BD$174)</f>
        <v>0</v>
      </c>
      <c r="AB93" s="27" t="n">
        <f aca="false">SUMIF('Off-Balance Sheet'!$J$8:$J$174,$C93,'Off-Balance Sheet'!BE$8:BE$174)</f>
        <v>0</v>
      </c>
      <c r="AC93" s="27" t="n">
        <f aca="false">SUMIF('Off-Balance Sheet'!$J$8:$J$174,$C93,'Off-Balance Sheet'!BF$8:BF$174)</f>
        <v>0</v>
      </c>
      <c r="AD93" s="27" t="n">
        <f aca="false">SUMIF('Off-Balance Sheet'!$J$8:$J$174,$C93,'Off-Balance Sheet'!BG$8:BG$174)</f>
        <v>0</v>
      </c>
      <c r="AE93" s="27" t="n">
        <f aca="false">SUMIF('Off-Balance Sheet'!$J$8:$J$174,$C93,'Off-Balance Sheet'!BH$8:BH$174)</f>
        <v>0</v>
      </c>
      <c r="AF93" s="27" t="n">
        <f aca="false">SUMIF('Off-Balance Sheet'!$J$8:$J$174,$C93,'Off-Balance Sheet'!BI$8:BI$174)</f>
        <v>0</v>
      </c>
      <c r="AG93" s="27" t="n">
        <f aca="false">SUMIF('Off-Balance Sheet'!$J$8:$J$174,$C93,'Off-Balance Sheet'!BJ$8:BJ$174)</f>
        <v>0</v>
      </c>
      <c r="AH93" s="27" t="n">
        <f aca="false">SUMIF('Off-Balance Sheet'!$J$8:$J$174,$C93,'Off-Balance Sheet'!BK$8:BK$174)</f>
        <v>0</v>
      </c>
      <c r="AI93" s="27" t="n">
        <f aca="false">SUMIF('Off-Balance Sheet'!$J$8:$J$174,$C93,'Off-Balance Sheet'!BL$8:BL$174)</f>
        <v>0</v>
      </c>
      <c r="AJ93" s="27" t="n">
        <f aca="false">SUMIF('Off-Balance Sheet'!$J$8:$J$174,$C93,'Off-Balance Sheet'!BM$8:BM$174)</f>
        <v>0</v>
      </c>
      <c r="AK93" s="27" t="n">
        <f aca="false">SUMIF('Off-Balance Sheet'!$J$8:$J$174,$C93,'Off-Balance Sheet'!BN$8:BN$174)</f>
        <v>0</v>
      </c>
      <c r="AL93" s="27" t="n">
        <f aca="false">SUMIF('Off-Balance Sheet'!$J$8:$J$174,$C93,'Off-Balance Sheet'!BO$8:BO$174)</f>
        <v>0</v>
      </c>
      <c r="AM93" s="27" t="n">
        <f aca="false">SUMIF('Off-Balance Sheet'!$J$8:$J$174,$C93,'Off-Balance Sheet'!BP$8:BP$174)</f>
        <v>0</v>
      </c>
      <c r="AN93" s="27" t="n">
        <f aca="false">SUMIF('Off-Balance Sheet'!$J$8:$J$174,$C93,'Off-Balance Sheet'!BQ$8:BQ$174)</f>
        <v>0</v>
      </c>
      <c r="AO93" s="27" t="n">
        <f aca="false">SUMIF('Off-Balance Sheet'!$J$8:$J$174,$C93,'Off-Balance Sheet'!BR$8:BR$174)</f>
        <v>0</v>
      </c>
      <c r="AP93" s="27" t="n">
        <f aca="false">SUMIF('Off-Balance Sheet'!$J$8:$J$174,$C93,'Off-Balance Sheet'!BS$8:BS$174)</f>
        <v>0</v>
      </c>
      <c r="AQ93" s="27" t="n">
        <f aca="false">SUMIF('Off-Balance Sheet'!$J$8:$J$174,$C93,'Off-Balance Sheet'!BT$8:BT$174)</f>
        <v>0</v>
      </c>
      <c r="AR93" s="27" t="n">
        <f aca="false">SUMIF('Off-Balance Sheet'!$J$8:$J$174,$C93,'Off-Balance Sheet'!BU$8:BU$174)</f>
        <v>0</v>
      </c>
      <c r="AS93" s="27" t="n">
        <f aca="false">SUMIF('Off-Balance Sheet'!$J$8:$J$174,$C93,'Off-Balance Sheet'!BV$8:BV$174)</f>
        <v>0</v>
      </c>
      <c r="AT93" s="27" t="n">
        <f aca="false">SUMIF('Off-Balance Sheet'!$J$8:$J$174,$C93,'Off-Balance Sheet'!BW$8:BW$174)</f>
        <v>0</v>
      </c>
      <c r="AU93" s="27" t="n">
        <f aca="false">SUMIF('Off-Balance Sheet'!$J$8:$J$174,$C93,'Off-Balance Sheet'!BX$8:BX$174)</f>
        <v>0</v>
      </c>
      <c r="AV93" s="27" t="n">
        <f aca="false">SUMIF('Off-Balance Sheet'!$J$8:$J$174,$C93,'Off-Balance Sheet'!BY$8:BY$174)</f>
        <v>0</v>
      </c>
      <c r="AW93" s="27" t="n">
        <f aca="false">SUMIF('Off-Balance Sheet'!$J$8:$J$174,$C93,'Off-Balance Sheet'!BZ$8:BZ$174)</f>
        <v>0</v>
      </c>
      <c r="AX93" s="27" t="n">
        <f aca="false">SUMIF('Off-Balance Sheet'!$J$8:$J$174,$C93,'Off-Balance Sheet'!CA$8:CA$174)</f>
        <v>0</v>
      </c>
      <c r="AY93" s="27" t="n">
        <f aca="false">SUMIF('Off-Balance Sheet'!$J$8:$J$174,$C93,'Off-Balance Sheet'!CB$8:CB$174)</f>
        <v>0</v>
      </c>
      <c r="AZ93" s="27" t="n">
        <f aca="false">SUMIF('Off-Balance Sheet'!$J$8:$J$174,$C93,'Off-Balance Sheet'!CC$8:CC$174)</f>
        <v>0</v>
      </c>
      <c r="BA93" s="27" t="n">
        <f aca="false">SUMIF('Off-Balance Sheet'!$J$8:$J$174,$C93,'Off-Balance Sheet'!CD$8:CD$174)</f>
        <v>0</v>
      </c>
      <c r="BB93" s="27" t="n">
        <f aca="false">SUMIF('Off-Balance Sheet'!$J$8:$J$174,$C93,'Off-Balance Sheet'!CE$8:CE$174)</f>
        <v>0</v>
      </c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  <c r="DF93" s="27"/>
      <c r="DG93" s="27"/>
      <c r="DH93" s="27"/>
      <c r="DI93" s="27"/>
      <c r="DJ93" s="27"/>
      <c r="DK93" s="27"/>
    </row>
    <row r="94" customFormat="false" ht="12.75" hidden="false" customHeight="false" outlineLevel="0" collapsed="false">
      <c r="A94" s="37"/>
      <c r="C94" s="38" t="s">
        <v>183</v>
      </c>
      <c r="D94" s="13" t="n">
        <f aca="false">SUMIF('Off-Balance Sheet'!$J$8:$J$174,$C94,'Off-Balance Sheet'!$U$8:$U$174)</f>
        <v>43.5</v>
      </c>
      <c r="F94" s="27" t="n">
        <f aca="false">SUMIF('Off-Balance Sheet'!$J$8:$J$174,$C94,'Off-Balance Sheet'!AI$8:AI$174)</f>
        <v>0</v>
      </c>
      <c r="G94" s="27" t="n">
        <f aca="false">SUMIF('Off-Balance Sheet'!$J$8:$J$174,$C94,'Off-Balance Sheet'!AJ$8:AJ$174)</f>
        <v>0</v>
      </c>
      <c r="H94" s="27" t="n">
        <f aca="false">SUMIF('Off-Balance Sheet'!$J$8:$J$174,$C94,'Off-Balance Sheet'!AK$8:AK$174)</f>
        <v>0</v>
      </c>
      <c r="I94" s="27" t="n">
        <f aca="false">SUMIF('Off-Balance Sheet'!$J$8:$J$174,$C94,'Off-Balance Sheet'!AL$8:AL$174)</f>
        <v>0</v>
      </c>
      <c r="J94" s="27" t="n">
        <f aca="false">SUMIF('Off-Balance Sheet'!$J$8:$J$174,$C94,'Off-Balance Sheet'!AM$8:AM$174)</f>
        <v>0</v>
      </c>
      <c r="K94" s="27" t="n">
        <f aca="false">SUMIF('Off-Balance Sheet'!$J$8:$J$174,$C94,'Off-Balance Sheet'!AN$8:AN$174)</f>
        <v>0</v>
      </c>
      <c r="L94" s="27" t="n">
        <f aca="false">SUMIF('Off-Balance Sheet'!$J$8:$J$174,$C94,'Off-Balance Sheet'!AO$8:AO$174)</f>
        <v>0</v>
      </c>
      <c r="M94" s="27" t="n">
        <f aca="false">SUMIF('Off-Balance Sheet'!$J$8:$J$174,$C94,'Off-Balance Sheet'!AP$8:AP$174)</f>
        <v>0</v>
      </c>
      <c r="N94" s="27" t="n">
        <f aca="false">SUMIF('Off-Balance Sheet'!$J$8:$J$174,$C94,'Off-Balance Sheet'!AQ$8:AQ$174)</f>
        <v>0</v>
      </c>
      <c r="O94" s="27" t="n">
        <f aca="false">SUMIF('Off-Balance Sheet'!$J$8:$J$174,$C94,'Off-Balance Sheet'!AR$8:AR$174)</f>
        <v>43.5</v>
      </c>
      <c r="P94" s="27" t="n">
        <f aca="false">SUMIF('Off-Balance Sheet'!$J$8:$J$174,$C94,'Off-Balance Sheet'!AS$8:AS$174)</f>
        <v>0</v>
      </c>
      <c r="Q94" s="27" t="n">
        <f aca="false">SUMIF('Off-Balance Sheet'!$J$8:$J$174,$C94,'Off-Balance Sheet'!AT$8:AT$174)</f>
        <v>0</v>
      </c>
      <c r="R94" s="27" t="n">
        <f aca="false">SUMIF('Off-Balance Sheet'!$J$8:$J$174,$C94,'Off-Balance Sheet'!AU$8:AU$174)</f>
        <v>0</v>
      </c>
      <c r="S94" s="27" t="n">
        <f aca="false">SUMIF('Off-Balance Sheet'!$J$8:$J$174,$C94,'Off-Balance Sheet'!AV$8:AV$174)</f>
        <v>0</v>
      </c>
      <c r="T94" s="27" t="n">
        <f aca="false">SUMIF('Off-Balance Sheet'!$J$8:$J$174,$C94,'Off-Balance Sheet'!AW$8:AW$174)</f>
        <v>0</v>
      </c>
      <c r="U94" s="27" t="n">
        <f aca="false">SUMIF('Off-Balance Sheet'!$J$8:$J$174,$C94,'Off-Balance Sheet'!AX$8:AX$174)</f>
        <v>0</v>
      </c>
      <c r="V94" s="27" t="n">
        <f aca="false">SUMIF('Off-Balance Sheet'!$J$8:$J$174,$C94,'Off-Balance Sheet'!AY$8:AY$174)</f>
        <v>0</v>
      </c>
      <c r="W94" s="27" t="n">
        <f aca="false">SUMIF('Off-Balance Sheet'!$J$8:$J$174,$C94,'Off-Balance Sheet'!AZ$8:AZ$174)</f>
        <v>0</v>
      </c>
      <c r="X94" s="27" t="n">
        <f aca="false">SUMIF('Off-Balance Sheet'!$J$8:$J$174,$C94,'Off-Balance Sheet'!BA$8:BA$174)</f>
        <v>0</v>
      </c>
      <c r="Y94" s="27" t="n">
        <f aca="false">SUMIF('Off-Balance Sheet'!$J$8:$J$174,$C94,'Off-Balance Sheet'!BB$8:BB$174)</f>
        <v>0</v>
      </c>
      <c r="Z94" s="27" t="n">
        <f aca="false">SUMIF('Off-Balance Sheet'!$J$8:$J$174,$C94,'Off-Balance Sheet'!BC$8:BC$174)</f>
        <v>0</v>
      </c>
      <c r="AA94" s="27" t="n">
        <f aca="false">SUMIF('Off-Balance Sheet'!$J$8:$J$174,$C94,'Off-Balance Sheet'!BD$8:BD$174)</f>
        <v>0</v>
      </c>
      <c r="AB94" s="27" t="n">
        <f aca="false">SUMIF('Off-Balance Sheet'!$J$8:$J$174,$C94,'Off-Balance Sheet'!BE$8:BE$174)</f>
        <v>0</v>
      </c>
      <c r="AC94" s="27" t="n">
        <f aca="false">SUMIF('Off-Balance Sheet'!$J$8:$J$174,$C94,'Off-Balance Sheet'!BF$8:BF$174)</f>
        <v>0</v>
      </c>
      <c r="AD94" s="27" t="n">
        <f aca="false">SUMIF('Off-Balance Sheet'!$J$8:$J$174,$C94,'Off-Balance Sheet'!BG$8:BG$174)</f>
        <v>0</v>
      </c>
      <c r="AE94" s="27" t="n">
        <f aca="false">SUMIF('Off-Balance Sheet'!$J$8:$J$174,$C94,'Off-Balance Sheet'!BH$8:BH$174)</f>
        <v>0</v>
      </c>
      <c r="AF94" s="27" t="n">
        <f aca="false">SUMIF('Off-Balance Sheet'!$J$8:$J$174,$C94,'Off-Balance Sheet'!BI$8:BI$174)</f>
        <v>0</v>
      </c>
      <c r="AG94" s="27" t="n">
        <f aca="false">SUMIF('Off-Balance Sheet'!$J$8:$J$174,$C94,'Off-Balance Sheet'!BJ$8:BJ$174)</f>
        <v>0</v>
      </c>
      <c r="AH94" s="27" t="n">
        <f aca="false">SUMIF('Off-Balance Sheet'!$J$8:$J$174,$C94,'Off-Balance Sheet'!BK$8:BK$174)</f>
        <v>0</v>
      </c>
      <c r="AI94" s="27" t="n">
        <f aca="false">SUMIF('Off-Balance Sheet'!$J$8:$J$174,$C94,'Off-Balance Sheet'!BL$8:BL$174)</f>
        <v>0</v>
      </c>
      <c r="AJ94" s="27" t="n">
        <f aca="false">SUMIF('Off-Balance Sheet'!$J$8:$J$174,$C94,'Off-Balance Sheet'!BM$8:BM$174)</f>
        <v>0</v>
      </c>
      <c r="AK94" s="27" t="n">
        <f aca="false">SUMIF('Off-Balance Sheet'!$J$8:$J$174,$C94,'Off-Balance Sheet'!BN$8:BN$174)</f>
        <v>0</v>
      </c>
      <c r="AL94" s="27" t="n">
        <f aca="false">SUMIF('Off-Balance Sheet'!$J$8:$J$174,$C94,'Off-Balance Sheet'!BO$8:BO$174)</f>
        <v>0</v>
      </c>
      <c r="AM94" s="27" t="n">
        <f aca="false">SUMIF('Off-Balance Sheet'!$J$8:$J$174,$C94,'Off-Balance Sheet'!BP$8:BP$174)</f>
        <v>0</v>
      </c>
      <c r="AN94" s="27" t="n">
        <f aca="false">SUMIF('Off-Balance Sheet'!$J$8:$J$174,$C94,'Off-Balance Sheet'!BQ$8:BQ$174)</f>
        <v>0</v>
      </c>
      <c r="AO94" s="27" t="n">
        <f aca="false">SUMIF('Off-Balance Sheet'!$J$8:$J$174,$C94,'Off-Balance Sheet'!BR$8:BR$174)</f>
        <v>0</v>
      </c>
      <c r="AP94" s="27" t="n">
        <f aca="false">SUMIF('Off-Balance Sheet'!$J$8:$J$174,$C94,'Off-Balance Sheet'!BS$8:BS$174)</f>
        <v>0</v>
      </c>
      <c r="AQ94" s="27" t="n">
        <f aca="false">SUMIF('Off-Balance Sheet'!$J$8:$J$174,$C94,'Off-Balance Sheet'!BT$8:BT$174)</f>
        <v>0</v>
      </c>
      <c r="AR94" s="27" t="n">
        <f aca="false">SUMIF('Off-Balance Sheet'!$J$8:$J$174,$C94,'Off-Balance Sheet'!BU$8:BU$174)</f>
        <v>0</v>
      </c>
      <c r="AS94" s="27" t="n">
        <f aca="false">SUMIF('Off-Balance Sheet'!$J$8:$J$174,$C94,'Off-Balance Sheet'!BV$8:BV$174)</f>
        <v>0</v>
      </c>
      <c r="AT94" s="27" t="n">
        <f aca="false">SUMIF('Off-Balance Sheet'!$J$8:$J$174,$C94,'Off-Balance Sheet'!BW$8:BW$174)</f>
        <v>0</v>
      </c>
      <c r="AU94" s="27" t="n">
        <f aca="false">SUMIF('Off-Balance Sheet'!$J$8:$J$174,$C94,'Off-Balance Sheet'!BX$8:BX$174)</f>
        <v>0</v>
      </c>
      <c r="AV94" s="27" t="n">
        <f aca="false">SUMIF('Off-Balance Sheet'!$J$8:$J$174,$C94,'Off-Balance Sheet'!BY$8:BY$174)</f>
        <v>0</v>
      </c>
      <c r="AW94" s="27" t="n">
        <f aca="false">SUMIF('Off-Balance Sheet'!$J$8:$J$174,$C94,'Off-Balance Sheet'!BZ$8:BZ$174)</f>
        <v>0</v>
      </c>
      <c r="AX94" s="27" t="n">
        <f aca="false">SUMIF('Off-Balance Sheet'!$J$8:$J$174,$C94,'Off-Balance Sheet'!CA$8:CA$174)</f>
        <v>0</v>
      </c>
      <c r="AY94" s="27" t="n">
        <f aca="false">SUMIF('Off-Balance Sheet'!$J$8:$J$174,$C94,'Off-Balance Sheet'!CB$8:CB$174)</f>
        <v>0</v>
      </c>
      <c r="AZ94" s="27" t="n">
        <f aca="false">SUMIF('Off-Balance Sheet'!$J$8:$J$174,$C94,'Off-Balance Sheet'!CC$8:CC$174)</f>
        <v>0</v>
      </c>
      <c r="BA94" s="27" t="n">
        <f aca="false">SUMIF('Off-Balance Sheet'!$J$8:$J$174,$C94,'Off-Balance Sheet'!CD$8:CD$174)</f>
        <v>0</v>
      </c>
      <c r="BB94" s="27" t="n">
        <f aca="false">SUMIF('Off-Balance Sheet'!$J$8:$J$174,$C94,'Off-Balance Sheet'!CE$8:CE$174)</f>
        <v>0</v>
      </c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27"/>
      <c r="CJ94" s="27"/>
      <c r="CK94" s="27"/>
      <c r="CL94" s="27"/>
      <c r="CM94" s="27"/>
      <c r="CN94" s="27"/>
      <c r="CO94" s="27"/>
      <c r="CP94" s="27"/>
      <c r="CQ94" s="27"/>
      <c r="CR94" s="27"/>
      <c r="CS94" s="27"/>
      <c r="CT94" s="27"/>
      <c r="CU94" s="27"/>
      <c r="CV94" s="27"/>
      <c r="CW94" s="27"/>
      <c r="CX94" s="27"/>
      <c r="CY94" s="27"/>
      <c r="CZ94" s="27"/>
      <c r="DA94" s="27"/>
      <c r="DB94" s="27"/>
      <c r="DC94" s="27"/>
      <c r="DD94" s="27"/>
      <c r="DE94" s="27"/>
      <c r="DF94" s="27"/>
      <c r="DG94" s="27"/>
      <c r="DH94" s="27"/>
      <c r="DI94" s="27"/>
      <c r="DJ94" s="27"/>
      <c r="DK94" s="27"/>
    </row>
    <row r="95" customFormat="false" ht="12.75" hidden="false" customHeight="false" outlineLevel="0" collapsed="false">
      <c r="A95" s="37"/>
      <c r="C95" s="38" t="s">
        <v>184</v>
      </c>
      <c r="D95" s="13" t="n">
        <f aca="false">SUMIF('Off-Balance Sheet'!$J$8:$J$174,$C95,'Off-Balance Sheet'!$U$8:$U$174)</f>
        <v>247.3</v>
      </c>
      <c r="F95" s="27" t="n">
        <f aca="false">SUMIF('Off-Balance Sheet'!$J$8:$J$174,$C95,'Off-Balance Sheet'!AI$8:AI$174)</f>
        <v>0</v>
      </c>
      <c r="G95" s="27" t="n">
        <f aca="false">SUMIF('Off-Balance Sheet'!$J$8:$J$174,$C95,'Off-Balance Sheet'!AJ$8:AJ$174)</f>
        <v>0</v>
      </c>
      <c r="H95" s="27" t="n">
        <f aca="false">SUMIF('Off-Balance Sheet'!$J$8:$J$174,$C95,'Off-Balance Sheet'!AK$8:AK$174)</f>
        <v>0</v>
      </c>
      <c r="I95" s="27" t="n">
        <f aca="false">SUMIF('Off-Balance Sheet'!$J$8:$J$174,$C95,'Off-Balance Sheet'!AL$8:AL$174)</f>
        <v>0</v>
      </c>
      <c r="J95" s="27" t="n">
        <f aca="false">SUMIF('Off-Balance Sheet'!$J$8:$J$174,$C95,'Off-Balance Sheet'!AM$8:AM$174)</f>
        <v>0</v>
      </c>
      <c r="K95" s="27" t="n">
        <f aca="false">SUMIF('Off-Balance Sheet'!$J$8:$J$174,$C95,'Off-Balance Sheet'!AN$8:AN$174)</f>
        <v>0</v>
      </c>
      <c r="L95" s="27" t="n">
        <f aca="false">SUMIF('Off-Balance Sheet'!$J$8:$J$174,$C95,'Off-Balance Sheet'!AO$8:AO$174)</f>
        <v>0</v>
      </c>
      <c r="M95" s="27" t="n">
        <f aca="false">SUMIF('Off-Balance Sheet'!$J$8:$J$174,$C95,'Off-Balance Sheet'!AP$8:AP$174)</f>
        <v>0</v>
      </c>
      <c r="N95" s="27" t="n">
        <f aca="false">SUMIF('Off-Balance Sheet'!$J$8:$J$174,$C95,'Off-Balance Sheet'!AQ$8:AQ$174)</f>
        <v>0</v>
      </c>
      <c r="O95" s="27" t="n">
        <f aca="false">SUMIF('Off-Balance Sheet'!$J$8:$J$174,$C95,'Off-Balance Sheet'!AR$8:AR$174)</f>
        <v>247.3</v>
      </c>
      <c r="P95" s="27" t="n">
        <f aca="false">SUMIF('Off-Balance Sheet'!$J$8:$J$174,$C95,'Off-Balance Sheet'!AS$8:AS$174)</f>
        <v>0</v>
      </c>
      <c r="Q95" s="27" t="n">
        <f aca="false">SUMIF('Off-Balance Sheet'!$J$8:$J$174,$C95,'Off-Balance Sheet'!AT$8:AT$174)</f>
        <v>0</v>
      </c>
      <c r="R95" s="27" t="n">
        <f aca="false">SUMIF('Off-Balance Sheet'!$J$8:$J$174,$C95,'Off-Balance Sheet'!AU$8:AU$174)</f>
        <v>0</v>
      </c>
      <c r="S95" s="27" t="n">
        <f aca="false">SUMIF('Off-Balance Sheet'!$J$8:$J$174,$C95,'Off-Balance Sheet'!AV$8:AV$174)</f>
        <v>0</v>
      </c>
      <c r="T95" s="27" t="n">
        <f aca="false">SUMIF('Off-Balance Sheet'!$J$8:$J$174,$C95,'Off-Balance Sheet'!AW$8:AW$174)</f>
        <v>0</v>
      </c>
      <c r="U95" s="27" t="n">
        <f aca="false">SUMIF('Off-Balance Sheet'!$J$8:$J$174,$C95,'Off-Balance Sheet'!AX$8:AX$174)</f>
        <v>0</v>
      </c>
      <c r="V95" s="27" t="n">
        <f aca="false">SUMIF('Off-Balance Sheet'!$J$8:$J$174,$C95,'Off-Balance Sheet'!AY$8:AY$174)</f>
        <v>0</v>
      </c>
      <c r="W95" s="27" t="n">
        <f aca="false">SUMIF('Off-Balance Sheet'!$J$8:$J$174,$C95,'Off-Balance Sheet'!AZ$8:AZ$174)</f>
        <v>0</v>
      </c>
      <c r="X95" s="27" t="n">
        <f aca="false">SUMIF('Off-Balance Sheet'!$J$8:$J$174,$C95,'Off-Balance Sheet'!BA$8:BA$174)</f>
        <v>0</v>
      </c>
      <c r="Y95" s="27" t="n">
        <f aca="false">SUMIF('Off-Balance Sheet'!$J$8:$J$174,$C95,'Off-Balance Sheet'!BB$8:BB$174)</f>
        <v>0</v>
      </c>
      <c r="Z95" s="27" t="n">
        <f aca="false">SUMIF('Off-Balance Sheet'!$J$8:$J$174,$C95,'Off-Balance Sheet'!BC$8:BC$174)</f>
        <v>0</v>
      </c>
      <c r="AA95" s="27" t="n">
        <f aca="false">SUMIF('Off-Balance Sheet'!$J$8:$J$174,$C95,'Off-Balance Sheet'!BD$8:BD$174)</f>
        <v>0</v>
      </c>
      <c r="AB95" s="27" t="n">
        <f aca="false">SUMIF('Off-Balance Sheet'!$J$8:$J$174,$C95,'Off-Balance Sheet'!BE$8:BE$174)</f>
        <v>0</v>
      </c>
      <c r="AC95" s="27" t="n">
        <f aca="false">SUMIF('Off-Balance Sheet'!$J$8:$J$174,$C95,'Off-Balance Sheet'!BF$8:BF$174)</f>
        <v>0</v>
      </c>
      <c r="AD95" s="27" t="n">
        <f aca="false">SUMIF('Off-Balance Sheet'!$J$8:$J$174,$C95,'Off-Balance Sheet'!BG$8:BG$174)</f>
        <v>0</v>
      </c>
      <c r="AE95" s="27" t="n">
        <f aca="false">SUMIF('Off-Balance Sheet'!$J$8:$J$174,$C95,'Off-Balance Sheet'!BH$8:BH$174)</f>
        <v>0</v>
      </c>
      <c r="AF95" s="27" t="n">
        <f aca="false">SUMIF('Off-Balance Sheet'!$J$8:$J$174,$C95,'Off-Balance Sheet'!BI$8:BI$174)</f>
        <v>0</v>
      </c>
      <c r="AG95" s="27" t="n">
        <f aca="false">SUMIF('Off-Balance Sheet'!$J$8:$J$174,$C95,'Off-Balance Sheet'!BJ$8:BJ$174)</f>
        <v>0</v>
      </c>
      <c r="AH95" s="27" t="n">
        <f aca="false">SUMIF('Off-Balance Sheet'!$J$8:$J$174,$C95,'Off-Balance Sheet'!BK$8:BK$174)</f>
        <v>0</v>
      </c>
      <c r="AI95" s="27" t="n">
        <f aca="false">SUMIF('Off-Balance Sheet'!$J$8:$J$174,$C95,'Off-Balance Sheet'!BL$8:BL$174)</f>
        <v>0</v>
      </c>
      <c r="AJ95" s="27" t="n">
        <f aca="false">SUMIF('Off-Balance Sheet'!$J$8:$J$174,$C95,'Off-Balance Sheet'!BM$8:BM$174)</f>
        <v>0</v>
      </c>
      <c r="AK95" s="27" t="n">
        <f aca="false">SUMIF('Off-Balance Sheet'!$J$8:$J$174,$C95,'Off-Balance Sheet'!BN$8:BN$174)</f>
        <v>0</v>
      </c>
      <c r="AL95" s="27" t="n">
        <f aca="false">SUMIF('Off-Balance Sheet'!$J$8:$J$174,$C95,'Off-Balance Sheet'!BO$8:BO$174)</f>
        <v>0</v>
      </c>
      <c r="AM95" s="27" t="n">
        <f aca="false">SUMIF('Off-Balance Sheet'!$J$8:$J$174,$C95,'Off-Balance Sheet'!BP$8:BP$174)</f>
        <v>0</v>
      </c>
      <c r="AN95" s="27" t="n">
        <f aca="false">SUMIF('Off-Balance Sheet'!$J$8:$J$174,$C95,'Off-Balance Sheet'!BQ$8:BQ$174)</f>
        <v>0</v>
      </c>
      <c r="AO95" s="27" t="n">
        <f aca="false">SUMIF('Off-Balance Sheet'!$J$8:$J$174,$C95,'Off-Balance Sheet'!BR$8:BR$174)</f>
        <v>0</v>
      </c>
      <c r="AP95" s="27" t="n">
        <f aca="false">SUMIF('Off-Balance Sheet'!$J$8:$J$174,$C95,'Off-Balance Sheet'!BS$8:BS$174)</f>
        <v>0</v>
      </c>
      <c r="AQ95" s="27" t="n">
        <f aca="false">SUMIF('Off-Balance Sheet'!$J$8:$J$174,$C95,'Off-Balance Sheet'!BT$8:BT$174)</f>
        <v>0</v>
      </c>
      <c r="AR95" s="27" t="n">
        <f aca="false">SUMIF('Off-Balance Sheet'!$J$8:$J$174,$C95,'Off-Balance Sheet'!BU$8:BU$174)</f>
        <v>0</v>
      </c>
      <c r="AS95" s="27" t="n">
        <f aca="false">SUMIF('Off-Balance Sheet'!$J$8:$J$174,$C95,'Off-Balance Sheet'!BV$8:BV$174)</f>
        <v>0</v>
      </c>
      <c r="AT95" s="27" t="n">
        <f aca="false">SUMIF('Off-Balance Sheet'!$J$8:$J$174,$C95,'Off-Balance Sheet'!BW$8:BW$174)</f>
        <v>0</v>
      </c>
      <c r="AU95" s="27" t="n">
        <f aca="false">SUMIF('Off-Balance Sheet'!$J$8:$J$174,$C95,'Off-Balance Sheet'!BX$8:BX$174)</f>
        <v>0</v>
      </c>
      <c r="AV95" s="27" t="n">
        <f aca="false">SUMIF('Off-Balance Sheet'!$J$8:$J$174,$C95,'Off-Balance Sheet'!BY$8:BY$174)</f>
        <v>0</v>
      </c>
      <c r="AW95" s="27" t="n">
        <f aca="false">SUMIF('Off-Balance Sheet'!$J$8:$J$174,$C95,'Off-Balance Sheet'!BZ$8:BZ$174)</f>
        <v>0</v>
      </c>
      <c r="AX95" s="27" t="n">
        <f aca="false">SUMIF('Off-Balance Sheet'!$J$8:$J$174,$C95,'Off-Balance Sheet'!CA$8:CA$174)</f>
        <v>0</v>
      </c>
      <c r="AY95" s="27" t="n">
        <f aca="false">SUMIF('Off-Balance Sheet'!$J$8:$J$174,$C95,'Off-Balance Sheet'!CB$8:CB$174)</f>
        <v>0</v>
      </c>
      <c r="AZ95" s="27" t="n">
        <f aca="false">SUMIF('Off-Balance Sheet'!$J$8:$J$174,$C95,'Off-Balance Sheet'!CC$8:CC$174)</f>
        <v>0</v>
      </c>
      <c r="BA95" s="27" t="n">
        <f aca="false">SUMIF('Off-Balance Sheet'!$J$8:$J$174,$C95,'Off-Balance Sheet'!CD$8:CD$174)</f>
        <v>0</v>
      </c>
      <c r="BB95" s="27" t="n">
        <f aca="false">SUMIF('Off-Balance Sheet'!$J$8:$J$174,$C95,'Off-Balance Sheet'!CE$8:CE$174)</f>
        <v>0</v>
      </c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27"/>
      <c r="CU95" s="27"/>
      <c r="CV95" s="27"/>
      <c r="CW95" s="27"/>
      <c r="CX95" s="27"/>
      <c r="CY95" s="27"/>
      <c r="CZ95" s="27"/>
      <c r="DA95" s="27"/>
      <c r="DB95" s="27"/>
      <c r="DC95" s="27"/>
      <c r="DD95" s="27"/>
      <c r="DE95" s="27"/>
      <c r="DF95" s="27"/>
      <c r="DG95" s="27"/>
      <c r="DH95" s="27"/>
      <c r="DI95" s="27"/>
      <c r="DJ95" s="27"/>
      <c r="DK95" s="27"/>
    </row>
    <row r="96" customFormat="false" ht="12.75" hidden="false" customHeight="false" outlineLevel="0" collapsed="false">
      <c r="A96" s="37"/>
      <c r="C96" s="37" t="s">
        <v>185</v>
      </c>
      <c r="D96" s="13" t="n">
        <f aca="false">SUMIF('Off-Balance Sheet'!$J$8:$J$174,$C96,'Off-Balance Sheet'!$U$8:$U$174)</f>
        <v>62.7775</v>
      </c>
      <c r="F96" s="27" t="n">
        <f aca="false">SUMIF('Off-Balance Sheet'!$J$8:$J$174,$C96,'Off-Balance Sheet'!AI$8:AI$174)</f>
        <v>0</v>
      </c>
      <c r="G96" s="27" t="n">
        <f aca="false">SUMIF('Off-Balance Sheet'!$J$8:$J$174,$C96,'Off-Balance Sheet'!AJ$8:AJ$174)</f>
        <v>62.7775</v>
      </c>
      <c r="H96" s="27" t="n">
        <f aca="false">SUMIF('Off-Balance Sheet'!$J$8:$J$174,$C96,'Off-Balance Sheet'!AK$8:AK$174)</f>
        <v>0</v>
      </c>
      <c r="I96" s="27" t="n">
        <f aca="false">SUMIF('Off-Balance Sheet'!$J$8:$J$174,$C96,'Off-Balance Sheet'!AL$8:AL$174)</f>
        <v>0</v>
      </c>
      <c r="J96" s="27" t="n">
        <f aca="false">SUMIF('Off-Balance Sheet'!$J$8:$J$174,$C96,'Off-Balance Sheet'!AM$8:AM$174)</f>
        <v>0</v>
      </c>
      <c r="K96" s="27" t="n">
        <f aca="false">SUMIF('Off-Balance Sheet'!$J$8:$J$174,$C96,'Off-Balance Sheet'!AN$8:AN$174)</f>
        <v>0</v>
      </c>
      <c r="L96" s="27" t="n">
        <f aca="false">SUMIF('Off-Balance Sheet'!$J$8:$J$174,$C96,'Off-Balance Sheet'!AO$8:AO$174)</f>
        <v>0</v>
      </c>
      <c r="M96" s="27" t="n">
        <f aca="false">SUMIF('Off-Balance Sheet'!$J$8:$J$174,$C96,'Off-Balance Sheet'!AP$8:AP$174)</f>
        <v>0</v>
      </c>
      <c r="N96" s="27" t="n">
        <f aca="false">SUMIF('Off-Balance Sheet'!$J$8:$J$174,$C96,'Off-Balance Sheet'!AQ$8:AQ$174)</f>
        <v>0</v>
      </c>
      <c r="O96" s="27" t="n">
        <f aca="false">SUMIF('Off-Balance Sheet'!$J$8:$J$174,$C96,'Off-Balance Sheet'!AR$8:AR$174)</f>
        <v>0</v>
      </c>
      <c r="P96" s="27" t="n">
        <f aca="false">SUMIF('Off-Balance Sheet'!$J$8:$J$174,$C96,'Off-Balance Sheet'!AS$8:AS$174)</f>
        <v>0</v>
      </c>
      <c r="Q96" s="27" t="n">
        <f aca="false">SUMIF('Off-Balance Sheet'!$J$8:$J$174,$C96,'Off-Balance Sheet'!AT$8:AT$174)</f>
        <v>0</v>
      </c>
      <c r="R96" s="27" t="n">
        <f aca="false">SUMIF('Off-Balance Sheet'!$J$8:$J$174,$C96,'Off-Balance Sheet'!AU$8:AU$174)</f>
        <v>0</v>
      </c>
      <c r="S96" s="27" t="n">
        <f aca="false">SUMIF('Off-Balance Sheet'!$J$8:$J$174,$C96,'Off-Balance Sheet'!AV$8:AV$174)</f>
        <v>0</v>
      </c>
      <c r="T96" s="27" t="n">
        <f aca="false">SUMIF('Off-Balance Sheet'!$J$8:$J$174,$C96,'Off-Balance Sheet'!AW$8:AW$174)</f>
        <v>0</v>
      </c>
      <c r="U96" s="27" t="n">
        <f aca="false">SUMIF('Off-Balance Sheet'!$J$8:$J$174,$C96,'Off-Balance Sheet'!AX$8:AX$174)</f>
        <v>0</v>
      </c>
      <c r="V96" s="27" t="n">
        <f aca="false">SUMIF('Off-Balance Sheet'!$J$8:$J$174,$C96,'Off-Balance Sheet'!AY$8:AY$174)</f>
        <v>0</v>
      </c>
      <c r="W96" s="27" t="n">
        <f aca="false">SUMIF('Off-Balance Sheet'!$J$8:$J$174,$C96,'Off-Balance Sheet'!AZ$8:AZ$174)</f>
        <v>0</v>
      </c>
      <c r="X96" s="27" t="n">
        <f aca="false">SUMIF('Off-Balance Sheet'!$J$8:$J$174,$C96,'Off-Balance Sheet'!BA$8:BA$174)</f>
        <v>0</v>
      </c>
      <c r="Y96" s="27" t="n">
        <f aca="false">SUMIF('Off-Balance Sheet'!$J$8:$J$174,$C96,'Off-Balance Sheet'!BB$8:BB$174)</f>
        <v>0</v>
      </c>
      <c r="Z96" s="27" t="n">
        <f aca="false">SUMIF('Off-Balance Sheet'!$J$8:$J$174,$C96,'Off-Balance Sheet'!BC$8:BC$174)</f>
        <v>0</v>
      </c>
      <c r="AA96" s="27" t="n">
        <f aca="false">SUMIF('Off-Balance Sheet'!$J$8:$J$174,$C96,'Off-Balance Sheet'!BD$8:BD$174)</f>
        <v>0</v>
      </c>
      <c r="AB96" s="27" t="n">
        <f aca="false">SUMIF('Off-Balance Sheet'!$J$8:$J$174,$C96,'Off-Balance Sheet'!BE$8:BE$174)</f>
        <v>0</v>
      </c>
      <c r="AC96" s="27" t="n">
        <f aca="false">SUMIF('Off-Balance Sheet'!$J$8:$J$174,$C96,'Off-Balance Sheet'!BF$8:BF$174)</f>
        <v>0</v>
      </c>
      <c r="AD96" s="27" t="n">
        <f aca="false">SUMIF('Off-Balance Sheet'!$J$8:$J$174,$C96,'Off-Balance Sheet'!BG$8:BG$174)</f>
        <v>0</v>
      </c>
      <c r="AE96" s="27" t="n">
        <f aca="false">SUMIF('Off-Balance Sheet'!$J$8:$J$174,$C96,'Off-Balance Sheet'!BH$8:BH$174)</f>
        <v>0</v>
      </c>
      <c r="AF96" s="27" t="n">
        <f aca="false">SUMIF('Off-Balance Sheet'!$J$8:$J$174,$C96,'Off-Balance Sheet'!BI$8:BI$174)</f>
        <v>0</v>
      </c>
      <c r="AG96" s="27" t="n">
        <f aca="false">SUMIF('Off-Balance Sheet'!$J$8:$J$174,$C96,'Off-Balance Sheet'!BJ$8:BJ$174)</f>
        <v>0</v>
      </c>
      <c r="AH96" s="27" t="n">
        <f aca="false">SUMIF('Off-Balance Sheet'!$J$8:$J$174,$C96,'Off-Balance Sheet'!BK$8:BK$174)</f>
        <v>0</v>
      </c>
      <c r="AI96" s="27" t="n">
        <f aca="false">SUMIF('Off-Balance Sheet'!$J$8:$J$174,$C96,'Off-Balance Sheet'!BL$8:BL$174)</f>
        <v>0</v>
      </c>
      <c r="AJ96" s="27" t="n">
        <f aca="false">SUMIF('Off-Balance Sheet'!$J$8:$J$174,$C96,'Off-Balance Sheet'!BM$8:BM$174)</f>
        <v>0</v>
      </c>
      <c r="AK96" s="27" t="n">
        <f aca="false">SUMIF('Off-Balance Sheet'!$J$8:$J$174,$C96,'Off-Balance Sheet'!BN$8:BN$174)</f>
        <v>0</v>
      </c>
      <c r="AL96" s="27" t="n">
        <f aca="false">SUMIF('Off-Balance Sheet'!$J$8:$J$174,$C96,'Off-Balance Sheet'!BO$8:BO$174)</f>
        <v>0</v>
      </c>
      <c r="AM96" s="27" t="n">
        <f aca="false">SUMIF('Off-Balance Sheet'!$J$8:$J$174,$C96,'Off-Balance Sheet'!BP$8:BP$174)</f>
        <v>0</v>
      </c>
      <c r="AN96" s="27" t="n">
        <f aca="false">SUMIF('Off-Balance Sheet'!$J$8:$J$174,$C96,'Off-Balance Sheet'!BQ$8:BQ$174)</f>
        <v>0</v>
      </c>
      <c r="AO96" s="27" t="n">
        <f aca="false">SUMIF('Off-Balance Sheet'!$J$8:$J$174,$C96,'Off-Balance Sheet'!BR$8:BR$174)</f>
        <v>0</v>
      </c>
      <c r="AP96" s="27" t="n">
        <f aca="false">SUMIF('Off-Balance Sheet'!$J$8:$J$174,$C96,'Off-Balance Sheet'!BS$8:BS$174)</f>
        <v>0</v>
      </c>
      <c r="AQ96" s="27" t="n">
        <f aca="false">SUMIF('Off-Balance Sheet'!$J$8:$J$174,$C96,'Off-Balance Sheet'!BT$8:BT$174)</f>
        <v>0</v>
      </c>
      <c r="AR96" s="27" t="n">
        <f aca="false">SUMIF('Off-Balance Sheet'!$J$8:$J$174,$C96,'Off-Balance Sheet'!BU$8:BU$174)</f>
        <v>0</v>
      </c>
      <c r="AS96" s="27" t="n">
        <f aca="false">SUMIF('Off-Balance Sheet'!$J$8:$J$174,$C96,'Off-Balance Sheet'!BV$8:BV$174)</f>
        <v>0</v>
      </c>
      <c r="AT96" s="27" t="n">
        <f aca="false">SUMIF('Off-Balance Sheet'!$J$8:$J$174,$C96,'Off-Balance Sheet'!BW$8:BW$174)</f>
        <v>0</v>
      </c>
      <c r="AU96" s="27" t="n">
        <f aca="false">SUMIF('Off-Balance Sheet'!$J$8:$J$174,$C96,'Off-Balance Sheet'!BX$8:BX$174)</f>
        <v>0</v>
      </c>
      <c r="AV96" s="27" t="n">
        <f aca="false">SUMIF('Off-Balance Sheet'!$J$8:$J$174,$C96,'Off-Balance Sheet'!BY$8:BY$174)</f>
        <v>0</v>
      </c>
      <c r="AW96" s="27" t="n">
        <f aca="false">SUMIF('Off-Balance Sheet'!$J$8:$J$174,$C96,'Off-Balance Sheet'!BZ$8:BZ$174)</f>
        <v>0</v>
      </c>
      <c r="AX96" s="27" t="n">
        <f aca="false">SUMIF('Off-Balance Sheet'!$J$8:$J$174,$C96,'Off-Balance Sheet'!CA$8:CA$174)</f>
        <v>0</v>
      </c>
      <c r="AY96" s="27" t="n">
        <f aca="false">SUMIF('Off-Balance Sheet'!$J$8:$J$174,$C96,'Off-Balance Sheet'!CB$8:CB$174)</f>
        <v>0</v>
      </c>
      <c r="AZ96" s="27" t="n">
        <f aca="false">SUMIF('Off-Balance Sheet'!$J$8:$J$174,$C96,'Off-Balance Sheet'!CC$8:CC$174)</f>
        <v>0</v>
      </c>
      <c r="BA96" s="27" t="n">
        <f aca="false">SUMIF('Off-Balance Sheet'!$J$8:$J$174,$C96,'Off-Balance Sheet'!CD$8:CD$174)</f>
        <v>0</v>
      </c>
      <c r="BB96" s="27" t="n">
        <f aca="false">SUMIF('Off-Balance Sheet'!$J$8:$J$174,$C96,'Off-Balance Sheet'!CE$8:CE$174)</f>
        <v>0</v>
      </c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27"/>
      <c r="CJ96" s="27"/>
      <c r="CK96" s="27"/>
      <c r="CL96" s="27"/>
      <c r="CM96" s="27"/>
      <c r="CN96" s="27"/>
      <c r="CO96" s="27"/>
      <c r="CP96" s="27"/>
      <c r="CQ96" s="27"/>
      <c r="CR96" s="27"/>
      <c r="CS96" s="27"/>
      <c r="CT96" s="27"/>
      <c r="CU96" s="27"/>
      <c r="CV96" s="27"/>
      <c r="CW96" s="27"/>
      <c r="CX96" s="27"/>
      <c r="CY96" s="27"/>
      <c r="CZ96" s="27"/>
      <c r="DA96" s="27"/>
      <c r="DB96" s="27"/>
      <c r="DC96" s="27"/>
      <c r="DD96" s="27"/>
      <c r="DE96" s="27"/>
      <c r="DF96" s="27"/>
      <c r="DG96" s="27"/>
      <c r="DH96" s="27"/>
      <c r="DI96" s="27"/>
      <c r="DJ96" s="27"/>
      <c r="DK96" s="27"/>
    </row>
    <row r="97" customFormat="false" ht="12.75" hidden="false" customHeight="false" outlineLevel="0" collapsed="false">
      <c r="A97" s="37"/>
      <c r="C97" s="38" t="s">
        <v>186</v>
      </c>
      <c r="D97" s="13" t="n">
        <f aca="false">SUMIF('Off-Balance Sheet'!$J$8:$J$174,$C97,'Off-Balance Sheet'!$U$8:$U$174)</f>
        <v>2.949983</v>
      </c>
      <c r="F97" s="27" t="n">
        <f aca="false">SUMIF('Off-Balance Sheet'!$J$8:$J$174,$C97,'Off-Balance Sheet'!AI$8:AI$174)</f>
        <v>0</v>
      </c>
      <c r="G97" s="27" t="n">
        <f aca="false">SUMIF('Off-Balance Sheet'!$J$8:$J$174,$C97,'Off-Balance Sheet'!AJ$8:AJ$174)</f>
        <v>0</v>
      </c>
      <c r="H97" s="27" t="n">
        <f aca="false">SUMIF('Off-Balance Sheet'!$J$8:$J$174,$C97,'Off-Balance Sheet'!AK$8:AK$174)</f>
        <v>0</v>
      </c>
      <c r="I97" s="27" t="n">
        <f aca="false">SUMIF('Off-Balance Sheet'!$J$8:$J$174,$C97,'Off-Balance Sheet'!AL$8:AL$174)</f>
        <v>0</v>
      </c>
      <c r="J97" s="27" t="n">
        <f aca="false">SUMIF('Off-Balance Sheet'!$J$8:$J$174,$C97,'Off-Balance Sheet'!AM$8:AM$174)</f>
        <v>0</v>
      </c>
      <c r="K97" s="27" t="n">
        <f aca="false">SUMIF('Off-Balance Sheet'!$J$8:$J$174,$C97,'Off-Balance Sheet'!AN$8:AN$174)</f>
        <v>0</v>
      </c>
      <c r="L97" s="27" t="n">
        <f aca="false">SUMIF('Off-Balance Sheet'!$J$8:$J$174,$C97,'Off-Balance Sheet'!AO$8:AO$174)</f>
        <v>0</v>
      </c>
      <c r="M97" s="27" t="n">
        <f aca="false">SUMIF('Off-Balance Sheet'!$J$8:$J$174,$C97,'Off-Balance Sheet'!AP$8:AP$174)</f>
        <v>0</v>
      </c>
      <c r="N97" s="27" t="n">
        <f aca="false">SUMIF('Off-Balance Sheet'!$J$8:$J$174,$C97,'Off-Balance Sheet'!AQ$8:AQ$174)</f>
        <v>0</v>
      </c>
      <c r="O97" s="27" t="n">
        <f aca="false">SUMIF('Off-Balance Sheet'!$J$8:$J$174,$C97,'Off-Balance Sheet'!AR$8:AR$174)</f>
        <v>0</v>
      </c>
      <c r="P97" s="27" t="n">
        <f aca="false">SUMIF('Off-Balance Sheet'!$J$8:$J$174,$C97,'Off-Balance Sheet'!AS$8:AS$174)</f>
        <v>0</v>
      </c>
      <c r="Q97" s="27" t="n">
        <f aca="false">SUMIF('Off-Balance Sheet'!$J$8:$J$174,$C97,'Off-Balance Sheet'!AT$8:AT$174)</f>
        <v>0</v>
      </c>
      <c r="R97" s="27" t="n">
        <f aca="false">SUMIF('Off-Balance Sheet'!$J$8:$J$174,$C97,'Off-Balance Sheet'!AU$8:AU$174)</f>
        <v>0</v>
      </c>
      <c r="S97" s="27" t="n">
        <f aca="false">SUMIF('Off-Balance Sheet'!$J$8:$J$174,$C97,'Off-Balance Sheet'!AV$8:AV$174)</f>
        <v>0</v>
      </c>
      <c r="T97" s="27" t="n">
        <f aca="false">SUMIF('Off-Balance Sheet'!$J$8:$J$174,$C97,'Off-Balance Sheet'!AW$8:AW$174)</f>
        <v>0</v>
      </c>
      <c r="U97" s="27" t="n">
        <f aca="false">SUMIF('Off-Balance Sheet'!$J$8:$J$174,$C97,'Off-Balance Sheet'!AX$8:AX$174)</f>
        <v>0</v>
      </c>
      <c r="V97" s="27" t="n">
        <f aca="false">SUMIF('Off-Balance Sheet'!$J$8:$J$174,$C97,'Off-Balance Sheet'!AY$8:AY$174)</f>
        <v>0</v>
      </c>
      <c r="W97" s="27" t="n">
        <f aca="false">SUMIF('Off-Balance Sheet'!$J$8:$J$174,$C97,'Off-Balance Sheet'!AZ$8:AZ$174)</f>
        <v>0</v>
      </c>
      <c r="X97" s="27" t="n">
        <f aca="false">SUMIF('Off-Balance Sheet'!$J$8:$J$174,$C97,'Off-Balance Sheet'!BA$8:BA$174)</f>
        <v>0</v>
      </c>
      <c r="Y97" s="27" t="n">
        <f aca="false">SUMIF('Off-Balance Sheet'!$J$8:$J$174,$C97,'Off-Balance Sheet'!BB$8:BB$174)</f>
        <v>0</v>
      </c>
      <c r="Z97" s="27" t="n">
        <f aca="false">SUMIF('Off-Balance Sheet'!$J$8:$J$174,$C97,'Off-Balance Sheet'!BC$8:BC$174)</f>
        <v>0</v>
      </c>
      <c r="AA97" s="27" t="n">
        <f aca="false">SUMIF('Off-Balance Sheet'!$J$8:$J$174,$C97,'Off-Balance Sheet'!BD$8:BD$174)</f>
        <v>0</v>
      </c>
      <c r="AB97" s="27" t="n">
        <f aca="false">SUMIF('Off-Balance Sheet'!$J$8:$J$174,$C97,'Off-Balance Sheet'!BE$8:BE$174)</f>
        <v>0</v>
      </c>
      <c r="AC97" s="27" t="n">
        <f aca="false">SUMIF('Off-Balance Sheet'!$J$8:$J$174,$C97,'Off-Balance Sheet'!BF$8:BF$174)</f>
        <v>0</v>
      </c>
      <c r="AD97" s="27" t="n">
        <f aca="false">SUMIF('Off-Balance Sheet'!$J$8:$J$174,$C97,'Off-Balance Sheet'!BG$8:BG$174)</f>
        <v>0</v>
      </c>
      <c r="AE97" s="27" t="n">
        <f aca="false">SUMIF('Off-Balance Sheet'!$J$8:$J$174,$C97,'Off-Balance Sheet'!BH$8:BH$174)</f>
        <v>0</v>
      </c>
      <c r="AF97" s="27" t="n">
        <f aca="false">SUMIF('Off-Balance Sheet'!$J$8:$J$174,$C97,'Off-Balance Sheet'!BI$8:BI$174)</f>
        <v>0</v>
      </c>
      <c r="AG97" s="27" t="n">
        <f aca="false">SUMIF('Off-Balance Sheet'!$J$8:$J$174,$C97,'Off-Balance Sheet'!BJ$8:BJ$174)</f>
        <v>0</v>
      </c>
      <c r="AH97" s="27" t="n">
        <f aca="false">SUMIF('Off-Balance Sheet'!$J$8:$J$174,$C97,'Off-Balance Sheet'!BK$8:BK$174)</f>
        <v>0</v>
      </c>
      <c r="AI97" s="27" t="n">
        <f aca="false">SUMIF('Off-Balance Sheet'!$J$8:$J$174,$C97,'Off-Balance Sheet'!BL$8:BL$174)</f>
        <v>0</v>
      </c>
      <c r="AJ97" s="27" t="n">
        <f aca="false">SUMIF('Off-Balance Sheet'!$J$8:$J$174,$C97,'Off-Balance Sheet'!BM$8:BM$174)</f>
        <v>0</v>
      </c>
      <c r="AK97" s="27" t="n">
        <f aca="false">SUMIF('Off-Balance Sheet'!$J$8:$J$174,$C97,'Off-Balance Sheet'!BN$8:BN$174)</f>
        <v>0</v>
      </c>
      <c r="AL97" s="27" t="n">
        <f aca="false">SUMIF('Off-Balance Sheet'!$J$8:$J$174,$C97,'Off-Balance Sheet'!BO$8:BO$174)</f>
        <v>0</v>
      </c>
      <c r="AM97" s="27" t="n">
        <f aca="false">SUMIF('Off-Balance Sheet'!$J$8:$J$174,$C97,'Off-Balance Sheet'!BP$8:BP$174)</f>
        <v>0</v>
      </c>
      <c r="AN97" s="27" t="n">
        <f aca="false">SUMIF('Off-Balance Sheet'!$J$8:$J$174,$C97,'Off-Balance Sheet'!BQ$8:BQ$174)</f>
        <v>0</v>
      </c>
      <c r="AO97" s="27" t="n">
        <f aca="false">SUMIF('Off-Balance Sheet'!$J$8:$J$174,$C97,'Off-Balance Sheet'!BR$8:BR$174)</f>
        <v>0</v>
      </c>
      <c r="AP97" s="27" t="n">
        <f aca="false">SUMIF('Off-Balance Sheet'!$J$8:$J$174,$C97,'Off-Balance Sheet'!BS$8:BS$174)</f>
        <v>0</v>
      </c>
      <c r="AQ97" s="27" t="n">
        <f aca="false">SUMIF('Off-Balance Sheet'!$J$8:$J$174,$C97,'Off-Balance Sheet'!BT$8:BT$174)</f>
        <v>0</v>
      </c>
      <c r="AR97" s="27" t="n">
        <f aca="false">SUMIF('Off-Balance Sheet'!$J$8:$J$174,$C97,'Off-Balance Sheet'!BU$8:BU$174)</f>
        <v>0</v>
      </c>
      <c r="AS97" s="27" t="n">
        <f aca="false">SUMIF('Off-Balance Sheet'!$J$8:$J$174,$C97,'Off-Balance Sheet'!BV$8:BV$174)</f>
        <v>0</v>
      </c>
      <c r="AT97" s="27" t="n">
        <f aca="false">SUMIF('Off-Balance Sheet'!$J$8:$J$174,$C97,'Off-Balance Sheet'!BW$8:BW$174)</f>
        <v>0</v>
      </c>
      <c r="AU97" s="27" t="n">
        <f aca="false">SUMIF('Off-Balance Sheet'!$J$8:$J$174,$C97,'Off-Balance Sheet'!BX$8:BX$174)</f>
        <v>0</v>
      </c>
      <c r="AV97" s="27" t="n">
        <f aca="false">SUMIF('Off-Balance Sheet'!$J$8:$J$174,$C97,'Off-Balance Sheet'!BY$8:BY$174)</f>
        <v>0</v>
      </c>
      <c r="AW97" s="27" t="n">
        <f aca="false">SUMIF('Off-Balance Sheet'!$J$8:$J$174,$C97,'Off-Balance Sheet'!BZ$8:BZ$174)</f>
        <v>0</v>
      </c>
      <c r="AX97" s="27" t="n">
        <f aca="false">SUMIF('Off-Balance Sheet'!$J$8:$J$174,$C97,'Off-Balance Sheet'!CA$8:CA$174)</f>
        <v>0</v>
      </c>
      <c r="AY97" s="27" t="n">
        <f aca="false">SUMIF('Off-Balance Sheet'!$J$8:$J$174,$C97,'Off-Balance Sheet'!CB$8:CB$174)</f>
        <v>0</v>
      </c>
      <c r="AZ97" s="27" t="n">
        <f aca="false">SUMIF('Off-Balance Sheet'!$J$8:$J$174,$C97,'Off-Balance Sheet'!CC$8:CC$174)</f>
        <v>0</v>
      </c>
      <c r="BA97" s="27" t="n">
        <f aca="false">SUMIF('Off-Balance Sheet'!$J$8:$J$174,$C97,'Off-Balance Sheet'!CD$8:CD$174)</f>
        <v>0</v>
      </c>
      <c r="BB97" s="27" t="n">
        <f aca="false">SUMIF('Off-Balance Sheet'!$J$8:$J$174,$C97,'Off-Balance Sheet'!CE$8:CE$174)</f>
        <v>2.949983</v>
      </c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/>
      <c r="DG97" s="27"/>
      <c r="DH97" s="27"/>
      <c r="DI97" s="27"/>
      <c r="DJ97" s="27"/>
      <c r="DK97" s="27"/>
    </row>
    <row r="98" customFormat="false" ht="12.75" hidden="false" customHeight="false" outlineLevel="0" collapsed="false">
      <c r="A98" s="37"/>
      <c r="C98" s="38" t="s">
        <v>187</v>
      </c>
      <c r="D98" s="13" t="n">
        <f aca="false">SUMIF('Off-Balance Sheet'!$J$8:$J$174,$C98,'Off-Balance Sheet'!$U$8:$U$174)</f>
        <v>73.01</v>
      </c>
      <c r="F98" s="27" t="n">
        <f aca="false">SUMIF('Off-Balance Sheet'!$J$8:$J$174,$C98,'Off-Balance Sheet'!AI$8:AI$174)</f>
        <v>0</v>
      </c>
      <c r="G98" s="27" t="n">
        <f aca="false">SUMIF('Off-Balance Sheet'!$J$8:$J$174,$C98,'Off-Balance Sheet'!AJ$8:AJ$174)</f>
        <v>73.01</v>
      </c>
      <c r="H98" s="27" t="n">
        <f aca="false">SUMIF('Off-Balance Sheet'!$J$8:$J$174,$C98,'Off-Balance Sheet'!AK$8:AK$174)</f>
        <v>0</v>
      </c>
      <c r="I98" s="27" t="n">
        <f aca="false">SUMIF('Off-Balance Sheet'!$J$8:$J$174,$C98,'Off-Balance Sheet'!AL$8:AL$174)</f>
        <v>0</v>
      </c>
      <c r="J98" s="27" t="n">
        <f aca="false">SUMIF('Off-Balance Sheet'!$J$8:$J$174,$C98,'Off-Balance Sheet'!AM$8:AM$174)</f>
        <v>0</v>
      </c>
      <c r="K98" s="27" t="n">
        <f aca="false">SUMIF('Off-Balance Sheet'!$J$8:$J$174,$C98,'Off-Balance Sheet'!AN$8:AN$174)</f>
        <v>0</v>
      </c>
      <c r="L98" s="27" t="n">
        <f aca="false">SUMIF('Off-Balance Sheet'!$J$8:$J$174,$C98,'Off-Balance Sheet'!AO$8:AO$174)</f>
        <v>0</v>
      </c>
      <c r="M98" s="27" t="n">
        <f aca="false">SUMIF('Off-Balance Sheet'!$J$8:$J$174,$C98,'Off-Balance Sheet'!AP$8:AP$174)</f>
        <v>0</v>
      </c>
      <c r="N98" s="27" t="n">
        <f aca="false">SUMIF('Off-Balance Sheet'!$J$8:$J$174,$C98,'Off-Balance Sheet'!AQ$8:AQ$174)</f>
        <v>0</v>
      </c>
      <c r="O98" s="27" t="n">
        <f aca="false">SUMIF('Off-Balance Sheet'!$J$8:$J$174,$C98,'Off-Balance Sheet'!AR$8:AR$174)</f>
        <v>0</v>
      </c>
      <c r="P98" s="27" t="n">
        <f aca="false">SUMIF('Off-Balance Sheet'!$J$8:$J$174,$C98,'Off-Balance Sheet'!AS$8:AS$174)</f>
        <v>0</v>
      </c>
      <c r="Q98" s="27" t="n">
        <f aca="false">SUMIF('Off-Balance Sheet'!$J$8:$J$174,$C98,'Off-Balance Sheet'!AT$8:AT$174)</f>
        <v>0</v>
      </c>
      <c r="R98" s="27" t="n">
        <f aca="false">SUMIF('Off-Balance Sheet'!$J$8:$J$174,$C98,'Off-Balance Sheet'!AU$8:AU$174)</f>
        <v>0</v>
      </c>
      <c r="S98" s="27" t="n">
        <f aca="false">SUMIF('Off-Balance Sheet'!$J$8:$J$174,$C98,'Off-Balance Sheet'!AV$8:AV$174)</f>
        <v>0</v>
      </c>
      <c r="T98" s="27" t="n">
        <f aca="false">SUMIF('Off-Balance Sheet'!$J$8:$J$174,$C98,'Off-Balance Sheet'!AW$8:AW$174)</f>
        <v>0</v>
      </c>
      <c r="U98" s="27" t="n">
        <f aca="false">SUMIF('Off-Balance Sheet'!$J$8:$J$174,$C98,'Off-Balance Sheet'!AX$8:AX$174)</f>
        <v>0</v>
      </c>
      <c r="V98" s="27" t="n">
        <f aca="false">SUMIF('Off-Balance Sheet'!$J$8:$J$174,$C98,'Off-Balance Sheet'!AY$8:AY$174)</f>
        <v>0</v>
      </c>
      <c r="W98" s="27" t="n">
        <f aca="false">SUMIF('Off-Balance Sheet'!$J$8:$J$174,$C98,'Off-Balance Sheet'!AZ$8:AZ$174)</f>
        <v>0</v>
      </c>
      <c r="X98" s="27" t="n">
        <f aca="false">SUMIF('Off-Balance Sheet'!$J$8:$J$174,$C98,'Off-Balance Sheet'!BA$8:BA$174)</f>
        <v>0</v>
      </c>
      <c r="Y98" s="27" t="n">
        <f aca="false">SUMIF('Off-Balance Sheet'!$J$8:$J$174,$C98,'Off-Balance Sheet'!BB$8:BB$174)</f>
        <v>0</v>
      </c>
      <c r="Z98" s="27" t="n">
        <f aca="false">SUMIF('Off-Balance Sheet'!$J$8:$J$174,$C98,'Off-Balance Sheet'!BC$8:BC$174)</f>
        <v>0</v>
      </c>
      <c r="AA98" s="27" t="n">
        <f aca="false">SUMIF('Off-Balance Sheet'!$J$8:$J$174,$C98,'Off-Balance Sheet'!BD$8:BD$174)</f>
        <v>0</v>
      </c>
      <c r="AB98" s="27" t="n">
        <f aca="false">SUMIF('Off-Balance Sheet'!$J$8:$J$174,$C98,'Off-Balance Sheet'!BE$8:BE$174)</f>
        <v>0</v>
      </c>
      <c r="AC98" s="27" t="n">
        <f aca="false">SUMIF('Off-Balance Sheet'!$J$8:$J$174,$C98,'Off-Balance Sheet'!BF$8:BF$174)</f>
        <v>0</v>
      </c>
      <c r="AD98" s="27" t="n">
        <f aca="false">SUMIF('Off-Balance Sheet'!$J$8:$J$174,$C98,'Off-Balance Sheet'!BG$8:BG$174)</f>
        <v>0</v>
      </c>
      <c r="AE98" s="27" t="n">
        <f aca="false">SUMIF('Off-Balance Sheet'!$J$8:$J$174,$C98,'Off-Balance Sheet'!BH$8:BH$174)</f>
        <v>0</v>
      </c>
      <c r="AF98" s="27" t="n">
        <f aca="false">SUMIF('Off-Balance Sheet'!$J$8:$J$174,$C98,'Off-Balance Sheet'!BI$8:BI$174)</f>
        <v>0</v>
      </c>
      <c r="AG98" s="27" t="n">
        <f aca="false">SUMIF('Off-Balance Sheet'!$J$8:$J$174,$C98,'Off-Balance Sheet'!BJ$8:BJ$174)</f>
        <v>0</v>
      </c>
      <c r="AH98" s="27" t="n">
        <f aca="false">SUMIF('Off-Balance Sheet'!$J$8:$J$174,$C98,'Off-Balance Sheet'!BK$8:BK$174)</f>
        <v>0</v>
      </c>
      <c r="AI98" s="27" t="n">
        <f aca="false">SUMIF('Off-Balance Sheet'!$J$8:$J$174,$C98,'Off-Balance Sheet'!BL$8:BL$174)</f>
        <v>0</v>
      </c>
      <c r="AJ98" s="27" t="n">
        <f aca="false">SUMIF('Off-Balance Sheet'!$J$8:$J$174,$C98,'Off-Balance Sheet'!BM$8:BM$174)</f>
        <v>0</v>
      </c>
      <c r="AK98" s="27" t="n">
        <f aca="false">SUMIF('Off-Balance Sheet'!$J$8:$J$174,$C98,'Off-Balance Sheet'!BN$8:BN$174)</f>
        <v>0</v>
      </c>
      <c r="AL98" s="27" t="n">
        <f aca="false">SUMIF('Off-Balance Sheet'!$J$8:$J$174,$C98,'Off-Balance Sheet'!BO$8:BO$174)</f>
        <v>0</v>
      </c>
      <c r="AM98" s="27" t="n">
        <f aca="false">SUMIF('Off-Balance Sheet'!$J$8:$J$174,$C98,'Off-Balance Sheet'!BP$8:BP$174)</f>
        <v>0</v>
      </c>
      <c r="AN98" s="27" t="n">
        <f aca="false">SUMIF('Off-Balance Sheet'!$J$8:$J$174,$C98,'Off-Balance Sheet'!BQ$8:BQ$174)</f>
        <v>0</v>
      </c>
      <c r="AO98" s="27" t="n">
        <f aca="false">SUMIF('Off-Balance Sheet'!$J$8:$J$174,$C98,'Off-Balance Sheet'!BR$8:BR$174)</f>
        <v>0</v>
      </c>
      <c r="AP98" s="27" t="n">
        <f aca="false">SUMIF('Off-Balance Sheet'!$J$8:$J$174,$C98,'Off-Balance Sheet'!BS$8:BS$174)</f>
        <v>0</v>
      </c>
      <c r="AQ98" s="27" t="n">
        <f aca="false">SUMIF('Off-Balance Sheet'!$J$8:$J$174,$C98,'Off-Balance Sheet'!BT$8:BT$174)</f>
        <v>0</v>
      </c>
      <c r="AR98" s="27" t="n">
        <f aca="false">SUMIF('Off-Balance Sheet'!$J$8:$J$174,$C98,'Off-Balance Sheet'!BU$8:BU$174)</f>
        <v>0</v>
      </c>
      <c r="AS98" s="27" t="n">
        <f aca="false">SUMIF('Off-Balance Sheet'!$J$8:$J$174,$C98,'Off-Balance Sheet'!BV$8:BV$174)</f>
        <v>0</v>
      </c>
      <c r="AT98" s="27" t="n">
        <f aca="false">SUMIF('Off-Balance Sheet'!$J$8:$J$174,$C98,'Off-Balance Sheet'!BW$8:BW$174)</f>
        <v>0</v>
      </c>
      <c r="AU98" s="27" t="n">
        <f aca="false">SUMIF('Off-Balance Sheet'!$J$8:$J$174,$C98,'Off-Balance Sheet'!BX$8:BX$174)</f>
        <v>0</v>
      </c>
      <c r="AV98" s="27" t="n">
        <f aca="false">SUMIF('Off-Balance Sheet'!$J$8:$J$174,$C98,'Off-Balance Sheet'!BY$8:BY$174)</f>
        <v>0</v>
      </c>
      <c r="AW98" s="27" t="n">
        <f aca="false">SUMIF('Off-Balance Sheet'!$J$8:$J$174,$C98,'Off-Balance Sheet'!BZ$8:BZ$174)</f>
        <v>0</v>
      </c>
      <c r="AX98" s="27" t="n">
        <f aca="false">SUMIF('Off-Balance Sheet'!$J$8:$J$174,$C98,'Off-Balance Sheet'!CA$8:CA$174)</f>
        <v>0</v>
      </c>
      <c r="AY98" s="27" t="n">
        <f aca="false">SUMIF('Off-Balance Sheet'!$J$8:$J$174,$C98,'Off-Balance Sheet'!CB$8:CB$174)</f>
        <v>0</v>
      </c>
      <c r="AZ98" s="27" t="n">
        <f aca="false">SUMIF('Off-Balance Sheet'!$J$8:$J$174,$C98,'Off-Balance Sheet'!CC$8:CC$174)</f>
        <v>0</v>
      </c>
      <c r="BA98" s="27" t="n">
        <f aca="false">SUMIF('Off-Balance Sheet'!$J$8:$J$174,$C98,'Off-Balance Sheet'!CD$8:CD$174)</f>
        <v>0</v>
      </c>
      <c r="BB98" s="27" t="n">
        <f aca="false">SUMIF('Off-Balance Sheet'!$J$8:$J$174,$C98,'Off-Balance Sheet'!CE$8:CE$174)</f>
        <v>0</v>
      </c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7"/>
      <c r="BY98" s="27"/>
      <c r="BZ98" s="27"/>
      <c r="CA98" s="27"/>
      <c r="CB98" s="27"/>
      <c r="CC98" s="27"/>
      <c r="CD98" s="27"/>
      <c r="CE98" s="27"/>
      <c r="CF98" s="27"/>
      <c r="CG98" s="27"/>
      <c r="CH98" s="27"/>
      <c r="CI98" s="27"/>
      <c r="CJ98" s="27"/>
      <c r="CK98" s="27"/>
      <c r="CL98" s="27"/>
      <c r="CM98" s="27"/>
      <c r="CN98" s="27"/>
      <c r="CO98" s="27"/>
      <c r="CP98" s="27"/>
      <c r="CQ98" s="27"/>
      <c r="CR98" s="27"/>
      <c r="CS98" s="27"/>
      <c r="CT98" s="27"/>
      <c r="CU98" s="27"/>
      <c r="CV98" s="27"/>
      <c r="CW98" s="27"/>
      <c r="CX98" s="27"/>
      <c r="CY98" s="27"/>
      <c r="CZ98" s="27"/>
      <c r="DA98" s="27"/>
      <c r="DB98" s="27"/>
      <c r="DC98" s="27"/>
      <c r="DD98" s="27"/>
      <c r="DE98" s="27"/>
      <c r="DF98" s="27"/>
      <c r="DG98" s="27"/>
      <c r="DH98" s="27"/>
      <c r="DI98" s="27"/>
      <c r="DJ98" s="27"/>
      <c r="DK98" s="27"/>
    </row>
    <row r="99" customFormat="false" ht="12.75" hidden="false" customHeight="false" outlineLevel="0" collapsed="false">
      <c r="A99" s="37"/>
      <c r="C99" s="38" t="s">
        <v>188</v>
      </c>
      <c r="D99" s="13" t="n">
        <f aca="false">SUMIF('Off-Balance Sheet'!$J$8:$J$174,$C99,'Off-Balance Sheet'!$U$8:$U$174)</f>
        <v>25</v>
      </c>
      <c r="F99" s="27" t="n">
        <f aca="false">SUMIF('Off-Balance Sheet'!$J$8:$J$174,$C99,'Off-Balance Sheet'!AI$8:AI$174)</f>
        <v>0</v>
      </c>
      <c r="G99" s="27" t="n">
        <f aca="false">SUMIF('Off-Balance Sheet'!$J$8:$J$174,$C99,'Off-Balance Sheet'!AJ$8:AJ$174)</f>
        <v>0</v>
      </c>
      <c r="H99" s="27" t="n">
        <f aca="false">SUMIF('Off-Balance Sheet'!$J$8:$J$174,$C99,'Off-Balance Sheet'!AK$8:AK$174)</f>
        <v>0</v>
      </c>
      <c r="I99" s="27" t="n">
        <f aca="false">SUMIF('Off-Balance Sheet'!$J$8:$J$174,$C99,'Off-Balance Sheet'!AL$8:AL$174)</f>
        <v>0</v>
      </c>
      <c r="J99" s="27" t="n">
        <f aca="false">SUMIF('Off-Balance Sheet'!$J$8:$J$174,$C99,'Off-Balance Sheet'!AM$8:AM$174)</f>
        <v>0</v>
      </c>
      <c r="K99" s="27" t="n">
        <f aca="false">SUMIF('Off-Balance Sheet'!$J$8:$J$174,$C99,'Off-Balance Sheet'!AN$8:AN$174)</f>
        <v>0</v>
      </c>
      <c r="L99" s="27" t="n">
        <f aca="false">SUMIF('Off-Balance Sheet'!$J$8:$J$174,$C99,'Off-Balance Sheet'!AO$8:AO$174)</f>
        <v>0</v>
      </c>
      <c r="M99" s="27" t="n">
        <f aca="false">SUMIF('Off-Balance Sheet'!$J$8:$J$174,$C99,'Off-Balance Sheet'!AP$8:AP$174)</f>
        <v>25</v>
      </c>
      <c r="N99" s="27" t="n">
        <f aca="false">SUMIF('Off-Balance Sheet'!$J$8:$J$174,$C99,'Off-Balance Sheet'!AQ$8:AQ$174)</f>
        <v>0</v>
      </c>
      <c r="O99" s="27" t="n">
        <f aca="false">SUMIF('Off-Balance Sheet'!$J$8:$J$174,$C99,'Off-Balance Sheet'!AR$8:AR$174)</f>
        <v>0</v>
      </c>
      <c r="P99" s="27" t="n">
        <f aca="false">SUMIF('Off-Balance Sheet'!$J$8:$J$174,$C99,'Off-Balance Sheet'!AS$8:AS$174)</f>
        <v>0</v>
      </c>
      <c r="Q99" s="27" t="n">
        <f aca="false">SUMIF('Off-Balance Sheet'!$J$8:$J$174,$C99,'Off-Balance Sheet'!AT$8:AT$174)</f>
        <v>0</v>
      </c>
      <c r="R99" s="27" t="n">
        <f aca="false">SUMIF('Off-Balance Sheet'!$J$8:$J$174,$C99,'Off-Balance Sheet'!AU$8:AU$174)</f>
        <v>0</v>
      </c>
      <c r="S99" s="27" t="n">
        <f aca="false">SUMIF('Off-Balance Sheet'!$J$8:$J$174,$C99,'Off-Balance Sheet'!AV$8:AV$174)</f>
        <v>0</v>
      </c>
      <c r="T99" s="27" t="n">
        <f aca="false">SUMIF('Off-Balance Sheet'!$J$8:$J$174,$C99,'Off-Balance Sheet'!AW$8:AW$174)</f>
        <v>0</v>
      </c>
      <c r="U99" s="27" t="n">
        <f aca="false">SUMIF('Off-Balance Sheet'!$J$8:$J$174,$C99,'Off-Balance Sheet'!AX$8:AX$174)</f>
        <v>0</v>
      </c>
      <c r="V99" s="27" t="n">
        <f aca="false">SUMIF('Off-Balance Sheet'!$J$8:$J$174,$C99,'Off-Balance Sheet'!AY$8:AY$174)</f>
        <v>0</v>
      </c>
      <c r="W99" s="27" t="n">
        <f aca="false">SUMIF('Off-Balance Sheet'!$J$8:$J$174,$C99,'Off-Balance Sheet'!AZ$8:AZ$174)</f>
        <v>0</v>
      </c>
      <c r="X99" s="27" t="n">
        <f aca="false">SUMIF('Off-Balance Sheet'!$J$8:$J$174,$C99,'Off-Balance Sheet'!BA$8:BA$174)</f>
        <v>0</v>
      </c>
      <c r="Y99" s="27" t="n">
        <f aca="false">SUMIF('Off-Balance Sheet'!$J$8:$J$174,$C99,'Off-Balance Sheet'!BB$8:BB$174)</f>
        <v>0</v>
      </c>
      <c r="Z99" s="27" t="n">
        <f aca="false">SUMIF('Off-Balance Sheet'!$J$8:$J$174,$C99,'Off-Balance Sheet'!BC$8:BC$174)</f>
        <v>0</v>
      </c>
      <c r="AA99" s="27" t="n">
        <f aca="false">SUMIF('Off-Balance Sheet'!$J$8:$J$174,$C99,'Off-Balance Sheet'!BD$8:BD$174)</f>
        <v>0</v>
      </c>
      <c r="AB99" s="27" t="n">
        <f aca="false">SUMIF('Off-Balance Sheet'!$J$8:$J$174,$C99,'Off-Balance Sheet'!BE$8:BE$174)</f>
        <v>0</v>
      </c>
      <c r="AC99" s="27" t="n">
        <f aca="false">SUMIF('Off-Balance Sheet'!$J$8:$J$174,$C99,'Off-Balance Sheet'!BF$8:BF$174)</f>
        <v>0</v>
      </c>
      <c r="AD99" s="27" t="n">
        <f aca="false">SUMIF('Off-Balance Sheet'!$J$8:$J$174,$C99,'Off-Balance Sheet'!BG$8:BG$174)</f>
        <v>0</v>
      </c>
      <c r="AE99" s="27" t="n">
        <f aca="false">SUMIF('Off-Balance Sheet'!$J$8:$J$174,$C99,'Off-Balance Sheet'!BH$8:BH$174)</f>
        <v>0</v>
      </c>
      <c r="AF99" s="27" t="n">
        <f aca="false">SUMIF('Off-Balance Sheet'!$J$8:$J$174,$C99,'Off-Balance Sheet'!BI$8:BI$174)</f>
        <v>0</v>
      </c>
      <c r="AG99" s="27" t="n">
        <f aca="false">SUMIF('Off-Balance Sheet'!$J$8:$J$174,$C99,'Off-Balance Sheet'!BJ$8:BJ$174)</f>
        <v>0</v>
      </c>
      <c r="AH99" s="27" t="n">
        <f aca="false">SUMIF('Off-Balance Sheet'!$J$8:$J$174,$C99,'Off-Balance Sheet'!BK$8:BK$174)</f>
        <v>0</v>
      </c>
      <c r="AI99" s="27" t="n">
        <f aca="false">SUMIF('Off-Balance Sheet'!$J$8:$J$174,$C99,'Off-Balance Sheet'!BL$8:BL$174)</f>
        <v>0</v>
      </c>
      <c r="AJ99" s="27" t="n">
        <f aca="false">SUMIF('Off-Balance Sheet'!$J$8:$J$174,$C99,'Off-Balance Sheet'!BM$8:BM$174)</f>
        <v>0</v>
      </c>
      <c r="AK99" s="27" t="n">
        <f aca="false">SUMIF('Off-Balance Sheet'!$J$8:$J$174,$C99,'Off-Balance Sheet'!BN$8:BN$174)</f>
        <v>0</v>
      </c>
      <c r="AL99" s="27" t="n">
        <f aca="false">SUMIF('Off-Balance Sheet'!$J$8:$J$174,$C99,'Off-Balance Sheet'!BO$8:BO$174)</f>
        <v>0</v>
      </c>
      <c r="AM99" s="27" t="n">
        <f aca="false">SUMIF('Off-Balance Sheet'!$J$8:$J$174,$C99,'Off-Balance Sheet'!BP$8:BP$174)</f>
        <v>0</v>
      </c>
      <c r="AN99" s="27" t="n">
        <f aca="false">SUMIF('Off-Balance Sheet'!$J$8:$J$174,$C99,'Off-Balance Sheet'!BQ$8:BQ$174)</f>
        <v>0</v>
      </c>
      <c r="AO99" s="27" t="n">
        <f aca="false">SUMIF('Off-Balance Sheet'!$J$8:$J$174,$C99,'Off-Balance Sheet'!BR$8:BR$174)</f>
        <v>0</v>
      </c>
      <c r="AP99" s="27" t="n">
        <f aca="false">SUMIF('Off-Balance Sheet'!$J$8:$J$174,$C99,'Off-Balance Sheet'!BS$8:BS$174)</f>
        <v>0</v>
      </c>
      <c r="AQ99" s="27" t="n">
        <f aca="false">SUMIF('Off-Balance Sheet'!$J$8:$J$174,$C99,'Off-Balance Sheet'!BT$8:BT$174)</f>
        <v>0</v>
      </c>
      <c r="AR99" s="27" t="n">
        <f aca="false">SUMIF('Off-Balance Sheet'!$J$8:$J$174,$C99,'Off-Balance Sheet'!BU$8:BU$174)</f>
        <v>0</v>
      </c>
      <c r="AS99" s="27" t="n">
        <f aca="false">SUMIF('Off-Balance Sheet'!$J$8:$J$174,$C99,'Off-Balance Sheet'!BV$8:BV$174)</f>
        <v>0</v>
      </c>
      <c r="AT99" s="27" t="n">
        <f aca="false">SUMIF('Off-Balance Sheet'!$J$8:$J$174,$C99,'Off-Balance Sheet'!BW$8:BW$174)</f>
        <v>0</v>
      </c>
      <c r="AU99" s="27" t="n">
        <f aca="false">SUMIF('Off-Balance Sheet'!$J$8:$J$174,$C99,'Off-Balance Sheet'!BX$8:BX$174)</f>
        <v>0</v>
      </c>
      <c r="AV99" s="27" t="n">
        <f aca="false">SUMIF('Off-Balance Sheet'!$J$8:$J$174,$C99,'Off-Balance Sheet'!BY$8:BY$174)</f>
        <v>0</v>
      </c>
      <c r="AW99" s="27" t="n">
        <f aca="false">SUMIF('Off-Balance Sheet'!$J$8:$J$174,$C99,'Off-Balance Sheet'!BZ$8:BZ$174)</f>
        <v>0</v>
      </c>
      <c r="AX99" s="27" t="n">
        <f aca="false">SUMIF('Off-Balance Sheet'!$J$8:$J$174,$C99,'Off-Balance Sheet'!CA$8:CA$174)</f>
        <v>0</v>
      </c>
      <c r="AY99" s="27" t="n">
        <f aca="false">SUMIF('Off-Balance Sheet'!$J$8:$J$174,$C99,'Off-Balance Sheet'!CB$8:CB$174)</f>
        <v>0</v>
      </c>
      <c r="AZ99" s="27" t="n">
        <f aca="false">SUMIF('Off-Balance Sheet'!$J$8:$J$174,$C99,'Off-Balance Sheet'!CC$8:CC$174)</f>
        <v>0</v>
      </c>
      <c r="BA99" s="27" t="n">
        <f aca="false">SUMIF('Off-Balance Sheet'!$J$8:$J$174,$C99,'Off-Balance Sheet'!CD$8:CD$174)</f>
        <v>0</v>
      </c>
      <c r="BB99" s="27" t="n">
        <f aca="false">SUMIF('Off-Balance Sheet'!$J$8:$J$174,$C99,'Off-Balance Sheet'!CE$8:CE$174)</f>
        <v>0</v>
      </c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  <c r="CB99" s="27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P99" s="27"/>
      <c r="CQ99" s="27"/>
      <c r="CR99" s="27"/>
      <c r="CS99" s="27"/>
      <c r="CT99" s="27"/>
      <c r="CU99" s="27"/>
      <c r="CV99" s="27"/>
      <c r="CW99" s="27"/>
      <c r="CX99" s="27"/>
      <c r="CY99" s="27"/>
      <c r="CZ99" s="27"/>
      <c r="DA99" s="27"/>
      <c r="DB99" s="27"/>
      <c r="DC99" s="27"/>
      <c r="DD99" s="27"/>
      <c r="DE99" s="27"/>
      <c r="DF99" s="27"/>
      <c r="DG99" s="27"/>
      <c r="DH99" s="27"/>
      <c r="DI99" s="27"/>
      <c r="DJ99" s="27"/>
      <c r="DK99" s="27"/>
    </row>
    <row r="100" customFormat="false" ht="12.75" hidden="false" customHeight="false" outlineLevel="0" collapsed="false">
      <c r="A100" s="37"/>
      <c r="C100" s="37" t="s">
        <v>189</v>
      </c>
      <c r="D100" s="13" t="n">
        <f aca="false">SUMIF('Off-Balance Sheet'!$J$8:$J$174,$C100,'Off-Balance Sheet'!$U$8:$U$174)</f>
        <v>358</v>
      </c>
      <c r="F100" s="27" t="n">
        <f aca="false">SUMIF('Off-Balance Sheet'!$J$8:$J$174,$C100,'Off-Balance Sheet'!AI$8:AI$174)</f>
        <v>21.88</v>
      </c>
      <c r="G100" s="27" t="n">
        <f aca="false">SUMIF('Off-Balance Sheet'!$J$8:$J$174,$C100,'Off-Balance Sheet'!AJ$8:AJ$174)</f>
        <v>21.1609850382049</v>
      </c>
      <c r="H100" s="27" t="n">
        <f aca="false">SUMIF('Off-Balance Sheet'!$J$8:$J$174,$C100,'Off-Balance Sheet'!AK$8:AK$174)</f>
        <v>22.603779472628</v>
      </c>
      <c r="I100" s="27" t="n">
        <f aca="false">SUMIF('Off-Balance Sheet'!$J$8:$J$174,$C100,'Off-Balance Sheet'!AL$8:AL$174)</f>
        <v>21.8823822554165</v>
      </c>
      <c r="J100" s="27" t="n">
        <f aca="false">SUMIF('Off-Balance Sheet'!$J$8:$J$174,$C100,'Off-Balance Sheet'!AM$8:AM$174)</f>
        <v>21.8823822554165</v>
      </c>
      <c r="K100" s="27" t="n">
        <f aca="false">SUMIF('Off-Balance Sheet'!$J$8:$J$174,$C100,'Off-Balance Sheet'!AN$8:AN$174)</f>
        <v>21.8823822554165</v>
      </c>
      <c r="L100" s="27" t="n">
        <f aca="false">SUMIF('Off-Balance Sheet'!$J$8:$J$174,$C100,'Off-Balance Sheet'!AO$8:AO$174)</f>
        <v>21.8823822554165</v>
      </c>
      <c r="M100" s="27" t="n">
        <f aca="false">SUMIF('Off-Balance Sheet'!$J$8:$J$174,$C100,'Off-Balance Sheet'!AP$8:AP$174)</f>
        <v>21.8823822554165</v>
      </c>
      <c r="N100" s="27" t="n">
        <f aca="false">SUMIF('Off-Balance Sheet'!$J$8:$J$174,$C100,'Off-Balance Sheet'!AQ$8:AQ$174)</f>
        <v>21.8823822554165</v>
      </c>
      <c r="O100" s="27" t="n">
        <f aca="false">SUMIF('Off-Balance Sheet'!$J$8:$J$174,$C100,'Off-Balance Sheet'!AR$8:AR$174)</f>
        <v>21.8823822554165</v>
      </c>
      <c r="P100" s="27" t="n">
        <f aca="false">SUMIF('Off-Balance Sheet'!$J$8:$J$174,$C100,'Off-Balance Sheet'!AS$8:AS$174)</f>
        <v>22.122847994487</v>
      </c>
      <c r="Q100" s="27" t="n">
        <f aca="false">SUMIF('Off-Balance Sheet'!$J$8:$J$174,$C100,'Off-Balance Sheet'!AT$8:AT$174)</f>
        <v>22.122847994487</v>
      </c>
      <c r="R100" s="27" t="n">
        <f aca="false">SUMIF('Off-Balance Sheet'!$J$8:$J$174,$C100,'Off-Balance Sheet'!AU$8:AU$174)</f>
        <v>21.8823822554165</v>
      </c>
      <c r="S100" s="27" t="n">
        <f aca="false">SUMIF('Off-Balance Sheet'!$J$8:$J$174,$C100,'Off-Balance Sheet'!AV$8:AV$174)</f>
        <v>21.641916516346</v>
      </c>
      <c r="T100" s="27" t="n">
        <f aca="false">SUMIF('Off-Balance Sheet'!$J$8:$J$174,$C100,'Off-Balance Sheet'!AW$8:AW$174)</f>
        <v>22.122847994487</v>
      </c>
      <c r="U100" s="27" t="n">
        <f aca="false">SUMIF('Off-Balance Sheet'!$J$8:$J$174,$C100,'Off-Balance Sheet'!AX$8:AX$174)</f>
        <v>22.122847994487</v>
      </c>
      <c r="V100" s="27" t="n">
        <f aca="false">SUMIF('Off-Balance Sheet'!$J$8:$J$174,$C100,'Off-Balance Sheet'!AY$8:AY$174)</f>
        <v>21.8823822554165</v>
      </c>
      <c r="W100" s="27" t="n">
        <f aca="false">SUMIF('Off-Balance Sheet'!$J$8:$J$174,$C100,'Off-Balance Sheet'!AZ$8:AZ$174)</f>
        <v>21.641916516346</v>
      </c>
      <c r="X100" s="27" t="n">
        <f aca="false">SUMIF('Off-Balance Sheet'!$J$8:$J$174,$C100,'Off-Balance Sheet'!BA$8:BA$174)</f>
        <v>22.122847994487</v>
      </c>
      <c r="Y100" s="27" t="n">
        <f aca="false">SUMIF('Off-Balance Sheet'!$J$8:$J$174,$C100,'Off-Balance Sheet'!BB$8:BB$174)</f>
        <v>0</v>
      </c>
      <c r="Z100" s="27" t="n">
        <f aca="false">SUMIF('Off-Balance Sheet'!$J$8:$J$174,$C100,'Off-Balance Sheet'!BC$8:BC$174)</f>
        <v>0</v>
      </c>
      <c r="AA100" s="27" t="n">
        <f aca="false">SUMIF('Off-Balance Sheet'!$J$8:$J$174,$C100,'Off-Balance Sheet'!BD$8:BD$174)</f>
        <v>0</v>
      </c>
      <c r="AB100" s="27" t="n">
        <f aca="false">SUMIF('Off-Balance Sheet'!$J$8:$J$174,$C100,'Off-Balance Sheet'!BE$8:BE$174)</f>
        <v>0</v>
      </c>
      <c r="AC100" s="27" t="n">
        <f aca="false">SUMIF('Off-Balance Sheet'!$J$8:$J$174,$C100,'Off-Balance Sheet'!BF$8:BF$174)</f>
        <v>0</v>
      </c>
      <c r="AD100" s="27" t="n">
        <f aca="false">SUMIF('Off-Balance Sheet'!$J$8:$J$174,$C100,'Off-Balance Sheet'!BG$8:BG$174)</f>
        <v>0</v>
      </c>
      <c r="AE100" s="27" t="n">
        <f aca="false">SUMIF('Off-Balance Sheet'!$J$8:$J$174,$C100,'Off-Balance Sheet'!BH$8:BH$174)</f>
        <v>0</v>
      </c>
      <c r="AF100" s="27" t="n">
        <f aca="false">SUMIF('Off-Balance Sheet'!$J$8:$J$174,$C100,'Off-Balance Sheet'!BI$8:BI$174)</f>
        <v>0</v>
      </c>
      <c r="AG100" s="27" t="n">
        <f aca="false">SUMIF('Off-Balance Sheet'!$J$8:$J$174,$C100,'Off-Balance Sheet'!BJ$8:BJ$174)</f>
        <v>0</v>
      </c>
      <c r="AH100" s="27" t="n">
        <f aca="false">SUMIF('Off-Balance Sheet'!$J$8:$J$174,$C100,'Off-Balance Sheet'!BK$8:BK$174)</f>
        <v>0</v>
      </c>
      <c r="AI100" s="27" t="n">
        <f aca="false">SUMIF('Off-Balance Sheet'!$J$8:$J$174,$C100,'Off-Balance Sheet'!BL$8:BL$174)</f>
        <v>0</v>
      </c>
      <c r="AJ100" s="27" t="n">
        <f aca="false">SUMIF('Off-Balance Sheet'!$J$8:$J$174,$C100,'Off-Balance Sheet'!BM$8:BM$174)</f>
        <v>0</v>
      </c>
      <c r="AK100" s="27" t="n">
        <f aca="false">SUMIF('Off-Balance Sheet'!$J$8:$J$174,$C100,'Off-Balance Sheet'!BN$8:BN$174)</f>
        <v>0</v>
      </c>
      <c r="AL100" s="27" t="n">
        <f aca="false">SUMIF('Off-Balance Sheet'!$J$8:$J$174,$C100,'Off-Balance Sheet'!BO$8:BO$174)</f>
        <v>0</v>
      </c>
      <c r="AM100" s="27" t="n">
        <f aca="false">SUMIF('Off-Balance Sheet'!$J$8:$J$174,$C100,'Off-Balance Sheet'!BP$8:BP$174)</f>
        <v>0</v>
      </c>
      <c r="AN100" s="27" t="n">
        <f aca="false">SUMIF('Off-Balance Sheet'!$J$8:$J$174,$C100,'Off-Balance Sheet'!BQ$8:BQ$174)</f>
        <v>0</v>
      </c>
      <c r="AO100" s="27" t="n">
        <f aca="false">SUMIF('Off-Balance Sheet'!$J$8:$J$174,$C100,'Off-Balance Sheet'!BR$8:BR$174)</f>
        <v>0</v>
      </c>
      <c r="AP100" s="27" t="n">
        <f aca="false">SUMIF('Off-Balance Sheet'!$J$8:$J$174,$C100,'Off-Balance Sheet'!BS$8:BS$174)</f>
        <v>0</v>
      </c>
      <c r="AQ100" s="27" t="n">
        <f aca="false">SUMIF('Off-Balance Sheet'!$J$8:$J$174,$C100,'Off-Balance Sheet'!BT$8:BT$174)</f>
        <v>0</v>
      </c>
      <c r="AR100" s="27" t="n">
        <f aca="false">SUMIF('Off-Balance Sheet'!$J$8:$J$174,$C100,'Off-Balance Sheet'!BU$8:BU$174)</f>
        <v>0</v>
      </c>
      <c r="AS100" s="27" t="n">
        <f aca="false">SUMIF('Off-Balance Sheet'!$J$8:$J$174,$C100,'Off-Balance Sheet'!BV$8:BV$174)</f>
        <v>0</v>
      </c>
      <c r="AT100" s="27" t="n">
        <f aca="false">SUMIF('Off-Balance Sheet'!$J$8:$J$174,$C100,'Off-Balance Sheet'!BW$8:BW$174)</f>
        <v>0</v>
      </c>
      <c r="AU100" s="27" t="n">
        <f aca="false">SUMIF('Off-Balance Sheet'!$J$8:$J$174,$C100,'Off-Balance Sheet'!BX$8:BX$174)</f>
        <v>0</v>
      </c>
      <c r="AV100" s="27" t="n">
        <f aca="false">SUMIF('Off-Balance Sheet'!$J$8:$J$174,$C100,'Off-Balance Sheet'!BY$8:BY$174)</f>
        <v>0</v>
      </c>
      <c r="AW100" s="27" t="n">
        <f aca="false">SUMIF('Off-Balance Sheet'!$J$8:$J$174,$C100,'Off-Balance Sheet'!BZ$8:BZ$174)</f>
        <v>0</v>
      </c>
      <c r="AX100" s="27" t="n">
        <f aca="false">SUMIF('Off-Balance Sheet'!$J$8:$J$174,$C100,'Off-Balance Sheet'!CA$8:CA$174)</f>
        <v>0</v>
      </c>
      <c r="AY100" s="27" t="n">
        <f aca="false">SUMIF('Off-Balance Sheet'!$J$8:$J$174,$C100,'Off-Balance Sheet'!CB$8:CB$174)</f>
        <v>0</v>
      </c>
      <c r="AZ100" s="27" t="n">
        <f aca="false">SUMIF('Off-Balance Sheet'!$J$8:$J$174,$C100,'Off-Balance Sheet'!CC$8:CC$174)</f>
        <v>0</v>
      </c>
      <c r="BA100" s="27" t="n">
        <f aca="false">SUMIF('Off-Balance Sheet'!$J$8:$J$174,$C100,'Off-Balance Sheet'!CD$8:CD$174)</f>
        <v>0</v>
      </c>
      <c r="BB100" s="27" t="n">
        <f aca="false">SUMIF('Off-Balance Sheet'!$J$8:$J$174,$C100,'Off-Balance Sheet'!CE$8:CE$174)</f>
        <v>0</v>
      </c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7"/>
      <c r="BY100" s="27"/>
      <c r="BZ100" s="27"/>
      <c r="CA100" s="27"/>
      <c r="CB100" s="27"/>
      <c r="CC100" s="27"/>
      <c r="CD100" s="27"/>
      <c r="CE100" s="27"/>
      <c r="CF100" s="27"/>
      <c r="CG100" s="27"/>
      <c r="CH100" s="27"/>
      <c r="CI100" s="27"/>
      <c r="CJ100" s="27"/>
      <c r="CK100" s="27"/>
      <c r="CL100" s="27"/>
      <c r="CM100" s="27"/>
      <c r="CN100" s="27"/>
      <c r="CO100" s="27"/>
      <c r="CP100" s="27"/>
      <c r="CQ100" s="27"/>
      <c r="CR100" s="27"/>
      <c r="CS100" s="27"/>
      <c r="CT100" s="27"/>
      <c r="CU100" s="27"/>
      <c r="CV100" s="27"/>
      <c r="CW100" s="27"/>
      <c r="CX100" s="27"/>
      <c r="CY100" s="27"/>
      <c r="CZ100" s="27"/>
      <c r="DA100" s="27"/>
      <c r="DB100" s="27"/>
      <c r="DC100" s="27"/>
      <c r="DD100" s="27"/>
      <c r="DE100" s="27"/>
      <c r="DF100" s="27"/>
      <c r="DG100" s="27"/>
      <c r="DH100" s="27"/>
      <c r="DI100" s="27"/>
      <c r="DJ100" s="27"/>
      <c r="DK100" s="27"/>
    </row>
    <row r="101" customFormat="false" ht="12.75" hidden="false" customHeight="false" outlineLevel="0" collapsed="false">
      <c r="C101" s="38" t="s">
        <v>190</v>
      </c>
      <c r="D101" s="13" t="n">
        <f aca="false">SUMIF('Off-Balance Sheet'!$J$8:$J$174,$C101,'Off-Balance Sheet'!$U$8:$U$174)</f>
        <v>31.298384</v>
      </c>
      <c r="F101" s="27" t="n">
        <f aca="false">SUMIF('Off-Balance Sheet'!$J$8:$J$174,$C101,'Off-Balance Sheet'!AI$8:AI$174)</f>
        <v>0</v>
      </c>
      <c r="G101" s="27" t="n">
        <f aca="false">SUMIF('Off-Balance Sheet'!$J$8:$J$174,$C101,'Off-Balance Sheet'!AJ$8:AJ$174)</f>
        <v>0</v>
      </c>
      <c r="H101" s="27" t="n">
        <f aca="false">SUMIF('Off-Balance Sheet'!$J$8:$J$174,$C101,'Off-Balance Sheet'!AK$8:AK$174)</f>
        <v>0</v>
      </c>
      <c r="I101" s="27" t="n">
        <f aca="false">SUMIF('Off-Balance Sheet'!$J$8:$J$174,$C101,'Off-Balance Sheet'!AL$8:AL$174)</f>
        <v>0</v>
      </c>
      <c r="J101" s="27" t="n">
        <f aca="false">SUMIF('Off-Balance Sheet'!$J$8:$J$174,$C101,'Off-Balance Sheet'!AM$8:AM$174)</f>
        <v>31.298384</v>
      </c>
      <c r="K101" s="27" t="n">
        <f aca="false">SUMIF('Off-Balance Sheet'!$J$8:$J$174,$C101,'Off-Balance Sheet'!AN$8:AN$174)</f>
        <v>0</v>
      </c>
      <c r="L101" s="27" t="n">
        <f aca="false">SUMIF('Off-Balance Sheet'!$J$8:$J$174,$C101,'Off-Balance Sheet'!AO$8:AO$174)</f>
        <v>0</v>
      </c>
      <c r="M101" s="27" t="n">
        <f aca="false">SUMIF('Off-Balance Sheet'!$J$8:$J$174,$C101,'Off-Balance Sheet'!AP$8:AP$174)</f>
        <v>0</v>
      </c>
      <c r="N101" s="27" t="n">
        <f aca="false">SUMIF('Off-Balance Sheet'!$J$8:$J$174,$C101,'Off-Balance Sheet'!AQ$8:AQ$174)</f>
        <v>0</v>
      </c>
      <c r="O101" s="27" t="n">
        <f aca="false">SUMIF('Off-Balance Sheet'!$J$8:$J$174,$C101,'Off-Balance Sheet'!AR$8:AR$174)</f>
        <v>0</v>
      </c>
      <c r="P101" s="27" t="n">
        <f aca="false">SUMIF('Off-Balance Sheet'!$J$8:$J$174,$C101,'Off-Balance Sheet'!AS$8:AS$174)</f>
        <v>0</v>
      </c>
      <c r="Q101" s="27" t="n">
        <f aca="false">SUMIF('Off-Balance Sheet'!$J$8:$J$174,$C101,'Off-Balance Sheet'!AT$8:AT$174)</f>
        <v>0</v>
      </c>
      <c r="R101" s="27" t="n">
        <f aca="false">SUMIF('Off-Balance Sheet'!$J$8:$J$174,$C101,'Off-Balance Sheet'!AU$8:AU$174)</f>
        <v>0</v>
      </c>
      <c r="S101" s="27" t="n">
        <f aca="false">SUMIF('Off-Balance Sheet'!$J$8:$J$174,$C101,'Off-Balance Sheet'!AV$8:AV$174)</f>
        <v>0</v>
      </c>
      <c r="T101" s="27" t="n">
        <f aca="false">SUMIF('Off-Balance Sheet'!$J$8:$J$174,$C101,'Off-Balance Sheet'!AW$8:AW$174)</f>
        <v>0</v>
      </c>
      <c r="U101" s="27" t="n">
        <f aca="false">SUMIF('Off-Balance Sheet'!$J$8:$J$174,$C101,'Off-Balance Sheet'!AX$8:AX$174)</f>
        <v>0</v>
      </c>
      <c r="V101" s="27" t="n">
        <f aca="false">SUMIF('Off-Balance Sheet'!$J$8:$J$174,$C101,'Off-Balance Sheet'!AY$8:AY$174)</f>
        <v>0</v>
      </c>
      <c r="W101" s="27" t="n">
        <f aca="false">SUMIF('Off-Balance Sheet'!$J$8:$J$174,$C101,'Off-Balance Sheet'!AZ$8:AZ$174)</f>
        <v>0</v>
      </c>
      <c r="X101" s="27" t="n">
        <f aca="false">SUMIF('Off-Balance Sheet'!$J$8:$J$174,$C101,'Off-Balance Sheet'!BA$8:BA$174)</f>
        <v>0</v>
      </c>
      <c r="Y101" s="27" t="n">
        <f aca="false">SUMIF('Off-Balance Sheet'!$J$8:$J$174,$C101,'Off-Balance Sheet'!BB$8:BB$174)</f>
        <v>0</v>
      </c>
      <c r="Z101" s="27" t="n">
        <f aca="false">SUMIF('Off-Balance Sheet'!$J$8:$J$174,$C101,'Off-Balance Sheet'!BC$8:BC$174)</f>
        <v>0</v>
      </c>
      <c r="AA101" s="27" t="n">
        <f aca="false">SUMIF('Off-Balance Sheet'!$J$8:$J$174,$C101,'Off-Balance Sheet'!BD$8:BD$174)</f>
        <v>0</v>
      </c>
      <c r="AB101" s="27" t="n">
        <f aca="false">SUMIF('Off-Balance Sheet'!$J$8:$J$174,$C101,'Off-Balance Sheet'!BE$8:BE$174)</f>
        <v>0</v>
      </c>
      <c r="AC101" s="27" t="n">
        <f aca="false">SUMIF('Off-Balance Sheet'!$J$8:$J$174,$C101,'Off-Balance Sheet'!BF$8:BF$174)</f>
        <v>0</v>
      </c>
      <c r="AD101" s="27" t="n">
        <f aca="false">SUMIF('Off-Balance Sheet'!$J$8:$J$174,$C101,'Off-Balance Sheet'!BG$8:BG$174)</f>
        <v>0</v>
      </c>
      <c r="AE101" s="27" t="n">
        <f aca="false">SUMIF('Off-Balance Sheet'!$J$8:$J$174,$C101,'Off-Balance Sheet'!BH$8:BH$174)</f>
        <v>0</v>
      </c>
      <c r="AF101" s="27" t="n">
        <f aca="false">SUMIF('Off-Balance Sheet'!$J$8:$J$174,$C101,'Off-Balance Sheet'!BI$8:BI$174)</f>
        <v>0</v>
      </c>
      <c r="AG101" s="27" t="n">
        <f aca="false">SUMIF('Off-Balance Sheet'!$J$8:$J$174,$C101,'Off-Balance Sheet'!BJ$8:BJ$174)</f>
        <v>0</v>
      </c>
      <c r="AH101" s="27" t="n">
        <f aca="false">SUMIF('Off-Balance Sheet'!$J$8:$J$174,$C101,'Off-Balance Sheet'!BK$8:BK$174)</f>
        <v>0</v>
      </c>
      <c r="AI101" s="27" t="n">
        <f aca="false">SUMIF('Off-Balance Sheet'!$J$8:$J$174,$C101,'Off-Balance Sheet'!BL$8:BL$174)</f>
        <v>0</v>
      </c>
      <c r="AJ101" s="27" t="n">
        <f aca="false">SUMIF('Off-Balance Sheet'!$J$8:$J$174,$C101,'Off-Balance Sheet'!BM$8:BM$174)</f>
        <v>0</v>
      </c>
      <c r="AK101" s="27" t="n">
        <f aca="false">SUMIF('Off-Balance Sheet'!$J$8:$J$174,$C101,'Off-Balance Sheet'!BN$8:BN$174)</f>
        <v>0</v>
      </c>
      <c r="AL101" s="27" t="n">
        <f aca="false">SUMIF('Off-Balance Sheet'!$J$8:$J$174,$C101,'Off-Balance Sheet'!BO$8:BO$174)</f>
        <v>0</v>
      </c>
      <c r="AM101" s="27" t="n">
        <f aca="false">SUMIF('Off-Balance Sheet'!$J$8:$J$174,$C101,'Off-Balance Sheet'!BP$8:BP$174)</f>
        <v>0</v>
      </c>
      <c r="AN101" s="27" t="n">
        <f aca="false">SUMIF('Off-Balance Sheet'!$J$8:$J$174,$C101,'Off-Balance Sheet'!BQ$8:BQ$174)</f>
        <v>0</v>
      </c>
      <c r="AO101" s="27" t="n">
        <f aca="false">SUMIF('Off-Balance Sheet'!$J$8:$J$174,$C101,'Off-Balance Sheet'!BR$8:BR$174)</f>
        <v>0</v>
      </c>
      <c r="AP101" s="27" t="n">
        <f aca="false">SUMIF('Off-Balance Sheet'!$J$8:$J$174,$C101,'Off-Balance Sheet'!BS$8:BS$174)</f>
        <v>0</v>
      </c>
      <c r="AQ101" s="27" t="n">
        <f aca="false">SUMIF('Off-Balance Sheet'!$J$8:$J$174,$C101,'Off-Balance Sheet'!BT$8:BT$174)</f>
        <v>0</v>
      </c>
      <c r="AR101" s="27" t="n">
        <f aca="false">SUMIF('Off-Balance Sheet'!$J$8:$J$174,$C101,'Off-Balance Sheet'!BU$8:BU$174)</f>
        <v>0</v>
      </c>
      <c r="AS101" s="27" t="n">
        <f aca="false">SUMIF('Off-Balance Sheet'!$J$8:$J$174,$C101,'Off-Balance Sheet'!BV$8:BV$174)</f>
        <v>0</v>
      </c>
      <c r="AT101" s="27" t="n">
        <f aca="false">SUMIF('Off-Balance Sheet'!$J$8:$J$174,$C101,'Off-Balance Sheet'!BW$8:BW$174)</f>
        <v>0</v>
      </c>
      <c r="AU101" s="27" t="n">
        <f aca="false">SUMIF('Off-Balance Sheet'!$J$8:$J$174,$C101,'Off-Balance Sheet'!BX$8:BX$174)</f>
        <v>0</v>
      </c>
      <c r="AV101" s="27" t="n">
        <f aca="false">SUMIF('Off-Balance Sheet'!$J$8:$J$174,$C101,'Off-Balance Sheet'!BY$8:BY$174)</f>
        <v>0</v>
      </c>
      <c r="AW101" s="27" t="n">
        <f aca="false">SUMIF('Off-Balance Sheet'!$J$8:$J$174,$C101,'Off-Balance Sheet'!BZ$8:BZ$174)</f>
        <v>0</v>
      </c>
      <c r="AX101" s="27" t="n">
        <f aca="false">SUMIF('Off-Balance Sheet'!$J$8:$J$174,$C101,'Off-Balance Sheet'!CA$8:CA$174)</f>
        <v>0</v>
      </c>
      <c r="AY101" s="27" t="n">
        <f aca="false">SUMIF('Off-Balance Sheet'!$J$8:$J$174,$C101,'Off-Balance Sheet'!CB$8:CB$174)</f>
        <v>0</v>
      </c>
      <c r="AZ101" s="27" t="n">
        <f aca="false">SUMIF('Off-Balance Sheet'!$J$8:$J$174,$C101,'Off-Balance Sheet'!CC$8:CC$174)</f>
        <v>0</v>
      </c>
      <c r="BA101" s="27" t="n">
        <f aca="false">SUMIF('Off-Balance Sheet'!$J$8:$J$174,$C101,'Off-Balance Sheet'!CD$8:CD$174)</f>
        <v>0</v>
      </c>
      <c r="BB101" s="27" t="n">
        <f aca="false">SUMIF('Off-Balance Sheet'!$J$8:$J$174,$C101,'Off-Balance Sheet'!CE$8:CE$174)</f>
        <v>0</v>
      </c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  <c r="BV101" s="27"/>
      <c r="BW101" s="27"/>
      <c r="BX101" s="27"/>
      <c r="BY101" s="27"/>
      <c r="BZ101" s="27"/>
      <c r="CA101" s="27"/>
      <c r="CB101" s="27"/>
      <c r="CC101" s="27"/>
      <c r="CD101" s="27"/>
      <c r="CE101" s="27"/>
      <c r="CF101" s="27"/>
      <c r="CG101" s="27"/>
      <c r="CH101" s="27"/>
      <c r="CI101" s="27"/>
      <c r="CJ101" s="27"/>
      <c r="CK101" s="27"/>
      <c r="CL101" s="27"/>
      <c r="CM101" s="27"/>
      <c r="CN101" s="27"/>
      <c r="CO101" s="27"/>
      <c r="CP101" s="27"/>
      <c r="CQ101" s="27"/>
      <c r="CR101" s="27"/>
      <c r="CS101" s="27"/>
      <c r="CT101" s="27"/>
      <c r="CU101" s="27"/>
      <c r="CV101" s="27"/>
      <c r="CW101" s="27"/>
      <c r="CX101" s="27"/>
      <c r="CY101" s="27"/>
      <c r="CZ101" s="27"/>
      <c r="DA101" s="27"/>
      <c r="DB101" s="27"/>
      <c r="DC101" s="27"/>
      <c r="DD101" s="27"/>
      <c r="DE101" s="27"/>
      <c r="DF101" s="27"/>
      <c r="DG101" s="27"/>
      <c r="DH101" s="27"/>
      <c r="DI101" s="27"/>
      <c r="DJ101" s="27"/>
      <c r="DK101" s="27"/>
    </row>
    <row r="102" customFormat="false" ht="12.75" hidden="false" customHeight="false" outlineLevel="0" collapsed="false">
      <c r="C102" s="38" t="s">
        <v>191</v>
      </c>
      <c r="D102" s="13" t="n">
        <f aca="false">SUMIF('Off-Balance Sheet'!$J$8:$J$174,$C102,'Off-Balance Sheet'!$U$8:$U$174)</f>
        <v>115.192873</v>
      </c>
      <c r="F102" s="27" t="n">
        <f aca="false">SUMIF('Off-Balance Sheet'!$J$8:$J$174,$C102,'Off-Balance Sheet'!AI$8:AI$174)</f>
        <v>0</v>
      </c>
      <c r="G102" s="27" t="n">
        <f aca="false">SUMIF('Off-Balance Sheet'!$J$8:$J$174,$C102,'Off-Balance Sheet'!AJ$8:AJ$174)</f>
        <v>0</v>
      </c>
      <c r="H102" s="27" t="n">
        <f aca="false">SUMIF('Off-Balance Sheet'!$J$8:$J$174,$C102,'Off-Balance Sheet'!AK$8:AK$174)</f>
        <v>0</v>
      </c>
      <c r="I102" s="27" t="n">
        <f aca="false">SUMIF('Off-Balance Sheet'!$J$8:$J$174,$C102,'Off-Balance Sheet'!AL$8:AL$174)</f>
        <v>0</v>
      </c>
      <c r="J102" s="27" t="n">
        <f aca="false">SUMIF('Off-Balance Sheet'!$J$8:$J$174,$C102,'Off-Balance Sheet'!AM$8:AM$174)</f>
        <v>115.192873</v>
      </c>
      <c r="K102" s="27" t="n">
        <f aca="false">SUMIF('Off-Balance Sheet'!$J$8:$J$174,$C102,'Off-Balance Sheet'!AN$8:AN$174)</f>
        <v>0</v>
      </c>
      <c r="L102" s="27" t="n">
        <f aca="false">SUMIF('Off-Balance Sheet'!$J$8:$J$174,$C102,'Off-Balance Sheet'!AO$8:AO$174)</f>
        <v>0</v>
      </c>
      <c r="M102" s="27" t="n">
        <f aca="false">SUMIF('Off-Balance Sheet'!$J$8:$J$174,$C102,'Off-Balance Sheet'!AP$8:AP$174)</f>
        <v>0</v>
      </c>
      <c r="N102" s="27" t="n">
        <f aca="false">SUMIF('Off-Balance Sheet'!$J$8:$J$174,$C102,'Off-Balance Sheet'!AQ$8:AQ$174)</f>
        <v>0</v>
      </c>
      <c r="O102" s="27" t="n">
        <f aca="false">SUMIF('Off-Balance Sheet'!$J$8:$J$174,$C102,'Off-Balance Sheet'!AR$8:AR$174)</f>
        <v>0</v>
      </c>
      <c r="P102" s="27" t="n">
        <f aca="false">SUMIF('Off-Balance Sheet'!$J$8:$J$174,$C102,'Off-Balance Sheet'!AS$8:AS$174)</f>
        <v>0</v>
      </c>
      <c r="Q102" s="27" t="n">
        <f aca="false">SUMIF('Off-Balance Sheet'!$J$8:$J$174,$C102,'Off-Balance Sheet'!AT$8:AT$174)</f>
        <v>0</v>
      </c>
      <c r="R102" s="27" t="n">
        <f aca="false">SUMIF('Off-Balance Sheet'!$J$8:$J$174,$C102,'Off-Balance Sheet'!AU$8:AU$174)</f>
        <v>0</v>
      </c>
      <c r="S102" s="27" t="n">
        <f aca="false">SUMIF('Off-Balance Sheet'!$J$8:$J$174,$C102,'Off-Balance Sheet'!AV$8:AV$174)</f>
        <v>0</v>
      </c>
      <c r="T102" s="27" t="n">
        <f aca="false">SUMIF('Off-Balance Sheet'!$J$8:$J$174,$C102,'Off-Balance Sheet'!AW$8:AW$174)</f>
        <v>0</v>
      </c>
      <c r="U102" s="27" t="n">
        <f aca="false">SUMIF('Off-Balance Sheet'!$J$8:$J$174,$C102,'Off-Balance Sheet'!AX$8:AX$174)</f>
        <v>0</v>
      </c>
      <c r="V102" s="27" t="n">
        <f aca="false">SUMIF('Off-Balance Sheet'!$J$8:$J$174,$C102,'Off-Balance Sheet'!AY$8:AY$174)</f>
        <v>0</v>
      </c>
      <c r="W102" s="27" t="n">
        <f aca="false">SUMIF('Off-Balance Sheet'!$J$8:$J$174,$C102,'Off-Balance Sheet'!AZ$8:AZ$174)</f>
        <v>0</v>
      </c>
      <c r="X102" s="27" t="n">
        <f aca="false">SUMIF('Off-Balance Sheet'!$J$8:$J$174,$C102,'Off-Balance Sheet'!BA$8:BA$174)</f>
        <v>0</v>
      </c>
      <c r="Y102" s="27" t="n">
        <f aca="false">SUMIF('Off-Balance Sheet'!$J$8:$J$174,$C102,'Off-Balance Sheet'!BB$8:BB$174)</f>
        <v>0</v>
      </c>
      <c r="Z102" s="27" t="n">
        <f aca="false">SUMIF('Off-Balance Sheet'!$J$8:$J$174,$C102,'Off-Balance Sheet'!BC$8:BC$174)</f>
        <v>0</v>
      </c>
      <c r="AA102" s="27" t="n">
        <f aca="false">SUMIF('Off-Balance Sheet'!$J$8:$J$174,$C102,'Off-Balance Sheet'!BD$8:BD$174)</f>
        <v>0</v>
      </c>
      <c r="AB102" s="27" t="n">
        <f aca="false">SUMIF('Off-Balance Sheet'!$J$8:$J$174,$C102,'Off-Balance Sheet'!BE$8:BE$174)</f>
        <v>0</v>
      </c>
      <c r="AC102" s="27" t="n">
        <f aca="false">SUMIF('Off-Balance Sheet'!$J$8:$J$174,$C102,'Off-Balance Sheet'!BF$8:BF$174)</f>
        <v>0</v>
      </c>
      <c r="AD102" s="27" t="n">
        <f aca="false">SUMIF('Off-Balance Sheet'!$J$8:$J$174,$C102,'Off-Balance Sheet'!BG$8:BG$174)</f>
        <v>0</v>
      </c>
      <c r="AE102" s="27" t="n">
        <f aca="false">SUMIF('Off-Balance Sheet'!$J$8:$J$174,$C102,'Off-Balance Sheet'!BH$8:BH$174)</f>
        <v>0</v>
      </c>
      <c r="AF102" s="27" t="n">
        <f aca="false">SUMIF('Off-Balance Sheet'!$J$8:$J$174,$C102,'Off-Balance Sheet'!BI$8:BI$174)</f>
        <v>0</v>
      </c>
      <c r="AG102" s="27" t="n">
        <f aca="false">SUMIF('Off-Balance Sheet'!$J$8:$J$174,$C102,'Off-Balance Sheet'!BJ$8:BJ$174)</f>
        <v>0</v>
      </c>
      <c r="AH102" s="27" t="n">
        <f aca="false">SUMIF('Off-Balance Sheet'!$J$8:$J$174,$C102,'Off-Balance Sheet'!BK$8:BK$174)</f>
        <v>0</v>
      </c>
      <c r="AI102" s="27" t="n">
        <f aca="false">SUMIF('Off-Balance Sheet'!$J$8:$J$174,$C102,'Off-Balance Sheet'!BL$8:BL$174)</f>
        <v>0</v>
      </c>
      <c r="AJ102" s="27" t="n">
        <f aca="false">SUMIF('Off-Balance Sheet'!$J$8:$J$174,$C102,'Off-Balance Sheet'!BM$8:BM$174)</f>
        <v>0</v>
      </c>
      <c r="AK102" s="27" t="n">
        <f aca="false">SUMIF('Off-Balance Sheet'!$J$8:$J$174,$C102,'Off-Balance Sheet'!BN$8:BN$174)</f>
        <v>0</v>
      </c>
      <c r="AL102" s="27" t="n">
        <f aca="false">SUMIF('Off-Balance Sheet'!$J$8:$J$174,$C102,'Off-Balance Sheet'!BO$8:BO$174)</f>
        <v>0</v>
      </c>
      <c r="AM102" s="27" t="n">
        <f aca="false">SUMIF('Off-Balance Sheet'!$J$8:$J$174,$C102,'Off-Balance Sheet'!BP$8:BP$174)</f>
        <v>0</v>
      </c>
      <c r="AN102" s="27" t="n">
        <f aca="false">SUMIF('Off-Balance Sheet'!$J$8:$J$174,$C102,'Off-Balance Sheet'!BQ$8:BQ$174)</f>
        <v>0</v>
      </c>
      <c r="AO102" s="27" t="n">
        <f aca="false">SUMIF('Off-Balance Sheet'!$J$8:$J$174,$C102,'Off-Balance Sheet'!BR$8:BR$174)</f>
        <v>0</v>
      </c>
      <c r="AP102" s="27" t="n">
        <f aca="false">SUMIF('Off-Balance Sheet'!$J$8:$J$174,$C102,'Off-Balance Sheet'!BS$8:BS$174)</f>
        <v>0</v>
      </c>
      <c r="AQ102" s="27" t="n">
        <f aca="false">SUMIF('Off-Balance Sheet'!$J$8:$J$174,$C102,'Off-Balance Sheet'!BT$8:BT$174)</f>
        <v>0</v>
      </c>
      <c r="AR102" s="27" t="n">
        <f aca="false">SUMIF('Off-Balance Sheet'!$J$8:$J$174,$C102,'Off-Balance Sheet'!BU$8:BU$174)</f>
        <v>0</v>
      </c>
      <c r="AS102" s="27" t="n">
        <f aca="false">SUMIF('Off-Balance Sheet'!$J$8:$J$174,$C102,'Off-Balance Sheet'!BV$8:BV$174)</f>
        <v>0</v>
      </c>
      <c r="AT102" s="27" t="n">
        <f aca="false">SUMIF('Off-Balance Sheet'!$J$8:$J$174,$C102,'Off-Balance Sheet'!BW$8:BW$174)</f>
        <v>0</v>
      </c>
      <c r="AU102" s="27" t="n">
        <f aca="false">SUMIF('Off-Balance Sheet'!$J$8:$J$174,$C102,'Off-Balance Sheet'!BX$8:BX$174)</f>
        <v>0</v>
      </c>
      <c r="AV102" s="27" t="n">
        <f aca="false">SUMIF('Off-Balance Sheet'!$J$8:$J$174,$C102,'Off-Balance Sheet'!BY$8:BY$174)</f>
        <v>0</v>
      </c>
      <c r="AW102" s="27" t="n">
        <f aca="false">SUMIF('Off-Balance Sheet'!$J$8:$J$174,$C102,'Off-Balance Sheet'!BZ$8:BZ$174)</f>
        <v>0</v>
      </c>
      <c r="AX102" s="27" t="n">
        <f aca="false">SUMIF('Off-Balance Sheet'!$J$8:$J$174,$C102,'Off-Balance Sheet'!CA$8:CA$174)</f>
        <v>0</v>
      </c>
      <c r="AY102" s="27" t="n">
        <f aca="false">SUMIF('Off-Balance Sheet'!$J$8:$J$174,$C102,'Off-Balance Sheet'!CB$8:CB$174)</f>
        <v>0</v>
      </c>
      <c r="AZ102" s="27" t="n">
        <f aca="false">SUMIF('Off-Balance Sheet'!$J$8:$J$174,$C102,'Off-Balance Sheet'!CC$8:CC$174)</f>
        <v>0</v>
      </c>
      <c r="BA102" s="27" t="n">
        <f aca="false">SUMIF('Off-Balance Sheet'!$J$8:$J$174,$C102,'Off-Balance Sheet'!CD$8:CD$174)</f>
        <v>0</v>
      </c>
      <c r="BB102" s="27" t="n">
        <f aca="false">SUMIF('Off-Balance Sheet'!$J$8:$J$174,$C102,'Off-Balance Sheet'!CE$8:CE$174)</f>
        <v>0</v>
      </c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  <c r="BW102" s="27"/>
      <c r="BX102" s="27"/>
      <c r="BY102" s="27"/>
      <c r="BZ102" s="27"/>
      <c r="CA102" s="27"/>
      <c r="CB102" s="27"/>
      <c r="CC102" s="27"/>
      <c r="CD102" s="27"/>
      <c r="CE102" s="27"/>
      <c r="CF102" s="27"/>
      <c r="CG102" s="27"/>
      <c r="CH102" s="27"/>
      <c r="CI102" s="27"/>
      <c r="CJ102" s="27"/>
      <c r="CK102" s="27"/>
      <c r="CL102" s="27"/>
      <c r="CM102" s="27"/>
      <c r="CN102" s="27"/>
      <c r="CO102" s="27"/>
      <c r="CP102" s="27"/>
      <c r="CQ102" s="27"/>
      <c r="CR102" s="27"/>
      <c r="CS102" s="27"/>
      <c r="CT102" s="27"/>
      <c r="CU102" s="27"/>
      <c r="CV102" s="27"/>
      <c r="CW102" s="27"/>
      <c r="CX102" s="27"/>
      <c r="CY102" s="27"/>
      <c r="CZ102" s="27"/>
      <c r="DA102" s="27"/>
      <c r="DB102" s="27"/>
      <c r="DC102" s="27"/>
      <c r="DD102" s="27"/>
      <c r="DE102" s="27"/>
      <c r="DF102" s="27"/>
      <c r="DG102" s="27"/>
      <c r="DH102" s="27"/>
      <c r="DI102" s="27"/>
      <c r="DJ102" s="27"/>
      <c r="DK102" s="27"/>
    </row>
    <row r="103" customFormat="false" ht="12.75" hidden="false" customHeight="false" outlineLevel="0" collapsed="false">
      <c r="C103" s="38" t="s">
        <v>192</v>
      </c>
      <c r="D103" s="13" t="n">
        <f aca="false">SUMIF('Off-Balance Sheet'!$J$8:$J$174,$C103,'Off-Balance Sheet'!$U$8:$U$174)</f>
        <v>38</v>
      </c>
      <c r="F103" s="27" t="n">
        <f aca="false">SUMIF('Off-Balance Sheet'!$J$8:$J$174,$C103,'Off-Balance Sheet'!AI$8:AI$174)</f>
        <v>0</v>
      </c>
      <c r="G103" s="27" t="n">
        <f aca="false">SUMIF('Off-Balance Sheet'!$J$8:$J$174,$C103,'Off-Balance Sheet'!AJ$8:AJ$174)</f>
        <v>0</v>
      </c>
      <c r="H103" s="27" t="n">
        <f aca="false">SUMIF('Off-Balance Sheet'!$J$8:$J$174,$C103,'Off-Balance Sheet'!AK$8:AK$174)</f>
        <v>0</v>
      </c>
      <c r="I103" s="27" t="n">
        <f aca="false">SUMIF('Off-Balance Sheet'!$J$8:$J$174,$C103,'Off-Balance Sheet'!AL$8:AL$174)</f>
        <v>0</v>
      </c>
      <c r="J103" s="27" t="n">
        <f aca="false">SUMIF('Off-Balance Sheet'!$J$8:$J$174,$C103,'Off-Balance Sheet'!AM$8:AM$174)</f>
        <v>38</v>
      </c>
      <c r="K103" s="27" t="n">
        <f aca="false">SUMIF('Off-Balance Sheet'!$J$8:$J$174,$C103,'Off-Balance Sheet'!AN$8:AN$174)</f>
        <v>0</v>
      </c>
      <c r="L103" s="27" t="n">
        <f aca="false">SUMIF('Off-Balance Sheet'!$J$8:$J$174,$C103,'Off-Balance Sheet'!AO$8:AO$174)</f>
        <v>0</v>
      </c>
      <c r="M103" s="27" t="n">
        <f aca="false">SUMIF('Off-Balance Sheet'!$J$8:$J$174,$C103,'Off-Balance Sheet'!AP$8:AP$174)</f>
        <v>0</v>
      </c>
      <c r="N103" s="27" t="n">
        <f aca="false">SUMIF('Off-Balance Sheet'!$J$8:$J$174,$C103,'Off-Balance Sheet'!AQ$8:AQ$174)</f>
        <v>0</v>
      </c>
      <c r="O103" s="27" t="n">
        <f aca="false">SUMIF('Off-Balance Sheet'!$J$8:$J$174,$C103,'Off-Balance Sheet'!AR$8:AR$174)</f>
        <v>0</v>
      </c>
      <c r="P103" s="27" t="n">
        <f aca="false">SUMIF('Off-Balance Sheet'!$J$8:$J$174,$C103,'Off-Balance Sheet'!AS$8:AS$174)</f>
        <v>0</v>
      </c>
      <c r="Q103" s="27" t="n">
        <f aca="false">SUMIF('Off-Balance Sheet'!$J$8:$J$174,$C103,'Off-Balance Sheet'!AT$8:AT$174)</f>
        <v>0</v>
      </c>
      <c r="R103" s="27" t="n">
        <f aca="false">SUMIF('Off-Balance Sheet'!$J$8:$J$174,$C103,'Off-Balance Sheet'!AU$8:AU$174)</f>
        <v>0</v>
      </c>
      <c r="S103" s="27" t="n">
        <f aca="false">SUMIF('Off-Balance Sheet'!$J$8:$J$174,$C103,'Off-Balance Sheet'!AV$8:AV$174)</f>
        <v>0</v>
      </c>
      <c r="T103" s="27" t="n">
        <f aca="false">SUMIF('Off-Balance Sheet'!$J$8:$J$174,$C103,'Off-Balance Sheet'!AW$8:AW$174)</f>
        <v>0</v>
      </c>
      <c r="U103" s="27" t="n">
        <f aca="false">SUMIF('Off-Balance Sheet'!$J$8:$J$174,$C103,'Off-Balance Sheet'!AX$8:AX$174)</f>
        <v>0</v>
      </c>
      <c r="V103" s="27" t="n">
        <f aca="false">SUMIF('Off-Balance Sheet'!$J$8:$J$174,$C103,'Off-Balance Sheet'!AY$8:AY$174)</f>
        <v>0</v>
      </c>
      <c r="W103" s="27" t="n">
        <f aca="false">SUMIF('Off-Balance Sheet'!$J$8:$J$174,$C103,'Off-Balance Sheet'!AZ$8:AZ$174)</f>
        <v>0</v>
      </c>
      <c r="X103" s="27" t="n">
        <f aca="false">SUMIF('Off-Balance Sheet'!$J$8:$J$174,$C103,'Off-Balance Sheet'!BA$8:BA$174)</f>
        <v>0</v>
      </c>
      <c r="Y103" s="27" t="n">
        <f aca="false">SUMIF('Off-Balance Sheet'!$J$8:$J$174,$C103,'Off-Balance Sheet'!BB$8:BB$174)</f>
        <v>0</v>
      </c>
      <c r="Z103" s="27" t="n">
        <f aca="false">SUMIF('Off-Balance Sheet'!$J$8:$J$174,$C103,'Off-Balance Sheet'!BC$8:BC$174)</f>
        <v>0</v>
      </c>
      <c r="AA103" s="27" t="n">
        <f aca="false">SUMIF('Off-Balance Sheet'!$J$8:$J$174,$C103,'Off-Balance Sheet'!BD$8:BD$174)</f>
        <v>0</v>
      </c>
      <c r="AB103" s="27" t="n">
        <f aca="false">SUMIF('Off-Balance Sheet'!$J$8:$J$174,$C103,'Off-Balance Sheet'!BE$8:BE$174)</f>
        <v>0</v>
      </c>
      <c r="AC103" s="27" t="n">
        <f aca="false">SUMIF('Off-Balance Sheet'!$J$8:$J$174,$C103,'Off-Balance Sheet'!BF$8:BF$174)</f>
        <v>0</v>
      </c>
      <c r="AD103" s="27" t="n">
        <f aca="false">SUMIF('Off-Balance Sheet'!$J$8:$J$174,$C103,'Off-Balance Sheet'!BG$8:BG$174)</f>
        <v>0</v>
      </c>
      <c r="AE103" s="27" t="n">
        <f aca="false">SUMIF('Off-Balance Sheet'!$J$8:$J$174,$C103,'Off-Balance Sheet'!BH$8:BH$174)</f>
        <v>0</v>
      </c>
      <c r="AF103" s="27" t="n">
        <f aca="false">SUMIF('Off-Balance Sheet'!$J$8:$J$174,$C103,'Off-Balance Sheet'!BI$8:BI$174)</f>
        <v>0</v>
      </c>
      <c r="AG103" s="27" t="n">
        <f aca="false">SUMIF('Off-Balance Sheet'!$J$8:$J$174,$C103,'Off-Balance Sheet'!BJ$8:BJ$174)</f>
        <v>0</v>
      </c>
      <c r="AH103" s="27" t="n">
        <f aca="false">SUMIF('Off-Balance Sheet'!$J$8:$J$174,$C103,'Off-Balance Sheet'!BK$8:BK$174)</f>
        <v>0</v>
      </c>
      <c r="AI103" s="27" t="n">
        <f aca="false">SUMIF('Off-Balance Sheet'!$J$8:$J$174,$C103,'Off-Balance Sheet'!BL$8:BL$174)</f>
        <v>0</v>
      </c>
      <c r="AJ103" s="27" t="n">
        <f aca="false">SUMIF('Off-Balance Sheet'!$J$8:$J$174,$C103,'Off-Balance Sheet'!BM$8:BM$174)</f>
        <v>0</v>
      </c>
      <c r="AK103" s="27" t="n">
        <f aca="false">SUMIF('Off-Balance Sheet'!$J$8:$J$174,$C103,'Off-Balance Sheet'!BN$8:BN$174)</f>
        <v>0</v>
      </c>
      <c r="AL103" s="27" t="n">
        <f aca="false">SUMIF('Off-Balance Sheet'!$J$8:$J$174,$C103,'Off-Balance Sheet'!BO$8:BO$174)</f>
        <v>0</v>
      </c>
      <c r="AM103" s="27" t="n">
        <f aca="false">SUMIF('Off-Balance Sheet'!$J$8:$J$174,$C103,'Off-Balance Sheet'!BP$8:BP$174)</f>
        <v>0</v>
      </c>
      <c r="AN103" s="27" t="n">
        <f aca="false">SUMIF('Off-Balance Sheet'!$J$8:$J$174,$C103,'Off-Balance Sheet'!BQ$8:BQ$174)</f>
        <v>0</v>
      </c>
      <c r="AO103" s="27" t="n">
        <f aca="false">SUMIF('Off-Balance Sheet'!$J$8:$J$174,$C103,'Off-Balance Sheet'!BR$8:BR$174)</f>
        <v>0</v>
      </c>
      <c r="AP103" s="27" t="n">
        <f aca="false">SUMIF('Off-Balance Sheet'!$J$8:$J$174,$C103,'Off-Balance Sheet'!BS$8:BS$174)</f>
        <v>0</v>
      </c>
      <c r="AQ103" s="27" t="n">
        <f aca="false">SUMIF('Off-Balance Sheet'!$J$8:$J$174,$C103,'Off-Balance Sheet'!BT$8:BT$174)</f>
        <v>0</v>
      </c>
      <c r="AR103" s="27" t="n">
        <f aca="false">SUMIF('Off-Balance Sheet'!$J$8:$J$174,$C103,'Off-Balance Sheet'!BU$8:BU$174)</f>
        <v>0</v>
      </c>
      <c r="AS103" s="27" t="n">
        <f aca="false">SUMIF('Off-Balance Sheet'!$J$8:$J$174,$C103,'Off-Balance Sheet'!BV$8:BV$174)</f>
        <v>0</v>
      </c>
      <c r="AT103" s="27" t="n">
        <f aca="false">SUMIF('Off-Balance Sheet'!$J$8:$J$174,$C103,'Off-Balance Sheet'!BW$8:BW$174)</f>
        <v>0</v>
      </c>
      <c r="AU103" s="27" t="n">
        <f aca="false">SUMIF('Off-Balance Sheet'!$J$8:$J$174,$C103,'Off-Balance Sheet'!BX$8:BX$174)</f>
        <v>0</v>
      </c>
      <c r="AV103" s="27" t="n">
        <f aca="false">SUMIF('Off-Balance Sheet'!$J$8:$J$174,$C103,'Off-Balance Sheet'!BY$8:BY$174)</f>
        <v>0</v>
      </c>
      <c r="AW103" s="27" t="n">
        <f aca="false">SUMIF('Off-Balance Sheet'!$J$8:$J$174,$C103,'Off-Balance Sheet'!BZ$8:BZ$174)</f>
        <v>0</v>
      </c>
      <c r="AX103" s="27" t="n">
        <f aca="false">SUMIF('Off-Balance Sheet'!$J$8:$J$174,$C103,'Off-Balance Sheet'!CA$8:CA$174)</f>
        <v>0</v>
      </c>
      <c r="AY103" s="27" t="n">
        <f aca="false">SUMIF('Off-Balance Sheet'!$J$8:$J$174,$C103,'Off-Balance Sheet'!CB$8:CB$174)</f>
        <v>0</v>
      </c>
      <c r="AZ103" s="27" t="n">
        <f aca="false">SUMIF('Off-Balance Sheet'!$J$8:$J$174,$C103,'Off-Balance Sheet'!CC$8:CC$174)</f>
        <v>0</v>
      </c>
      <c r="BA103" s="27" t="n">
        <f aca="false">SUMIF('Off-Balance Sheet'!$J$8:$J$174,$C103,'Off-Balance Sheet'!CD$8:CD$174)</f>
        <v>0</v>
      </c>
      <c r="BB103" s="27" t="n">
        <f aca="false">SUMIF('Off-Balance Sheet'!$J$8:$J$174,$C103,'Off-Balance Sheet'!CE$8:CE$174)</f>
        <v>0</v>
      </c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27"/>
      <c r="BZ103" s="27"/>
      <c r="CA103" s="27"/>
      <c r="CB103" s="27"/>
      <c r="CC103" s="27"/>
      <c r="CD103" s="27"/>
      <c r="CE103" s="27"/>
      <c r="CF103" s="27"/>
      <c r="CG103" s="27"/>
      <c r="CH103" s="27"/>
      <c r="CI103" s="27"/>
      <c r="CJ103" s="27"/>
      <c r="CK103" s="27"/>
      <c r="CL103" s="27"/>
      <c r="CM103" s="27"/>
      <c r="CN103" s="27"/>
      <c r="CO103" s="27"/>
      <c r="CP103" s="27"/>
      <c r="CQ103" s="27"/>
      <c r="CR103" s="27"/>
      <c r="CS103" s="27"/>
      <c r="CT103" s="27"/>
      <c r="CU103" s="27"/>
      <c r="CV103" s="27"/>
      <c r="CW103" s="27"/>
      <c r="CX103" s="27"/>
      <c r="CY103" s="27"/>
      <c r="CZ103" s="27"/>
      <c r="DA103" s="27"/>
      <c r="DB103" s="27"/>
      <c r="DC103" s="27"/>
      <c r="DD103" s="27"/>
      <c r="DE103" s="27"/>
      <c r="DF103" s="27"/>
      <c r="DG103" s="27"/>
      <c r="DH103" s="27"/>
      <c r="DI103" s="27"/>
      <c r="DJ103" s="27"/>
      <c r="DK103" s="27"/>
    </row>
    <row r="104" customFormat="false" ht="12.75" hidden="false" customHeight="false" outlineLevel="0" collapsed="false">
      <c r="C104" s="38" t="s">
        <v>193</v>
      </c>
      <c r="D104" s="13" t="n">
        <f aca="false">SUMIF('Off-Balance Sheet'!$J$8:$J$174,$C104,'Off-Balance Sheet'!$U$8:$U$174)</f>
        <v>46.78434553</v>
      </c>
      <c r="F104" s="27" t="n">
        <f aca="false">SUMIF('Off-Balance Sheet'!$J$8:$J$174,$C104,'Off-Balance Sheet'!AI$8:AI$174)</f>
        <v>0</v>
      </c>
      <c r="G104" s="27" t="n">
        <f aca="false">SUMIF('Off-Balance Sheet'!$J$8:$J$174,$C104,'Off-Balance Sheet'!AJ$8:AJ$174)</f>
        <v>0</v>
      </c>
      <c r="H104" s="27" t="n">
        <f aca="false">SUMIF('Off-Balance Sheet'!$J$8:$J$174,$C104,'Off-Balance Sheet'!AK$8:AK$174)</f>
        <v>0</v>
      </c>
      <c r="I104" s="27" t="n">
        <f aca="false">SUMIF('Off-Balance Sheet'!$J$8:$J$174,$C104,'Off-Balance Sheet'!AL$8:AL$174)</f>
        <v>46.78434553</v>
      </c>
      <c r="J104" s="27" t="n">
        <f aca="false">SUMIF('Off-Balance Sheet'!$J$8:$J$174,$C104,'Off-Balance Sheet'!AM$8:AM$174)</f>
        <v>0</v>
      </c>
      <c r="K104" s="27" t="n">
        <f aca="false">SUMIF('Off-Balance Sheet'!$J$8:$J$174,$C104,'Off-Balance Sheet'!AN$8:AN$174)</f>
        <v>0</v>
      </c>
      <c r="L104" s="27" t="n">
        <f aca="false">SUMIF('Off-Balance Sheet'!$J$8:$J$174,$C104,'Off-Balance Sheet'!AO$8:AO$174)</f>
        <v>0</v>
      </c>
      <c r="M104" s="27" t="n">
        <f aca="false">SUMIF('Off-Balance Sheet'!$J$8:$J$174,$C104,'Off-Balance Sheet'!AP$8:AP$174)</f>
        <v>0</v>
      </c>
      <c r="N104" s="27" t="n">
        <f aca="false">SUMIF('Off-Balance Sheet'!$J$8:$J$174,$C104,'Off-Balance Sheet'!AQ$8:AQ$174)</f>
        <v>0</v>
      </c>
      <c r="O104" s="27" t="n">
        <f aca="false">SUMIF('Off-Balance Sheet'!$J$8:$J$174,$C104,'Off-Balance Sheet'!AR$8:AR$174)</f>
        <v>0</v>
      </c>
      <c r="P104" s="27" t="n">
        <f aca="false">SUMIF('Off-Balance Sheet'!$J$8:$J$174,$C104,'Off-Balance Sheet'!AS$8:AS$174)</f>
        <v>0</v>
      </c>
      <c r="Q104" s="27" t="n">
        <f aca="false">SUMIF('Off-Balance Sheet'!$J$8:$J$174,$C104,'Off-Balance Sheet'!AT$8:AT$174)</f>
        <v>0</v>
      </c>
      <c r="R104" s="27" t="n">
        <f aca="false">SUMIF('Off-Balance Sheet'!$J$8:$J$174,$C104,'Off-Balance Sheet'!AU$8:AU$174)</f>
        <v>0</v>
      </c>
      <c r="S104" s="27" t="n">
        <f aca="false">SUMIF('Off-Balance Sheet'!$J$8:$J$174,$C104,'Off-Balance Sheet'!AV$8:AV$174)</f>
        <v>0</v>
      </c>
      <c r="T104" s="27" t="n">
        <f aca="false">SUMIF('Off-Balance Sheet'!$J$8:$J$174,$C104,'Off-Balance Sheet'!AW$8:AW$174)</f>
        <v>0</v>
      </c>
      <c r="U104" s="27" t="n">
        <f aca="false">SUMIF('Off-Balance Sheet'!$J$8:$J$174,$C104,'Off-Balance Sheet'!AX$8:AX$174)</f>
        <v>0</v>
      </c>
      <c r="V104" s="27" t="n">
        <f aca="false">SUMIF('Off-Balance Sheet'!$J$8:$J$174,$C104,'Off-Balance Sheet'!AY$8:AY$174)</f>
        <v>0</v>
      </c>
      <c r="W104" s="27" t="n">
        <f aca="false">SUMIF('Off-Balance Sheet'!$J$8:$J$174,$C104,'Off-Balance Sheet'!AZ$8:AZ$174)</f>
        <v>0</v>
      </c>
      <c r="X104" s="27" t="n">
        <f aca="false">SUMIF('Off-Balance Sheet'!$J$8:$J$174,$C104,'Off-Balance Sheet'!BA$8:BA$174)</f>
        <v>0</v>
      </c>
      <c r="Y104" s="27" t="n">
        <f aca="false">SUMIF('Off-Balance Sheet'!$J$8:$J$174,$C104,'Off-Balance Sheet'!BB$8:BB$174)</f>
        <v>0</v>
      </c>
      <c r="Z104" s="27" t="n">
        <f aca="false">SUMIF('Off-Balance Sheet'!$J$8:$J$174,$C104,'Off-Balance Sheet'!BC$8:BC$174)</f>
        <v>0</v>
      </c>
      <c r="AA104" s="27" t="n">
        <f aca="false">SUMIF('Off-Balance Sheet'!$J$8:$J$174,$C104,'Off-Balance Sheet'!BD$8:BD$174)</f>
        <v>0</v>
      </c>
      <c r="AB104" s="27" t="n">
        <f aca="false">SUMIF('Off-Balance Sheet'!$J$8:$J$174,$C104,'Off-Balance Sheet'!BE$8:BE$174)</f>
        <v>0</v>
      </c>
      <c r="AC104" s="27" t="n">
        <f aca="false">SUMIF('Off-Balance Sheet'!$J$8:$J$174,$C104,'Off-Balance Sheet'!BF$8:BF$174)</f>
        <v>0</v>
      </c>
      <c r="AD104" s="27" t="n">
        <f aca="false">SUMIF('Off-Balance Sheet'!$J$8:$J$174,$C104,'Off-Balance Sheet'!BG$8:BG$174)</f>
        <v>0</v>
      </c>
      <c r="AE104" s="27" t="n">
        <f aca="false">SUMIF('Off-Balance Sheet'!$J$8:$J$174,$C104,'Off-Balance Sheet'!BH$8:BH$174)</f>
        <v>0</v>
      </c>
      <c r="AF104" s="27" t="n">
        <f aca="false">SUMIF('Off-Balance Sheet'!$J$8:$J$174,$C104,'Off-Balance Sheet'!BI$8:BI$174)</f>
        <v>0</v>
      </c>
      <c r="AG104" s="27" t="n">
        <f aca="false">SUMIF('Off-Balance Sheet'!$J$8:$J$174,$C104,'Off-Balance Sheet'!BJ$8:BJ$174)</f>
        <v>0</v>
      </c>
      <c r="AH104" s="27" t="n">
        <f aca="false">SUMIF('Off-Balance Sheet'!$J$8:$J$174,$C104,'Off-Balance Sheet'!BK$8:BK$174)</f>
        <v>0</v>
      </c>
      <c r="AI104" s="27" t="n">
        <f aca="false">SUMIF('Off-Balance Sheet'!$J$8:$J$174,$C104,'Off-Balance Sheet'!BL$8:BL$174)</f>
        <v>0</v>
      </c>
      <c r="AJ104" s="27" t="n">
        <f aca="false">SUMIF('Off-Balance Sheet'!$J$8:$J$174,$C104,'Off-Balance Sheet'!BM$8:BM$174)</f>
        <v>0</v>
      </c>
      <c r="AK104" s="27" t="n">
        <f aca="false">SUMIF('Off-Balance Sheet'!$J$8:$J$174,$C104,'Off-Balance Sheet'!BN$8:BN$174)</f>
        <v>0</v>
      </c>
      <c r="AL104" s="27" t="n">
        <f aca="false">SUMIF('Off-Balance Sheet'!$J$8:$J$174,$C104,'Off-Balance Sheet'!BO$8:BO$174)</f>
        <v>0</v>
      </c>
      <c r="AM104" s="27" t="n">
        <f aca="false">SUMIF('Off-Balance Sheet'!$J$8:$J$174,$C104,'Off-Balance Sheet'!BP$8:BP$174)</f>
        <v>0</v>
      </c>
      <c r="AN104" s="27" t="n">
        <f aca="false">SUMIF('Off-Balance Sheet'!$J$8:$J$174,$C104,'Off-Balance Sheet'!BQ$8:BQ$174)</f>
        <v>0</v>
      </c>
      <c r="AO104" s="27" t="n">
        <f aca="false">SUMIF('Off-Balance Sheet'!$J$8:$J$174,$C104,'Off-Balance Sheet'!BR$8:BR$174)</f>
        <v>0</v>
      </c>
      <c r="AP104" s="27" t="n">
        <f aca="false">SUMIF('Off-Balance Sheet'!$J$8:$J$174,$C104,'Off-Balance Sheet'!BS$8:BS$174)</f>
        <v>0</v>
      </c>
      <c r="AQ104" s="27" t="n">
        <f aca="false">SUMIF('Off-Balance Sheet'!$J$8:$J$174,$C104,'Off-Balance Sheet'!BT$8:BT$174)</f>
        <v>0</v>
      </c>
      <c r="AR104" s="27" t="n">
        <f aca="false">SUMIF('Off-Balance Sheet'!$J$8:$J$174,$C104,'Off-Balance Sheet'!BU$8:BU$174)</f>
        <v>0</v>
      </c>
      <c r="AS104" s="27" t="n">
        <f aca="false">SUMIF('Off-Balance Sheet'!$J$8:$J$174,$C104,'Off-Balance Sheet'!BV$8:BV$174)</f>
        <v>0</v>
      </c>
      <c r="AT104" s="27" t="n">
        <f aca="false">SUMIF('Off-Balance Sheet'!$J$8:$J$174,$C104,'Off-Balance Sheet'!BW$8:BW$174)</f>
        <v>0</v>
      </c>
      <c r="AU104" s="27" t="n">
        <f aca="false">SUMIF('Off-Balance Sheet'!$J$8:$J$174,$C104,'Off-Balance Sheet'!BX$8:BX$174)</f>
        <v>0</v>
      </c>
      <c r="AV104" s="27" t="n">
        <f aca="false">SUMIF('Off-Balance Sheet'!$J$8:$J$174,$C104,'Off-Balance Sheet'!BY$8:BY$174)</f>
        <v>0</v>
      </c>
      <c r="AW104" s="27" t="n">
        <f aca="false">SUMIF('Off-Balance Sheet'!$J$8:$J$174,$C104,'Off-Balance Sheet'!BZ$8:BZ$174)</f>
        <v>0</v>
      </c>
      <c r="AX104" s="27" t="n">
        <f aca="false">SUMIF('Off-Balance Sheet'!$J$8:$J$174,$C104,'Off-Balance Sheet'!CA$8:CA$174)</f>
        <v>0</v>
      </c>
      <c r="AY104" s="27" t="n">
        <f aca="false">SUMIF('Off-Balance Sheet'!$J$8:$J$174,$C104,'Off-Balance Sheet'!CB$8:CB$174)</f>
        <v>0</v>
      </c>
      <c r="AZ104" s="27" t="n">
        <f aca="false">SUMIF('Off-Balance Sheet'!$J$8:$J$174,$C104,'Off-Balance Sheet'!CC$8:CC$174)</f>
        <v>0</v>
      </c>
      <c r="BA104" s="27" t="n">
        <f aca="false">SUMIF('Off-Balance Sheet'!$J$8:$J$174,$C104,'Off-Balance Sheet'!CD$8:CD$174)</f>
        <v>0</v>
      </c>
      <c r="BB104" s="27" t="n">
        <f aca="false">SUMIF('Off-Balance Sheet'!$J$8:$J$174,$C104,'Off-Balance Sheet'!CE$8:CE$174)</f>
        <v>0</v>
      </c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P104" s="27"/>
      <c r="CQ104" s="27"/>
      <c r="CR104" s="27"/>
      <c r="CS104" s="27"/>
      <c r="CT104" s="27"/>
      <c r="CU104" s="27"/>
      <c r="CV104" s="27"/>
      <c r="CW104" s="27"/>
      <c r="CX104" s="27"/>
      <c r="CY104" s="27"/>
      <c r="CZ104" s="27"/>
      <c r="DA104" s="27"/>
      <c r="DB104" s="27"/>
      <c r="DC104" s="27"/>
      <c r="DD104" s="27"/>
      <c r="DE104" s="27"/>
      <c r="DF104" s="27"/>
      <c r="DG104" s="27"/>
      <c r="DH104" s="27"/>
      <c r="DI104" s="27"/>
      <c r="DJ104" s="27"/>
      <c r="DK104" s="27"/>
    </row>
    <row r="105" customFormat="false" ht="12.75" hidden="false" customHeight="false" outlineLevel="0" collapsed="false">
      <c r="C105" s="38" t="s">
        <v>194</v>
      </c>
      <c r="D105" s="13" t="n">
        <f aca="false">SUMIF('Off-Balance Sheet'!$J$8:$J$174,$C105,'Off-Balance Sheet'!$U$8:$U$174)</f>
        <v>30.143527</v>
      </c>
      <c r="F105" s="27" t="n">
        <f aca="false">SUMIF('Off-Balance Sheet'!$J$8:$J$174,$C105,'Off-Balance Sheet'!AI$8:AI$174)</f>
        <v>0</v>
      </c>
      <c r="G105" s="27" t="n">
        <f aca="false">SUMIF('Off-Balance Sheet'!$J$8:$J$174,$C105,'Off-Balance Sheet'!AJ$8:AJ$174)</f>
        <v>0</v>
      </c>
      <c r="H105" s="27" t="n">
        <f aca="false">SUMIF('Off-Balance Sheet'!$J$8:$J$174,$C105,'Off-Balance Sheet'!AK$8:AK$174)</f>
        <v>0</v>
      </c>
      <c r="I105" s="27" t="n">
        <f aca="false">SUMIF('Off-Balance Sheet'!$J$8:$J$174,$C105,'Off-Balance Sheet'!AL$8:AL$174)</f>
        <v>30.143527</v>
      </c>
      <c r="J105" s="27" t="n">
        <f aca="false">SUMIF('Off-Balance Sheet'!$J$8:$J$174,$C105,'Off-Balance Sheet'!AM$8:AM$174)</f>
        <v>0</v>
      </c>
      <c r="K105" s="27" t="n">
        <f aca="false">SUMIF('Off-Balance Sheet'!$J$8:$J$174,$C105,'Off-Balance Sheet'!AN$8:AN$174)</f>
        <v>0</v>
      </c>
      <c r="L105" s="27" t="n">
        <f aca="false">SUMIF('Off-Balance Sheet'!$J$8:$J$174,$C105,'Off-Balance Sheet'!AO$8:AO$174)</f>
        <v>0</v>
      </c>
      <c r="M105" s="27" t="n">
        <f aca="false">SUMIF('Off-Balance Sheet'!$J$8:$J$174,$C105,'Off-Balance Sheet'!AP$8:AP$174)</f>
        <v>0</v>
      </c>
      <c r="N105" s="27" t="n">
        <f aca="false">SUMIF('Off-Balance Sheet'!$J$8:$J$174,$C105,'Off-Balance Sheet'!AQ$8:AQ$174)</f>
        <v>0</v>
      </c>
      <c r="O105" s="27" t="n">
        <f aca="false">SUMIF('Off-Balance Sheet'!$J$8:$J$174,$C105,'Off-Balance Sheet'!AR$8:AR$174)</f>
        <v>0</v>
      </c>
      <c r="P105" s="27" t="n">
        <f aca="false">SUMIF('Off-Balance Sheet'!$J$8:$J$174,$C105,'Off-Balance Sheet'!AS$8:AS$174)</f>
        <v>0</v>
      </c>
      <c r="Q105" s="27" t="n">
        <f aca="false">SUMIF('Off-Balance Sheet'!$J$8:$J$174,$C105,'Off-Balance Sheet'!AT$8:AT$174)</f>
        <v>0</v>
      </c>
      <c r="R105" s="27" t="n">
        <f aca="false">SUMIF('Off-Balance Sheet'!$J$8:$J$174,$C105,'Off-Balance Sheet'!AU$8:AU$174)</f>
        <v>0</v>
      </c>
      <c r="S105" s="27" t="n">
        <f aca="false">SUMIF('Off-Balance Sheet'!$J$8:$J$174,$C105,'Off-Balance Sheet'!AV$8:AV$174)</f>
        <v>0</v>
      </c>
      <c r="T105" s="27" t="n">
        <f aca="false">SUMIF('Off-Balance Sheet'!$J$8:$J$174,$C105,'Off-Balance Sheet'!AW$8:AW$174)</f>
        <v>0</v>
      </c>
      <c r="U105" s="27" t="n">
        <f aca="false">SUMIF('Off-Balance Sheet'!$J$8:$J$174,$C105,'Off-Balance Sheet'!AX$8:AX$174)</f>
        <v>0</v>
      </c>
      <c r="V105" s="27" t="n">
        <f aca="false">SUMIF('Off-Balance Sheet'!$J$8:$J$174,$C105,'Off-Balance Sheet'!AY$8:AY$174)</f>
        <v>0</v>
      </c>
      <c r="W105" s="27" t="n">
        <f aca="false">SUMIF('Off-Balance Sheet'!$J$8:$J$174,$C105,'Off-Balance Sheet'!AZ$8:AZ$174)</f>
        <v>0</v>
      </c>
      <c r="X105" s="27" t="n">
        <f aca="false">SUMIF('Off-Balance Sheet'!$J$8:$J$174,$C105,'Off-Balance Sheet'!BA$8:BA$174)</f>
        <v>0</v>
      </c>
      <c r="Y105" s="27" t="n">
        <f aca="false">SUMIF('Off-Balance Sheet'!$J$8:$J$174,$C105,'Off-Balance Sheet'!BB$8:BB$174)</f>
        <v>0</v>
      </c>
      <c r="Z105" s="27" t="n">
        <f aca="false">SUMIF('Off-Balance Sheet'!$J$8:$J$174,$C105,'Off-Balance Sheet'!BC$8:BC$174)</f>
        <v>0</v>
      </c>
      <c r="AA105" s="27" t="n">
        <f aca="false">SUMIF('Off-Balance Sheet'!$J$8:$J$174,$C105,'Off-Balance Sheet'!BD$8:BD$174)</f>
        <v>0</v>
      </c>
      <c r="AB105" s="27" t="n">
        <f aca="false">SUMIF('Off-Balance Sheet'!$J$8:$J$174,$C105,'Off-Balance Sheet'!BE$8:BE$174)</f>
        <v>0</v>
      </c>
      <c r="AC105" s="27" t="n">
        <f aca="false">SUMIF('Off-Balance Sheet'!$J$8:$J$174,$C105,'Off-Balance Sheet'!BF$8:BF$174)</f>
        <v>0</v>
      </c>
      <c r="AD105" s="27" t="n">
        <f aca="false">SUMIF('Off-Balance Sheet'!$J$8:$J$174,$C105,'Off-Balance Sheet'!BG$8:BG$174)</f>
        <v>0</v>
      </c>
      <c r="AE105" s="27" t="n">
        <f aca="false">SUMIF('Off-Balance Sheet'!$J$8:$J$174,$C105,'Off-Balance Sheet'!BH$8:BH$174)</f>
        <v>0</v>
      </c>
      <c r="AF105" s="27" t="n">
        <f aca="false">SUMIF('Off-Balance Sheet'!$J$8:$J$174,$C105,'Off-Balance Sheet'!BI$8:BI$174)</f>
        <v>0</v>
      </c>
      <c r="AG105" s="27" t="n">
        <f aca="false">SUMIF('Off-Balance Sheet'!$J$8:$J$174,$C105,'Off-Balance Sheet'!BJ$8:BJ$174)</f>
        <v>0</v>
      </c>
      <c r="AH105" s="27" t="n">
        <f aca="false">SUMIF('Off-Balance Sheet'!$J$8:$J$174,$C105,'Off-Balance Sheet'!BK$8:BK$174)</f>
        <v>0</v>
      </c>
      <c r="AI105" s="27" t="n">
        <f aca="false">SUMIF('Off-Balance Sheet'!$J$8:$J$174,$C105,'Off-Balance Sheet'!BL$8:BL$174)</f>
        <v>0</v>
      </c>
      <c r="AJ105" s="27" t="n">
        <f aca="false">SUMIF('Off-Balance Sheet'!$J$8:$J$174,$C105,'Off-Balance Sheet'!BM$8:BM$174)</f>
        <v>0</v>
      </c>
      <c r="AK105" s="27" t="n">
        <f aca="false">SUMIF('Off-Balance Sheet'!$J$8:$J$174,$C105,'Off-Balance Sheet'!BN$8:BN$174)</f>
        <v>0</v>
      </c>
      <c r="AL105" s="27" t="n">
        <f aca="false">SUMIF('Off-Balance Sheet'!$J$8:$J$174,$C105,'Off-Balance Sheet'!BO$8:BO$174)</f>
        <v>0</v>
      </c>
      <c r="AM105" s="27" t="n">
        <f aca="false">SUMIF('Off-Balance Sheet'!$J$8:$J$174,$C105,'Off-Balance Sheet'!BP$8:BP$174)</f>
        <v>0</v>
      </c>
      <c r="AN105" s="27" t="n">
        <f aca="false">SUMIF('Off-Balance Sheet'!$J$8:$J$174,$C105,'Off-Balance Sheet'!BQ$8:BQ$174)</f>
        <v>0</v>
      </c>
      <c r="AO105" s="27" t="n">
        <f aca="false">SUMIF('Off-Balance Sheet'!$J$8:$J$174,$C105,'Off-Balance Sheet'!BR$8:BR$174)</f>
        <v>0</v>
      </c>
      <c r="AP105" s="27" t="n">
        <f aca="false">SUMIF('Off-Balance Sheet'!$J$8:$J$174,$C105,'Off-Balance Sheet'!BS$8:BS$174)</f>
        <v>0</v>
      </c>
      <c r="AQ105" s="27" t="n">
        <f aca="false">SUMIF('Off-Balance Sheet'!$J$8:$J$174,$C105,'Off-Balance Sheet'!BT$8:BT$174)</f>
        <v>0</v>
      </c>
      <c r="AR105" s="27" t="n">
        <f aca="false">SUMIF('Off-Balance Sheet'!$J$8:$J$174,$C105,'Off-Balance Sheet'!BU$8:BU$174)</f>
        <v>0</v>
      </c>
      <c r="AS105" s="27" t="n">
        <f aca="false">SUMIF('Off-Balance Sheet'!$J$8:$J$174,$C105,'Off-Balance Sheet'!BV$8:BV$174)</f>
        <v>0</v>
      </c>
      <c r="AT105" s="27" t="n">
        <f aca="false">SUMIF('Off-Balance Sheet'!$J$8:$J$174,$C105,'Off-Balance Sheet'!BW$8:BW$174)</f>
        <v>0</v>
      </c>
      <c r="AU105" s="27" t="n">
        <f aca="false">SUMIF('Off-Balance Sheet'!$J$8:$J$174,$C105,'Off-Balance Sheet'!BX$8:BX$174)</f>
        <v>0</v>
      </c>
      <c r="AV105" s="27" t="n">
        <f aca="false">SUMIF('Off-Balance Sheet'!$J$8:$J$174,$C105,'Off-Balance Sheet'!BY$8:BY$174)</f>
        <v>0</v>
      </c>
      <c r="AW105" s="27" t="n">
        <f aca="false">SUMIF('Off-Balance Sheet'!$J$8:$J$174,$C105,'Off-Balance Sheet'!BZ$8:BZ$174)</f>
        <v>0</v>
      </c>
      <c r="AX105" s="27" t="n">
        <f aca="false">SUMIF('Off-Balance Sheet'!$J$8:$J$174,$C105,'Off-Balance Sheet'!CA$8:CA$174)</f>
        <v>0</v>
      </c>
      <c r="AY105" s="27" t="n">
        <f aca="false">SUMIF('Off-Balance Sheet'!$J$8:$J$174,$C105,'Off-Balance Sheet'!CB$8:CB$174)</f>
        <v>0</v>
      </c>
      <c r="AZ105" s="27" t="n">
        <f aca="false">SUMIF('Off-Balance Sheet'!$J$8:$J$174,$C105,'Off-Balance Sheet'!CC$8:CC$174)</f>
        <v>0</v>
      </c>
      <c r="BA105" s="27" t="n">
        <f aca="false">SUMIF('Off-Balance Sheet'!$J$8:$J$174,$C105,'Off-Balance Sheet'!CD$8:CD$174)</f>
        <v>0</v>
      </c>
      <c r="BB105" s="27" t="n">
        <f aca="false">SUMIF('Off-Balance Sheet'!$J$8:$J$174,$C105,'Off-Balance Sheet'!CE$8:CE$174)</f>
        <v>0</v>
      </c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  <c r="CH105" s="27"/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  <c r="CS105" s="27"/>
      <c r="CT105" s="27"/>
      <c r="CU105" s="27"/>
      <c r="CV105" s="27"/>
      <c r="CW105" s="27"/>
      <c r="CX105" s="27"/>
      <c r="CY105" s="27"/>
      <c r="CZ105" s="27"/>
      <c r="DA105" s="27"/>
      <c r="DB105" s="27"/>
      <c r="DC105" s="27"/>
      <c r="DD105" s="27"/>
      <c r="DE105" s="27"/>
      <c r="DF105" s="27"/>
      <c r="DG105" s="27"/>
      <c r="DH105" s="27"/>
      <c r="DI105" s="27"/>
      <c r="DJ105" s="27"/>
      <c r="DK105" s="27"/>
    </row>
    <row r="106" customFormat="false" ht="12.75" hidden="false" customHeight="false" outlineLevel="0" collapsed="false">
      <c r="C106" s="38" t="s">
        <v>195</v>
      </c>
      <c r="D106" s="13" t="n">
        <f aca="false">SUMIF('Off-Balance Sheet'!$J$8:$J$174,$C106,'Off-Balance Sheet'!$U$8:$U$174)</f>
        <v>91.503944</v>
      </c>
      <c r="F106" s="27" t="n">
        <f aca="false">SUMIF('Off-Balance Sheet'!$J$8:$J$174,$C106,'Off-Balance Sheet'!AI$8:AI$174)</f>
        <v>0</v>
      </c>
      <c r="G106" s="27" t="n">
        <f aca="false">SUMIF('Off-Balance Sheet'!$J$8:$J$174,$C106,'Off-Balance Sheet'!AJ$8:AJ$174)</f>
        <v>0</v>
      </c>
      <c r="H106" s="27" t="n">
        <f aca="false">SUMIF('Off-Balance Sheet'!$J$8:$J$174,$C106,'Off-Balance Sheet'!AK$8:AK$174)</f>
        <v>0</v>
      </c>
      <c r="I106" s="27" t="n">
        <f aca="false">SUMIF('Off-Balance Sheet'!$J$8:$J$174,$C106,'Off-Balance Sheet'!AL$8:AL$174)</f>
        <v>91.503944</v>
      </c>
      <c r="J106" s="27" t="n">
        <f aca="false">SUMIF('Off-Balance Sheet'!$J$8:$J$174,$C106,'Off-Balance Sheet'!AM$8:AM$174)</f>
        <v>0</v>
      </c>
      <c r="K106" s="27" t="n">
        <f aca="false">SUMIF('Off-Balance Sheet'!$J$8:$J$174,$C106,'Off-Balance Sheet'!AN$8:AN$174)</f>
        <v>0</v>
      </c>
      <c r="L106" s="27" t="n">
        <f aca="false">SUMIF('Off-Balance Sheet'!$J$8:$J$174,$C106,'Off-Balance Sheet'!AO$8:AO$174)</f>
        <v>0</v>
      </c>
      <c r="M106" s="27" t="n">
        <f aca="false">SUMIF('Off-Balance Sheet'!$J$8:$J$174,$C106,'Off-Balance Sheet'!AP$8:AP$174)</f>
        <v>0</v>
      </c>
      <c r="N106" s="27" t="n">
        <f aca="false">SUMIF('Off-Balance Sheet'!$J$8:$J$174,$C106,'Off-Balance Sheet'!AQ$8:AQ$174)</f>
        <v>0</v>
      </c>
      <c r="O106" s="27" t="n">
        <f aca="false">SUMIF('Off-Balance Sheet'!$J$8:$J$174,$C106,'Off-Balance Sheet'!AR$8:AR$174)</f>
        <v>0</v>
      </c>
      <c r="P106" s="27" t="n">
        <f aca="false">SUMIF('Off-Balance Sheet'!$J$8:$J$174,$C106,'Off-Balance Sheet'!AS$8:AS$174)</f>
        <v>0</v>
      </c>
      <c r="Q106" s="27" t="n">
        <f aca="false">SUMIF('Off-Balance Sheet'!$J$8:$J$174,$C106,'Off-Balance Sheet'!AT$8:AT$174)</f>
        <v>0</v>
      </c>
      <c r="R106" s="27" t="n">
        <f aca="false">SUMIF('Off-Balance Sheet'!$J$8:$J$174,$C106,'Off-Balance Sheet'!AU$8:AU$174)</f>
        <v>0</v>
      </c>
      <c r="S106" s="27" t="n">
        <f aca="false">SUMIF('Off-Balance Sheet'!$J$8:$J$174,$C106,'Off-Balance Sheet'!AV$8:AV$174)</f>
        <v>0</v>
      </c>
      <c r="T106" s="27" t="n">
        <f aca="false">SUMIF('Off-Balance Sheet'!$J$8:$J$174,$C106,'Off-Balance Sheet'!AW$8:AW$174)</f>
        <v>0</v>
      </c>
      <c r="U106" s="27" t="n">
        <f aca="false">SUMIF('Off-Balance Sheet'!$J$8:$J$174,$C106,'Off-Balance Sheet'!AX$8:AX$174)</f>
        <v>0</v>
      </c>
      <c r="V106" s="27" t="n">
        <f aca="false">SUMIF('Off-Balance Sheet'!$J$8:$J$174,$C106,'Off-Balance Sheet'!AY$8:AY$174)</f>
        <v>0</v>
      </c>
      <c r="W106" s="27" t="n">
        <f aca="false">SUMIF('Off-Balance Sheet'!$J$8:$J$174,$C106,'Off-Balance Sheet'!AZ$8:AZ$174)</f>
        <v>0</v>
      </c>
      <c r="X106" s="27" t="n">
        <f aca="false">SUMIF('Off-Balance Sheet'!$J$8:$J$174,$C106,'Off-Balance Sheet'!BA$8:BA$174)</f>
        <v>0</v>
      </c>
      <c r="Y106" s="27" t="n">
        <f aca="false">SUMIF('Off-Balance Sheet'!$J$8:$J$174,$C106,'Off-Balance Sheet'!BB$8:BB$174)</f>
        <v>0</v>
      </c>
      <c r="Z106" s="27" t="n">
        <f aca="false">SUMIF('Off-Balance Sheet'!$J$8:$J$174,$C106,'Off-Balance Sheet'!BC$8:BC$174)</f>
        <v>0</v>
      </c>
      <c r="AA106" s="27" t="n">
        <f aca="false">SUMIF('Off-Balance Sheet'!$J$8:$J$174,$C106,'Off-Balance Sheet'!BD$8:BD$174)</f>
        <v>0</v>
      </c>
      <c r="AB106" s="27" t="n">
        <f aca="false">SUMIF('Off-Balance Sheet'!$J$8:$J$174,$C106,'Off-Balance Sheet'!BE$8:BE$174)</f>
        <v>0</v>
      </c>
      <c r="AC106" s="27" t="n">
        <f aca="false">SUMIF('Off-Balance Sheet'!$J$8:$J$174,$C106,'Off-Balance Sheet'!BF$8:BF$174)</f>
        <v>0</v>
      </c>
      <c r="AD106" s="27" t="n">
        <f aca="false">SUMIF('Off-Balance Sheet'!$J$8:$J$174,$C106,'Off-Balance Sheet'!BG$8:BG$174)</f>
        <v>0</v>
      </c>
      <c r="AE106" s="27" t="n">
        <f aca="false">SUMIF('Off-Balance Sheet'!$J$8:$J$174,$C106,'Off-Balance Sheet'!BH$8:BH$174)</f>
        <v>0</v>
      </c>
      <c r="AF106" s="27" t="n">
        <f aca="false">SUMIF('Off-Balance Sheet'!$J$8:$J$174,$C106,'Off-Balance Sheet'!BI$8:BI$174)</f>
        <v>0</v>
      </c>
      <c r="AG106" s="27" t="n">
        <f aca="false">SUMIF('Off-Balance Sheet'!$J$8:$J$174,$C106,'Off-Balance Sheet'!BJ$8:BJ$174)</f>
        <v>0</v>
      </c>
      <c r="AH106" s="27" t="n">
        <f aca="false">SUMIF('Off-Balance Sheet'!$J$8:$J$174,$C106,'Off-Balance Sheet'!BK$8:BK$174)</f>
        <v>0</v>
      </c>
      <c r="AI106" s="27" t="n">
        <f aca="false">SUMIF('Off-Balance Sheet'!$J$8:$J$174,$C106,'Off-Balance Sheet'!BL$8:BL$174)</f>
        <v>0</v>
      </c>
      <c r="AJ106" s="27" t="n">
        <f aca="false">SUMIF('Off-Balance Sheet'!$J$8:$J$174,$C106,'Off-Balance Sheet'!BM$8:BM$174)</f>
        <v>0</v>
      </c>
      <c r="AK106" s="27" t="n">
        <f aca="false">SUMIF('Off-Balance Sheet'!$J$8:$J$174,$C106,'Off-Balance Sheet'!BN$8:BN$174)</f>
        <v>0</v>
      </c>
      <c r="AL106" s="27" t="n">
        <f aca="false">SUMIF('Off-Balance Sheet'!$J$8:$J$174,$C106,'Off-Balance Sheet'!BO$8:BO$174)</f>
        <v>0</v>
      </c>
      <c r="AM106" s="27" t="n">
        <f aca="false">SUMIF('Off-Balance Sheet'!$J$8:$J$174,$C106,'Off-Balance Sheet'!BP$8:BP$174)</f>
        <v>0</v>
      </c>
      <c r="AN106" s="27" t="n">
        <f aca="false">SUMIF('Off-Balance Sheet'!$J$8:$J$174,$C106,'Off-Balance Sheet'!BQ$8:BQ$174)</f>
        <v>0</v>
      </c>
      <c r="AO106" s="27" t="n">
        <f aca="false">SUMIF('Off-Balance Sheet'!$J$8:$J$174,$C106,'Off-Balance Sheet'!BR$8:BR$174)</f>
        <v>0</v>
      </c>
      <c r="AP106" s="27" t="n">
        <f aca="false">SUMIF('Off-Balance Sheet'!$J$8:$J$174,$C106,'Off-Balance Sheet'!BS$8:BS$174)</f>
        <v>0</v>
      </c>
      <c r="AQ106" s="27" t="n">
        <f aca="false">SUMIF('Off-Balance Sheet'!$J$8:$J$174,$C106,'Off-Balance Sheet'!BT$8:BT$174)</f>
        <v>0</v>
      </c>
      <c r="AR106" s="27" t="n">
        <f aca="false">SUMIF('Off-Balance Sheet'!$J$8:$J$174,$C106,'Off-Balance Sheet'!BU$8:BU$174)</f>
        <v>0</v>
      </c>
      <c r="AS106" s="27" t="n">
        <f aca="false">SUMIF('Off-Balance Sheet'!$J$8:$J$174,$C106,'Off-Balance Sheet'!BV$8:BV$174)</f>
        <v>0</v>
      </c>
      <c r="AT106" s="27" t="n">
        <f aca="false">SUMIF('Off-Balance Sheet'!$J$8:$J$174,$C106,'Off-Balance Sheet'!BW$8:BW$174)</f>
        <v>0</v>
      </c>
      <c r="AU106" s="27" t="n">
        <f aca="false">SUMIF('Off-Balance Sheet'!$J$8:$J$174,$C106,'Off-Balance Sheet'!BX$8:BX$174)</f>
        <v>0</v>
      </c>
      <c r="AV106" s="27" t="n">
        <f aca="false">SUMIF('Off-Balance Sheet'!$J$8:$J$174,$C106,'Off-Balance Sheet'!BY$8:BY$174)</f>
        <v>0</v>
      </c>
      <c r="AW106" s="27" t="n">
        <f aca="false">SUMIF('Off-Balance Sheet'!$J$8:$J$174,$C106,'Off-Balance Sheet'!BZ$8:BZ$174)</f>
        <v>0</v>
      </c>
      <c r="AX106" s="27" t="n">
        <f aca="false">SUMIF('Off-Balance Sheet'!$J$8:$J$174,$C106,'Off-Balance Sheet'!CA$8:CA$174)</f>
        <v>0</v>
      </c>
      <c r="AY106" s="27" t="n">
        <f aca="false">SUMIF('Off-Balance Sheet'!$J$8:$J$174,$C106,'Off-Balance Sheet'!CB$8:CB$174)</f>
        <v>0</v>
      </c>
      <c r="AZ106" s="27" t="n">
        <f aca="false">SUMIF('Off-Balance Sheet'!$J$8:$J$174,$C106,'Off-Balance Sheet'!CC$8:CC$174)</f>
        <v>0</v>
      </c>
      <c r="BA106" s="27" t="n">
        <f aca="false">SUMIF('Off-Balance Sheet'!$J$8:$J$174,$C106,'Off-Balance Sheet'!CD$8:CD$174)</f>
        <v>0</v>
      </c>
      <c r="BB106" s="27" t="n">
        <f aca="false">SUMIF('Off-Balance Sheet'!$J$8:$J$174,$C106,'Off-Balance Sheet'!CE$8:CE$174)</f>
        <v>0</v>
      </c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27"/>
      <c r="BZ106" s="27"/>
      <c r="CA106" s="27"/>
      <c r="CB106" s="27"/>
      <c r="CC106" s="27"/>
      <c r="CD106" s="27"/>
      <c r="CE106" s="27"/>
      <c r="CF106" s="27"/>
      <c r="CG106" s="27"/>
      <c r="CH106" s="27"/>
      <c r="CI106" s="27"/>
      <c r="CJ106" s="27"/>
      <c r="CK106" s="27"/>
      <c r="CL106" s="27"/>
      <c r="CM106" s="27"/>
      <c r="CN106" s="27"/>
      <c r="CO106" s="27"/>
      <c r="CP106" s="27"/>
      <c r="CQ106" s="27"/>
      <c r="CR106" s="27"/>
      <c r="CS106" s="27"/>
      <c r="CT106" s="27"/>
      <c r="CU106" s="27"/>
      <c r="CV106" s="27"/>
      <c r="CW106" s="27"/>
      <c r="CX106" s="27"/>
      <c r="CY106" s="27"/>
      <c r="CZ106" s="27"/>
      <c r="DA106" s="27"/>
      <c r="DB106" s="27"/>
      <c r="DC106" s="27"/>
      <c r="DD106" s="27"/>
      <c r="DE106" s="27"/>
      <c r="DF106" s="27"/>
      <c r="DG106" s="27"/>
      <c r="DH106" s="27"/>
      <c r="DI106" s="27"/>
      <c r="DJ106" s="27"/>
      <c r="DK106" s="27"/>
    </row>
    <row r="107" customFormat="false" ht="12.75" hidden="false" customHeight="false" outlineLevel="0" collapsed="false">
      <c r="C107" s="38" t="s">
        <v>196</v>
      </c>
      <c r="D107" s="13" t="n">
        <f aca="false">SUMIF('Off-Balance Sheet'!$J$8:$J$174,$C107,'Off-Balance Sheet'!$U$8:$U$174)</f>
        <v>52.213095</v>
      </c>
      <c r="F107" s="27" t="n">
        <f aca="false">SUMIF('Off-Balance Sheet'!$J$8:$J$174,$C107,'Off-Balance Sheet'!AI$8:AI$174)</f>
        <v>0</v>
      </c>
      <c r="G107" s="27" t="n">
        <f aca="false">SUMIF('Off-Balance Sheet'!$J$8:$J$174,$C107,'Off-Balance Sheet'!AJ$8:AJ$174)</f>
        <v>0</v>
      </c>
      <c r="H107" s="27" t="n">
        <f aca="false">SUMIF('Off-Balance Sheet'!$J$8:$J$174,$C107,'Off-Balance Sheet'!AK$8:AK$174)</f>
        <v>0</v>
      </c>
      <c r="I107" s="27" t="n">
        <f aca="false">SUMIF('Off-Balance Sheet'!$J$8:$J$174,$C107,'Off-Balance Sheet'!AL$8:AL$174)</f>
        <v>0</v>
      </c>
      <c r="J107" s="27" t="n">
        <f aca="false">SUMIF('Off-Balance Sheet'!$J$8:$J$174,$C107,'Off-Balance Sheet'!AM$8:AM$174)</f>
        <v>52.213095</v>
      </c>
      <c r="K107" s="27" t="n">
        <f aca="false">SUMIF('Off-Balance Sheet'!$J$8:$J$174,$C107,'Off-Balance Sheet'!AN$8:AN$174)</f>
        <v>0</v>
      </c>
      <c r="L107" s="27" t="n">
        <f aca="false">SUMIF('Off-Balance Sheet'!$J$8:$J$174,$C107,'Off-Balance Sheet'!AO$8:AO$174)</f>
        <v>0</v>
      </c>
      <c r="M107" s="27" t="n">
        <f aca="false">SUMIF('Off-Balance Sheet'!$J$8:$J$174,$C107,'Off-Balance Sheet'!AP$8:AP$174)</f>
        <v>0</v>
      </c>
      <c r="N107" s="27" t="n">
        <f aca="false">SUMIF('Off-Balance Sheet'!$J$8:$J$174,$C107,'Off-Balance Sheet'!AQ$8:AQ$174)</f>
        <v>0</v>
      </c>
      <c r="O107" s="27" t="n">
        <f aca="false">SUMIF('Off-Balance Sheet'!$J$8:$J$174,$C107,'Off-Balance Sheet'!AR$8:AR$174)</f>
        <v>0</v>
      </c>
      <c r="P107" s="27" t="n">
        <f aca="false">SUMIF('Off-Balance Sheet'!$J$8:$J$174,$C107,'Off-Balance Sheet'!AS$8:AS$174)</f>
        <v>0</v>
      </c>
      <c r="Q107" s="27" t="n">
        <f aca="false">SUMIF('Off-Balance Sheet'!$J$8:$J$174,$C107,'Off-Balance Sheet'!AT$8:AT$174)</f>
        <v>0</v>
      </c>
      <c r="R107" s="27" t="n">
        <f aca="false">SUMIF('Off-Balance Sheet'!$J$8:$J$174,$C107,'Off-Balance Sheet'!AU$8:AU$174)</f>
        <v>0</v>
      </c>
      <c r="S107" s="27" t="n">
        <f aca="false">SUMIF('Off-Balance Sheet'!$J$8:$J$174,$C107,'Off-Balance Sheet'!AV$8:AV$174)</f>
        <v>0</v>
      </c>
      <c r="T107" s="27" t="n">
        <f aca="false">SUMIF('Off-Balance Sheet'!$J$8:$J$174,$C107,'Off-Balance Sheet'!AW$8:AW$174)</f>
        <v>0</v>
      </c>
      <c r="U107" s="27" t="n">
        <f aca="false">SUMIF('Off-Balance Sheet'!$J$8:$J$174,$C107,'Off-Balance Sheet'!AX$8:AX$174)</f>
        <v>0</v>
      </c>
      <c r="V107" s="27" t="n">
        <f aca="false">SUMIF('Off-Balance Sheet'!$J$8:$J$174,$C107,'Off-Balance Sheet'!AY$8:AY$174)</f>
        <v>0</v>
      </c>
      <c r="W107" s="27" t="n">
        <f aca="false">SUMIF('Off-Balance Sheet'!$J$8:$J$174,$C107,'Off-Balance Sheet'!AZ$8:AZ$174)</f>
        <v>0</v>
      </c>
      <c r="X107" s="27" t="n">
        <f aca="false">SUMIF('Off-Balance Sheet'!$J$8:$J$174,$C107,'Off-Balance Sheet'!BA$8:BA$174)</f>
        <v>0</v>
      </c>
      <c r="Y107" s="27" t="n">
        <f aca="false">SUMIF('Off-Balance Sheet'!$J$8:$J$174,$C107,'Off-Balance Sheet'!BB$8:BB$174)</f>
        <v>0</v>
      </c>
      <c r="Z107" s="27" t="n">
        <f aca="false">SUMIF('Off-Balance Sheet'!$J$8:$J$174,$C107,'Off-Balance Sheet'!BC$8:BC$174)</f>
        <v>0</v>
      </c>
      <c r="AA107" s="27" t="n">
        <f aca="false">SUMIF('Off-Balance Sheet'!$J$8:$J$174,$C107,'Off-Balance Sheet'!BD$8:BD$174)</f>
        <v>0</v>
      </c>
      <c r="AB107" s="27" t="n">
        <f aca="false">SUMIF('Off-Balance Sheet'!$J$8:$J$174,$C107,'Off-Balance Sheet'!BE$8:BE$174)</f>
        <v>0</v>
      </c>
      <c r="AC107" s="27" t="n">
        <f aca="false">SUMIF('Off-Balance Sheet'!$J$8:$J$174,$C107,'Off-Balance Sheet'!BF$8:BF$174)</f>
        <v>0</v>
      </c>
      <c r="AD107" s="27" t="n">
        <f aca="false">SUMIF('Off-Balance Sheet'!$J$8:$J$174,$C107,'Off-Balance Sheet'!BG$8:BG$174)</f>
        <v>0</v>
      </c>
      <c r="AE107" s="27" t="n">
        <f aca="false">SUMIF('Off-Balance Sheet'!$J$8:$J$174,$C107,'Off-Balance Sheet'!BH$8:BH$174)</f>
        <v>0</v>
      </c>
      <c r="AF107" s="27" t="n">
        <f aca="false">SUMIF('Off-Balance Sheet'!$J$8:$J$174,$C107,'Off-Balance Sheet'!BI$8:BI$174)</f>
        <v>0</v>
      </c>
      <c r="AG107" s="27" t="n">
        <f aca="false">SUMIF('Off-Balance Sheet'!$J$8:$J$174,$C107,'Off-Balance Sheet'!BJ$8:BJ$174)</f>
        <v>0</v>
      </c>
      <c r="AH107" s="27" t="n">
        <f aca="false">SUMIF('Off-Balance Sheet'!$J$8:$J$174,$C107,'Off-Balance Sheet'!BK$8:BK$174)</f>
        <v>0</v>
      </c>
      <c r="AI107" s="27" t="n">
        <f aca="false">SUMIF('Off-Balance Sheet'!$J$8:$J$174,$C107,'Off-Balance Sheet'!BL$8:BL$174)</f>
        <v>0</v>
      </c>
      <c r="AJ107" s="27" t="n">
        <f aca="false">SUMIF('Off-Balance Sheet'!$J$8:$J$174,$C107,'Off-Balance Sheet'!BM$8:BM$174)</f>
        <v>0</v>
      </c>
      <c r="AK107" s="27" t="n">
        <f aca="false">SUMIF('Off-Balance Sheet'!$J$8:$J$174,$C107,'Off-Balance Sheet'!BN$8:BN$174)</f>
        <v>0</v>
      </c>
      <c r="AL107" s="27" t="n">
        <f aca="false">SUMIF('Off-Balance Sheet'!$J$8:$J$174,$C107,'Off-Balance Sheet'!BO$8:BO$174)</f>
        <v>0</v>
      </c>
      <c r="AM107" s="27" t="n">
        <f aca="false">SUMIF('Off-Balance Sheet'!$J$8:$J$174,$C107,'Off-Balance Sheet'!BP$8:BP$174)</f>
        <v>0</v>
      </c>
      <c r="AN107" s="27" t="n">
        <f aca="false">SUMIF('Off-Balance Sheet'!$J$8:$J$174,$C107,'Off-Balance Sheet'!BQ$8:BQ$174)</f>
        <v>0</v>
      </c>
      <c r="AO107" s="27" t="n">
        <f aca="false">SUMIF('Off-Balance Sheet'!$J$8:$J$174,$C107,'Off-Balance Sheet'!BR$8:BR$174)</f>
        <v>0</v>
      </c>
      <c r="AP107" s="27" t="n">
        <f aca="false">SUMIF('Off-Balance Sheet'!$J$8:$J$174,$C107,'Off-Balance Sheet'!BS$8:BS$174)</f>
        <v>0</v>
      </c>
      <c r="AQ107" s="27" t="n">
        <f aca="false">SUMIF('Off-Balance Sheet'!$J$8:$J$174,$C107,'Off-Balance Sheet'!BT$8:BT$174)</f>
        <v>0</v>
      </c>
      <c r="AR107" s="27" t="n">
        <f aca="false">SUMIF('Off-Balance Sheet'!$J$8:$J$174,$C107,'Off-Balance Sheet'!BU$8:BU$174)</f>
        <v>0</v>
      </c>
      <c r="AS107" s="27" t="n">
        <f aca="false">SUMIF('Off-Balance Sheet'!$J$8:$J$174,$C107,'Off-Balance Sheet'!BV$8:BV$174)</f>
        <v>0</v>
      </c>
      <c r="AT107" s="27" t="n">
        <f aca="false">SUMIF('Off-Balance Sheet'!$J$8:$J$174,$C107,'Off-Balance Sheet'!BW$8:BW$174)</f>
        <v>0</v>
      </c>
      <c r="AU107" s="27" t="n">
        <f aca="false">SUMIF('Off-Balance Sheet'!$J$8:$J$174,$C107,'Off-Balance Sheet'!BX$8:BX$174)</f>
        <v>0</v>
      </c>
      <c r="AV107" s="27" t="n">
        <f aca="false">SUMIF('Off-Balance Sheet'!$J$8:$J$174,$C107,'Off-Balance Sheet'!BY$8:BY$174)</f>
        <v>0</v>
      </c>
      <c r="AW107" s="27" t="n">
        <f aca="false">SUMIF('Off-Balance Sheet'!$J$8:$J$174,$C107,'Off-Balance Sheet'!BZ$8:BZ$174)</f>
        <v>0</v>
      </c>
      <c r="AX107" s="27" t="n">
        <f aca="false">SUMIF('Off-Balance Sheet'!$J$8:$J$174,$C107,'Off-Balance Sheet'!CA$8:CA$174)</f>
        <v>0</v>
      </c>
      <c r="AY107" s="27" t="n">
        <f aca="false">SUMIF('Off-Balance Sheet'!$J$8:$J$174,$C107,'Off-Balance Sheet'!CB$8:CB$174)</f>
        <v>0</v>
      </c>
      <c r="AZ107" s="27" t="n">
        <f aca="false">SUMIF('Off-Balance Sheet'!$J$8:$J$174,$C107,'Off-Balance Sheet'!CC$8:CC$174)</f>
        <v>0</v>
      </c>
      <c r="BA107" s="27" t="n">
        <f aca="false">SUMIF('Off-Balance Sheet'!$J$8:$J$174,$C107,'Off-Balance Sheet'!CD$8:CD$174)</f>
        <v>0</v>
      </c>
      <c r="BB107" s="27" t="n">
        <f aca="false">SUMIF('Off-Balance Sheet'!$J$8:$J$174,$C107,'Off-Balance Sheet'!CE$8:CE$174)</f>
        <v>0</v>
      </c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27"/>
      <c r="BZ107" s="27"/>
      <c r="CA107" s="27"/>
      <c r="CB107" s="27"/>
      <c r="CC107" s="27"/>
      <c r="CD107" s="27"/>
      <c r="CE107" s="27"/>
      <c r="CF107" s="27"/>
      <c r="CG107" s="27"/>
      <c r="CH107" s="27"/>
      <c r="CI107" s="27"/>
      <c r="CJ107" s="27"/>
      <c r="CK107" s="27"/>
      <c r="CL107" s="27"/>
      <c r="CM107" s="27"/>
      <c r="CN107" s="27"/>
      <c r="CO107" s="27"/>
      <c r="CP107" s="27"/>
      <c r="CQ107" s="27"/>
      <c r="CR107" s="27"/>
      <c r="CS107" s="27"/>
      <c r="CT107" s="27"/>
      <c r="CU107" s="27"/>
      <c r="CV107" s="27"/>
      <c r="CW107" s="27"/>
      <c r="CX107" s="27"/>
      <c r="CY107" s="27"/>
      <c r="CZ107" s="27"/>
      <c r="DA107" s="27"/>
      <c r="DB107" s="27"/>
      <c r="DC107" s="27"/>
      <c r="DD107" s="27"/>
      <c r="DE107" s="27"/>
      <c r="DF107" s="27"/>
      <c r="DG107" s="27"/>
      <c r="DH107" s="27"/>
      <c r="DI107" s="27"/>
      <c r="DJ107" s="27"/>
      <c r="DK107" s="27"/>
    </row>
    <row r="108" customFormat="false" ht="12.75" hidden="false" customHeight="false" outlineLevel="0" collapsed="false">
      <c r="C108" s="38" t="s">
        <v>197</v>
      </c>
      <c r="D108" s="13" t="n">
        <f aca="false">SUMIF('Off-Balance Sheet'!$J$8:$J$174,$C108,'Off-Balance Sheet'!$U$8:$U$174)</f>
        <v>20.02925</v>
      </c>
      <c r="F108" s="27" t="n">
        <f aca="false">SUMIF('Off-Balance Sheet'!$J$8:$J$174,$C108,'Off-Balance Sheet'!AI$8:AI$174)</f>
        <v>0</v>
      </c>
      <c r="G108" s="27" t="n">
        <f aca="false">SUMIF('Off-Balance Sheet'!$J$8:$J$174,$C108,'Off-Balance Sheet'!AJ$8:AJ$174)</f>
        <v>0</v>
      </c>
      <c r="H108" s="27" t="n">
        <f aca="false">SUMIF('Off-Balance Sheet'!$J$8:$J$174,$C108,'Off-Balance Sheet'!AK$8:AK$174)</f>
        <v>0</v>
      </c>
      <c r="I108" s="27" t="n">
        <f aca="false">SUMIF('Off-Balance Sheet'!$J$8:$J$174,$C108,'Off-Balance Sheet'!AL$8:AL$174)</f>
        <v>0</v>
      </c>
      <c r="J108" s="27" t="n">
        <f aca="false">SUMIF('Off-Balance Sheet'!$J$8:$J$174,$C108,'Off-Balance Sheet'!AM$8:AM$174)</f>
        <v>20.02925</v>
      </c>
      <c r="K108" s="27" t="n">
        <f aca="false">SUMIF('Off-Balance Sheet'!$J$8:$J$174,$C108,'Off-Balance Sheet'!AN$8:AN$174)</f>
        <v>0</v>
      </c>
      <c r="L108" s="27" t="n">
        <f aca="false">SUMIF('Off-Balance Sheet'!$J$8:$J$174,$C108,'Off-Balance Sheet'!AO$8:AO$174)</f>
        <v>0</v>
      </c>
      <c r="M108" s="27" t="n">
        <f aca="false">SUMIF('Off-Balance Sheet'!$J$8:$J$174,$C108,'Off-Balance Sheet'!AP$8:AP$174)</f>
        <v>0</v>
      </c>
      <c r="N108" s="27" t="n">
        <f aca="false">SUMIF('Off-Balance Sheet'!$J$8:$J$174,$C108,'Off-Balance Sheet'!AQ$8:AQ$174)</f>
        <v>0</v>
      </c>
      <c r="O108" s="27" t="n">
        <f aca="false">SUMIF('Off-Balance Sheet'!$J$8:$J$174,$C108,'Off-Balance Sheet'!AR$8:AR$174)</f>
        <v>0</v>
      </c>
      <c r="P108" s="27" t="n">
        <f aca="false">SUMIF('Off-Balance Sheet'!$J$8:$J$174,$C108,'Off-Balance Sheet'!AS$8:AS$174)</f>
        <v>0</v>
      </c>
      <c r="Q108" s="27" t="n">
        <f aca="false">SUMIF('Off-Balance Sheet'!$J$8:$J$174,$C108,'Off-Balance Sheet'!AT$8:AT$174)</f>
        <v>0</v>
      </c>
      <c r="R108" s="27" t="n">
        <f aca="false">SUMIF('Off-Balance Sheet'!$J$8:$J$174,$C108,'Off-Balance Sheet'!AU$8:AU$174)</f>
        <v>0</v>
      </c>
      <c r="S108" s="27" t="n">
        <f aca="false">SUMIF('Off-Balance Sheet'!$J$8:$J$174,$C108,'Off-Balance Sheet'!AV$8:AV$174)</f>
        <v>0</v>
      </c>
      <c r="T108" s="27" t="n">
        <f aca="false">SUMIF('Off-Balance Sheet'!$J$8:$J$174,$C108,'Off-Balance Sheet'!AW$8:AW$174)</f>
        <v>0</v>
      </c>
      <c r="U108" s="27" t="n">
        <f aca="false">SUMIF('Off-Balance Sheet'!$J$8:$J$174,$C108,'Off-Balance Sheet'!AX$8:AX$174)</f>
        <v>0</v>
      </c>
      <c r="V108" s="27" t="n">
        <f aca="false">SUMIF('Off-Balance Sheet'!$J$8:$J$174,$C108,'Off-Balance Sheet'!AY$8:AY$174)</f>
        <v>0</v>
      </c>
      <c r="W108" s="27" t="n">
        <f aca="false">SUMIF('Off-Balance Sheet'!$J$8:$J$174,$C108,'Off-Balance Sheet'!AZ$8:AZ$174)</f>
        <v>0</v>
      </c>
      <c r="X108" s="27" t="n">
        <f aca="false">SUMIF('Off-Balance Sheet'!$J$8:$J$174,$C108,'Off-Balance Sheet'!BA$8:BA$174)</f>
        <v>0</v>
      </c>
      <c r="Y108" s="27" t="n">
        <f aca="false">SUMIF('Off-Balance Sheet'!$J$8:$J$174,$C108,'Off-Balance Sheet'!BB$8:BB$174)</f>
        <v>0</v>
      </c>
      <c r="Z108" s="27" t="n">
        <f aca="false">SUMIF('Off-Balance Sheet'!$J$8:$J$174,$C108,'Off-Balance Sheet'!BC$8:BC$174)</f>
        <v>0</v>
      </c>
      <c r="AA108" s="27" t="n">
        <f aca="false">SUMIF('Off-Balance Sheet'!$J$8:$J$174,$C108,'Off-Balance Sheet'!BD$8:BD$174)</f>
        <v>0</v>
      </c>
      <c r="AB108" s="27" t="n">
        <f aca="false">SUMIF('Off-Balance Sheet'!$J$8:$J$174,$C108,'Off-Balance Sheet'!BE$8:BE$174)</f>
        <v>0</v>
      </c>
      <c r="AC108" s="27" t="n">
        <f aca="false">SUMIF('Off-Balance Sheet'!$J$8:$J$174,$C108,'Off-Balance Sheet'!BF$8:BF$174)</f>
        <v>0</v>
      </c>
      <c r="AD108" s="27" t="n">
        <f aca="false">SUMIF('Off-Balance Sheet'!$J$8:$J$174,$C108,'Off-Balance Sheet'!BG$8:BG$174)</f>
        <v>0</v>
      </c>
      <c r="AE108" s="27" t="n">
        <f aca="false">SUMIF('Off-Balance Sheet'!$J$8:$J$174,$C108,'Off-Balance Sheet'!BH$8:BH$174)</f>
        <v>0</v>
      </c>
      <c r="AF108" s="27" t="n">
        <f aca="false">SUMIF('Off-Balance Sheet'!$J$8:$J$174,$C108,'Off-Balance Sheet'!BI$8:BI$174)</f>
        <v>0</v>
      </c>
      <c r="AG108" s="27" t="n">
        <f aca="false">SUMIF('Off-Balance Sheet'!$J$8:$J$174,$C108,'Off-Balance Sheet'!BJ$8:BJ$174)</f>
        <v>0</v>
      </c>
      <c r="AH108" s="27" t="n">
        <f aca="false">SUMIF('Off-Balance Sheet'!$J$8:$J$174,$C108,'Off-Balance Sheet'!BK$8:BK$174)</f>
        <v>0</v>
      </c>
      <c r="AI108" s="27" t="n">
        <f aca="false">SUMIF('Off-Balance Sheet'!$J$8:$J$174,$C108,'Off-Balance Sheet'!BL$8:BL$174)</f>
        <v>0</v>
      </c>
      <c r="AJ108" s="27" t="n">
        <f aca="false">SUMIF('Off-Balance Sheet'!$J$8:$J$174,$C108,'Off-Balance Sheet'!BM$8:BM$174)</f>
        <v>0</v>
      </c>
      <c r="AK108" s="27" t="n">
        <f aca="false">SUMIF('Off-Balance Sheet'!$J$8:$J$174,$C108,'Off-Balance Sheet'!BN$8:BN$174)</f>
        <v>0</v>
      </c>
      <c r="AL108" s="27" t="n">
        <f aca="false">SUMIF('Off-Balance Sheet'!$J$8:$J$174,$C108,'Off-Balance Sheet'!BO$8:BO$174)</f>
        <v>0</v>
      </c>
      <c r="AM108" s="27" t="n">
        <f aca="false">SUMIF('Off-Balance Sheet'!$J$8:$J$174,$C108,'Off-Balance Sheet'!BP$8:BP$174)</f>
        <v>0</v>
      </c>
      <c r="AN108" s="27" t="n">
        <f aca="false">SUMIF('Off-Balance Sheet'!$J$8:$J$174,$C108,'Off-Balance Sheet'!BQ$8:BQ$174)</f>
        <v>0</v>
      </c>
      <c r="AO108" s="27" t="n">
        <f aca="false">SUMIF('Off-Balance Sheet'!$J$8:$J$174,$C108,'Off-Balance Sheet'!BR$8:BR$174)</f>
        <v>0</v>
      </c>
      <c r="AP108" s="27" t="n">
        <f aca="false">SUMIF('Off-Balance Sheet'!$J$8:$J$174,$C108,'Off-Balance Sheet'!BS$8:BS$174)</f>
        <v>0</v>
      </c>
      <c r="AQ108" s="27" t="n">
        <f aca="false">SUMIF('Off-Balance Sheet'!$J$8:$J$174,$C108,'Off-Balance Sheet'!BT$8:BT$174)</f>
        <v>0</v>
      </c>
      <c r="AR108" s="27" t="n">
        <f aca="false">SUMIF('Off-Balance Sheet'!$J$8:$J$174,$C108,'Off-Balance Sheet'!BU$8:BU$174)</f>
        <v>0</v>
      </c>
      <c r="AS108" s="27" t="n">
        <f aca="false">SUMIF('Off-Balance Sheet'!$J$8:$J$174,$C108,'Off-Balance Sheet'!BV$8:BV$174)</f>
        <v>0</v>
      </c>
      <c r="AT108" s="27" t="n">
        <f aca="false">SUMIF('Off-Balance Sheet'!$J$8:$J$174,$C108,'Off-Balance Sheet'!BW$8:BW$174)</f>
        <v>0</v>
      </c>
      <c r="AU108" s="27" t="n">
        <f aca="false">SUMIF('Off-Balance Sheet'!$J$8:$J$174,$C108,'Off-Balance Sheet'!BX$8:BX$174)</f>
        <v>0</v>
      </c>
      <c r="AV108" s="27" t="n">
        <f aca="false">SUMIF('Off-Balance Sheet'!$J$8:$J$174,$C108,'Off-Balance Sheet'!BY$8:BY$174)</f>
        <v>0</v>
      </c>
      <c r="AW108" s="27" t="n">
        <f aca="false">SUMIF('Off-Balance Sheet'!$J$8:$J$174,$C108,'Off-Balance Sheet'!BZ$8:BZ$174)</f>
        <v>0</v>
      </c>
      <c r="AX108" s="27" t="n">
        <f aca="false">SUMIF('Off-Balance Sheet'!$J$8:$J$174,$C108,'Off-Balance Sheet'!CA$8:CA$174)</f>
        <v>0</v>
      </c>
      <c r="AY108" s="27" t="n">
        <f aca="false">SUMIF('Off-Balance Sheet'!$J$8:$J$174,$C108,'Off-Balance Sheet'!CB$8:CB$174)</f>
        <v>0</v>
      </c>
      <c r="AZ108" s="27" t="n">
        <f aca="false">SUMIF('Off-Balance Sheet'!$J$8:$J$174,$C108,'Off-Balance Sheet'!CC$8:CC$174)</f>
        <v>0</v>
      </c>
      <c r="BA108" s="27" t="n">
        <f aca="false">SUMIF('Off-Balance Sheet'!$J$8:$J$174,$C108,'Off-Balance Sheet'!CD$8:CD$174)</f>
        <v>0</v>
      </c>
      <c r="BB108" s="27" t="n">
        <f aca="false">SUMIF('Off-Balance Sheet'!$J$8:$J$174,$C108,'Off-Balance Sheet'!CE$8:CE$174)</f>
        <v>0</v>
      </c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  <c r="CB108" s="27"/>
      <c r="CC108" s="27"/>
      <c r="CD108" s="27"/>
      <c r="CE108" s="27"/>
      <c r="CF108" s="27"/>
      <c r="CG108" s="27"/>
      <c r="CH108" s="27"/>
      <c r="CI108" s="27"/>
      <c r="CJ108" s="27"/>
      <c r="CK108" s="27"/>
      <c r="CL108" s="27"/>
      <c r="CM108" s="27"/>
      <c r="CN108" s="27"/>
      <c r="CO108" s="27"/>
      <c r="CP108" s="27"/>
      <c r="CQ108" s="27"/>
      <c r="CR108" s="27"/>
      <c r="CS108" s="27"/>
      <c r="CT108" s="27"/>
      <c r="CU108" s="27"/>
      <c r="CV108" s="27"/>
      <c r="CW108" s="27"/>
      <c r="CX108" s="27"/>
      <c r="CY108" s="27"/>
      <c r="CZ108" s="27"/>
      <c r="DA108" s="27"/>
      <c r="DB108" s="27"/>
      <c r="DC108" s="27"/>
      <c r="DD108" s="27"/>
      <c r="DE108" s="27"/>
      <c r="DF108" s="27"/>
      <c r="DG108" s="27"/>
      <c r="DH108" s="27"/>
      <c r="DI108" s="27"/>
      <c r="DJ108" s="27"/>
      <c r="DK108" s="27"/>
    </row>
    <row r="109" customFormat="false" ht="12.75" hidden="false" customHeight="false" outlineLevel="0" collapsed="false">
      <c r="C109" s="38" t="s">
        <v>198</v>
      </c>
      <c r="D109" s="13" t="n">
        <f aca="false">SUMIF('Off-Balance Sheet'!$J$8:$J$174,$C109,'Off-Balance Sheet'!$U$8:$U$174)</f>
        <v>30</v>
      </c>
      <c r="F109" s="27" t="n">
        <f aca="false">SUMIF('Off-Balance Sheet'!$J$8:$J$174,$C109,'Off-Balance Sheet'!AI$8:AI$174)</f>
        <v>0</v>
      </c>
      <c r="G109" s="27" t="n">
        <f aca="false">SUMIF('Off-Balance Sheet'!$J$8:$J$174,$C109,'Off-Balance Sheet'!AJ$8:AJ$174)</f>
        <v>0</v>
      </c>
      <c r="H109" s="27" t="n">
        <f aca="false">SUMIF('Off-Balance Sheet'!$J$8:$J$174,$C109,'Off-Balance Sheet'!AK$8:AK$174)</f>
        <v>0</v>
      </c>
      <c r="I109" s="27" t="n">
        <f aca="false">SUMIF('Off-Balance Sheet'!$J$8:$J$174,$C109,'Off-Balance Sheet'!AL$8:AL$174)</f>
        <v>0</v>
      </c>
      <c r="J109" s="27" t="n">
        <f aca="false">SUMIF('Off-Balance Sheet'!$J$8:$J$174,$C109,'Off-Balance Sheet'!AM$8:AM$174)</f>
        <v>30</v>
      </c>
      <c r="K109" s="27" t="n">
        <f aca="false">SUMIF('Off-Balance Sheet'!$J$8:$J$174,$C109,'Off-Balance Sheet'!AN$8:AN$174)</f>
        <v>0</v>
      </c>
      <c r="L109" s="27" t="n">
        <f aca="false">SUMIF('Off-Balance Sheet'!$J$8:$J$174,$C109,'Off-Balance Sheet'!AO$8:AO$174)</f>
        <v>0</v>
      </c>
      <c r="M109" s="27" t="n">
        <f aca="false">SUMIF('Off-Balance Sheet'!$J$8:$J$174,$C109,'Off-Balance Sheet'!AP$8:AP$174)</f>
        <v>0</v>
      </c>
      <c r="N109" s="27" t="n">
        <f aca="false">SUMIF('Off-Balance Sheet'!$J$8:$J$174,$C109,'Off-Balance Sheet'!AQ$8:AQ$174)</f>
        <v>0</v>
      </c>
      <c r="O109" s="27" t="n">
        <f aca="false">SUMIF('Off-Balance Sheet'!$J$8:$J$174,$C109,'Off-Balance Sheet'!AR$8:AR$174)</f>
        <v>0</v>
      </c>
      <c r="P109" s="27" t="n">
        <f aca="false">SUMIF('Off-Balance Sheet'!$J$8:$J$174,$C109,'Off-Balance Sheet'!AS$8:AS$174)</f>
        <v>0</v>
      </c>
      <c r="Q109" s="27" t="n">
        <f aca="false">SUMIF('Off-Balance Sheet'!$J$8:$J$174,$C109,'Off-Balance Sheet'!AT$8:AT$174)</f>
        <v>0</v>
      </c>
      <c r="R109" s="27" t="n">
        <f aca="false">SUMIF('Off-Balance Sheet'!$J$8:$J$174,$C109,'Off-Balance Sheet'!AU$8:AU$174)</f>
        <v>0</v>
      </c>
      <c r="S109" s="27" t="n">
        <f aca="false">SUMIF('Off-Balance Sheet'!$J$8:$J$174,$C109,'Off-Balance Sheet'!AV$8:AV$174)</f>
        <v>0</v>
      </c>
      <c r="T109" s="27" t="n">
        <f aca="false">SUMIF('Off-Balance Sheet'!$J$8:$J$174,$C109,'Off-Balance Sheet'!AW$8:AW$174)</f>
        <v>0</v>
      </c>
      <c r="U109" s="27" t="n">
        <f aca="false">SUMIF('Off-Balance Sheet'!$J$8:$J$174,$C109,'Off-Balance Sheet'!AX$8:AX$174)</f>
        <v>0</v>
      </c>
      <c r="V109" s="27" t="n">
        <f aca="false">SUMIF('Off-Balance Sheet'!$J$8:$J$174,$C109,'Off-Balance Sheet'!AY$8:AY$174)</f>
        <v>0</v>
      </c>
      <c r="W109" s="27" t="n">
        <f aca="false">SUMIF('Off-Balance Sheet'!$J$8:$J$174,$C109,'Off-Balance Sheet'!AZ$8:AZ$174)</f>
        <v>0</v>
      </c>
      <c r="X109" s="27" t="n">
        <f aca="false">SUMIF('Off-Balance Sheet'!$J$8:$J$174,$C109,'Off-Balance Sheet'!BA$8:BA$174)</f>
        <v>0</v>
      </c>
      <c r="Y109" s="27" t="n">
        <f aca="false">SUMIF('Off-Balance Sheet'!$J$8:$J$174,$C109,'Off-Balance Sheet'!BB$8:BB$174)</f>
        <v>0</v>
      </c>
      <c r="Z109" s="27" t="n">
        <f aca="false">SUMIF('Off-Balance Sheet'!$J$8:$J$174,$C109,'Off-Balance Sheet'!BC$8:BC$174)</f>
        <v>0</v>
      </c>
      <c r="AA109" s="27" t="n">
        <f aca="false">SUMIF('Off-Balance Sheet'!$J$8:$J$174,$C109,'Off-Balance Sheet'!BD$8:BD$174)</f>
        <v>0</v>
      </c>
      <c r="AB109" s="27" t="n">
        <f aca="false">SUMIF('Off-Balance Sheet'!$J$8:$J$174,$C109,'Off-Balance Sheet'!BE$8:BE$174)</f>
        <v>0</v>
      </c>
      <c r="AC109" s="27" t="n">
        <f aca="false">SUMIF('Off-Balance Sheet'!$J$8:$J$174,$C109,'Off-Balance Sheet'!BF$8:BF$174)</f>
        <v>0</v>
      </c>
      <c r="AD109" s="27" t="n">
        <f aca="false">SUMIF('Off-Balance Sheet'!$J$8:$J$174,$C109,'Off-Balance Sheet'!BG$8:BG$174)</f>
        <v>0</v>
      </c>
      <c r="AE109" s="27" t="n">
        <f aca="false">SUMIF('Off-Balance Sheet'!$J$8:$J$174,$C109,'Off-Balance Sheet'!BH$8:BH$174)</f>
        <v>0</v>
      </c>
      <c r="AF109" s="27" t="n">
        <f aca="false">SUMIF('Off-Balance Sheet'!$J$8:$J$174,$C109,'Off-Balance Sheet'!BI$8:BI$174)</f>
        <v>0</v>
      </c>
      <c r="AG109" s="27" t="n">
        <f aca="false">SUMIF('Off-Balance Sheet'!$J$8:$J$174,$C109,'Off-Balance Sheet'!BJ$8:BJ$174)</f>
        <v>0</v>
      </c>
      <c r="AH109" s="27" t="n">
        <f aca="false">SUMIF('Off-Balance Sheet'!$J$8:$J$174,$C109,'Off-Balance Sheet'!BK$8:BK$174)</f>
        <v>0</v>
      </c>
      <c r="AI109" s="27" t="n">
        <f aca="false">SUMIF('Off-Balance Sheet'!$J$8:$J$174,$C109,'Off-Balance Sheet'!BL$8:BL$174)</f>
        <v>0</v>
      </c>
      <c r="AJ109" s="27" t="n">
        <f aca="false">SUMIF('Off-Balance Sheet'!$J$8:$J$174,$C109,'Off-Balance Sheet'!BM$8:BM$174)</f>
        <v>0</v>
      </c>
      <c r="AK109" s="27" t="n">
        <f aca="false">SUMIF('Off-Balance Sheet'!$J$8:$J$174,$C109,'Off-Balance Sheet'!BN$8:BN$174)</f>
        <v>0</v>
      </c>
      <c r="AL109" s="27" t="n">
        <f aca="false">SUMIF('Off-Balance Sheet'!$J$8:$J$174,$C109,'Off-Balance Sheet'!BO$8:BO$174)</f>
        <v>0</v>
      </c>
      <c r="AM109" s="27" t="n">
        <f aca="false">SUMIF('Off-Balance Sheet'!$J$8:$J$174,$C109,'Off-Balance Sheet'!BP$8:BP$174)</f>
        <v>0</v>
      </c>
      <c r="AN109" s="27" t="n">
        <f aca="false">SUMIF('Off-Balance Sheet'!$J$8:$J$174,$C109,'Off-Balance Sheet'!BQ$8:BQ$174)</f>
        <v>0</v>
      </c>
      <c r="AO109" s="27" t="n">
        <f aca="false">SUMIF('Off-Balance Sheet'!$J$8:$J$174,$C109,'Off-Balance Sheet'!BR$8:BR$174)</f>
        <v>0</v>
      </c>
      <c r="AP109" s="27" t="n">
        <f aca="false">SUMIF('Off-Balance Sheet'!$J$8:$J$174,$C109,'Off-Balance Sheet'!BS$8:BS$174)</f>
        <v>0</v>
      </c>
      <c r="AQ109" s="27" t="n">
        <f aca="false">SUMIF('Off-Balance Sheet'!$J$8:$J$174,$C109,'Off-Balance Sheet'!BT$8:BT$174)</f>
        <v>0</v>
      </c>
      <c r="AR109" s="27" t="n">
        <f aca="false">SUMIF('Off-Balance Sheet'!$J$8:$J$174,$C109,'Off-Balance Sheet'!BU$8:BU$174)</f>
        <v>0</v>
      </c>
      <c r="AS109" s="27" t="n">
        <f aca="false">SUMIF('Off-Balance Sheet'!$J$8:$J$174,$C109,'Off-Balance Sheet'!BV$8:BV$174)</f>
        <v>0</v>
      </c>
      <c r="AT109" s="27" t="n">
        <f aca="false">SUMIF('Off-Balance Sheet'!$J$8:$J$174,$C109,'Off-Balance Sheet'!BW$8:BW$174)</f>
        <v>0</v>
      </c>
      <c r="AU109" s="27" t="n">
        <f aca="false">SUMIF('Off-Balance Sheet'!$J$8:$J$174,$C109,'Off-Balance Sheet'!BX$8:BX$174)</f>
        <v>0</v>
      </c>
      <c r="AV109" s="27" t="n">
        <f aca="false">SUMIF('Off-Balance Sheet'!$J$8:$J$174,$C109,'Off-Balance Sheet'!BY$8:BY$174)</f>
        <v>0</v>
      </c>
      <c r="AW109" s="27" t="n">
        <f aca="false">SUMIF('Off-Balance Sheet'!$J$8:$J$174,$C109,'Off-Balance Sheet'!BZ$8:BZ$174)</f>
        <v>0</v>
      </c>
      <c r="AX109" s="27" t="n">
        <f aca="false">SUMIF('Off-Balance Sheet'!$J$8:$J$174,$C109,'Off-Balance Sheet'!CA$8:CA$174)</f>
        <v>0</v>
      </c>
      <c r="AY109" s="27" t="n">
        <f aca="false">SUMIF('Off-Balance Sheet'!$J$8:$J$174,$C109,'Off-Balance Sheet'!CB$8:CB$174)</f>
        <v>0</v>
      </c>
      <c r="AZ109" s="27" t="n">
        <f aca="false">SUMIF('Off-Balance Sheet'!$J$8:$J$174,$C109,'Off-Balance Sheet'!CC$8:CC$174)</f>
        <v>0</v>
      </c>
      <c r="BA109" s="27" t="n">
        <f aca="false">SUMIF('Off-Balance Sheet'!$J$8:$J$174,$C109,'Off-Balance Sheet'!CD$8:CD$174)</f>
        <v>0</v>
      </c>
      <c r="BB109" s="27" t="n">
        <f aca="false">SUMIF('Off-Balance Sheet'!$J$8:$J$174,$C109,'Off-Balance Sheet'!CE$8:CE$174)</f>
        <v>0</v>
      </c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  <c r="BW109" s="27"/>
      <c r="BX109" s="27"/>
      <c r="BY109" s="27"/>
      <c r="BZ109" s="27"/>
      <c r="CA109" s="27"/>
      <c r="CB109" s="27"/>
      <c r="CC109" s="27"/>
      <c r="CD109" s="27"/>
      <c r="CE109" s="27"/>
      <c r="CF109" s="27"/>
      <c r="CG109" s="27"/>
      <c r="CH109" s="27"/>
      <c r="CI109" s="27"/>
      <c r="CJ109" s="27"/>
      <c r="CK109" s="27"/>
      <c r="CL109" s="27"/>
      <c r="CM109" s="27"/>
      <c r="CN109" s="27"/>
      <c r="CO109" s="27"/>
      <c r="CP109" s="27"/>
      <c r="CQ109" s="27"/>
      <c r="CR109" s="27"/>
      <c r="CS109" s="27"/>
      <c r="CT109" s="27"/>
      <c r="CU109" s="27"/>
      <c r="CV109" s="27"/>
      <c r="CW109" s="27"/>
      <c r="CX109" s="27"/>
      <c r="CY109" s="27"/>
      <c r="CZ109" s="27"/>
      <c r="DA109" s="27"/>
      <c r="DB109" s="27"/>
      <c r="DC109" s="27"/>
      <c r="DD109" s="27"/>
      <c r="DE109" s="27"/>
      <c r="DF109" s="27"/>
      <c r="DG109" s="27"/>
      <c r="DH109" s="27"/>
      <c r="DI109" s="27"/>
      <c r="DJ109" s="27"/>
      <c r="DK109" s="27"/>
    </row>
    <row r="110" customFormat="false" ht="12.75" hidden="false" customHeight="false" outlineLevel="0" collapsed="false">
      <c r="C110" s="0"/>
      <c r="D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  <c r="CH110" s="27"/>
      <c r="CI110" s="27"/>
      <c r="CJ110" s="27"/>
      <c r="CK110" s="27"/>
      <c r="CL110" s="27"/>
      <c r="CM110" s="27"/>
      <c r="CN110" s="27"/>
      <c r="CO110" s="27"/>
      <c r="CP110" s="27"/>
      <c r="CQ110" s="27"/>
      <c r="CR110" s="27"/>
      <c r="CS110" s="27"/>
      <c r="CT110" s="27"/>
      <c r="CU110" s="27"/>
      <c r="CV110" s="27"/>
      <c r="CW110" s="27"/>
      <c r="CX110" s="27"/>
      <c r="CY110" s="27"/>
      <c r="CZ110" s="27"/>
      <c r="DA110" s="27"/>
      <c r="DB110" s="27"/>
      <c r="DC110" s="27"/>
      <c r="DD110" s="27"/>
      <c r="DE110" s="27"/>
      <c r="DF110" s="27"/>
      <c r="DG110" s="27"/>
      <c r="DH110" s="27"/>
      <c r="DI110" s="27"/>
      <c r="DJ110" s="27"/>
      <c r="DK110" s="27"/>
    </row>
    <row r="111" customFormat="false" ht="3.75" hidden="false" customHeight="true" outlineLevel="0" collapsed="false"/>
    <row r="112" customFormat="false" ht="12.75" hidden="false" customHeight="false" outlineLevel="0" collapsed="false">
      <c r="C112" s="26" t="s">
        <v>161</v>
      </c>
      <c r="D112" s="40" t="n">
        <f aca="false">SUM(D90:D111)</f>
        <v>2087.29115153</v>
      </c>
      <c r="F112" s="40" t="n">
        <f aca="false">SUM(F90:F111)</f>
        <v>21.88</v>
      </c>
      <c r="G112" s="40" t="n">
        <f aca="false">SUM(G90:G111)</f>
        <v>379.048485038205</v>
      </c>
      <c r="H112" s="40" t="n">
        <f aca="false">SUM(H90:H111)</f>
        <v>540.092029472628</v>
      </c>
      <c r="I112" s="40" t="n">
        <f aca="false">SUM(I90:I111)</f>
        <v>190.314198785416</v>
      </c>
      <c r="J112" s="40" t="n">
        <f aca="false">SUM(J90:J111)</f>
        <v>308.615984255417</v>
      </c>
      <c r="K112" s="40" t="n">
        <f aca="false">SUM(K90:K111)</f>
        <v>21.8823822554165</v>
      </c>
      <c r="L112" s="40" t="n">
        <f aca="false">SUM(L90:L111)</f>
        <v>21.8823822554165</v>
      </c>
      <c r="M112" s="40" t="n">
        <f aca="false">SUM(M90:M111)</f>
        <v>126.882382255416</v>
      </c>
      <c r="N112" s="40" t="n">
        <f aca="false">SUM(N90:N111)</f>
        <v>21.8823822554165</v>
      </c>
      <c r="O112" s="40" t="n">
        <f aca="false">SUM(O90:O111)</f>
        <v>312.682382255417</v>
      </c>
      <c r="P112" s="40" t="n">
        <f aca="false">SUM(P90:P111)</f>
        <v>22.122847994487</v>
      </c>
      <c r="Q112" s="40" t="n">
        <f aca="false">SUM(Q90:Q111)</f>
        <v>22.122847994487</v>
      </c>
      <c r="R112" s="40" t="n">
        <f aca="false">SUM(R90:R111)</f>
        <v>21.8823822554165</v>
      </c>
      <c r="S112" s="40" t="n">
        <f aca="false">SUM(S90:S111)</f>
        <v>21.641916516346</v>
      </c>
      <c r="T112" s="40" t="n">
        <f aca="false">SUM(T90:T111)</f>
        <v>22.122847994487</v>
      </c>
      <c r="U112" s="40" t="n">
        <f aca="false">SUM(U90:U111)</f>
        <v>22.122847994487</v>
      </c>
      <c r="V112" s="40" t="n">
        <f aca="false">SUM(V90:V111)</f>
        <v>21.8823822554165</v>
      </c>
      <c r="W112" s="40" t="n">
        <f aca="false">SUM(W90:W111)</f>
        <v>21.641916516346</v>
      </c>
      <c r="X112" s="40" t="n">
        <f aca="false">SUM(X90:X111)</f>
        <v>22.122847994487</v>
      </c>
      <c r="Y112" s="40" t="n">
        <f aca="false">SUM(Y90:Y111)</f>
        <v>0</v>
      </c>
      <c r="Z112" s="40" t="n">
        <f aca="false">SUM(Z90:Z111)</f>
        <v>0</v>
      </c>
      <c r="AA112" s="40" t="n">
        <f aca="false">SUM(AA90:AA111)</f>
        <v>0</v>
      </c>
      <c r="AB112" s="40" t="n">
        <f aca="false">SUM(AB90:AB111)</f>
        <v>0</v>
      </c>
      <c r="AC112" s="40" t="n">
        <f aca="false">SUM(AC90:AC111)</f>
        <v>0</v>
      </c>
      <c r="AD112" s="40" t="n">
        <f aca="false">SUM(AD90:AD111)</f>
        <v>0</v>
      </c>
      <c r="AE112" s="40" t="n">
        <f aca="false">SUM(AE90:AE111)</f>
        <v>0</v>
      </c>
      <c r="AF112" s="40" t="n">
        <f aca="false">SUM(AF90:AF111)</f>
        <v>0</v>
      </c>
      <c r="AG112" s="40" t="n">
        <f aca="false">SUM(AG90:AG111)</f>
        <v>0</v>
      </c>
      <c r="AH112" s="40" t="n">
        <f aca="false">SUM(AH90:AH111)</f>
        <v>0</v>
      </c>
      <c r="AI112" s="40" t="n">
        <f aca="false">SUM(AI90:AI111)</f>
        <v>0</v>
      </c>
      <c r="AJ112" s="40" t="n">
        <f aca="false">SUM(AJ90:AJ111)</f>
        <v>0</v>
      </c>
      <c r="AK112" s="40" t="n">
        <f aca="false">SUM(AK90:AK111)</f>
        <v>0</v>
      </c>
      <c r="AL112" s="40" t="n">
        <f aca="false">SUM(AL90:AL111)</f>
        <v>0</v>
      </c>
      <c r="AM112" s="40" t="n">
        <f aca="false">SUM(AM90:AM111)</f>
        <v>0</v>
      </c>
      <c r="AN112" s="40" t="n">
        <f aca="false">SUM(AN90:AN111)</f>
        <v>0</v>
      </c>
      <c r="AO112" s="40" t="n">
        <f aca="false">SUM(AO90:AO111)</f>
        <v>0</v>
      </c>
    </row>
    <row r="113" customFormat="false" ht="12.75" hidden="false" customHeight="false" outlineLevel="0" collapsed="false">
      <c r="D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</row>
    <row r="114" customFormat="false" ht="12.75" hidden="false" customHeight="false" outlineLevel="0" collapsed="false">
      <c r="C114" s="1" t="s">
        <v>199</v>
      </c>
    </row>
    <row r="115" customFormat="false" ht="40.5" hidden="false" customHeight="true" outlineLevel="0" collapsed="false">
      <c r="A115" s="10"/>
      <c r="B115" s="10"/>
      <c r="C115" s="11"/>
      <c r="D115" s="11" t="s">
        <v>2</v>
      </c>
      <c r="E115" s="11"/>
      <c r="F115" s="12" t="s">
        <v>3</v>
      </c>
      <c r="G115" s="12" t="s">
        <v>4</v>
      </c>
      <c r="H115" s="12" t="s">
        <v>5</v>
      </c>
      <c r="I115" s="12" t="s">
        <v>6</v>
      </c>
      <c r="J115" s="12" t="s">
        <v>7</v>
      </c>
      <c r="K115" s="12" t="s">
        <v>8</v>
      </c>
      <c r="L115" s="12" t="s">
        <v>9</v>
      </c>
      <c r="M115" s="12" t="s">
        <v>10</v>
      </c>
      <c r="N115" s="12" t="s">
        <v>11</v>
      </c>
      <c r="O115" s="12" t="s">
        <v>12</v>
      </c>
      <c r="P115" s="12" t="s">
        <v>13</v>
      </c>
      <c r="Q115" s="12" t="s">
        <v>14</v>
      </c>
      <c r="R115" s="12" t="s">
        <v>15</v>
      </c>
      <c r="S115" s="12" t="s">
        <v>16</v>
      </c>
      <c r="T115" s="12" t="s">
        <v>17</v>
      </c>
      <c r="U115" s="12" t="s">
        <v>18</v>
      </c>
      <c r="V115" s="12" t="s">
        <v>19</v>
      </c>
      <c r="W115" s="12" t="s">
        <v>20</v>
      </c>
      <c r="X115" s="12" t="s">
        <v>21</v>
      </c>
      <c r="Y115" s="12" t="s">
        <v>22</v>
      </c>
      <c r="Z115" s="12" t="s">
        <v>23</v>
      </c>
      <c r="AA115" s="12" t="s">
        <v>24</v>
      </c>
      <c r="AB115" s="12" t="s">
        <v>25</v>
      </c>
      <c r="AC115" s="12" t="s">
        <v>26</v>
      </c>
      <c r="AD115" s="12" t="s">
        <v>27</v>
      </c>
      <c r="AE115" s="12" t="s">
        <v>28</v>
      </c>
      <c r="AF115" s="12" t="s">
        <v>29</v>
      </c>
      <c r="AG115" s="12" t="s">
        <v>30</v>
      </c>
      <c r="AH115" s="12" t="s">
        <v>31</v>
      </c>
      <c r="AI115" s="12" t="s">
        <v>32</v>
      </c>
      <c r="AJ115" s="12" t="s">
        <v>33</v>
      </c>
      <c r="AK115" s="12" t="s">
        <v>34</v>
      </c>
      <c r="AL115" s="12" t="s">
        <v>35</v>
      </c>
      <c r="AM115" s="12" t="s">
        <v>36</v>
      </c>
      <c r="AN115" s="12" t="s">
        <v>37</v>
      </c>
      <c r="AO115" s="12" t="s">
        <v>38</v>
      </c>
      <c r="AP115" s="12" t="s">
        <v>39</v>
      </c>
      <c r="AQ115" s="12" t="s">
        <v>40</v>
      </c>
      <c r="AR115" s="12" t="s">
        <v>41</v>
      </c>
      <c r="AS115" s="12" t="s">
        <v>42</v>
      </c>
      <c r="AT115" s="12" t="s">
        <v>43</v>
      </c>
      <c r="AU115" s="12" t="s">
        <v>44</v>
      </c>
      <c r="AV115" s="12" t="s">
        <v>45</v>
      </c>
      <c r="AW115" s="12" t="s">
        <v>46</v>
      </c>
      <c r="AX115" s="12" t="s">
        <v>47</v>
      </c>
      <c r="AY115" s="12" t="s">
        <v>48</v>
      </c>
      <c r="AZ115" s="12" t="s">
        <v>49</v>
      </c>
      <c r="BA115" s="12" t="s">
        <v>50</v>
      </c>
      <c r="BB115" s="12" t="s">
        <v>51</v>
      </c>
      <c r="BC115" s="12" t="s">
        <v>52</v>
      </c>
      <c r="BD115" s="12" t="s">
        <v>53</v>
      </c>
      <c r="BE115" s="12" t="s">
        <v>54</v>
      </c>
      <c r="BF115" s="12" t="s">
        <v>55</v>
      </c>
      <c r="BG115" s="12" t="s">
        <v>56</v>
      </c>
      <c r="BH115" s="12" t="s">
        <v>57</v>
      </c>
      <c r="BI115" s="12" t="s">
        <v>58</v>
      </c>
      <c r="BJ115" s="12" t="s">
        <v>59</v>
      </c>
      <c r="BK115" s="12" t="s">
        <v>60</v>
      </c>
      <c r="BL115" s="12" t="s">
        <v>61</v>
      </c>
      <c r="BM115" s="12" t="s">
        <v>62</v>
      </c>
      <c r="BN115" s="12" t="s">
        <v>63</v>
      </c>
      <c r="BO115" s="12" t="s">
        <v>64</v>
      </c>
      <c r="BP115" s="12" t="s">
        <v>65</v>
      </c>
      <c r="BQ115" s="12" t="s">
        <v>66</v>
      </c>
      <c r="BR115" s="12" t="s">
        <v>67</v>
      </c>
      <c r="BS115" s="12" t="s">
        <v>68</v>
      </c>
      <c r="BT115" s="12" t="s">
        <v>69</v>
      </c>
      <c r="BU115" s="12" t="s">
        <v>70</v>
      </c>
      <c r="BV115" s="12" t="s">
        <v>71</v>
      </c>
      <c r="BW115" s="12" t="s">
        <v>72</v>
      </c>
      <c r="BX115" s="12" t="s">
        <v>73</v>
      </c>
      <c r="BY115" s="12" t="s">
        <v>74</v>
      </c>
      <c r="BZ115" s="12" t="s">
        <v>75</v>
      </c>
      <c r="CA115" s="12" t="s">
        <v>76</v>
      </c>
      <c r="CB115" s="12" t="s">
        <v>77</v>
      </c>
      <c r="CC115" s="12" t="s">
        <v>78</v>
      </c>
      <c r="CD115" s="12" t="s">
        <v>79</v>
      </c>
      <c r="CE115" s="12" t="s">
        <v>80</v>
      </c>
      <c r="CF115" s="12" t="s">
        <v>81</v>
      </c>
      <c r="CG115" s="12" t="s">
        <v>82</v>
      </c>
      <c r="CH115" s="12" t="s">
        <v>83</v>
      </c>
      <c r="CI115" s="12" t="s">
        <v>84</v>
      </c>
      <c r="CJ115" s="12" t="s">
        <v>85</v>
      </c>
      <c r="CK115" s="12" t="s">
        <v>86</v>
      </c>
      <c r="CL115" s="12" t="s">
        <v>87</v>
      </c>
      <c r="CM115" s="12" t="s">
        <v>88</v>
      </c>
      <c r="CN115" s="12" t="s">
        <v>89</v>
      </c>
      <c r="CO115" s="12" t="s">
        <v>90</v>
      </c>
      <c r="CP115" s="12" t="s">
        <v>91</v>
      </c>
      <c r="CQ115" s="12" t="s">
        <v>92</v>
      </c>
      <c r="CR115" s="12" t="s">
        <v>93</v>
      </c>
      <c r="CS115" s="12" t="s">
        <v>94</v>
      </c>
      <c r="CT115" s="12" t="s">
        <v>95</v>
      </c>
      <c r="CU115" s="12" t="s">
        <v>96</v>
      </c>
      <c r="CV115" s="12" t="s">
        <v>97</v>
      </c>
      <c r="CW115" s="12" t="s">
        <v>98</v>
      </c>
      <c r="CX115" s="12" t="s">
        <v>99</v>
      </c>
      <c r="CY115" s="12" t="s">
        <v>100</v>
      </c>
      <c r="CZ115" s="12" t="s">
        <v>101</v>
      </c>
      <c r="DA115" s="12" t="s">
        <v>102</v>
      </c>
      <c r="DB115" s="12" t="s">
        <v>103</v>
      </c>
      <c r="DC115" s="12" t="s">
        <v>104</v>
      </c>
      <c r="DD115" s="12" t="s">
        <v>105</v>
      </c>
      <c r="DE115" s="12" t="s">
        <v>106</v>
      </c>
      <c r="DF115" s="12" t="s">
        <v>107</v>
      </c>
      <c r="DG115" s="12" t="s">
        <v>108</v>
      </c>
      <c r="DH115" s="12" t="s">
        <v>109</v>
      </c>
      <c r="DI115" s="12" t="s">
        <v>110</v>
      </c>
      <c r="DJ115" s="12" t="s">
        <v>111</v>
      </c>
      <c r="DK115" s="12" t="s">
        <v>112</v>
      </c>
      <c r="DL115" s="12" t="s">
        <v>113</v>
      </c>
      <c r="DM115" s="12" t="s">
        <v>114</v>
      </c>
      <c r="DN115" s="12" t="s">
        <v>115</v>
      </c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</row>
    <row r="116" customFormat="false" ht="12.75" hidden="false" customHeight="false" outlineLevel="0" collapsed="false">
      <c r="C116" s="1" t="s">
        <v>148</v>
      </c>
    </row>
    <row r="117" customFormat="false" ht="12.75" hidden="false" customHeight="false" outlineLevel="0" collapsed="false">
      <c r="A117" s="38"/>
      <c r="C117" s="41" t="s">
        <v>200</v>
      </c>
      <c r="D117" s="13" t="n">
        <f aca="false">SUMIF('Off-Balance Sheet'!$J$8:$J$174,$C117,'Off-Balance Sheet'!$U$8:$U$174)</f>
        <v>168.257819</v>
      </c>
      <c r="F117" s="27" t="n">
        <f aca="false">SUMIF('Off-Balance Sheet'!$J$8:$J$174,$C117,'Off-Balance Sheet'!AI$8:AI$174)</f>
        <v>0</v>
      </c>
      <c r="G117" s="27" t="n">
        <f aca="false">SUMIF('Off-Balance Sheet'!$J$8:$J$174,$C117,'Off-Balance Sheet'!AJ$8:AJ$174)</f>
        <v>0</v>
      </c>
      <c r="H117" s="27" t="n">
        <f aca="false">SUMIF('Off-Balance Sheet'!$J$8:$J$174,$C117,'Off-Balance Sheet'!AK$8:AK$174)</f>
        <v>0</v>
      </c>
      <c r="I117" s="27" t="n">
        <f aca="false">SUMIF('Off-Balance Sheet'!$J$8:$J$174,$C117,'Off-Balance Sheet'!AL$8:AL$174)</f>
        <v>0</v>
      </c>
      <c r="J117" s="27" t="n">
        <f aca="false">SUMIF('Off-Balance Sheet'!$J$8:$J$174,$C117,'Off-Balance Sheet'!AM$8:AM$174)</f>
        <v>0</v>
      </c>
      <c r="K117" s="27" t="n">
        <f aca="false">SUMIF('Off-Balance Sheet'!$J$8:$J$174,$C117,'Off-Balance Sheet'!AN$8:AN$174)</f>
        <v>0</v>
      </c>
      <c r="L117" s="27" t="n">
        <f aca="false">SUMIF('Off-Balance Sheet'!$J$8:$J$174,$C117,'Off-Balance Sheet'!AO$8:AO$174)</f>
        <v>0</v>
      </c>
      <c r="M117" s="27" t="n">
        <f aca="false">SUMIF('Off-Balance Sheet'!$J$8:$J$174,$C117,'Off-Balance Sheet'!AP$8:AP$174)</f>
        <v>0</v>
      </c>
      <c r="N117" s="27" t="n">
        <f aca="false">SUMIF('Off-Balance Sheet'!$J$8:$J$174,$C117,'Off-Balance Sheet'!AQ$8:AQ$174)</f>
        <v>0</v>
      </c>
      <c r="O117" s="27" t="n">
        <f aca="false">SUMIF('Off-Balance Sheet'!$J$8:$J$174,$C117,'Off-Balance Sheet'!AR$8:AR$174)</f>
        <v>0</v>
      </c>
      <c r="P117" s="27" t="n">
        <f aca="false">SUMIF('Off-Balance Sheet'!$J$8:$J$174,$C117,'Off-Balance Sheet'!AS$8:AS$174)</f>
        <v>0</v>
      </c>
      <c r="Q117" s="27" t="n">
        <f aca="false">SUMIF('Off-Balance Sheet'!$J$8:$J$174,$C117,'Off-Balance Sheet'!AT$8:AT$174)</f>
        <v>0</v>
      </c>
      <c r="R117" s="27" t="n">
        <f aca="false">SUMIF('Off-Balance Sheet'!$J$8:$J$174,$C117,'Off-Balance Sheet'!AU$8:AU$174)</f>
        <v>0</v>
      </c>
      <c r="S117" s="27" t="n">
        <f aca="false">SUMIF('Off-Balance Sheet'!$J$8:$J$174,$C117,'Off-Balance Sheet'!AV$8:AV$174)</f>
        <v>0</v>
      </c>
      <c r="T117" s="27" t="n">
        <f aca="false">SUMIF('Off-Balance Sheet'!$J$8:$J$174,$C117,'Off-Balance Sheet'!AW$8:AW$174)</f>
        <v>0</v>
      </c>
      <c r="U117" s="27" t="n">
        <f aca="false">SUMIF('Off-Balance Sheet'!$J$8:$J$174,$C117,'Off-Balance Sheet'!AX$8:AX$174)</f>
        <v>0</v>
      </c>
      <c r="V117" s="27" t="n">
        <f aca="false">SUMIF('Off-Balance Sheet'!$J$8:$J$174,$C117,'Off-Balance Sheet'!AY$8:AY$174)</f>
        <v>0</v>
      </c>
      <c r="W117" s="27" t="n">
        <f aca="false">SUMIF('Off-Balance Sheet'!$J$8:$J$174,$C117,'Off-Balance Sheet'!AZ$8:AZ$174)</f>
        <v>0</v>
      </c>
      <c r="X117" s="27" t="n">
        <f aca="false">SUMIF('Off-Balance Sheet'!$J$8:$J$174,$C117,'Off-Balance Sheet'!BA$8:BA$174)</f>
        <v>0</v>
      </c>
      <c r="Y117" s="27" t="n">
        <f aca="false">SUMIF('Off-Balance Sheet'!$J$8:$J$174,$C117,'Off-Balance Sheet'!BB$8:BB$174)</f>
        <v>0</v>
      </c>
      <c r="Z117" s="27" t="n">
        <f aca="false">SUMIF('Off-Balance Sheet'!$J$8:$J$174,$C117,'Off-Balance Sheet'!BC$8:BC$174)</f>
        <v>0</v>
      </c>
      <c r="AA117" s="27" t="n">
        <f aca="false">SUMIF('Off-Balance Sheet'!$J$8:$J$174,$C117,'Off-Balance Sheet'!BD$8:BD$174)</f>
        <v>0</v>
      </c>
      <c r="AB117" s="27" t="n">
        <f aca="false">SUMIF('Off-Balance Sheet'!$J$8:$J$174,$C117,'Off-Balance Sheet'!BE$8:BE$174)</f>
        <v>0</v>
      </c>
      <c r="AC117" s="27" t="n">
        <f aca="false">SUMIF('Off-Balance Sheet'!$J$8:$J$174,$C117,'Off-Balance Sheet'!BF$8:BF$174)</f>
        <v>0</v>
      </c>
      <c r="AD117" s="27" t="n">
        <f aca="false">SUMIF('Off-Balance Sheet'!$J$8:$J$174,$C117,'Off-Balance Sheet'!BG$8:BG$174)</f>
        <v>0</v>
      </c>
      <c r="AE117" s="27" t="n">
        <f aca="false">SUMIF('Off-Balance Sheet'!$J$8:$J$174,$C117,'Off-Balance Sheet'!BH$8:BH$174)</f>
        <v>0</v>
      </c>
      <c r="AF117" s="27" t="n">
        <f aca="false">SUMIF('Off-Balance Sheet'!$J$8:$J$174,$C117,'Off-Balance Sheet'!BI$8:BI$174)</f>
        <v>0</v>
      </c>
      <c r="AG117" s="27" t="n">
        <f aca="false">SUMIF('Off-Balance Sheet'!$J$8:$J$174,$C117,'Off-Balance Sheet'!BJ$8:BJ$174)</f>
        <v>0</v>
      </c>
      <c r="AH117" s="27" t="n">
        <f aca="false">SUMIF('Off-Balance Sheet'!$J$8:$J$174,$C117,'Off-Balance Sheet'!BK$8:BK$174)</f>
        <v>0</v>
      </c>
      <c r="AI117" s="27" t="n">
        <f aca="false">SUMIF('Off-Balance Sheet'!$J$8:$J$174,$C117,'Off-Balance Sheet'!BL$8:BL$174)</f>
        <v>0</v>
      </c>
      <c r="AJ117" s="27" t="n">
        <f aca="false">SUMIF('Off-Balance Sheet'!$J$8:$J$174,$C117,'Off-Balance Sheet'!BM$8:BM$174)</f>
        <v>0</v>
      </c>
      <c r="AK117" s="27" t="n">
        <f aca="false">SUMIF('Off-Balance Sheet'!$J$8:$J$174,$C117,'Off-Balance Sheet'!BN$8:BN$174)</f>
        <v>0</v>
      </c>
      <c r="AL117" s="27" t="n">
        <f aca="false">SUMIF('Off-Balance Sheet'!$J$8:$J$174,$C117,'Off-Balance Sheet'!BO$8:BO$174)</f>
        <v>0</v>
      </c>
      <c r="AM117" s="27" t="n">
        <f aca="false">SUMIF('Off-Balance Sheet'!$J$8:$J$174,$C117,'Off-Balance Sheet'!BP$8:BP$174)</f>
        <v>0</v>
      </c>
      <c r="AN117" s="27" t="n">
        <f aca="false">SUMIF('Off-Balance Sheet'!$J$8:$J$174,$C117,'Off-Balance Sheet'!BQ$8:BQ$174)</f>
        <v>0</v>
      </c>
      <c r="AO117" s="27" t="n">
        <f aca="false">SUMIF('Off-Balance Sheet'!$J$8:$J$174,$C117,'Off-Balance Sheet'!BR$8:BR$174)</f>
        <v>0</v>
      </c>
      <c r="AP117" s="27" t="n">
        <f aca="false">SUMIF('Off-Balance Sheet'!$J$8:$J$174,$C117,'Off-Balance Sheet'!BS$8:BS$174)</f>
        <v>0</v>
      </c>
      <c r="AQ117" s="27" t="n">
        <f aca="false">SUMIF('Off-Balance Sheet'!$J$8:$J$174,$C117,'Off-Balance Sheet'!BT$8:BT$174)</f>
        <v>0</v>
      </c>
      <c r="AR117" s="27" t="n">
        <f aca="false">SUMIF('Off-Balance Sheet'!$J$8:$J$174,$C117,'Off-Balance Sheet'!BU$8:BU$174)</f>
        <v>0</v>
      </c>
      <c r="AS117" s="27" t="n">
        <f aca="false">SUMIF('Off-Balance Sheet'!$J$8:$J$174,$C117,'Off-Balance Sheet'!BV$8:BV$174)</f>
        <v>0</v>
      </c>
      <c r="AT117" s="27" t="n">
        <f aca="false">SUMIF('Off-Balance Sheet'!$J$8:$J$174,$C117,'Off-Balance Sheet'!BW$8:BW$174)</f>
        <v>0</v>
      </c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  <c r="BW117" s="27"/>
      <c r="BX117" s="27"/>
      <c r="BY117" s="27"/>
      <c r="BZ117" s="27"/>
      <c r="CA117" s="27"/>
      <c r="CB117" s="27"/>
      <c r="CC117" s="27"/>
      <c r="CD117" s="27"/>
      <c r="CE117" s="27"/>
      <c r="CF117" s="27"/>
      <c r="CG117" s="27"/>
      <c r="CH117" s="27"/>
      <c r="CI117" s="27"/>
      <c r="CJ117" s="27"/>
      <c r="CK117" s="27"/>
      <c r="CL117" s="27"/>
      <c r="CM117" s="27"/>
      <c r="CN117" s="27"/>
      <c r="CO117" s="27"/>
      <c r="CP117" s="27"/>
      <c r="CQ117" s="27"/>
      <c r="CR117" s="27"/>
      <c r="CS117" s="27"/>
      <c r="CT117" s="27"/>
      <c r="CU117" s="27"/>
      <c r="CV117" s="27"/>
      <c r="CW117" s="27"/>
      <c r="CX117" s="27"/>
      <c r="CY117" s="27"/>
      <c r="CZ117" s="27"/>
      <c r="DA117" s="27"/>
      <c r="DB117" s="27"/>
      <c r="DC117" s="27"/>
      <c r="DD117" s="27"/>
      <c r="DE117" s="27"/>
      <c r="DF117" s="27"/>
      <c r="DG117" s="27"/>
      <c r="DH117" s="27"/>
      <c r="DI117" s="27"/>
      <c r="DJ117" s="27"/>
      <c r="DK117" s="27"/>
    </row>
    <row r="118" customFormat="false" ht="12.75" hidden="false" customHeight="false" outlineLevel="0" collapsed="false">
      <c r="A118" s="38"/>
      <c r="C118" s="38" t="s">
        <v>201</v>
      </c>
      <c r="D118" s="13" t="n">
        <f aca="false">SUMIF('Off-Balance Sheet'!$J$8:$J$174,$C118,'Off-Balance Sheet'!$U$8:$U$174)</f>
        <v>75.37536</v>
      </c>
      <c r="F118" s="27" t="n">
        <f aca="false">SUMIF('Off-Balance Sheet'!$J$8:$J$174,$C118,'Off-Balance Sheet'!AI$8:AI$174)</f>
        <v>12.6</v>
      </c>
      <c r="G118" s="27" t="n">
        <f aca="false">SUMIF('Off-Balance Sheet'!$J$8:$J$174,$C118,'Off-Balance Sheet'!AJ$8:AJ$174)</f>
        <v>18.861</v>
      </c>
      <c r="H118" s="27" t="n">
        <f aca="false">SUMIF('Off-Balance Sheet'!$J$8:$J$174,$C118,'Off-Balance Sheet'!AK$8:AK$174)</f>
        <v>18.861</v>
      </c>
      <c r="I118" s="27" t="n">
        <f aca="false">SUMIF('Off-Balance Sheet'!$J$8:$J$174,$C118,'Off-Balance Sheet'!AL$8:AL$174)</f>
        <v>18.861</v>
      </c>
      <c r="J118" s="27" t="n">
        <f aca="false">SUMIF('Off-Balance Sheet'!$J$8:$J$174,$C118,'Off-Balance Sheet'!AM$8:AM$174)</f>
        <v>12.574</v>
      </c>
      <c r="K118" s="27" t="n">
        <f aca="false">SUMIF('Off-Balance Sheet'!$J$8:$J$174,$C118,'Off-Balance Sheet'!AN$8:AN$174)</f>
        <v>0</v>
      </c>
      <c r="L118" s="27" t="n">
        <f aca="false">SUMIF('Off-Balance Sheet'!$J$8:$J$174,$C118,'Off-Balance Sheet'!AO$8:AO$174)</f>
        <v>0</v>
      </c>
      <c r="M118" s="27" t="n">
        <f aca="false">SUMIF('Off-Balance Sheet'!$J$8:$J$174,$C118,'Off-Balance Sheet'!AP$8:AP$174)</f>
        <v>0</v>
      </c>
      <c r="N118" s="27" t="n">
        <f aca="false">SUMIF('Off-Balance Sheet'!$J$8:$J$174,$C118,'Off-Balance Sheet'!AQ$8:AQ$174)</f>
        <v>0</v>
      </c>
      <c r="O118" s="27" t="n">
        <f aca="false">SUMIF('Off-Balance Sheet'!$J$8:$J$174,$C118,'Off-Balance Sheet'!AR$8:AR$174)</f>
        <v>0</v>
      </c>
      <c r="P118" s="27" t="n">
        <f aca="false">SUMIF('Off-Balance Sheet'!$J$8:$J$174,$C118,'Off-Balance Sheet'!AS$8:AS$174)</f>
        <v>0</v>
      </c>
      <c r="Q118" s="27" t="n">
        <f aca="false">SUMIF('Off-Balance Sheet'!$J$8:$J$174,$C118,'Off-Balance Sheet'!AT$8:AT$174)</f>
        <v>0</v>
      </c>
      <c r="R118" s="27" t="n">
        <f aca="false">SUMIF('Off-Balance Sheet'!$J$8:$J$174,$C118,'Off-Balance Sheet'!AU$8:AU$174)</f>
        <v>0</v>
      </c>
      <c r="S118" s="27" t="n">
        <f aca="false">SUMIF('Off-Balance Sheet'!$J$8:$J$174,$C118,'Off-Balance Sheet'!AV$8:AV$174)</f>
        <v>0</v>
      </c>
      <c r="T118" s="27" t="n">
        <f aca="false">SUMIF('Off-Balance Sheet'!$J$8:$J$174,$C118,'Off-Balance Sheet'!AW$8:AW$174)</f>
        <v>0</v>
      </c>
      <c r="U118" s="27" t="n">
        <f aca="false">SUMIF('Off-Balance Sheet'!$J$8:$J$174,$C118,'Off-Balance Sheet'!AX$8:AX$174)</f>
        <v>0</v>
      </c>
      <c r="V118" s="27" t="n">
        <f aca="false">SUMIF('Off-Balance Sheet'!$J$8:$J$174,$C118,'Off-Balance Sheet'!AY$8:AY$174)</f>
        <v>0</v>
      </c>
      <c r="W118" s="27" t="n">
        <f aca="false">SUMIF('Off-Balance Sheet'!$J$8:$J$174,$C118,'Off-Balance Sheet'!AZ$8:AZ$174)</f>
        <v>0</v>
      </c>
      <c r="X118" s="27" t="n">
        <f aca="false">SUMIF('Off-Balance Sheet'!$J$8:$J$174,$C118,'Off-Balance Sheet'!BA$8:BA$174)</f>
        <v>0</v>
      </c>
      <c r="Y118" s="27" t="n">
        <f aca="false">SUMIF('Off-Balance Sheet'!$J$8:$J$174,$C118,'Off-Balance Sheet'!BB$8:BB$174)</f>
        <v>0</v>
      </c>
      <c r="Z118" s="27" t="n">
        <f aca="false">SUMIF('Off-Balance Sheet'!$J$8:$J$174,$C118,'Off-Balance Sheet'!BC$8:BC$174)</f>
        <v>0</v>
      </c>
      <c r="AA118" s="27" t="n">
        <f aca="false">SUMIF('Off-Balance Sheet'!$J$8:$J$174,$C118,'Off-Balance Sheet'!BD$8:BD$174)</f>
        <v>0</v>
      </c>
      <c r="AB118" s="27" t="n">
        <f aca="false">SUMIF('Off-Balance Sheet'!$J$8:$J$174,$C118,'Off-Balance Sheet'!BE$8:BE$174)</f>
        <v>0</v>
      </c>
      <c r="AC118" s="27" t="n">
        <f aca="false">SUMIF('Off-Balance Sheet'!$J$8:$J$174,$C118,'Off-Balance Sheet'!BF$8:BF$174)</f>
        <v>0</v>
      </c>
      <c r="AD118" s="27" t="n">
        <f aca="false">SUMIF('Off-Balance Sheet'!$J$8:$J$174,$C118,'Off-Balance Sheet'!BG$8:BG$174)</f>
        <v>0</v>
      </c>
      <c r="AE118" s="27" t="n">
        <f aca="false">SUMIF('Off-Balance Sheet'!$J$8:$J$174,$C118,'Off-Balance Sheet'!BH$8:BH$174)</f>
        <v>0</v>
      </c>
      <c r="AF118" s="27" t="n">
        <f aca="false">SUMIF('Off-Balance Sheet'!$J$8:$J$174,$C118,'Off-Balance Sheet'!BI$8:BI$174)</f>
        <v>0</v>
      </c>
      <c r="AG118" s="27" t="n">
        <f aca="false">SUMIF('Off-Balance Sheet'!$J$8:$J$174,$C118,'Off-Balance Sheet'!BJ$8:BJ$174)</f>
        <v>0</v>
      </c>
      <c r="AH118" s="27" t="n">
        <f aca="false">SUMIF('Off-Balance Sheet'!$J$8:$J$174,$C118,'Off-Balance Sheet'!BK$8:BK$174)</f>
        <v>0</v>
      </c>
      <c r="AI118" s="27" t="n">
        <f aca="false">SUMIF('Off-Balance Sheet'!$J$8:$J$174,$C118,'Off-Balance Sheet'!BL$8:BL$174)</f>
        <v>0</v>
      </c>
      <c r="AJ118" s="27" t="n">
        <f aca="false">SUMIF('Off-Balance Sheet'!$J$8:$J$174,$C118,'Off-Balance Sheet'!BM$8:BM$174)</f>
        <v>0</v>
      </c>
      <c r="AK118" s="27" t="n">
        <f aca="false">SUMIF('Off-Balance Sheet'!$J$8:$J$174,$C118,'Off-Balance Sheet'!BN$8:BN$174)</f>
        <v>0</v>
      </c>
      <c r="AL118" s="27" t="n">
        <f aca="false">SUMIF('Off-Balance Sheet'!$J$8:$J$174,$C118,'Off-Balance Sheet'!BO$8:BO$174)</f>
        <v>0</v>
      </c>
      <c r="AM118" s="27" t="n">
        <f aca="false">SUMIF('Off-Balance Sheet'!$J$8:$J$174,$C118,'Off-Balance Sheet'!BP$8:BP$174)</f>
        <v>0</v>
      </c>
      <c r="AN118" s="27" t="n">
        <f aca="false">SUMIF('Off-Balance Sheet'!$J$8:$J$174,$C118,'Off-Balance Sheet'!BQ$8:BQ$174)</f>
        <v>0</v>
      </c>
      <c r="AO118" s="27" t="n">
        <f aca="false">SUMIF('Off-Balance Sheet'!$J$8:$J$174,$C118,'Off-Balance Sheet'!BR$8:BR$174)</f>
        <v>0</v>
      </c>
      <c r="AP118" s="27" t="n">
        <f aca="false">SUMIF('Off-Balance Sheet'!$J$8:$J$174,$C118,'Off-Balance Sheet'!BS$8:BS$174)</f>
        <v>0</v>
      </c>
      <c r="AQ118" s="27" t="n">
        <f aca="false">SUMIF('Off-Balance Sheet'!$J$8:$J$174,$C118,'Off-Balance Sheet'!BT$8:BT$174)</f>
        <v>0</v>
      </c>
      <c r="AR118" s="27" t="n">
        <f aca="false">SUMIF('Off-Balance Sheet'!$J$8:$J$174,$C118,'Off-Balance Sheet'!BU$8:BU$174)</f>
        <v>0</v>
      </c>
      <c r="AS118" s="27" t="n">
        <f aca="false">SUMIF('Off-Balance Sheet'!$J$8:$J$174,$C118,'Off-Balance Sheet'!BV$8:BV$174)</f>
        <v>0</v>
      </c>
      <c r="AT118" s="27" t="n">
        <f aca="false">SUMIF('Off-Balance Sheet'!$J$8:$J$174,$C118,'Off-Balance Sheet'!BW$8:BW$174)</f>
        <v>0</v>
      </c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  <c r="BX118" s="27"/>
      <c r="BY118" s="27"/>
      <c r="BZ118" s="27"/>
      <c r="CA118" s="27"/>
      <c r="CB118" s="27"/>
      <c r="CC118" s="27"/>
      <c r="CD118" s="27"/>
      <c r="CE118" s="27"/>
      <c r="CF118" s="27"/>
      <c r="CG118" s="27"/>
      <c r="CH118" s="27"/>
      <c r="CI118" s="27"/>
      <c r="CJ118" s="27"/>
      <c r="CK118" s="27"/>
      <c r="CL118" s="27"/>
      <c r="CM118" s="27"/>
      <c r="CN118" s="27"/>
      <c r="CO118" s="27"/>
      <c r="CP118" s="27"/>
      <c r="CQ118" s="27"/>
      <c r="CR118" s="27"/>
      <c r="CS118" s="27"/>
      <c r="CT118" s="27"/>
      <c r="CU118" s="27"/>
      <c r="CV118" s="27"/>
      <c r="CW118" s="27"/>
      <c r="CX118" s="27"/>
      <c r="CY118" s="27"/>
      <c r="CZ118" s="27"/>
      <c r="DA118" s="27"/>
      <c r="DB118" s="27"/>
      <c r="DC118" s="27"/>
      <c r="DD118" s="27"/>
      <c r="DE118" s="27"/>
      <c r="DF118" s="27"/>
      <c r="DG118" s="27"/>
      <c r="DH118" s="27"/>
      <c r="DI118" s="27"/>
      <c r="DJ118" s="27"/>
      <c r="DK118" s="27"/>
    </row>
    <row r="119" customFormat="false" ht="12.75" hidden="false" customHeight="false" outlineLevel="0" collapsed="false">
      <c r="A119" s="38"/>
      <c r="C119" s="38" t="s">
        <v>202</v>
      </c>
      <c r="D119" s="13" t="n">
        <f aca="false">SUMIF('Off-Balance Sheet'!$J$8:$J$174,$C119,'Off-Balance Sheet'!$U$8:$U$174)</f>
        <v>150</v>
      </c>
      <c r="F119" s="27" t="n">
        <f aca="false">SUMIF('Off-Balance Sheet'!$J$8:$J$174,$C119,'Off-Balance Sheet'!AI$8:AI$174)</f>
        <v>1.372</v>
      </c>
      <c r="G119" s="27" t="n">
        <f aca="false">SUMIF('Off-Balance Sheet'!$J$8:$J$174,$C119,'Off-Balance Sheet'!AJ$8:AJ$174)</f>
        <v>1.372554</v>
      </c>
      <c r="H119" s="27" t="n">
        <f aca="false">SUMIF('Off-Balance Sheet'!$J$8:$J$174,$C119,'Off-Balance Sheet'!AK$8:AK$174)</f>
        <v>1.372554</v>
      </c>
      <c r="I119" s="27" t="n">
        <f aca="false">SUMIF('Off-Balance Sheet'!$J$8:$J$174,$C119,'Off-Balance Sheet'!AL$8:AL$174)</f>
        <v>0</v>
      </c>
      <c r="J119" s="27" t="n">
        <f aca="false">SUMIF('Off-Balance Sheet'!$J$8:$J$174,$C119,'Off-Balance Sheet'!AM$8:AM$174)</f>
        <v>151.764</v>
      </c>
      <c r="K119" s="27" t="n">
        <f aca="false">SUMIF('Off-Balance Sheet'!$J$8:$J$174,$C119,'Off-Balance Sheet'!AN$8:AN$174)</f>
        <v>0</v>
      </c>
      <c r="L119" s="27" t="n">
        <f aca="false">SUMIF('Off-Balance Sheet'!$J$8:$J$174,$C119,'Off-Balance Sheet'!AO$8:AO$174)</f>
        <v>0</v>
      </c>
      <c r="M119" s="27" t="n">
        <f aca="false">SUMIF('Off-Balance Sheet'!$J$8:$J$174,$C119,'Off-Balance Sheet'!AP$8:AP$174)</f>
        <v>0</v>
      </c>
      <c r="N119" s="27" t="n">
        <f aca="false">SUMIF('Off-Balance Sheet'!$J$8:$J$174,$C119,'Off-Balance Sheet'!AQ$8:AQ$174)</f>
        <v>0</v>
      </c>
      <c r="O119" s="27" t="n">
        <f aca="false">SUMIF('Off-Balance Sheet'!$J$8:$J$174,$C119,'Off-Balance Sheet'!AR$8:AR$174)</f>
        <v>0</v>
      </c>
      <c r="P119" s="27" t="n">
        <f aca="false">SUMIF('Off-Balance Sheet'!$J$8:$J$174,$C119,'Off-Balance Sheet'!AS$8:AS$174)</f>
        <v>0</v>
      </c>
      <c r="Q119" s="27" t="n">
        <f aca="false">SUMIF('Off-Balance Sheet'!$J$8:$J$174,$C119,'Off-Balance Sheet'!AT$8:AT$174)</f>
        <v>0</v>
      </c>
      <c r="R119" s="27" t="n">
        <f aca="false">SUMIF('Off-Balance Sheet'!$J$8:$J$174,$C119,'Off-Balance Sheet'!AU$8:AU$174)</f>
        <v>0</v>
      </c>
      <c r="S119" s="27" t="n">
        <f aca="false">SUMIF('Off-Balance Sheet'!$J$8:$J$174,$C119,'Off-Balance Sheet'!AV$8:AV$174)</f>
        <v>0</v>
      </c>
      <c r="T119" s="27" t="n">
        <f aca="false">SUMIF('Off-Balance Sheet'!$J$8:$J$174,$C119,'Off-Balance Sheet'!AW$8:AW$174)</f>
        <v>0</v>
      </c>
      <c r="U119" s="27" t="n">
        <f aca="false">SUMIF('Off-Balance Sheet'!$J$8:$J$174,$C119,'Off-Balance Sheet'!AX$8:AX$174)</f>
        <v>0</v>
      </c>
      <c r="V119" s="27" t="n">
        <f aca="false">SUMIF('Off-Balance Sheet'!$J$8:$J$174,$C119,'Off-Balance Sheet'!AY$8:AY$174)</f>
        <v>0</v>
      </c>
      <c r="W119" s="27" t="n">
        <f aca="false">SUMIF('Off-Balance Sheet'!$J$8:$J$174,$C119,'Off-Balance Sheet'!AZ$8:AZ$174)</f>
        <v>0</v>
      </c>
      <c r="X119" s="27" t="n">
        <f aca="false">SUMIF('Off-Balance Sheet'!$J$8:$J$174,$C119,'Off-Balance Sheet'!BA$8:BA$174)</f>
        <v>0</v>
      </c>
      <c r="Y119" s="27" t="n">
        <f aca="false">SUMIF('Off-Balance Sheet'!$J$8:$J$174,$C119,'Off-Balance Sheet'!BB$8:BB$174)</f>
        <v>0</v>
      </c>
      <c r="Z119" s="27" t="n">
        <f aca="false">SUMIF('Off-Balance Sheet'!$J$8:$J$174,$C119,'Off-Balance Sheet'!BC$8:BC$174)</f>
        <v>0</v>
      </c>
      <c r="AA119" s="27" t="n">
        <f aca="false">SUMIF('Off-Balance Sheet'!$J$8:$J$174,$C119,'Off-Balance Sheet'!BD$8:BD$174)</f>
        <v>0</v>
      </c>
      <c r="AB119" s="27" t="n">
        <f aca="false">SUMIF('Off-Balance Sheet'!$J$8:$J$174,$C119,'Off-Balance Sheet'!BE$8:BE$174)</f>
        <v>0</v>
      </c>
      <c r="AC119" s="27" t="n">
        <f aca="false">SUMIF('Off-Balance Sheet'!$J$8:$J$174,$C119,'Off-Balance Sheet'!BF$8:BF$174)</f>
        <v>0</v>
      </c>
      <c r="AD119" s="27" t="n">
        <f aca="false">SUMIF('Off-Balance Sheet'!$J$8:$J$174,$C119,'Off-Balance Sheet'!BG$8:BG$174)</f>
        <v>0</v>
      </c>
      <c r="AE119" s="27" t="n">
        <f aca="false">SUMIF('Off-Balance Sheet'!$J$8:$J$174,$C119,'Off-Balance Sheet'!BH$8:BH$174)</f>
        <v>0</v>
      </c>
      <c r="AF119" s="27" t="n">
        <f aca="false">SUMIF('Off-Balance Sheet'!$J$8:$J$174,$C119,'Off-Balance Sheet'!BI$8:BI$174)</f>
        <v>0</v>
      </c>
      <c r="AG119" s="27" t="n">
        <f aca="false">SUMIF('Off-Balance Sheet'!$J$8:$J$174,$C119,'Off-Balance Sheet'!BJ$8:BJ$174)</f>
        <v>0</v>
      </c>
      <c r="AH119" s="27" t="n">
        <f aca="false">SUMIF('Off-Balance Sheet'!$J$8:$J$174,$C119,'Off-Balance Sheet'!BK$8:BK$174)</f>
        <v>0</v>
      </c>
      <c r="AI119" s="27" t="n">
        <f aca="false">SUMIF('Off-Balance Sheet'!$J$8:$J$174,$C119,'Off-Balance Sheet'!BL$8:BL$174)</f>
        <v>0</v>
      </c>
      <c r="AJ119" s="27" t="n">
        <f aca="false">SUMIF('Off-Balance Sheet'!$J$8:$J$174,$C119,'Off-Balance Sheet'!BM$8:BM$174)</f>
        <v>0</v>
      </c>
      <c r="AK119" s="27" t="n">
        <f aca="false">SUMIF('Off-Balance Sheet'!$J$8:$J$174,$C119,'Off-Balance Sheet'!BN$8:BN$174)</f>
        <v>0</v>
      </c>
      <c r="AL119" s="27" t="n">
        <f aca="false">SUMIF('Off-Balance Sheet'!$J$8:$J$174,$C119,'Off-Balance Sheet'!BO$8:BO$174)</f>
        <v>0</v>
      </c>
      <c r="AM119" s="27" t="n">
        <f aca="false">SUMIF('Off-Balance Sheet'!$J$8:$J$174,$C119,'Off-Balance Sheet'!BP$8:BP$174)</f>
        <v>0</v>
      </c>
      <c r="AN119" s="27" t="n">
        <f aca="false">SUMIF('Off-Balance Sheet'!$J$8:$J$174,$C119,'Off-Balance Sheet'!BQ$8:BQ$174)</f>
        <v>0</v>
      </c>
      <c r="AO119" s="27" t="n">
        <f aca="false">SUMIF('Off-Balance Sheet'!$J$8:$J$174,$C119,'Off-Balance Sheet'!BR$8:BR$174)</f>
        <v>0</v>
      </c>
      <c r="AP119" s="27" t="n">
        <f aca="false">SUMIF('Off-Balance Sheet'!$J$8:$J$174,$C119,'Off-Balance Sheet'!BS$8:BS$174)</f>
        <v>0</v>
      </c>
      <c r="AQ119" s="27" t="n">
        <f aca="false">SUMIF('Off-Balance Sheet'!$J$8:$J$174,$C119,'Off-Balance Sheet'!BT$8:BT$174)</f>
        <v>0</v>
      </c>
      <c r="AR119" s="27" t="n">
        <f aca="false">SUMIF('Off-Balance Sheet'!$J$8:$J$174,$C119,'Off-Balance Sheet'!BU$8:BU$174)</f>
        <v>0</v>
      </c>
      <c r="AS119" s="27" t="n">
        <f aca="false">SUMIF('Off-Balance Sheet'!$J$8:$J$174,$C119,'Off-Balance Sheet'!BV$8:BV$174)</f>
        <v>0</v>
      </c>
      <c r="AT119" s="27" t="n">
        <f aca="false">SUMIF('Off-Balance Sheet'!$J$8:$J$174,$C119,'Off-Balance Sheet'!BW$8:BW$174)</f>
        <v>0</v>
      </c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  <c r="BW119" s="27"/>
      <c r="BX119" s="27"/>
      <c r="BY119" s="27"/>
      <c r="BZ119" s="27"/>
      <c r="CA119" s="27"/>
      <c r="CB119" s="27"/>
      <c r="CC119" s="27"/>
      <c r="CD119" s="27"/>
      <c r="CE119" s="27"/>
      <c r="CF119" s="27"/>
      <c r="CG119" s="27"/>
      <c r="CH119" s="27"/>
      <c r="CI119" s="27"/>
      <c r="CJ119" s="27"/>
      <c r="CK119" s="27"/>
      <c r="CL119" s="27"/>
      <c r="CM119" s="27"/>
      <c r="CN119" s="27"/>
      <c r="CO119" s="27"/>
      <c r="CP119" s="27"/>
      <c r="CQ119" s="27"/>
      <c r="CR119" s="27"/>
      <c r="CS119" s="27"/>
      <c r="CT119" s="27"/>
      <c r="CU119" s="27"/>
      <c r="CV119" s="27"/>
      <c r="CW119" s="27"/>
      <c r="CX119" s="27"/>
      <c r="CY119" s="27"/>
      <c r="CZ119" s="27"/>
      <c r="DA119" s="27"/>
      <c r="DB119" s="27"/>
      <c r="DC119" s="27"/>
      <c r="DD119" s="27"/>
      <c r="DE119" s="27"/>
      <c r="DF119" s="27"/>
      <c r="DG119" s="27"/>
      <c r="DH119" s="27"/>
      <c r="DI119" s="27"/>
      <c r="DJ119" s="27"/>
      <c r="DK119" s="27"/>
    </row>
    <row r="120" customFormat="false" ht="12.75" hidden="false" customHeight="false" outlineLevel="0" collapsed="false">
      <c r="A120" s="38"/>
      <c r="C120" s="41" t="s">
        <v>203</v>
      </c>
      <c r="D120" s="13" t="n">
        <f aca="false">SUMIF('Off-Balance Sheet'!$J$8:$J$174,$C120,'Off-Balance Sheet'!$U$8:$U$174)</f>
        <v>475</v>
      </c>
      <c r="F120" s="27" t="n">
        <f aca="false">SUMIF('Off-Balance Sheet'!$J$8:$J$174,$C120,'Off-Balance Sheet'!AI$8:AI$174)</f>
        <v>0</v>
      </c>
      <c r="G120" s="27" t="n">
        <f aca="false">SUMIF('Off-Balance Sheet'!$J$8:$J$174,$C120,'Off-Balance Sheet'!AJ$8:AJ$174)</f>
        <v>17.741</v>
      </c>
      <c r="H120" s="27" t="n">
        <f aca="false">SUMIF('Off-Balance Sheet'!$J$8:$J$174,$C120,'Off-Balance Sheet'!AK$8:AK$174)</f>
        <v>0</v>
      </c>
      <c r="I120" s="27" t="n">
        <f aca="false">SUMIF('Off-Balance Sheet'!$J$8:$J$174,$C120,'Off-Balance Sheet'!AL$8:AL$174)</f>
        <v>17.741</v>
      </c>
      <c r="J120" s="27" t="n">
        <f aca="false">SUMIF('Off-Balance Sheet'!$J$8:$J$174,$C120,'Off-Balance Sheet'!AM$8:AM$174)</f>
        <v>0</v>
      </c>
      <c r="K120" s="27" t="n">
        <f aca="false">SUMIF('Off-Balance Sheet'!$J$8:$J$174,$C120,'Off-Balance Sheet'!AN$8:AN$174)</f>
        <v>17.741</v>
      </c>
      <c r="L120" s="27" t="n">
        <f aca="false">SUMIF('Off-Balance Sheet'!$J$8:$J$174,$C120,'Off-Balance Sheet'!AO$8:AO$174)</f>
        <v>0</v>
      </c>
      <c r="M120" s="27" t="n">
        <f aca="false">SUMIF('Off-Balance Sheet'!$J$8:$J$174,$C120,'Off-Balance Sheet'!AP$8:AP$174)</f>
        <v>17.741</v>
      </c>
      <c r="N120" s="27" t="n">
        <f aca="false">SUMIF('Off-Balance Sheet'!$J$8:$J$174,$C120,'Off-Balance Sheet'!AQ$8:AQ$174)</f>
        <v>0</v>
      </c>
      <c r="O120" s="27" t="n">
        <f aca="false">SUMIF('Off-Balance Sheet'!$J$8:$J$174,$C120,'Off-Balance Sheet'!AR$8:AR$174)</f>
        <v>17.7</v>
      </c>
      <c r="P120" s="27" t="n">
        <f aca="false">SUMIF('Off-Balance Sheet'!$J$8:$J$174,$C120,'Off-Balance Sheet'!AS$8:AS$174)</f>
        <v>0</v>
      </c>
      <c r="Q120" s="27" t="n">
        <f aca="false">SUMIF('Off-Balance Sheet'!$J$8:$J$174,$C120,'Off-Balance Sheet'!AT$8:AT$174)</f>
        <v>17.7</v>
      </c>
      <c r="R120" s="27" t="n">
        <f aca="false">SUMIF('Off-Balance Sheet'!$J$8:$J$174,$C120,'Off-Balance Sheet'!AU$8:AU$174)</f>
        <v>0</v>
      </c>
      <c r="S120" s="27" t="n">
        <f aca="false">SUMIF('Off-Balance Sheet'!$J$8:$J$174,$C120,'Off-Balance Sheet'!AV$8:AV$174)</f>
        <v>17.7</v>
      </c>
      <c r="T120" s="27" t="n">
        <f aca="false">SUMIF('Off-Balance Sheet'!$J$8:$J$174,$C120,'Off-Balance Sheet'!AW$8:AW$174)</f>
        <v>0</v>
      </c>
      <c r="U120" s="27" t="n">
        <f aca="false">SUMIF('Off-Balance Sheet'!$J$8:$J$174,$C120,'Off-Balance Sheet'!AX$8:AX$174)</f>
        <v>492.741</v>
      </c>
      <c r="V120" s="27" t="n">
        <f aca="false">SUMIF('Off-Balance Sheet'!$J$8:$J$174,$C120,'Off-Balance Sheet'!AY$8:AY$174)</f>
        <v>0</v>
      </c>
      <c r="W120" s="27" t="n">
        <f aca="false">SUMIF('Off-Balance Sheet'!$J$8:$J$174,$C120,'Off-Balance Sheet'!AZ$8:AZ$174)</f>
        <v>0</v>
      </c>
      <c r="X120" s="27" t="n">
        <f aca="false">SUMIF('Off-Balance Sheet'!$J$8:$J$174,$C120,'Off-Balance Sheet'!BA$8:BA$174)</f>
        <v>830.913</v>
      </c>
      <c r="Y120" s="27" t="n">
        <f aca="false">SUMIF('Off-Balance Sheet'!$J$8:$J$174,$C120,'Off-Balance Sheet'!BB$8:BB$174)</f>
        <v>0</v>
      </c>
      <c r="Z120" s="27" t="n">
        <f aca="false">SUMIF('Off-Balance Sheet'!$J$8:$J$174,$C120,'Off-Balance Sheet'!BC$8:BC$174)</f>
        <v>0</v>
      </c>
      <c r="AA120" s="27" t="n">
        <f aca="false">SUMIF('Off-Balance Sheet'!$J$8:$J$174,$C120,'Off-Balance Sheet'!BD$8:BD$174)</f>
        <v>0</v>
      </c>
      <c r="AB120" s="27" t="n">
        <f aca="false">SUMIF('Off-Balance Sheet'!$J$8:$J$174,$C120,'Off-Balance Sheet'!BE$8:BE$174)</f>
        <v>0</v>
      </c>
      <c r="AC120" s="27" t="n">
        <f aca="false">SUMIF('Off-Balance Sheet'!$J$8:$J$174,$C120,'Off-Balance Sheet'!BF$8:BF$174)</f>
        <v>0</v>
      </c>
      <c r="AD120" s="27" t="n">
        <f aca="false">SUMIF('Off-Balance Sheet'!$J$8:$J$174,$C120,'Off-Balance Sheet'!BG$8:BG$174)</f>
        <v>0</v>
      </c>
      <c r="AE120" s="27" t="n">
        <f aca="false">SUMIF('Off-Balance Sheet'!$J$8:$J$174,$C120,'Off-Balance Sheet'!BH$8:BH$174)</f>
        <v>0</v>
      </c>
      <c r="AF120" s="27" t="n">
        <f aca="false">SUMIF('Off-Balance Sheet'!$J$8:$J$174,$C120,'Off-Balance Sheet'!BI$8:BI$174)</f>
        <v>0</v>
      </c>
      <c r="AG120" s="27" t="n">
        <f aca="false">SUMIF('Off-Balance Sheet'!$J$8:$J$174,$C120,'Off-Balance Sheet'!BJ$8:BJ$174)</f>
        <v>0</v>
      </c>
      <c r="AH120" s="27" t="n">
        <f aca="false">SUMIF('Off-Balance Sheet'!$J$8:$J$174,$C120,'Off-Balance Sheet'!BK$8:BK$174)</f>
        <v>0</v>
      </c>
      <c r="AI120" s="27" t="n">
        <f aca="false">SUMIF('Off-Balance Sheet'!$J$8:$J$174,$C120,'Off-Balance Sheet'!BL$8:BL$174)</f>
        <v>0</v>
      </c>
      <c r="AJ120" s="27" t="n">
        <f aca="false">SUMIF('Off-Balance Sheet'!$J$8:$J$174,$C120,'Off-Balance Sheet'!BM$8:BM$174)</f>
        <v>0</v>
      </c>
      <c r="AK120" s="27" t="n">
        <f aca="false">SUMIF('Off-Balance Sheet'!$J$8:$J$174,$C120,'Off-Balance Sheet'!BN$8:BN$174)</f>
        <v>0</v>
      </c>
      <c r="AL120" s="27" t="n">
        <f aca="false">SUMIF('Off-Balance Sheet'!$J$8:$J$174,$C120,'Off-Balance Sheet'!BO$8:BO$174)</f>
        <v>0</v>
      </c>
      <c r="AM120" s="27" t="n">
        <f aca="false">SUMIF('Off-Balance Sheet'!$J$8:$J$174,$C120,'Off-Balance Sheet'!BP$8:BP$174)</f>
        <v>0</v>
      </c>
      <c r="AN120" s="27" t="n">
        <f aca="false">SUMIF('Off-Balance Sheet'!$J$8:$J$174,$C120,'Off-Balance Sheet'!BQ$8:BQ$174)</f>
        <v>0</v>
      </c>
      <c r="AO120" s="27" t="n">
        <f aca="false">SUMIF('Off-Balance Sheet'!$J$8:$J$174,$C120,'Off-Balance Sheet'!BR$8:BR$174)</f>
        <v>0</v>
      </c>
      <c r="AP120" s="27" t="n">
        <f aca="false">SUMIF('Off-Balance Sheet'!$J$8:$J$174,$C120,'Off-Balance Sheet'!BS$8:BS$174)</f>
        <v>0</v>
      </c>
      <c r="AQ120" s="27" t="n">
        <f aca="false">SUMIF('Off-Balance Sheet'!$J$8:$J$174,$C120,'Off-Balance Sheet'!BT$8:BT$174)</f>
        <v>0</v>
      </c>
      <c r="AR120" s="27" t="n">
        <f aca="false">SUMIF('Off-Balance Sheet'!$J$8:$J$174,$C120,'Off-Balance Sheet'!BU$8:BU$174)</f>
        <v>0</v>
      </c>
      <c r="AS120" s="27" t="n">
        <f aca="false">SUMIF('Off-Balance Sheet'!$J$8:$J$174,$C120,'Off-Balance Sheet'!BV$8:BV$174)</f>
        <v>0</v>
      </c>
      <c r="AT120" s="27" t="n">
        <f aca="false">SUMIF('Off-Balance Sheet'!$J$8:$J$174,$C120,'Off-Balance Sheet'!BW$8:BW$174)</f>
        <v>0</v>
      </c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  <c r="BW120" s="27"/>
      <c r="BX120" s="27"/>
      <c r="BY120" s="27"/>
      <c r="BZ120" s="27"/>
      <c r="CA120" s="27"/>
      <c r="CB120" s="27"/>
      <c r="CC120" s="27"/>
      <c r="CD120" s="27"/>
      <c r="CE120" s="27"/>
      <c r="CF120" s="27"/>
      <c r="CG120" s="27"/>
      <c r="CH120" s="27"/>
      <c r="CI120" s="27"/>
      <c r="CJ120" s="27"/>
      <c r="CK120" s="27"/>
      <c r="CL120" s="27"/>
      <c r="CM120" s="27"/>
      <c r="CN120" s="27"/>
      <c r="CO120" s="27"/>
      <c r="CP120" s="27"/>
      <c r="CQ120" s="27"/>
      <c r="CR120" s="27"/>
      <c r="CS120" s="27"/>
      <c r="CT120" s="27"/>
      <c r="CU120" s="27"/>
      <c r="CV120" s="27"/>
      <c r="CW120" s="27"/>
      <c r="CX120" s="27"/>
      <c r="CY120" s="27"/>
      <c r="CZ120" s="27"/>
      <c r="DA120" s="27"/>
      <c r="DB120" s="27"/>
      <c r="DC120" s="27"/>
      <c r="DD120" s="27"/>
      <c r="DE120" s="27"/>
      <c r="DF120" s="27"/>
      <c r="DG120" s="27"/>
      <c r="DH120" s="27"/>
      <c r="DI120" s="27"/>
      <c r="DJ120" s="27"/>
      <c r="DK120" s="27"/>
    </row>
    <row r="121" customFormat="false" ht="12.75" hidden="false" customHeight="false" outlineLevel="0" collapsed="false">
      <c r="A121" s="38"/>
      <c r="C121" s="38" t="s">
        <v>204</v>
      </c>
      <c r="D121" s="13" t="n">
        <f aca="false">SUMIF('Off-Balance Sheet'!$J$8:$J$174,$C121,'Off-Balance Sheet'!$U$8:$U$174)</f>
        <v>154.921</v>
      </c>
      <c r="F121" s="27" t="n">
        <f aca="false">SUMIF('Off-Balance Sheet'!$J$8:$J$174,$C121,'Off-Balance Sheet'!AI$8:AI$174)</f>
        <v>0</v>
      </c>
      <c r="G121" s="27" t="n">
        <f aca="false">SUMIF('Off-Balance Sheet'!$J$8:$J$174,$C121,'Off-Balance Sheet'!AJ$8:AJ$174)</f>
        <v>0</v>
      </c>
      <c r="H121" s="27" t="n">
        <f aca="false">SUMIF('Off-Balance Sheet'!$J$8:$J$174,$C121,'Off-Balance Sheet'!AK$8:AK$174)</f>
        <v>8.976</v>
      </c>
      <c r="I121" s="27" t="n">
        <f aca="false">SUMIF('Off-Balance Sheet'!$J$8:$J$174,$C121,'Off-Balance Sheet'!AL$8:AL$174)</f>
        <v>0</v>
      </c>
      <c r="J121" s="27" t="n">
        <f aca="false">SUMIF('Off-Balance Sheet'!$J$8:$J$174,$C121,'Off-Balance Sheet'!AM$8:AM$174)</f>
        <v>0</v>
      </c>
      <c r="K121" s="27" t="n">
        <f aca="false">SUMIF('Off-Balance Sheet'!$J$8:$J$174,$C121,'Off-Balance Sheet'!AN$8:AN$174)</f>
        <v>0</v>
      </c>
      <c r="L121" s="27" t="n">
        <f aca="false">SUMIF('Off-Balance Sheet'!$J$8:$J$174,$C121,'Off-Balance Sheet'!AO$8:AO$174)</f>
        <v>8.976</v>
      </c>
      <c r="M121" s="27" t="n">
        <f aca="false">SUMIF('Off-Balance Sheet'!$J$8:$J$174,$C121,'Off-Balance Sheet'!AP$8:AP$174)</f>
        <v>0</v>
      </c>
      <c r="N121" s="27" t="n">
        <f aca="false">SUMIF('Off-Balance Sheet'!$J$8:$J$174,$C121,'Off-Balance Sheet'!AQ$8:AQ$174)</f>
        <v>0</v>
      </c>
      <c r="O121" s="27" t="n">
        <f aca="false">SUMIF('Off-Balance Sheet'!$J$8:$J$174,$C121,'Off-Balance Sheet'!AR$8:AR$174)</f>
        <v>0</v>
      </c>
      <c r="P121" s="27" t="n">
        <f aca="false">SUMIF('Off-Balance Sheet'!$J$8:$J$174,$C121,'Off-Balance Sheet'!AS$8:AS$174)</f>
        <v>8.976</v>
      </c>
      <c r="Q121" s="27" t="n">
        <f aca="false">SUMIF('Off-Balance Sheet'!$J$8:$J$174,$C121,'Off-Balance Sheet'!AT$8:AT$174)</f>
        <v>0</v>
      </c>
      <c r="R121" s="27" t="n">
        <f aca="false">SUMIF('Off-Balance Sheet'!$J$8:$J$174,$C121,'Off-Balance Sheet'!AU$8:AU$174)</f>
        <v>0</v>
      </c>
      <c r="S121" s="27" t="n">
        <f aca="false">SUMIF('Off-Balance Sheet'!$J$8:$J$174,$C121,'Off-Balance Sheet'!AV$8:AV$174)</f>
        <v>0</v>
      </c>
      <c r="T121" s="27" t="n">
        <f aca="false">SUMIF('Off-Balance Sheet'!$J$8:$J$174,$C121,'Off-Balance Sheet'!AW$8:AW$174)</f>
        <v>8.976</v>
      </c>
      <c r="U121" s="27" t="n">
        <f aca="false">SUMIF('Off-Balance Sheet'!$J$8:$J$174,$C121,'Off-Balance Sheet'!AX$8:AX$174)</f>
        <v>0</v>
      </c>
      <c r="V121" s="27" t="n">
        <f aca="false">SUMIF('Off-Balance Sheet'!$J$8:$J$174,$C121,'Off-Balance Sheet'!AY$8:AY$174)</f>
        <v>0</v>
      </c>
      <c r="W121" s="27" t="n">
        <f aca="false">SUMIF('Off-Balance Sheet'!$J$8:$J$174,$C121,'Off-Balance Sheet'!AZ$8:AZ$174)</f>
        <v>0</v>
      </c>
      <c r="X121" s="27" t="n">
        <f aca="false">SUMIF('Off-Balance Sheet'!$J$8:$J$174,$C121,'Off-Balance Sheet'!BA$8:BA$174)</f>
        <v>214.5</v>
      </c>
      <c r="Y121" s="27" t="n">
        <f aca="false">SUMIF('Off-Balance Sheet'!$J$8:$J$174,$C121,'Off-Balance Sheet'!BB$8:BB$174)</f>
        <v>0</v>
      </c>
      <c r="Z121" s="27" t="n">
        <f aca="false">SUMIF('Off-Balance Sheet'!$J$8:$J$174,$C121,'Off-Balance Sheet'!BC$8:BC$174)</f>
        <v>0</v>
      </c>
      <c r="AA121" s="27" t="n">
        <f aca="false">SUMIF('Off-Balance Sheet'!$J$8:$J$174,$C121,'Off-Balance Sheet'!BD$8:BD$174)</f>
        <v>0</v>
      </c>
      <c r="AB121" s="27" t="n">
        <f aca="false">SUMIF('Off-Balance Sheet'!$J$8:$J$174,$C121,'Off-Balance Sheet'!BE$8:BE$174)</f>
        <v>0</v>
      </c>
      <c r="AC121" s="27" t="n">
        <f aca="false">SUMIF('Off-Balance Sheet'!$J$8:$J$174,$C121,'Off-Balance Sheet'!BF$8:BF$174)</f>
        <v>0</v>
      </c>
      <c r="AD121" s="27" t="n">
        <f aca="false">SUMIF('Off-Balance Sheet'!$J$8:$J$174,$C121,'Off-Balance Sheet'!BG$8:BG$174)</f>
        <v>0</v>
      </c>
      <c r="AE121" s="27" t="n">
        <f aca="false">SUMIF('Off-Balance Sheet'!$J$8:$J$174,$C121,'Off-Balance Sheet'!BH$8:BH$174)</f>
        <v>0</v>
      </c>
      <c r="AF121" s="27" t="n">
        <f aca="false">SUMIF('Off-Balance Sheet'!$J$8:$J$174,$C121,'Off-Balance Sheet'!BI$8:BI$174)</f>
        <v>0</v>
      </c>
      <c r="AG121" s="27" t="n">
        <f aca="false">SUMIF('Off-Balance Sheet'!$J$8:$J$174,$C121,'Off-Balance Sheet'!BJ$8:BJ$174)</f>
        <v>0</v>
      </c>
      <c r="AH121" s="27" t="n">
        <f aca="false">SUMIF('Off-Balance Sheet'!$J$8:$J$174,$C121,'Off-Balance Sheet'!BK$8:BK$174)</f>
        <v>0</v>
      </c>
      <c r="AI121" s="27" t="n">
        <f aca="false">SUMIF('Off-Balance Sheet'!$J$8:$J$174,$C121,'Off-Balance Sheet'!BL$8:BL$174)</f>
        <v>0</v>
      </c>
      <c r="AJ121" s="27" t="n">
        <f aca="false">SUMIF('Off-Balance Sheet'!$J$8:$J$174,$C121,'Off-Balance Sheet'!BM$8:BM$174)</f>
        <v>0</v>
      </c>
      <c r="AK121" s="27" t="n">
        <f aca="false">SUMIF('Off-Balance Sheet'!$J$8:$J$174,$C121,'Off-Balance Sheet'!BN$8:BN$174)</f>
        <v>0</v>
      </c>
      <c r="AL121" s="27" t="n">
        <f aca="false">SUMIF('Off-Balance Sheet'!$J$8:$J$174,$C121,'Off-Balance Sheet'!BO$8:BO$174)</f>
        <v>0</v>
      </c>
      <c r="AM121" s="27" t="n">
        <f aca="false">SUMIF('Off-Balance Sheet'!$J$8:$J$174,$C121,'Off-Balance Sheet'!BP$8:BP$174)</f>
        <v>0</v>
      </c>
      <c r="AN121" s="27" t="n">
        <f aca="false">SUMIF('Off-Balance Sheet'!$J$8:$J$174,$C121,'Off-Balance Sheet'!BQ$8:BQ$174)</f>
        <v>0</v>
      </c>
      <c r="AO121" s="27" t="n">
        <f aca="false">SUMIF('Off-Balance Sheet'!$J$8:$J$174,$C121,'Off-Balance Sheet'!BR$8:BR$174)</f>
        <v>0</v>
      </c>
      <c r="AP121" s="27" t="n">
        <f aca="false">SUMIF('Off-Balance Sheet'!$J$8:$J$174,$C121,'Off-Balance Sheet'!BS$8:BS$174)</f>
        <v>0</v>
      </c>
      <c r="AQ121" s="27" t="n">
        <f aca="false">SUMIF('Off-Balance Sheet'!$J$8:$J$174,$C121,'Off-Balance Sheet'!BT$8:BT$174)</f>
        <v>0</v>
      </c>
      <c r="AR121" s="27" t="n">
        <f aca="false">SUMIF('Off-Balance Sheet'!$J$8:$J$174,$C121,'Off-Balance Sheet'!BU$8:BU$174)</f>
        <v>0</v>
      </c>
      <c r="AS121" s="27" t="n">
        <f aca="false">SUMIF('Off-Balance Sheet'!$J$8:$J$174,$C121,'Off-Balance Sheet'!BV$8:BV$174)</f>
        <v>0</v>
      </c>
      <c r="AT121" s="27" t="n">
        <f aca="false">SUMIF('Off-Balance Sheet'!$J$8:$J$174,$C121,'Off-Balance Sheet'!BW$8:BW$174)</f>
        <v>0</v>
      </c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  <c r="CB121" s="27"/>
      <c r="CC121" s="27"/>
      <c r="CD121" s="27"/>
      <c r="CE121" s="27"/>
      <c r="CF121" s="27"/>
      <c r="CG121" s="27"/>
      <c r="CH121" s="27"/>
      <c r="CI121" s="27"/>
      <c r="CJ121" s="27"/>
      <c r="CK121" s="27"/>
      <c r="CL121" s="27"/>
      <c r="CM121" s="27"/>
      <c r="CN121" s="27"/>
      <c r="CO121" s="27"/>
      <c r="CP121" s="27"/>
      <c r="CQ121" s="27"/>
      <c r="CR121" s="27"/>
      <c r="CS121" s="27"/>
      <c r="CT121" s="27"/>
      <c r="CU121" s="27"/>
      <c r="CV121" s="27"/>
      <c r="CW121" s="27"/>
      <c r="CX121" s="27"/>
      <c r="CY121" s="27"/>
      <c r="CZ121" s="27"/>
      <c r="DA121" s="27"/>
      <c r="DB121" s="27"/>
      <c r="DC121" s="27"/>
      <c r="DD121" s="27"/>
      <c r="DE121" s="27"/>
      <c r="DF121" s="27"/>
      <c r="DG121" s="27"/>
      <c r="DH121" s="27"/>
      <c r="DI121" s="27"/>
      <c r="DJ121" s="27"/>
      <c r="DK121" s="27"/>
    </row>
    <row r="122" customFormat="false" ht="12.75" hidden="false" customHeight="false" outlineLevel="0" collapsed="false">
      <c r="A122" s="38"/>
      <c r="C122" s="38" t="s">
        <v>205</v>
      </c>
      <c r="D122" s="13" t="n">
        <f aca="false">SUMIF('Off-Balance Sheet'!$J$8:$J$174,$C122,'Off-Balance Sheet'!$U$8:$U$174)</f>
        <v>161.634045</v>
      </c>
      <c r="F122" s="27" t="n">
        <f aca="false">SUMIF('Off-Balance Sheet'!$J$8:$J$174,$C122,'Off-Balance Sheet'!AI$8:AI$174)</f>
        <v>0</v>
      </c>
      <c r="G122" s="27" t="n">
        <f aca="false">SUMIF('Off-Balance Sheet'!$J$8:$J$174,$C122,'Off-Balance Sheet'!AJ$8:AJ$174)</f>
        <v>0</v>
      </c>
      <c r="H122" s="27" t="n">
        <f aca="false">SUMIF('Off-Balance Sheet'!$J$8:$J$174,$C122,'Off-Balance Sheet'!AK$8:AK$174)</f>
        <v>10.115</v>
      </c>
      <c r="I122" s="27" t="n">
        <f aca="false">SUMIF('Off-Balance Sheet'!$J$8:$J$174,$C122,'Off-Balance Sheet'!AL$8:AL$174)</f>
        <v>0</v>
      </c>
      <c r="J122" s="27" t="n">
        <f aca="false">SUMIF('Off-Balance Sheet'!$J$8:$J$174,$C122,'Off-Balance Sheet'!AM$8:AM$174)</f>
        <v>0</v>
      </c>
      <c r="K122" s="27" t="n">
        <f aca="false">SUMIF('Off-Balance Sheet'!$J$8:$J$174,$C122,'Off-Balance Sheet'!AN$8:AN$174)</f>
        <v>0</v>
      </c>
      <c r="L122" s="27" t="n">
        <f aca="false">SUMIF('Off-Balance Sheet'!$J$8:$J$174,$C122,'Off-Balance Sheet'!AO$8:AO$174)</f>
        <v>10.115</v>
      </c>
      <c r="M122" s="27" t="n">
        <f aca="false">SUMIF('Off-Balance Sheet'!$J$8:$J$174,$C122,'Off-Balance Sheet'!AP$8:AP$174)</f>
        <v>0</v>
      </c>
      <c r="N122" s="27" t="n">
        <f aca="false">SUMIF('Off-Balance Sheet'!$J$8:$J$174,$C122,'Off-Balance Sheet'!AQ$8:AQ$174)</f>
        <v>0</v>
      </c>
      <c r="O122" s="27" t="n">
        <f aca="false">SUMIF('Off-Balance Sheet'!$J$8:$J$174,$C122,'Off-Balance Sheet'!AR$8:AR$174)</f>
        <v>0</v>
      </c>
      <c r="P122" s="27" t="n">
        <f aca="false">SUMIF('Off-Balance Sheet'!$J$8:$J$174,$C122,'Off-Balance Sheet'!AS$8:AS$174)</f>
        <v>10.115</v>
      </c>
      <c r="Q122" s="27" t="n">
        <f aca="false">SUMIF('Off-Balance Sheet'!$J$8:$J$174,$C122,'Off-Balance Sheet'!AT$8:AT$174)</f>
        <v>0</v>
      </c>
      <c r="R122" s="27" t="n">
        <f aca="false">SUMIF('Off-Balance Sheet'!$J$8:$J$174,$C122,'Off-Balance Sheet'!AU$8:AU$174)</f>
        <v>0</v>
      </c>
      <c r="S122" s="27" t="n">
        <f aca="false">SUMIF('Off-Balance Sheet'!$J$8:$J$174,$C122,'Off-Balance Sheet'!AV$8:AV$174)</f>
        <v>0</v>
      </c>
      <c r="T122" s="27" t="n">
        <f aca="false">SUMIF('Off-Balance Sheet'!$J$8:$J$174,$C122,'Off-Balance Sheet'!AW$8:AW$174)</f>
        <v>10.115</v>
      </c>
      <c r="U122" s="27" t="n">
        <f aca="false">SUMIF('Off-Balance Sheet'!$J$8:$J$174,$C122,'Off-Balance Sheet'!AX$8:AX$174)</f>
        <v>0</v>
      </c>
      <c r="V122" s="27" t="n">
        <f aca="false">SUMIF('Off-Balance Sheet'!$J$8:$J$174,$C122,'Off-Balance Sheet'!AY$8:AY$174)</f>
        <v>0</v>
      </c>
      <c r="W122" s="27" t="n">
        <f aca="false">SUMIF('Off-Balance Sheet'!$J$8:$J$174,$C122,'Off-Balance Sheet'!AZ$8:AZ$174)</f>
        <v>0</v>
      </c>
      <c r="X122" s="27" t="n">
        <f aca="false">SUMIF('Off-Balance Sheet'!$J$8:$J$174,$C122,'Off-Balance Sheet'!BA$8:BA$174)</f>
        <v>227.2</v>
      </c>
      <c r="Y122" s="27" t="n">
        <f aca="false">SUMIF('Off-Balance Sheet'!$J$8:$J$174,$C122,'Off-Balance Sheet'!BB$8:BB$174)</f>
        <v>0</v>
      </c>
      <c r="Z122" s="27" t="n">
        <f aca="false">SUMIF('Off-Balance Sheet'!$J$8:$J$174,$C122,'Off-Balance Sheet'!BC$8:BC$174)</f>
        <v>0</v>
      </c>
      <c r="AA122" s="27" t="n">
        <f aca="false">SUMIF('Off-Balance Sheet'!$J$8:$J$174,$C122,'Off-Balance Sheet'!BD$8:BD$174)</f>
        <v>0</v>
      </c>
      <c r="AB122" s="27" t="n">
        <f aca="false">SUMIF('Off-Balance Sheet'!$J$8:$J$174,$C122,'Off-Balance Sheet'!BE$8:BE$174)</f>
        <v>0</v>
      </c>
      <c r="AC122" s="27" t="n">
        <f aca="false">SUMIF('Off-Balance Sheet'!$J$8:$J$174,$C122,'Off-Balance Sheet'!BF$8:BF$174)</f>
        <v>0</v>
      </c>
      <c r="AD122" s="27" t="n">
        <f aca="false">SUMIF('Off-Balance Sheet'!$J$8:$J$174,$C122,'Off-Balance Sheet'!BG$8:BG$174)</f>
        <v>0</v>
      </c>
      <c r="AE122" s="27" t="n">
        <f aca="false">SUMIF('Off-Balance Sheet'!$J$8:$J$174,$C122,'Off-Balance Sheet'!BH$8:BH$174)</f>
        <v>0</v>
      </c>
      <c r="AF122" s="27" t="n">
        <f aca="false">SUMIF('Off-Balance Sheet'!$J$8:$J$174,$C122,'Off-Balance Sheet'!BI$8:BI$174)</f>
        <v>0</v>
      </c>
      <c r="AG122" s="27" t="n">
        <f aca="false">SUMIF('Off-Balance Sheet'!$J$8:$J$174,$C122,'Off-Balance Sheet'!BJ$8:BJ$174)</f>
        <v>0</v>
      </c>
      <c r="AH122" s="27" t="n">
        <f aca="false">SUMIF('Off-Balance Sheet'!$J$8:$J$174,$C122,'Off-Balance Sheet'!BK$8:BK$174)</f>
        <v>0</v>
      </c>
      <c r="AI122" s="27" t="n">
        <f aca="false">SUMIF('Off-Balance Sheet'!$J$8:$J$174,$C122,'Off-Balance Sheet'!BL$8:BL$174)</f>
        <v>0</v>
      </c>
      <c r="AJ122" s="27" t="n">
        <f aca="false">SUMIF('Off-Balance Sheet'!$J$8:$J$174,$C122,'Off-Balance Sheet'!BM$8:BM$174)</f>
        <v>0</v>
      </c>
      <c r="AK122" s="27" t="n">
        <f aca="false">SUMIF('Off-Balance Sheet'!$J$8:$J$174,$C122,'Off-Balance Sheet'!BN$8:BN$174)</f>
        <v>0</v>
      </c>
      <c r="AL122" s="27" t="n">
        <f aca="false">SUMIF('Off-Balance Sheet'!$J$8:$J$174,$C122,'Off-Balance Sheet'!BO$8:BO$174)</f>
        <v>0</v>
      </c>
      <c r="AM122" s="27" t="n">
        <f aca="false">SUMIF('Off-Balance Sheet'!$J$8:$J$174,$C122,'Off-Balance Sheet'!BP$8:BP$174)</f>
        <v>0</v>
      </c>
      <c r="AN122" s="27" t="n">
        <f aca="false">SUMIF('Off-Balance Sheet'!$J$8:$J$174,$C122,'Off-Balance Sheet'!BQ$8:BQ$174)</f>
        <v>0</v>
      </c>
      <c r="AO122" s="27" t="n">
        <f aca="false">SUMIF('Off-Balance Sheet'!$J$8:$J$174,$C122,'Off-Balance Sheet'!BR$8:BR$174)</f>
        <v>0</v>
      </c>
      <c r="AP122" s="27" t="n">
        <f aca="false">SUMIF('Off-Balance Sheet'!$J$8:$J$174,$C122,'Off-Balance Sheet'!BS$8:BS$174)</f>
        <v>0</v>
      </c>
      <c r="AQ122" s="27" t="n">
        <f aca="false">SUMIF('Off-Balance Sheet'!$J$8:$J$174,$C122,'Off-Balance Sheet'!BT$8:BT$174)</f>
        <v>0</v>
      </c>
      <c r="AR122" s="27" t="n">
        <f aca="false">SUMIF('Off-Balance Sheet'!$J$8:$J$174,$C122,'Off-Balance Sheet'!BU$8:BU$174)</f>
        <v>0</v>
      </c>
      <c r="AS122" s="27" t="n">
        <f aca="false">SUMIF('Off-Balance Sheet'!$J$8:$J$174,$C122,'Off-Balance Sheet'!BV$8:BV$174)</f>
        <v>0</v>
      </c>
      <c r="AT122" s="27" t="n">
        <f aca="false">SUMIF('Off-Balance Sheet'!$J$8:$J$174,$C122,'Off-Balance Sheet'!BW$8:BW$174)</f>
        <v>0</v>
      </c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  <c r="BX122" s="27"/>
      <c r="BY122" s="27"/>
      <c r="BZ122" s="27"/>
      <c r="CA122" s="27"/>
      <c r="CB122" s="27"/>
      <c r="CC122" s="27"/>
      <c r="CD122" s="27"/>
      <c r="CE122" s="27"/>
      <c r="CF122" s="27"/>
      <c r="CG122" s="27"/>
      <c r="CH122" s="27"/>
      <c r="CI122" s="27"/>
      <c r="CJ122" s="27"/>
      <c r="CK122" s="27"/>
      <c r="CL122" s="27"/>
      <c r="CM122" s="27"/>
      <c r="CN122" s="27"/>
      <c r="CO122" s="27"/>
      <c r="CP122" s="27"/>
      <c r="CQ122" s="27"/>
      <c r="CR122" s="27"/>
      <c r="CS122" s="27"/>
      <c r="CT122" s="27"/>
      <c r="CU122" s="27"/>
      <c r="CV122" s="27"/>
      <c r="CW122" s="27"/>
      <c r="CX122" s="27"/>
      <c r="CY122" s="27"/>
      <c r="CZ122" s="27"/>
      <c r="DA122" s="27"/>
      <c r="DB122" s="27"/>
      <c r="DC122" s="27"/>
      <c r="DD122" s="27"/>
      <c r="DE122" s="27"/>
      <c r="DF122" s="27"/>
      <c r="DG122" s="27"/>
      <c r="DH122" s="27"/>
      <c r="DI122" s="27"/>
      <c r="DJ122" s="27"/>
      <c r="DK122" s="27"/>
    </row>
    <row r="123" customFormat="false" ht="12.75" hidden="false" customHeight="false" outlineLevel="0" collapsed="false">
      <c r="A123" s="38"/>
      <c r="C123" s="38" t="s">
        <v>206</v>
      </c>
      <c r="D123" s="13" t="n">
        <f aca="false">SUMIF('Off-Balance Sheet'!$J$8:$J$174,$C123,'Off-Balance Sheet'!$U$8:$U$174)</f>
        <v>475</v>
      </c>
      <c r="F123" s="27" t="n">
        <f aca="false">SUMIF('Off-Balance Sheet'!$J$8:$J$174,$C123,'Off-Balance Sheet'!AI$8:AI$174)</f>
        <v>0</v>
      </c>
      <c r="G123" s="27" t="n">
        <f aca="false">SUMIF('Off-Balance Sheet'!$J$8:$J$174,$C123,'Off-Balance Sheet'!AJ$8:AJ$174)</f>
        <v>0</v>
      </c>
      <c r="H123" s="27" t="n">
        <f aca="false">SUMIF('Off-Balance Sheet'!$J$8:$J$174,$C123,'Off-Balance Sheet'!AK$8:AK$174)</f>
        <v>14.725</v>
      </c>
      <c r="I123" s="27" t="n">
        <f aca="false">SUMIF('Off-Balance Sheet'!$J$8:$J$174,$C123,'Off-Balance Sheet'!AL$8:AL$174)</f>
        <v>0</v>
      </c>
      <c r="J123" s="27" t="n">
        <f aca="false">SUMIF('Off-Balance Sheet'!$J$8:$J$174,$C123,'Off-Balance Sheet'!AM$8:AM$174)</f>
        <v>14.725</v>
      </c>
      <c r="K123" s="27" t="n">
        <f aca="false">SUMIF('Off-Balance Sheet'!$J$8:$J$174,$C123,'Off-Balance Sheet'!AN$8:AN$174)</f>
        <v>0</v>
      </c>
      <c r="L123" s="27" t="n">
        <f aca="false">SUMIF('Off-Balance Sheet'!$J$8:$J$174,$C123,'Off-Balance Sheet'!AO$8:AO$174)</f>
        <v>14.725</v>
      </c>
      <c r="M123" s="27" t="n">
        <f aca="false">SUMIF('Off-Balance Sheet'!$J$8:$J$174,$C123,'Off-Balance Sheet'!AP$8:AP$174)</f>
        <v>0</v>
      </c>
      <c r="N123" s="27" t="n">
        <f aca="false">SUMIF('Off-Balance Sheet'!$J$8:$J$174,$C123,'Off-Balance Sheet'!AQ$8:AQ$174)</f>
        <v>14.725</v>
      </c>
      <c r="O123" s="27" t="n">
        <f aca="false">SUMIF('Off-Balance Sheet'!$J$8:$J$174,$C123,'Off-Balance Sheet'!AR$8:AR$174)</f>
        <v>0</v>
      </c>
      <c r="P123" s="27" t="n">
        <f aca="false">SUMIF('Off-Balance Sheet'!$J$8:$J$174,$C123,'Off-Balance Sheet'!AS$8:AS$174)</f>
        <v>14.725</v>
      </c>
      <c r="Q123" s="27" t="n">
        <f aca="false">SUMIF('Off-Balance Sheet'!$J$8:$J$174,$C123,'Off-Balance Sheet'!AT$8:AT$174)</f>
        <v>0</v>
      </c>
      <c r="R123" s="27" t="n">
        <f aca="false">SUMIF('Off-Balance Sheet'!$J$8:$J$174,$C123,'Off-Balance Sheet'!AU$8:AU$174)</f>
        <v>14.725</v>
      </c>
      <c r="S123" s="27" t="n">
        <f aca="false">SUMIF('Off-Balance Sheet'!$J$8:$J$174,$C123,'Off-Balance Sheet'!AV$8:AV$174)</f>
        <v>0</v>
      </c>
      <c r="T123" s="27" t="n">
        <f aca="false">SUMIF('Off-Balance Sheet'!$J$8:$J$174,$C123,'Off-Balance Sheet'!AW$8:AW$174)</f>
        <v>14.725</v>
      </c>
      <c r="U123" s="27" t="n">
        <f aca="false">SUMIF('Off-Balance Sheet'!$J$8:$J$174,$C123,'Off-Balance Sheet'!AX$8:AX$174)</f>
        <v>0</v>
      </c>
      <c r="V123" s="27" t="n">
        <f aca="false">SUMIF('Off-Balance Sheet'!$J$8:$J$174,$C123,'Off-Balance Sheet'!AY$8:AY$174)</f>
        <v>14.725</v>
      </c>
      <c r="W123" s="27" t="n">
        <f aca="false">SUMIF('Off-Balance Sheet'!$J$8:$J$174,$C123,'Off-Balance Sheet'!AZ$8:AZ$174)</f>
        <v>0</v>
      </c>
      <c r="X123" s="27" t="n">
        <f aca="false">SUMIF('Off-Balance Sheet'!$J$8:$J$174,$C123,'Off-Balance Sheet'!BA$8:BA$174)</f>
        <v>640.6</v>
      </c>
      <c r="Y123" s="27" t="n">
        <f aca="false">SUMIF('Off-Balance Sheet'!$J$8:$J$174,$C123,'Off-Balance Sheet'!BB$8:BB$174)</f>
        <v>0</v>
      </c>
      <c r="Z123" s="27" t="n">
        <f aca="false">SUMIF('Off-Balance Sheet'!$J$8:$J$174,$C123,'Off-Balance Sheet'!BC$8:BC$174)</f>
        <v>0</v>
      </c>
      <c r="AA123" s="27" t="n">
        <f aca="false">SUMIF('Off-Balance Sheet'!$J$8:$J$174,$C123,'Off-Balance Sheet'!BD$8:BD$174)</f>
        <v>0</v>
      </c>
      <c r="AB123" s="27" t="n">
        <f aca="false">SUMIF('Off-Balance Sheet'!$J$8:$J$174,$C123,'Off-Balance Sheet'!BE$8:BE$174)</f>
        <v>0</v>
      </c>
      <c r="AC123" s="27" t="n">
        <f aca="false">SUMIF('Off-Balance Sheet'!$J$8:$J$174,$C123,'Off-Balance Sheet'!BF$8:BF$174)</f>
        <v>0</v>
      </c>
      <c r="AD123" s="27" t="n">
        <f aca="false">SUMIF('Off-Balance Sheet'!$J$8:$J$174,$C123,'Off-Balance Sheet'!BG$8:BG$174)</f>
        <v>0</v>
      </c>
      <c r="AE123" s="27" t="n">
        <f aca="false">SUMIF('Off-Balance Sheet'!$J$8:$J$174,$C123,'Off-Balance Sheet'!BH$8:BH$174)</f>
        <v>0</v>
      </c>
      <c r="AF123" s="27" t="n">
        <f aca="false">SUMIF('Off-Balance Sheet'!$J$8:$J$174,$C123,'Off-Balance Sheet'!BI$8:BI$174)</f>
        <v>0</v>
      </c>
      <c r="AG123" s="27" t="n">
        <f aca="false">SUMIF('Off-Balance Sheet'!$J$8:$J$174,$C123,'Off-Balance Sheet'!BJ$8:BJ$174)</f>
        <v>0</v>
      </c>
      <c r="AH123" s="27" t="n">
        <f aca="false">SUMIF('Off-Balance Sheet'!$J$8:$J$174,$C123,'Off-Balance Sheet'!BK$8:BK$174)</f>
        <v>0</v>
      </c>
      <c r="AI123" s="27" t="n">
        <f aca="false">SUMIF('Off-Balance Sheet'!$J$8:$J$174,$C123,'Off-Balance Sheet'!BL$8:BL$174)</f>
        <v>0</v>
      </c>
      <c r="AJ123" s="27" t="n">
        <f aca="false">SUMIF('Off-Balance Sheet'!$J$8:$J$174,$C123,'Off-Balance Sheet'!BM$8:BM$174)</f>
        <v>0</v>
      </c>
      <c r="AK123" s="27" t="n">
        <f aca="false">SUMIF('Off-Balance Sheet'!$J$8:$J$174,$C123,'Off-Balance Sheet'!BN$8:BN$174)</f>
        <v>0</v>
      </c>
      <c r="AL123" s="27" t="n">
        <f aca="false">SUMIF('Off-Balance Sheet'!$J$8:$J$174,$C123,'Off-Balance Sheet'!BO$8:BO$174)</f>
        <v>0</v>
      </c>
      <c r="AM123" s="27" t="n">
        <f aca="false">SUMIF('Off-Balance Sheet'!$J$8:$J$174,$C123,'Off-Balance Sheet'!BP$8:BP$174)</f>
        <v>0</v>
      </c>
      <c r="AN123" s="27" t="n">
        <f aca="false">SUMIF('Off-Balance Sheet'!$J$8:$J$174,$C123,'Off-Balance Sheet'!BQ$8:BQ$174)</f>
        <v>0</v>
      </c>
      <c r="AO123" s="27" t="n">
        <f aca="false">SUMIF('Off-Balance Sheet'!$J$8:$J$174,$C123,'Off-Balance Sheet'!BR$8:BR$174)</f>
        <v>0</v>
      </c>
      <c r="AP123" s="27" t="n">
        <f aca="false">SUMIF('Off-Balance Sheet'!$J$8:$J$174,$C123,'Off-Balance Sheet'!BS$8:BS$174)</f>
        <v>0</v>
      </c>
      <c r="AQ123" s="27" t="n">
        <f aca="false">SUMIF('Off-Balance Sheet'!$J$8:$J$174,$C123,'Off-Balance Sheet'!BT$8:BT$174)</f>
        <v>0</v>
      </c>
      <c r="AR123" s="27" t="n">
        <f aca="false">SUMIF('Off-Balance Sheet'!$J$8:$J$174,$C123,'Off-Balance Sheet'!BU$8:BU$174)</f>
        <v>0</v>
      </c>
      <c r="AS123" s="27" t="n">
        <f aca="false">SUMIF('Off-Balance Sheet'!$J$8:$J$174,$C123,'Off-Balance Sheet'!BV$8:BV$174)</f>
        <v>0</v>
      </c>
      <c r="AT123" s="27" t="n">
        <f aca="false">SUMIF('Off-Balance Sheet'!$J$8:$J$174,$C123,'Off-Balance Sheet'!BW$8:BW$174)</f>
        <v>0</v>
      </c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27"/>
      <c r="BZ123" s="27"/>
      <c r="CA123" s="27"/>
      <c r="CB123" s="27"/>
      <c r="CC123" s="27"/>
      <c r="CD123" s="27"/>
      <c r="CE123" s="27"/>
      <c r="CF123" s="27"/>
      <c r="CG123" s="27"/>
      <c r="CH123" s="27"/>
      <c r="CI123" s="27"/>
      <c r="CJ123" s="27"/>
      <c r="CK123" s="27"/>
      <c r="CL123" s="27"/>
      <c r="CM123" s="27"/>
      <c r="CN123" s="27"/>
      <c r="CO123" s="27"/>
      <c r="CP123" s="27"/>
      <c r="CQ123" s="27"/>
      <c r="CR123" s="27"/>
      <c r="CS123" s="27"/>
      <c r="CT123" s="27"/>
      <c r="CU123" s="27"/>
      <c r="CV123" s="27"/>
      <c r="CW123" s="27"/>
      <c r="CX123" s="27"/>
      <c r="CY123" s="27"/>
      <c r="CZ123" s="27"/>
      <c r="DA123" s="27"/>
      <c r="DB123" s="27"/>
      <c r="DC123" s="27"/>
      <c r="DD123" s="27"/>
      <c r="DE123" s="27"/>
      <c r="DF123" s="27"/>
      <c r="DG123" s="27"/>
      <c r="DH123" s="27"/>
      <c r="DI123" s="27"/>
      <c r="DJ123" s="27"/>
      <c r="DK123" s="27"/>
    </row>
    <row r="124" customFormat="false" ht="12.75" hidden="false" customHeight="false" outlineLevel="0" collapsed="false">
      <c r="A124" s="38"/>
      <c r="C124" s="38" t="s">
        <v>207</v>
      </c>
      <c r="D124" s="13" t="n">
        <f aca="false">SUMIF('Off-Balance Sheet'!$J$8:$J$174,$C124,'Off-Balance Sheet'!$U$8:$U$174)</f>
        <v>800</v>
      </c>
      <c r="F124" s="27" t="n">
        <f aca="false">SUMIF('Off-Balance Sheet'!$J$8:$J$174,$C124,'Off-Balance Sheet'!AI$8:AI$174)</f>
        <v>0</v>
      </c>
      <c r="G124" s="27" t="n">
        <f aca="false">SUMIF('Off-Balance Sheet'!$J$8:$J$174,$C124,'Off-Balance Sheet'!AJ$8:AJ$174)</f>
        <v>0</v>
      </c>
      <c r="H124" s="27" t="n">
        <f aca="false">SUMIF('Off-Balance Sheet'!$J$8:$J$174,$C124,'Off-Balance Sheet'!AK$8:AK$174)</f>
        <v>29</v>
      </c>
      <c r="I124" s="27" t="n">
        <f aca="false">SUMIF('Off-Balance Sheet'!$J$8:$J$174,$C124,'Off-Balance Sheet'!AL$8:AL$174)</f>
        <v>0</v>
      </c>
      <c r="J124" s="27" t="n">
        <f aca="false">SUMIF('Off-Balance Sheet'!$J$8:$J$174,$C124,'Off-Balance Sheet'!AM$8:AM$174)</f>
        <v>29</v>
      </c>
      <c r="K124" s="27" t="n">
        <f aca="false">SUMIF('Off-Balance Sheet'!$J$8:$J$174,$C124,'Off-Balance Sheet'!AN$8:AN$174)</f>
        <v>0</v>
      </c>
      <c r="L124" s="27" t="n">
        <f aca="false">SUMIF('Off-Balance Sheet'!$J$8:$J$174,$C124,'Off-Balance Sheet'!AO$8:AO$174)</f>
        <v>29</v>
      </c>
      <c r="M124" s="27" t="n">
        <f aca="false">SUMIF('Off-Balance Sheet'!$J$8:$J$174,$C124,'Off-Balance Sheet'!AP$8:AP$174)</f>
        <v>0</v>
      </c>
      <c r="N124" s="27" t="n">
        <f aca="false">SUMIF('Off-Balance Sheet'!$J$8:$J$174,$C124,'Off-Balance Sheet'!AQ$8:AQ$174)</f>
        <v>29</v>
      </c>
      <c r="O124" s="27" t="n">
        <f aca="false">SUMIF('Off-Balance Sheet'!$J$8:$J$174,$C124,'Off-Balance Sheet'!AR$8:AR$174)</f>
        <v>0</v>
      </c>
      <c r="P124" s="27" t="n">
        <f aca="false">SUMIF('Off-Balance Sheet'!$J$8:$J$174,$C124,'Off-Balance Sheet'!AS$8:AS$174)</f>
        <v>29</v>
      </c>
      <c r="Q124" s="27" t="n">
        <f aca="false">SUMIF('Off-Balance Sheet'!$J$8:$J$174,$C124,'Off-Balance Sheet'!AT$8:AT$174)</f>
        <v>0</v>
      </c>
      <c r="R124" s="27" t="n">
        <f aca="false">SUMIF('Off-Balance Sheet'!$J$8:$J$174,$C124,'Off-Balance Sheet'!AU$8:AU$174)</f>
        <v>829</v>
      </c>
      <c r="S124" s="27" t="n">
        <f aca="false">SUMIF('Off-Balance Sheet'!$J$8:$J$174,$C124,'Off-Balance Sheet'!AV$8:AV$174)</f>
        <v>0</v>
      </c>
      <c r="T124" s="27" t="n">
        <f aca="false">SUMIF('Off-Balance Sheet'!$J$8:$J$174,$C124,'Off-Balance Sheet'!AW$8:AW$174)</f>
        <v>0</v>
      </c>
      <c r="U124" s="27" t="n">
        <f aca="false">SUMIF('Off-Balance Sheet'!$J$8:$J$174,$C124,'Off-Balance Sheet'!AX$8:AX$174)</f>
        <v>0</v>
      </c>
      <c r="V124" s="27" t="n">
        <f aca="false">SUMIF('Off-Balance Sheet'!$J$8:$J$174,$C124,'Off-Balance Sheet'!AY$8:AY$174)</f>
        <v>0</v>
      </c>
      <c r="W124" s="27" t="n">
        <f aca="false">SUMIF('Off-Balance Sheet'!$J$8:$J$174,$C124,'Off-Balance Sheet'!AZ$8:AZ$174)</f>
        <v>0</v>
      </c>
      <c r="X124" s="27" t="n">
        <f aca="false">SUMIF('Off-Balance Sheet'!$J$8:$J$174,$C124,'Off-Balance Sheet'!BA$8:BA$174)</f>
        <v>0</v>
      </c>
      <c r="Y124" s="27" t="n">
        <f aca="false">SUMIF('Off-Balance Sheet'!$J$8:$J$174,$C124,'Off-Balance Sheet'!BB$8:BB$174)</f>
        <v>0</v>
      </c>
      <c r="Z124" s="27" t="n">
        <f aca="false">SUMIF('Off-Balance Sheet'!$J$8:$J$174,$C124,'Off-Balance Sheet'!BC$8:BC$174)</f>
        <v>0</v>
      </c>
      <c r="AA124" s="27" t="n">
        <f aca="false">SUMIF('Off-Balance Sheet'!$J$8:$J$174,$C124,'Off-Balance Sheet'!BD$8:BD$174)</f>
        <v>0</v>
      </c>
      <c r="AB124" s="27" t="n">
        <f aca="false">SUMIF('Off-Balance Sheet'!$J$8:$J$174,$C124,'Off-Balance Sheet'!BE$8:BE$174)</f>
        <v>0</v>
      </c>
      <c r="AC124" s="27" t="n">
        <f aca="false">SUMIF('Off-Balance Sheet'!$J$8:$J$174,$C124,'Off-Balance Sheet'!BF$8:BF$174)</f>
        <v>0</v>
      </c>
      <c r="AD124" s="27" t="n">
        <f aca="false">SUMIF('Off-Balance Sheet'!$J$8:$J$174,$C124,'Off-Balance Sheet'!BG$8:BG$174)</f>
        <v>0</v>
      </c>
      <c r="AE124" s="27" t="n">
        <f aca="false">SUMIF('Off-Balance Sheet'!$J$8:$J$174,$C124,'Off-Balance Sheet'!BH$8:BH$174)</f>
        <v>0</v>
      </c>
      <c r="AF124" s="27" t="n">
        <f aca="false">SUMIF('Off-Balance Sheet'!$J$8:$J$174,$C124,'Off-Balance Sheet'!BI$8:BI$174)</f>
        <v>0</v>
      </c>
      <c r="AG124" s="27" t="n">
        <f aca="false">SUMIF('Off-Balance Sheet'!$J$8:$J$174,$C124,'Off-Balance Sheet'!BJ$8:BJ$174)</f>
        <v>0</v>
      </c>
      <c r="AH124" s="27" t="n">
        <f aca="false">SUMIF('Off-Balance Sheet'!$J$8:$J$174,$C124,'Off-Balance Sheet'!BK$8:BK$174)</f>
        <v>0</v>
      </c>
      <c r="AI124" s="27" t="n">
        <f aca="false">SUMIF('Off-Balance Sheet'!$J$8:$J$174,$C124,'Off-Balance Sheet'!BL$8:BL$174)</f>
        <v>0</v>
      </c>
      <c r="AJ124" s="27" t="n">
        <f aca="false">SUMIF('Off-Balance Sheet'!$J$8:$J$174,$C124,'Off-Balance Sheet'!BM$8:BM$174)</f>
        <v>0</v>
      </c>
      <c r="AK124" s="27" t="n">
        <f aca="false">SUMIF('Off-Balance Sheet'!$J$8:$J$174,$C124,'Off-Balance Sheet'!BN$8:BN$174)</f>
        <v>0</v>
      </c>
      <c r="AL124" s="27" t="n">
        <f aca="false">SUMIF('Off-Balance Sheet'!$J$8:$J$174,$C124,'Off-Balance Sheet'!BO$8:BO$174)</f>
        <v>0</v>
      </c>
      <c r="AM124" s="27" t="n">
        <f aca="false">SUMIF('Off-Balance Sheet'!$J$8:$J$174,$C124,'Off-Balance Sheet'!BP$8:BP$174)</f>
        <v>0</v>
      </c>
      <c r="AN124" s="27" t="n">
        <f aca="false">SUMIF('Off-Balance Sheet'!$J$8:$J$174,$C124,'Off-Balance Sheet'!BQ$8:BQ$174)</f>
        <v>0</v>
      </c>
      <c r="AO124" s="27" t="n">
        <f aca="false">SUMIF('Off-Balance Sheet'!$J$8:$J$174,$C124,'Off-Balance Sheet'!BR$8:BR$174)</f>
        <v>0</v>
      </c>
      <c r="AP124" s="27" t="n">
        <f aca="false">SUMIF('Off-Balance Sheet'!$J$8:$J$174,$C124,'Off-Balance Sheet'!BS$8:BS$174)</f>
        <v>0</v>
      </c>
      <c r="AQ124" s="27" t="n">
        <f aca="false">SUMIF('Off-Balance Sheet'!$J$8:$J$174,$C124,'Off-Balance Sheet'!BT$8:BT$174)</f>
        <v>0</v>
      </c>
      <c r="AR124" s="27" t="n">
        <f aca="false">SUMIF('Off-Balance Sheet'!$J$8:$J$174,$C124,'Off-Balance Sheet'!BU$8:BU$174)</f>
        <v>0</v>
      </c>
      <c r="AS124" s="27" t="n">
        <f aca="false">SUMIF('Off-Balance Sheet'!$J$8:$J$174,$C124,'Off-Balance Sheet'!BV$8:BV$174)</f>
        <v>0</v>
      </c>
      <c r="AT124" s="27" t="n">
        <f aca="false">SUMIF('Off-Balance Sheet'!$J$8:$J$174,$C124,'Off-Balance Sheet'!BW$8:BW$174)</f>
        <v>0</v>
      </c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</row>
    <row r="125" customFormat="false" ht="12.75" hidden="false" customHeight="false" outlineLevel="0" collapsed="false">
      <c r="A125" s="38"/>
      <c r="C125" s="38" t="s">
        <v>208</v>
      </c>
      <c r="D125" s="13" t="n">
        <f aca="false">SUMIF('Off-Balance Sheet'!$J$8:$J$174,$C125,'Off-Balance Sheet'!$U$8:$U$174)</f>
        <v>305.1857425</v>
      </c>
      <c r="F125" s="27" t="n">
        <f aca="false">SUMIF('Off-Balance Sheet'!$J$8:$J$174,$C125,'Off-Balance Sheet'!AI$8:AI$174)</f>
        <v>0</v>
      </c>
      <c r="G125" s="27" t="n">
        <f aca="false">SUMIF('Off-Balance Sheet'!$J$8:$J$174,$C125,'Off-Balance Sheet'!AJ$8:AJ$174)</f>
        <v>22.583</v>
      </c>
      <c r="H125" s="27" t="n">
        <f aca="false">SUMIF('Off-Balance Sheet'!$J$8:$J$174,$C125,'Off-Balance Sheet'!AK$8:AK$174)</f>
        <v>0</v>
      </c>
      <c r="I125" s="27" t="n">
        <f aca="false">SUMIF('Off-Balance Sheet'!$J$8:$J$174,$C125,'Off-Balance Sheet'!AL$8:AL$174)</f>
        <v>0</v>
      </c>
      <c r="J125" s="27" t="n">
        <f aca="false">SUMIF('Off-Balance Sheet'!$J$8:$J$174,$C125,'Off-Balance Sheet'!AM$8:AM$174)</f>
        <v>0</v>
      </c>
      <c r="K125" s="27" t="n">
        <f aca="false">SUMIF('Off-Balance Sheet'!$J$8:$J$174,$C125,'Off-Balance Sheet'!AN$8:AN$174)</f>
        <v>22.583</v>
      </c>
      <c r="L125" s="27" t="n">
        <f aca="false">SUMIF('Off-Balance Sheet'!$J$8:$J$174,$C125,'Off-Balance Sheet'!AO$8:AO$174)</f>
        <v>0</v>
      </c>
      <c r="M125" s="27" t="n">
        <f aca="false">SUMIF('Off-Balance Sheet'!$J$8:$J$174,$C125,'Off-Balance Sheet'!AP$8:AP$174)</f>
        <v>0</v>
      </c>
      <c r="N125" s="27" t="n">
        <f aca="false">SUMIF('Off-Balance Sheet'!$J$8:$J$174,$C125,'Off-Balance Sheet'!AQ$8:AQ$174)</f>
        <v>0</v>
      </c>
      <c r="O125" s="27" t="n">
        <f aca="false">SUMIF('Off-Balance Sheet'!$J$8:$J$174,$C125,'Off-Balance Sheet'!AR$8:AR$174)</f>
        <v>22.583</v>
      </c>
      <c r="P125" s="27" t="n">
        <f aca="false">SUMIF('Off-Balance Sheet'!$J$8:$J$174,$C125,'Off-Balance Sheet'!AS$8:AS$174)</f>
        <v>0</v>
      </c>
      <c r="Q125" s="27" t="n">
        <f aca="false">SUMIF('Off-Balance Sheet'!$J$8:$J$174,$C125,'Off-Balance Sheet'!AT$8:AT$174)</f>
        <v>0</v>
      </c>
      <c r="R125" s="27" t="n">
        <f aca="false">SUMIF('Off-Balance Sheet'!$J$8:$J$174,$C125,'Off-Balance Sheet'!AU$8:AU$174)</f>
        <v>0</v>
      </c>
      <c r="S125" s="27" t="n">
        <f aca="false">SUMIF('Off-Balance Sheet'!$J$8:$J$174,$C125,'Off-Balance Sheet'!AV$8:AV$174)</f>
        <v>22.583</v>
      </c>
      <c r="T125" s="27" t="n">
        <f aca="false">SUMIF('Off-Balance Sheet'!$J$8:$J$174,$C125,'Off-Balance Sheet'!AW$8:AW$174)</f>
        <v>0</v>
      </c>
      <c r="U125" s="27" t="n">
        <f aca="false">SUMIF('Off-Balance Sheet'!$J$8:$J$174,$C125,'Off-Balance Sheet'!AX$8:AX$174)</f>
        <v>0</v>
      </c>
      <c r="V125" s="27" t="n">
        <f aca="false">SUMIF('Off-Balance Sheet'!$J$8:$J$174,$C125,'Off-Balance Sheet'!AY$8:AY$174)</f>
        <v>0</v>
      </c>
      <c r="W125" s="27" t="n">
        <f aca="false">SUMIF('Off-Balance Sheet'!$J$8:$J$174,$C125,'Off-Balance Sheet'!AZ$8:AZ$174)</f>
        <v>0</v>
      </c>
      <c r="X125" s="27" t="n">
        <f aca="false">SUMIF('Off-Balance Sheet'!$J$8:$J$174,$C125,'Off-Balance Sheet'!BA$8:BA$174)</f>
        <v>0</v>
      </c>
      <c r="Y125" s="27" t="n">
        <f aca="false">SUMIF('Off-Balance Sheet'!$J$8:$J$174,$C125,'Off-Balance Sheet'!BB$8:BB$174)</f>
        <v>0</v>
      </c>
      <c r="Z125" s="27" t="n">
        <f aca="false">SUMIF('Off-Balance Sheet'!$J$8:$J$174,$C125,'Off-Balance Sheet'!BC$8:BC$174)</f>
        <v>0</v>
      </c>
      <c r="AA125" s="27" t="n">
        <f aca="false">SUMIF('Off-Balance Sheet'!$J$8:$J$174,$C125,'Off-Balance Sheet'!BD$8:BD$174)</f>
        <v>0</v>
      </c>
      <c r="AB125" s="27" t="n">
        <f aca="false">SUMIF('Off-Balance Sheet'!$J$8:$J$174,$C125,'Off-Balance Sheet'!BE$8:BE$174)</f>
        <v>0</v>
      </c>
      <c r="AC125" s="27" t="n">
        <f aca="false">SUMIF('Off-Balance Sheet'!$J$8:$J$174,$C125,'Off-Balance Sheet'!BF$8:BF$174)</f>
        <v>0</v>
      </c>
      <c r="AD125" s="27" t="n">
        <f aca="false">SUMIF('Off-Balance Sheet'!$J$8:$J$174,$C125,'Off-Balance Sheet'!BG$8:BG$174)</f>
        <v>0</v>
      </c>
      <c r="AE125" s="27" t="n">
        <f aca="false">SUMIF('Off-Balance Sheet'!$J$8:$J$174,$C125,'Off-Balance Sheet'!BH$8:BH$174)</f>
        <v>482.5</v>
      </c>
      <c r="AF125" s="27" t="n">
        <f aca="false">SUMIF('Off-Balance Sheet'!$J$8:$J$174,$C125,'Off-Balance Sheet'!BI$8:BI$174)</f>
        <v>0</v>
      </c>
      <c r="AG125" s="27" t="n">
        <f aca="false">SUMIF('Off-Balance Sheet'!$J$8:$J$174,$C125,'Off-Balance Sheet'!BJ$8:BJ$174)</f>
        <v>0</v>
      </c>
      <c r="AH125" s="27" t="n">
        <f aca="false">SUMIF('Off-Balance Sheet'!$J$8:$J$174,$C125,'Off-Balance Sheet'!BK$8:BK$174)</f>
        <v>0</v>
      </c>
      <c r="AI125" s="27" t="n">
        <f aca="false">SUMIF('Off-Balance Sheet'!$J$8:$J$174,$C125,'Off-Balance Sheet'!BL$8:BL$174)</f>
        <v>0</v>
      </c>
      <c r="AJ125" s="27" t="n">
        <f aca="false">SUMIF('Off-Balance Sheet'!$J$8:$J$174,$C125,'Off-Balance Sheet'!BM$8:BM$174)</f>
        <v>0</v>
      </c>
      <c r="AK125" s="27" t="n">
        <f aca="false">SUMIF('Off-Balance Sheet'!$J$8:$J$174,$C125,'Off-Balance Sheet'!BN$8:BN$174)</f>
        <v>0</v>
      </c>
      <c r="AL125" s="27" t="n">
        <f aca="false">SUMIF('Off-Balance Sheet'!$J$8:$J$174,$C125,'Off-Balance Sheet'!BO$8:BO$174)</f>
        <v>0</v>
      </c>
      <c r="AM125" s="27" t="n">
        <f aca="false">SUMIF('Off-Balance Sheet'!$J$8:$J$174,$C125,'Off-Balance Sheet'!BP$8:BP$174)</f>
        <v>0</v>
      </c>
      <c r="AN125" s="27" t="n">
        <f aca="false">SUMIF('Off-Balance Sheet'!$J$8:$J$174,$C125,'Off-Balance Sheet'!BQ$8:BQ$174)</f>
        <v>0</v>
      </c>
      <c r="AO125" s="27" t="n">
        <f aca="false">SUMIF('Off-Balance Sheet'!$J$8:$J$174,$C125,'Off-Balance Sheet'!BR$8:BR$174)</f>
        <v>0</v>
      </c>
      <c r="AP125" s="27" t="n">
        <f aca="false">SUMIF('Off-Balance Sheet'!$J$8:$J$174,$C125,'Off-Balance Sheet'!BS$8:BS$174)</f>
        <v>0</v>
      </c>
      <c r="AQ125" s="27" t="n">
        <f aca="false">SUMIF('Off-Balance Sheet'!$J$8:$J$174,$C125,'Off-Balance Sheet'!BT$8:BT$174)</f>
        <v>0</v>
      </c>
      <c r="AR125" s="27" t="n">
        <f aca="false">SUMIF('Off-Balance Sheet'!$J$8:$J$174,$C125,'Off-Balance Sheet'!BU$8:BU$174)</f>
        <v>0</v>
      </c>
      <c r="AS125" s="27" t="n">
        <f aca="false">SUMIF('Off-Balance Sheet'!$J$8:$J$174,$C125,'Off-Balance Sheet'!BV$8:BV$174)</f>
        <v>0</v>
      </c>
      <c r="AT125" s="27" t="n">
        <f aca="false">SUMIF('Off-Balance Sheet'!$J$8:$J$174,$C125,'Off-Balance Sheet'!BW$8:BW$174)</f>
        <v>0</v>
      </c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</row>
    <row r="126" customFormat="false" ht="12.75" hidden="false" customHeight="false" outlineLevel="0" collapsed="false">
      <c r="A126" s="38"/>
      <c r="C126" s="38" t="s">
        <v>209</v>
      </c>
      <c r="D126" s="13" t="n">
        <f aca="false">SUMIF('Off-Balance Sheet'!$J$8:$J$174,$C126,'Off-Balance Sheet'!$U$8:$U$174)</f>
        <v>533</v>
      </c>
      <c r="F126" s="27" t="n">
        <f aca="false">SUMIF('Off-Balance Sheet'!$J$8:$J$174,$C126,'Off-Balance Sheet'!AI$8:AI$174)</f>
        <v>21.564</v>
      </c>
      <c r="G126" s="27" t="n">
        <f aca="false">SUMIF('Off-Balance Sheet'!$J$8:$J$174,$C126,'Off-Balance Sheet'!AJ$8:AJ$174)</f>
        <v>41.177</v>
      </c>
      <c r="H126" s="27" t="n">
        <f aca="false">SUMIF('Off-Balance Sheet'!$J$8:$J$174,$C126,'Off-Balance Sheet'!AK$8:AK$174)</f>
        <v>42.556</v>
      </c>
      <c r="I126" s="27" t="n">
        <f aca="false">SUMIF('Off-Balance Sheet'!$J$8:$J$174,$C126,'Off-Balance Sheet'!AL$8:AL$174)</f>
        <v>42.051</v>
      </c>
      <c r="J126" s="27" t="n">
        <f aca="false">SUMIF('Off-Balance Sheet'!$J$8:$J$174,$C126,'Off-Balance Sheet'!AM$8:AM$174)</f>
        <v>38.12</v>
      </c>
      <c r="K126" s="27" t="n">
        <f aca="false">SUMIF('Off-Balance Sheet'!$J$8:$J$174,$C126,'Off-Balance Sheet'!AN$8:AN$174)</f>
        <v>41.961</v>
      </c>
      <c r="L126" s="27" t="n">
        <f aca="false">SUMIF('Off-Balance Sheet'!$J$8:$J$174,$C126,'Off-Balance Sheet'!AO$8:AO$174)</f>
        <v>42.978</v>
      </c>
      <c r="M126" s="27" t="n">
        <f aca="false">SUMIF('Off-Balance Sheet'!$J$8:$J$174,$C126,'Off-Balance Sheet'!AP$8:AP$174)</f>
        <v>42.033</v>
      </c>
      <c r="N126" s="27" t="n">
        <f aca="false">SUMIF('Off-Balance Sheet'!$J$8:$J$174,$C126,'Off-Balance Sheet'!AQ$8:AQ$174)</f>
        <v>39.277</v>
      </c>
      <c r="O126" s="27" t="n">
        <f aca="false">SUMIF('Off-Balance Sheet'!$J$8:$J$174,$C126,'Off-Balance Sheet'!AR$8:AR$174)</f>
        <v>42.874</v>
      </c>
      <c r="P126" s="27" t="n">
        <f aca="false">SUMIF('Off-Balance Sheet'!$J$8:$J$174,$C126,'Off-Balance Sheet'!AS$8:AS$174)</f>
        <v>43.154</v>
      </c>
      <c r="Q126" s="27" t="n">
        <f aca="false">SUMIF('Off-Balance Sheet'!$J$8:$J$174,$C126,'Off-Balance Sheet'!AT$8:AT$174)</f>
        <v>42.011</v>
      </c>
      <c r="R126" s="27" t="n">
        <f aca="false">SUMIF('Off-Balance Sheet'!$J$8:$J$174,$C126,'Off-Balance Sheet'!AU$8:AU$174)</f>
        <v>40.171</v>
      </c>
      <c r="S126" s="27" t="n">
        <f aca="false">SUMIF('Off-Balance Sheet'!$J$8:$J$174,$C126,'Off-Balance Sheet'!AV$8:AV$174)</f>
        <v>42.37</v>
      </c>
      <c r="T126" s="27" t="n">
        <f aca="false">SUMIF('Off-Balance Sheet'!$J$8:$J$174,$C126,'Off-Balance Sheet'!AW$8:AW$174)</f>
        <v>43.171</v>
      </c>
      <c r="U126" s="27" t="n">
        <f aca="false">SUMIF('Off-Balance Sheet'!$J$8:$J$174,$C126,'Off-Balance Sheet'!AX$8:AX$174)</f>
        <v>19.421</v>
      </c>
      <c r="V126" s="27" t="n">
        <f aca="false">SUMIF('Off-Balance Sheet'!$J$8:$J$174,$C126,'Off-Balance Sheet'!AY$8:AY$174)</f>
        <v>0</v>
      </c>
      <c r="W126" s="27" t="n">
        <f aca="false">SUMIF('Off-Balance Sheet'!$J$8:$J$174,$C126,'Off-Balance Sheet'!AZ$8:AZ$174)</f>
        <v>0</v>
      </c>
      <c r="X126" s="27" t="n">
        <f aca="false">SUMIF('Off-Balance Sheet'!$J$8:$J$174,$C126,'Off-Balance Sheet'!BA$8:BA$174)</f>
        <v>0</v>
      </c>
      <c r="Y126" s="27" t="n">
        <f aca="false">SUMIF('Off-Balance Sheet'!$J$8:$J$174,$C126,'Off-Balance Sheet'!BB$8:BB$174)</f>
        <v>0</v>
      </c>
      <c r="Z126" s="27" t="n">
        <f aca="false">SUMIF('Off-Balance Sheet'!$J$8:$J$174,$C126,'Off-Balance Sheet'!BC$8:BC$174)</f>
        <v>0</v>
      </c>
      <c r="AA126" s="27" t="n">
        <f aca="false">SUMIF('Off-Balance Sheet'!$J$8:$J$174,$C126,'Off-Balance Sheet'!BD$8:BD$174)</f>
        <v>0</v>
      </c>
      <c r="AB126" s="27" t="n">
        <f aca="false">SUMIF('Off-Balance Sheet'!$J$8:$J$174,$C126,'Off-Balance Sheet'!BE$8:BE$174)</f>
        <v>0</v>
      </c>
      <c r="AC126" s="27" t="n">
        <f aca="false">SUMIF('Off-Balance Sheet'!$J$8:$J$174,$C126,'Off-Balance Sheet'!BF$8:BF$174)</f>
        <v>0</v>
      </c>
      <c r="AD126" s="27" t="n">
        <f aca="false">SUMIF('Off-Balance Sheet'!$J$8:$J$174,$C126,'Off-Balance Sheet'!BG$8:BG$174)</f>
        <v>0</v>
      </c>
      <c r="AE126" s="27" t="n">
        <f aca="false">SUMIF('Off-Balance Sheet'!$J$8:$J$174,$C126,'Off-Balance Sheet'!BH$8:BH$174)</f>
        <v>0</v>
      </c>
      <c r="AF126" s="27" t="n">
        <f aca="false">SUMIF('Off-Balance Sheet'!$J$8:$J$174,$C126,'Off-Balance Sheet'!BI$8:BI$174)</f>
        <v>0</v>
      </c>
      <c r="AG126" s="27" t="n">
        <f aca="false">SUMIF('Off-Balance Sheet'!$J$8:$J$174,$C126,'Off-Balance Sheet'!BJ$8:BJ$174)</f>
        <v>0</v>
      </c>
      <c r="AH126" s="27" t="n">
        <f aca="false">SUMIF('Off-Balance Sheet'!$J$8:$J$174,$C126,'Off-Balance Sheet'!BK$8:BK$174)</f>
        <v>0</v>
      </c>
      <c r="AI126" s="27" t="n">
        <f aca="false">SUMIF('Off-Balance Sheet'!$J$8:$J$174,$C126,'Off-Balance Sheet'!BL$8:BL$174)</f>
        <v>0</v>
      </c>
      <c r="AJ126" s="27" t="n">
        <f aca="false">SUMIF('Off-Balance Sheet'!$J$8:$J$174,$C126,'Off-Balance Sheet'!BM$8:BM$174)</f>
        <v>0</v>
      </c>
      <c r="AK126" s="27" t="n">
        <f aca="false">SUMIF('Off-Balance Sheet'!$J$8:$J$174,$C126,'Off-Balance Sheet'!BN$8:BN$174)</f>
        <v>0</v>
      </c>
      <c r="AL126" s="27" t="n">
        <f aca="false">SUMIF('Off-Balance Sheet'!$J$8:$J$174,$C126,'Off-Balance Sheet'!BO$8:BO$174)</f>
        <v>0</v>
      </c>
      <c r="AM126" s="27" t="n">
        <f aca="false">SUMIF('Off-Balance Sheet'!$J$8:$J$174,$C126,'Off-Balance Sheet'!BP$8:BP$174)</f>
        <v>0</v>
      </c>
      <c r="AN126" s="27" t="n">
        <f aca="false">SUMIF('Off-Balance Sheet'!$J$8:$J$174,$C126,'Off-Balance Sheet'!BQ$8:BQ$174)</f>
        <v>0</v>
      </c>
      <c r="AO126" s="27" t="n">
        <f aca="false">SUMIF('Off-Balance Sheet'!$J$8:$J$174,$C126,'Off-Balance Sheet'!BR$8:BR$174)</f>
        <v>0</v>
      </c>
      <c r="AP126" s="27" t="n">
        <f aca="false">SUMIF('Off-Balance Sheet'!$J$8:$J$174,$C126,'Off-Balance Sheet'!BS$8:BS$174)</f>
        <v>0</v>
      </c>
      <c r="AQ126" s="27" t="n">
        <f aca="false">SUMIF('Off-Balance Sheet'!$J$8:$J$174,$C126,'Off-Balance Sheet'!BT$8:BT$174)</f>
        <v>0</v>
      </c>
      <c r="AR126" s="27" t="n">
        <f aca="false">SUMIF('Off-Balance Sheet'!$J$8:$J$174,$C126,'Off-Balance Sheet'!BU$8:BU$174)</f>
        <v>0</v>
      </c>
      <c r="AS126" s="27" t="n">
        <f aca="false">SUMIF('Off-Balance Sheet'!$J$8:$J$174,$C126,'Off-Balance Sheet'!BV$8:BV$174)</f>
        <v>0</v>
      </c>
      <c r="AT126" s="27" t="n">
        <f aca="false">SUMIF('Off-Balance Sheet'!$J$8:$J$174,$C126,'Off-Balance Sheet'!BW$8:BW$174)</f>
        <v>0</v>
      </c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</row>
    <row r="127" customFormat="false" ht="12.75" hidden="false" customHeight="false" outlineLevel="0" collapsed="false">
      <c r="A127" s="38"/>
      <c r="C127" s="38" t="s">
        <v>210</v>
      </c>
      <c r="D127" s="13" t="n">
        <f aca="false">SUMIF('Off-Balance Sheet'!$J$8:$J$174,$C127,'Off-Balance Sheet'!$U$8:$U$174)</f>
        <v>299</v>
      </c>
      <c r="F127" s="27" t="n">
        <f aca="false">SUMIF('Off-Balance Sheet'!$J$8:$J$174,$C127,'Off-Balance Sheet'!AI$8:AI$174)</f>
        <v>14.115</v>
      </c>
      <c r="G127" s="27" t="n">
        <f aca="false">SUMIF('Off-Balance Sheet'!$J$8:$J$174,$C127,'Off-Balance Sheet'!AJ$8:AJ$174)</f>
        <v>20.825</v>
      </c>
      <c r="H127" s="27" t="n">
        <f aca="false">SUMIF('Off-Balance Sheet'!$J$8:$J$174,$C127,'Off-Balance Sheet'!AK$8:AK$174)</f>
        <v>21.288</v>
      </c>
      <c r="I127" s="27" t="n">
        <f aca="false">SUMIF('Off-Balance Sheet'!$J$8:$J$174,$C127,'Off-Balance Sheet'!AL$8:AL$174)</f>
        <v>21.288</v>
      </c>
      <c r="J127" s="27" t="n">
        <f aca="false">SUMIF('Off-Balance Sheet'!$J$8:$J$174,$C127,'Off-Balance Sheet'!AM$8:AM$174)</f>
        <v>21.057</v>
      </c>
      <c r="K127" s="27" t="n">
        <f aca="false">SUMIF('Off-Balance Sheet'!$J$8:$J$174,$C127,'Off-Balance Sheet'!AN$8:AN$174)</f>
        <v>20.825</v>
      </c>
      <c r="L127" s="27" t="n">
        <f aca="false">SUMIF('Off-Balance Sheet'!$J$8:$J$174,$C127,'Off-Balance Sheet'!AO$8:AO$174)</f>
        <v>21.288</v>
      </c>
      <c r="M127" s="27" t="n">
        <f aca="false">SUMIF('Off-Balance Sheet'!$J$8:$J$174,$C127,'Off-Balance Sheet'!AP$8:AP$174)</f>
        <v>21.288</v>
      </c>
      <c r="N127" s="27" t="n">
        <f aca="false">SUMIF('Off-Balance Sheet'!$J$8:$J$174,$C127,'Off-Balance Sheet'!AQ$8:AQ$174)</f>
        <v>21.057</v>
      </c>
      <c r="O127" s="27" t="n">
        <f aca="false">SUMIF('Off-Balance Sheet'!$J$8:$J$174,$C127,'Off-Balance Sheet'!AR$8:AR$174)</f>
        <v>21.056</v>
      </c>
      <c r="P127" s="27" t="n">
        <f aca="false">SUMIF('Off-Balance Sheet'!$J$8:$J$174,$C127,'Off-Balance Sheet'!AS$8:AS$174)</f>
        <v>21.288</v>
      </c>
      <c r="Q127" s="27" t="n">
        <f aca="false">SUMIF('Off-Balance Sheet'!$J$8:$J$174,$C127,'Off-Balance Sheet'!AT$8:AT$174)</f>
        <v>21.288</v>
      </c>
      <c r="R127" s="27" t="n">
        <f aca="false">SUMIF('Off-Balance Sheet'!$J$8:$J$174,$C127,'Off-Balance Sheet'!AU$8:AU$174)</f>
        <v>21.057</v>
      </c>
      <c r="S127" s="27" t="n">
        <f aca="false">SUMIF('Off-Balance Sheet'!$J$8:$J$174,$C127,'Off-Balance Sheet'!AV$8:AV$174)</f>
        <v>20.825</v>
      </c>
      <c r="T127" s="27" t="n">
        <f aca="false">SUMIF('Off-Balance Sheet'!$J$8:$J$174,$C127,'Off-Balance Sheet'!AW$8:AW$174)</f>
        <v>21.288</v>
      </c>
      <c r="U127" s="27" t="n">
        <f aca="false">SUMIF('Off-Balance Sheet'!$J$8:$J$174,$C127,'Off-Balance Sheet'!AX$8:AX$174)</f>
        <v>21.288</v>
      </c>
      <c r="V127" s="27" t="n">
        <f aca="false">SUMIF('Off-Balance Sheet'!$J$8:$J$174,$C127,'Off-Balance Sheet'!AY$8:AY$174)</f>
        <v>21.057</v>
      </c>
      <c r="W127" s="27" t="n">
        <f aca="false">SUMIF('Off-Balance Sheet'!$J$8:$J$174,$C127,'Off-Balance Sheet'!AZ$8:AZ$174)</f>
        <v>0</v>
      </c>
      <c r="X127" s="27" t="n">
        <f aca="false">SUMIF('Off-Balance Sheet'!$J$8:$J$174,$C127,'Off-Balance Sheet'!BA$8:BA$174)</f>
        <v>0</v>
      </c>
      <c r="Y127" s="27" t="n">
        <f aca="false">SUMIF('Off-Balance Sheet'!$J$8:$J$174,$C127,'Off-Balance Sheet'!BB$8:BB$174)</f>
        <v>0</v>
      </c>
      <c r="Z127" s="27" t="n">
        <f aca="false">SUMIF('Off-Balance Sheet'!$J$8:$J$174,$C127,'Off-Balance Sheet'!BC$8:BC$174)</f>
        <v>0</v>
      </c>
      <c r="AA127" s="27" t="n">
        <f aca="false">SUMIF('Off-Balance Sheet'!$J$8:$J$174,$C127,'Off-Balance Sheet'!BD$8:BD$174)</f>
        <v>0</v>
      </c>
      <c r="AB127" s="27" t="n">
        <f aca="false">SUMIF('Off-Balance Sheet'!$J$8:$J$174,$C127,'Off-Balance Sheet'!BE$8:BE$174)</f>
        <v>0</v>
      </c>
      <c r="AC127" s="27" t="n">
        <f aca="false">SUMIF('Off-Balance Sheet'!$J$8:$J$174,$C127,'Off-Balance Sheet'!BF$8:BF$174)</f>
        <v>0</v>
      </c>
      <c r="AD127" s="27" t="n">
        <f aca="false">SUMIF('Off-Balance Sheet'!$J$8:$J$174,$C127,'Off-Balance Sheet'!BG$8:BG$174)</f>
        <v>0</v>
      </c>
      <c r="AE127" s="27" t="n">
        <f aca="false">SUMIF('Off-Balance Sheet'!$J$8:$J$174,$C127,'Off-Balance Sheet'!BH$8:BH$174)</f>
        <v>0</v>
      </c>
      <c r="AF127" s="27" t="n">
        <f aca="false">SUMIF('Off-Balance Sheet'!$J$8:$J$174,$C127,'Off-Balance Sheet'!BI$8:BI$174)</f>
        <v>0</v>
      </c>
      <c r="AG127" s="27" t="n">
        <f aca="false">SUMIF('Off-Balance Sheet'!$J$8:$J$174,$C127,'Off-Balance Sheet'!BJ$8:BJ$174)</f>
        <v>0</v>
      </c>
      <c r="AH127" s="27" t="n">
        <f aca="false">SUMIF('Off-Balance Sheet'!$J$8:$J$174,$C127,'Off-Balance Sheet'!BK$8:BK$174)</f>
        <v>0</v>
      </c>
      <c r="AI127" s="27" t="n">
        <f aca="false">SUMIF('Off-Balance Sheet'!$J$8:$J$174,$C127,'Off-Balance Sheet'!BL$8:BL$174)</f>
        <v>0</v>
      </c>
      <c r="AJ127" s="27" t="n">
        <f aca="false">SUMIF('Off-Balance Sheet'!$J$8:$J$174,$C127,'Off-Balance Sheet'!BM$8:BM$174)</f>
        <v>0</v>
      </c>
      <c r="AK127" s="27" t="n">
        <f aca="false">SUMIF('Off-Balance Sheet'!$J$8:$J$174,$C127,'Off-Balance Sheet'!BN$8:BN$174)</f>
        <v>0</v>
      </c>
      <c r="AL127" s="27" t="n">
        <f aca="false">SUMIF('Off-Balance Sheet'!$J$8:$J$174,$C127,'Off-Balance Sheet'!BO$8:BO$174)</f>
        <v>0</v>
      </c>
      <c r="AM127" s="27" t="n">
        <f aca="false">SUMIF('Off-Balance Sheet'!$J$8:$J$174,$C127,'Off-Balance Sheet'!BP$8:BP$174)</f>
        <v>0</v>
      </c>
      <c r="AN127" s="27" t="n">
        <f aca="false">SUMIF('Off-Balance Sheet'!$J$8:$J$174,$C127,'Off-Balance Sheet'!BQ$8:BQ$174)</f>
        <v>0</v>
      </c>
      <c r="AO127" s="27" t="n">
        <f aca="false">SUMIF('Off-Balance Sheet'!$J$8:$J$174,$C127,'Off-Balance Sheet'!BR$8:BR$174)</f>
        <v>0</v>
      </c>
      <c r="AP127" s="27" t="n">
        <f aca="false">SUMIF('Off-Balance Sheet'!$J$8:$J$174,$C127,'Off-Balance Sheet'!BS$8:BS$174)</f>
        <v>0</v>
      </c>
      <c r="AQ127" s="27" t="n">
        <f aca="false">SUMIF('Off-Balance Sheet'!$J$8:$J$174,$C127,'Off-Balance Sheet'!BT$8:BT$174)</f>
        <v>0</v>
      </c>
      <c r="AR127" s="27" t="n">
        <f aca="false">SUMIF('Off-Balance Sheet'!$J$8:$J$174,$C127,'Off-Balance Sheet'!BU$8:BU$174)</f>
        <v>0</v>
      </c>
      <c r="AS127" s="27" t="n">
        <f aca="false">SUMIF('Off-Balance Sheet'!$J$8:$J$174,$C127,'Off-Balance Sheet'!BV$8:BV$174)</f>
        <v>0</v>
      </c>
      <c r="AT127" s="27" t="n">
        <f aca="false">SUMIF('Off-Balance Sheet'!$J$8:$J$174,$C127,'Off-Balance Sheet'!BW$8:BW$174)</f>
        <v>0</v>
      </c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  <c r="BW127" s="27"/>
      <c r="BX127" s="27"/>
      <c r="BY127" s="27"/>
      <c r="BZ127" s="27"/>
      <c r="CA127" s="27"/>
      <c r="CB127" s="27"/>
      <c r="CC127" s="27"/>
      <c r="CD127" s="27"/>
      <c r="CE127" s="27"/>
      <c r="CF127" s="27"/>
      <c r="CG127" s="27"/>
      <c r="CH127" s="27"/>
      <c r="CI127" s="27"/>
      <c r="CJ127" s="27"/>
      <c r="CK127" s="27"/>
      <c r="CL127" s="27"/>
      <c r="CM127" s="27"/>
      <c r="CN127" s="27"/>
      <c r="CO127" s="27"/>
      <c r="CP127" s="27"/>
      <c r="CQ127" s="27"/>
      <c r="CR127" s="27"/>
      <c r="CS127" s="27"/>
      <c r="CT127" s="27"/>
      <c r="CU127" s="27"/>
      <c r="CV127" s="27"/>
      <c r="CW127" s="27"/>
      <c r="CX127" s="27"/>
      <c r="CY127" s="27"/>
      <c r="CZ127" s="27"/>
      <c r="DA127" s="27"/>
      <c r="DB127" s="27"/>
      <c r="DC127" s="27"/>
      <c r="DD127" s="27"/>
      <c r="DE127" s="27"/>
      <c r="DF127" s="27"/>
      <c r="DG127" s="27"/>
      <c r="DH127" s="27"/>
      <c r="DI127" s="27"/>
      <c r="DJ127" s="27"/>
      <c r="DK127" s="27"/>
    </row>
    <row r="128" customFormat="false" ht="12.75" hidden="false" customHeight="false" outlineLevel="0" collapsed="false">
      <c r="A128" s="38"/>
      <c r="C128" s="38" t="s">
        <v>211</v>
      </c>
      <c r="D128" s="13" t="n">
        <f aca="false">SUMIF('Off-Balance Sheet'!$J$8:$J$174,$C128,'Off-Balance Sheet'!$U$8:$U$174)</f>
        <v>19</v>
      </c>
      <c r="F128" s="27" t="n">
        <f aca="false">SUMIF('Off-Balance Sheet'!$J$8:$J$174,$C128,'Off-Balance Sheet'!AI$8:AI$174)</f>
        <v>10.121</v>
      </c>
      <c r="G128" s="27" t="n">
        <f aca="false">SUMIF('Off-Balance Sheet'!$J$8:$J$174,$C128,'Off-Balance Sheet'!AJ$8:AJ$174)</f>
        <v>11.708</v>
      </c>
      <c r="H128" s="27" t="n">
        <f aca="false">SUMIF('Off-Balance Sheet'!$J$8:$J$174,$C128,'Off-Balance Sheet'!AK$8:AK$174)</f>
        <v>0</v>
      </c>
      <c r="I128" s="27" t="n">
        <f aca="false">SUMIF('Off-Balance Sheet'!$J$8:$J$174,$C128,'Off-Balance Sheet'!AL$8:AL$174)</f>
        <v>0</v>
      </c>
      <c r="J128" s="27" t="n">
        <f aca="false">SUMIF('Off-Balance Sheet'!$J$8:$J$174,$C128,'Off-Balance Sheet'!AM$8:AM$174)</f>
        <v>0</v>
      </c>
      <c r="K128" s="27" t="n">
        <f aca="false">SUMIF('Off-Balance Sheet'!$J$8:$J$174,$C128,'Off-Balance Sheet'!AN$8:AN$174)</f>
        <v>0</v>
      </c>
      <c r="L128" s="27" t="n">
        <f aca="false">SUMIF('Off-Balance Sheet'!$J$8:$J$174,$C128,'Off-Balance Sheet'!AO$8:AO$174)</f>
        <v>0</v>
      </c>
      <c r="M128" s="27" t="n">
        <f aca="false">SUMIF('Off-Balance Sheet'!$J$8:$J$174,$C128,'Off-Balance Sheet'!AP$8:AP$174)</f>
        <v>0</v>
      </c>
      <c r="N128" s="27" t="n">
        <f aca="false">SUMIF('Off-Balance Sheet'!$J$8:$J$174,$C128,'Off-Balance Sheet'!AQ$8:AQ$174)</f>
        <v>0</v>
      </c>
      <c r="O128" s="27" t="n">
        <f aca="false">SUMIF('Off-Balance Sheet'!$J$8:$J$174,$C128,'Off-Balance Sheet'!AR$8:AR$174)</f>
        <v>0</v>
      </c>
      <c r="P128" s="27" t="n">
        <f aca="false">SUMIF('Off-Balance Sheet'!$J$8:$J$174,$C128,'Off-Balance Sheet'!AS$8:AS$174)</f>
        <v>0</v>
      </c>
      <c r="Q128" s="27" t="n">
        <f aca="false">SUMIF('Off-Balance Sheet'!$J$8:$J$174,$C128,'Off-Balance Sheet'!AT$8:AT$174)</f>
        <v>0</v>
      </c>
      <c r="R128" s="27" t="n">
        <f aca="false">SUMIF('Off-Balance Sheet'!$J$8:$J$174,$C128,'Off-Balance Sheet'!AU$8:AU$174)</f>
        <v>0</v>
      </c>
      <c r="S128" s="27" t="n">
        <f aca="false">SUMIF('Off-Balance Sheet'!$J$8:$J$174,$C128,'Off-Balance Sheet'!AV$8:AV$174)</f>
        <v>0</v>
      </c>
      <c r="T128" s="27" t="n">
        <f aca="false">SUMIF('Off-Balance Sheet'!$J$8:$J$174,$C128,'Off-Balance Sheet'!AW$8:AW$174)</f>
        <v>0</v>
      </c>
      <c r="U128" s="27" t="n">
        <f aca="false">SUMIF('Off-Balance Sheet'!$J$8:$J$174,$C128,'Off-Balance Sheet'!AX$8:AX$174)</f>
        <v>0</v>
      </c>
      <c r="V128" s="27" t="n">
        <f aca="false">SUMIF('Off-Balance Sheet'!$J$8:$J$174,$C128,'Off-Balance Sheet'!AY$8:AY$174)</f>
        <v>0</v>
      </c>
      <c r="W128" s="27" t="n">
        <f aca="false">SUMIF('Off-Balance Sheet'!$J$8:$J$174,$C128,'Off-Balance Sheet'!AZ$8:AZ$174)</f>
        <v>0</v>
      </c>
      <c r="X128" s="27" t="n">
        <f aca="false">SUMIF('Off-Balance Sheet'!$J$8:$J$174,$C128,'Off-Balance Sheet'!BA$8:BA$174)</f>
        <v>0</v>
      </c>
      <c r="Y128" s="27" t="n">
        <f aca="false">SUMIF('Off-Balance Sheet'!$J$8:$J$174,$C128,'Off-Balance Sheet'!BB$8:BB$174)</f>
        <v>0</v>
      </c>
      <c r="Z128" s="27" t="n">
        <f aca="false">SUMIF('Off-Balance Sheet'!$J$8:$J$174,$C128,'Off-Balance Sheet'!BC$8:BC$174)</f>
        <v>0</v>
      </c>
      <c r="AA128" s="27" t="n">
        <f aca="false">SUMIF('Off-Balance Sheet'!$J$8:$J$174,$C128,'Off-Balance Sheet'!BD$8:BD$174)</f>
        <v>0</v>
      </c>
      <c r="AB128" s="27" t="n">
        <f aca="false">SUMIF('Off-Balance Sheet'!$J$8:$J$174,$C128,'Off-Balance Sheet'!BE$8:BE$174)</f>
        <v>0</v>
      </c>
      <c r="AC128" s="27" t="n">
        <f aca="false">SUMIF('Off-Balance Sheet'!$J$8:$J$174,$C128,'Off-Balance Sheet'!BF$8:BF$174)</f>
        <v>0</v>
      </c>
      <c r="AD128" s="27" t="n">
        <f aca="false">SUMIF('Off-Balance Sheet'!$J$8:$J$174,$C128,'Off-Balance Sheet'!BG$8:BG$174)</f>
        <v>0</v>
      </c>
      <c r="AE128" s="27" t="n">
        <f aca="false">SUMIF('Off-Balance Sheet'!$J$8:$J$174,$C128,'Off-Balance Sheet'!BH$8:BH$174)</f>
        <v>0</v>
      </c>
      <c r="AF128" s="27" t="n">
        <f aca="false">SUMIF('Off-Balance Sheet'!$J$8:$J$174,$C128,'Off-Balance Sheet'!BI$8:BI$174)</f>
        <v>0</v>
      </c>
      <c r="AG128" s="27" t="n">
        <f aca="false">SUMIF('Off-Balance Sheet'!$J$8:$J$174,$C128,'Off-Balance Sheet'!BJ$8:BJ$174)</f>
        <v>0</v>
      </c>
      <c r="AH128" s="27" t="n">
        <f aca="false">SUMIF('Off-Balance Sheet'!$J$8:$J$174,$C128,'Off-Balance Sheet'!BK$8:BK$174)</f>
        <v>0</v>
      </c>
      <c r="AI128" s="27" t="n">
        <f aca="false">SUMIF('Off-Balance Sheet'!$J$8:$J$174,$C128,'Off-Balance Sheet'!BL$8:BL$174)</f>
        <v>0</v>
      </c>
      <c r="AJ128" s="27" t="n">
        <f aca="false">SUMIF('Off-Balance Sheet'!$J$8:$J$174,$C128,'Off-Balance Sheet'!BM$8:BM$174)</f>
        <v>0</v>
      </c>
      <c r="AK128" s="27" t="n">
        <f aca="false">SUMIF('Off-Balance Sheet'!$J$8:$J$174,$C128,'Off-Balance Sheet'!BN$8:BN$174)</f>
        <v>0</v>
      </c>
      <c r="AL128" s="27" t="n">
        <f aca="false">SUMIF('Off-Balance Sheet'!$J$8:$J$174,$C128,'Off-Balance Sheet'!BO$8:BO$174)</f>
        <v>0</v>
      </c>
      <c r="AM128" s="27" t="n">
        <f aca="false">SUMIF('Off-Balance Sheet'!$J$8:$J$174,$C128,'Off-Balance Sheet'!BP$8:BP$174)</f>
        <v>0</v>
      </c>
      <c r="AN128" s="27" t="n">
        <f aca="false">SUMIF('Off-Balance Sheet'!$J$8:$J$174,$C128,'Off-Balance Sheet'!BQ$8:BQ$174)</f>
        <v>0</v>
      </c>
      <c r="AO128" s="27" t="n">
        <f aca="false">SUMIF('Off-Balance Sheet'!$J$8:$J$174,$C128,'Off-Balance Sheet'!BR$8:BR$174)</f>
        <v>0</v>
      </c>
      <c r="AP128" s="27" t="n">
        <f aca="false">SUMIF('Off-Balance Sheet'!$J$8:$J$174,$C128,'Off-Balance Sheet'!BS$8:BS$174)</f>
        <v>0</v>
      </c>
      <c r="AQ128" s="27" t="n">
        <f aca="false">SUMIF('Off-Balance Sheet'!$J$8:$J$174,$C128,'Off-Balance Sheet'!BT$8:BT$174)</f>
        <v>0</v>
      </c>
      <c r="AR128" s="27" t="n">
        <f aca="false">SUMIF('Off-Balance Sheet'!$J$8:$J$174,$C128,'Off-Balance Sheet'!BU$8:BU$174)</f>
        <v>0</v>
      </c>
      <c r="AS128" s="27" t="n">
        <f aca="false">SUMIF('Off-Balance Sheet'!$J$8:$J$174,$C128,'Off-Balance Sheet'!BV$8:BV$174)</f>
        <v>0</v>
      </c>
      <c r="AT128" s="27" t="n">
        <f aca="false">SUMIF('Off-Balance Sheet'!$J$8:$J$174,$C128,'Off-Balance Sheet'!BW$8:BW$174)</f>
        <v>0</v>
      </c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  <c r="BW128" s="27"/>
      <c r="BX128" s="27"/>
      <c r="BY128" s="27"/>
      <c r="BZ128" s="27"/>
      <c r="CA128" s="27"/>
      <c r="CB128" s="27"/>
      <c r="CC128" s="27"/>
      <c r="CD128" s="27"/>
      <c r="CE128" s="27"/>
      <c r="CF128" s="27"/>
      <c r="CG128" s="27"/>
      <c r="CH128" s="27"/>
      <c r="CI128" s="27"/>
      <c r="CJ128" s="27"/>
      <c r="CK128" s="27"/>
      <c r="CL128" s="27"/>
      <c r="CM128" s="27"/>
      <c r="CN128" s="27"/>
      <c r="CO128" s="27"/>
      <c r="CP128" s="27"/>
      <c r="CQ128" s="27"/>
      <c r="CR128" s="27"/>
      <c r="CS128" s="27"/>
      <c r="CT128" s="27"/>
      <c r="CU128" s="27"/>
      <c r="CV128" s="27"/>
      <c r="CW128" s="27"/>
      <c r="CX128" s="27"/>
      <c r="CY128" s="27"/>
      <c r="CZ128" s="27"/>
      <c r="DA128" s="27"/>
      <c r="DB128" s="27"/>
      <c r="DC128" s="27"/>
      <c r="DD128" s="27"/>
      <c r="DE128" s="27"/>
      <c r="DF128" s="27"/>
      <c r="DG128" s="27"/>
      <c r="DH128" s="27"/>
      <c r="DI128" s="27"/>
      <c r="DJ128" s="27"/>
      <c r="DK128" s="27"/>
    </row>
    <row r="129" customFormat="false" ht="12.75" hidden="false" customHeight="false" outlineLevel="0" collapsed="false">
      <c r="A129" s="38"/>
      <c r="C129" s="38" t="s">
        <v>212</v>
      </c>
      <c r="D129" s="13" t="n">
        <f aca="false">SUMIF('Off-Balance Sheet'!$J$8:$J$174,$C129,'Off-Balance Sheet'!$U$8:$U$174)</f>
        <v>46</v>
      </c>
      <c r="F129" s="27" t="n">
        <f aca="false">SUMIF('Off-Balance Sheet'!$J$8:$J$174,$C129,'Off-Balance Sheet'!AI$8:AI$174)</f>
        <v>12.68</v>
      </c>
      <c r="G129" s="27" t="n">
        <f aca="false">SUMIF('Off-Balance Sheet'!$J$8:$J$174,$C129,'Off-Balance Sheet'!AJ$8:AJ$174)</f>
        <v>18.708</v>
      </c>
      <c r="H129" s="27" t="n">
        <f aca="false">SUMIF('Off-Balance Sheet'!$J$8:$J$174,$C129,'Off-Balance Sheet'!AK$8:AK$174)</f>
        <v>19.019</v>
      </c>
      <c r="I129" s="27" t="n">
        <f aca="false">SUMIF('Off-Balance Sheet'!$J$8:$J$174,$C129,'Off-Balance Sheet'!AL$8:AL$174)</f>
        <v>3.1</v>
      </c>
      <c r="J129" s="27" t="n">
        <f aca="false">SUMIF('Off-Balance Sheet'!$J$8:$J$174,$C129,'Off-Balance Sheet'!AM$8:AM$174)</f>
        <v>0</v>
      </c>
      <c r="K129" s="27" t="n">
        <f aca="false">SUMIF('Off-Balance Sheet'!$J$8:$J$174,$C129,'Off-Balance Sheet'!AN$8:AN$174)</f>
        <v>0</v>
      </c>
      <c r="L129" s="27" t="n">
        <f aca="false">SUMIF('Off-Balance Sheet'!$J$8:$J$174,$C129,'Off-Balance Sheet'!AO$8:AO$174)</f>
        <v>0</v>
      </c>
      <c r="M129" s="27" t="n">
        <f aca="false">SUMIF('Off-Balance Sheet'!$J$8:$J$174,$C129,'Off-Balance Sheet'!AP$8:AP$174)</f>
        <v>0</v>
      </c>
      <c r="N129" s="27" t="n">
        <f aca="false">SUMIF('Off-Balance Sheet'!$J$8:$J$174,$C129,'Off-Balance Sheet'!AQ$8:AQ$174)</f>
        <v>0</v>
      </c>
      <c r="O129" s="27" t="n">
        <f aca="false">SUMIF('Off-Balance Sheet'!$J$8:$J$174,$C129,'Off-Balance Sheet'!AR$8:AR$174)</f>
        <v>0</v>
      </c>
      <c r="P129" s="27" t="n">
        <f aca="false">SUMIF('Off-Balance Sheet'!$J$8:$J$174,$C129,'Off-Balance Sheet'!AS$8:AS$174)</f>
        <v>0</v>
      </c>
      <c r="Q129" s="27" t="n">
        <f aca="false">SUMIF('Off-Balance Sheet'!$J$8:$J$174,$C129,'Off-Balance Sheet'!AT$8:AT$174)</f>
        <v>0</v>
      </c>
      <c r="R129" s="27" t="n">
        <f aca="false">SUMIF('Off-Balance Sheet'!$J$8:$J$174,$C129,'Off-Balance Sheet'!AU$8:AU$174)</f>
        <v>0</v>
      </c>
      <c r="S129" s="27" t="n">
        <f aca="false">SUMIF('Off-Balance Sheet'!$J$8:$J$174,$C129,'Off-Balance Sheet'!AV$8:AV$174)</f>
        <v>0</v>
      </c>
      <c r="T129" s="27" t="n">
        <f aca="false">SUMIF('Off-Balance Sheet'!$J$8:$J$174,$C129,'Off-Balance Sheet'!AW$8:AW$174)</f>
        <v>0</v>
      </c>
      <c r="U129" s="27" t="n">
        <f aca="false">SUMIF('Off-Balance Sheet'!$J$8:$J$174,$C129,'Off-Balance Sheet'!AX$8:AX$174)</f>
        <v>0</v>
      </c>
      <c r="V129" s="27" t="n">
        <f aca="false">SUMIF('Off-Balance Sheet'!$J$8:$J$174,$C129,'Off-Balance Sheet'!AY$8:AY$174)</f>
        <v>0</v>
      </c>
      <c r="W129" s="27" t="n">
        <f aca="false">SUMIF('Off-Balance Sheet'!$J$8:$J$174,$C129,'Off-Balance Sheet'!AZ$8:AZ$174)</f>
        <v>0</v>
      </c>
      <c r="X129" s="27" t="n">
        <f aca="false">SUMIF('Off-Balance Sheet'!$J$8:$J$174,$C129,'Off-Balance Sheet'!BA$8:BA$174)</f>
        <v>0</v>
      </c>
      <c r="Y129" s="27" t="n">
        <f aca="false">SUMIF('Off-Balance Sheet'!$J$8:$J$174,$C129,'Off-Balance Sheet'!BB$8:BB$174)</f>
        <v>0</v>
      </c>
      <c r="Z129" s="27" t="n">
        <f aca="false">SUMIF('Off-Balance Sheet'!$J$8:$J$174,$C129,'Off-Balance Sheet'!BC$8:BC$174)</f>
        <v>0</v>
      </c>
      <c r="AA129" s="27" t="n">
        <f aca="false">SUMIF('Off-Balance Sheet'!$J$8:$J$174,$C129,'Off-Balance Sheet'!BD$8:BD$174)</f>
        <v>0</v>
      </c>
      <c r="AB129" s="27" t="n">
        <f aca="false">SUMIF('Off-Balance Sheet'!$J$8:$J$174,$C129,'Off-Balance Sheet'!BE$8:BE$174)</f>
        <v>0</v>
      </c>
      <c r="AC129" s="27" t="n">
        <f aca="false">SUMIF('Off-Balance Sheet'!$J$8:$J$174,$C129,'Off-Balance Sheet'!BF$8:BF$174)</f>
        <v>0</v>
      </c>
      <c r="AD129" s="27" t="n">
        <f aca="false">SUMIF('Off-Balance Sheet'!$J$8:$J$174,$C129,'Off-Balance Sheet'!BG$8:BG$174)</f>
        <v>0</v>
      </c>
      <c r="AE129" s="27" t="n">
        <f aca="false">SUMIF('Off-Balance Sheet'!$J$8:$J$174,$C129,'Off-Balance Sheet'!BH$8:BH$174)</f>
        <v>0</v>
      </c>
      <c r="AF129" s="27" t="n">
        <f aca="false">SUMIF('Off-Balance Sheet'!$J$8:$J$174,$C129,'Off-Balance Sheet'!BI$8:BI$174)</f>
        <v>0</v>
      </c>
      <c r="AG129" s="27" t="n">
        <f aca="false">SUMIF('Off-Balance Sheet'!$J$8:$J$174,$C129,'Off-Balance Sheet'!BJ$8:BJ$174)</f>
        <v>0</v>
      </c>
      <c r="AH129" s="27" t="n">
        <f aca="false">SUMIF('Off-Balance Sheet'!$J$8:$J$174,$C129,'Off-Balance Sheet'!BK$8:BK$174)</f>
        <v>0</v>
      </c>
      <c r="AI129" s="27" t="n">
        <f aca="false">SUMIF('Off-Balance Sheet'!$J$8:$J$174,$C129,'Off-Balance Sheet'!BL$8:BL$174)</f>
        <v>0</v>
      </c>
      <c r="AJ129" s="27" t="n">
        <f aca="false">SUMIF('Off-Balance Sheet'!$J$8:$J$174,$C129,'Off-Balance Sheet'!BM$8:BM$174)</f>
        <v>0</v>
      </c>
      <c r="AK129" s="27" t="n">
        <f aca="false">SUMIF('Off-Balance Sheet'!$J$8:$J$174,$C129,'Off-Balance Sheet'!BN$8:BN$174)</f>
        <v>0</v>
      </c>
      <c r="AL129" s="27" t="n">
        <f aca="false">SUMIF('Off-Balance Sheet'!$J$8:$J$174,$C129,'Off-Balance Sheet'!BO$8:BO$174)</f>
        <v>0</v>
      </c>
      <c r="AM129" s="27" t="n">
        <f aca="false">SUMIF('Off-Balance Sheet'!$J$8:$J$174,$C129,'Off-Balance Sheet'!BP$8:BP$174)</f>
        <v>0</v>
      </c>
      <c r="AN129" s="27" t="n">
        <f aca="false">SUMIF('Off-Balance Sheet'!$J$8:$J$174,$C129,'Off-Balance Sheet'!BQ$8:BQ$174)</f>
        <v>0</v>
      </c>
      <c r="AO129" s="27" t="n">
        <f aca="false">SUMIF('Off-Balance Sheet'!$J$8:$J$174,$C129,'Off-Balance Sheet'!BR$8:BR$174)</f>
        <v>0</v>
      </c>
      <c r="AP129" s="27" t="n">
        <f aca="false">SUMIF('Off-Balance Sheet'!$J$8:$J$174,$C129,'Off-Balance Sheet'!BS$8:BS$174)</f>
        <v>0</v>
      </c>
      <c r="AQ129" s="27" t="n">
        <f aca="false">SUMIF('Off-Balance Sheet'!$J$8:$J$174,$C129,'Off-Balance Sheet'!BT$8:BT$174)</f>
        <v>0</v>
      </c>
      <c r="AR129" s="27" t="n">
        <f aca="false">SUMIF('Off-Balance Sheet'!$J$8:$J$174,$C129,'Off-Balance Sheet'!BU$8:BU$174)</f>
        <v>0</v>
      </c>
      <c r="AS129" s="27" t="n">
        <f aca="false">SUMIF('Off-Balance Sheet'!$J$8:$J$174,$C129,'Off-Balance Sheet'!BV$8:BV$174)</f>
        <v>0</v>
      </c>
      <c r="AT129" s="27" t="n">
        <f aca="false">SUMIF('Off-Balance Sheet'!$J$8:$J$174,$C129,'Off-Balance Sheet'!BW$8:BW$174)</f>
        <v>0</v>
      </c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27"/>
      <c r="BV129" s="27"/>
      <c r="BW129" s="27"/>
      <c r="BX129" s="27"/>
      <c r="BY129" s="27"/>
      <c r="BZ129" s="27"/>
      <c r="CA129" s="27"/>
      <c r="CB129" s="27"/>
      <c r="CC129" s="27"/>
      <c r="CD129" s="27"/>
      <c r="CE129" s="27"/>
      <c r="CF129" s="27"/>
      <c r="CG129" s="27"/>
      <c r="CH129" s="27"/>
      <c r="CI129" s="27"/>
      <c r="CJ129" s="27"/>
      <c r="CK129" s="27"/>
      <c r="CL129" s="27"/>
      <c r="CM129" s="27"/>
      <c r="CN129" s="27"/>
      <c r="CO129" s="27"/>
      <c r="CP129" s="27"/>
      <c r="CQ129" s="27"/>
      <c r="CR129" s="27"/>
      <c r="CS129" s="27"/>
      <c r="CT129" s="27"/>
      <c r="CU129" s="27"/>
      <c r="CV129" s="27"/>
      <c r="CW129" s="27"/>
      <c r="CX129" s="27"/>
      <c r="CY129" s="27"/>
      <c r="CZ129" s="27"/>
      <c r="DA129" s="27"/>
      <c r="DB129" s="27"/>
      <c r="DC129" s="27"/>
      <c r="DD129" s="27"/>
      <c r="DE129" s="27"/>
      <c r="DF129" s="27"/>
      <c r="DG129" s="27"/>
      <c r="DH129" s="27"/>
      <c r="DI129" s="27"/>
      <c r="DJ129" s="27"/>
      <c r="DK129" s="27"/>
    </row>
    <row r="130" customFormat="false" ht="12.75" hidden="false" customHeight="false" outlineLevel="0" collapsed="false">
      <c r="A130" s="38"/>
      <c r="C130" s="38" t="s">
        <v>213</v>
      </c>
      <c r="D130" s="13" t="n">
        <f aca="false">SUMIF('Off-Balance Sheet'!$J$8:$J$174,$C130,'Off-Balance Sheet'!$U$8:$U$174)</f>
        <v>258</v>
      </c>
      <c r="F130" s="27" t="n">
        <f aca="false">SUMIF('Off-Balance Sheet'!$J$8:$J$174,$C130,'Off-Balance Sheet'!AI$8:AI$174)</f>
        <v>5.833</v>
      </c>
      <c r="G130" s="27" t="n">
        <f aca="false">SUMIF('Off-Balance Sheet'!$J$8:$J$174,$C130,'Off-Balance Sheet'!AJ$8:AJ$174)</f>
        <v>9.267</v>
      </c>
      <c r="H130" s="27" t="n">
        <f aca="false">SUMIF('Off-Balance Sheet'!$J$8:$J$174,$C130,'Off-Balance Sheet'!AK$8:AK$174)</f>
        <v>7.148</v>
      </c>
      <c r="I130" s="27" t="n">
        <f aca="false">SUMIF('Off-Balance Sheet'!$J$8:$J$174,$C130,'Off-Balance Sheet'!AL$8:AL$174)</f>
        <v>7.592</v>
      </c>
      <c r="J130" s="27" t="n">
        <f aca="false">SUMIF('Off-Balance Sheet'!$J$8:$J$174,$C130,'Off-Balance Sheet'!AM$8:AM$174)</f>
        <v>8.648</v>
      </c>
      <c r="K130" s="27" t="n">
        <f aca="false">SUMIF('Off-Balance Sheet'!$J$8:$J$174,$C130,'Off-Balance Sheet'!AN$8:AN$174)</f>
        <v>9.267</v>
      </c>
      <c r="L130" s="27" t="n">
        <f aca="false">SUMIF('Off-Balance Sheet'!$J$8:$J$174,$C130,'Off-Balance Sheet'!AO$8:AO$174)</f>
        <v>7.148</v>
      </c>
      <c r="M130" s="27" t="n">
        <f aca="false">SUMIF('Off-Balance Sheet'!$J$8:$J$174,$C130,'Off-Balance Sheet'!AP$8:AP$174)</f>
        <v>7.592</v>
      </c>
      <c r="N130" s="27" t="n">
        <f aca="false">SUMIF('Off-Balance Sheet'!$J$8:$J$174,$C130,'Off-Balance Sheet'!AQ$8:AQ$174)</f>
        <v>8.648</v>
      </c>
      <c r="O130" s="27" t="n">
        <f aca="false">SUMIF('Off-Balance Sheet'!$J$8:$J$174,$C130,'Off-Balance Sheet'!AR$8:AR$174)</f>
        <v>9.371</v>
      </c>
      <c r="P130" s="27" t="n">
        <f aca="false">SUMIF('Off-Balance Sheet'!$J$8:$J$174,$C130,'Off-Balance Sheet'!AS$8:AS$174)</f>
        <v>7.148</v>
      </c>
      <c r="Q130" s="27" t="n">
        <f aca="false">SUMIF('Off-Balance Sheet'!$J$8:$J$174,$C130,'Off-Balance Sheet'!AT$8:AT$174)</f>
        <v>7.592</v>
      </c>
      <c r="R130" s="27" t="n">
        <f aca="false">SUMIF('Off-Balance Sheet'!$J$8:$J$174,$C130,'Off-Balance Sheet'!AU$8:AU$174)</f>
        <v>8.804</v>
      </c>
      <c r="S130" s="27" t="n">
        <f aca="false">SUMIF('Off-Balance Sheet'!$J$8:$J$174,$C130,'Off-Balance Sheet'!AV$8:AV$174)</f>
        <v>9.74</v>
      </c>
      <c r="T130" s="27" t="n">
        <f aca="false">SUMIF('Off-Balance Sheet'!$J$8:$J$174,$C130,'Off-Balance Sheet'!AW$8:AW$174)</f>
        <v>7.47</v>
      </c>
      <c r="U130" s="27" t="n">
        <f aca="false">SUMIF('Off-Balance Sheet'!$J$8:$J$174,$C130,'Off-Balance Sheet'!AX$8:AX$174)</f>
        <v>7.831</v>
      </c>
      <c r="V130" s="27" t="n">
        <f aca="false">SUMIF('Off-Balance Sheet'!$J$8:$J$174,$C130,'Off-Balance Sheet'!AY$8:AY$174)</f>
        <v>8.963</v>
      </c>
      <c r="W130" s="27" t="n">
        <f aca="false">SUMIF('Off-Balance Sheet'!$J$8:$J$174,$C130,'Off-Balance Sheet'!AZ$8:AZ$174)</f>
        <v>9.739</v>
      </c>
      <c r="X130" s="27" t="n">
        <f aca="false">SUMIF('Off-Balance Sheet'!$J$8:$J$174,$C130,'Off-Balance Sheet'!BA$8:BA$174)</f>
        <v>7.47</v>
      </c>
      <c r="Y130" s="27" t="n">
        <f aca="false">SUMIF('Off-Balance Sheet'!$J$8:$J$174,$C130,'Off-Balance Sheet'!BB$8:BB$174)</f>
        <v>7.831</v>
      </c>
      <c r="Z130" s="27" t="n">
        <f aca="false">SUMIF('Off-Balance Sheet'!$J$8:$J$174,$C130,'Off-Balance Sheet'!BC$8:BC$174)</f>
        <v>8.963</v>
      </c>
      <c r="AA130" s="27" t="n">
        <f aca="false">SUMIF('Off-Balance Sheet'!$J$8:$J$174,$C130,'Off-Balance Sheet'!BD$8:BD$174)</f>
        <v>9.739</v>
      </c>
      <c r="AB130" s="27" t="n">
        <f aca="false">SUMIF('Off-Balance Sheet'!$J$8:$J$174,$C130,'Off-Balance Sheet'!BE$8:BE$174)</f>
        <v>7.47</v>
      </c>
      <c r="AC130" s="27" t="n">
        <f aca="false">SUMIF('Off-Balance Sheet'!$J$8:$J$174,$C130,'Off-Balance Sheet'!BF$8:BF$174)</f>
        <v>7.831</v>
      </c>
      <c r="AD130" s="27" t="n">
        <f aca="false">SUMIF('Off-Balance Sheet'!$J$8:$J$174,$C130,'Off-Balance Sheet'!BG$8:BG$174)</f>
        <v>9.433</v>
      </c>
      <c r="AE130" s="27" t="n">
        <f aca="false">SUMIF('Off-Balance Sheet'!$J$8:$J$174,$C130,'Off-Balance Sheet'!BH$8:BH$174)</f>
        <v>11.278</v>
      </c>
      <c r="AF130" s="27" t="n">
        <f aca="false">SUMIF('Off-Balance Sheet'!$J$8:$J$174,$C130,'Off-Balance Sheet'!BI$8:BI$174)</f>
        <v>8.197</v>
      </c>
      <c r="AG130" s="27" t="n">
        <f aca="false">SUMIF('Off-Balance Sheet'!$J$8:$J$174,$C130,'Off-Balance Sheet'!BJ$8:BJ$174)</f>
        <v>8.191</v>
      </c>
      <c r="AH130" s="27" t="n">
        <f aca="false">SUMIF('Off-Balance Sheet'!$J$8:$J$174,$C130,'Off-Balance Sheet'!BK$8:BK$174)</f>
        <v>9.672</v>
      </c>
      <c r="AI130" s="27" t="n">
        <f aca="false">SUMIF('Off-Balance Sheet'!$J$8:$J$174,$C130,'Off-Balance Sheet'!BL$8:BL$174)</f>
        <v>11.154</v>
      </c>
      <c r="AJ130" s="27" t="n">
        <f aca="false">SUMIF('Off-Balance Sheet'!$J$8:$J$174,$C130,'Off-Balance Sheet'!BM$8:BM$174)</f>
        <v>8.197</v>
      </c>
      <c r="AK130" s="27" t="n">
        <f aca="false">SUMIF('Off-Balance Sheet'!$J$8:$J$174,$C130,'Off-Balance Sheet'!BN$8:BN$174)</f>
        <v>8.191</v>
      </c>
      <c r="AL130" s="27" t="n">
        <f aca="false">SUMIF('Off-Balance Sheet'!$J$8:$J$174,$C130,'Off-Balance Sheet'!BO$8:BO$174)</f>
        <v>9.672</v>
      </c>
      <c r="AM130" s="27" t="n">
        <f aca="false">SUMIF('Off-Balance Sheet'!$J$8:$J$174,$C130,'Off-Balance Sheet'!BP$8:BP$174)</f>
        <v>11.154</v>
      </c>
      <c r="AN130" s="27" t="n">
        <f aca="false">SUMIF('Off-Balance Sheet'!$J$8:$J$174,$C130,'Off-Balance Sheet'!BQ$8:BQ$174)</f>
        <v>8.197</v>
      </c>
      <c r="AO130" s="27" t="n">
        <f aca="false">SUMIF('Off-Balance Sheet'!$J$8:$J$174,$C130,'Off-Balance Sheet'!BR$8:BR$174)</f>
        <v>8.191</v>
      </c>
      <c r="AP130" s="27" t="n">
        <f aca="false">SUMIF('Off-Balance Sheet'!$J$8:$J$174,$C130,'Off-Balance Sheet'!BS$8:BS$174)</f>
        <v>9.672</v>
      </c>
      <c r="AQ130" s="27" t="n">
        <f aca="false">SUMIF('Off-Balance Sheet'!$J$8:$J$174,$C130,'Off-Balance Sheet'!BT$8:BT$174)</f>
        <v>11.154</v>
      </c>
      <c r="AR130" s="27" t="n">
        <f aca="false">SUMIF('Off-Balance Sheet'!$J$8:$J$174,$C130,'Off-Balance Sheet'!BU$8:BU$174)</f>
        <v>5.995</v>
      </c>
      <c r="AS130" s="27" t="n">
        <f aca="false">SUMIF('Off-Balance Sheet'!$J$8:$J$174,$C130,'Off-Balance Sheet'!BV$8:BV$174)</f>
        <v>0</v>
      </c>
      <c r="AT130" s="27" t="n">
        <f aca="false">SUMIF('Off-Balance Sheet'!$J$8:$J$174,$C130,'Off-Balance Sheet'!BW$8:BW$174)</f>
        <v>0</v>
      </c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  <c r="BW130" s="27"/>
      <c r="BX130" s="27"/>
      <c r="BY130" s="27"/>
      <c r="BZ130" s="27"/>
      <c r="CA130" s="27"/>
      <c r="CB130" s="27"/>
      <c r="CC130" s="27"/>
      <c r="CD130" s="27"/>
      <c r="CE130" s="27"/>
      <c r="CF130" s="27"/>
      <c r="CG130" s="27"/>
      <c r="CH130" s="27"/>
      <c r="CI130" s="27"/>
      <c r="CJ130" s="27"/>
      <c r="CK130" s="27"/>
      <c r="CL130" s="27"/>
      <c r="CM130" s="27"/>
      <c r="CN130" s="27"/>
      <c r="CO130" s="27"/>
      <c r="CP130" s="27"/>
      <c r="CQ130" s="27"/>
      <c r="CR130" s="27"/>
      <c r="CS130" s="27"/>
      <c r="CT130" s="27"/>
      <c r="CU130" s="27"/>
      <c r="CV130" s="27"/>
      <c r="CW130" s="27"/>
      <c r="CX130" s="27"/>
      <c r="CY130" s="27"/>
      <c r="CZ130" s="27"/>
      <c r="DA130" s="27"/>
      <c r="DB130" s="27"/>
      <c r="DC130" s="27"/>
      <c r="DD130" s="27"/>
      <c r="DE130" s="27"/>
      <c r="DF130" s="27"/>
      <c r="DG130" s="27"/>
      <c r="DH130" s="27"/>
      <c r="DI130" s="27"/>
      <c r="DJ130" s="27"/>
      <c r="DK130" s="27"/>
    </row>
    <row r="131" customFormat="false" ht="12.75" hidden="false" customHeight="false" outlineLevel="0" collapsed="false">
      <c r="A131" s="38"/>
      <c r="C131" s="38" t="s">
        <v>214</v>
      </c>
      <c r="D131" s="13" t="n">
        <f aca="false">SUMIF('Off-Balance Sheet'!$J$8:$J$174,$C131,'Off-Balance Sheet'!$U$8:$U$174)</f>
        <v>308</v>
      </c>
      <c r="F131" s="27" t="n">
        <f aca="false">SUMIF('Off-Balance Sheet'!$J$8:$J$174,$C131,'Off-Balance Sheet'!AI$8:AI$174)</f>
        <v>14.807</v>
      </c>
      <c r="G131" s="27" t="n">
        <f aca="false">SUMIF('Off-Balance Sheet'!$J$8:$J$174,$C131,'Off-Balance Sheet'!AJ$8:AJ$174)</f>
        <v>30.836</v>
      </c>
      <c r="H131" s="27" t="n">
        <f aca="false">SUMIF('Off-Balance Sheet'!$J$8:$J$174,$C131,'Off-Balance Sheet'!AK$8:AK$174)</f>
        <v>32.068</v>
      </c>
      <c r="I131" s="27" t="n">
        <f aca="false">SUMIF('Off-Balance Sheet'!$J$8:$J$174,$C131,'Off-Balance Sheet'!AL$8:AL$174)</f>
        <v>31.484</v>
      </c>
      <c r="J131" s="27" t="n">
        <f aca="false">SUMIF('Off-Balance Sheet'!$J$8:$J$174,$C131,'Off-Balance Sheet'!AM$8:AM$174)</f>
        <v>29.618</v>
      </c>
      <c r="K131" s="27" t="n">
        <f aca="false">SUMIF('Off-Balance Sheet'!$J$8:$J$174,$C131,'Off-Balance Sheet'!AN$8:AN$174)</f>
        <v>31.545</v>
      </c>
      <c r="L131" s="27" t="n">
        <f aca="false">SUMIF('Off-Balance Sheet'!$J$8:$J$174,$C131,'Off-Balance Sheet'!AO$8:AO$174)</f>
        <v>32.371</v>
      </c>
      <c r="M131" s="27" t="n">
        <f aca="false">SUMIF('Off-Balance Sheet'!$J$8:$J$174,$C131,'Off-Balance Sheet'!AP$8:AP$174)</f>
        <v>31.505</v>
      </c>
      <c r="N131" s="27" t="n">
        <f aca="false">SUMIF('Off-Balance Sheet'!$J$8:$J$174,$C131,'Off-Balance Sheet'!AQ$8:AQ$174)</f>
        <v>29.772</v>
      </c>
      <c r="O131" s="27" t="n">
        <f aca="false">SUMIF('Off-Balance Sheet'!$J$8:$J$174,$C131,'Off-Balance Sheet'!AR$8:AR$174)</f>
        <v>32.248</v>
      </c>
      <c r="P131" s="27" t="n">
        <f aca="false">SUMIF('Off-Balance Sheet'!$J$8:$J$174,$C131,'Off-Balance Sheet'!AS$8:AS$174)</f>
        <v>32.486</v>
      </c>
      <c r="Q131" s="27" t="n">
        <f aca="false">SUMIF('Off-Balance Sheet'!$J$8:$J$174,$C131,'Off-Balance Sheet'!AT$8:AT$174)</f>
        <v>15.733</v>
      </c>
      <c r="R131" s="27" t="n">
        <f aca="false">SUMIF('Off-Balance Sheet'!$J$8:$J$174,$C131,'Off-Balance Sheet'!AU$8:AU$174)</f>
        <v>0</v>
      </c>
      <c r="S131" s="27" t="n">
        <f aca="false">SUMIF('Off-Balance Sheet'!$J$8:$J$174,$C131,'Off-Balance Sheet'!AV$8:AV$174)</f>
        <v>0</v>
      </c>
      <c r="T131" s="27" t="n">
        <f aca="false">SUMIF('Off-Balance Sheet'!$J$8:$J$174,$C131,'Off-Balance Sheet'!AW$8:AW$174)</f>
        <v>0</v>
      </c>
      <c r="U131" s="27" t="n">
        <f aca="false">SUMIF('Off-Balance Sheet'!$J$8:$J$174,$C131,'Off-Balance Sheet'!AX$8:AX$174)</f>
        <v>0</v>
      </c>
      <c r="V131" s="27" t="n">
        <f aca="false">SUMIF('Off-Balance Sheet'!$J$8:$J$174,$C131,'Off-Balance Sheet'!AY$8:AY$174)</f>
        <v>0</v>
      </c>
      <c r="W131" s="27" t="n">
        <f aca="false">SUMIF('Off-Balance Sheet'!$J$8:$J$174,$C131,'Off-Balance Sheet'!AZ$8:AZ$174)</f>
        <v>0</v>
      </c>
      <c r="X131" s="27" t="n">
        <f aca="false">SUMIF('Off-Balance Sheet'!$J$8:$J$174,$C131,'Off-Balance Sheet'!BA$8:BA$174)</f>
        <v>0</v>
      </c>
      <c r="Y131" s="27" t="n">
        <f aca="false">SUMIF('Off-Balance Sheet'!$J$8:$J$174,$C131,'Off-Balance Sheet'!BB$8:BB$174)</f>
        <v>0</v>
      </c>
      <c r="Z131" s="27" t="n">
        <f aca="false">SUMIF('Off-Balance Sheet'!$J$8:$J$174,$C131,'Off-Balance Sheet'!BC$8:BC$174)</f>
        <v>0</v>
      </c>
      <c r="AA131" s="27" t="n">
        <f aca="false">SUMIF('Off-Balance Sheet'!$J$8:$J$174,$C131,'Off-Balance Sheet'!BD$8:BD$174)</f>
        <v>0</v>
      </c>
      <c r="AB131" s="27" t="n">
        <f aca="false">SUMIF('Off-Balance Sheet'!$J$8:$J$174,$C131,'Off-Balance Sheet'!BE$8:BE$174)</f>
        <v>0</v>
      </c>
      <c r="AC131" s="27" t="n">
        <f aca="false">SUMIF('Off-Balance Sheet'!$J$8:$J$174,$C131,'Off-Balance Sheet'!BF$8:BF$174)</f>
        <v>0</v>
      </c>
      <c r="AD131" s="27" t="n">
        <f aca="false">SUMIF('Off-Balance Sheet'!$J$8:$J$174,$C131,'Off-Balance Sheet'!BG$8:BG$174)</f>
        <v>0</v>
      </c>
      <c r="AE131" s="27" t="n">
        <f aca="false">SUMIF('Off-Balance Sheet'!$J$8:$J$174,$C131,'Off-Balance Sheet'!BH$8:BH$174)</f>
        <v>0</v>
      </c>
      <c r="AF131" s="27" t="n">
        <f aca="false">SUMIF('Off-Balance Sheet'!$J$8:$J$174,$C131,'Off-Balance Sheet'!BI$8:BI$174)</f>
        <v>0</v>
      </c>
      <c r="AG131" s="27" t="n">
        <f aca="false">SUMIF('Off-Balance Sheet'!$J$8:$J$174,$C131,'Off-Balance Sheet'!BJ$8:BJ$174)</f>
        <v>0</v>
      </c>
      <c r="AH131" s="27" t="n">
        <f aca="false">SUMIF('Off-Balance Sheet'!$J$8:$J$174,$C131,'Off-Balance Sheet'!BK$8:BK$174)</f>
        <v>0</v>
      </c>
      <c r="AI131" s="27" t="n">
        <f aca="false">SUMIF('Off-Balance Sheet'!$J$8:$J$174,$C131,'Off-Balance Sheet'!BL$8:BL$174)</f>
        <v>0</v>
      </c>
      <c r="AJ131" s="27" t="n">
        <f aca="false">SUMIF('Off-Balance Sheet'!$J$8:$J$174,$C131,'Off-Balance Sheet'!BM$8:BM$174)</f>
        <v>0</v>
      </c>
      <c r="AK131" s="27" t="n">
        <f aca="false">SUMIF('Off-Balance Sheet'!$J$8:$J$174,$C131,'Off-Balance Sheet'!BN$8:BN$174)</f>
        <v>0</v>
      </c>
      <c r="AL131" s="27" t="n">
        <f aca="false">SUMIF('Off-Balance Sheet'!$J$8:$J$174,$C131,'Off-Balance Sheet'!BO$8:BO$174)</f>
        <v>0</v>
      </c>
      <c r="AM131" s="27" t="n">
        <f aca="false">SUMIF('Off-Balance Sheet'!$J$8:$J$174,$C131,'Off-Balance Sheet'!BP$8:BP$174)</f>
        <v>0</v>
      </c>
      <c r="AN131" s="27" t="n">
        <f aca="false">SUMIF('Off-Balance Sheet'!$J$8:$J$174,$C131,'Off-Balance Sheet'!BQ$8:BQ$174)</f>
        <v>0</v>
      </c>
      <c r="AO131" s="27" t="n">
        <f aca="false">SUMIF('Off-Balance Sheet'!$J$8:$J$174,$C131,'Off-Balance Sheet'!BR$8:BR$174)</f>
        <v>0</v>
      </c>
      <c r="AP131" s="27" t="n">
        <f aca="false">SUMIF('Off-Balance Sheet'!$J$8:$J$174,$C131,'Off-Balance Sheet'!BS$8:BS$174)</f>
        <v>0</v>
      </c>
      <c r="AQ131" s="27" t="n">
        <f aca="false">SUMIF('Off-Balance Sheet'!$J$8:$J$174,$C131,'Off-Balance Sheet'!BT$8:BT$174)</f>
        <v>0</v>
      </c>
      <c r="AR131" s="27" t="n">
        <f aca="false">SUMIF('Off-Balance Sheet'!$J$8:$J$174,$C131,'Off-Balance Sheet'!BU$8:BU$174)</f>
        <v>0</v>
      </c>
      <c r="AS131" s="27" t="n">
        <f aca="false">SUMIF('Off-Balance Sheet'!$J$8:$J$174,$C131,'Off-Balance Sheet'!BV$8:BV$174)</f>
        <v>0</v>
      </c>
      <c r="AT131" s="27" t="n">
        <f aca="false">SUMIF('Off-Balance Sheet'!$J$8:$J$174,$C131,'Off-Balance Sheet'!BW$8:BW$174)</f>
        <v>0</v>
      </c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  <c r="BW131" s="27"/>
      <c r="BX131" s="27"/>
      <c r="BY131" s="27"/>
      <c r="BZ131" s="27"/>
      <c r="CA131" s="27"/>
      <c r="CB131" s="27"/>
      <c r="CC131" s="27"/>
      <c r="CD131" s="27"/>
      <c r="CE131" s="27"/>
      <c r="CF131" s="27"/>
      <c r="CG131" s="27"/>
      <c r="CH131" s="27"/>
      <c r="CI131" s="27"/>
      <c r="CJ131" s="27"/>
      <c r="CK131" s="27"/>
      <c r="CL131" s="27"/>
      <c r="CM131" s="27"/>
      <c r="CN131" s="27"/>
      <c r="CO131" s="27"/>
      <c r="CP131" s="27"/>
      <c r="CQ131" s="27"/>
      <c r="CR131" s="27"/>
      <c r="CS131" s="27"/>
      <c r="CT131" s="27"/>
      <c r="CU131" s="27"/>
      <c r="CV131" s="27"/>
      <c r="CW131" s="27"/>
      <c r="CX131" s="27"/>
      <c r="CY131" s="27"/>
      <c r="CZ131" s="27"/>
      <c r="DA131" s="27"/>
      <c r="DB131" s="27"/>
      <c r="DC131" s="27"/>
      <c r="DD131" s="27"/>
      <c r="DE131" s="27"/>
      <c r="DF131" s="27"/>
      <c r="DG131" s="27"/>
      <c r="DH131" s="27"/>
      <c r="DI131" s="27"/>
      <c r="DJ131" s="27"/>
      <c r="DK131" s="27"/>
    </row>
    <row r="132" customFormat="false" ht="12.75" hidden="false" customHeight="false" outlineLevel="0" collapsed="false">
      <c r="A132" s="38"/>
      <c r="C132" s="38" t="s">
        <v>215</v>
      </c>
      <c r="D132" s="13" t="n">
        <f aca="false">SUMIF('Off-Balance Sheet'!$J$8:$J$174,$C132,'Off-Balance Sheet'!$U$8:$U$174)</f>
        <v>350</v>
      </c>
      <c r="F132" s="27" t="n">
        <f aca="false">SUMIF('Off-Balance Sheet'!$J$8:$J$174,$C132,'Off-Balance Sheet'!AI$8:AI$174)</f>
        <v>0</v>
      </c>
      <c r="G132" s="27" t="n">
        <f aca="false">SUMIF('Off-Balance Sheet'!$J$8:$J$174,$C132,'Off-Balance Sheet'!AJ$8:AJ$174)</f>
        <v>355.961</v>
      </c>
      <c r="H132" s="27" t="n">
        <f aca="false">SUMIF('Off-Balance Sheet'!$J$8:$J$174,$C132,'Off-Balance Sheet'!AK$8:AK$174)</f>
        <v>0</v>
      </c>
      <c r="I132" s="27" t="n">
        <f aca="false">SUMIF('Off-Balance Sheet'!$J$8:$J$174,$C132,'Off-Balance Sheet'!AL$8:AL$174)</f>
        <v>0</v>
      </c>
      <c r="J132" s="27" t="n">
        <f aca="false">SUMIF('Off-Balance Sheet'!$J$8:$J$174,$C132,'Off-Balance Sheet'!AM$8:AM$174)</f>
        <v>0</v>
      </c>
      <c r="K132" s="27" t="n">
        <f aca="false">SUMIF('Off-Balance Sheet'!$J$8:$J$174,$C132,'Off-Balance Sheet'!AN$8:AN$174)</f>
        <v>0</v>
      </c>
      <c r="L132" s="27" t="n">
        <f aca="false">SUMIF('Off-Balance Sheet'!$J$8:$J$174,$C132,'Off-Balance Sheet'!AO$8:AO$174)</f>
        <v>0</v>
      </c>
      <c r="M132" s="27" t="n">
        <f aca="false">SUMIF('Off-Balance Sheet'!$J$8:$J$174,$C132,'Off-Balance Sheet'!AP$8:AP$174)</f>
        <v>0</v>
      </c>
      <c r="N132" s="27" t="n">
        <f aca="false">SUMIF('Off-Balance Sheet'!$J$8:$J$174,$C132,'Off-Balance Sheet'!AQ$8:AQ$174)</f>
        <v>0</v>
      </c>
      <c r="O132" s="27" t="n">
        <f aca="false">SUMIF('Off-Balance Sheet'!$J$8:$J$174,$C132,'Off-Balance Sheet'!AR$8:AR$174)</f>
        <v>0</v>
      </c>
      <c r="P132" s="27" t="n">
        <f aca="false">SUMIF('Off-Balance Sheet'!$J$8:$J$174,$C132,'Off-Balance Sheet'!AS$8:AS$174)</f>
        <v>0</v>
      </c>
      <c r="Q132" s="27" t="n">
        <f aca="false">SUMIF('Off-Balance Sheet'!$J$8:$J$174,$C132,'Off-Balance Sheet'!AT$8:AT$174)</f>
        <v>0</v>
      </c>
      <c r="R132" s="27" t="n">
        <f aca="false">SUMIF('Off-Balance Sheet'!$J$8:$J$174,$C132,'Off-Balance Sheet'!AU$8:AU$174)</f>
        <v>0</v>
      </c>
      <c r="S132" s="27" t="n">
        <f aca="false">SUMIF('Off-Balance Sheet'!$J$8:$J$174,$C132,'Off-Balance Sheet'!AV$8:AV$174)</f>
        <v>0</v>
      </c>
      <c r="T132" s="27" t="n">
        <f aca="false">SUMIF('Off-Balance Sheet'!$J$8:$J$174,$C132,'Off-Balance Sheet'!AW$8:AW$174)</f>
        <v>0</v>
      </c>
      <c r="U132" s="27" t="n">
        <f aca="false">SUMIF('Off-Balance Sheet'!$J$8:$J$174,$C132,'Off-Balance Sheet'!AX$8:AX$174)</f>
        <v>0</v>
      </c>
      <c r="V132" s="27" t="n">
        <f aca="false">SUMIF('Off-Balance Sheet'!$J$8:$J$174,$C132,'Off-Balance Sheet'!AY$8:AY$174)</f>
        <v>0</v>
      </c>
      <c r="W132" s="27" t="n">
        <f aca="false">SUMIF('Off-Balance Sheet'!$J$8:$J$174,$C132,'Off-Balance Sheet'!AZ$8:AZ$174)</f>
        <v>0</v>
      </c>
      <c r="X132" s="27" t="n">
        <f aca="false">SUMIF('Off-Balance Sheet'!$J$8:$J$174,$C132,'Off-Balance Sheet'!BA$8:BA$174)</f>
        <v>0</v>
      </c>
      <c r="Y132" s="27" t="n">
        <f aca="false">SUMIF('Off-Balance Sheet'!$J$8:$J$174,$C132,'Off-Balance Sheet'!BB$8:BB$174)</f>
        <v>0</v>
      </c>
      <c r="Z132" s="27" t="n">
        <f aca="false">SUMIF('Off-Balance Sheet'!$J$8:$J$174,$C132,'Off-Balance Sheet'!BC$8:BC$174)</f>
        <v>0</v>
      </c>
      <c r="AA132" s="27" t="n">
        <f aca="false">SUMIF('Off-Balance Sheet'!$J$8:$J$174,$C132,'Off-Balance Sheet'!BD$8:BD$174)</f>
        <v>0</v>
      </c>
      <c r="AB132" s="27" t="n">
        <f aca="false">SUMIF('Off-Balance Sheet'!$J$8:$J$174,$C132,'Off-Balance Sheet'!BE$8:BE$174)</f>
        <v>0</v>
      </c>
      <c r="AC132" s="27" t="n">
        <f aca="false">SUMIF('Off-Balance Sheet'!$J$8:$J$174,$C132,'Off-Balance Sheet'!BF$8:BF$174)</f>
        <v>0</v>
      </c>
      <c r="AD132" s="27" t="n">
        <f aca="false">SUMIF('Off-Balance Sheet'!$J$8:$J$174,$C132,'Off-Balance Sheet'!BG$8:BG$174)</f>
        <v>0</v>
      </c>
      <c r="AE132" s="27" t="n">
        <f aca="false">SUMIF('Off-Balance Sheet'!$J$8:$J$174,$C132,'Off-Balance Sheet'!BH$8:BH$174)</f>
        <v>0</v>
      </c>
      <c r="AF132" s="27" t="n">
        <f aca="false">SUMIF('Off-Balance Sheet'!$J$8:$J$174,$C132,'Off-Balance Sheet'!BI$8:BI$174)</f>
        <v>0</v>
      </c>
      <c r="AG132" s="27" t="n">
        <f aca="false">SUMIF('Off-Balance Sheet'!$J$8:$J$174,$C132,'Off-Balance Sheet'!BJ$8:BJ$174)</f>
        <v>0</v>
      </c>
      <c r="AH132" s="27" t="n">
        <f aca="false">SUMIF('Off-Balance Sheet'!$J$8:$J$174,$C132,'Off-Balance Sheet'!BK$8:BK$174)</f>
        <v>0</v>
      </c>
      <c r="AI132" s="27" t="n">
        <f aca="false">SUMIF('Off-Balance Sheet'!$J$8:$J$174,$C132,'Off-Balance Sheet'!BL$8:BL$174)</f>
        <v>0</v>
      </c>
      <c r="AJ132" s="27" t="n">
        <f aca="false">SUMIF('Off-Balance Sheet'!$J$8:$J$174,$C132,'Off-Balance Sheet'!BM$8:BM$174)</f>
        <v>0</v>
      </c>
      <c r="AK132" s="27" t="n">
        <f aca="false">SUMIF('Off-Balance Sheet'!$J$8:$J$174,$C132,'Off-Balance Sheet'!BN$8:BN$174)</f>
        <v>0</v>
      </c>
      <c r="AL132" s="27" t="n">
        <f aca="false">SUMIF('Off-Balance Sheet'!$J$8:$J$174,$C132,'Off-Balance Sheet'!BO$8:BO$174)</f>
        <v>0</v>
      </c>
      <c r="AM132" s="27" t="n">
        <f aca="false">SUMIF('Off-Balance Sheet'!$J$8:$J$174,$C132,'Off-Balance Sheet'!BP$8:BP$174)</f>
        <v>0</v>
      </c>
      <c r="AN132" s="27" t="n">
        <f aca="false">SUMIF('Off-Balance Sheet'!$J$8:$J$174,$C132,'Off-Balance Sheet'!BQ$8:BQ$174)</f>
        <v>0</v>
      </c>
      <c r="AO132" s="27" t="n">
        <f aca="false">SUMIF('Off-Balance Sheet'!$J$8:$J$174,$C132,'Off-Balance Sheet'!BR$8:BR$174)</f>
        <v>0</v>
      </c>
      <c r="AP132" s="27" t="n">
        <f aca="false">SUMIF('Off-Balance Sheet'!$J$8:$J$174,$C132,'Off-Balance Sheet'!BS$8:BS$174)</f>
        <v>0</v>
      </c>
      <c r="AQ132" s="27" t="n">
        <f aca="false">SUMIF('Off-Balance Sheet'!$J$8:$J$174,$C132,'Off-Balance Sheet'!BT$8:BT$174)</f>
        <v>0</v>
      </c>
      <c r="AR132" s="27" t="n">
        <f aca="false">SUMIF('Off-Balance Sheet'!$J$8:$J$174,$C132,'Off-Balance Sheet'!BU$8:BU$174)</f>
        <v>0</v>
      </c>
      <c r="AS132" s="27" t="n">
        <f aca="false">SUMIF('Off-Balance Sheet'!$J$8:$J$174,$C132,'Off-Balance Sheet'!BV$8:BV$174)</f>
        <v>0</v>
      </c>
      <c r="AT132" s="27" t="n">
        <f aca="false">SUMIF('Off-Balance Sheet'!$J$8:$J$174,$C132,'Off-Balance Sheet'!BW$8:BW$174)</f>
        <v>0</v>
      </c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</row>
    <row r="133" customFormat="false" ht="12.75" hidden="false" customHeight="false" outlineLevel="0" collapsed="false">
      <c r="A133" s="38"/>
      <c r="C133" s="38" t="s">
        <v>216</v>
      </c>
      <c r="D133" s="13" t="n">
        <f aca="false">SUMIF('Off-Balance Sheet'!$J$8:$J$174,$C133,'Off-Balance Sheet'!$U$8:$U$174)</f>
        <v>0</v>
      </c>
      <c r="F133" s="27" t="n">
        <f aca="false">'Off-Balance Sheet'!AI76</f>
        <v>6.597</v>
      </c>
      <c r="G133" s="27" t="n">
        <f aca="false">SUMIF('Off-Balance Sheet'!$J$8:$J$174,$C133,'Off-Balance Sheet'!AJ$8:AJ$174)</f>
        <v>0</v>
      </c>
      <c r="H133" s="27" t="n">
        <f aca="false">SUMIF('Off-Balance Sheet'!$J$8:$J$174,$C133,'Off-Balance Sheet'!AK$8:AK$174)</f>
        <v>0</v>
      </c>
      <c r="I133" s="27" t="n">
        <f aca="false">SUMIF('Off-Balance Sheet'!$J$8:$J$174,$C133,'Off-Balance Sheet'!AL$8:AL$174)</f>
        <v>0</v>
      </c>
      <c r="J133" s="27" t="n">
        <f aca="false">SUMIF('Off-Balance Sheet'!$J$8:$J$174,$C133,'Off-Balance Sheet'!AM$8:AM$174)</f>
        <v>0</v>
      </c>
      <c r="K133" s="27" t="n">
        <f aca="false">SUMIF('Off-Balance Sheet'!$J$8:$J$174,$C133,'Off-Balance Sheet'!AN$8:AN$174)</f>
        <v>0</v>
      </c>
      <c r="L133" s="27" t="n">
        <f aca="false">SUMIF('Off-Balance Sheet'!$J$8:$J$174,$C133,'Off-Balance Sheet'!AO$8:AO$174)</f>
        <v>0</v>
      </c>
      <c r="M133" s="27" t="n">
        <f aca="false">SUMIF('Off-Balance Sheet'!$J$8:$J$174,$C133,'Off-Balance Sheet'!AP$8:AP$174)</f>
        <v>0</v>
      </c>
      <c r="N133" s="27" t="n">
        <f aca="false">SUMIF('Off-Balance Sheet'!$J$8:$J$174,$C133,'Off-Balance Sheet'!AQ$8:AQ$174)</f>
        <v>0</v>
      </c>
      <c r="O133" s="27" t="n">
        <f aca="false">SUMIF('Off-Balance Sheet'!$J$8:$J$174,$C133,'Off-Balance Sheet'!AR$8:AR$174)</f>
        <v>0</v>
      </c>
      <c r="P133" s="27" t="n">
        <f aca="false">SUMIF('Off-Balance Sheet'!$J$8:$J$174,$C133,'Off-Balance Sheet'!AS$8:AS$174)</f>
        <v>0</v>
      </c>
      <c r="Q133" s="27" t="n">
        <f aca="false">SUMIF('Off-Balance Sheet'!$J$8:$J$174,$C133,'Off-Balance Sheet'!AT$8:AT$174)</f>
        <v>0</v>
      </c>
      <c r="R133" s="27" t="n">
        <f aca="false">SUMIF('Off-Balance Sheet'!$J$8:$J$174,$C133,'Off-Balance Sheet'!AU$8:AU$174)</f>
        <v>0</v>
      </c>
      <c r="S133" s="27" t="n">
        <f aca="false">SUMIF('Off-Balance Sheet'!$J$8:$J$174,$C133,'Off-Balance Sheet'!AV$8:AV$174)</f>
        <v>0</v>
      </c>
      <c r="T133" s="27" t="n">
        <f aca="false">SUMIF('Off-Balance Sheet'!$J$8:$J$174,$C133,'Off-Balance Sheet'!AW$8:AW$174)</f>
        <v>0</v>
      </c>
      <c r="U133" s="27" t="n">
        <f aca="false">SUMIF('Off-Balance Sheet'!$J$8:$J$174,$C133,'Off-Balance Sheet'!AX$8:AX$174)</f>
        <v>0</v>
      </c>
      <c r="V133" s="27" t="n">
        <f aca="false">SUMIF('Off-Balance Sheet'!$J$8:$J$174,$C133,'Off-Balance Sheet'!AY$8:AY$174)</f>
        <v>0</v>
      </c>
      <c r="W133" s="27" t="n">
        <f aca="false">SUMIF('Off-Balance Sheet'!$J$8:$J$174,$C133,'Off-Balance Sheet'!AZ$8:AZ$174)</f>
        <v>0</v>
      </c>
      <c r="X133" s="27" t="n">
        <f aca="false">SUMIF('Off-Balance Sheet'!$J$8:$J$174,$C133,'Off-Balance Sheet'!BA$8:BA$174)</f>
        <v>0</v>
      </c>
      <c r="Y133" s="27" t="n">
        <f aca="false">SUMIF('Off-Balance Sheet'!$J$8:$J$174,$C133,'Off-Balance Sheet'!BB$8:BB$174)</f>
        <v>0</v>
      </c>
      <c r="Z133" s="27" t="n">
        <f aca="false">SUMIF('Off-Balance Sheet'!$J$8:$J$174,$C133,'Off-Balance Sheet'!BC$8:BC$174)</f>
        <v>0</v>
      </c>
      <c r="AA133" s="27" t="n">
        <f aca="false">SUMIF('Off-Balance Sheet'!$J$8:$J$174,$C133,'Off-Balance Sheet'!BD$8:BD$174)</f>
        <v>0</v>
      </c>
      <c r="AB133" s="27" t="n">
        <f aca="false">SUMIF('Off-Balance Sheet'!$J$8:$J$174,$C133,'Off-Balance Sheet'!BE$8:BE$174)</f>
        <v>0</v>
      </c>
      <c r="AC133" s="27" t="n">
        <f aca="false">SUMIF('Off-Balance Sheet'!$J$8:$J$174,$C133,'Off-Balance Sheet'!BF$8:BF$174)</f>
        <v>0</v>
      </c>
      <c r="AD133" s="27" t="n">
        <f aca="false">SUMIF('Off-Balance Sheet'!$J$8:$J$174,$C133,'Off-Balance Sheet'!BG$8:BG$174)</f>
        <v>0</v>
      </c>
      <c r="AE133" s="27" t="n">
        <f aca="false">SUMIF('Off-Balance Sheet'!$J$8:$J$174,$C133,'Off-Balance Sheet'!BH$8:BH$174)</f>
        <v>0</v>
      </c>
      <c r="AF133" s="27" t="n">
        <f aca="false">SUMIF('Off-Balance Sheet'!$J$8:$J$174,$C133,'Off-Balance Sheet'!BI$8:BI$174)</f>
        <v>0</v>
      </c>
      <c r="AG133" s="27" t="n">
        <f aca="false">SUMIF('Off-Balance Sheet'!$J$8:$J$174,$C133,'Off-Balance Sheet'!BJ$8:BJ$174)</f>
        <v>0</v>
      </c>
      <c r="AH133" s="27" t="n">
        <f aca="false">SUMIF('Off-Balance Sheet'!$J$8:$J$174,$C133,'Off-Balance Sheet'!BK$8:BK$174)</f>
        <v>0</v>
      </c>
      <c r="AI133" s="27" t="n">
        <f aca="false">SUMIF('Off-Balance Sheet'!$J$8:$J$174,$C133,'Off-Balance Sheet'!BL$8:BL$174)</f>
        <v>0</v>
      </c>
      <c r="AJ133" s="27" t="n">
        <f aca="false">SUMIF('Off-Balance Sheet'!$J$8:$J$174,$C133,'Off-Balance Sheet'!BM$8:BM$174)</f>
        <v>0</v>
      </c>
      <c r="AK133" s="27" t="n">
        <f aca="false">SUMIF('Off-Balance Sheet'!$J$8:$J$174,$C133,'Off-Balance Sheet'!BN$8:BN$174)</f>
        <v>0</v>
      </c>
      <c r="AL133" s="27" t="n">
        <f aca="false">SUMIF('Off-Balance Sheet'!$J$8:$J$174,$C133,'Off-Balance Sheet'!BO$8:BO$174)</f>
        <v>0</v>
      </c>
      <c r="AM133" s="27" t="n">
        <f aca="false">SUMIF('Off-Balance Sheet'!$J$8:$J$174,$C133,'Off-Balance Sheet'!BP$8:BP$174)</f>
        <v>0</v>
      </c>
      <c r="AN133" s="27" t="n">
        <f aca="false">SUMIF('Off-Balance Sheet'!$J$8:$J$174,$C133,'Off-Balance Sheet'!BQ$8:BQ$174)</f>
        <v>0</v>
      </c>
      <c r="AO133" s="27" t="n">
        <f aca="false">SUMIF('Off-Balance Sheet'!$J$8:$J$174,$C133,'Off-Balance Sheet'!BR$8:BR$174)</f>
        <v>0</v>
      </c>
      <c r="AP133" s="27" t="n">
        <f aca="false">SUMIF('Off-Balance Sheet'!$J$8:$J$174,$C133,'Off-Balance Sheet'!BS$8:BS$174)</f>
        <v>0</v>
      </c>
      <c r="AQ133" s="27" t="n">
        <f aca="false">SUMIF('Off-Balance Sheet'!$J$8:$J$174,$C133,'Off-Balance Sheet'!BT$8:BT$174)</f>
        <v>0</v>
      </c>
      <c r="AR133" s="27" t="n">
        <f aca="false">SUMIF('Off-Balance Sheet'!$J$8:$J$174,$C133,'Off-Balance Sheet'!BU$8:BU$174)</f>
        <v>0</v>
      </c>
      <c r="AS133" s="27" t="n">
        <f aca="false">SUMIF('Off-Balance Sheet'!$J$8:$J$174,$C133,'Off-Balance Sheet'!BV$8:BV$174)</f>
        <v>0</v>
      </c>
      <c r="AT133" s="27" t="n">
        <f aca="false">SUMIF('Off-Balance Sheet'!$J$8:$J$174,$C133,'Off-Balance Sheet'!BW$8:BW$174)</f>
        <v>0</v>
      </c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</row>
    <row r="134" customFormat="false" ht="12.75" hidden="false" customHeight="false" outlineLevel="0" collapsed="false">
      <c r="A134" s="38"/>
      <c r="C134" s="38" t="s">
        <v>217</v>
      </c>
      <c r="D134" s="13" t="n">
        <f aca="false">SUMIF('Off-Balance Sheet'!$J$8:$J$174,$C134,'Off-Balance Sheet'!$U$8:$U$174)</f>
        <v>33</v>
      </c>
      <c r="F134" s="27" t="n">
        <f aca="false">SUMIF('Off-Balance Sheet'!$J$8:$J$174,$C134,'Off-Balance Sheet'!AI$8:AI$174)</f>
        <v>0.828</v>
      </c>
      <c r="G134" s="27" t="n">
        <f aca="false">SUMIF('Off-Balance Sheet'!$J$8:$J$174,$C134,'Off-Balance Sheet'!AJ$8:AJ$174)</f>
        <v>1.109</v>
      </c>
      <c r="H134" s="27" t="n">
        <f aca="false">SUMIF('Off-Balance Sheet'!$J$8:$J$174,$C134,'Off-Balance Sheet'!AK$8:AK$174)</f>
        <v>1.134</v>
      </c>
      <c r="I134" s="27" t="n">
        <f aca="false">SUMIF('Off-Balance Sheet'!$J$8:$J$174,$C134,'Off-Balance Sheet'!AL$8:AL$174)</f>
        <v>1.187</v>
      </c>
      <c r="J134" s="27" t="n">
        <f aca="false">SUMIF('Off-Balance Sheet'!$J$8:$J$174,$C134,'Off-Balance Sheet'!AM$8:AM$174)</f>
        <v>1.174</v>
      </c>
      <c r="K134" s="27" t="n">
        <f aca="false">SUMIF('Off-Balance Sheet'!$J$8:$J$174,$C134,'Off-Balance Sheet'!AN$8:AN$174)</f>
        <v>1.162</v>
      </c>
      <c r="L134" s="27" t="n">
        <f aca="false">SUMIF('Off-Balance Sheet'!$J$8:$J$174,$C134,'Off-Balance Sheet'!AO$8:AO$174)</f>
        <v>1.187</v>
      </c>
      <c r="M134" s="27" t="n">
        <f aca="false">SUMIF('Off-Balance Sheet'!$J$8:$J$174,$C134,'Off-Balance Sheet'!AP$8:AP$174)</f>
        <v>1.297</v>
      </c>
      <c r="N134" s="27" t="n">
        <f aca="false">SUMIF('Off-Balance Sheet'!$J$8:$J$174,$C134,'Off-Balance Sheet'!AQ$8:AQ$174)</f>
        <v>1.283</v>
      </c>
      <c r="O134" s="27" t="n">
        <f aca="false">SUMIF('Off-Balance Sheet'!$J$8:$J$174,$C134,'Off-Balance Sheet'!AR$8:AR$174)</f>
        <v>1.282</v>
      </c>
      <c r="P134" s="27" t="n">
        <f aca="false">SUMIF('Off-Balance Sheet'!$J$8:$J$174,$C134,'Off-Balance Sheet'!AS$8:AS$174)</f>
        <v>1.297</v>
      </c>
      <c r="Q134" s="27" t="n">
        <f aca="false">SUMIF('Off-Balance Sheet'!$J$8:$J$174,$C134,'Off-Balance Sheet'!AT$8:AT$174)</f>
        <v>1.457</v>
      </c>
      <c r="R134" s="27" t="n">
        <f aca="false">SUMIF('Off-Balance Sheet'!$J$8:$J$174,$C134,'Off-Balance Sheet'!AU$8:AU$174)</f>
        <v>1.441</v>
      </c>
      <c r="S134" s="27" t="n">
        <f aca="false">SUMIF('Off-Balance Sheet'!$J$8:$J$174,$C134,'Off-Balance Sheet'!AV$8:AV$174)</f>
        <v>1.426</v>
      </c>
      <c r="T134" s="27" t="n">
        <f aca="false">SUMIF('Off-Balance Sheet'!$J$8:$J$174,$C134,'Off-Balance Sheet'!AW$8:AW$174)</f>
        <v>1.457</v>
      </c>
      <c r="U134" s="27" t="n">
        <f aca="false">SUMIF('Off-Balance Sheet'!$J$8:$J$174,$C134,'Off-Balance Sheet'!AX$8:AX$174)</f>
        <v>1.674</v>
      </c>
      <c r="V134" s="27" t="n">
        <f aca="false">SUMIF('Off-Balance Sheet'!$J$8:$J$174,$C134,'Off-Balance Sheet'!AY$8:AY$174)</f>
        <v>1.656</v>
      </c>
      <c r="W134" s="27" t="n">
        <f aca="false">SUMIF('Off-Balance Sheet'!$J$8:$J$174,$C134,'Off-Balance Sheet'!AZ$8:AZ$174)</f>
        <v>1.637</v>
      </c>
      <c r="X134" s="27" t="n">
        <f aca="false">SUMIF('Off-Balance Sheet'!$J$8:$J$174,$C134,'Off-Balance Sheet'!BA$8:BA$174)</f>
        <v>1.674</v>
      </c>
      <c r="Y134" s="27" t="n">
        <f aca="false">SUMIF('Off-Balance Sheet'!$J$8:$J$174,$C134,'Off-Balance Sheet'!BB$8:BB$174)</f>
        <v>1.944</v>
      </c>
      <c r="Z134" s="27" t="n">
        <f aca="false">SUMIF('Off-Balance Sheet'!$J$8:$J$174,$C134,'Off-Balance Sheet'!BC$8:BC$174)</f>
        <v>1.923</v>
      </c>
      <c r="AA134" s="27" t="n">
        <f aca="false">SUMIF('Off-Balance Sheet'!$J$8:$J$174,$C134,'Off-Balance Sheet'!BD$8:BD$174)</f>
        <v>1.901</v>
      </c>
      <c r="AB134" s="27" t="n">
        <f aca="false">SUMIF('Off-Balance Sheet'!$J$8:$J$174,$C134,'Off-Balance Sheet'!BE$8:BE$174)</f>
        <v>1.944</v>
      </c>
      <c r="AC134" s="27" t="n">
        <f aca="false">SUMIF('Off-Balance Sheet'!$J$8:$J$174,$C134,'Off-Balance Sheet'!BF$8:BF$174)</f>
        <v>2.214</v>
      </c>
      <c r="AD134" s="27" t="n">
        <f aca="false">SUMIF('Off-Balance Sheet'!$J$8:$J$174,$C134,'Off-Balance Sheet'!BG$8:BG$174)</f>
        <v>2.19</v>
      </c>
      <c r="AE134" s="27" t="n">
        <f aca="false">SUMIF('Off-Balance Sheet'!$J$8:$J$174,$C134,'Off-Balance Sheet'!BH$8:BH$174)</f>
        <v>2.19</v>
      </c>
      <c r="AF134" s="27" t="n">
        <f aca="false">SUMIF('Off-Balance Sheet'!$J$8:$J$174,$C134,'Off-Balance Sheet'!BI$8:BI$174)</f>
        <v>2.214</v>
      </c>
      <c r="AG134" s="27" t="n">
        <f aca="false">SUMIF('Off-Balance Sheet'!$J$8:$J$174,$C134,'Off-Balance Sheet'!BJ$8:BJ$174)</f>
        <v>0</v>
      </c>
      <c r="AH134" s="27" t="n">
        <f aca="false">SUMIF('Off-Balance Sheet'!$J$8:$J$174,$C134,'Off-Balance Sheet'!BK$8:BK$174)</f>
        <v>0</v>
      </c>
      <c r="AI134" s="27" t="n">
        <f aca="false">SUMIF('Off-Balance Sheet'!$J$8:$J$174,$C134,'Off-Balance Sheet'!BL$8:BL$174)</f>
        <v>0</v>
      </c>
      <c r="AJ134" s="27" t="n">
        <f aca="false">SUMIF('Off-Balance Sheet'!$J$8:$J$174,$C134,'Off-Balance Sheet'!BM$8:BM$174)</f>
        <v>0</v>
      </c>
      <c r="AK134" s="27" t="n">
        <f aca="false">SUMIF('Off-Balance Sheet'!$J$8:$J$174,$C134,'Off-Balance Sheet'!BN$8:BN$174)</f>
        <v>0</v>
      </c>
      <c r="AL134" s="27" t="n">
        <f aca="false">SUMIF('Off-Balance Sheet'!$J$8:$J$174,$C134,'Off-Balance Sheet'!BO$8:BO$174)</f>
        <v>0</v>
      </c>
      <c r="AM134" s="27" t="n">
        <f aca="false">SUMIF('Off-Balance Sheet'!$J$8:$J$174,$C134,'Off-Balance Sheet'!BP$8:BP$174)</f>
        <v>0</v>
      </c>
      <c r="AN134" s="27" t="n">
        <f aca="false">SUMIF('Off-Balance Sheet'!$J$8:$J$174,$C134,'Off-Balance Sheet'!BQ$8:BQ$174)</f>
        <v>0</v>
      </c>
      <c r="AO134" s="27" t="n">
        <f aca="false">SUMIF('Off-Balance Sheet'!$J$8:$J$174,$C134,'Off-Balance Sheet'!BR$8:BR$174)</f>
        <v>0</v>
      </c>
      <c r="AP134" s="27" t="n">
        <f aca="false">SUMIF('Off-Balance Sheet'!$J$8:$J$174,$C134,'Off-Balance Sheet'!BS$8:BS$174)</f>
        <v>0</v>
      </c>
      <c r="AQ134" s="27" t="n">
        <f aca="false">SUMIF('Off-Balance Sheet'!$J$8:$J$174,$C134,'Off-Balance Sheet'!BT$8:BT$174)</f>
        <v>0</v>
      </c>
      <c r="AR134" s="27" t="n">
        <f aca="false">SUMIF('Off-Balance Sheet'!$J$8:$J$174,$C134,'Off-Balance Sheet'!BU$8:BU$174)</f>
        <v>0</v>
      </c>
      <c r="AS134" s="27" t="n">
        <f aca="false">SUMIF('Off-Balance Sheet'!$J$8:$J$174,$C134,'Off-Balance Sheet'!BV$8:BV$174)</f>
        <v>0</v>
      </c>
      <c r="AT134" s="27" t="n">
        <f aca="false">SUMIF('Off-Balance Sheet'!$J$8:$J$174,$C134,'Off-Balance Sheet'!BW$8:BW$174)</f>
        <v>0</v>
      </c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</row>
    <row r="135" customFormat="false" ht="12.75" hidden="false" customHeight="false" outlineLevel="0" collapsed="false">
      <c r="A135" s="38"/>
      <c r="C135" s="38" t="s">
        <v>218</v>
      </c>
      <c r="D135" s="13" t="n">
        <f aca="false">SUMIF('Off-Balance Sheet'!$J$8:$J$174,$C135,'Off-Balance Sheet'!$U$8:$U$174)</f>
        <v>211</v>
      </c>
      <c r="F135" s="27" t="n">
        <f aca="false">SUMIF('Off-Balance Sheet'!$J$8:$J$174,$C135,'Off-Balance Sheet'!AI$8:AI$174)</f>
        <v>4.752</v>
      </c>
      <c r="G135" s="27" t="n">
        <f aca="false">SUMIF('Off-Balance Sheet'!$J$8:$J$174,$C135,'Off-Balance Sheet'!AJ$8:AJ$174)</f>
        <v>7.128</v>
      </c>
      <c r="H135" s="27" t="n">
        <f aca="false">SUMIF('Off-Balance Sheet'!$J$8:$J$174,$C135,'Off-Balance Sheet'!AK$8:AK$174)</f>
        <v>7.128</v>
      </c>
      <c r="I135" s="27" t="n">
        <f aca="false">SUMIF('Off-Balance Sheet'!$J$8:$J$174,$C135,'Off-Balance Sheet'!AL$8:AL$174)</f>
        <v>7.128</v>
      </c>
      <c r="J135" s="27" t="n">
        <f aca="false">SUMIF('Off-Balance Sheet'!$J$8:$J$174,$C135,'Off-Balance Sheet'!AM$8:AM$174)</f>
        <v>7.128</v>
      </c>
      <c r="K135" s="27" t="n">
        <f aca="false">SUMIF('Off-Balance Sheet'!$J$8:$J$174,$C135,'Off-Balance Sheet'!AN$8:AN$174)</f>
        <v>7.128</v>
      </c>
      <c r="L135" s="27" t="n">
        <f aca="false">SUMIF('Off-Balance Sheet'!$J$8:$J$174,$C135,'Off-Balance Sheet'!AO$8:AO$174)</f>
        <v>7.128</v>
      </c>
      <c r="M135" s="27" t="n">
        <f aca="false">SUMIF('Off-Balance Sheet'!$J$8:$J$174,$C135,'Off-Balance Sheet'!AP$8:AP$174)</f>
        <v>7.128</v>
      </c>
      <c r="N135" s="27" t="n">
        <f aca="false">SUMIF('Off-Balance Sheet'!$J$8:$J$174,$C135,'Off-Balance Sheet'!AQ$8:AQ$174)</f>
        <v>7.128</v>
      </c>
      <c r="O135" s="27" t="n">
        <f aca="false">SUMIF('Off-Balance Sheet'!$J$8:$J$174,$C135,'Off-Balance Sheet'!AR$8:AR$174)</f>
        <v>7.128</v>
      </c>
      <c r="P135" s="27" t="n">
        <f aca="false">SUMIF('Off-Balance Sheet'!$J$8:$J$174,$C135,'Off-Balance Sheet'!AS$8:AS$174)</f>
        <v>7.128</v>
      </c>
      <c r="Q135" s="27" t="n">
        <f aca="false">SUMIF('Off-Balance Sheet'!$J$8:$J$174,$C135,'Off-Balance Sheet'!AT$8:AT$174)</f>
        <v>7.128</v>
      </c>
      <c r="R135" s="27" t="n">
        <f aca="false">SUMIF('Off-Balance Sheet'!$J$8:$J$174,$C135,'Off-Balance Sheet'!AU$8:AU$174)</f>
        <v>7.128</v>
      </c>
      <c r="S135" s="27" t="n">
        <f aca="false">SUMIF('Off-Balance Sheet'!$J$8:$J$174,$C135,'Off-Balance Sheet'!AV$8:AV$174)</f>
        <v>7.128</v>
      </c>
      <c r="T135" s="27" t="n">
        <f aca="false">SUMIF('Off-Balance Sheet'!$J$8:$J$174,$C135,'Off-Balance Sheet'!AW$8:AW$174)</f>
        <v>7.128</v>
      </c>
      <c r="U135" s="27" t="n">
        <f aca="false">SUMIF('Off-Balance Sheet'!$J$8:$J$174,$C135,'Off-Balance Sheet'!AX$8:AX$174)</f>
        <v>7.128</v>
      </c>
      <c r="V135" s="27" t="n">
        <f aca="false">SUMIF('Off-Balance Sheet'!$J$8:$J$174,$C135,'Off-Balance Sheet'!AY$8:AY$174)</f>
        <v>7.128</v>
      </c>
      <c r="W135" s="27" t="n">
        <f aca="false">SUMIF('Off-Balance Sheet'!$J$8:$J$174,$C135,'Off-Balance Sheet'!AZ$8:AZ$174)</f>
        <v>7.128</v>
      </c>
      <c r="X135" s="27" t="n">
        <f aca="false">SUMIF('Off-Balance Sheet'!$J$8:$J$174,$C135,'Off-Balance Sheet'!BA$8:BA$174)</f>
        <v>7.128</v>
      </c>
      <c r="Y135" s="27" t="n">
        <f aca="false">SUMIF('Off-Balance Sheet'!$J$8:$J$174,$C135,'Off-Balance Sheet'!BB$8:BB$174)</f>
        <v>7.128</v>
      </c>
      <c r="Z135" s="27" t="n">
        <f aca="false">SUMIF('Off-Balance Sheet'!$J$8:$J$174,$C135,'Off-Balance Sheet'!BC$8:BC$174)</f>
        <v>7.128</v>
      </c>
      <c r="AA135" s="27" t="n">
        <f aca="false">SUMIF('Off-Balance Sheet'!$J$8:$J$174,$C135,'Off-Balance Sheet'!BD$8:BD$174)</f>
        <v>7.128</v>
      </c>
      <c r="AB135" s="27" t="n">
        <f aca="false">SUMIF('Off-Balance Sheet'!$J$8:$J$174,$C135,'Off-Balance Sheet'!BE$8:BE$174)</f>
        <v>7.128</v>
      </c>
      <c r="AC135" s="27" t="n">
        <f aca="false">SUMIF('Off-Balance Sheet'!$J$8:$J$174,$C135,'Off-Balance Sheet'!BF$8:BF$174)</f>
        <v>7.128</v>
      </c>
      <c r="AD135" s="27" t="n">
        <f aca="false">SUMIF('Off-Balance Sheet'!$J$8:$J$174,$C135,'Off-Balance Sheet'!BG$8:BG$174)</f>
        <v>7.128</v>
      </c>
      <c r="AE135" s="27" t="n">
        <f aca="false">SUMIF('Off-Balance Sheet'!$J$8:$J$174,$C135,'Off-Balance Sheet'!BH$8:BH$174)</f>
        <v>7.128</v>
      </c>
      <c r="AF135" s="27" t="n">
        <f aca="false">SUMIF('Off-Balance Sheet'!$J$8:$J$174,$C135,'Off-Balance Sheet'!BI$8:BI$174)</f>
        <v>7.128</v>
      </c>
      <c r="AG135" s="27" t="n">
        <f aca="false">SUMIF('Off-Balance Sheet'!$J$8:$J$174,$C135,'Off-Balance Sheet'!BJ$8:BJ$174)</f>
        <v>7.128</v>
      </c>
      <c r="AH135" s="27" t="n">
        <f aca="false">SUMIF('Off-Balance Sheet'!$J$8:$J$174,$C135,'Off-Balance Sheet'!BK$8:BK$174)</f>
        <v>7.128</v>
      </c>
      <c r="AI135" s="27" t="n">
        <f aca="false">SUMIF('Off-Balance Sheet'!$J$8:$J$174,$C135,'Off-Balance Sheet'!BL$8:BL$174)</f>
        <v>7.128</v>
      </c>
      <c r="AJ135" s="27" t="n">
        <f aca="false">SUMIF('Off-Balance Sheet'!$J$8:$J$174,$C135,'Off-Balance Sheet'!BM$8:BM$174)</f>
        <v>7.128</v>
      </c>
      <c r="AK135" s="27" t="n">
        <f aca="false">SUMIF('Off-Balance Sheet'!$J$8:$J$174,$C135,'Off-Balance Sheet'!BN$8:BN$174)</f>
        <v>7.128</v>
      </c>
      <c r="AL135" s="27" t="n">
        <f aca="false">SUMIF('Off-Balance Sheet'!$J$8:$J$174,$C135,'Off-Balance Sheet'!BO$8:BO$174)</f>
        <v>7.128</v>
      </c>
      <c r="AM135" s="27" t="n">
        <f aca="false">SUMIF('Off-Balance Sheet'!$J$8:$J$174,$C135,'Off-Balance Sheet'!BP$8:BP$174)</f>
        <v>7.128</v>
      </c>
      <c r="AN135" s="27" t="n">
        <f aca="false">SUMIF('Off-Balance Sheet'!$J$8:$J$174,$C135,'Off-Balance Sheet'!BQ$8:BQ$174)</f>
        <v>7.128</v>
      </c>
      <c r="AO135" s="27" t="n">
        <f aca="false">SUMIF('Off-Balance Sheet'!$J$8:$J$174,$C135,'Off-Balance Sheet'!BR$8:BR$174)</f>
        <v>7.128</v>
      </c>
      <c r="AP135" s="27" t="n">
        <f aca="false">SUMIF('Off-Balance Sheet'!$J$8:$J$174,$C135,'Off-Balance Sheet'!BS$8:BS$174)</f>
        <v>7.128</v>
      </c>
      <c r="AQ135" s="27" t="n">
        <f aca="false">SUMIF('Off-Balance Sheet'!$J$8:$J$174,$C135,'Off-Balance Sheet'!BT$8:BT$174)</f>
        <v>7.128</v>
      </c>
      <c r="AR135" s="27" t="n">
        <f aca="false">SUMIF('Off-Balance Sheet'!$J$8:$J$174,$C135,'Off-Balance Sheet'!BU$8:BU$174)</f>
        <v>7.128</v>
      </c>
      <c r="AS135" s="27" t="n">
        <f aca="false">SUMIF('Off-Balance Sheet'!$J$8:$J$174,$C135,'Off-Balance Sheet'!BV$8:BV$174)</f>
        <v>7.128</v>
      </c>
      <c r="AT135" s="27" t="n">
        <f aca="false">SUMIF('Off-Balance Sheet'!$J$8:$J$174,$C135,'Off-Balance Sheet'!BW$8:BW$174)</f>
        <v>7.128</v>
      </c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  <c r="BY135" s="27"/>
      <c r="BZ135" s="27"/>
      <c r="CA135" s="27"/>
      <c r="CB135" s="27"/>
      <c r="CC135" s="27"/>
      <c r="CD135" s="27"/>
      <c r="CE135" s="27"/>
      <c r="CF135" s="27"/>
      <c r="CG135" s="27"/>
      <c r="CH135" s="27"/>
      <c r="CI135" s="27"/>
      <c r="CJ135" s="27"/>
      <c r="CK135" s="27"/>
      <c r="CL135" s="27"/>
      <c r="CM135" s="27"/>
      <c r="CN135" s="27"/>
      <c r="CO135" s="27"/>
      <c r="CP135" s="27"/>
      <c r="CQ135" s="27"/>
      <c r="CR135" s="27"/>
      <c r="CS135" s="27"/>
      <c r="CT135" s="27"/>
      <c r="CU135" s="27"/>
      <c r="CV135" s="27"/>
      <c r="CW135" s="27"/>
      <c r="CX135" s="27"/>
      <c r="CY135" s="27"/>
      <c r="CZ135" s="27"/>
      <c r="DA135" s="27"/>
      <c r="DB135" s="27"/>
      <c r="DC135" s="27"/>
      <c r="DD135" s="27"/>
      <c r="DE135" s="27"/>
      <c r="DF135" s="27"/>
      <c r="DG135" s="27"/>
      <c r="DH135" s="27"/>
      <c r="DI135" s="27"/>
      <c r="DJ135" s="27"/>
      <c r="DK135" s="27"/>
    </row>
    <row r="137" customFormat="false" ht="12.75" hidden="false" customHeight="false" outlineLevel="0" collapsed="false">
      <c r="C137" s="26" t="s">
        <v>161</v>
      </c>
      <c r="D137" s="40" t="n">
        <f aca="false">SUM(D117:D136)</f>
        <v>4822.3739665</v>
      </c>
      <c r="F137" s="40" t="n">
        <f aca="false">SUM(F117:F136)</f>
        <v>105.269</v>
      </c>
      <c r="G137" s="40" t="n">
        <f aca="false">SUM(G117:G136)</f>
        <v>557.276554</v>
      </c>
      <c r="H137" s="40" t="n">
        <f aca="false">SUM(H117:H136)</f>
        <v>213.390554</v>
      </c>
      <c r="I137" s="40" t="n">
        <f aca="false">SUM(I117:I136)</f>
        <v>150.432</v>
      </c>
      <c r="J137" s="40" t="n">
        <f aca="false">SUM(J117:J136)</f>
        <v>313.808</v>
      </c>
      <c r="K137" s="40" t="n">
        <f aca="false">SUM(K117:K136)</f>
        <v>152.212</v>
      </c>
      <c r="L137" s="40" t="n">
        <f aca="false">SUM(L117:L136)</f>
        <v>174.916</v>
      </c>
      <c r="M137" s="40" t="n">
        <f aca="false">SUM(M117:M136)</f>
        <v>128.584</v>
      </c>
      <c r="N137" s="40" t="n">
        <f aca="false">SUM(N117:N136)</f>
        <v>150.89</v>
      </c>
      <c r="O137" s="40" t="n">
        <f aca="false">SUM(O117:O136)</f>
        <v>154.242</v>
      </c>
      <c r="P137" s="40" t="n">
        <f aca="false">SUM(P117:P136)</f>
        <v>175.317</v>
      </c>
      <c r="Q137" s="40" t="n">
        <f aca="false">SUM(Q117:Q136)</f>
        <v>112.909</v>
      </c>
      <c r="R137" s="40" t="n">
        <f aca="false">SUM(R117:R136)</f>
        <v>922.326</v>
      </c>
      <c r="S137" s="40" t="n">
        <f aca="false">SUM(S117:S136)</f>
        <v>121.772</v>
      </c>
      <c r="T137" s="40" t="n">
        <f aca="false">SUM(T117:T136)</f>
        <v>114.33</v>
      </c>
      <c r="U137" s="40" t="n">
        <f aca="false">SUM(U117:U136)</f>
        <v>550.083</v>
      </c>
      <c r="V137" s="40" t="n">
        <f aca="false">SUM(V117:V136)</f>
        <v>53.529</v>
      </c>
      <c r="W137" s="40" t="n">
        <f aca="false">SUM(W117:W136)</f>
        <v>18.504</v>
      </c>
      <c r="X137" s="40" t="n">
        <f aca="false">SUM(X117:X136)</f>
        <v>1929.485</v>
      </c>
      <c r="Y137" s="40" t="n">
        <f aca="false">SUM(Y117:Y136)</f>
        <v>16.903</v>
      </c>
      <c r="Z137" s="40" t="n">
        <f aca="false">SUM(Z117:Z136)</f>
        <v>18.014</v>
      </c>
      <c r="AA137" s="40" t="n">
        <f aca="false">SUM(AA117:AA136)</f>
        <v>18.768</v>
      </c>
      <c r="AB137" s="40" t="n">
        <f aca="false">SUM(AB117:AB136)</f>
        <v>16.542</v>
      </c>
      <c r="AC137" s="40" t="n">
        <f aca="false">SUM(AC117:AC136)</f>
        <v>17.173</v>
      </c>
      <c r="AD137" s="40" t="n">
        <f aca="false">SUM(AD117:AD136)</f>
        <v>18.751</v>
      </c>
      <c r="AE137" s="40" t="n">
        <f aca="false">SUM(AE117:AE136)</f>
        <v>503.096</v>
      </c>
      <c r="AF137" s="40" t="n">
        <f aca="false">SUM(AF117:AF136)</f>
        <v>17.539</v>
      </c>
      <c r="AG137" s="40" t="n">
        <f aca="false">SUM(AG117:AG136)</f>
        <v>15.319</v>
      </c>
      <c r="AH137" s="40" t="n">
        <f aca="false">SUM(AH117:AH136)</f>
        <v>16.8</v>
      </c>
      <c r="AI137" s="40" t="n">
        <f aca="false">SUM(AI117:AI136)</f>
        <v>18.282</v>
      </c>
      <c r="AJ137" s="40" t="n">
        <f aca="false">SUM(AJ117:AJ136)</f>
        <v>15.325</v>
      </c>
      <c r="AK137" s="40" t="n">
        <f aca="false">SUM(AK117:AK136)</f>
        <v>15.319</v>
      </c>
      <c r="AL137" s="40" t="n">
        <f aca="false">SUM(AL117:AL136)</f>
        <v>16.8</v>
      </c>
      <c r="AM137" s="40" t="n">
        <f aca="false">SUM(AM117:AM136)</f>
        <v>18.282</v>
      </c>
      <c r="AN137" s="40" t="n">
        <f aca="false">SUM(AN117:AN136)</f>
        <v>15.325</v>
      </c>
      <c r="AO137" s="40" t="n">
        <f aca="false">SUM(AO117:AO136)</f>
        <v>15.319</v>
      </c>
      <c r="AP137" s="40" t="n">
        <f aca="false">SUM(AP117:AP136)</f>
        <v>16.8</v>
      </c>
      <c r="AQ137" s="40" t="n">
        <f aca="false">SUM(AQ117:AQ136)</f>
        <v>18.282</v>
      </c>
      <c r="AR137" s="40" t="n">
        <f aca="false">SUM(AR117:AR136)</f>
        <v>13.123</v>
      </c>
      <c r="AS137" s="40" t="n">
        <f aca="false">SUM(AS117:AS136)</f>
        <v>7.128</v>
      </c>
      <c r="AT137" s="40" t="n">
        <f aca="false">SUM(AT117:AT136)</f>
        <v>7.128</v>
      </c>
      <c r="AU137" s="40" t="n">
        <f aca="false">SUM(AU117:AU136)</f>
        <v>0</v>
      </c>
      <c r="AV137" s="40" t="n">
        <f aca="false">SUM(AV117:AV136)</f>
        <v>0</v>
      </c>
      <c r="AW137" s="40" t="n">
        <f aca="false">SUM(AW117:AW136)</f>
        <v>0</v>
      </c>
      <c r="AX137" s="40" t="n">
        <f aca="false">SUM(AX117:AX136)</f>
        <v>0</v>
      </c>
      <c r="AY137" s="40" t="n">
        <f aca="false">SUM(AY117:AY136)</f>
        <v>0</v>
      </c>
      <c r="AZ137" s="40" t="n">
        <f aca="false">SUM(AZ117:AZ136)</f>
        <v>0</v>
      </c>
    </row>
    <row r="138" customFormat="false" ht="12.75" hidden="false" customHeight="false" outlineLevel="0" collapsed="false">
      <c r="C138" s="26"/>
    </row>
    <row r="139" customFormat="false" ht="12.75" hidden="false" customHeight="false" outlineLevel="0" collapsed="false">
      <c r="C139" s="1" t="s">
        <v>219</v>
      </c>
    </row>
    <row r="140" customFormat="false" ht="12.75" hidden="false" customHeight="false" outlineLevel="0" collapsed="false">
      <c r="C140" s="42" t="s">
        <v>220</v>
      </c>
      <c r="D140" s="13" t="n">
        <f aca="false">SUMIF('Balance Sheet'!$I$8:$I$168,$C140,'Balance Sheet'!$T$8:$T$168)</f>
        <v>750</v>
      </c>
      <c r="F140" s="2" t="n">
        <v>0</v>
      </c>
      <c r="G140" s="2" t="n">
        <v>0</v>
      </c>
      <c r="H140" s="2" t="n">
        <v>0</v>
      </c>
      <c r="I140" s="2" t="n">
        <v>0</v>
      </c>
      <c r="J140" s="2" t="n">
        <v>1000</v>
      </c>
      <c r="K140" s="2" t="n">
        <v>0</v>
      </c>
      <c r="L140" s="2" t="n">
        <v>0</v>
      </c>
      <c r="M140" s="2" t="n">
        <v>0</v>
      </c>
      <c r="N140" s="2" t="n">
        <v>0</v>
      </c>
      <c r="O140" s="2" t="n">
        <v>0</v>
      </c>
      <c r="P140" s="2" t="n">
        <v>0</v>
      </c>
      <c r="Q140" s="2" t="n">
        <v>0</v>
      </c>
      <c r="R140" s="2" t="n">
        <v>0</v>
      </c>
      <c r="S140" s="2" t="n">
        <v>0</v>
      </c>
      <c r="T140" s="2" t="n">
        <v>0</v>
      </c>
      <c r="U140" s="2" t="n">
        <v>0</v>
      </c>
      <c r="V140" s="2" t="n">
        <v>0</v>
      </c>
      <c r="W140" s="2" t="n">
        <v>0</v>
      </c>
      <c r="X140" s="2" t="n">
        <v>0</v>
      </c>
      <c r="Y140" s="2" t="n">
        <v>0</v>
      </c>
      <c r="Z140" s="2" t="n">
        <v>0</v>
      </c>
      <c r="AA140" s="2" t="n">
        <v>0</v>
      </c>
      <c r="AB140" s="2" t="n">
        <v>0</v>
      </c>
      <c r="AC140" s="2" t="n">
        <v>0</v>
      </c>
      <c r="AD140" s="2" t="n">
        <v>0</v>
      </c>
      <c r="AE140" s="2" t="n">
        <v>0</v>
      </c>
      <c r="AF140" s="2" t="n">
        <v>0</v>
      </c>
      <c r="AG140" s="2" t="n">
        <v>0</v>
      </c>
      <c r="AH140" s="2" t="n">
        <v>0</v>
      </c>
      <c r="AI140" s="2" t="n">
        <v>0</v>
      </c>
      <c r="AJ140" s="2" t="n">
        <v>0</v>
      </c>
      <c r="AK140" s="2" t="n">
        <v>0</v>
      </c>
      <c r="AL140" s="2" t="n">
        <v>0</v>
      </c>
      <c r="AM140" s="2" t="n">
        <v>0</v>
      </c>
      <c r="AN140" s="2" t="n">
        <v>0</v>
      </c>
      <c r="AO140" s="2" t="n">
        <v>0</v>
      </c>
      <c r="AP140" s="2" t="n">
        <v>0</v>
      </c>
      <c r="AQ140" s="2" t="n">
        <v>0</v>
      </c>
      <c r="AR140" s="2" t="n">
        <v>0</v>
      </c>
      <c r="AS140" s="2" t="n">
        <v>0</v>
      </c>
      <c r="AT140" s="2" t="n">
        <v>0</v>
      </c>
    </row>
    <row r="141" customFormat="false" ht="12.75" hidden="false" customHeight="false" outlineLevel="0" collapsed="false">
      <c r="C141" s="43" t="s">
        <v>221</v>
      </c>
      <c r="D141" s="13" t="n">
        <f aca="false">SUMIF('Balance Sheet'!$I$8:$I$168,$C141,'Balance Sheet'!$T$8:$T$168)</f>
        <v>0.215</v>
      </c>
      <c r="F141" s="13" t="n">
        <f aca="false">SUMIF('Balance Sheet'!$I$8:$I$168,$C141,'Balance Sheet'!Y$8:Y$168)</f>
        <v>0</v>
      </c>
      <c r="G141" s="13" t="n">
        <f aca="false">SUMIF('Balance Sheet'!$I$8:$I$168,$C141,'Balance Sheet'!Z$8:Z$168)</f>
        <v>0</v>
      </c>
      <c r="H141" s="13" t="n">
        <f aca="false">SUMIF('Balance Sheet'!$I$8:$I$168,$C141,'Balance Sheet'!AA$8:AA$168)</f>
        <v>0</v>
      </c>
      <c r="I141" s="13" t="n">
        <f aca="false">SUMIF('Balance Sheet'!$I$8:$I$168,$C141,'Balance Sheet'!AB$8:AB$168)</f>
        <v>0</v>
      </c>
      <c r="J141" s="13" t="n">
        <f aca="false">SUMIF('Balance Sheet'!$I$8:$I$168,$C141,'Balance Sheet'!AC$8:AC$168)</f>
        <v>0.215</v>
      </c>
      <c r="K141" s="13" t="n">
        <f aca="false">SUMIF('Balance Sheet'!$I$8:$I$168,$C141,'Balance Sheet'!AD$8:AD$168)</f>
        <v>0</v>
      </c>
      <c r="L141" s="13" t="n">
        <f aca="false">SUMIF('Balance Sheet'!$I$8:$I$168,$C141,'Balance Sheet'!AE$8:AE$168)</f>
        <v>0</v>
      </c>
      <c r="M141" s="13" t="n">
        <f aca="false">SUMIF('Balance Sheet'!$I$8:$I$168,$C141,'Balance Sheet'!AF$8:AF$168)</f>
        <v>0</v>
      </c>
      <c r="N141" s="13" t="n">
        <f aca="false">SUMIF('Balance Sheet'!$I$8:$I$168,$C141,'Balance Sheet'!AG$8:AG$168)</f>
        <v>0</v>
      </c>
      <c r="O141" s="13" t="n">
        <f aca="false">SUMIF('Balance Sheet'!$I$8:$I$168,$C141,'Balance Sheet'!AH$8:AH$168)</f>
        <v>0</v>
      </c>
      <c r="P141" s="13" t="n">
        <f aca="false">SUMIF('Balance Sheet'!$I$8:$I$168,$C141,'Balance Sheet'!AI$8:AI$168)</f>
        <v>0</v>
      </c>
      <c r="Q141" s="13" t="n">
        <f aca="false">SUMIF('Balance Sheet'!$I$8:$I$168,$C141,'Balance Sheet'!AJ$8:AJ$168)</f>
        <v>0</v>
      </c>
      <c r="R141" s="13" t="n">
        <f aca="false">SUMIF('Balance Sheet'!$I$8:$I$168,$C141,'Balance Sheet'!AK$8:AK$168)</f>
        <v>0</v>
      </c>
      <c r="S141" s="13" t="n">
        <f aca="false">SUMIF('Balance Sheet'!$I$8:$I$168,$C141,'Balance Sheet'!AL$8:AL$168)</f>
        <v>0</v>
      </c>
      <c r="T141" s="13" t="n">
        <f aca="false">SUMIF('Balance Sheet'!$I$8:$I$168,$C141,'Balance Sheet'!AM$8:AM$168)</f>
        <v>0</v>
      </c>
      <c r="U141" s="13" t="n">
        <f aca="false">SUMIF('Balance Sheet'!$I$8:$I$168,$C141,'Balance Sheet'!AN$8:AN$168)</f>
        <v>0</v>
      </c>
      <c r="V141" s="13" t="n">
        <f aca="false">SUMIF('Balance Sheet'!$I$8:$I$168,$C141,'Balance Sheet'!AO$8:AO$168)</f>
        <v>0</v>
      </c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  <c r="BW141" s="27"/>
      <c r="BX141" s="27"/>
      <c r="BY141" s="27"/>
      <c r="BZ141" s="27"/>
      <c r="CA141" s="27"/>
      <c r="CB141" s="27"/>
      <c r="CC141" s="27"/>
      <c r="CD141" s="27"/>
      <c r="CE141" s="27"/>
      <c r="CF141" s="27"/>
      <c r="CG141" s="27"/>
      <c r="CH141" s="27"/>
      <c r="CI141" s="27"/>
      <c r="CJ141" s="27"/>
      <c r="CK141" s="27"/>
      <c r="CL141" s="27"/>
      <c r="CM141" s="27"/>
      <c r="CN141" s="27"/>
      <c r="CO141" s="27"/>
      <c r="CP141" s="27"/>
      <c r="CQ141" s="27"/>
      <c r="CR141" s="27"/>
      <c r="CS141" s="27"/>
      <c r="CT141" s="27"/>
      <c r="CU141" s="27"/>
      <c r="CV141" s="27"/>
      <c r="CW141" s="27"/>
      <c r="CX141" s="27"/>
      <c r="CY141" s="27"/>
      <c r="CZ141" s="27"/>
      <c r="DA141" s="27"/>
      <c r="DB141" s="27"/>
      <c r="DC141" s="27"/>
      <c r="DD141" s="27"/>
      <c r="DE141" s="27"/>
      <c r="DF141" s="27"/>
      <c r="DG141" s="27"/>
      <c r="DH141" s="27"/>
      <c r="DI141" s="27"/>
      <c r="DJ141" s="27"/>
      <c r="DK141" s="27"/>
    </row>
    <row r="142" customFormat="false" ht="12.75" hidden="false" customHeight="false" outlineLevel="0" collapsed="false">
      <c r="C142" s="43" t="s">
        <v>222</v>
      </c>
      <c r="D142" s="13" t="n">
        <f aca="false">SUMIF('Balance Sheet'!$I$8:$I$168,$C142,'Balance Sheet'!$T$8:$T$168)</f>
        <v>13.4</v>
      </c>
      <c r="F142" s="13" t="n">
        <f aca="false">SUMIF('Balance Sheet'!$I$8:$I$168,$C142,'Balance Sheet'!Y$8:Y$168)</f>
        <v>0</v>
      </c>
      <c r="G142" s="13" t="n">
        <f aca="false">SUMIF('Balance Sheet'!$I$8:$I$168,$C142,'Balance Sheet'!Z$8:Z$168)</f>
        <v>0</v>
      </c>
      <c r="H142" s="13" t="n">
        <f aca="false">SUMIF('Balance Sheet'!$I$8:$I$168,$C142,'Balance Sheet'!AA$8:AA$168)</f>
        <v>0</v>
      </c>
      <c r="I142" s="13" t="n">
        <f aca="false">SUMIF('Balance Sheet'!$I$8:$I$168,$C142,'Balance Sheet'!AB$8:AB$168)</f>
        <v>13.4</v>
      </c>
      <c r="J142" s="13" t="n">
        <f aca="false">SUMIF('Balance Sheet'!$I$8:$I$168,$C142,'Balance Sheet'!AC$8:AC$168)</f>
        <v>0</v>
      </c>
      <c r="K142" s="13" t="n">
        <f aca="false">SUMIF('Balance Sheet'!$I$8:$I$168,$C142,'Balance Sheet'!AD$8:AD$168)</f>
        <v>0</v>
      </c>
      <c r="L142" s="13" t="n">
        <f aca="false">SUMIF('Balance Sheet'!$I$8:$I$168,$C142,'Balance Sheet'!AE$8:AE$168)</f>
        <v>0</v>
      </c>
      <c r="M142" s="13" t="n">
        <f aca="false">SUMIF('Balance Sheet'!$I$8:$I$168,$C142,'Balance Sheet'!AF$8:AF$168)</f>
        <v>0</v>
      </c>
      <c r="N142" s="13" t="n">
        <f aca="false">SUMIF('Balance Sheet'!$I$8:$I$168,$C142,'Balance Sheet'!AG$8:AG$168)</f>
        <v>0</v>
      </c>
      <c r="O142" s="13" t="n">
        <f aca="false">SUMIF('Balance Sheet'!$I$8:$I$168,$C142,'Balance Sheet'!AH$8:AH$168)</f>
        <v>0</v>
      </c>
      <c r="P142" s="13" t="n">
        <f aca="false">SUMIF('Balance Sheet'!$I$8:$I$168,$C142,'Balance Sheet'!AI$8:AI$168)</f>
        <v>0</v>
      </c>
      <c r="Q142" s="13" t="n">
        <f aca="false">SUMIF('Balance Sheet'!$I$8:$I$168,$C142,'Balance Sheet'!AJ$8:AJ$168)</f>
        <v>0</v>
      </c>
      <c r="R142" s="13" t="n">
        <f aca="false">SUMIF('Balance Sheet'!$I$8:$I$168,$C142,'Balance Sheet'!AK$8:AK$168)</f>
        <v>0</v>
      </c>
      <c r="S142" s="13" t="n">
        <f aca="false">SUMIF('Balance Sheet'!$I$8:$I$168,$C142,'Balance Sheet'!AL$8:AL$168)</f>
        <v>0</v>
      </c>
      <c r="T142" s="13" t="n">
        <f aca="false">SUMIF('Balance Sheet'!$I$8:$I$168,$C142,'Balance Sheet'!AM$8:AM$168)</f>
        <v>0</v>
      </c>
      <c r="U142" s="13" t="n">
        <f aca="false">SUMIF('Balance Sheet'!$I$8:$I$168,$C142,'Balance Sheet'!AN$8:AN$168)</f>
        <v>0</v>
      </c>
      <c r="V142" s="13" t="n">
        <f aca="false">SUMIF('Balance Sheet'!$I$8:$I$168,$C142,'Balance Sheet'!AO$8:AO$168)</f>
        <v>0</v>
      </c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</row>
    <row r="143" customFormat="false" ht="12.75" hidden="false" customHeight="false" outlineLevel="0" collapsed="false">
      <c r="C143" s="42" t="s">
        <v>223</v>
      </c>
      <c r="D143" s="13" t="n">
        <f aca="false">SUMIF('Balance Sheet'!$I$8:$I$168,$C143,'Balance Sheet'!$T$8:$T$168)</f>
        <v>0</v>
      </c>
      <c r="F143" s="13" t="n">
        <f aca="false">SUMIF('Balance Sheet'!$I$8:$I$168,$C143,'Balance Sheet'!Y$8:Y$168)</f>
        <v>0</v>
      </c>
      <c r="G143" s="13" t="n">
        <f aca="false">SUMIF('Balance Sheet'!$I$8:$I$168,$C143,'Balance Sheet'!Z$8:Z$168)</f>
        <v>0</v>
      </c>
      <c r="H143" s="13" t="n">
        <f aca="false">SUMIF('Balance Sheet'!$I$8:$I$168,$C143,'Balance Sheet'!AA$8:AA$168)</f>
        <v>0</v>
      </c>
      <c r="I143" s="13" t="n">
        <f aca="false">SUMIF('Balance Sheet'!$I$8:$I$168,$C143,'Balance Sheet'!AB$8:AB$168)</f>
        <v>0</v>
      </c>
      <c r="J143" s="13" t="n">
        <f aca="false">SUMIF('Balance Sheet'!$I$8:$I$168,$C143,'Balance Sheet'!AC$8:AC$168)</f>
        <v>0</v>
      </c>
      <c r="K143" s="13" t="n">
        <f aca="false">SUMIF('Balance Sheet'!$I$8:$I$168,$C143,'Balance Sheet'!AD$8:AD$168)</f>
        <v>0</v>
      </c>
      <c r="L143" s="13" t="n">
        <f aca="false">SUMIF('Balance Sheet'!$I$8:$I$168,$C143,'Balance Sheet'!AE$8:AE$168)</f>
        <v>0</v>
      </c>
      <c r="M143" s="13" t="n">
        <f aca="false">SUMIF('Balance Sheet'!$I$8:$I$168,$C143,'Balance Sheet'!AF$8:AF$168)</f>
        <v>0</v>
      </c>
      <c r="N143" s="13" t="n">
        <f aca="false">SUMIF('Balance Sheet'!$I$8:$I$168,$C143,'Balance Sheet'!AG$8:AG$168)</f>
        <v>0</v>
      </c>
      <c r="O143" s="13" t="n">
        <f aca="false">SUMIF('Balance Sheet'!$I$8:$I$168,$C143,'Balance Sheet'!AH$8:AH$168)</f>
        <v>0</v>
      </c>
      <c r="P143" s="13" t="n">
        <f aca="false">SUMIF('Balance Sheet'!$I$8:$I$168,$C143,'Balance Sheet'!AI$8:AI$168)</f>
        <v>0</v>
      </c>
      <c r="Q143" s="13" t="n">
        <f aca="false">SUMIF('Balance Sheet'!$I$8:$I$168,$C143,'Balance Sheet'!AJ$8:AJ$168)</f>
        <v>0</v>
      </c>
      <c r="R143" s="13" t="n">
        <f aca="false">SUMIF('Balance Sheet'!$I$8:$I$168,$C143,'Balance Sheet'!AK$8:AK$168)</f>
        <v>0</v>
      </c>
      <c r="S143" s="13" t="n">
        <f aca="false">SUMIF('Balance Sheet'!$I$8:$I$168,$C143,'Balance Sheet'!AL$8:AL$168)</f>
        <v>0</v>
      </c>
      <c r="T143" s="13" t="n">
        <f aca="false">SUMIF('Balance Sheet'!$I$8:$I$168,$C143,'Balance Sheet'!AM$8:AM$168)</f>
        <v>0</v>
      </c>
      <c r="U143" s="13" t="n">
        <f aca="false">SUMIF('Balance Sheet'!$I$8:$I$168,$C143,'Balance Sheet'!AN$8:AN$168)</f>
        <v>0</v>
      </c>
      <c r="V143" s="13" t="n">
        <f aca="false">SUMIF('Balance Sheet'!$I$8:$I$168,$C143,'Balance Sheet'!AO$8:AO$168)</f>
        <v>0</v>
      </c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</row>
    <row r="144" customFormat="false" ht="12.75" hidden="false" customHeight="false" outlineLevel="0" collapsed="false">
      <c r="C144" s="42" t="s">
        <v>224</v>
      </c>
      <c r="D144" s="13" t="n">
        <f aca="false">SUMIF('Balance Sheet'!$I$8:$I$168,$C144,'Balance Sheet'!$T$8:$T$168)</f>
        <v>0</v>
      </c>
      <c r="F144" s="13" t="n">
        <f aca="false">SUMIF('Balance Sheet'!$I$8:$I$168,$C144,'Balance Sheet'!Y$8:Y$168)</f>
        <v>0</v>
      </c>
      <c r="G144" s="13" t="n">
        <f aca="false">SUMIF('Balance Sheet'!$I$8:$I$168,$C144,'Balance Sheet'!Z$8:Z$168)</f>
        <v>0</v>
      </c>
      <c r="H144" s="13" t="n">
        <f aca="false">SUMIF('Balance Sheet'!$I$8:$I$168,$C144,'Balance Sheet'!AA$8:AA$168)</f>
        <v>0</v>
      </c>
      <c r="I144" s="13" t="n">
        <f aca="false">SUMIF('Balance Sheet'!$I$8:$I$168,$C144,'Balance Sheet'!AB$8:AB$168)</f>
        <v>0</v>
      </c>
      <c r="J144" s="13" t="n">
        <f aca="false">SUMIF('Balance Sheet'!$I$8:$I$168,$C144,'Balance Sheet'!AC$8:AC$168)</f>
        <v>0</v>
      </c>
      <c r="K144" s="13" t="n">
        <f aca="false">SUMIF('Balance Sheet'!$I$8:$I$168,$C144,'Balance Sheet'!AD$8:AD$168)</f>
        <v>0</v>
      </c>
      <c r="L144" s="13" t="n">
        <f aca="false">SUMIF('Balance Sheet'!$I$8:$I$168,$C144,'Balance Sheet'!AE$8:AE$168)</f>
        <v>0</v>
      </c>
      <c r="M144" s="13" t="n">
        <f aca="false">SUMIF('Balance Sheet'!$I$8:$I$168,$C144,'Balance Sheet'!AF$8:AF$168)</f>
        <v>0</v>
      </c>
      <c r="N144" s="13" t="n">
        <f aca="false">SUMIF('Balance Sheet'!$I$8:$I$168,$C144,'Balance Sheet'!AG$8:AG$168)</f>
        <v>0</v>
      </c>
      <c r="O144" s="13" t="n">
        <f aca="false">SUMIF('Balance Sheet'!$I$8:$I$168,$C144,'Balance Sheet'!AH$8:AH$168)</f>
        <v>0</v>
      </c>
      <c r="P144" s="13" t="n">
        <f aca="false">SUMIF('Balance Sheet'!$I$8:$I$168,$C144,'Balance Sheet'!AI$8:AI$168)</f>
        <v>0</v>
      </c>
      <c r="Q144" s="13" t="n">
        <f aca="false">SUMIF('Balance Sheet'!$I$8:$I$168,$C144,'Balance Sheet'!AJ$8:AJ$168)</f>
        <v>0</v>
      </c>
      <c r="R144" s="13" t="n">
        <f aca="false">SUMIF('Balance Sheet'!$I$8:$I$168,$C144,'Balance Sheet'!AK$8:AK$168)</f>
        <v>0</v>
      </c>
      <c r="S144" s="13" t="n">
        <f aca="false">SUMIF('Balance Sheet'!$I$8:$I$168,$C144,'Balance Sheet'!AL$8:AL$168)</f>
        <v>0</v>
      </c>
      <c r="T144" s="13" t="n">
        <f aca="false">SUMIF('Balance Sheet'!$I$8:$I$168,$C144,'Balance Sheet'!AM$8:AM$168)</f>
        <v>0</v>
      </c>
      <c r="U144" s="13" t="n">
        <f aca="false">SUMIF('Balance Sheet'!$I$8:$I$168,$C144,'Balance Sheet'!AN$8:AN$168)</f>
        <v>0</v>
      </c>
      <c r="V144" s="13" t="n">
        <f aca="false">SUMIF('Balance Sheet'!$I$8:$I$168,$C144,'Balance Sheet'!AO$8:AO$168)</f>
        <v>0</v>
      </c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</row>
    <row r="145" customFormat="false" ht="12.75" hidden="false" customHeight="false" outlineLevel="0" collapsed="false">
      <c r="C145" s="42" t="s">
        <v>157</v>
      </c>
      <c r="D145" s="13" t="n">
        <f aca="false">SUMIF('Balance Sheet'!$I$8:$I$168,$C145,'Balance Sheet'!$T$8:$T$168)</f>
        <v>105.4128</v>
      </c>
      <c r="F145" s="13" t="n">
        <f aca="false">SUMIF('Balance Sheet'!$I$8:$I$168,$C145,'Balance Sheet'!Y$8:Y$168)</f>
        <v>0</v>
      </c>
      <c r="G145" s="13" t="n">
        <f aca="false">SUMIF('Balance Sheet'!$I$8:$I$168,$C145,'Balance Sheet'!Z$8:Z$168)</f>
        <v>0</v>
      </c>
      <c r="H145" s="13" t="n">
        <f aca="false">SUMIF('Balance Sheet'!$I$8:$I$168,$C145,'Balance Sheet'!AA$8:AA$168)</f>
        <v>0</v>
      </c>
      <c r="I145" s="13" t="n">
        <f aca="false">SUMIF('Balance Sheet'!$I$8:$I$168,$C145,'Balance Sheet'!AB$8:AB$168)</f>
        <v>0</v>
      </c>
      <c r="J145" s="13" t="n">
        <f aca="false">SUMIF('Balance Sheet'!$I$8:$I$168,$C145,'Balance Sheet'!AC$8:AC$168)</f>
        <v>0</v>
      </c>
      <c r="K145" s="13" t="n">
        <f aca="false">SUMIF('Balance Sheet'!$I$8:$I$168,$C145,'Balance Sheet'!AD$8:AD$168)</f>
        <v>0</v>
      </c>
      <c r="L145" s="13" t="n">
        <f aca="false">SUMIF('Balance Sheet'!$I$8:$I$168,$C145,'Balance Sheet'!AE$8:AE$168)</f>
        <v>0</v>
      </c>
      <c r="M145" s="13" t="n">
        <f aca="false">SUMIF('Balance Sheet'!$I$8:$I$168,$C145,'Balance Sheet'!AF$8:AF$168)</f>
        <v>0</v>
      </c>
      <c r="N145" s="13" t="n">
        <f aca="false">SUMIF('Balance Sheet'!$I$8:$I$168,$C145,'Balance Sheet'!AG$8:AG$168)</f>
        <v>0</v>
      </c>
      <c r="O145" s="13" t="n">
        <f aca="false">SUMIF('Balance Sheet'!$I$8:$I$168,$C145,'Balance Sheet'!AH$8:AH$168)</f>
        <v>0</v>
      </c>
      <c r="P145" s="13" t="n">
        <f aca="false">SUMIF('Balance Sheet'!$I$8:$I$168,$C145,'Balance Sheet'!AI$8:AI$168)</f>
        <v>0</v>
      </c>
      <c r="Q145" s="13" t="n">
        <f aca="false">SUMIF('Balance Sheet'!$I$8:$I$168,$C145,'Balance Sheet'!AJ$8:AJ$168)</f>
        <v>0</v>
      </c>
      <c r="R145" s="13" t="n">
        <f aca="false">SUMIF('Balance Sheet'!$I$8:$I$168,$C145,'Balance Sheet'!AK$8:AK$168)</f>
        <v>0</v>
      </c>
      <c r="S145" s="13" t="n">
        <f aca="false">SUMIF('Balance Sheet'!$I$8:$I$168,$C145,'Balance Sheet'!AL$8:AL$168)</f>
        <v>0</v>
      </c>
      <c r="T145" s="13" t="n">
        <f aca="false">SUMIF('Balance Sheet'!$I$8:$I$168,$C145,'Balance Sheet'!AM$8:AM$168)</f>
        <v>0</v>
      </c>
      <c r="U145" s="13" t="n">
        <f aca="false">SUMIF('Balance Sheet'!$I$8:$I$168,$C145,'Balance Sheet'!AN$8:AN$168)</f>
        <v>0</v>
      </c>
      <c r="V145" s="13" t="n">
        <f aca="false">SUMIF('Balance Sheet'!$I$8:$I$168,$C145,'Balance Sheet'!AO$8:AO$168)</f>
        <v>105.4128</v>
      </c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27"/>
      <c r="BZ145" s="27"/>
      <c r="CA145" s="27"/>
      <c r="CB145" s="27"/>
      <c r="CC145" s="27"/>
      <c r="CD145" s="27"/>
      <c r="CE145" s="27"/>
      <c r="CF145" s="27"/>
      <c r="CG145" s="27"/>
      <c r="CH145" s="27"/>
      <c r="CI145" s="27"/>
      <c r="CJ145" s="27"/>
      <c r="CK145" s="27"/>
      <c r="CL145" s="27"/>
      <c r="CM145" s="27"/>
      <c r="CN145" s="27"/>
      <c r="CO145" s="27"/>
      <c r="CP145" s="27"/>
      <c r="CQ145" s="27"/>
      <c r="CR145" s="27"/>
      <c r="CS145" s="27"/>
      <c r="CT145" s="27"/>
      <c r="CU145" s="27"/>
      <c r="CV145" s="27"/>
      <c r="CW145" s="27"/>
      <c r="CX145" s="27"/>
      <c r="CY145" s="27"/>
      <c r="CZ145" s="27"/>
      <c r="DA145" s="27"/>
      <c r="DB145" s="27"/>
      <c r="DC145" s="27"/>
      <c r="DD145" s="27"/>
      <c r="DE145" s="27"/>
      <c r="DF145" s="27"/>
      <c r="DG145" s="27"/>
      <c r="DH145" s="27"/>
      <c r="DI145" s="27"/>
      <c r="DJ145" s="27"/>
      <c r="DK145" s="27"/>
    </row>
    <row r="146" customFormat="false" ht="12.75" hidden="false" customHeight="false" outlineLevel="0" collapsed="false">
      <c r="C146" s="42" t="s">
        <v>225</v>
      </c>
      <c r="D146" s="13" t="n">
        <f aca="false">SUMIF('Balance Sheet'!$I$8:$I$168,$C146,'Balance Sheet'!$T$8:$T$168)</f>
        <v>4.94</v>
      </c>
      <c r="F146" s="13" t="n">
        <f aca="false">SUMIF('Balance Sheet'!$I$8:$I$168,$C146,'Balance Sheet'!Y$8:Y$168)</f>
        <v>4.94</v>
      </c>
      <c r="G146" s="13" t="n">
        <f aca="false">SUMIF('Balance Sheet'!$I$8:$I$168,$C146,'Balance Sheet'!Z$8:Z$168)</f>
        <v>0</v>
      </c>
      <c r="H146" s="13" t="n">
        <f aca="false">SUMIF('Balance Sheet'!$I$8:$I$168,$C146,'Balance Sheet'!AA$8:AA$168)</f>
        <v>0</v>
      </c>
      <c r="I146" s="13" t="n">
        <f aca="false">SUMIF('Balance Sheet'!$I$8:$I$168,$C146,'Balance Sheet'!AB$8:AB$168)</f>
        <v>0</v>
      </c>
      <c r="J146" s="13" t="n">
        <f aca="false">SUMIF('Balance Sheet'!$I$8:$I$168,$C146,'Balance Sheet'!AC$8:AC$168)</f>
        <v>0</v>
      </c>
      <c r="K146" s="13" t="n">
        <f aca="false">SUMIF('Balance Sheet'!$I$8:$I$168,$C146,'Balance Sheet'!AD$8:AD$168)</f>
        <v>0</v>
      </c>
      <c r="L146" s="13" t="n">
        <f aca="false">SUMIF('Balance Sheet'!$I$8:$I$168,$C146,'Balance Sheet'!AE$8:AE$168)</f>
        <v>0</v>
      </c>
      <c r="M146" s="13" t="n">
        <f aca="false">SUMIF('Balance Sheet'!$I$8:$I$168,$C146,'Balance Sheet'!AF$8:AF$168)</f>
        <v>0</v>
      </c>
      <c r="N146" s="13" t="n">
        <f aca="false">SUMIF('Balance Sheet'!$I$8:$I$168,$C146,'Balance Sheet'!AG$8:AG$168)</f>
        <v>0</v>
      </c>
      <c r="O146" s="13" t="n">
        <f aca="false">SUMIF('Balance Sheet'!$I$8:$I$168,$C146,'Balance Sheet'!AH$8:AH$168)</f>
        <v>0</v>
      </c>
      <c r="P146" s="13" t="n">
        <f aca="false">SUMIF('Balance Sheet'!$I$8:$I$168,$C146,'Balance Sheet'!AI$8:AI$168)</f>
        <v>0</v>
      </c>
      <c r="Q146" s="13" t="n">
        <f aca="false">SUMIF('Balance Sheet'!$I$8:$I$168,$C146,'Balance Sheet'!AJ$8:AJ$168)</f>
        <v>0</v>
      </c>
      <c r="R146" s="13" t="n">
        <f aca="false">SUMIF('Balance Sheet'!$I$8:$I$168,$C146,'Balance Sheet'!AK$8:AK$168)</f>
        <v>0</v>
      </c>
      <c r="S146" s="13" t="n">
        <f aca="false">SUMIF('Balance Sheet'!$I$8:$I$168,$C146,'Balance Sheet'!AL$8:AL$168)</f>
        <v>0</v>
      </c>
      <c r="T146" s="13" t="n">
        <f aca="false">SUMIF('Balance Sheet'!$I$8:$I$168,$C146,'Balance Sheet'!AM$8:AM$168)</f>
        <v>0</v>
      </c>
      <c r="U146" s="13" t="n">
        <f aca="false">SUMIF('Balance Sheet'!$I$8:$I$168,$C146,'Balance Sheet'!AN$8:AN$168)</f>
        <v>0</v>
      </c>
      <c r="V146" s="13" t="n">
        <f aca="false">SUMIF('Balance Sheet'!$I$8:$I$168,$C146,'Balance Sheet'!AO$8:AO$168)</f>
        <v>0</v>
      </c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BY146" s="27"/>
      <c r="BZ146" s="27"/>
      <c r="CA146" s="27"/>
      <c r="CB146" s="27"/>
      <c r="CC146" s="27"/>
      <c r="CD146" s="27"/>
      <c r="CE146" s="27"/>
      <c r="CF146" s="27"/>
      <c r="CG146" s="27"/>
      <c r="CH146" s="27"/>
      <c r="CI146" s="27"/>
      <c r="CJ146" s="27"/>
      <c r="CK146" s="27"/>
      <c r="CL146" s="27"/>
      <c r="CM146" s="27"/>
      <c r="CN146" s="27"/>
      <c r="CO146" s="27"/>
      <c r="CP146" s="27"/>
      <c r="CQ146" s="27"/>
      <c r="CR146" s="27"/>
      <c r="CS146" s="27"/>
      <c r="CT146" s="27"/>
      <c r="CU146" s="27"/>
      <c r="CV146" s="27"/>
      <c r="CW146" s="27"/>
      <c r="CX146" s="27"/>
      <c r="CY146" s="27"/>
      <c r="CZ146" s="27"/>
      <c r="DA146" s="27"/>
      <c r="DB146" s="27"/>
      <c r="DC146" s="27"/>
      <c r="DD146" s="27"/>
      <c r="DE146" s="27"/>
      <c r="DF146" s="27"/>
      <c r="DG146" s="27"/>
      <c r="DH146" s="27"/>
      <c r="DI146" s="27"/>
      <c r="DJ146" s="27"/>
      <c r="DK146" s="27"/>
    </row>
    <row r="147" customFormat="false" ht="12.75" hidden="false" customHeight="false" outlineLevel="0" collapsed="false">
      <c r="C147" s="42" t="s">
        <v>226</v>
      </c>
      <c r="D147" s="13" t="n">
        <f aca="false">SUMIF('Balance Sheet'!$I$8:$I$168,$C147,'Balance Sheet'!$T$8:$T$168)</f>
        <v>50</v>
      </c>
      <c r="F147" s="13" t="n">
        <f aca="false">SUMIF('Balance Sheet'!$I$8:$I$168,$C147,'Balance Sheet'!Y$8:Y$168)</f>
        <v>50</v>
      </c>
      <c r="G147" s="13" t="n">
        <f aca="false">SUMIF('Balance Sheet'!$I$8:$I$168,$C147,'Balance Sheet'!Z$8:Z$168)</f>
        <v>0</v>
      </c>
      <c r="H147" s="13" t="n">
        <f aca="false">SUMIF('Balance Sheet'!$I$8:$I$168,$C147,'Balance Sheet'!AA$8:AA$168)</f>
        <v>0</v>
      </c>
      <c r="I147" s="13" t="n">
        <f aca="false">SUMIF('Balance Sheet'!$I$8:$I$168,$C147,'Balance Sheet'!AB$8:AB$168)</f>
        <v>0</v>
      </c>
      <c r="J147" s="13" t="n">
        <f aca="false">SUMIF('Balance Sheet'!$I$8:$I$168,$C147,'Balance Sheet'!AC$8:AC$168)</f>
        <v>0</v>
      </c>
      <c r="K147" s="13" t="n">
        <f aca="false">SUMIF('Balance Sheet'!$I$8:$I$168,$C147,'Balance Sheet'!AD$8:AD$168)</f>
        <v>0</v>
      </c>
      <c r="L147" s="13" t="n">
        <f aca="false">SUMIF('Balance Sheet'!$I$8:$I$168,$C147,'Balance Sheet'!AE$8:AE$168)</f>
        <v>0</v>
      </c>
      <c r="M147" s="13" t="n">
        <f aca="false">SUMIF('Balance Sheet'!$I$8:$I$168,$C147,'Balance Sheet'!AF$8:AF$168)</f>
        <v>0</v>
      </c>
      <c r="N147" s="13" t="n">
        <f aca="false">SUMIF('Balance Sheet'!$I$8:$I$168,$C147,'Balance Sheet'!AG$8:AG$168)</f>
        <v>0</v>
      </c>
      <c r="O147" s="13" t="n">
        <f aca="false">SUMIF('Balance Sheet'!$I$8:$I$168,$C147,'Balance Sheet'!AH$8:AH$168)</f>
        <v>0</v>
      </c>
      <c r="P147" s="13" t="n">
        <f aca="false">SUMIF('Balance Sheet'!$I$8:$I$168,$C147,'Balance Sheet'!AI$8:AI$168)</f>
        <v>0</v>
      </c>
      <c r="Q147" s="13" t="n">
        <f aca="false">SUMIF('Balance Sheet'!$I$8:$I$168,$C147,'Balance Sheet'!AJ$8:AJ$168)</f>
        <v>0</v>
      </c>
      <c r="R147" s="13" t="n">
        <f aca="false">SUMIF('Balance Sheet'!$I$8:$I$168,$C147,'Balance Sheet'!AK$8:AK$168)</f>
        <v>0</v>
      </c>
      <c r="S147" s="13" t="n">
        <f aca="false">SUMIF('Balance Sheet'!$I$8:$I$168,$C147,'Balance Sheet'!AL$8:AL$168)</f>
        <v>0</v>
      </c>
      <c r="T147" s="13" t="n">
        <f aca="false">SUMIF('Balance Sheet'!$I$8:$I$168,$C147,'Balance Sheet'!AM$8:AM$168)</f>
        <v>0</v>
      </c>
      <c r="U147" s="13" t="n">
        <f aca="false">SUMIF('Balance Sheet'!$I$8:$I$168,$C147,'Balance Sheet'!AN$8:AN$168)</f>
        <v>0</v>
      </c>
      <c r="V147" s="13" t="n">
        <f aca="false">SUMIF('Balance Sheet'!$I$8:$I$168,$C147,'Balance Sheet'!AO$8:AO$168)</f>
        <v>0</v>
      </c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27"/>
      <c r="BV147" s="27"/>
      <c r="BW147" s="27"/>
      <c r="BX147" s="27"/>
      <c r="BY147" s="27"/>
      <c r="BZ147" s="27"/>
      <c r="CA147" s="27"/>
      <c r="CB147" s="27"/>
      <c r="CC147" s="27"/>
      <c r="CD147" s="27"/>
      <c r="CE147" s="27"/>
      <c r="CF147" s="27"/>
      <c r="CG147" s="27"/>
      <c r="CH147" s="27"/>
      <c r="CI147" s="27"/>
      <c r="CJ147" s="27"/>
      <c r="CK147" s="27"/>
      <c r="CL147" s="27"/>
      <c r="CM147" s="27"/>
      <c r="CN147" s="27"/>
      <c r="CO147" s="27"/>
      <c r="CP147" s="27"/>
      <c r="CQ147" s="27"/>
      <c r="CR147" s="27"/>
      <c r="CS147" s="27"/>
      <c r="CT147" s="27"/>
      <c r="CU147" s="27"/>
      <c r="CV147" s="27"/>
      <c r="CW147" s="27"/>
      <c r="CX147" s="27"/>
      <c r="CY147" s="27"/>
      <c r="CZ147" s="27"/>
      <c r="DA147" s="27"/>
      <c r="DB147" s="27"/>
      <c r="DC147" s="27"/>
      <c r="DD147" s="27"/>
      <c r="DE147" s="27"/>
      <c r="DF147" s="27"/>
      <c r="DG147" s="27"/>
      <c r="DH147" s="27"/>
      <c r="DI147" s="27"/>
      <c r="DJ147" s="27"/>
      <c r="DK147" s="27"/>
    </row>
    <row r="148" customFormat="false" ht="12.75" hidden="false" customHeight="false" outlineLevel="0" collapsed="false">
      <c r="C148" s="42" t="s">
        <v>227</v>
      </c>
      <c r="D148" s="13" t="n">
        <f aca="false">SUMIF('Balance Sheet'!$I$8:$I$168,$C148,'Balance Sheet'!$T$8:$T$168)</f>
        <v>0</v>
      </c>
      <c r="F148" s="13" t="n">
        <f aca="false">SUMIF('Balance Sheet'!$I$8:$I$168,$C148,'Balance Sheet'!Y$8:Y$168)</f>
        <v>0</v>
      </c>
      <c r="G148" s="13" t="n">
        <f aca="false">SUMIF('Balance Sheet'!$I$8:$I$168,$C148,'Balance Sheet'!Z$8:Z$168)</f>
        <v>0</v>
      </c>
      <c r="H148" s="13" t="n">
        <f aca="false">SUMIF('Balance Sheet'!$I$8:$I$168,$C148,'Balance Sheet'!AA$8:AA$168)</f>
        <v>0</v>
      </c>
      <c r="I148" s="13" t="n">
        <f aca="false">SUMIF('Balance Sheet'!$I$8:$I$168,$C148,'Balance Sheet'!AB$8:AB$168)</f>
        <v>0</v>
      </c>
      <c r="J148" s="13" t="n">
        <f aca="false">SUMIF('Balance Sheet'!$I$8:$I$168,$C148,'Balance Sheet'!AC$8:AC$168)</f>
        <v>0</v>
      </c>
      <c r="K148" s="13" t="n">
        <f aca="false">SUMIF('Balance Sheet'!$I$8:$I$168,$C148,'Balance Sheet'!AD$8:AD$168)</f>
        <v>0</v>
      </c>
      <c r="L148" s="13" t="n">
        <f aca="false">SUMIF('Balance Sheet'!$I$8:$I$168,$C148,'Balance Sheet'!AE$8:AE$168)</f>
        <v>0</v>
      </c>
      <c r="M148" s="13" t="n">
        <f aca="false">SUMIF('Balance Sheet'!$I$8:$I$168,$C148,'Balance Sheet'!AF$8:AF$168)</f>
        <v>0</v>
      </c>
      <c r="N148" s="13" t="n">
        <f aca="false">SUMIF('Balance Sheet'!$I$8:$I$168,$C148,'Balance Sheet'!AG$8:AG$168)</f>
        <v>0</v>
      </c>
      <c r="O148" s="13" t="n">
        <f aca="false">SUMIF('Balance Sheet'!$I$8:$I$168,$C148,'Balance Sheet'!AH$8:AH$168)</f>
        <v>0</v>
      </c>
      <c r="P148" s="13" t="n">
        <f aca="false">SUMIF('Balance Sheet'!$I$8:$I$168,$C148,'Balance Sheet'!AI$8:AI$168)</f>
        <v>0</v>
      </c>
      <c r="Q148" s="13" t="n">
        <f aca="false">SUMIF('Balance Sheet'!$I$8:$I$168,$C148,'Balance Sheet'!AJ$8:AJ$168)</f>
        <v>0</v>
      </c>
      <c r="R148" s="13" t="n">
        <f aca="false">SUMIF('Balance Sheet'!$I$8:$I$168,$C148,'Balance Sheet'!AK$8:AK$168)</f>
        <v>0</v>
      </c>
      <c r="S148" s="13" t="n">
        <f aca="false">SUMIF('Balance Sheet'!$I$8:$I$168,$C148,'Balance Sheet'!AL$8:AL$168)</f>
        <v>0</v>
      </c>
      <c r="T148" s="13" t="n">
        <f aca="false">SUMIF('Balance Sheet'!$I$8:$I$168,$C148,'Balance Sheet'!AM$8:AM$168)</f>
        <v>0</v>
      </c>
      <c r="U148" s="13" t="n">
        <f aca="false">SUMIF('Balance Sheet'!$I$8:$I$168,$C148,'Balance Sheet'!AN$8:AN$168)</f>
        <v>0</v>
      </c>
      <c r="V148" s="13" t="n">
        <f aca="false">SUMIF('Balance Sheet'!$I$8:$I$168,$C148,'Balance Sheet'!AO$8:AO$168)</f>
        <v>0</v>
      </c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27"/>
      <c r="BV148" s="27"/>
      <c r="BW148" s="27"/>
      <c r="BX148" s="27"/>
      <c r="BY148" s="27"/>
      <c r="BZ148" s="27"/>
      <c r="CA148" s="27"/>
      <c r="CB148" s="27"/>
      <c r="CC148" s="27"/>
      <c r="CD148" s="27"/>
      <c r="CE148" s="27"/>
      <c r="CF148" s="27"/>
      <c r="CG148" s="27"/>
      <c r="CH148" s="27"/>
      <c r="CI148" s="27"/>
      <c r="CJ148" s="27"/>
      <c r="CK148" s="27"/>
      <c r="CL148" s="27"/>
      <c r="CM148" s="27"/>
      <c r="CN148" s="27"/>
      <c r="CO148" s="27"/>
      <c r="CP148" s="27"/>
      <c r="CQ148" s="27"/>
      <c r="CR148" s="27"/>
      <c r="CS148" s="27"/>
      <c r="CT148" s="27"/>
      <c r="CU148" s="27"/>
      <c r="CV148" s="27"/>
      <c r="CW148" s="27"/>
      <c r="CX148" s="27"/>
      <c r="CY148" s="27"/>
      <c r="CZ148" s="27"/>
      <c r="DA148" s="27"/>
      <c r="DB148" s="27"/>
      <c r="DC148" s="27"/>
      <c r="DD148" s="27"/>
      <c r="DE148" s="27"/>
      <c r="DF148" s="27"/>
      <c r="DG148" s="27"/>
      <c r="DH148" s="27"/>
      <c r="DI148" s="27"/>
      <c r="DJ148" s="27"/>
      <c r="DK148" s="27"/>
    </row>
    <row r="149" customFormat="false" ht="12.75" hidden="false" customHeight="false" outlineLevel="0" collapsed="false">
      <c r="C149" s="44" t="s">
        <v>228</v>
      </c>
      <c r="D149" s="13" t="n">
        <f aca="false">SUMIF('Balance Sheet'!$I$8:$I$168,$C149,'Balance Sheet'!$T$8:$T$168)</f>
        <v>0</v>
      </c>
      <c r="F149" s="13" t="n">
        <f aca="false">SUMIF('Balance Sheet'!$I$8:$I$168,$C149,'Balance Sheet'!Y$8:Y$168)</f>
        <v>0</v>
      </c>
      <c r="G149" s="13" t="n">
        <f aca="false">SUMIF('Balance Sheet'!$I$8:$I$168,$C149,'Balance Sheet'!Z$8:Z$168)</f>
        <v>0</v>
      </c>
      <c r="H149" s="13" t="n">
        <f aca="false">SUMIF('Balance Sheet'!$I$8:$I$168,$C149,'Balance Sheet'!AA$8:AA$168)</f>
        <v>0</v>
      </c>
      <c r="I149" s="13" t="n">
        <f aca="false">SUMIF('Balance Sheet'!$I$8:$I$168,$C149,'Balance Sheet'!AB$8:AB$168)</f>
        <v>0</v>
      </c>
      <c r="J149" s="13" t="n">
        <f aca="false">SUMIF('Balance Sheet'!$I$8:$I$168,$C149,'Balance Sheet'!AC$8:AC$168)</f>
        <v>0</v>
      </c>
      <c r="K149" s="13" t="n">
        <f aca="false">SUMIF('Balance Sheet'!$I$8:$I$168,$C149,'Balance Sheet'!AD$8:AD$168)</f>
        <v>0</v>
      </c>
      <c r="L149" s="13" t="n">
        <f aca="false">SUMIF('Balance Sheet'!$I$8:$I$168,$C149,'Balance Sheet'!AE$8:AE$168)</f>
        <v>0</v>
      </c>
      <c r="M149" s="13" t="n">
        <f aca="false">SUMIF('Balance Sheet'!$I$8:$I$168,$C149,'Balance Sheet'!AF$8:AF$168)</f>
        <v>0</v>
      </c>
      <c r="N149" s="13" t="n">
        <f aca="false">SUMIF('Balance Sheet'!$I$8:$I$168,$C149,'Balance Sheet'!AG$8:AG$168)</f>
        <v>0</v>
      </c>
      <c r="O149" s="13" t="n">
        <f aca="false">SUMIF('Balance Sheet'!$I$8:$I$168,$C149,'Balance Sheet'!AH$8:AH$168)</f>
        <v>0</v>
      </c>
      <c r="P149" s="13" t="n">
        <f aca="false">SUMIF('Balance Sheet'!$I$8:$I$168,$C149,'Balance Sheet'!AI$8:AI$168)</f>
        <v>0</v>
      </c>
      <c r="Q149" s="13" t="n">
        <f aca="false">SUMIF('Balance Sheet'!$I$8:$I$168,$C149,'Balance Sheet'!AJ$8:AJ$168)</f>
        <v>0</v>
      </c>
      <c r="R149" s="13" t="n">
        <f aca="false">SUMIF('Balance Sheet'!$I$8:$I$168,$C149,'Balance Sheet'!AK$8:AK$168)</f>
        <v>0</v>
      </c>
      <c r="S149" s="13" t="n">
        <f aca="false">SUMIF('Balance Sheet'!$I$8:$I$168,$C149,'Balance Sheet'!AL$8:AL$168)</f>
        <v>0</v>
      </c>
      <c r="T149" s="13" t="n">
        <f aca="false">SUMIF('Balance Sheet'!$I$8:$I$168,$C149,'Balance Sheet'!AM$8:AM$168)</f>
        <v>0</v>
      </c>
      <c r="U149" s="13" t="n">
        <f aca="false">SUMIF('Balance Sheet'!$I$8:$I$168,$C149,'Balance Sheet'!AN$8:AN$168)</f>
        <v>0</v>
      </c>
      <c r="V149" s="13" t="n">
        <f aca="false">SUMIF('Balance Sheet'!$I$8:$I$168,$C149,'Balance Sheet'!AO$8:AO$168)</f>
        <v>0</v>
      </c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27"/>
      <c r="BV149" s="27"/>
      <c r="BW149" s="27"/>
      <c r="BX149" s="27"/>
      <c r="BY149" s="27"/>
      <c r="BZ149" s="27"/>
      <c r="CA149" s="27"/>
      <c r="CB149" s="27"/>
      <c r="CC149" s="27"/>
      <c r="CD149" s="27"/>
      <c r="CE149" s="27"/>
      <c r="CF149" s="27"/>
      <c r="CG149" s="27"/>
      <c r="CH149" s="27"/>
      <c r="CI149" s="27"/>
      <c r="CJ149" s="27"/>
      <c r="CK149" s="27"/>
      <c r="CL149" s="27"/>
      <c r="CM149" s="27"/>
      <c r="CN149" s="27"/>
      <c r="CO149" s="27"/>
      <c r="CP149" s="27"/>
      <c r="CQ149" s="27"/>
      <c r="CR149" s="27"/>
      <c r="CS149" s="27"/>
      <c r="CT149" s="27"/>
      <c r="CU149" s="27"/>
      <c r="CV149" s="27"/>
      <c r="CW149" s="27"/>
      <c r="CX149" s="27"/>
      <c r="CY149" s="27"/>
      <c r="CZ149" s="27"/>
      <c r="DA149" s="27"/>
      <c r="DB149" s="27"/>
      <c r="DC149" s="27"/>
      <c r="DD149" s="27"/>
      <c r="DE149" s="27"/>
      <c r="DF149" s="27"/>
      <c r="DG149" s="27"/>
      <c r="DH149" s="27"/>
      <c r="DI149" s="27"/>
      <c r="DJ149" s="27"/>
      <c r="DK149" s="27"/>
    </row>
    <row r="150" customFormat="false" ht="12.75" hidden="false" customHeight="false" outlineLevel="0" collapsed="false">
      <c r="C150" s="45" t="s">
        <v>229</v>
      </c>
      <c r="D150" s="13" t="n">
        <f aca="false">SUMIF('Balance Sheet'!$I$8:$I$168,$C150,'Balance Sheet'!$T$8:$T$168)</f>
        <v>210</v>
      </c>
      <c r="F150" s="13" t="n">
        <f aca="false">SUMIF('Balance Sheet'!$I$8:$I$168,$C150,'Balance Sheet'!Y$8:Y$168)</f>
        <v>0</v>
      </c>
      <c r="G150" s="13" t="n">
        <f aca="false">SUMIF('Balance Sheet'!$I$8:$I$168,$C150,'Balance Sheet'!Z$8:Z$168)</f>
        <v>0</v>
      </c>
      <c r="H150" s="13" t="n">
        <f aca="false">SUMIF('Balance Sheet'!$I$8:$I$168,$C150,'Balance Sheet'!AA$8:AA$168)</f>
        <v>210</v>
      </c>
      <c r="I150" s="13" t="n">
        <f aca="false">SUMIF('Balance Sheet'!$I$8:$I$168,$C150,'Balance Sheet'!AB$8:AB$168)</f>
        <v>0</v>
      </c>
      <c r="J150" s="13" t="n">
        <f aca="false">SUMIF('Balance Sheet'!$I$8:$I$168,$C150,'Balance Sheet'!AC$8:AC$168)</f>
        <v>0</v>
      </c>
      <c r="K150" s="13" t="n">
        <f aca="false">SUMIF('Balance Sheet'!$I$8:$I$168,$C150,'Balance Sheet'!AD$8:AD$168)</f>
        <v>0</v>
      </c>
      <c r="L150" s="13" t="n">
        <f aca="false">SUMIF('Balance Sheet'!$I$8:$I$168,$C150,'Balance Sheet'!AE$8:AE$168)</f>
        <v>0</v>
      </c>
      <c r="M150" s="13" t="n">
        <f aca="false">SUMIF('Balance Sheet'!$I$8:$I$168,$C150,'Balance Sheet'!AF$8:AF$168)</f>
        <v>0</v>
      </c>
      <c r="N150" s="13" t="n">
        <f aca="false">SUMIF('Balance Sheet'!$I$8:$I$168,$C150,'Balance Sheet'!AG$8:AG$168)</f>
        <v>0</v>
      </c>
      <c r="O150" s="13" t="n">
        <f aca="false">SUMIF('Balance Sheet'!$I$8:$I$168,$C150,'Balance Sheet'!AH$8:AH$168)</f>
        <v>0</v>
      </c>
      <c r="P150" s="13" t="n">
        <f aca="false">SUMIF('Balance Sheet'!$I$8:$I$168,$C150,'Balance Sheet'!AI$8:AI$168)</f>
        <v>0</v>
      </c>
      <c r="Q150" s="13" t="n">
        <f aca="false">SUMIF('Balance Sheet'!$I$8:$I$168,$C150,'Balance Sheet'!AJ$8:AJ$168)</f>
        <v>0</v>
      </c>
      <c r="R150" s="13" t="n">
        <f aca="false">SUMIF('Balance Sheet'!$I$8:$I$168,$C150,'Balance Sheet'!AK$8:AK$168)</f>
        <v>0</v>
      </c>
      <c r="S150" s="13" t="n">
        <f aca="false">SUMIF('Balance Sheet'!$I$8:$I$168,$C150,'Balance Sheet'!AL$8:AL$168)</f>
        <v>0</v>
      </c>
      <c r="T150" s="13" t="n">
        <f aca="false">SUMIF('Balance Sheet'!$I$8:$I$168,$C150,'Balance Sheet'!AM$8:AM$168)</f>
        <v>0</v>
      </c>
      <c r="U150" s="13" t="n">
        <f aca="false">SUMIF('Balance Sheet'!$I$8:$I$168,$C150,'Balance Sheet'!AN$8:AN$168)</f>
        <v>0</v>
      </c>
      <c r="V150" s="13" t="n">
        <f aca="false">SUMIF('Balance Sheet'!$I$8:$I$168,$C150,'Balance Sheet'!AO$8:AO$168)</f>
        <v>0</v>
      </c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27"/>
      <c r="BV150" s="27"/>
      <c r="BW150" s="27"/>
      <c r="BX150" s="27"/>
      <c r="BY150" s="27"/>
      <c r="BZ150" s="27"/>
      <c r="CA150" s="27"/>
      <c r="CB150" s="27"/>
      <c r="CC150" s="27"/>
      <c r="CD150" s="27"/>
      <c r="CE150" s="27"/>
      <c r="CF150" s="27"/>
      <c r="CG150" s="27"/>
      <c r="CH150" s="27"/>
      <c r="CI150" s="27"/>
      <c r="CJ150" s="27"/>
      <c r="CK150" s="27"/>
      <c r="CL150" s="27"/>
      <c r="CM150" s="27"/>
      <c r="CN150" s="27"/>
      <c r="CO150" s="27"/>
      <c r="CP150" s="27"/>
      <c r="CQ150" s="27"/>
      <c r="CR150" s="27"/>
      <c r="CS150" s="27"/>
      <c r="CT150" s="27"/>
      <c r="CU150" s="27"/>
      <c r="CV150" s="27"/>
      <c r="CW150" s="27"/>
      <c r="CX150" s="27"/>
      <c r="CY150" s="27"/>
      <c r="CZ150" s="27"/>
      <c r="DA150" s="27"/>
      <c r="DB150" s="27"/>
      <c r="DC150" s="27"/>
      <c r="DD150" s="27"/>
      <c r="DE150" s="27"/>
      <c r="DF150" s="27"/>
      <c r="DG150" s="27"/>
      <c r="DH150" s="27"/>
      <c r="DI150" s="27"/>
      <c r="DJ150" s="27"/>
      <c r="DK150" s="27"/>
    </row>
    <row r="151" customFormat="false" ht="12.75" hidden="false" customHeight="false" outlineLevel="0" collapsed="false">
      <c r="C151" s="45" t="s">
        <v>230</v>
      </c>
      <c r="D151" s="13" t="n">
        <f aca="false">SUMIF('Balance Sheet'!$I$8:$I$168,$C151,'Balance Sheet'!$T$8:$T$168)</f>
        <v>164.7</v>
      </c>
      <c r="F151" s="13" t="n">
        <f aca="false">SUMIF('Balance Sheet'!$I$8:$I$168,$C151,'Balance Sheet'!Y$8:Y$168)</f>
        <v>0</v>
      </c>
      <c r="G151" s="13" t="n">
        <f aca="false">SUMIF('Balance Sheet'!$I$8:$I$168,$C151,'Balance Sheet'!Z$8:Z$168)</f>
        <v>0</v>
      </c>
      <c r="H151" s="13" t="n">
        <f aca="false">SUMIF('Balance Sheet'!$I$8:$I$168,$C151,'Balance Sheet'!AA$8:AA$168)</f>
        <v>164.7</v>
      </c>
      <c r="I151" s="13" t="n">
        <f aca="false">SUMIF('Balance Sheet'!$I$8:$I$168,$C151,'Balance Sheet'!AB$8:AB$168)</f>
        <v>0</v>
      </c>
      <c r="J151" s="13" t="n">
        <f aca="false">SUMIF('Balance Sheet'!$I$8:$I$168,$C151,'Balance Sheet'!AC$8:AC$168)</f>
        <v>0</v>
      </c>
      <c r="K151" s="13" t="n">
        <f aca="false">SUMIF('Balance Sheet'!$I$8:$I$168,$C151,'Balance Sheet'!AD$8:AD$168)</f>
        <v>0</v>
      </c>
      <c r="L151" s="13" t="n">
        <f aca="false">SUMIF('Balance Sheet'!$I$8:$I$168,$C151,'Balance Sheet'!AE$8:AE$168)</f>
        <v>0</v>
      </c>
      <c r="M151" s="13" t="n">
        <f aca="false">SUMIF('Balance Sheet'!$I$8:$I$168,$C151,'Balance Sheet'!AF$8:AF$168)</f>
        <v>0</v>
      </c>
      <c r="N151" s="13" t="n">
        <f aca="false">SUMIF('Balance Sheet'!$I$8:$I$168,$C151,'Balance Sheet'!AG$8:AG$168)</f>
        <v>0</v>
      </c>
      <c r="O151" s="13" t="n">
        <f aca="false">SUMIF('Balance Sheet'!$I$8:$I$168,$C151,'Balance Sheet'!AH$8:AH$168)</f>
        <v>0</v>
      </c>
      <c r="P151" s="13" t="n">
        <f aca="false">SUMIF('Balance Sheet'!$I$8:$I$168,$C151,'Balance Sheet'!AI$8:AI$168)</f>
        <v>0</v>
      </c>
      <c r="Q151" s="13" t="n">
        <f aca="false">SUMIF('Balance Sheet'!$I$8:$I$168,$C151,'Balance Sheet'!AJ$8:AJ$168)</f>
        <v>0</v>
      </c>
      <c r="R151" s="13" t="n">
        <f aca="false">SUMIF('Balance Sheet'!$I$8:$I$168,$C151,'Balance Sheet'!AK$8:AK$168)</f>
        <v>0</v>
      </c>
      <c r="S151" s="13" t="n">
        <f aca="false">SUMIF('Balance Sheet'!$I$8:$I$168,$C151,'Balance Sheet'!AL$8:AL$168)</f>
        <v>0</v>
      </c>
      <c r="T151" s="13" t="n">
        <f aca="false">SUMIF('Balance Sheet'!$I$8:$I$168,$C151,'Balance Sheet'!AM$8:AM$168)</f>
        <v>0</v>
      </c>
      <c r="U151" s="13" t="n">
        <f aca="false">SUMIF('Balance Sheet'!$I$8:$I$168,$C151,'Balance Sheet'!AN$8:AN$168)</f>
        <v>0</v>
      </c>
      <c r="V151" s="13" t="n">
        <f aca="false">SUMIF('Balance Sheet'!$I$8:$I$168,$C151,'Balance Sheet'!AO$8:AO$168)</f>
        <v>0</v>
      </c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27"/>
      <c r="BV151" s="27"/>
      <c r="BW151" s="27"/>
      <c r="BX151" s="27"/>
      <c r="BY151" s="27"/>
      <c r="BZ151" s="27"/>
      <c r="CA151" s="27"/>
      <c r="CB151" s="27"/>
      <c r="CC151" s="27"/>
      <c r="CD151" s="27"/>
      <c r="CE151" s="27"/>
      <c r="CF151" s="27"/>
      <c r="CG151" s="27"/>
      <c r="CH151" s="27"/>
      <c r="CI151" s="27"/>
      <c r="CJ151" s="27"/>
      <c r="CK151" s="27"/>
      <c r="CL151" s="27"/>
      <c r="CM151" s="27"/>
      <c r="CN151" s="27"/>
      <c r="CO151" s="27"/>
      <c r="CP151" s="27"/>
      <c r="CQ151" s="27"/>
      <c r="CR151" s="27"/>
      <c r="CS151" s="27"/>
      <c r="CT151" s="27"/>
      <c r="CU151" s="27"/>
      <c r="CV151" s="27"/>
      <c r="CW151" s="27"/>
      <c r="CX151" s="27"/>
      <c r="CY151" s="27"/>
      <c r="CZ151" s="27"/>
      <c r="DA151" s="27"/>
      <c r="DB151" s="27"/>
      <c r="DC151" s="27"/>
      <c r="DD151" s="27"/>
      <c r="DE151" s="27"/>
      <c r="DF151" s="27"/>
      <c r="DG151" s="27"/>
      <c r="DH151" s="27"/>
      <c r="DI151" s="27"/>
      <c r="DJ151" s="27"/>
      <c r="DK151" s="27"/>
    </row>
    <row r="152" customFormat="false" ht="12.75" hidden="false" customHeight="false" outlineLevel="0" collapsed="false">
      <c r="C152" s="42" t="s">
        <v>231</v>
      </c>
      <c r="D152" s="13" t="n">
        <f aca="false">SUMIF('Balance Sheet'!$I$8:$I$168,$C152,'Balance Sheet'!$T$8:$T$168)</f>
        <v>150</v>
      </c>
      <c r="F152" s="13" t="n">
        <f aca="false">SUMIF('Balance Sheet'!$I$8:$I$168,$C152,'Balance Sheet'!Y$8:Y$168)</f>
        <v>0</v>
      </c>
      <c r="G152" s="13" t="n">
        <f aca="false">SUMIF('Balance Sheet'!$I$8:$I$168,$C152,'Balance Sheet'!Z$8:Z$168)</f>
        <v>0</v>
      </c>
      <c r="H152" s="13" t="n">
        <f aca="false">SUMIF('Balance Sheet'!$I$8:$I$168,$C152,'Balance Sheet'!AA$8:AA$168)</f>
        <v>0</v>
      </c>
      <c r="I152" s="13" t="n">
        <f aca="false">SUMIF('Balance Sheet'!$I$8:$I$168,$C152,'Balance Sheet'!AB$8:AB$168)</f>
        <v>150</v>
      </c>
      <c r="J152" s="13" t="n">
        <f aca="false">SUMIF('Balance Sheet'!$I$8:$I$168,$C152,'Balance Sheet'!AC$8:AC$168)</f>
        <v>0</v>
      </c>
      <c r="K152" s="13" t="n">
        <f aca="false">SUMIF('Balance Sheet'!$I$8:$I$168,$C152,'Balance Sheet'!AD$8:AD$168)</f>
        <v>0</v>
      </c>
      <c r="L152" s="13" t="n">
        <f aca="false">SUMIF('Balance Sheet'!$I$8:$I$168,$C152,'Balance Sheet'!AE$8:AE$168)</f>
        <v>0</v>
      </c>
      <c r="M152" s="13" t="n">
        <f aca="false">SUMIF('Balance Sheet'!$I$8:$I$168,$C152,'Balance Sheet'!AF$8:AF$168)</f>
        <v>0</v>
      </c>
      <c r="N152" s="13" t="n">
        <f aca="false">SUMIF('Balance Sheet'!$I$8:$I$168,$C152,'Balance Sheet'!AG$8:AG$168)</f>
        <v>0</v>
      </c>
      <c r="O152" s="13" t="n">
        <f aca="false">SUMIF('Balance Sheet'!$I$8:$I$168,$C152,'Balance Sheet'!AH$8:AH$168)</f>
        <v>0</v>
      </c>
      <c r="P152" s="13" t="n">
        <f aca="false">SUMIF('Balance Sheet'!$I$8:$I$168,$C152,'Balance Sheet'!AI$8:AI$168)</f>
        <v>0</v>
      </c>
      <c r="Q152" s="13" t="n">
        <f aca="false">SUMIF('Balance Sheet'!$I$8:$I$168,$C152,'Balance Sheet'!AJ$8:AJ$168)</f>
        <v>0</v>
      </c>
      <c r="R152" s="13" t="n">
        <f aca="false">SUMIF('Balance Sheet'!$I$8:$I$168,$C152,'Balance Sheet'!AK$8:AK$168)</f>
        <v>0</v>
      </c>
      <c r="S152" s="13" t="n">
        <f aca="false">SUMIF('Balance Sheet'!$I$8:$I$168,$C152,'Balance Sheet'!AL$8:AL$168)</f>
        <v>0</v>
      </c>
      <c r="T152" s="13" t="n">
        <f aca="false">SUMIF('Balance Sheet'!$I$8:$I$168,$C152,'Balance Sheet'!AM$8:AM$168)</f>
        <v>0</v>
      </c>
      <c r="U152" s="13" t="n">
        <f aca="false">SUMIF('Balance Sheet'!$I$8:$I$168,$C152,'Balance Sheet'!AN$8:AN$168)</f>
        <v>0</v>
      </c>
      <c r="V152" s="13" t="n">
        <f aca="false">SUMIF('Balance Sheet'!$I$8:$I$168,$C152,'Balance Sheet'!AO$8:AO$168)</f>
        <v>0</v>
      </c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27"/>
      <c r="BV152" s="27"/>
      <c r="BW152" s="27"/>
      <c r="BX152" s="27"/>
      <c r="BY152" s="27"/>
      <c r="BZ152" s="27"/>
      <c r="CA152" s="27"/>
      <c r="CB152" s="27"/>
      <c r="CC152" s="27"/>
      <c r="CD152" s="27"/>
      <c r="CE152" s="27"/>
      <c r="CF152" s="27"/>
      <c r="CG152" s="27"/>
      <c r="CH152" s="27"/>
      <c r="CI152" s="27"/>
      <c r="CJ152" s="27"/>
      <c r="CK152" s="27"/>
      <c r="CL152" s="27"/>
      <c r="CM152" s="27"/>
      <c r="CN152" s="27"/>
      <c r="CO152" s="27"/>
      <c r="CP152" s="27"/>
      <c r="CQ152" s="27"/>
      <c r="CR152" s="27"/>
      <c r="CS152" s="27"/>
      <c r="CT152" s="27"/>
      <c r="CU152" s="27"/>
      <c r="CV152" s="27"/>
      <c r="CW152" s="27"/>
      <c r="CX152" s="27"/>
      <c r="CY152" s="27"/>
      <c r="CZ152" s="27"/>
      <c r="DA152" s="27"/>
      <c r="DB152" s="27"/>
      <c r="DC152" s="27"/>
      <c r="DD152" s="27"/>
      <c r="DE152" s="27"/>
      <c r="DF152" s="27"/>
      <c r="DG152" s="27"/>
      <c r="DH152" s="27"/>
      <c r="DI152" s="27"/>
      <c r="DJ152" s="27"/>
      <c r="DK152" s="27"/>
    </row>
    <row r="153" customFormat="false" ht="12.75" hidden="false" customHeight="false" outlineLevel="0" collapsed="false">
      <c r="C153" s="43" t="s">
        <v>232</v>
      </c>
      <c r="D153" s="13" t="n">
        <f aca="false">SUMIF('Balance Sheet'!$I$8:$I$168,$C153,'Balance Sheet'!$T$8:$T$168)</f>
        <v>15</v>
      </c>
      <c r="F153" s="13" t="n">
        <f aca="false">SUMIF('Balance Sheet'!$I$8:$I$168,$C153,'Balance Sheet'!Y$8:Y$168)</f>
        <v>0</v>
      </c>
      <c r="G153" s="13" t="n">
        <f aca="false">SUMIF('Balance Sheet'!$I$8:$I$168,$C153,'Balance Sheet'!Z$8:Z$168)</f>
        <v>15</v>
      </c>
      <c r="H153" s="13" t="n">
        <f aca="false">SUMIF('Balance Sheet'!$I$8:$I$168,$C153,'Balance Sheet'!AA$8:AA$168)</f>
        <v>0</v>
      </c>
      <c r="I153" s="13" t="n">
        <f aca="false">SUMIF('Balance Sheet'!$I$8:$I$168,$C153,'Balance Sheet'!AB$8:AB$168)</f>
        <v>0</v>
      </c>
      <c r="J153" s="13" t="n">
        <f aca="false">SUMIF('Balance Sheet'!$I$8:$I$168,$C153,'Balance Sheet'!AC$8:AC$168)</f>
        <v>0</v>
      </c>
      <c r="K153" s="13" t="n">
        <f aca="false">SUMIF('Balance Sheet'!$I$8:$I$168,$C153,'Balance Sheet'!AD$8:AD$168)</f>
        <v>0</v>
      </c>
      <c r="L153" s="13" t="n">
        <f aca="false">SUMIF('Balance Sheet'!$I$8:$I$168,$C153,'Balance Sheet'!AE$8:AE$168)</f>
        <v>0</v>
      </c>
      <c r="M153" s="13" t="n">
        <f aca="false">SUMIF('Balance Sheet'!$I$8:$I$168,$C153,'Balance Sheet'!AF$8:AF$168)</f>
        <v>0</v>
      </c>
      <c r="N153" s="13" t="n">
        <f aca="false">SUMIF('Balance Sheet'!$I$8:$I$168,$C153,'Balance Sheet'!AG$8:AG$168)</f>
        <v>0</v>
      </c>
      <c r="O153" s="13" t="n">
        <f aca="false">SUMIF('Balance Sheet'!$I$8:$I$168,$C153,'Balance Sheet'!AH$8:AH$168)</f>
        <v>0</v>
      </c>
      <c r="P153" s="13" t="n">
        <f aca="false">SUMIF('Balance Sheet'!$I$8:$I$168,$C153,'Balance Sheet'!AI$8:AI$168)</f>
        <v>0</v>
      </c>
      <c r="Q153" s="13" t="n">
        <f aca="false">SUMIF('Balance Sheet'!$I$8:$I$168,$C153,'Balance Sheet'!AJ$8:AJ$168)</f>
        <v>0</v>
      </c>
      <c r="R153" s="13" t="n">
        <f aca="false">SUMIF('Balance Sheet'!$I$8:$I$168,$C153,'Balance Sheet'!AK$8:AK$168)</f>
        <v>0</v>
      </c>
      <c r="S153" s="13" t="n">
        <f aca="false">SUMIF('Balance Sheet'!$I$8:$I$168,$C153,'Balance Sheet'!AL$8:AL$168)</f>
        <v>0</v>
      </c>
      <c r="T153" s="13" t="n">
        <f aca="false">SUMIF('Balance Sheet'!$I$8:$I$168,$C153,'Balance Sheet'!AM$8:AM$168)</f>
        <v>0</v>
      </c>
      <c r="U153" s="13" t="n">
        <f aca="false">SUMIF('Balance Sheet'!$I$8:$I$168,$C153,'Balance Sheet'!AN$8:AN$168)</f>
        <v>0</v>
      </c>
      <c r="V153" s="13" t="n">
        <f aca="false">SUMIF('Balance Sheet'!$I$8:$I$168,$C153,'Balance Sheet'!AO$8:AO$168)</f>
        <v>0</v>
      </c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27"/>
      <c r="BV153" s="27"/>
      <c r="BW153" s="27"/>
      <c r="BX153" s="27"/>
      <c r="BY153" s="27"/>
      <c r="BZ153" s="27"/>
      <c r="CA153" s="27"/>
      <c r="CB153" s="27"/>
      <c r="CC153" s="27"/>
      <c r="CD153" s="27"/>
      <c r="CE153" s="27"/>
      <c r="CF153" s="27"/>
      <c r="CG153" s="27"/>
      <c r="CH153" s="27"/>
      <c r="CI153" s="27"/>
      <c r="CJ153" s="27"/>
      <c r="CK153" s="27"/>
      <c r="CL153" s="27"/>
      <c r="CM153" s="27"/>
      <c r="CN153" s="27"/>
      <c r="CO153" s="27"/>
      <c r="CP153" s="27"/>
      <c r="CQ153" s="27"/>
      <c r="CR153" s="27"/>
      <c r="CS153" s="27"/>
      <c r="CT153" s="27"/>
      <c r="CU153" s="27"/>
      <c r="CV153" s="27"/>
      <c r="CW153" s="27"/>
      <c r="CX153" s="27"/>
      <c r="CY153" s="27"/>
      <c r="CZ153" s="27"/>
      <c r="DA153" s="27"/>
      <c r="DB153" s="27"/>
      <c r="DC153" s="27"/>
      <c r="DD153" s="27"/>
      <c r="DE153" s="27"/>
      <c r="DF153" s="27"/>
      <c r="DG153" s="27"/>
      <c r="DH153" s="27"/>
      <c r="DI153" s="27"/>
      <c r="DJ153" s="27"/>
      <c r="DK153" s="27"/>
    </row>
    <row r="154" customFormat="false" ht="12.75" hidden="false" customHeight="false" outlineLevel="0" collapsed="false">
      <c r="D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27"/>
      <c r="BV154" s="27"/>
      <c r="BW154" s="27"/>
      <c r="BX154" s="27"/>
      <c r="BY154" s="27"/>
      <c r="BZ154" s="27"/>
      <c r="CA154" s="27"/>
      <c r="CB154" s="27"/>
      <c r="CC154" s="27"/>
      <c r="CD154" s="27"/>
      <c r="CE154" s="27"/>
      <c r="CF154" s="27"/>
      <c r="CG154" s="27"/>
      <c r="CH154" s="27"/>
      <c r="CI154" s="27"/>
      <c r="CJ154" s="27"/>
      <c r="CK154" s="27"/>
      <c r="CL154" s="27"/>
      <c r="CM154" s="27"/>
      <c r="CN154" s="27"/>
      <c r="CO154" s="27"/>
      <c r="CP154" s="27"/>
      <c r="CQ154" s="27"/>
      <c r="CR154" s="27"/>
      <c r="CS154" s="27"/>
      <c r="CT154" s="27"/>
      <c r="CU154" s="27"/>
      <c r="CV154" s="27"/>
      <c r="CW154" s="27"/>
      <c r="CX154" s="27"/>
      <c r="CY154" s="27"/>
      <c r="CZ154" s="27"/>
      <c r="DA154" s="27"/>
      <c r="DB154" s="27"/>
      <c r="DC154" s="27"/>
      <c r="DD154" s="27"/>
      <c r="DE154" s="27"/>
      <c r="DF154" s="27"/>
      <c r="DG154" s="27"/>
      <c r="DH154" s="27"/>
      <c r="DI154" s="27"/>
      <c r="DJ154" s="27"/>
      <c r="DK154" s="27"/>
    </row>
    <row r="155" customFormat="false" ht="12.75" hidden="false" customHeight="false" outlineLevel="0" collapsed="false">
      <c r="C155" s="26" t="s">
        <v>161</v>
      </c>
      <c r="D155" s="40" t="n">
        <f aca="false">SUM(D139:D154)</f>
        <v>1463.6678</v>
      </c>
      <c r="F155" s="40" t="n">
        <f aca="false">SUM(F139:F154)</f>
        <v>54.94</v>
      </c>
      <c r="G155" s="40" t="n">
        <f aca="false">SUM(G139:G154)</f>
        <v>15</v>
      </c>
      <c r="H155" s="40" t="n">
        <f aca="false">SUM(H139:H154)</f>
        <v>374.7</v>
      </c>
      <c r="I155" s="40" t="n">
        <f aca="false">SUM(I139:I154)</f>
        <v>163.4</v>
      </c>
      <c r="J155" s="40" t="n">
        <f aca="false">SUM(J139:J154)</f>
        <v>1000.215</v>
      </c>
      <c r="K155" s="40" t="n">
        <f aca="false">SUM(K139:K154)</f>
        <v>0</v>
      </c>
      <c r="L155" s="40" t="n">
        <f aca="false">SUM(L139:L154)</f>
        <v>0</v>
      </c>
      <c r="M155" s="40" t="n">
        <f aca="false">SUM(M139:M154)</f>
        <v>0</v>
      </c>
      <c r="N155" s="40" t="n">
        <f aca="false">SUM(N139:N154)</f>
        <v>0</v>
      </c>
      <c r="O155" s="40" t="n">
        <f aca="false">SUM(O139:O154)</f>
        <v>0</v>
      </c>
      <c r="P155" s="40" t="n">
        <f aca="false">SUM(P139:P154)</f>
        <v>0</v>
      </c>
      <c r="Q155" s="40" t="n">
        <f aca="false">SUM(Q139:Q154)</f>
        <v>0</v>
      </c>
      <c r="R155" s="40" t="n">
        <f aca="false">SUM(R139:R154)</f>
        <v>0</v>
      </c>
      <c r="S155" s="40" t="n">
        <f aca="false">SUM(S139:S154)</f>
        <v>0</v>
      </c>
      <c r="T155" s="40" t="n">
        <f aca="false">SUM(T139:T154)</f>
        <v>0</v>
      </c>
      <c r="U155" s="40" t="n">
        <f aca="false">SUM(U139:U154)</f>
        <v>0</v>
      </c>
      <c r="V155" s="40" t="n">
        <f aca="false">SUM(V139:V154)</f>
        <v>105.4128</v>
      </c>
      <c r="W155" s="40" t="n">
        <f aca="false">SUM(W139:W154)</f>
        <v>0</v>
      </c>
      <c r="X155" s="40" t="n">
        <f aca="false">SUM(X139:X154)</f>
        <v>0</v>
      </c>
      <c r="Y155" s="40" t="n">
        <f aca="false">SUM(Y139:Y154)</f>
        <v>0</v>
      </c>
      <c r="Z155" s="40" t="n">
        <f aca="false">SUM(Z139:Z154)</f>
        <v>0</v>
      </c>
      <c r="AA155" s="40" t="n">
        <f aca="false">SUM(AA139:AA154)</f>
        <v>0</v>
      </c>
      <c r="AB155" s="40" t="n">
        <f aca="false">SUM(AB139:AB154)</f>
        <v>0</v>
      </c>
      <c r="AC155" s="40" t="n">
        <f aca="false">SUM(AC139:AC154)</f>
        <v>0</v>
      </c>
      <c r="AD155" s="40" t="n">
        <f aca="false">SUM(AD139:AD154)</f>
        <v>0</v>
      </c>
      <c r="AE155" s="40" t="n">
        <f aca="false">SUM(AE139:AE154)</f>
        <v>0</v>
      </c>
      <c r="AF155" s="40" t="n">
        <f aca="false">SUM(AF139:AF154)</f>
        <v>0</v>
      </c>
      <c r="AG155" s="40" t="n">
        <f aca="false">SUM(AG139:AG154)</f>
        <v>0</v>
      </c>
      <c r="AH155" s="40" t="n">
        <f aca="false">SUM(AH139:AH154)</f>
        <v>0</v>
      </c>
      <c r="AI155" s="40" t="n">
        <f aca="false">SUM(AI139:AI154)</f>
        <v>0</v>
      </c>
      <c r="AJ155" s="40" t="n">
        <f aca="false">SUM(AJ139:AJ154)</f>
        <v>0</v>
      </c>
      <c r="AK155" s="40" t="n">
        <f aca="false">SUM(AK139:AK154)</f>
        <v>0</v>
      </c>
      <c r="AL155" s="40" t="n">
        <f aca="false">SUM(AL139:AL154)</f>
        <v>0</v>
      </c>
      <c r="AM155" s="40" t="n">
        <f aca="false">SUM(AM139:AM154)</f>
        <v>0</v>
      </c>
      <c r="AN155" s="40" t="n">
        <f aca="false">SUM(AN139:AN154)</f>
        <v>0</v>
      </c>
      <c r="AO155" s="40" t="n">
        <f aca="false">SUM(AO139:AO154)</f>
        <v>0</v>
      </c>
      <c r="AP155" s="40" t="n">
        <f aca="false">SUM(AP139:AP154)</f>
        <v>0</v>
      </c>
      <c r="AQ155" s="40" t="n">
        <f aca="false">SUM(AQ139:AQ154)</f>
        <v>0</v>
      </c>
      <c r="AR155" s="40" t="n">
        <f aca="false">SUM(AR139:AR154)</f>
        <v>0</v>
      </c>
      <c r="AS155" s="40" t="n">
        <f aca="false">SUM(AS139:AS154)</f>
        <v>0</v>
      </c>
      <c r="AT155" s="40" t="n">
        <f aca="false">SUM(AT139:AT154)</f>
        <v>0</v>
      </c>
      <c r="AU155" s="40" t="n">
        <f aca="false">SUM(AU139:AU154)</f>
        <v>0</v>
      </c>
      <c r="AV155" s="40" t="n">
        <f aca="false">SUM(AV139:AV154)</f>
        <v>0</v>
      </c>
      <c r="AW155" s="40" t="n">
        <f aca="false">SUM(AW139:AW154)</f>
        <v>0</v>
      </c>
      <c r="AX155" s="40" t="n">
        <f aca="false">SUM(AX139:AX154)</f>
        <v>0</v>
      </c>
      <c r="AY155" s="40" t="n">
        <f aca="false">SUM(AY139:AY154)</f>
        <v>0</v>
      </c>
      <c r="AZ155" s="40" t="n">
        <f aca="false">SUM(AZ139:AZ154)</f>
        <v>0</v>
      </c>
    </row>
    <row r="157" customFormat="false" ht="12.75" hidden="false" customHeight="false" outlineLevel="0" collapsed="false">
      <c r="C157" s="19" t="s">
        <v>233</v>
      </c>
    </row>
    <row r="158" customFormat="false" ht="12.75" hidden="false" customHeight="false" outlineLevel="0" collapsed="false">
      <c r="C158" s="38" t="s">
        <v>234</v>
      </c>
      <c r="D158" s="13" t="n">
        <f aca="false">SUMIF('Balance Sheet'!$I$8:$I$168,$C158,'Balance Sheet'!$T$8:$T$168)</f>
        <v>250</v>
      </c>
      <c r="F158" s="2" t="n">
        <v>0</v>
      </c>
      <c r="G158" s="2" t="n">
        <v>0</v>
      </c>
      <c r="H158" s="2" t="n">
        <v>0</v>
      </c>
      <c r="I158" s="2" t="n">
        <v>0</v>
      </c>
      <c r="J158" s="2" t="n">
        <v>250</v>
      </c>
      <c r="K158" s="2" t="n">
        <v>0</v>
      </c>
      <c r="L158" s="2" t="n">
        <v>0</v>
      </c>
      <c r="M158" s="2" t="n">
        <v>0</v>
      </c>
      <c r="N158" s="2" t="n">
        <v>0</v>
      </c>
      <c r="O158" s="2" t="n">
        <v>0</v>
      </c>
      <c r="P158" s="2" t="n">
        <v>0</v>
      </c>
      <c r="Q158" s="2" t="n">
        <v>0</v>
      </c>
      <c r="R158" s="2" t="n">
        <v>0</v>
      </c>
      <c r="S158" s="2" t="n">
        <v>0</v>
      </c>
      <c r="T158" s="2" t="n">
        <v>0</v>
      </c>
      <c r="U158" s="2" t="n">
        <v>0</v>
      </c>
      <c r="V158" s="2" t="n">
        <v>0</v>
      </c>
      <c r="W158" s="2" t="n">
        <v>0</v>
      </c>
      <c r="X158" s="2" t="n">
        <v>0</v>
      </c>
      <c r="Y158" s="2" t="n">
        <v>0</v>
      </c>
      <c r="Z158" s="2" t="n">
        <v>0</v>
      </c>
      <c r="AA158" s="2" t="n">
        <v>0</v>
      </c>
      <c r="AB158" s="2" t="n">
        <v>0</v>
      </c>
      <c r="AC158" s="2" t="n">
        <v>0</v>
      </c>
      <c r="AD158" s="2" t="n">
        <v>0</v>
      </c>
      <c r="AE158" s="2" t="n">
        <v>0</v>
      </c>
      <c r="AF158" s="2" t="n">
        <v>0</v>
      </c>
    </row>
    <row r="159" customFormat="false" ht="12.75" hidden="false" customHeight="false" outlineLevel="0" collapsed="false">
      <c r="C159" s="46" t="s">
        <v>235</v>
      </c>
      <c r="D159" s="13" t="n">
        <f aca="false">SUMIF('Balance Sheet'!$I$8:$I$168,$C159,'Balance Sheet'!$T$8:$T$168)</f>
        <v>0</v>
      </c>
      <c r="F159" s="13" t="n">
        <f aca="false">SUMIF('Balance Sheet'!$I$8:$I$168,$C159,'Balance Sheet'!Y$8:Y$168)</f>
        <v>0</v>
      </c>
      <c r="G159" s="13" t="n">
        <f aca="false">SUMIF('Balance Sheet'!$I$8:$I$168,$C159,'Balance Sheet'!Z$8:Z$168)</f>
        <v>0</v>
      </c>
      <c r="H159" s="13" t="n">
        <f aca="false">SUMIF('Balance Sheet'!$I$8:$I$168,$C159,'Balance Sheet'!AA$8:AA$168)</f>
        <v>0</v>
      </c>
      <c r="I159" s="13" t="n">
        <f aca="false">SUMIF('Balance Sheet'!$I$8:$I$168,$C159,'Balance Sheet'!AB$8:AB$168)</f>
        <v>0</v>
      </c>
      <c r="J159" s="13" t="n">
        <f aca="false">SUMIF('Balance Sheet'!$I$8:$I$168,$C159,'Balance Sheet'!AC$8:AC$168)</f>
        <v>0</v>
      </c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</row>
    <row r="160" customFormat="false" ht="12.75" hidden="false" customHeight="false" outlineLevel="0" collapsed="false">
      <c r="C160" s="46" t="s">
        <v>236</v>
      </c>
      <c r="D160" s="13" t="n">
        <f aca="false">SUMIF('Balance Sheet'!$I$8:$I$168,$C160,'Balance Sheet'!$T$8:$T$168)</f>
        <v>0</v>
      </c>
      <c r="F160" s="13" t="n">
        <f aca="false">SUMIF('Balance Sheet'!$I$8:$I$168,$C160,'Balance Sheet'!Y$8:Y$168)</f>
        <v>0</v>
      </c>
      <c r="G160" s="13" t="n">
        <f aca="false">SUMIF('Balance Sheet'!$I$8:$I$168,$C160,'Balance Sheet'!Z$8:Z$168)</f>
        <v>0</v>
      </c>
      <c r="H160" s="13" t="n">
        <f aca="false">SUMIF('Balance Sheet'!$I$8:$I$168,$C160,'Balance Sheet'!AA$8:AA$168)</f>
        <v>0</v>
      </c>
      <c r="I160" s="13" t="n">
        <f aca="false">SUMIF('Balance Sheet'!$I$8:$I$168,$C160,'Balance Sheet'!AB$8:AB$168)</f>
        <v>0</v>
      </c>
      <c r="J160" s="13" t="n">
        <f aca="false">SUMIF('Balance Sheet'!$I$8:$I$168,$C160,'Balance Sheet'!AC$8:AC$168)</f>
        <v>0</v>
      </c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</row>
    <row r="161" customFormat="false" ht="12.75" hidden="false" customHeight="false" outlineLevel="0" collapsed="false">
      <c r="C161" s="46" t="s">
        <v>237</v>
      </c>
      <c r="D161" s="13" t="n">
        <f aca="false">SUMIF('Balance Sheet'!$I$8:$I$168,$C161,'Balance Sheet'!$T$8:$T$168)</f>
        <v>1750</v>
      </c>
      <c r="F161" s="13" t="n">
        <f aca="false">SUMIF('Balance Sheet'!$I$8:$I$168,$C161,'Balance Sheet'!Y$8:Y$168)</f>
        <v>0</v>
      </c>
      <c r="G161" s="13" t="n">
        <f aca="false">SUMIF('Balance Sheet'!$I$8:$I$168,$C161,'Balance Sheet'!Z$8:Z$168)</f>
        <v>0</v>
      </c>
      <c r="H161" s="13" t="n">
        <f aca="false">SUMIF('Balance Sheet'!$I$8:$I$168,$C161,'Balance Sheet'!AA$8:AA$168)</f>
        <v>1750</v>
      </c>
      <c r="I161" s="13" t="n">
        <f aca="false">SUMIF('Balance Sheet'!$I$8:$I$168,$C161,'Balance Sheet'!AB$8:AB$168)</f>
        <v>0</v>
      </c>
      <c r="J161" s="13" t="n">
        <f aca="false">SUMIF('Balance Sheet'!$I$8:$I$168,$C161,'Balance Sheet'!AC$8:AC$168)</f>
        <v>0</v>
      </c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</row>
    <row r="162" customFormat="false" ht="12.75" hidden="false" customHeight="false" outlineLevel="0" collapsed="false">
      <c r="C162" s="46" t="s">
        <v>238</v>
      </c>
      <c r="D162" s="13" t="n">
        <f aca="false">SUMIF('Balance Sheet'!$I$8:$I$168,$C162,'Balance Sheet'!$T$8:$T$168)</f>
        <v>12.132</v>
      </c>
      <c r="F162" s="13" t="n">
        <f aca="false">SUMIF('Balance Sheet'!$I$8:$I$168,$C162,'Balance Sheet'!Y$8:Y$168)</f>
        <v>12.132</v>
      </c>
      <c r="G162" s="13" t="n">
        <f aca="false">SUMIF('Balance Sheet'!$I$8:$I$168,$C162,'Balance Sheet'!Z$8:Z$168)</f>
        <v>0</v>
      </c>
      <c r="H162" s="13" t="n">
        <f aca="false">SUMIF('Balance Sheet'!$I$8:$I$168,$C162,'Balance Sheet'!AA$8:AA$168)</f>
        <v>0</v>
      </c>
      <c r="I162" s="13" t="n">
        <f aca="false">SUMIF('Balance Sheet'!$I$8:$I$168,$C162,'Balance Sheet'!AB$8:AB$168)</f>
        <v>0</v>
      </c>
      <c r="J162" s="13" t="n">
        <f aca="false">SUMIF('Balance Sheet'!$I$8:$I$168,$C162,'Balance Sheet'!AC$8:AC$168)</f>
        <v>0</v>
      </c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</row>
    <row r="163" customFormat="false" ht="12.75" hidden="false" customHeight="false" outlineLevel="0" collapsed="false">
      <c r="C163" s="46" t="s">
        <v>239</v>
      </c>
      <c r="D163" s="13" t="n">
        <f aca="false">SUMIF('Balance Sheet'!$I$8:$I$168,$C163,'Balance Sheet'!$T$8:$T$168)</f>
        <v>107.712</v>
      </c>
      <c r="F163" s="13" t="n">
        <f aca="false">SUMIF('Balance Sheet'!$I$8:$I$168,$C163,'Balance Sheet'!Y$8:Y$168)</f>
        <v>107.712</v>
      </c>
      <c r="G163" s="13" t="n">
        <f aca="false">SUMIF('Balance Sheet'!$I$8:$I$168,$C163,'Balance Sheet'!Z$8:Z$168)</f>
        <v>0</v>
      </c>
      <c r="H163" s="13" t="n">
        <f aca="false">SUMIF('Balance Sheet'!$I$8:$I$168,$C163,'Balance Sheet'!AA$8:AA$168)</f>
        <v>0</v>
      </c>
      <c r="I163" s="13" t="n">
        <f aca="false">SUMIF('Balance Sheet'!$I$8:$I$168,$C163,'Balance Sheet'!AB$8:AB$168)</f>
        <v>0</v>
      </c>
      <c r="J163" s="13" t="n">
        <f aca="false">SUMIF('Balance Sheet'!$I$8:$I$168,$C163,'Balance Sheet'!AC$8:AC$168)</f>
        <v>0</v>
      </c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</row>
    <row r="164" customFormat="false" ht="12.75" hidden="false" customHeight="false" outlineLevel="0" collapsed="false">
      <c r="C164" s="46" t="s">
        <v>240</v>
      </c>
      <c r="D164" s="13" t="n">
        <f aca="false">SUMIF('Balance Sheet'!$I$8:$I$168,$C164,'Balance Sheet'!$T$8:$T$168)</f>
        <v>24.914</v>
      </c>
      <c r="F164" s="13" t="n">
        <f aca="false">SUMIF('Balance Sheet'!$I$8:$I$168,$C164,'Balance Sheet'!Y$8:Y$168)</f>
        <v>24.914</v>
      </c>
      <c r="G164" s="13" t="n">
        <f aca="false">SUMIF('Balance Sheet'!$I$8:$I$168,$C164,'Balance Sheet'!Z$8:Z$168)</f>
        <v>0</v>
      </c>
      <c r="H164" s="13" t="n">
        <f aca="false">SUMIF('Balance Sheet'!$I$8:$I$168,$C164,'Balance Sheet'!AA$8:AA$168)</f>
        <v>0</v>
      </c>
      <c r="I164" s="13" t="n">
        <f aca="false">SUMIF('Balance Sheet'!$I$8:$I$168,$C164,'Balance Sheet'!AB$8:AB$168)</f>
        <v>0</v>
      </c>
      <c r="J164" s="13" t="n">
        <f aca="false">SUMIF('Balance Sheet'!$I$8:$I$168,$C164,'Balance Sheet'!AC$8:AC$168)</f>
        <v>0</v>
      </c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</row>
    <row r="165" customFormat="false" ht="12.75" hidden="false" customHeight="false" outlineLevel="0" collapsed="false">
      <c r="C165" s="46" t="s">
        <v>241</v>
      </c>
      <c r="D165" s="13" t="n">
        <f aca="false">SUMIF('Balance Sheet'!$I$8:$I$168,$C165,'Balance Sheet'!$T$8:$T$168)</f>
        <v>0</v>
      </c>
      <c r="F165" s="13" t="n">
        <f aca="false">SUMIF('Balance Sheet'!$I$8:$I$168,$C165,'Balance Sheet'!Y$8:Y$168)</f>
        <v>0</v>
      </c>
      <c r="G165" s="13" t="n">
        <f aca="false">SUMIF('Balance Sheet'!$I$8:$I$168,$C165,'Balance Sheet'!Z$8:Z$168)</f>
        <v>0</v>
      </c>
      <c r="H165" s="13" t="n">
        <f aca="false">SUMIF('Balance Sheet'!$I$8:$I$168,$C165,'Balance Sheet'!AA$8:AA$168)</f>
        <v>0</v>
      </c>
      <c r="I165" s="13" t="n">
        <f aca="false">SUMIF('Balance Sheet'!$I$8:$I$168,$C165,'Balance Sheet'!AB$8:AB$168)</f>
        <v>0</v>
      </c>
      <c r="J165" s="13" t="n">
        <f aca="false">SUMIF('Balance Sheet'!$I$8:$I$168,$C165,'Balance Sheet'!AC$8:AC$168)</f>
        <v>0</v>
      </c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</row>
    <row r="166" customFormat="false" ht="12.75" hidden="false" customHeight="false" outlineLevel="0" collapsed="false">
      <c r="C166" s="46" t="s">
        <v>242</v>
      </c>
      <c r="D166" s="13" t="n">
        <f aca="false">SUMIF('Balance Sheet'!$I$8:$I$168,$C166,'Balance Sheet'!$T$8:$T$168)</f>
        <v>386.89</v>
      </c>
      <c r="F166" s="13" t="n">
        <f aca="false">SUMIF('Balance Sheet'!$I$8:$I$168,$C166,'Balance Sheet'!Y$8:Y$168)</f>
        <v>386.89</v>
      </c>
      <c r="G166" s="13" t="n">
        <f aca="false">SUMIF('Balance Sheet'!$I$8:$I$168,$C166,'Balance Sheet'!Z$8:Z$168)</f>
        <v>0</v>
      </c>
      <c r="H166" s="13" t="n">
        <f aca="false">SUMIF('Balance Sheet'!$I$8:$I$168,$C166,'Balance Sheet'!AA$8:AA$168)</f>
        <v>0</v>
      </c>
      <c r="I166" s="13" t="n">
        <f aca="false">SUMIF('Balance Sheet'!$I$8:$I$168,$C166,'Balance Sheet'!AB$8:AB$168)</f>
        <v>0</v>
      </c>
      <c r="J166" s="13" t="n">
        <f aca="false">SUMIF('Balance Sheet'!$I$8:$I$168,$C166,'Balance Sheet'!AC$8:AC$168)</f>
        <v>0</v>
      </c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</row>
    <row r="167" customFormat="false" ht="12.75" hidden="false" customHeight="false" outlineLevel="0" collapsed="false">
      <c r="C167" s="46" t="s">
        <v>243</v>
      </c>
      <c r="D167" s="13" t="n">
        <f aca="false">SUMIF('Balance Sheet'!$I$8:$I$168,$C167,'Balance Sheet'!$T$8:$T$168)</f>
        <v>19.1</v>
      </c>
      <c r="F167" s="13" t="n">
        <f aca="false">SUMIF('Balance Sheet'!$I$8:$I$168,$C167,'Balance Sheet'!Y$8:Y$168)</f>
        <v>19.1</v>
      </c>
      <c r="G167" s="13" t="n">
        <f aca="false">SUMIF('Balance Sheet'!$I$8:$I$168,$C167,'Balance Sheet'!Z$8:Z$168)</f>
        <v>0</v>
      </c>
      <c r="H167" s="13" t="n">
        <f aca="false">SUMIF('Balance Sheet'!$I$8:$I$168,$C167,'Balance Sheet'!AA$8:AA$168)</f>
        <v>0</v>
      </c>
      <c r="I167" s="13" t="n">
        <f aca="false">SUMIF('Balance Sheet'!$I$8:$I$168,$C167,'Balance Sheet'!AB$8:AB$168)</f>
        <v>0</v>
      </c>
      <c r="J167" s="13" t="n">
        <f aca="false">SUMIF('Balance Sheet'!$I$8:$I$168,$C167,'Balance Sheet'!AC$8:AC$168)</f>
        <v>0</v>
      </c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</row>
    <row r="168" customFormat="false" ht="12.75" hidden="false" customHeight="false" outlineLevel="0" collapsed="false">
      <c r="C168" s="43" t="s">
        <v>244</v>
      </c>
      <c r="D168" s="13" t="n">
        <f aca="false">SUMIF('Balance Sheet'!$I$8:$I$168,$C168,'Balance Sheet'!$T$8:$T$168)</f>
        <v>56.041</v>
      </c>
      <c r="F168" s="13" t="n">
        <f aca="false">SUMIF('Balance Sheet'!$I$8:$I$168,$C168,'Balance Sheet'!Y$8:Y$168)</f>
        <v>56.041</v>
      </c>
      <c r="G168" s="13" t="n">
        <f aca="false">SUMIF('Balance Sheet'!$I$8:$I$168,$C168,'Balance Sheet'!Z$8:Z$168)</f>
        <v>0</v>
      </c>
      <c r="H168" s="13" t="n">
        <f aca="false">SUMIF('Balance Sheet'!$I$8:$I$168,$C168,'Balance Sheet'!AA$8:AA$168)</f>
        <v>0</v>
      </c>
      <c r="I168" s="13" t="n">
        <f aca="false">SUMIF('Balance Sheet'!$I$8:$I$168,$C168,'Balance Sheet'!AB$8:AB$168)</f>
        <v>0</v>
      </c>
      <c r="J168" s="13" t="n">
        <f aca="false">SUMIF('Balance Sheet'!$I$8:$I$168,$C168,'Balance Sheet'!AC$8:AC$168)</f>
        <v>0</v>
      </c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</row>
    <row r="169" customFormat="false" ht="12.75" hidden="false" customHeight="false" outlineLevel="0" collapsed="false">
      <c r="C169" s="44" t="s">
        <v>245</v>
      </c>
      <c r="D169" s="13" t="n">
        <f aca="false">SUMIF('Balance Sheet'!$I$8:$I$168,$C169,'Balance Sheet'!$T$8:$T$168)</f>
        <v>21.978</v>
      </c>
      <c r="F169" s="13" t="n">
        <f aca="false">SUMIF('Balance Sheet'!$I$8:$I$168,$C169,'Balance Sheet'!Y$8:Y$168)</f>
        <v>21.978</v>
      </c>
      <c r="G169" s="13" t="n">
        <f aca="false">SUMIF('Balance Sheet'!$I$8:$I$168,$C169,'Balance Sheet'!Z$8:Z$168)</f>
        <v>0</v>
      </c>
      <c r="H169" s="13" t="n">
        <f aca="false">SUMIF('Balance Sheet'!$I$8:$I$168,$C169,'Balance Sheet'!AA$8:AA$168)</f>
        <v>0</v>
      </c>
      <c r="I169" s="13" t="n">
        <f aca="false">SUMIF('Balance Sheet'!$I$8:$I$168,$C169,'Balance Sheet'!AB$8:AB$168)</f>
        <v>0</v>
      </c>
      <c r="J169" s="13" t="n">
        <f aca="false">SUMIF('Balance Sheet'!$I$8:$I$168,$C169,'Balance Sheet'!AC$8:AC$168)</f>
        <v>0</v>
      </c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</row>
    <row r="170" customFormat="false" ht="12.75" hidden="false" customHeight="false" outlineLevel="0" collapsed="false">
      <c r="C170" s="44" t="s">
        <v>246</v>
      </c>
      <c r="D170" s="13" t="n">
        <f aca="false">SUMIF('Balance Sheet'!$I$8:$I$168,$C170,'Balance Sheet'!$T$8:$T$168)</f>
        <v>32.868</v>
      </c>
      <c r="F170" s="13" t="n">
        <f aca="false">SUMIF('Balance Sheet'!$I$8:$I$168,$C170,'Balance Sheet'!Y$8:Y$168)</f>
        <v>32.868</v>
      </c>
      <c r="G170" s="13" t="n">
        <f aca="false">SUMIF('Balance Sheet'!$I$8:$I$168,$C170,'Balance Sheet'!Z$8:Z$168)</f>
        <v>0</v>
      </c>
      <c r="H170" s="13" t="n">
        <f aca="false">SUMIF('Balance Sheet'!$I$8:$I$168,$C170,'Balance Sheet'!AA$8:AA$168)</f>
        <v>0</v>
      </c>
      <c r="I170" s="13" t="n">
        <f aca="false">SUMIF('Balance Sheet'!$I$8:$I$168,$C170,'Balance Sheet'!AB$8:AB$168)</f>
        <v>0</v>
      </c>
      <c r="J170" s="13" t="n">
        <f aca="false">SUMIF('Balance Sheet'!$I$8:$I$168,$C170,'Balance Sheet'!AC$8:AC$168)</f>
        <v>0</v>
      </c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</row>
    <row r="171" customFormat="false" ht="12.75" hidden="false" customHeight="false" outlineLevel="0" collapsed="false">
      <c r="C171" s="44" t="s">
        <v>247</v>
      </c>
      <c r="D171" s="13" t="n">
        <f aca="false">SUMIF('Balance Sheet'!$I$8:$I$168,$C171,'Balance Sheet'!$T$8:$T$168)</f>
        <v>300.687</v>
      </c>
      <c r="F171" s="13" t="n">
        <f aca="false">SUMIF('Balance Sheet'!$I$8:$I$168,$C171,'Balance Sheet'!Y$8:Y$168)</f>
        <v>300.687</v>
      </c>
      <c r="G171" s="13" t="n">
        <f aca="false">SUMIF('Balance Sheet'!$I$8:$I$168,$C171,'Balance Sheet'!Z$8:Z$168)</f>
        <v>0</v>
      </c>
      <c r="H171" s="13" t="n">
        <f aca="false">SUMIF('Balance Sheet'!$I$8:$I$168,$C171,'Balance Sheet'!AA$8:AA$168)</f>
        <v>0</v>
      </c>
      <c r="I171" s="13" t="n">
        <f aca="false">SUMIF('Balance Sheet'!$I$8:$I$168,$C171,'Balance Sheet'!AB$8:AB$168)</f>
        <v>0</v>
      </c>
      <c r="J171" s="13" t="n">
        <f aca="false">SUMIF('Balance Sheet'!$I$8:$I$168,$C171,'Balance Sheet'!AC$8:AC$168)</f>
        <v>0</v>
      </c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</row>
    <row r="172" customFormat="false" ht="12.75" hidden="false" customHeight="false" outlineLevel="0" collapsed="false">
      <c r="C172" s="44" t="s">
        <v>248</v>
      </c>
      <c r="D172" s="13" t="n">
        <f aca="false">SUMIF('Balance Sheet'!$I$8:$I$168,$C172,'Balance Sheet'!$T$8:$T$168)</f>
        <v>42.501</v>
      </c>
      <c r="F172" s="13" t="n">
        <f aca="false">SUMIF('Balance Sheet'!$I$8:$I$168,$C172,'Balance Sheet'!Y$8:Y$168)</f>
        <v>42.501</v>
      </c>
      <c r="G172" s="13" t="n">
        <f aca="false">SUMIF('Balance Sheet'!$I$8:$I$168,$C172,'Balance Sheet'!Z$8:Z$168)</f>
        <v>0</v>
      </c>
      <c r="H172" s="13" t="n">
        <f aca="false">SUMIF('Balance Sheet'!$I$8:$I$168,$C172,'Balance Sheet'!AA$8:AA$168)</f>
        <v>0</v>
      </c>
      <c r="I172" s="13" t="n">
        <f aca="false">SUMIF('Balance Sheet'!$I$8:$I$168,$C172,'Balance Sheet'!AB$8:AB$168)</f>
        <v>0</v>
      </c>
      <c r="J172" s="13" t="n">
        <f aca="false">SUMIF('Balance Sheet'!$I$8:$I$168,$C172,'Balance Sheet'!AC$8:AC$168)</f>
        <v>0</v>
      </c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</row>
    <row r="173" customFormat="false" ht="12.75" hidden="false" customHeight="false" outlineLevel="0" collapsed="false">
      <c r="C173" s="44" t="s">
        <v>249</v>
      </c>
      <c r="D173" s="13" t="n">
        <f aca="false">SUMIF('Balance Sheet'!$I$8:$I$168,$C173,'Balance Sheet'!$T$8:$T$168)</f>
        <v>1</v>
      </c>
      <c r="F173" s="13" t="n">
        <f aca="false">SUMIF('Balance Sheet'!$I$8:$I$168,$C173,'Balance Sheet'!Y$8:Y$168)</f>
        <v>1</v>
      </c>
      <c r="G173" s="13" t="n">
        <f aca="false">SUMIF('Balance Sheet'!$I$8:$I$168,$C173,'Balance Sheet'!Z$8:Z$168)</f>
        <v>0</v>
      </c>
      <c r="H173" s="13" t="n">
        <f aca="false">SUMIF('Balance Sheet'!$I$8:$I$168,$C173,'Balance Sheet'!AA$8:AA$168)</f>
        <v>0</v>
      </c>
      <c r="I173" s="13" t="n">
        <f aca="false">SUMIF('Balance Sheet'!$I$8:$I$168,$C173,'Balance Sheet'!AB$8:AB$168)</f>
        <v>0</v>
      </c>
      <c r="J173" s="13" t="n">
        <f aca="false">SUMIF('Balance Sheet'!$I$8:$I$168,$C173,'Balance Sheet'!AC$8:AC$168)</f>
        <v>0</v>
      </c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</row>
    <row r="174" customFormat="false" ht="12.75" hidden="false" customHeight="false" outlineLevel="0" collapsed="false">
      <c r="C174" s="44" t="s">
        <v>250</v>
      </c>
      <c r="D174" s="13" t="n">
        <f aca="false">SUMIF('Balance Sheet'!$I$8:$I$168,$C174,'Balance Sheet'!$T$8:$T$168)</f>
        <v>11.25</v>
      </c>
      <c r="F174" s="13" t="n">
        <f aca="false">SUMIF('Balance Sheet'!$I$8:$I$168,$C174,'Balance Sheet'!Y$8:Y$168)</f>
        <v>11.25</v>
      </c>
      <c r="G174" s="13" t="n">
        <f aca="false">SUMIF('Balance Sheet'!$I$8:$I$168,$C174,'Balance Sheet'!Z$8:Z$168)</f>
        <v>0</v>
      </c>
      <c r="H174" s="13" t="n">
        <f aca="false">SUMIF('Balance Sheet'!$I$8:$I$168,$C174,'Balance Sheet'!AA$8:AA$168)</f>
        <v>0</v>
      </c>
      <c r="I174" s="13" t="n">
        <f aca="false">SUMIF('Balance Sheet'!$I$8:$I$168,$C174,'Balance Sheet'!AB$8:AB$168)</f>
        <v>0</v>
      </c>
      <c r="J174" s="13" t="n">
        <f aca="false">SUMIF('Balance Sheet'!$I$8:$I$168,$C174,'Balance Sheet'!AC$8:AC$168)</f>
        <v>0</v>
      </c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</row>
    <row r="176" customFormat="false" ht="12.75" hidden="false" customHeight="false" outlineLevel="0" collapsed="false">
      <c r="C176" s="26" t="s">
        <v>161</v>
      </c>
      <c r="D176" s="40" t="n">
        <f aca="false">SUM(D157:D175)</f>
        <v>3017.073</v>
      </c>
      <c r="F176" s="40" t="n">
        <f aca="false">SUM(F157:F175)</f>
        <v>1017.073</v>
      </c>
      <c r="G176" s="40" t="n">
        <f aca="false">SUM(G157:G175)</f>
        <v>0</v>
      </c>
      <c r="H176" s="40" t="n">
        <f aca="false">SUM(H157:H175)</f>
        <v>1750</v>
      </c>
      <c r="I176" s="40" t="n">
        <f aca="false">SUM(I157:I175)</f>
        <v>0</v>
      </c>
      <c r="J176" s="40" t="n">
        <f aca="false">SUM(J157:J175)</f>
        <v>250</v>
      </c>
      <c r="K176" s="40" t="n">
        <f aca="false">SUM(K157:K175)</f>
        <v>0</v>
      </c>
      <c r="L176" s="40" t="n">
        <f aca="false">SUM(L157:L175)</f>
        <v>0</v>
      </c>
      <c r="M176" s="40" t="n">
        <f aca="false">SUM(M157:M175)</f>
        <v>0</v>
      </c>
      <c r="N176" s="40" t="n">
        <f aca="false">SUM(N157:N175)</f>
        <v>0</v>
      </c>
      <c r="O176" s="40" t="n">
        <f aca="false">SUM(O157:O175)</f>
        <v>0</v>
      </c>
      <c r="P176" s="40" t="n">
        <f aca="false">SUM(P157:P175)</f>
        <v>0</v>
      </c>
      <c r="Q176" s="40" t="n">
        <f aca="false">SUM(Q157:Q175)</f>
        <v>0</v>
      </c>
      <c r="R176" s="40" t="n">
        <f aca="false">SUM(R157:R175)</f>
        <v>0</v>
      </c>
      <c r="S176" s="40" t="n">
        <f aca="false">SUM(S157:S175)</f>
        <v>0</v>
      </c>
      <c r="T176" s="40" t="n">
        <f aca="false">SUM(T157:T175)</f>
        <v>0</v>
      </c>
      <c r="U176" s="40" t="n">
        <f aca="false">SUM(U157:U175)</f>
        <v>0</v>
      </c>
      <c r="V176" s="40" t="n">
        <f aca="false">SUM(V157:V175)</f>
        <v>0</v>
      </c>
      <c r="W176" s="40" t="n">
        <f aca="false">SUM(W157:W175)</f>
        <v>0</v>
      </c>
      <c r="X176" s="40" t="n">
        <f aca="false">SUM(X157:X175)</f>
        <v>0</v>
      </c>
      <c r="Y176" s="40" t="n">
        <f aca="false">SUM(Y157:Y175)</f>
        <v>0</v>
      </c>
      <c r="Z176" s="40" t="n">
        <f aca="false">SUM(Z157:Z175)</f>
        <v>0</v>
      </c>
      <c r="AA176" s="40" t="n">
        <f aca="false">SUM(AA157:AA175)</f>
        <v>0</v>
      </c>
      <c r="AB176" s="40" t="n">
        <f aca="false">SUM(AB157:AB175)</f>
        <v>0</v>
      </c>
      <c r="AC176" s="40" t="n">
        <f aca="false">SUM(AC157:AC175)</f>
        <v>0</v>
      </c>
      <c r="AD176" s="40" t="n">
        <f aca="false">SUM(AD157:AD175)</f>
        <v>0</v>
      </c>
      <c r="AE176" s="40" t="n">
        <f aca="false">SUM(AE157:AE175)</f>
        <v>0</v>
      </c>
      <c r="AF176" s="40" t="n">
        <f aca="false">SUM(AF157:AF175)</f>
        <v>0</v>
      </c>
      <c r="AG176" s="40" t="n">
        <f aca="false">SUM(AG157:AG175)</f>
        <v>0</v>
      </c>
      <c r="AH176" s="40" t="n">
        <f aca="false">SUM(AH157:AH175)</f>
        <v>0</v>
      </c>
      <c r="AI176" s="40" t="n">
        <f aca="false">SUM(AI157:AI175)</f>
        <v>0</v>
      </c>
      <c r="AJ176" s="40" t="n">
        <f aca="false">SUM(AJ157:AJ175)</f>
        <v>0</v>
      </c>
      <c r="AK176" s="40" t="n">
        <f aca="false">SUM(AK157:AK175)</f>
        <v>0</v>
      </c>
      <c r="AL176" s="40" t="n">
        <f aca="false">SUM(AL157:AL175)</f>
        <v>0</v>
      </c>
      <c r="AM176" s="40" t="n">
        <f aca="false">SUM(AM157:AM175)</f>
        <v>0</v>
      </c>
      <c r="AN176" s="40" t="n">
        <f aca="false">SUM(AN157:AN175)</f>
        <v>0</v>
      </c>
      <c r="AO176" s="40" t="n">
        <f aca="false">SUM(AO157:AO175)</f>
        <v>0</v>
      </c>
      <c r="AP176" s="40" t="n">
        <f aca="false">SUM(AP157:AP175)</f>
        <v>0</v>
      </c>
      <c r="AQ176" s="40" t="n">
        <f aca="false">SUM(AQ157:AQ175)</f>
        <v>0</v>
      </c>
      <c r="AR176" s="40" t="n">
        <f aca="false">SUM(AR157:AR175)</f>
        <v>0</v>
      </c>
      <c r="AS176" s="40" t="n">
        <f aca="false">SUM(AS157:AS175)</f>
        <v>0</v>
      </c>
      <c r="AT176" s="40" t="n">
        <f aca="false">SUM(AT157:AT175)</f>
        <v>0</v>
      </c>
      <c r="AU176" s="40" t="n">
        <f aca="false">SUM(AU157:AU175)</f>
        <v>0</v>
      </c>
      <c r="AV176" s="40" t="n">
        <f aca="false">SUM(AV157:AV175)</f>
        <v>0</v>
      </c>
      <c r="AW176" s="40" t="n">
        <f aca="false">SUM(AW157:AW175)</f>
        <v>0</v>
      </c>
      <c r="AX176" s="40" t="n">
        <f aca="false">SUM(AX157:AX175)</f>
        <v>0</v>
      </c>
      <c r="AY176" s="40" t="n">
        <f aca="false">SUM(AY157:AY175)</f>
        <v>0</v>
      </c>
      <c r="AZ176" s="40" t="n">
        <f aca="false">SUM(AZ157:AZ175)</f>
        <v>0</v>
      </c>
    </row>
    <row r="179" customFormat="false" ht="12.75" hidden="false" customHeight="false" outlineLevel="0" collapsed="false">
      <c r="C179" s="1" t="s">
        <v>251</v>
      </c>
    </row>
    <row r="180" customFormat="false" ht="12.75" hidden="false" customHeight="false" outlineLevel="0" collapsed="false">
      <c r="C180" s="26" t="s">
        <v>125</v>
      </c>
      <c r="D180" s="2" t="n">
        <f aca="false">+D60-D11</f>
        <v>850.806068</v>
      </c>
      <c r="F180" s="2" t="n">
        <f aca="false">+F60-F11</f>
        <v>17.3</v>
      </c>
      <c r="G180" s="2" t="n">
        <f aca="false">+G60-G11</f>
        <v>0</v>
      </c>
      <c r="H180" s="2" t="n">
        <f aca="false">+H60-H11</f>
        <v>0</v>
      </c>
      <c r="I180" s="2" t="n">
        <f aca="false">+I60-I11</f>
        <v>0</v>
      </c>
      <c r="J180" s="2" t="n">
        <f aca="false">+J60-J11</f>
        <v>15.7</v>
      </c>
      <c r="K180" s="2" t="n">
        <f aca="false">+K60-K11</f>
        <v>0</v>
      </c>
      <c r="L180" s="2" t="n">
        <f aca="false">+L60-L11</f>
        <v>0</v>
      </c>
      <c r="M180" s="2" t="n">
        <f aca="false">+M60-M11</f>
        <v>0</v>
      </c>
      <c r="N180" s="2" t="n">
        <f aca="false">+N60-N11</f>
        <v>0</v>
      </c>
      <c r="O180" s="2" t="n">
        <f aca="false">+O60-O11</f>
        <v>0</v>
      </c>
      <c r="P180" s="2" t="n">
        <f aca="false">+P60-P11</f>
        <v>0</v>
      </c>
      <c r="Q180" s="2" t="n">
        <f aca="false">+Q60-Q11</f>
        <v>0</v>
      </c>
      <c r="R180" s="2" t="n">
        <f aca="false">+R60-R11</f>
        <v>15</v>
      </c>
      <c r="S180" s="2" t="n">
        <f aca="false">+S60-S11</f>
        <v>0</v>
      </c>
      <c r="T180" s="2" t="n">
        <f aca="false">+T60-T11</f>
        <v>0</v>
      </c>
      <c r="U180" s="2" t="n">
        <f aca="false">+U60-U11</f>
        <v>0</v>
      </c>
      <c r="V180" s="2" t="n">
        <f aca="false">+V60-V11</f>
        <v>677.413068</v>
      </c>
      <c r="W180" s="2" t="n">
        <f aca="false">+W60-W11</f>
        <v>0</v>
      </c>
      <c r="X180" s="2" t="n">
        <f aca="false">+X60-X11</f>
        <v>0</v>
      </c>
      <c r="Y180" s="2" t="n">
        <f aca="false">+Y60-Y11</f>
        <v>0</v>
      </c>
      <c r="Z180" s="2" t="n">
        <f aca="false">+Z60-Z11</f>
        <v>0</v>
      </c>
      <c r="AA180" s="2" t="n">
        <f aca="false">+AA60-AA11</f>
        <v>0</v>
      </c>
      <c r="AB180" s="2" t="n">
        <f aca="false">+AB60-AB11</f>
        <v>0</v>
      </c>
      <c r="AC180" s="2" t="n">
        <f aca="false">+AC60-AC11</f>
        <v>0</v>
      </c>
      <c r="AD180" s="2" t="n">
        <f aca="false">+AD60-AD11</f>
        <v>0</v>
      </c>
      <c r="AE180" s="2" t="n">
        <f aca="false">+AE60-AE11</f>
        <v>0</v>
      </c>
      <c r="AF180" s="2" t="n">
        <f aca="false">+AF60-AF11</f>
        <v>0</v>
      </c>
      <c r="AG180" s="2" t="n">
        <f aca="false">+AG60-AG11</f>
        <v>0</v>
      </c>
    </row>
    <row r="181" customFormat="false" ht="12.75" hidden="false" customHeight="false" outlineLevel="0" collapsed="false">
      <c r="C181" s="26" t="s">
        <v>252</v>
      </c>
      <c r="D181" s="2" t="n">
        <f aca="false">+D81-D12</f>
        <v>0</v>
      </c>
      <c r="F181" s="2" t="n">
        <f aca="false">+F81-F12</f>
        <v>0</v>
      </c>
      <c r="G181" s="2" t="n">
        <f aca="false">+G81-G12</f>
        <v>0</v>
      </c>
      <c r="H181" s="2" t="n">
        <f aca="false">+H81-H12</f>
        <v>0</v>
      </c>
      <c r="I181" s="2" t="n">
        <f aca="false">+I81-I12</f>
        <v>0</v>
      </c>
      <c r="J181" s="2" t="n">
        <f aca="false">+J81-J12</f>
        <v>0</v>
      </c>
      <c r="K181" s="2" t="n">
        <f aca="false">+K81-K12</f>
        <v>0</v>
      </c>
      <c r="L181" s="2" t="n">
        <f aca="false">+L81-L12</f>
        <v>0</v>
      </c>
      <c r="M181" s="2" t="n">
        <f aca="false">+M81-M12</f>
        <v>0</v>
      </c>
      <c r="N181" s="2" t="n">
        <f aca="false">+N81-N12</f>
        <v>0</v>
      </c>
      <c r="O181" s="2" t="n">
        <f aca="false">+O81-O12</f>
        <v>0</v>
      </c>
      <c r="P181" s="2" t="n">
        <f aca="false">+P81-P12</f>
        <v>0</v>
      </c>
      <c r="Q181" s="2" t="n">
        <f aca="false">+Q81-Q12</f>
        <v>0</v>
      </c>
      <c r="R181" s="2" t="n">
        <f aca="false">+R81-R12</f>
        <v>0</v>
      </c>
      <c r="S181" s="2" t="n">
        <f aca="false">+S81-S12</f>
        <v>0</v>
      </c>
      <c r="T181" s="2" t="n">
        <f aca="false">+T81-T12</f>
        <v>0</v>
      </c>
      <c r="U181" s="2" t="n">
        <f aca="false">+U81-U12</f>
        <v>0</v>
      </c>
      <c r="V181" s="2" t="n">
        <f aca="false">+V81-V12</f>
        <v>0</v>
      </c>
      <c r="W181" s="2" t="n">
        <f aca="false">+W81-W12</f>
        <v>0</v>
      </c>
      <c r="X181" s="2" t="n">
        <f aca="false">+X81-X12</f>
        <v>0</v>
      </c>
      <c r="Y181" s="2" t="n">
        <f aca="false">+Y81-Y12</f>
        <v>0</v>
      </c>
      <c r="Z181" s="2" t="n">
        <f aca="false">+Z81-Z12</f>
        <v>0</v>
      </c>
      <c r="AA181" s="2" t="n">
        <f aca="false">+AA81-AA12</f>
        <v>0</v>
      </c>
      <c r="AB181" s="2" t="n">
        <f aca="false">+AB81-AB12</f>
        <v>0</v>
      </c>
      <c r="AC181" s="2" t="n">
        <f aca="false">+AC81-AC12</f>
        <v>0</v>
      </c>
      <c r="AD181" s="2" t="n">
        <f aca="false">+AD81-AD12</f>
        <v>0</v>
      </c>
      <c r="AE181" s="2" t="n">
        <f aca="false">+AE81-AE12</f>
        <v>0</v>
      </c>
      <c r="AF181" s="2" t="n">
        <f aca="false">+AF81-AF12</f>
        <v>0</v>
      </c>
      <c r="AG181" s="2" t="n">
        <f aca="false">+AG81-AG12</f>
        <v>0</v>
      </c>
    </row>
    <row r="182" customFormat="false" ht="12.75" hidden="false" customHeight="false" outlineLevel="0" collapsed="false">
      <c r="C182" s="26" t="s">
        <v>253</v>
      </c>
      <c r="D182" s="2" t="n">
        <f aca="false">+D112-D13</f>
        <v>0</v>
      </c>
      <c r="F182" s="2" t="n">
        <f aca="false">+F112-F13</f>
        <v>0</v>
      </c>
      <c r="G182" s="2" t="n">
        <f aca="false">+G112-G13</f>
        <v>0</v>
      </c>
      <c r="H182" s="2" t="n">
        <f aca="false">+H112-H13</f>
        <v>0</v>
      </c>
      <c r="I182" s="2" t="n">
        <f aca="false">+I112-I13</f>
        <v>0</v>
      </c>
      <c r="J182" s="2" t="n">
        <f aca="false">+J112-J13</f>
        <v>0</v>
      </c>
      <c r="K182" s="2" t="n">
        <f aca="false">+K112-K13</f>
        <v>0</v>
      </c>
      <c r="L182" s="2" t="n">
        <f aca="false">+L112-L13</f>
        <v>0</v>
      </c>
      <c r="M182" s="2" t="n">
        <f aca="false">+M112-M13</f>
        <v>0</v>
      </c>
      <c r="N182" s="2" t="n">
        <f aca="false">+N112-N13</f>
        <v>0</v>
      </c>
      <c r="O182" s="2" t="n">
        <f aca="false">+O112-O13</f>
        <v>0</v>
      </c>
      <c r="P182" s="2" t="n">
        <f aca="false">+P112-P13</f>
        <v>0</v>
      </c>
      <c r="Q182" s="2" t="n">
        <f aca="false">+Q112-Q13</f>
        <v>0</v>
      </c>
      <c r="R182" s="2" t="n">
        <f aca="false">+R112-R13</f>
        <v>0</v>
      </c>
      <c r="S182" s="2" t="n">
        <f aca="false">+S112-S13</f>
        <v>0</v>
      </c>
      <c r="T182" s="2" t="n">
        <f aca="false">+T112-T13</f>
        <v>0</v>
      </c>
      <c r="U182" s="2" t="n">
        <f aca="false">+U112-U13</f>
        <v>0</v>
      </c>
      <c r="V182" s="2" t="n">
        <f aca="false">+V112-V13</f>
        <v>0</v>
      </c>
      <c r="W182" s="2" t="n">
        <f aca="false">+W112-W13</f>
        <v>0</v>
      </c>
      <c r="X182" s="2" t="n">
        <f aca="false">+X112-X13</f>
        <v>0</v>
      </c>
      <c r="Y182" s="2" t="n">
        <f aca="false">+Y112-Y13</f>
        <v>0</v>
      </c>
      <c r="Z182" s="2" t="n">
        <f aca="false">+Z112-Z13</f>
        <v>0</v>
      </c>
      <c r="AA182" s="2" t="n">
        <f aca="false">+AA112-AA13</f>
        <v>0</v>
      </c>
      <c r="AB182" s="2" t="n">
        <f aca="false">+AB112-AB13</f>
        <v>0</v>
      </c>
      <c r="AC182" s="2" t="n">
        <f aca="false">+AC112-AC13</f>
        <v>0</v>
      </c>
      <c r="AD182" s="2" t="n">
        <f aca="false">+AD112-AD13</f>
        <v>0</v>
      </c>
      <c r="AE182" s="2" t="n">
        <f aca="false">+AE112-AE13</f>
        <v>0</v>
      </c>
      <c r="AF182" s="2" t="n">
        <f aca="false">+AF112-AF13</f>
        <v>0</v>
      </c>
      <c r="AG182" s="2" t="n">
        <f aca="false">+AG112-AG13</f>
        <v>0</v>
      </c>
    </row>
    <row r="183" customFormat="false" ht="12.75" hidden="false" customHeight="false" outlineLevel="0" collapsed="false">
      <c r="C183" s="26" t="s">
        <v>148</v>
      </c>
      <c r="D183" s="2" t="n">
        <f aca="false">+D137-D36</f>
        <v>0</v>
      </c>
      <c r="F183" s="2" t="n">
        <f aca="false">+F137-F36</f>
        <v>0</v>
      </c>
      <c r="G183" s="2" t="n">
        <f aca="false">+G137-G36</f>
        <v>0</v>
      </c>
      <c r="H183" s="2" t="n">
        <f aca="false">+H137-H36</f>
        <v>0</v>
      </c>
      <c r="I183" s="2" t="n">
        <f aca="false">+I137-I36</f>
        <v>0</v>
      </c>
      <c r="J183" s="2" t="n">
        <f aca="false">+J137-J36</f>
        <v>0</v>
      </c>
      <c r="K183" s="2" t="n">
        <f aca="false">+K137-K36</f>
        <v>0</v>
      </c>
      <c r="L183" s="2" t="n">
        <f aca="false">+L137-L36</f>
        <v>0</v>
      </c>
      <c r="M183" s="2" t="n">
        <f aca="false">+M137-M36</f>
        <v>0</v>
      </c>
      <c r="N183" s="2" t="n">
        <f aca="false">+N137-N36</f>
        <v>0</v>
      </c>
      <c r="O183" s="2" t="n">
        <f aca="false">+O137-O36</f>
        <v>0</v>
      </c>
      <c r="P183" s="2" t="n">
        <f aca="false">+P137-P36</f>
        <v>0</v>
      </c>
      <c r="Q183" s="2" t="n">
        <f aca="false">+Q137-Q36</f>
        <v>0</v>
      </c>
      <c r="R183" s="2" t="n">
        <f aca="false">+R137-R36</f>
        <v>0</v>
      </c>
      <c r="S183" s="2" t="n">
        <f aca="false">+S137-S36</f>
        <v>0</v>
      </c>
      <c r="T183" s="2" t="n">
        <f aca="false">+T137-T36</f>
        <v>0</v>
      </c>
      <c r="U183" s="2" t="n">
        <f aca="false">+U137-U36</f>
        <v>0</v>
      </c>
      <c r="V183" s="2" t="n">
        <f aca="false">+V137-V36</f>
        <v>0</v>
      </c>
      <c r="W183" s="2" t="n">
        <f aca="false">+W137-W36</f>
        <v>0</v>
      </c>
      <c r="X183" s="2" t="n">
        <f aca="false">+X137-X36</f>
        <v>0</v>
      </c>
      <c r="Y183" s="2" t="n">
        <f aca="false">+Y137-Y36</f>
        <v>0</v>
      </c>
      <c r="Z183" s="2" t="n">
        <f aca="false">+Z137-Z36</f>
        <v>0</v>
      </c>
      <c r="AA183" s="2" t="n">
        <f aca="false">+AA137-AA36</f>
        <v>0</v>
      </c>
      <c r="AB183" s="2" t="n">
        <f aca="false">+AB137-AB36</f>
        <v>0</v>
      </c>
      <c r="AC183" s="2" t="n">
        <f aca="false">+AC137-AC36</f>
        <v>0</v>
      </c>
      <c r="AD183" s="2" t="n">
        <f aca="false">+AD137-AD36</f>
        <v>0</v>
      </c>
      <c r="AE183" s="2" t="n">
        <f aca="false">+AE137-AE36</f>
        <v>0</v>
      </c>
      <c r="AF183" s="2" t="n">
        <f aca="false">+AF137-AF36</f>
        <v>0</v>
      </c>
      <c r="AG183" s="2" t="n">
        <f aca="false">+AG137-AG36</f>
        <v>0</v>
      </c>
    </row>
    <row r="184" customFormat="false" ht="12.75" hidden="false" customHeight="false" outlineLevel="0" collapsed="false">
      <c r="C184" s="26" t="s">
        <v>254</v>
      </c>
      <c r="D184" s="40"/>
      <c r="F184" s="40" t="n">
        <f aca="false">+F155-F9</f>
        <v>-30.8</v>
      </c>
      <c r="G184" s="40" t="n">
        <f aca="false">+G155-G9</f>
        <v>-22.091</v>
      </c>
      <c r="H184" s="40" t="n">
        <f aca="false">+H155-H9</f>
        <v>0</v>
      </c>
      <c r="I184" s="40" t="n">
        <f aca="false">+I155-I9</f>
        <v>-263.575</v>
      </c>
      <c r="J184" s="40" t="n">
        <f aca="false">+J155-J9</f>
        <v>925.6</v>
      </c>
      <c r="K184" s="40" t="n">
        <f aca="false">+K155-K9</f>
        <v>-354.097</v>
      </c>
      <c r="L184" s="40" t="n">
        <f aca="false">+L155-L9</f>
        <v>-1057.309</v>
      </c>
      <c r="M184" s="40" t="n">
        <f aca="false">+M155-M9</f>
        <v>-40</v>
      </c>
      <c r="N184" s="40" t="n">
        <f aca="false">+N155-N9</f>
        <v>-100.522</v>
      </c>
      <c r="O184" s="40" t="n">
        <f aca="false">+O155-O9</f>
        <v>-192.05</v>
      </c>
      <c r="P184" s="40" t="n">
        <f aca="false">+P155-P9</f>
        <v>-81.4</v>
      </c>
      <c r="Q184" s="40" t="n">
        <f aca="false">+Q155-Q9</f>
        <v>-360.365</v>
      </c>
      <c r="R184" s="40" t="n">
        <f aca="false">+R155-R9</f>
        <v>-27.844</v>
      </c>
      <c r="S184" s="40" t="n">
        <f aca="false">+S155-S9</f>
        <v>-21.2</v>
      </c>
      <c r="T184" s="40" t="n">
        <f aca="false">+T155-T9</f>
        <v>-1899.4</v>
      </c>
      <c r="U184" s="40" t="n">
        <f aca="false">+U155-U9</f>
        <v>-201.739</v>
      </c>
      <c r="V184" s="40" t="n">
        <f aca="false">+V155-V9</f>
        <v>-223.185829</v>
      </c>
      <c r="W184" s="40" t="n">
        <f aca="false">+W155-W9</f>
        <v>-168.945</v>
      </c>
      <c r="X184" s="40" t="n">
        <f aca="false">+X155-X9</f>
        <v>-71.054</v>
      </c>
      <c r="Y184" s="40" t="n">
        <f aca="false">+Y155-Y9</f>
        <v>-234.03</v>
      </c>
      <c r="Z184" s="40" t="n">
        <f aca="false">+Z155-Z9</f>
        <v>-71.356</v>
      </c>
      <c r="AA184" s="40" t="n">
        <f aca="false">+AA155-AA9</f>
        <v>0</v>
      </c>
      <c r="AB184" s="40" t="n">
        <f aca="false">+AB155-AB9</f>
        <v>-232.7</v>
      </c>
      <c r="AC184" s="40" t="n">
        <f aca="false">+AC155-AC9</f>
        <v>-32.6</v>
      </c>
      <c r="AD184" s="40" t="n">
        <f aca="false">+AD155-AD9</f>
        <v>-286.654</v>
      </c>
      <c r="AE184" s="40" t="n">
        <f aca="false">+AE155-AE9</f>
        <v>0</v>
      </c>
      <c r="AF184" s="40" t="n">
        <f aca="false">+AF155-AF9</f>
        <v>0</v>
      </c>
      <c r="AG184" s="40" t="n">
        <f aca="false">+AG155-AG9</f>
        <v>-150</v>
      </c>
      <c r="AH184" s="40" t="n">
        <f aca="false">+AH155-AH9</f>
        <v>-206.665</v>
      </c>
      <c r="AI184" s="40" t="n">
        <f aca="false">+AI155-AI9</f>
        <v>-12.7</v>
      </c>
      <c r="AJ184" s="40" t="n">
        <f aca="false">+AJ155-AJ9</f>
        <v>0</v>
      </c>
      <c r="AK184" s="40" t="n">
        <f aca="false">+AK155-AK9</f>
        <v>-181.6</v>
      </c>
      <c r="AL184" s="40" t="n">
        <f aca="false">+AL155-AL9</f>
        <v>0</v>
      </c>
      <c r="AM184" s="40" t="n">
        <f aca="false">+AM155-AM9</f>
        <v>-150</v>
      </c>
      <c r="AN184" s="40" t="n">
        <f aca="false">+AN155-AN9</f>
        <v>-36.9</v>
      </c>
      <c r="AO184" s="40" t="n">
        <f aca="false">+AO155-AO9</f>
        <v>0</v>
      </c>
      <c r="AP184" s="40" t="n">
        <f aca="false">+AP155-AP9</f>
        <v>-158.393</v>
      </c>
      <c r="AQ184" s="40" t="n">
        <f aca="false">+AQ155-AQ9</f>
        <v>0</v>
      </c>
      <c r="AR184" s="40" t="n">
        <f aca="false">+AR155-AR9</f>
        <v>-250</v>
      </c>
      <c r="AS184" s="40" t="n">
        <f aca="false">+AS155-AS9</f>
        <v>0</v>
      </c>
      <c r="AT184" s="40" t="n">
        <f aca="false">+AT155-AT9</f>
        <v>-25.8</v>
      </c>
      <c r="AU184" s="40" t="n">
        <f aca="false">+AU155-AU9</f>
        <v>0</v>
      </c>
      <c r="AV184" s="40" t="n">
        <f aca="false">+AV155-AV9</f>
        <v>0</v>
      </c>
      <c r="AW184" s="40" t="n">
        <f aca="false">+AW155-AW9</f>
        <v>-102.75</v>
      </c>
      <c r="AX184" s="40" t="n">
        <f aca="false">+AX155-AX9</f>
        <v>0</v>
      </c>
      <c r="AY184" s="40" t="n">
        <f aca="false">+AY155-AY9</f>
        <v>0</v>
      </c>
      <c r="AZ184" s="40" t="n">
        <f aca="false">+AZ155-AZ9</f>
        <v>0</v>
      </c>
      <c r="BA184" s="40" t="n">
        <f aca="false">+BA155-BA9</f>
        <v>0</v>
      </c>
      <c r="BB184" s="40" t="n">
        <f aca="false">+BB155-BB9</f>
        <v>0</v>
      </c>
      <c r="BC184" s="40" t="n">
        <f aca="false">+BC155-BC9</f>
        <v>0</v>
      </c>
      <c r="BD184" s="40" t="n">
        <f aca="false">+BD155-BD9</f>
        <v>0</v>
      </c>
      <c r="BE184" s="40" t="n">
        <f aca="false">+BE155-BE9</f>
        <v>-9.6</v>
      </c>
      <c r="BF184" s="40" t="n">
        <f aca="false">+BF155-BF9</f>
        <v>-5.1</v>
      </c>
      <c r="BG184" s="40" t="n">
        <f aca="false">+BG155-BG9</f>
        <v>-24.4</v>
      </c>
      <c r="BH184" s="40" t="n">
        <f aca="false">+BH155-BH9</f>
        <v>-73.277</v>
      </c>
      <c r="BI184" s="40" t="n">
        <f aca="false">+BI155-BI9</f>
        <v>0</v>
      </c>
      <c r="BJ184" s="40" t="n">
        <f aca="false">+BJ155-BJ9</f>
        <v>-42.979</v>
      </c>
      <c r="BK184" s="40" t="n">
        <f aca="false">+BK155-BK9</f>
        <v>0</v>
      </c>
      <c r="BL184" s="40" t="n">
        <f aca="false">+BL155-BL9</f>
        <v>0</v>
      </c>
      <c r="BM184" s="40" t="n">
        <f aca="false">+BM155-BM9</f>
        <v>0</v>
      </c>
      <c r="BN184" s="40" t="n">
        <f aca="false">+BN155-BN9</f>
        <v>0</v>
      </c>
      <c r="BO184" s="40" t="n">
        <f aca="false">+BO155-BO9</f>
        <v>0</v>
      </c>
      <c r="BP184" s="40" t="n">
        <f aca="false">+BP155-BP9</f>
        <v>0</v>
      </c>
      <c r="BQ184" s="40" t="n">
        <f aca="false">+BQ155-BQ9</f>
        <v>0</v>
      </c>
      <c r="BR184" s="40" t="n">
        <f aca="false">+BR155-BR9</f>
        <v>-50.556</v>
      </c>
      <c r="BS184" s="40" t="n">
        <f aca="false">+BS155-BS9</f>
        <v>0</v>
      </c>
      <c r="BT184" s="40" t="n">
        <f aca="false">+BT155-BT9</f>
        <v>0</v>
      </c>
      <c r="BU184" s="40" t="n">
        <f aca="false">+BU155-BU9</f>
        <v>0</v>
      </c>
      <c r="BV184" s="40" t="n">
        <f aca="false">+BV155-BV9</f>
        <v>0</v>
      </c>
      <c r="BW184" s="40" t="n">
        <f aca="false">+BW155-BW9</f>
        <v>0</v>
      </c>
      <c r="BX184" s="40" t="n">
        <f aca="false">+BX155-BX9</f>
        <v>0</v>
      </c>
      <c r="BY184" s="40" t="n">
        <f aca="false">+BY155-BY9</f>
        <v>0</v>
      </c>
      <c r="BZ184" s="40" t="n">
        <f aca="false">+BZ155-BZ9</f>
        <v>0</v>
      </c>
      <c r="CA184" s="40" t="n">
        <f aca="false">+CA155-CA9</f>
        <v>0</v>
      </c>
      <c r="CB184" s="40" t="n">
        <f aca="false">+CB155-CB9</f>
        <v>0</v>
      </c>
      <c r="CC184" s="40" t="n">
        <f aca="false">+CC155-CC9</f>
        <v>0</v>
      </c>
      <c r="CD184" s="40" t="n">
        <f aca="false">+CD155-CD9</f>
        <v>0</v>
      </c>
      <c r="CE184" s="40" t="n">
        <f aca="false">+CE155-CE9</f>
        <v>0</v>
      </c>
      <c r="CF184" s="40" t="n">
        <f aca="false">+CF155-CF9</f>
        <v>0</v>
      </c>
      <c r="CG184" s="40" t="n">
        <f aca="false">+CG155-CG9</f>
        <v>-20</v>
      </c>
      <c r="CH184" s="40" t="n">
        <f aca="false">+CH155-CH9</f>
        <v>-25</v>
      </c>
      <c r="CI184" s="40" t="n">
        <f aca="false">+CI155-CI9</f>
        <v>0</v>
      </c>
      <c r="CJ184" s="40" t="n">
        <f aca="false">+CJ155-CJ9</f>
        <v>0</v>
      </c>
      <c r="CK184" s="40" t="n">
        <f aca="false">+CK155-CK9</f>
        <v>0</v>
      </c>
      <c r="CL184" s="40" t="n">
        <f aca="false">+CL155-CL9</f>
        <v>-0.1</v>
      </c>
      <c r="CM184" s="40" t="n">
        <f aca="false">+CM155-CM9</f>
        <v>0</v>
      </c>
      <c r="CN184" s="40" t="n">
        <f aca="false">+CN155-CN9</f>
        <v>-115.1</v>
      </c>
      <c r="CO184" s="40" t="n">
        <f aca="false">+CO155-CO9</f>
        <v>-401.126</v>
      </c>
      <c r="CP184" s="40" t="n">
        <f aca="false">+CP155-CP9</f>
        <v>0</v>
      </c>
      <c r="CQ184" s="40" t="n">
        <f aca="false">+CQ155-CQ9</f>
        <v>0</v>
      </c>
      <c r="CR184" s="40" t="n">
        <f aca="false">+CR155-CR9</f>
        <v>0</v>
      </c>
      <c r="CS184" s="40" t="n">
        <f aca="false">+CS155-CS9</f>
        <v>0</v>
      </c>
      <c r="CT184" s="40" t="n">
        <f aca="false">+CT155-CT9</f>
        <v>0</v>
      </c>
      <c r="CU184" s="40" t="n">
        <f aca="false">+CU155-CU9</f>
        <v>0</v>
      </c>
      <c r="CV184" s="40" t="n">
        <f aca="false">+CV155-CV9</f>
        <v>0</v>
      </c>
      <c r="CW184" s="40" t="n">
        <f aca="false">+CW155-CW9</f>
        <v>0</v>
      </c>
      <c r="CX184" s="40" t="n">
        <f aca="false">+CX155-CX9</f>
        <v>0</v>
      </c>
      <c r="CY184" s="40" t="n">
        <f aca="false">+CY155-CY9</f>
        <v>0</v>
      </c>
      <c r="CZ184" s="40" t="n">
        <f aca="false">+CZ155-CZ9</f>
        <v>0</v>
      </c>
      <c r="DA184" s="40" t="n">
        <f aca="false">+DA155-DA9</f>
        <v>0</v>
      </c>
      <c r="DB184" s="40" t="n">
        <f aca="false">+DB155-DB9</f>
        <v>0</v>
      </c>
      <c r="DC184" s="40" t="n">
        <f aca="false">+DC155-DC9</f>
        <v>0</v>
      </c>
      <c r="DD184" s="40" t="n">
        <f aca="false">+DD155-DD9</f>
        <v>0</v>
      </c>
      <c r="DE184" s="40" t="n">
        <f aca="false">+DE155-DE9</f>
        <v>0</v>
      </c>
      <c r="DF184" s="40" t="n">
        <f aca="false">+DF155-DF9</f>
        <v>0</v>
      </c>
      <c r="DG184" s="40" t="n">
        <f aca="false">+DG155-DG9</f>
        <v>0</v>
      </c>
      <c r="DH184" s="40" t="n">
        <f aca="false">+DH155-DH9</f>
        <v>0</v>
      </c>
      <c r="DI184" s="40" t="n">
        <f aca="false">+DI155-DI9</f>
        <v>-389.956</v>
      </c>
      <c r="DJ184" s="40" t="n">
        <f aca="false">+DJ155-DJ9</f>
        <v>0</v>
      </c>
      <c r="DK184" s="40" t="n">
        <f aca="false">+DK155-DK9</f>
        <v>0</v>
      </c>
    </row>
    <row r="185" customFormat="false" ht="12.75" hidden="false" customHeight="false" outlineLevel="0" collapsed="false">
      <c r="C185" s="26" t="s">
        <v>255</v>
      </c>
      <c r="F185" s="2" t="n">
        <f aca="false">+F176-F6-F7+F8</f>
        <v>876.73</v>
      </c>
      <c r="G185" s="2" t="n">
        <f aca="false">+G176-G6-G7+G8</f>
        <v>-191.905</v>
      </c>
      <c r="H185" s="2" t="n">
        <f aca="false">+H176-H6-H7+H8</f>
        <v>0</v>
      </c>
      <c r="I185" s="2" t="n">
        <f aca="false">+I176-I6-I7+I8</f>
        <v>0</v>
      </c>
      <c r="J185" s="2" t="n">
        <f aca="false">+J176-J6-J7+J8</f>
        <v>1250</v>
      </c>
      <c r="K185" s="2" t="n">
        <f aca="false">+K176-K6-K7+K8</f>
        <v>0</v>
      </c>
      <c r="L185" s="2" t="n">
        <f aca="false">+L176-L6-L7+L8</f>
        <v>0</v>
      </c>
      <c r="M185" s="2" t="n">
        <f aca="false">+M176-M6-M7+M8</f>
        <v>0</v>
      </c>
      <c r="N185" s="2" t="n">
        <f aca="false">+N176-N6-N7+N8</f>
        <v>0</v>
      </c>
      <c r="O185" s="2" t="n">
        <f aca="false">+O176-O6-O7+O8</f>
        <v>1267.4</v>
      </c>
      <c r="P185" s="2" t="n">
        <f aca="false">+P176-P6-P7+P8</f>
        <v>0</v>
      </c>
      <c r="Q185" s="2" t="n">
        <f aca="false">+Q176-Q6-Q7+Q8</f>
        <v>0</v>
      </c>
      <c r="R185" s="2" t="n">
        <f aca="false">+R176-R6-R7+R8</f>
        <v>0</v>
      </c>
      <c r="S185" s="2" t="n">
        <f aca="false">+S176-S6-S7+S8</f>
        <v>0</v>
      </c>
      <c r="T185" s="2" t="n">
        <f aca="false">+T176-T6-T7+T8</f>
        <v>0</v>
      </c>
      <c r="U185" s="2" t="n">
        <f aca="false">+U176-U6-U7+U8</f>
        <v>0</v>
      </c>
      <c r="V185" s="2" t="n">
        <f aca="false">+V176-V6-V7+V8</f>
        <v>0</v>
      </c>
      <c r="W185" s="2" t="n">
        <f aca="false">+W176-W6-W7+W8</f>
        <v>0</v>
      </c>
      <c r="X185" s="2" t="n">
        <f aca="false">+X176-X6-X7+X8</f>
        <v>0</v>
      </c>
      <c r="Y185" s="2" t="n">
        <f aca="false">+Y176-Y6-Y7+Y8</f>
        <v>0</v>
      </c>
      <c r="Z185" s="2" t="n">
        <f aca="false">+Z176-Z6-Z7+Z8</f>
        <v>0</v>
      </c>
      <c r="AA185" s="2" t="n">
        <f aca="false">+AA176-AA6-AA7+AA8</f>
        <v>0</v>
      </c>
      <c r="AB185" s="2" t="n">
        <f aca="false">+AB176-AB6-AB7+AB8</f>
        <v>0</v>
      </c>
      <c r="AC185" s="2" t="n">
        <f aca="false">+AC176-AC6-AC7+AC8</f>
        <v>0</v>
      </c>
      <c r="AD185" s="2" t="n">
        <f aca="false">+AD176-AD6-AD7+AD8</f>
        <v>0</v>
      </c>
      <c r="AE185" s="2" t="n">
        <f aca="false">+AE176-AE6-AE7+AE8</f>
        <v>0</v>
      </c>
      <c r="AF185" s="2" t="n">
        <f aca="false">+AF176-AF6-AF7+AF8</f>
        <v>0</v>
      </c>
      <c r="AG185" s="2" t="n">
        <f aca="false">+AG176-AG6-AG7+AG8</f>
        <v>0</v>
      </c>
      <c r="AH185" s="2" t="n">
        <f aca="false">+AH176-AH6-AH7+AH8</f>
        <v>0</v>
      </c>
      <c r="AI185" s="2" t="n">
        <f aca="false">+AI176-AI6-AI7+AI8</f>
        <v>0</v>
      </c>
      <c r="AJ185" s="2" t="n">
        <f aca="false">+AJ176-AJ6-AJ7+AJ8</f>
        <v>0</v>
      </c>
      <c r="AK185" s="2" t="n">
        <f aca="false">+AK176-AK6-AK7+AK8</f>
        <v>0</v>
      </c>
      <c r="AL185" s="2" t="n">
        <f aca="false">+AL176-AL6-AL7+AL8</f>
        <v>0</v>
      </c>
      <c r="AM185" s="2" t="n">
        <f aca="false">+AM176-AM6-AM7+AM8</f>
        <v>0</v>
      </c>
      <c r="AN185" s="2" t="n">
        <f aca="false">+AN176-AN6-AN7+AN8</f>
        <v>0</v>
      </c>
      <c r="AO185" s="2" t="n">
        <f aca="false">+AO176-AO6-AO7+AO8</f>
        <v>0</v>
      </c>
      <c r="AP185" s="2" t="n">
        <f aca="false">+AP176-AP6-AP7+AP8</f>
        <v>0</v>
      </c>
      <c r="AQ185" s="2" t="n">
        <f aca="false">+AQ176-AQ6-AQ7+AQ8</f>
        <v>0</v>
      </c>
      <c r="AR185" s="2" t="n">
        <f aca="false">+AR176-AR6-AR7+AR8</f>
        <v>0</v>
      </c>
      <c r="AS185" s="2" t="n">
        <f aca="false">+AS176-AS6-AS7+AS8</f>
        <v>0</v>
      </c>
      <c r="AT185" s="2" t="n">
        <f aca="false">+AT176-AT6-AT7+AT8</f>
        <v>0</v>
      </c>
      <c r="AU185" s="2" t="n">
        <f aca="false">+AU176-AU6-AU7+AU8</f>
        <v>0</v>
      </c>
      <c r="AV185" s="2" t="n">
        <f aca="false">+AV176-AV6-AV7+AV8</f>
        <v>0</v>
      </c>
      <c r="AW185" s="2" t="n">
        <f aca="false">+AW176-AW6-AW7+AW8</f>
        <v>0</v>
      </c>
      <c r="AX185" s="2" t="n">
        <f aca="false">+AX176-AX6-AX7+AX8</f>
        <v>0</v>
      </c>
      <c r="AY185" s="2" t="n">
        <f aca="false">+AY176-AY6-AY7+AY8</f>
        <v>0</v>
      </c>
      <c r="AZ185" s="2" t="n">
        <f aca="false">+AZ176-AZ6-AZ7+AZ8</f>
        <v>0</v>
      </c>
      <c r="BA185" s="2" t="n">
        <f aca="false">+BA176-BA6-BA7+BA8</f>
        <v>0</v>
      </c>
      <c r="BB185" s="2" t="n">
        <f aca="false">+BB176-BB6-BB7+BB8</f>
        <v>0</v>
      </c>
      <c r="BC185" s="2" t="n">
        <f aca="false">+BC176-BC6-BC7+BC8</f>
        <v>0</v>
      </c>
      <c r="BD185" s="2" t="n">
        <f aca="false">+BD176-BD6-BD7+BD8</f>
        <v>0</v>
      </c>
      <c r="BE185" s="2" t="n">
        <f aca="false">+BE176-BE6-BE7+BE8</f>
        <v>0</v>
      </c>
      <c r="BF185" s="2" t="n">
        <f aca="false">+BF176-BF6-BF7+BF8</f>
        <v>0</v>
      </c>
      <c r="BG185" s="2" t="n">
        <f aca="false">+BG176-BG6-BG7+BG8</f>
        <v>0</v>
      </c>
      <c r="BH185" s="2" t="n">
        <f aca="false">+BH176-BH6-BH7+BH8</f>
        <v>0</v>
      </c>
      <c r="BI185" s="2" t="n">
        <f aca="false">+BI176-BI6-BI7+BI8</f>
        <v>0</v>
      </c>
    </row>
  </sheetData>
  <mergeCells count="2">
    <mergeCell ref="N2:P2"/>
    <mergeCell ref="Q2:R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&amp;L&amp;F, &amp;A&amp;Cp. &amp;P of &amp;N&amp;RPrinted: &amp;D &amp;T</oddFooter>
  </headerFooter>
  <rowBreaks count="2" manualBreakCount="2">
    <brk id="47" man="true" max="16383" min="0"/>
    <brk id="87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2"/>
  <sheetViews>
    <sheetView showFormulas="false" showGridLines="true" showRowColHeaders="true" showZeros="true" rightToLeft="false" tabSelected="true" showOutlineSymbols="true" defaultGridColor="true" view="normal" topLeftCell="C6" colorId="64" zoomScale="100" zoomScaleNormal="100" zoomScalePageLayoutView="100" workbookViewId="0">
      <pane xSplit="0" ySplit="750" topLeftCell="BM70" activePane="bottomLeft" state="split"/>
      <selection pane="topLeft" activeCell="C6" activeCellId="0" sqref="C6"/>
      <selection pane="bottomLeft" activeCell="B1" activeCellId="0" sqref="B1"/>
    </sheetView>
  </sheetViews>
  <sheetFormatPr defaultColWidth="13.41796875" defaultRowHeight="12.75" customHeight="true" zeroHeight="false" outlineLevelRow="0" outlineLevelCol="0"/>
  <cols>
    <col collapsed="false" customWidth="true" hidden="true" outlineLevel="0" max="1" min="1" style="47" width="9.06"/>
    <col collapsed="false" customWidth="true" hidden="true" outlineLevel="0" max="2" min="2" style="48" width="6.7"/>
    <col collapsed="false" customWidth="true" hidden="false" outlineLevel="0" max="3" min="3" style="0" width="0.13"/>
    <col collapsed="false" customWidth="true" hidden="true" outlineLevel="0" max="4" min="4" style="0" width="4.14"/>
    <col collapsed="false" customWidth="true" hidden="true" outlineLevel="0" max="5" min="5" style="0" width="16.28"/>
    <col collapsed="false" customWidth="true" hidden="true" outlineLevel="0" max="6" min="6" style="0" width="6.85"/>
    <col collapsed="false" customWidth="true" hidden="true" outlineLevel="0" max="7" min="7" style="0" width="4.56"/>
    <col collapsed="false" customWidth="true" hidden="false" outlineLevel="0" max="8" min="8" style="49" width="22.42"/>
    <col collapsed="false" customWidth="true" hidden="false" outlineLevel="0" max="9" min="9" style="44" width="31.28"/>
    <col collapsed="false" customWidth="true" hidden="true" outlineLevel="0" max="10" min="10" style="0" width="12.56"/>
    <col collapsed="false" customWidth="true" hidden="true" outlineLevel="0" max="11" min="11" style="0" width="3.14"/>
    <col collapsed="false" customWidth="true" hidden="true" outlineLevel="0" max="12" min="12" style="50" width="18.41"/>
    <col collapsed="false" customWidth="true" hidden="true" outlineLevel="0" max="13" min="13" style="51" width="18.41"/>
    <col collapsed="false" customWidth="true" hidden="true" outlineLevel="0" max="14" min="14" style="51" width="33.28"/>
    <col collapsed="false" customWidth="true" hidden="true" outlineLevel="0" max="15" min="15" style="51" width="9.41"/>
    <col collapsed="false" customWidth="true" hidden="true" outlineLevel="0" max="16" min="16" style="51" width="8.99"/>
    <col collapsed="false" customWidth="true" hidden="true" outlineLevel="0" max="17" min="17" style="51" width="7.28"/>
    <col collapsed="false" customWidth="true" hidden="true" outlineLevel="0" max="18" min="18" style="52" width="14.14"/>
    <col collapsed="false" customWidth="true" hidden="true" outlineLevel="0" max="19" min="19" style="50" width="7.56"/>
    <col collapsed="false" customWidth="true" hidden="false" outlineLevel="0" max="20" min="20" style="53" width="16.13"/>
    <col collapsed="false" customWidth="true" hidden="false" outlineLevel="0" max="21" min="21" style="48" width="17.99"/>
    <col collapsed="false" customWidth="true" hidden="false" outlineLevel="0" max="22" min="22" style="0" width="9.06"/>
    <col collapsed="false" customWidth="true" hidden="false" outlineLevel="0" max="24" min="24" style="0" width="8.14"/>
    <col collapsed="false" customWidth="true" hidden="false" outlineLevel="0" max="25" min="25" style="0" width="8.85"/>
    <col collapsed="false" customWidth="true" hidden="false" outlineLevel="0" max="26" min="26" style="0" width="7.14"/>
    <col collapsed="false" customWidth="true" hidden="false" outlineLevel="0" max="27" min="27" style="0" width="8.28"/>
    <col collapsed="false" customWidth="true" hidden="false" outlineLevel="0" max="28" min="28" style="0" width="7.14"/>
    <col collapsed="false" customWidth="true" hidden="false" outlineLevel="0" max="29" min="29" style="0" width="8.28"/>
    <col collapsed="false" customWidth="true" hidden="false" outlineLevel="0" max="30" min="30" style="0" width="7.14"/>
    <col collapsed="false" customWidth="true" hidden="false" outlineLevel="0" max="31" min="31" style="0" width="8.28"/>
    <col collapsed="false" customWidth="true" hidden="false" outlineLevel="0" max="32" min="32" style="0" width="7.14"/>
    <col collapsed="false" customWidth="true" hidden="false" outlineLevel="0" max="33" min="33" style="0" width="8.14"/>
    <col collapsed="false" customWidth="true" hidden="false" outlineLevel="0" max="34" min="34" style="0" width="8.28"/>
    <col collapsed="false" customWidth="true" hidden="false" outlineLevel="0" max="36" min="35" style="0" width="7.14"/>
    <col collapsed="false" customWidth="true" hidden="false" outlineLevel="0" max="37" min="37" style="0" width="8.14"/>
    <col collapsed="false" customWidth="true" hidden="false" outlineLevel="0" max="38" min="38" style="0" width="13.28"/>
    <col collapsed="false" customWidth="true" hidden="false" outlineLevel="0" max="40" min="39" style="0" width="13.7"/>
    <col collapsed="false" customWidth="true" hidden="false" outlineLevel="0" max="41" min="41" style="0" width="14.14"/>
    <col collapsed="false" customWidth="true" hidden="false" outlineLevel="0" max="44" min="43" style="0" width="13.99"/>
    <col collapsed="false" customWidth="true" hidden="false" outlineLevel="0" max="45" min="45" style="0" width="14.41"/>
    <col collapsed="false" customWidth="true" hidden="false" outlineLevel="0" max="46" min="46" style="0" width="13.28"/>
    <col collapsed="false" customWidth="true" hidden="false" outlineLevel="0" max="48" min="47" style="0" width="13.7"/>
    <col collapsed="false" customWidth="true" hidden="false" outlineLevel="0" max="49" min="49" style="0" width="14.14"/>
    <col collapsed="false" customWidth="true" hidden="false" outlineLevel="0" max="52" min="51" style="0" width="13.99"/>
    <col collapsed="false" customWidth="true" hidden="false" outlineLevel="0" max="53" min="53" style="0" width="14.41"/>
    <col collapsed="false" customWidth="true" hidden="false" outlineLevel="0" max="56" min="55" style="0" width="13.99"/>
    <col collapsed="false" customWidth="true" hidden="false" outlineLevel="0" max="57" min="57" style="0" width="14.41"/>
    <col collapsed="false" customWidth="true" hidden="false" outlineLevel="0" max="58" min="58" style="0" width="12.99"/>
    <col collapsed="false" customWidth="true" hidden="false" outlineLevel="0" max="61" min="61" style="0" width="13.99"/>
    <col collapsed="false" customWidth="true" hidden="false" outlineLevel="0" max="62" min="62" style="0" width="12.56"/>
    <col collapsed="false" customWidth="true" hidden="false" outlineLevel="0" max="64" min="63" style="0" width="12.99"/>
    <col collapsed="false" customWidth="true" hidden="false" outlineLevel="0" max="66" min="66" style="0" width="12.99"/>
    <col collapsed="false" customWidth="true" hidden="false" outlineLevel="0" max="69" min="69" style="0" width="13.99"/>
    <col collapsed="false" customWidth="true" hidden="false" outlineLevel="0" max="70" min="70" style="0" width="12.99"/>
    <col collapsed="false" customWidth="true" hidden="false" outlineLevel="0" max="73" min="73" style="0" width="13.99"/>
    <col collapsed="false" customWidth="true" hidden="false" outlineLevel="0" max="74" min="74" style="0" width="12.99"/>
    <col collapsed="false" customWidth="true" hidden="false" outlineLevel="0" max="77" min="77" style="0" width="13.99"/>
    <col collapsed="false" customWidth="true" hidden="false" outlineLevel="0" max="78" min="78" style="0" width="12.7"/>
    <col collapsed="false" customWidth="true" hidden="false" outlineLevel="0" max="80" min="79" style="0" width="13.28"/>
    <col collapsed="false" customWidth="true" hidden="false" outlineLevel="0" max="81" min="81" style="0" width="13.7"/>
    <col collapsed="false" customWidth="true" hidden="false" outlineLevel="0" max="82" min="82" style="0" width="12.99"/>
    <col collapsed="false" customWidth="true" hidden="false" outlineLevel="0" max="85" min="85" style="0" width="13.99"/>
    <col collapsed="false" customWidth="true" hidden="false" outlineLevel="0" max="86" min="86" style="0" width="12.7"/>
    <col collapsed="false" customWidth="true" hidden="false" outlineLevel="0" max="88" min="87" style="0" width="13.28"/>
    <col collapsed="false" customWidth="true" hidden="false" outlineLevel="0" max="89" min="89" style="0" width="13.7"/>
    <col collapsed="false" customWidth="true" hidden="false" outlineLevel="0" max="90" min="90" style="0" width="12.99"/>
    <col collapsed="false" customWidth="true" hidden="false" outlineLevel="0" max="93" min="93" style="0" width="13.99"/>
    <col collapsed="false" customWidth="true" hidden="false" outlineLevel="0" max="94" min="94" style="0" width="12.99"/>
    <col collapsed="false" customWidth="true" hidden="false" outlineLevel="0" max="97" min="97" style="0" width="13.99"/>
    <col collapsed="false" customWidth="true" hidden="false" outlineLevel="0" max="100" min="99" style="0" width="13.99"/>
    <col collapsed="false" customWidth="true" hidden="false" outlineLevel="0" max="101" min="101" style="0" width="14.41"/>
    <col collapsed="false" customWidth="true" hidden="false" outlineLevel="0" max="102" min="102" style="0" width="12.99"/>
    <col collapsed="false" customWidth="true" hidden="false" outlineLevel="0" max="105" min="105" style="0" width="13.99"/>
    <col collapsed="false" customWidth="true" hidden="false" outlineLevel="0" max="108" min="107" style="0" width="13.99"/>
    <col collapsed="false" customWidth="true" hidden="false" outlineLevel="0" max="109" min="109" style="0" width="14.41"/>
    <col collapsed="false" customWidth="true" hidden="false" outlineLevel="0" max="112" min="111" style="0" width="13.99"/>
    <col collapsed="false" customWidth="true" hidden="false" outlineLevel="0" max="113" min="113" style="0" width="14.41"/>
    <col collapsed="false" customWidth="true" hidden="false" outlineLevel="0" max="116" min="115" style="0" width="13.99"/>
    <col collapsed="false" customWidth="true" hidden="false" outlineLevel="0" max="117" min="117" style="0" width="14.41"/>
    <col collapsed="false" customWidth="true" hidden="false" outlineLevel="0" max="118" min="118" style="0" width="13.28"/>
    <col collapsed="false" customWidth="true" hidden="false" outlineLevel="0" max="120" min="119" style="0" width="13.7"/>
    <col collapsed="false" customWidth="true" hidden="false" outlineLevel="0" max="121" min="121" style="0" width="14.14"/>
    <col collapsed="false" customWidth="true" hidden="false" outlineLevel="0" max="124" min="123" style="0" width="13.99"/>
    <col collapsed="false" customWidth="true" hidden="false" outlineLevel="0" max="125" min="125" style="0" width="14.41"/>
    <col collapsed="false" customWidth="true" hidden="false" outlineLevel="0" max="126" min="126" style="0" width="13.28"/>
    <col collapsed="false" customWidth="true" hidden="false" outlineLevel="0" max="128" min="127" style="0" width="13.7"/>
    <col collapsed="false" customWidth="true" hidden="false" outlineLevel="0" max="129" min="129" style="0" width="14.14"/>
    <col collapsed="false" customWidth="true" hidden="false" outlineLevel="0" max="184" min="131" style="0" width="13.99"/>
    <col collapsed="false" customWidth="true" hidden="false" outlineLevel="0" max="185" min="185" style="0" width="2.42"/>
    <col collapsed="false" customWidth="true" hidden="false" outlineLevel="0" max="186" min="186" style="0" width="13.28"/>
  </cols>
  <sheetData>
    <row r="1" customFormat="false" ht="20.25" hidden="false" customHeight="false" outlineLevel="0" collapsed="false">
      <c r="A1" s="54"/>
      <c r="B1" s="55" t="s">
        <v>256</v>
      </c>
      <c r="C1" s="53" t="s">
        <v>257</v>
      </c>
      <c r="D1" s="56"/>
      <c r="E1" s="56"/>
      <c r="F1" s="56"/>
      <c r="G1" s="56"/>
      <c r="H1" s="57" t="s">
        <v>258</v>
      </c>
      <c r="I1" s="58"/>
      <c r="J1" s="59"/>
      <c r="K1" s="60"/>
      <c r="L1" s="61"/>
      <c r="M1" s="61"/>
      <c r="N1" s="61"/>
      <c r="O1" s="61"/>
      <c r="P1" s="61"/>
      <c r="Q1" s="61"/>
      <c r="R1" s="62"/>
      <c r="S1" s="61"/>
      <c r="T1" s="63"/>
      <c r="U1" s="64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  <c r="IW1" s="65"/>
    </row>
    <row r="2" customFormat="false" ht="18" hidden="false" customHeight="false" outlineLevel="0" collapsed="false">
      <c r="A2" s="54"/>
      <c r="B2" s="55" t="s">
        <v>259</v>
      </c>
      <c r="C2" s="53" t="s">
        <v>260</v>
      </c>
      <c r="D2" s="66"/>
      <c r="E2" s="66"/>
      <c r="F2" s="66"/>
      <c r="G2" s="66"/>
      <c r="H2" s="67" t="s">
        <v>261</v>
      </c>
      <c r="I2" s="58"/>
      <c r="J2" s="59"/>
      <c r="K2" s="60"/>
      <c r="L2" s="61"/>
      <c r="M2" s="61"/>
      <c r="N2" s="61"/>
      <c r="O2" s="61"/>
      <c r="P2" s="61"/>
      <c r="Q2" s="68" t="n">
        <f aca="true">TODAY()</f>
        <v>45926</v>
      </c>
      <c r="R2" s="68"/>
      <c r="S2" s="61"/>
      <c r="T2" s="63"/>
      <c r="U2" s="69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2.75" hidden="false" customHeight="false" outlineLevel="0" collapsed="false">
      <c r="A3" s="54"/>
      <c r="B3" s="70"/>
      <c r="C3" s="71"/>
      <c r="D3" s="71"/>
      <c r="E3" s="71"/>
      <c r="F3" s="71"/>
      <c r="G3" s="71"/>
      <c r="H3" s="72" t="s">
        <v>262</v>
      </c>
      <c r="I3" s="58"/>
      <c r="J3" s="59"/>
      <c r="K3" s="60"/>
      <c r="L3" s="61"/>
      <c r="M3" s="61"/>
      <c r="N3" s="61"/>
      <c r="O3" s="61"/>
      <c r="P3" s="61"/>
      <c r="Q3" s="61"/>
      <c r="R3" s="62"/>
      <c r="S3" s="61"/>
      <c r="T3" s="63"/>
      <c r="U3" s="64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  <c r="IU3" s="65"/>
      <c r="IV3" s="65"/>
      <c r="IW3" s="65"/>
    </row>
    <row r="4" customFormat="false" ht="12.75" hidden="false" customHeight="true" outlineLevel="0" collapsed="false">
      <c r="A4" s="54"/>
      <c r="B4" s="70"/>
      <c r="C4" s="65"/>
      <c r="D4" s="65"/>
      <c r="E4" s="65"/>
      <c r="F4" s="65"/>
      <c r="G4" s="65"/>
      <c r="H4" s="59"/>
      <c r="I4" s="58"/>
      <c r="J4" s="59"/>
      <c r="K4" s="60"/>
      <c r="L4" s="61"/>
      <c r="M4" s="61"/>
      <c r="N4" s="61"/>
      <c r="O4" s="61"/>
      <c r="P4" s="61"/>
      <c r="Q4" s="61"/>
      <c r="R4" s="62"/>
      <c r="S4" s="61"/>
      <c r="T4" s="65"/>
      <c r="U4" s="64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</row>
    <row r="5" customFormat="false" ht="12.75" hidden="false" customHeight="false" outlineLevel="0" collapsed="false">
      <c r="A5" s="54"/>
      <c r="B5" s="70"/>
      <c r="C5" s="65"/>
      <c r="D5" s="65"/>
      <c r="E5" s="65"/>
      <c r="F5" s="65"/>
      <c r="G5" s="65"/>
      <c r="H5" s="59"/>
      <c r="I5" s="58"/>
      <c r="J5" s="59"/>
      <c r="K5" s="60"/>
      <c r="L5" s="61"/>
      <c r="M5" s="61"/>
      <c r="N5" s="61"/>
      <c r="O5" s="61"/>
      <c r="P5" s="61"/>
      <c r="Q5" s="61"/>
      <c r="R5" s="62"/>
      <c r="S5" s="61"/>
      <c r="T5" s="65"/>
      <c r="U5" s="64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 t="n">
        <f aca="false">SUM(GD7:GD144)</f>
        <v>11392.121697</v>
      </c>
      <c r="GE5" s="65" t="n">
        <f aca="false">SUM(GE7:IV144)</f>
        <v>58.45</v>
      </c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</row>
    <row r="6" customFormat="false" ht="26.25" hidden="false" customHeight="false" outlineLevel="0" collapsed="false">
      <c r="A6" s="73"/>
      <c r="B6" s="74"/>
      <c r="C6" s="74"/>
      <c r="D6" s="74"/>
      <c r="E6" s="75"/>
      <c r="F6" s="75" t="s">
        <v>263</v>
      </c>
      <c r="G6" s="75" t="s">
        <v>264</v>
      </c>
      <c r="H6" s="76" t="s">
        <v>265</v>
      </c>
      <c r="I6" s="75" t="s">
        <v>266</v>
      </c>
      <c r="J6" s="74" t="s">
        <v>267</v>
      </c>
      <c r="K6" s="74"/>
      <c r="L6" s="76" t="s">
        <v>268</v>
      </c>
      <c r="M6" s="77" t="s">
        <v>269</v>
      </c>
      <c r="N6" s="77" t="s">
        <v>270</v>
      </c>
      <c r="O6" s="78" t="s">
        <v>271</v>
      </c>
      <c r="P6" s="78" t="s">
        <v>272</v>
      </c>
      <c r="Q6" s="78" t="s">
        <v>273</v>
      </c>
      <c r="R6" s="79" t="s">
        <v>274</v>
      </c>
      <c r="S6" s="76" t="s">
        <v>275</v>
      </c>
      <c r="T6" s="79" t="s">
        <v>276</v>
      </c>
      <c r="U6" s="80" t="s">
        <v>277</v>
      </c>
      <c r="V6" s="81"/>
      <c r="W6" s="82" t="n">
        <f aca="true">TODAY()</f>
        <v>45926</v>
      </c>
      <c r="X6" s="83" t="n">
        <v>37225</v>
      </c>
      <c r="Y6" s="83" t="n">
        <v>37256</v>
      </c>
      <c r="Z6" s="83" t="n">
        <v>37346</v>
      </c>
      <c r="AA6" s="83" t="n">
        <v>37437</v>
      </c>
      <c r="AB6" s="83" t="n">
        <v>37529</v>
      </c>
      <c r="AC6" s="83" t="n">
        <v>37621</v>
      </c>
      <c r="AD6" s="83" t="n">
        <v>37711</v>
      </c>
      <c r="AE6" s="83" t="n">
        <v>37802</v>
      </c>
      <c r="AF6" s="83" t="n">
        <v>37894</v>
      </c>
      <c r="AG6" s="83" t="n">
        <v>37986</v>
      </c>
      <c r="AH6" s="83" t="n">
        <v>38077</v>
      </c>
      <c r="AI6" s="83" t="n">
        <v>38168</v>
      </c>
      <c r="AJ6" s="83" t="n">
        <v>38260</v>
      </c>
      <c r="AK6" s="83" t="n">
        <v>38352</v>
      </c>
      <c r="AL6" s="83" t="n">
        <v>38442</v>
      </c>
      <c r="AM6" s="83" t="n">
        <v>38533</v>
      </c>
      <c r="AN6" s="83" t="n">
        <v>38625</v>
      </c>
      <c r="AO6" s="83" t="n">
        <v>38717</v>
      </c>
      <c r="AP6" s="83" t="n">
        <v>38807</v>
      </c>
      <c r="AQ6" s="83" t="n">
        <v>38898</v>
      </c>
      <c r="AR6" s="83" t="n">
        <v>38990</v>
      </c>
      <c r="AS6" s="83" t="n">
        <v>39082</v>
      </c>
      <c r="AT6" s="83" t="n">
        <v>39172</v>
      </c>
      <c r="AU6" s="83" t="n">
        <v>39263</v>
      </c>
      <c r="AV6" s="83" t="n">
        <v>39355</v>
      </c>
      <c r="AW6" s="83" t="n">
        <v>39447</v>
      </c>
      <c r="AX6" s="83" t="n">
        <v>39538</v>
      </c>
      <c r="AY6" s="83" t="n">
        <v>39629</v>
      </c>
      <c r="AZ6" s="83" t="n">
        <v>39721</v>
      </c>
      <c r="BA6" s="83" t="n">
        <v>39813</v>
      </c>
      <c r="BB6" s="83" t="n">
        <v>39903</v>
      </c>
      <c r="BC6" s="83" t="n">
        <v>39994</v>
      </c>
      <c r="BD6" s="83" t="n">
        <v>40086</v>
      </c>
      <c r="BE6" s="83" t="n">
        <v>40178</v>
      </c>
      <c r="BF6" s="83" t="n">
        <v>40268</v>
      </c>
      <c r="BG6" s="83" t="n">
        <v>40359</v>
      </c>
      <c r="BH6" s="83" t="n">
        <v>40451</v>
      </c>
      <c r="BI6" s="83" t="n">
        <v>40543</v>
      </c>
      <c r="BJ6" s="83" t="n">
        <v>40633</v>
      </c>
      <c r="BK6" s="83" t="n">
        <v>40724</v>
      </c>
      <c r="BL6" s="83" t="n">
        <v>40816</v>
      </c>
      <c r="BM6" s="83" t="n">
        <v>40908</v>
      </c>
      <c r="BN6" s="83" t="n">
        <v>40999</v>
      </c>
      <c r="BO6" s="83" t="n">
        <v>41090</v>
      </c>
      <c r="BP6" s="83" t="n">
        <v>41182</v>
      </c>
      <c r="BQ6" s="83" t="n">
        <v>41274</v>
      </c>
      <c r="BR6" s="83" t="n">
        <v>41364</v>
      </c>
      <c r="BS6" s="83" t="n">
        <v>41455</v>
      </c>
      <c r="BT6" s="83" t="n">
        <v>41547</v>
      </c>
      <c r="BU6" s="83" t="n">
        <v>41639</v>
      </c>
      <c r="BV6" s="83" t="n">
        <v>41729</v>
      </c>
      <c r="BW6" s="83" t="n">
        <v>41820</v>
      </c>
      <c r="BX6" s="83" t="n">
        <v>41912</v>
      </c>
      <c r="BY6" s="83" t="n">
        <v>42004</v>
      </c>
      <c r="BZ6" s="83" t="n">
        <v>42094</v>
      </c>
      <c r="CA6" s="83" t="n">
        <v>42185</v>
      </c>
      <c r="CB6" s="83" t="n">
        <v>42277</v>
      </c>
      <c r="CC6" s="83" t="n">
        <v>42369</v>
      </c>
      <c r="CD6" s="83" t="n">
        <v>42460</v>
      </c>
      <c r="CE6" s="83" t="n">
        <v>42551</v>
      </c>
      <c r="CF6" s="83" t="n">
        <v>42643</v>
      </c>
      <c r="CG6" s="83" t="n">
        <v>42735</v>
      </c>
      <c r="CH6" s="83" t="n">
        <v>42825</v>
      </c>
      <c r="CI6" s="83" t="n">
        <v>42916</v>
      </c>
      <c r="CJ6" s="83" t="n">
        <v>43008</v>
      </c>
      <c r="CK6" s="83" t="n">
        <v>43100</v>
      </c>
      <c r="CL6" s="83" t="n">
        <v>43190</v>
      </c>
      <c r="CM6" s="83" t="n">
        <v>43281</v>
      </c>
      <c r="CN6" s="83" t="n">
        <v>43373</v>
      </c>
      <c r="CO6" s="83" t="n">
        <v>43465</v>
      </c>
      <c r="CP6" s="83" t="n">
        <v>43555</v>
      </c>
      <c r="CQ6" s="83" t="n">
        <v>43646</v>
      </c>
      <c r="CR6" s="83" t="n">
        <v>43738</v>
      </c>
      <c r="CS6" s="83" t="n">
        <v>43830</v>
      </c>
      <c r="CT6" s="83" t="n">
        <v>43921</v>
      </c>
      <c r="CU6" s="83" t="n">
        <v>44012</v>
      </c>
      <c r="CV6" s="83" t="n">
        <v>44104</v>
      </c>
      <c r="CW6" s="83" t="n">
        <v>44196</v>
      </c>
      <c r="CX6" s="83" t="n">
        <v>44286</v>
      </c>
      <c r="CY6" s="83" t="n">
        <v>44377</v>
      </c>
      <c r="CZ6" s="83" t="n">
        <v>44469</v>
      </c>
      <c r="DA6" s="83" t="n">
        <v>44561</v>
      </c>
      <c r="DB6" s="83" t="n">
        <v>44651</v>
      </c>
      <c r="DC6" s="83" t="n">
        <v>44742</v>
      </c>
      <c r="DD6" s="83" t="n">
        <v>44834</v>
      </c>
      <c r="DE6" s="83" t="n">
        <v>44926</v>
      </c>
      <c r="DF6" s="83" t="n">
        <v>45016</v>
      </c>
      <c r="DG6" s="83" t="n">
        <v>45107</v>
      </c>
      <c r="DH6" s="83" t="n">
        <v>45199</v>
      </c>
      <c r="DI6" s="83" t="n">
        <v>45291</v>
      </c>
      <c r="DJ6" s="83" t="n">
        <v>45382</v>
      </c>
      <c r="DK6" s="83" t="n">
        <v>45473</v>
      </c>
      <c r="DL6" s="83" t="n">
        <v>45565</v>
      </c>
      <c r="DM6" s="83" t="n">
        <v>45657</v>
      </c>
      <c r="DN6" s="83" t="n">
        <v>45747</v>
      </c>
      <c r="DO6" s="83" t="n">
        <v>45838</v>
      </c>
      <c r="DP6" s="83" t="n">
        <v>45930</v>
      </c>
      <c r="DQ6" s="83" t="n">
        <v>46022</v>
      </c>
      <c r="DR6" s="83" t="n">
        <v>46112</v>
      </c>
      <c r="DS6" s="83" t="n">
        <v>46203</v>
      </c>
      <c r="DT6" s="83" t="n">
        <v>46295</v>
      </c>
      <c r="DU6" s="83" t="n">
        <v>46387</v>
      </c>
      <c r="DV6" s="83" t="n">
        <v>46477</v>
      </c>
      <c r="DW6" s="83" t="n">
        <v>46568</v>
      </c>
      <c r="DX6" s="83" t="n">
        <v>46660</v>
      </c>
      <c r="DY6" s="83" t="n">
        <v>46752</v>
      </c>
      <c r="DZ6" s="83" t="n">
        <v>46843</v>
      </c>
      <c r="EA6" s="83" t="n">
        <v>46934</v>
      </c>
      <c r="EB6" s="83" t="n">
        <v>47026</v>
      </c>
      <c r="EC6" s="83" t="n">
        <v>47118</v>
      </c>
      <c r="ED6" s="83" t="n">
        <v>47208</v>
      </c>
      <c r="EE6" s="83" t="n">
        <v>47299</v>
      </c>
      <c r="EF6" s="83" t="n">
        <v>47391</v>
      </c>
      <c r="EG6" s="83" t="n">
        <v>47483</v>
      </c>
      <c r="EH6" s="83" t="n">
        <v>47573</v>
      </c>
      <c r="EI6" s="83" t="n">
        <v>47664</v>
      </c>
      <c r="EJ6" s="83" t="n">
        <v>47756</v>
      </c>
      <c r="EK6" s="83" t="n">
        <v>47848</v>
      </c>
      <c r="EL6" s="83" t="n">
        <v>47938</v>
      </c>
      <c r="EM6" s="83" t="n">
        <v>48029</v>
      </c>
      <c r="EN6" s="83" t="n">
        <v>48121</v>
      </c>
      <c r="EO6" s="83" t="n">
        <v>48213</v>
      </c>
      <c r="EP6" s="83" t="n">
        <v>48304</v>
      </c>
      <c r="EQ6" s="83" t="n">
        <v>48395</v>
      </c>
      <c r="ER6" s="83" t="n">
        <v>48487</v>
      </c>
      <c r="ES6" s="83" t="n">
        <v>48579</v>
      </c>
      <c r="ET6" s="83" t="n">
        <v>48669</v>
      </c>
      <c r="EU6" s="83" t="n">
        <v>48760</v>
      </c>
      <c r="EV6" s="83" t="n">
        <v>48852</v>
      </c>
      <c r="EW6" s="83" t="n">
        <v>48944</v>
      </c>
      <c r="EX6" s="83" t="n">
        <v>49034</v>
      </c>
      <c r="EY6" s="83" t="n">
        <v>49125</v>
      </c>
      <c r="EZ6" s="83" t="n">
        <v>49217</v>
      </c>
      <c r="FA6" s="83" t="n">
        <v>49309</v>
      </c>
      <c r="FB6" s="83" t="n">
        <v>49399</v>
      </c>
      <c r="FC6" s="83" t="n">
        <v>49490</v>
      </c>
      <c r="FD6" s="83" t="n">
        <v>49582</v>
      </c>
      <c r="FE6" s="83" t="n">
        <v>49674</v>
      </c>
      <c r="FF6" s="83" t="n">
        <v>49765</v>
      </c>
      <c r="FG6" s="83" t="n">
        <v>49856</v>
      </c>
      <c r="FH6" s="83" t="n">
        <v>49948</v>
      </c>
      <c r="FI6" s="83" t="n">
        <v>50040</v>
      </c>
      <c r="FJ6" s="83" t="n">
        <v>50130</v>
      </c>
      <c r="FK6" s="83" t="n">
        <v>50221</v>
      </c>
      <c r="FL6" s="83" t="n">
        <v>50313</v>
      </c>
      <c r="FM6" s="83" t="n">
        <v>50405</v>
      </c>
      <c r="FN6" s="83" t="n">
        <v>50495</v>
      </c>
      <c r="FO6" s="83" t="n">
        <v>50586</v>
      </c>
      <c r="FP6" s="83" t="n">
        <v>50678</v>
      </c>
      <c r="FQ6" s="83" t="n">
        <v>50770</v>
      </c>
      <c r="FR6" s="83" t="n">
        <v>50860</v>
      </c>
      <c r="FS6" s="83" t="n">
        <v>50951</v>
      </c>
      <c r="FT6" s="83" t="n">
        <v>51043</v>
      </c>
      <c r="FU6" s="83" t="n">
        <v>51135</v>
      </c>
      <c r="FV6" s="83" t="n">
        <v>51226</v>
      </c>
      <c r="FW6" s="83" t="n">
        <v>51317</v>
      </c>
      <c r="FX6" s="83" t="n">
        <v>51409</v>
      </c>
      <c r="FY6" s="83" t="n">
        <v>51501</v>
      </c>
      <c r="FZ6" s="83" t="n">
        <v>51591</v>
      </c>
      <c r="GA6" s="83" t="n">
        <v>51682</v>
      </c>
      <c r="GB6" s="83" t="n">
        <v>73051</v>
      </c>
      <c r="GC6" s="84"/>
      <c r="GD6" s="84" t="s">
        <v>278</v>
      </c>
      <c r="GE6" s="84" t="s">
        <v>279</v>
      </c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</row>
    <row r="7" customFormat="false" ht="6.75" hidden="false" customHeight="true" outlineLevel="0" collapsed="false">
      <c r="A7" s="85"/>
      <c r="B7" s="86"/>
      <c r="C7" s="87"/>
      <c r="D7" s="87"/>
      <c r="E7" s="87"/>
      <c r="F7" s="87"/>
      <c r="G7" s="87"/>
      <c r="H7" s="88"/>
      <c r="I7" s="41"/>
      <c r="J7" s="89"/>
      <c r="K7" s="89"/>
      <c r="L7" s="90"/>
      <c r="M7" s="91"/>
      <c r="N7" s="91"/>
      <c r="O7" s="90"/>
      <c r="P7" s="90"/>
      <c r="Q7" s="90"/>
      <c r="R7" s="92"/>
      <c r="S7" s="90"/>
      <c r="T7" s="93"/>
      <c r="U7" s="94"/>
      <c r="V7" s="87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</row>
    <row r="8" customFormat="false" ht="12.75" hidden="false" customHeight="false" outlineLevel="0" collapsed="false">
      <c r="A8" s="96" t="n">
        <v>2</v>
      </c>
      <c r="B8" s="86" t="s">
        <v>260</v>
      </c>
      <c r="C8" s="97" t="s">
        <v>256</v>
      </c>
      <c r="D8" s="98" t="s">
        <v>280</v>
      </c>
      <c r="E8" s="0" t="s">
        <v>152</v>
      </c>
      <c r="F8" s="99" t="n">
        <v>37134</v>
      </c>
      <c r="G8" s="0" t="s">
        <v>281</v>
      </c>
      <c r="H8" s="100" t="s">
        <v>282</v>
      </c>
      <c r="I8" s="35" t="s">
        <v>152</v>
      </c>
      <c r="J8" s="39" t="s">
        <v>283</v>
      </c>
      <c r="K8" s="39"/>
      <c r="L8" s="101" t="s">
        <v>284</v>
      </c>
      <c r="M8" s="35" t="s">
        <v>285</v>
      </c>
      <c r="N8" s="35" t="s">
        <v>286</v>
      </c>
      <c r="O8" s="101" t="s">
        <v>287</v>
      </c>
      <c r="P8" s="101" t="s">
        <v>287</v>
      </c>
      <c r="Q8" s="101" t="s">
        <v>287</v>
      </c>
      <c r="R8" s="55" t="n">
        <v>690</v>
      </c>
      <c r="S8" s="101" t="s">
        <v>288</v>
      </c>
      <c r="T8" s="55" t="n">
        <f aca="false">IF($S8="USD",+$R8,VLOOKUP($S8,Rates!$A$3:$C$7,3)*$R8)</f>
        <v>690</v>
      </c>
      <c r="U8" s="102" t="n">
        <v>37240</v>
      </c>
      <c r="V8" s="18"/>
      <c r="W8" s="18"/>
      <c r="X8" s="87" t="n">
        <f aca="false">IF(AND($U8&gt;W$6,$U8&lt;=X$6),+$T8,0)</f>
        <v>0</v>
      </c>
      <c r="Y8" s="87" t="n">
        <f aca="false">IF(AND($U8&gt;X$6,$U8&lt;=Y$6),+$T8,0)</f>
        <v>690</v>
      </c>
      <c r="Z8" s="87" t="n">
        <f aca="false">IF(AND($U8&gt;Y$6,$U8&lt;=Z$6),+$T8,0)</f>
        <v>0</v>
      </c>
      <c r="AA8" s="87" t="n">
        <f aca="false">IF(AND($U8&gt;Z$6,$U8&lt;=AA$6),+$T8,0)</f>
        <v>0</v>
      </c>
      <c r="AB8" s="87" t="n">
        <f aca="false">IF(AND($U8&gt;AA$6,$U8&lt;=AB$6),+$T8,0)</f>
        <v>0</v>
      </c>
      <c r="AC8" s="87" t="n">
        <f aca="false">IF(AND($U8&gt;AB$6,$U8&lt;=AC$6),+$T8,0)</f>
        <v>0</v>
      </c>
      <c r="AD8" s="87" t="n">
        <f aca="false">IF(AND($U8&gt;AC$6,$U8&lt;=AD$6),+$T8,0)</f>
        <v>0</v>
      </c>
      <c r="AE8" s="87" t="n">
        <f aca="false">IF(AND($U8&gt;AD$6,$U8&lt;=AE$6),+$T8,0)</f>
        <v>0</v>
      </c>
      <c r="AF8" s="87" t="n">
        <f aca="false">IF(AND($U8&gt;AE$6,$U8&lt;=AF$6),+$T8,0)</f>
        <v>0</v>
      </c>
      <c r="AG8" s="87" t="n">
        <f aca="false">IF(AND($U8&gt;AF$6,$U8&lt;=AG$6),+$T8,0)</f>
        <v>0</v>
      </c>
      <c r="AH8" s="87" t="n">
        <f aca="false">IF(AND($U8&gt;AG$6,$U8&lt;=AH$6),+$T8,0)</f>
        <v>0</v>
      </c>
      <c r="AI8" s="87" t="n">
        <f aca="false">IF(AND($U8&gt;AH$6,$U8&lt;=AI$6),+$T8,0)</f>
        <v>0</v>
      </c>
      <c r="AJ8" s="87" t="n">
        <f aca="false">IF(AND($U8&gt;AI$6,$U8&lt;=AJ$6),+$T8,0)</f>
        <v>0</v>
      </c>
      <c r="AK8" s="87" t="n">
        <f aca="false">IF(AND($U8&gt;AJ$6,$U8&lt;=AK$6),+$T8,0)</f>
        <v>0</v>
      </c>
      <c r="AL8" s="87" t="n">
        <f aca="false">IF(AND($U8&gt;AK$6,$U8&lt;=AL$6),+$T8,0)</f>
        <v>0</v>
      </c>
      <c r="AM8" s="87" t="n">
        <f aca="false">IF(AND($U8&gt;AL$6,$U8&lt;=AM$6),+$T8,0)</f>
        <v>0</v>
      </c>
      <c r="AN8" s="87" t="n">
        <f aca="false">IF(AND($U8&gt;AM$6,$U8&lt;=AN$6),+$T8,0)</f>
        <v>0</v>
      </c>
      <c r="AO8" s="87" t="n">
        <f aca="false">IF(AND($U8&gt;AN$6,$U8&lt;=AO$6),+$T8,0)</f>
        <v>0</v>
      </c>
      <c r="AP8" s="87" t="n">
        <f aca="false">IF(AND($U8&gt;AO$6,$U8&lt;=AP$6),+$T8,0)</f>
        <v>0</v>
      </c>
      <c r="AQ8" s="87" t="n">
        <f aca="false">IF(AND($U8&gt;AP$6,$U8&lt;=AQ$6),+$T8,0)</f>
        <v>0</v>
      </c>
      <c r="AR8" s="87" t="n">
        <f aca="false">IF(AND($U8&gt;AQ$6,$U8&lt;=AR$6),+$T8,0)</f>
        <v>0</v>
      </c>
      <c r="AS8" s="87" t="n">
        <f aca="false">IF(AND($U8&gt;AR$6,$U8&lt;=AS$6),+$T8,0)</f>
        <v>0</v>
      </c>
      <c r="AT8" s="87" t="n">
        <f aca="false">IF(AND($U8&gt;AS$6,$U8&lt;=AT$6),+$T8,0)</f>
        <v>0</v>
      </c>
      <c r="AU8" s="87" t="n">
        <f aca="false">IF(AND($U8&gt;AT$6,$U8&lt;=AU$6),+$T8,0)</f>
        <v>0</v>
      </c>
      <c r="AV8" s="87" t="n">
        <f aca="false">IF(AND($U8&gt;AU$6,$U8&lt;=AV$6),+$T8,0)</f>
        <v>0</v>
      </c>
      <c r="AW8" s="87" t="n">
        <f aca="false">IF(AND($U8&gt;AV$6,$U8&lt;=AW$6),+$T8,0)</f>
        <v>0</v>
      </c>
      <c r="AX8" s="87" t="n">
        <f aca="false">IF(AND($U8&gt;AW$6,$U8&lt;=AX$6),+$T8,0)</f>
        <v>0</v>
      </c>
      <c r="AY8" s="87" t="n">
        <f aca="false">IF(AND($U8&gt;AX$6,$U8&lt;=AY$6),+$T8,0)</f>
        <v>0</v>
      </c>
      <c r="AZ8" s="87" t="n">
        <f aca="false">IF(AND($U8&gt;AY$6,$U8&lt;=AZ$6),+$T8,0)</f>
        <v>0</v>
      </c>
      <c r="BA8" s="87" t="n">
        <f aca="false">IF(AND($U8&gt;AZ$6,$U8&lt;=BA$6),+$T8,0)</f>
        <v>0</v>
      </c>
      <c r="BB8" s="87" t="n">
        <f aca="false">IF(AND($U8&gt;BA$6,$U8&lt;=BB$6),+$T8,0)</f>
        <v>0</v>
      </c>
      <c r="BC8" s="87" t="n">
        <f aca="false">IF(AND($U8&gt;BB$6,$U8&lt;=BC$6),+$T8,0)</f>
        <v>0</v>
      </c>
      <c r="BD8" s="87" t="n">
        <f aca="false">IF(AND($U8&gt;BC$6,$U8&lt;=BD$6),+$T8,0)</f>
        <v>0</v>
      </c>
      <c r="BE8" s="87" t="n">
        <f aca="false">IF(AND($U8&gt;BD$6,$U8&lt;=BE$6),+$T8,0)</f>
        <v>0</v>
      </c>
      <c r="BF8" s="87" t="n">
        <f aca="false">IF(AND($U8&gt;BE$6,$U8&lt;=BF$6),+$T8,0)</f>
        <v>0</v>
      </c>
      <c r="BG8" s="87" t="n">
        <f aca="false">IF(AND($U8&gt;BF$6,$U8&lt;=BG$6),+$T8,0)</f>
        <v>0</v>
      </c>
      <c r="BH8" s="87" t="n">
        <f aca="false">IF(AND($U8&gt;BG$6,$U8&lt;=BH$6),+$T8,0)</f>
        <v>0</v>
      </c>
      <c r="BI8" s="87" t="n">
        <f aca="false">IF(AND($U8&gt;BH$6,$U8&lt;=BI$6),+$T8,0)</f>
        <v>0</v>
      </c>
      <c r="BJ8" s="87" t="n">
        <f aca="false">IF(AND($U8&gt;BI$6,$U8&lt;=BJ$6),+$T8,0)</f>
        <v>0</v>
      </c>
      <c r="BK8" s="87" t="n">
        <f aca="false">IF(AND($U8&gt;BJ$6,$U8&lt;=BK$6),+$T8,0)</f>
        <v>0</v>
      </c>
      <c r="BL8" s="87" t="n">
        <f aca="false">IF(AND($U8&gt;BK$6,$U8&lt;=BL$6),+$T8,0)</f>
        <v>0</v>
      </c>
      <c r="BM8" s="87" t="n">
        <f aca="false">IF(AND($U8&gt;BL$6,$U8&lt;=BM$6),+$T8,0)</f>
        <v>0</v>
      </c>
      <c r="BN8" s="87" t="n">
        <f aca="false">IF(AND($U8&gt;BM$6,$U8&lt;=BN$6),+$T8,0)</f>
        <v>0</v>
      </c>
      <c r="BO8" s="87" t="n">
        <f aca="false">IF(AND($U8&gt;BN$6,$U8&lt;=BO$6),+$T8,0)</f>
        <v>0</v>
      </c>
      <c r="BP8" s="87" t="n">
        <f aca="false">IF(AND($U8&gt;BO$6,$U8&lt;=BP$6),+$T8,0)</f>
        <v>0</v>
      </c>
      <c r="BQ8" s="87" t="n">
        <f aca="false">IF(AND($U8&gt;BP$6,$U8&lt;=BQ$6),+$T8,0)</f>
        <v>0</v>
      </c>
      <c r="BR8" s="87" t="n">
        <f aca="false">IF(AND($U8&gt;BQ$6,$U8&lt;=BR$6),+$T8,0)</f>
        <v>0</v>
      </c>
      <c r="BS8" s="87" t="n">
        <f aca="false">IF(AND($U8&gt;BR$6,$U8&lt;=BS$6),+$T8,0)</f>
        <v>0</v>
      </c>
      <c r="BT8" s="87" t="n">
        <f aca="false">IF(AND($U8&gt;BS$6,$U8&lt;=BT$6),+$T8,0)</f>
        <v>0</v>
      </c>
      <c r="BU8" s="87" t="n">
        <f aca="false">IF(AND($U8&gt;BT$6,$U8&lt;=BU$6),+$T8,0)</f>
        <v>0</v>
      </c>
      <c r="BV8" s="87" t="n">
        <f aca="false">IF(AND($U8&gt;BU$6,$U8&lt;=BV$6),+$T8,0)</f>
        <v>0</v>
      </c>
      <c r="BW8" s="87" t="n">
        <f aca="false">IF(AND($U8&gt;BV$6,$U8&lt;=BW$6),+$T8,0)</f>
        <v>0</v>
      </c>
      <c r="BX8" s="87" t="n">
        <f aca="false">IF(AND($U8&gt;BW$6,$U8&lt;=BX$6),+$T8,0)</f>
        <v>0</v>
      </c>
      <c r="BY8" s="87" t="n">
        <f aca="false">IF(AND($U8&gt;BX$6,$U8&lt;=BY$6),+$T8,0)</f>
        <v>0</v>
      </c>
      <c r="BZ8" s="87" t="n">
        <f aca="false">IF(AND($U8&gt;BY$6,$U8&lt;=BZ$6),+$T8,0)</f>
        <v>0</v>
      </c>
      <c r="CA8" s="87" t="n">
        <f aca="false">IF(AND($U8&gt;BZ$6,$U8&lt;=CA$6),+$T8,0)</f>
        <v>0</v>
      </c>
      <c r="CB8" s="87" t="n">
        <f aca="false">IF(AND($U8&gt;CA$6,$U8&lt;=CB$6),+$T8,0)</f>
        <v>0</v>
      </c>
      <c r="CC8" s="87" t="n">
        <f aca="false">IF(AND($U8&gt;CB$6,$U8&lt;=CC$6),+$T8,0)</f>
        <v>0</v>
      </c>
      <c r="CD8" s="87" t="n">
        <f aca="false">IF(AND($U8&gt;CC$6,$U8&lt;=CD$6),+$T8,0)</f>
        <v>0</v>
      </c>
      <c r="CE8" s="87" t="n">
        <f aca="false">IF(AND($U8&gt;CD$6,$U8&lt;=CE$6),+$T8,0)</f>
        <v>0</v>
      </c>
      <c r="CF8" s="87" t="n">
        <f aca="false">IF(AND($U8&gt;CE$6,$U8&lt;=CF$6),+$T8,0)</f>
        <v>0</v>
      </c>
      <c r="CG8" s="87" t="n">
        <f aca="false">IF(AND($U8&gt;CF$6,$U8&lt;=CG$6),+$T8,0)</f>
        <v>0</v>
      </c>
      <c r="CH8" s="87" t="n">
        <f aca="false">IF(AND($U8&gt;CG$6,$U8&lt;=CH$6),+$T8,0)</f>
        <v>0</v>
      </c>
      <c r="CI8" s="87" t="n">
        <f aca="false">IF(AND($U8&gt;CH$6,$U8&lt;=CI$6),+$T8,0)</f>
        <v>0</v>
      </c>
      <c r="CJ8" s="87" t="n">
        <f aca="false">IF(AND($U8&gt;CI$6,$U8&lt;=CJ$6),+$T8,0)</f>
        <v>0</v>
      </c>
      <c r="CK8" s="87" t="n">
        <f aca="false">IF(AND($U8&gt;CJ$6,$U8&lt;=CK$6),+$T8,0)</f>
        <v>0</v>
      </c>
      <c r="CL8" s="87" t="n">
        <f aca="false">IF(AND($U8&gt;CK$6,$U8&lt;=CL$6),+$T8,0)</f>
        <v>0</v>
      </c>
      <c r="CM8" s="87" t="n">
        <f aca="false">IF(AND($U8&gt;CL$6,$U8&lt;=CM$6),+$T8,0)</f>
        <v>0</v>
      </c>
      <c r="CN8" s="87" t="n">
        <f aca="false">IF(AND($U8&gt;CM$6,$U8&lt;=CN$6),+$T8,0)</f>
        <v>0</v>
      </c>
      <c r="CO8" s="87" t="n">
        <f aca="false">IF(AND($U8&gt;CN$6,$U8&lt;=CO$6),+$T8,0)</f>
        <v>0</v>
      </c>
      <c r="CP8" s="87" t="n">
        <f aca="false">IF(AND($U8&gt;CO$6,$U8&lt;=CP$6),+$T8,0)</f>
        <v>0</v>
      </c>
      <c r="CQ8" s="87" t="n">
        <f aca="false">IF(AND($U8&gt;CP$6,$U8&lt;=CQ$6),+$T8,0)</f>
        <v>0</v>
      </c>
      <c r="CR8" s="87" t="n">
        <f aca="false">IF(AND($U8&gt;CQ$6,$U8&lt;=CR$6),+$T8,0)</f>
        <v>0</v>
      </c>
      <c r="CS8" s="87" t="n">
        <f aca="false">IF(AND($U8&gt;CR$6,$U8&lt;=CS$6),+$T8,0)</f>
        <v>0</v>
      </c>
      <c r="CT8" s="87" t="n">
        <f aca="false">IF(AND($U8&gt;CS$6,$U8&lt;=CT$6),+$T8,0)</f>
        <v>0</v>
      </c>
      <c r="CU8" s="87" t="n">
        <f aca="false">IF(AND($U8&gt;CT$6,$U8&lt;=CU$6),+$T8,0)</f>
        <v>0</v>
      </c>
      <c r="CV8" s="87" t="n">
        <f aca="false">IF(AND($U8&gt;CU$6,$U8&lt;=CV$6),+$T8,0)</f>
        <v>0</v>
      </c>
      <c r="CW8" s="87" t="n">
        <f aca="false">IF(AND($U8&gt;CV$6,$U8&lt;=CW$6),+$T8,0)</f>
        <v>0</v>
      </c>
      <c r="CX8" s="87" t="n">
        <f aca="false">IF(AND($U8&gt;CW$6,$U8&lt;=CX$6),+$T8,0)</f>
        <v>0</v>
      </c>
      <c r="CY8" s="87" t="n">
        <f aca="false">IF(AND($U8&gt;CX$6,$U8&lt;=CY$6),+$T8,0)</f>
        <v>0</v>
      </c>
      <c r="CZ8" s="87" t="n">
        <f aca="false">IF(AND($U8&gt;CY$6,$U8&lt;=CZ$6),+$T8,0)</f>
        <v>0</v>
      </c>
      <c r="DA8" s="87" t="n">
        <f aca="false">IF(AND($U8&gt;CZ$6,$U8&lt;=DA$6),+$T8,0)</f>
        <v>0</v>
      </c>
      <c r="DB8" s="87" t="n">
        <f aca="false">IF(AND($U8&gt;DA$6,$U8&lt;=DB$6),+$T8,0)</f>
        <v>0</v>
      </c>
      <c r="DC8" s="87" t="n">
        <f aca="false">IF(AND($U8&gt;DB$6,$U8&lt;=DC$6),+$T8,0)</f>
        <v>0</v>
      </c>
      <c r="DD8" s="87" t="n">
        <f aca="false">IF(AND($U8&gt;DC$6,$U8&lt;=DD$6),+$T8,0)</f>
        <v>0</v>
      </c>
      <c r="DE8" s="87" t="n">
        <f aca="false">IF(AND($U8&gt;DD$6,$U8&lt;=DE$6),+$T8,0)</f>
        <v>0</v>
      </c>
      <c r="DF8" s="87" t="n">
        <f aca="false">IF(AND($U8&gt;DE$6,$U8&lt;=DF$6),+$T8,0)</f>
        <v>0</v>
      </c>
      <c r="DG8" s="87" t="n">
        <f aca="false">IF(AND($U8&gt;DF$6,$U8&lt;=DG$6),+$T8,0)</f>
        <v>0</v>
      </c>
      <c r="DH8" s="87" t="n">
        <f aca="false">IF(AND($U8&gt;DG$6,$U8&lt;=DH$6),+$T8,0)</f>
        <v>0</v>
      </c>
      <c r="DI8" s="87" t="n">
        <f aca="false">IF(AND($U8&gt;DH$6,$U8&lt;=DI$6),+$T8,0)</f>
        <v>0</v>
      </c>
      <c r="DJ8" s="87" t="n">
        <f aca="false">IF(AND($U8&gt;DI$6,$U8&lt;=DJ$6),+$T8,0)</f>
        <v>0</v>
      </c>
      <c r="DK8" s="87" t="n">
        <f aca="false">IF(AND($U8&gt;DJ$6,$U8&lt;=DK$6),+$T8,0)</f>
        <v>0</v>
      </c>
      <c r="DL8" s="87" t="n">
        <f aca="false">IF(AND($U8&gt;DK$6,$U8&lt;=DL$6),+$T8,0)</f>
        <v>0</v>
      </c>
      <c r="DM8" s="87" t="n">
        <f aca="false">IF(AND($U8&gt;DL$6,$U8&lt;=DM$6),+$T8,0)</f>
        <v>0</v>
      </c>
      <c r="DN8" s="87" t="n">
        <f aca="false">IF(AND($U8&gt;DM$6,$U8&lt;=DN$6),+$T8,0)</f>
        <v>0</v>
      </c>
      <c r="DO8" s="87" t="n">
        <f aca="false">IF(AND($U8&gt;DN$6,$U8&lt;=DO$6),+$T8,0)</f>
        <v>0</v>
      </c>
      <c r="DP8" s="87" t="n">
        <f aca="false">IF(AND($U8&gt;DO$6,$U8&lt;=DP$6),+$T8,0)</f>
        <v>0</v>
      </c>
      <c r="DQ8" s="87" t="n">
        <f aca="false">IF(AND($U8&gt;DP$6,$U8&lt;=DQ$6),+$T8,0)</f>
        <v>0</v>
      </c>
      <c r="DR8" s="87" t="n">
        <f aca="false">IF(AND($U8&gt;DQ$6,$U8&lt;=DR$6),+$T8,0)</f>
        <v>0</v>
      </c>
      <c r="DS8" s="87" t="n">
        <f aca="false">IF(AND($U8&gt;DR$6,$U8&lt;=DS$6),+$T8,0)</f>
        <v>0</v>
      </c>
      <c r="DT8" s="87" t="n">
        <f aca="false">IF(AND($U8&gt;DS$6,$U8&lt;=DT$6),+$T8,0)</f>
        <v>0</v>
      </c>
      <c r="DU8" s="87" t="n">
        <f aca="false">IF(AND($U8&gt;DT$6,$U8&lt;=DU$6),+$T8,0)</f>
        <v>0</v>
      </c>
      <c r="DV8" s="87" t="n">
        <f aca="false">IF(AND($U8&gt;DU$6,$U8&lt;=DV$6),+$T8,0)</f>
        <v>0</v>
      </c>
      <c r="DW8" s="87" t="n">
        <f aca="false">IF(AND($U8&gt;DV$6,$U8&lt;=DW$6),+$T8,0)</f>
        <v>0</v>
      </c>
      <c r="DX8" s="87" t="n">
        <f aca="false">IF(AND($U8&gt;DW$6,$U8&lt;=DX$6),+$T8,0)</f>
        <v>0</v>
      </c>
      <c r="DY8" s="87" t="n">
        <f aca="false">IF(AND($U8&gt;DX$6,$U8&lt;=DY$6),+$T8,0)</f>
        <v>0</v>
      </c>
      <c r="DZ8" s="87" t="n">
        <f aca="false">IF(AND($U8&gt;DY$6,$U8&lt;=DZ$6),+$T8,0)</f>
        <v>0</v>
      </c>
      <c r="EA8" s="87" t="n">
        <f aca="false">IF(AND($U8&gt;DZ$6,$U8&lt;=EA$6),+$T8,0)</f>
        <v>0</v>
      </c>
      <c r="EB8" s="87" t="n">
        <f aca="false">IF(AND($U8&gt;EA$6,$U8&lt;=EB$6),+$T8,0)</f>
        <v>0</v>
      </c>
      <c r="EC8" s="87" t="n">
        <f aca="false">IF(AND($U8&gt;EB$6,$U8&lt;=EC$6),+$T8,0)</f>
        <v>0</v>
      </c>
      <c r="ED8" s="87" t="n">
        <f aca="false">IF(AND($U8&gt;EC$6,$U8&lt;=ED$6),+$T8,0)</f>
        <v>0</v>
      </c>
      <c r="EE8" s="87" t="n">
        <f aca="false">IF(AND($U8&gt;ED$6,$U8&lt;=EE$6),+$T8,0)</f>
        <v>0</v>
      </c>
      <c r="EF8" s="87" t="n">
        <f aca="false">IF(AND($U8&gt;EE$6,$U8&lt;=EF$6),+$T8,0)</f>
        <v>0</v>
      </c>
      <c r="EG8" s="87" t="n">
        <f aca="false">IF(AND($U8&gt;EF$6,$U8&lt;=EG$6),+$T8,0)</f>
        <v>0</v>
      </c>
      <c r="EH8" s="87" t="n">
        <f aca="false">IF(AND($U8&gt;EG$6,$U8&lt;=EH$6),+$T8,0)</f>
        <v>0</v>
      </c>
      <c r="EI8" s="87" t="n">
        <f aca="false">IF(AND($U8&gt;EH$6,$U8&lt;=EI$6),+$T8,0)</f>
        <v>0</v>
      </c>
      <c r="EJ8" s="87" t="n">
        <f aca="false">IF(AND($U8&gt;EI$6,$U8&lt;=EJ$6),+$T8,0)</f>
        <v>0</v>
      </c>
      <c r="EK8" s="87" t="n">
        <f aca="false">IF(AND($U8&gt;EJ$6,$U8&lt;=EK$6),+$T8,0)</f>
        <v>0</v>
      </c>
      <c r="EL8" s="87" t="n">
        <f aca="false">IF(AND($U8&gt;EK$6,$U8&lt;=EL$6),+$T8,0)</f>
        <v>0</v>
      </c>
      <c r="EM8" s="87" t="n">
        <f aca="false">IF(AND($U8&gt;EL$6,$U8&lt;=EM$6),+$T8,0)</f>
        <v>0</v>
      </c>
      <c r="EN8" s="87" t="n">
        <f aca="false">IF(AND($U8&gt;EM$6,$U8&lt;=EN$6),+$T8,0)</f>
        <v>0</v>
      </c>
      <c r="EO8" s="87" t="n">
        <f aca="false">IF(AND($U8&gt;EN$6,$U8&lt;=EO$6),+$T8,0)</f>
        <v>0</v>
      </c>
      <c r="EP8" s="87" t="n">
        <f aca="false">IF(AND($U8&gt;EO$6,$U8&lt;=EP$6),+$T8,0)</f>
        <v>0</v>
      </c>
      <c r="EQ8" s="87" t="n">
        <f aca="false">IF(AND($U8&gt;EP$6,$U8&lt;=EQ$6),+$T8,0)</f>
        <v>0</v>
      </c>
      <c r="ER8" s="87" t="n">
        <f aca="false">IF(AND($U8&gt;EQ$6,$U8&lt;=ER$6),+$T8,0)</f>
        <v>0</v>
      </c>
      <c r="ES8" s="87" t="n">
        <f aca="false">IF(AND($U8&gt;ER$6,$U8&lt;=ES$6),+$T8,0)</f>
        <v>0</v>
      </c>
      <c r="ET8" s="87" t="n">
        <f aca="false">IF(AND($U8&gt;ES$6,$U8&lt;=ET$6),+$T8,0)</f>
        <v>0</v>
      </c>
      <c r="EU8" s="87" t="n">
        <f aca="false">IF(AND($U8&gt;ET$6,$U8&lt;=EU$6),+$T8,0)</f>
        <v>0</v>
      </c>
      <c r="EV8" s="87" t="n">
        <f aca="false">IF(AND($U8&gt;EU$6,$U8&lt;=EV$6),+$T8,0)</f>
        <v>0</v>
      </c>
      <c r="EW8" s="87" t="n">
        <f aca="false">IF(AND($U8&gt;EV$6,$U8&lt;=EW$6),+$T8,0)</f>
        <v>0</v>
      </c>
      <c r="EX8" s="87" t="n">
        <f aca="false">IF(AND($U8&gt;EW$6,$U8&lt;=EX$6),+$T8,0)</f>
        <v>0</v>
      </c>
      <c r="EY8" s="87" t="n">
        <f aca="false">IF(AND($U8&gt;EX$6,$U8&lt;=EY$6),+$T8,0)</f>
        <v>0</v>
      </c>
      <c r="EZ8" s="87" t="n">
        <f aca="false">IF(AND($U8&gt;EY$6,$U8&lt;=EZ$6),+$T8,0)</f>
        <v>0</v>
      </c>
      <c r="FA8" s="87" t="n">
        <f aca="false">IF(AND($U8&gt;EZ$6,$U8&lt;=FA$6),+$T8,0)</f>
        <v>0</v>
      </c>
      <c r="FB8" s="87" t="n">
        <f aca="false">IF(AND($U8&gt;FA$6,$U8&lt;=FB$6),+$T8,0)</f>
        <v>0</v>
      </c>
      <c r="FC8" s="87" t="n">
        <f aca="false">IF(AND($U8&gt;FB$6,$U8&lt;=FC$6),+$T8,0)</f>
        <v>0</v>
      </c>
      <c r="FD8" s="87" t="n">
        <f aca="false">IF(AND($U8&gt;FC$6,$U8&lt;=FD$6),+$T8,0)</f>
        <v>0</v>
      </c>
      <c r="FE8" s="87" t="n">
        <f aca="false">IF(AND($U8&gt;FD$6,$U8&lt;=FE$6),+$T8,0)</f>
        <v>0</v>
      </c>
      <c r="FF8" s="87" t="n">
        <f aca="false">IF(AND($U8&gt;FE$6,$U8&lt;=FF$6),+$T8,0)</f>
        <v>0</v>
      </c>
      <c r="FG8" s="87" t="n">
        <f aca="false">IF(AND($U8&gt;FF$6,$U8&lt;=FG$6),+$T8,0)</f>
        <v>0</v>
      </c>
      <c r="FH8" s="87" t="n">
        <f aca="false">IF(AND($U8&gt;FG$6,$U8&lt;=FH$6),+$T8,0)</f>
        <v>0</v>
      </c>
      <c r="FI8" s="87" t="n">
        <f aca="false">IF(AND($U8&gt;FH$6,$U8&lt;=FI$6),+$T8,0)</f>
        <v>0</v>
      </c>
      <c r="FJ8" s="87" t="n">
        <f aca="false">IF(AND($U8&gt;FI$6,$U8&lt;=FJ$6),+$T8,0)</f>
        <v>0</v>
      </c>
      <c r="FK8" s="87" t="n">
        <f aca="false">IF(AND($U8&gt;FJ$6,$U8&lt;=FK$6),+$T8,0)</f>
        <v>0</v>
      </c>
      <c r="FL8" s="87" t="n">
        <f aca="false">IF(AND($U8&gt;FK$6,$U8&lt;=FL$6),+$T8,0)</f>
        <v>0</v>
      </c>
      <c r="FM8" s="87" t="n">
        <f aca="false">IF(AND($U8&gt;FL$6,$U8&lt;=FM$6),+$T8,0)</f>
        <v>0</v>
      </c>
      <c r="FN8" s="87" t="n">
        <f aca="false">IF(AND($U8&gt;FM$6,$U8&lt;=FN$6),+$T8,0)</f>
        <v>0</v>
      </c>
      <c r="FO8" s="87" t="n">
        <f aca="false">IF(AND($U8&gt;FN$6,$U8&lt;=FO$6),+$T8,0)</f>
        <v>0</v>
      </c>
      <c r="FP8" s="87" t="n">
        <f aca="false">IF(AND($U8&gt;FO$6,$U8&lt;=FP$6),+$T8,0)</f>
        <v>0</v>
      </c>
      <c r="FQ8" s="87" t="n">
        <f aca="false">IF(AND($U8&gt;FP$6,$U8&lt;=FQ$6),+$T8,0)</f>
        <v>0</v>
      </c>
      <c r="FR8" s="87" t="n">
        <f aca="false">IF(AND($U8&gt;FQ$6,$U8&lt;=FR$6),+$T8,0)</f>
        <v>0</v>
      </c>
      <c r="FS8" s="87" t="n">
        <f aca="false">IF(AND($U8&gt;FR$6,$U8&lt;=FS$6),+$T8,0)</f>
        <v>0</v>
      </c>
      <c r="FT8" s="87" t="n">
        <f aca="false">IF(AND($U8&gt;FS$6,$U8&lt;=FT$6),+$T8,0)</f>
        <v>0</v>
      </c>
      <c r="FU8" s="87" t="n">
        <f aca="false">IF(AND($U8&gt;FT$6,$U8&lt;=FU$6),+$T8,0)</f>
        <v>0</v>
      </c>
      <c r="FV8" s="87" t="n">
        <f aca="false">IF(AND($U8&gt;FU$6,$U8&lt;=FV$6),+$T8,0)</f>
        <v>0</v>
      </c>
      <c r="FW8" s="87" t="n">
        <f aca="false">IF(AND($U8&gt;FV$6,$U8&lt;=FW$6),+$T8,0)</f>
        <v>0</v>
      </c>
      <c r="FX8" s="87" t="n">
        <f aca="false">IF(AND($U8&gt;FW$6,$U8&lt;=FX$6),+$T8,0)</f>
        <v>0</v>
      </c>
      <c r="FY8" s="87" t="n">
        <f aca="false">IF(AND($U8&gt;FX$6,$U8&lt;=FY$6),+$T8,0)</f>
        <v>0</v>
      </c>
      <c r="FZ8" s="87" t="n">
        <f aca="false">IF(AND($U8&gt;FY$6,$U8&lt;=FZ$6),+$T8,0)</f>
        <v>0</v>
      </c>
      <c r="GA8" s="87" t="n">
        <f aca="false">IF(AND($U8&gt;FZ$6,$U8&lt;=GA$6),+$T8,0)</f>
        <v>0</v>
      </c>
      <c r="GB8" s="87" t="n">
        <f aca="false">IF(AND($U8&gt;GA$6,$U8&lt;=GB$6),+$T8,0)</f>
        <v>0</v>
      </c>
      <c r="GC8" s="87"/>
      <c r="GD8" s="65" t="n">
        <f aca="false">SUM($X8:$GC8)</f>
        <v>690</v>
      </c>
      <c r="GE8" s="65" t="n">
        <f aca="false">+GD8-T8</f>
        <v>0</v>
      </c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.75" hidden="false" customHeight="false" outlineLevel="0" collapsed="false">
      <c r="A9" s="96" t="n">
        <v>2</v>
      </c>
      <c r="B9" s="86" t="s">
        <v>260</v>
      </c>
      <c r="C9" s="97" t="s">
        <v>257</v>
      </c>
      <c r="D9" s="98" t="s">
        <v>280</v>
      </c>
      <c r="E9" s="35" t="s">
        <v>153</v>
      </c>
      <c r="F9" s="103" t="n">
        <f aca="false">'Balance Sheet'!Y187</f>
        <v>85.74</v>
      </c>
      <c r="G9" s="35" t="s">
        <v>289</v>
      </c>
      <c r="H9" s="100" t="s">
        <v>125</v>
      </c>
      <c r="I9" s="35" t="s">
        <v>153</v>
      </c>
      <c r="J9" s="39" t="s">
        <v>283</v>
      </c>
      <c r="K9" s="39"/>
      <c r="L9" s="101" t="s">
        <v>284</v>
      </c>
      <c r="M9" s="35" t="s">
        <v>285</v>
      </c>
      <c r="N9" s="35" t="s">
        <v>290</v>
      </c>
      <c r="O9" s="101" t="s">
        <v>287</v>
      </c>
      <c r="P9" s="101" t="s">
        <v>287</v>
      </c>
      <c r="Q9" s="101" t="s">
        <v>287</v>
      </c>
      <c r="R9" s="55" t="n">
        <v>15</v>
      </c>
      <c r="S9" s="101" t="s">
        <v>288</v>
      </c>
      <c r="T9" s="55" t="n">
        <f aca="false">IF($S9="USD",+$R9,VLOOKUP($S9,Rates!$A$3:$C$7,3)*$R9)</f>
        <v>15</v>
      </c>
      <c r="U9" s="102" t="n">
        <v>38331</v>
      </c>
      <c r="V9" s="18"/>
      <c r="W9" s="18"/>
      <c r="X9" s="87" t="n">
        <f aca="false">IF(AND($U9&gt;W$6,$U9&lt;=X$6),+$T9,0)</f>
        <v>0</v>
      </c>
      <c r="Y9" s="87" t="n">
        <f aca="false">IF(AND($U9&gt;X$6,$U9&lt;=Y$6),+$T9,0)</f>
        <v>0</v>
      </c>
      <c r="Z9" s="87" t="n">
        <f aca="false">IF(AND($U9&gt;Y$6,$U9&lt;=Z$6),+$T9,0)</f>
        <v>0</v>
      </c>
      <c r="AA9" s="87" t="n">
        <f aca="false">IF(AND($U9&gt;Z$6,$U9&lt;=AA$6),+$T9,0)</f>
        <v>0</v>
      </c>
      <c r="AB9" s="87" t="n">
        <f aca="false">IF(AND($U9&gt;AA$6,$U9&lt;=AB$6),+$T9,0)</f>
        <v>0</v>
      </c>
      <c r="AC9" s="87" t="n">
        <f aca="false">IF(AND($U9&gt;AB$6,$U9&lt;=AC$6),+$T9,0)</f>
        <v>0</v>
      </c>
      <c r="AD9" s="87" t="n">
        <f aca="false">IF(AND($U9&gt;AC$6,$U9&lt;=AD$6),+$T9,0)</f>
        <v>0</v>
      </c>
      <c r="AE9" s="87" t="n">
        <f aca="false">IF(AND($U9&gt;AD$6,$U9&lt;=AE$6),+$T9,0)</f>
        <v>0</v>
      </c>
      <c r="AF9" s="87" t="n">
        <f aca="false">IF(AND($U9&gt;AE$6,$U9&lt;=AF$6),+$T9,0)</f>
        <v>0</v>
      </c>
      <c r="AG9" s="87" t="n">
        <f aca="false">IF(AND($U9&gt;AF$6,$U9&lt;=AG$6),+$T9,0)</f>
        <v>0</v>
      </c>
      <c r="AH9" s="87" t="n">
        <f aca="false">IF(AND($U9&gt;AG$6,$U9&lt;=AH$6),+$T9,0)</f>
        <v>0</v>
      </c>
      <c r="AI9" s="87" t="n">
        <f aca="false">IF(AND($U9&gt;AH$6,$U9&lt;=AI$6),+$T9,0)</f>
        <v>0</v>
      </c>
      <c r="AJ9" s="87" t="n">
        <f aca="false">IF(AND($U9&gt;AI$6,$U9&lt;=AJ$6),+$T9,0)</f>
        <v>0</v>
      </c>
      <c r="AK9" s="87" t="n">
        <f aca="false">IF(AND($U9&gt;AJ$6,$U9&lt;=AK$6),+$T9,0)</f>
        <v>15</v>
      </c>
      <c r="AL9" s="87" t="n">
        <f aca="false">IF(AND($U9&gt;AK$6,$U9&lt;=AL$6),+$T9,0)</f>
        <v>0</v>
      </c>
      <c r="AM9" s="87" t="n">
        <f aca="false">IF(AND($U9&gt;AL$6,$U9&lt;=AM$6),+$T9,0)</f>
        <v>0</v>
      </c>
      <c r="AN9" s="87" t="n">
        <f aca="false">IF(AND($U9&gt;AM$6,$U9&lt;=AN$6),+$T9,0)</f>
        <v>0</v>
      </c>
      <c r="AO9" s="87" t="n">
        <f aca="false">IF(AND($U9&gt;AN$6,$U9&lt;=AO$6),+$T9,0)</f>
        <v>0</v>
      </c>
      <c r="AP9" s="87" t="n">
        <f aca="false">IF(AND($U9&gt;AO$6,$U9&lt;=AP$6),+$T9,0)</f>
        <v>0</v>
      </c>
      <c r="AQ9" s="87" t="n">
        <f aca="false">IF(AND($U9&gt;AP$6,$U9&lt;=AQ$6),+$T9,0)</f>
        <v>0</v>
      </c>
      <c r="AR9" s="87" t="n">
        <f aca="false">IF(AND($U9&gt;AQ$6,$U9&lt;=AR$6),+$T9,0)</f>
        <v>0</v>
      </c>
      <c r="AS9" s="87" t="n">
        <f aca="false">IF(AND($U9&gt;AR$6,$U9&lt;=AS$6),+$T9,0)</f>
        <v>0</v>
      </c>
      <c r="AT9" s="87" t="n">
        <f aca="false">IF(AND($U9&gt;AS$6,$U9&lt;=AT$6),+$T9,0)</f>
        <v>0</v>
      </c>
      <c r="AU9" s="87" t="n">
        <f aca="false">IF(AND($U9&gt;AT$6,$U9&lt;=AU$6),+$T9,0)</f>
        <v>0</v>
      </c>
      <c r="AV9" s="87" t="n">
        <f aca="false">IF(AND($U9&gt;AU$6,$U9&lt;=AV$6),+$T9,0)</f>
        <v>0</v>
      </c>
      <c r="AW9" s="87" t="n">
        <f aca="false">IF(AND($U9&gt;AV$6,$U9&lt;=AW$6),+$T9,0)</f>
        <v>0</v>
      </c>
      <c r="AX9" s="87" t="n">
        <f aca="false">IF(AND($U9&gt;AW$6,$U9&lt;=AX$6),+$T9,0)</f>
        <v>0</v>
      </c>
      <c r="AY9" s="87" t="n">
        <f aca="false">IF(AND($U9&gt;AX$6,$U9&lt;=AY$6),+$T9,0)</f>
        <v>0</v>
      </c>
      <c r="AZ9" s="87" t="n">
        <f aca="false">IF(AND($U9&gt;AY$6,$U9&lt;=AZ$6),+$T9,0)</f>
        <v>0</v>
      </c>
      <c r="BA9" s="87" t="n">
        <f aca="false">IF(AND($U9&gt;AZ$6,$U9&lt;=BA$6),+$T9,0)</f>
        <v>0</v>
      </c>
      <c r="BB9" s="87" t="n">
        <f aca="false">IF(AND($U9&gt;BA$6,$U9&lt;=BB$6),+$T9,0)</f>
        <v>0</v>
      </c>
      <c r="BC9" s="87" t="n">
        <f aca="false">IF(AND($U9&gt;BB$6,$U9&lt;=BC$6),+$T9,0)</f>
        <v>0</v>
      </c>
      <c r="BD9" s="87" t="n">
        <f aca="false">IF(AND($U9&gt;BC$6,$U9&lt;=BD$6),+$T9,0)</f>
        <v>0</v>
      </c>
      <c r="BE9" s="87" t="n">
        <f aca="false">IF(AND($U9&gt;BD$6,$U9&lt;=BE$6),+$T9,0)</f>
        <v>0</v>
      </c>
      <c r="BF9" s="87" t="n">
        <f aca="false">IF(AND($U9&gt;BE$6,$U9&lt;=BF$6),+$T9,0)</f>
        <v>0</v>
      </c>
      <c r="BG9" s="87" t="n">
        <f aca="false">IF(AND($U9&gt;BF$6,$U9&lt;=BG$6),+$T9,0)</f>
        <v>0</v>
      </c>
      <c r="BH9" s="87" t="n">
        <f aca="false">IF(AND($U9&gt;BG$6,$U9&lt;=BH$6),+$T9,0)</f>
        <v>0</v>
      </c>
      <c r="BI9" s="87" t="n">
        <f aca="false">IF(AND($U9&gt;BH$6,$U9&lt;=BI$6),+$T9,0)</f>
        <v>0</v>
      </c>
      <c r="BJ9" s="87" t="n">
        <f aca="false">IF(AND($U9&gt;BI$6,$U9&lt;=BJ$6),+$T9,0)</f>
        <v>0</v>
      </c>
      <c r="BK9" s="87" t="n">
        <f aca="false">IF(AND($U9&gt;BJ$6,$U9&lt;=BK$6),+$T9,0)</f>
        <v>0</v>
      </c>
      <c r="BL9" s="87" t="n">
        <f aca="false">IF(AND($U9&gt;BK$6,$U9&lt;=BL$6),+$T9,0)</f>
        <v>0</v>
      </c>
      <c r="BM9" s="87" t="n">
        <f aca="false">IF(AND($U9&gt;BL$6,$U9&lt;=BM$6),+$T9,0)</f>
        <v>0</v>
      </c>
      <c r="BN9" s="87" t="n">
        <f aca="false">IF(AND($U9&gt;BM$6,$U9&lt;=BN$6),+$T9,0)</f>
        <v>0</v>
      </c>
      <c r="BO9" s="87" t="n">
        <f aca="false">IF(AND($U9&gt;BN$6,$U9&lt;=BO$6),+$T9,0)</f>
        <v>0</v>
      </c>
      <c r="BP9" s="87" t="n">
        <f aca="false">IF(AND($U9&gt;BO$6,$U9&lt;=BP$6),+$T9,0)</f>
        <v>0</v>
      </c>
      <c r="BQ9" s="87" t="n">
        <f aca="false">IF(AND($U9&gt;BP$6,$U9&lt;=BQ$6),+$T9,0)</f>
        <v>0</v>
      </c>
      <c r="BR9" s="87" t="n">
        <f aca="false">IF(AND($U9&gt;BQ$6,$U9&lt;=BR$6),+$T9,0)</f>
        <v>0</v>
      </c>
      <c r="BS9" s="87" t="n">
        <f aca="false">IF(AND($U9&gt;BR$6,$U9&lt;=BS$6),+$T9,0)</f>
        <v>0</v>
      </c>
      <c r="BT9" s="87" t="n">
        <f aca="false">IF(AND($U9&gt;BS$6,$U9&lt;=BT$6),+$T9,0)</f>
        <v>0</v>
      </c>
      <c r="BU9" s="87" t="n">
        <f aca="false">IF(AND($U9&gt;BT$6,$U9&lt;=BU$6),+$T9,0)</f>
        <v>0</v>
      </c>
      <c r="BV9" s="87" t="n">
        <f aca="false">IF(AND($U9&gt;BU$6,$U9&lt;=BV$6),+$T9,0)</f>
        <v>0</v>
      </c>
      <c r="BW9" s="87" t="n">
        <f aca="false">IF(AND($U9&gt;BV$6,$U9&lt;=BW$6),+$T9,0)</f>
        <v>0</v>
      </c>
      <c r="BX9" s="87" t="n">
        <f aca="false">IF(AND($U9&gt;BW$6,$U9&lt;=BX$6),+$T9,0)</f>
        <v>0</v>
      </c>
      <c r="BY9" s="87" t="n">
        <f aca="false">IF(AND($U9&gt;BX$6,$U9&lt;=BY$6),+$T9,0)</f>
        <v>0</v>
      </c>
      <c r="BZ9" s="87" t="n">
        <f aca="false">IF(AND($U9&gt;BY$6,$U9&lt;=BZ$6),+$T9,0)</f>
        <v>0</v>
      </c>
      <c r="CA9" s="87" t="n">
        <f aca="false">IF(AND($U9&gt;BZ$6,$U9&lt;=CA$6),+$T9,0)</f>
        <v>0</v>
      </c>
      <c r="CB9" s="87" t="n">
        <f aca="false">IF(AND($U9&gt;CA$6,$U9&lt;=CB$6),+$T9,0)</f>
        <v>0</v>
      </c>
      <c r="CC9" s="87" t="n">
        <f aca="false">IF(AND($U9&gt;CB$6,$U9&lt;=CC$6),+$T9,0)</f>
        <v>0</v>
      </c>
      <c r="CD9" s="87" t="n">
        <f aca="false">IF(AND($U9&gt;CC$6,$U9&lt;=CD$6),+$T9,0)</f>
        <v>0</v>
      </c>
      <c r="CE9" s="87" t="n">
        <f aca="false">IF(AND($U9&gt;CD$6,$U9&lt;=CE$6),+$T9,0)</f>
        <v>0</v>
      </c>
      <c r="CF9" s="87" t="n">
        <f aca="false">IF(AND($U9&gt;CE$6,$U9&lt;=CF$6),+$T9,0)</f>
        <v>0</v>
      </c>
      <c r="CG9" s="87" t="n">
        <f aca="false">IF(AND($U9&gt;CF$6,$U9&lt;=CG$6),+$T9,0)</f>
        <v>0</v>
      </c>
      <c r="CH9" s="87" t="n">
        <f aca="false">IF(AND($U9&gt;CG$6,$U9&lt;=CH$6),+$T9,0)</f>
        <v>0</v>
      </c>
      <c r="CI9" s="87" t="n">
        <f aca="false">IF(AND($U9&gt;CH$6,$U9&lt;=CI$6),+$T9,0)</f>
        <v>0</v>
      </c>
      <c r="CJ9" s="87" t="n">
        <f aca="false">IF(AND($U9&gt;CI$6,$U9&lt;=CJ$6),+$T9,0)</f>
        <v>0</v>
      </c>
      <c r="CK9" s="87" t="n">
        <f aca="false">IF(AND($U9&gt;CJ$6,$U9&lt;=CK$6),+$T9,0)</f>
        <v>0</v>
      </c>
      <c r="CL9" s="87" t="n">
        <f aca="false">IF(AND($U9&gt;CK$6,$U9&lt;=CL$6),+$T9,0)</f>
        <v>0</v>
      </c>
      <c r="CM9" s="87" t="n">
        <f aca="false">IF(AND($U9&gt;CL$6,$U9&lt;=CM$6),+$T9,0)</f>
        <v>0</v>
      </c>
      <c r="CN9" s="87" t="n">
        <f aca="false">IF(AND($U9&gt;CM$6,$U9&lt;=CN$6),+$T9,0)</f>
        <v>0</v>
      </c>
      <c r="CO9" s="87" t="n">
        <f aca="false">IF(AND($U9&gt;CN$6,$U9&lt;=CO$6),+$T9,0)</f>
        <v>0</v>
      </c>
      <c r="CP9" s="87" t="n">
        <f aca="false">IF(AND($U9&gt;CO$6,$U9&lt;=CP$6),+$T9,0)</f>
        <v>0</v>
      </c>
      <c r="CQ9" s="87" t="n">
        <f aca="false">IF(AND($U9&gt;CP$6,$U9&lt;=CQ$6),+$T9,0)</f>
        <v>0</v>
      </c>
      <c r="CR9" s="87" t="n">
        <f aca="false">IF(AND($U9&gt;CQ$6,$U9&lt;=CR$6),+$T9,0)</f>
        <v>0</v>
      </c>
      <c r="CS9" s="87" t="n">
        <f aca="false">IF(AND($U9&gt;CR$6,$U9&lt;=CS$6),+$T9,0)</f>
        <v>0</v>
      </c>
      <c r="CT9" s="87" t="n">
        <f aca="false">IF(AND($U9&gt;CS$6,$U9&lt;=CT$6),+$T9,0)</f>
        <v>0</v>
      </c>
      <c r="CU9" s="87" t="n">
        <f aca="false">IF(AND($U9&gt;CT$6,$U9&lt;=CU$6),+$T9,0)</f>
        <v>0</v>
      </c>
      <c r="CV9" s="87" t="n">
        <f aca="false">IF(AND($U9&gt;CU$6,$U9&lt;=CV$6),+$T9,0)</f>
        <v>0</v>
      </c>
      <c r="CW9" s="87" t="n">
        <f aca="false">IF(AND($U9&gt;CV$6,$U9&lt;=CW$6),+$T9,0)</f>
        <v>0</v>
      </c>
      <c r="CX9" s="87" t="n">
        <f aca="false">IF(AND($U9&gt;CW$6,$U9&lt;=CX$6),+$T9,0)</f>
        <v>0</v>
      </c>
      <c r="CY9" s="87" t="n">
        <f aca="false">IF(AND($U9&gt;CX$6,$U9&lt;=CY$6),+$T9,0)</f>
        <v>0</v>
      </c>
      <c r="CZ9" s="87" t="n">
        <f aca="false">IF(AND($U9&gt;CY$6,$U9&lt;=CZ$6),+$T9,0)</f>
        <v>0</v>
      </c>
      <c r="DA9" s="87" t="n">
        <f aca="false">IF(AND($U9&gt;CZ$6,$U9&lt;=DA$6),+$T9,0)</f>
        <v>0</v>
      </c>
      <c r="DB9" s="87" t="n">
        <f aca="false">IF(AND($U9&gt;DA$6,$U9&lt;=DB$6),+$T9,0)</f>
        <v>0</v>
      </c>
      <c r="DC9" s="87" t="n">
        <f aca="false">IF(AND($U9&gt;DB$6,$U9&lt;=DC$6),+$T9,0)</f>
        <v>0</v>
      </c>
      <c r="DD9" s="87" t="n">
        <f aca="false">IF(AND($U9&gt;DC$6,$U9&lt;=DD$6),+$T9,0)</f>
        <v>0</v>
      </c>
      <c r="DE9" s="87" t="n">
        <f aca="false">IF(AND($U9&gt;DD$6,$U9&lt;=DE$6),+$T9,0)</f>
        <v>0</v>
      </c>
      <c r="DF9" s="87" t="n">
        <f aca="false">IF(AND($U9&gt;DE$6,$U9&lt;=DF$6),+$T9,0)</f>
        <v>0</v>
      </c>
      <c r="DG9" s="87" t="n">
        <f aca="false">IF(AND($U9&gt;DF$6,$U9&lt;=DG$6),+$T9,0)</f>
        <v>0</v>
      </c>
      <c r="DH9" s="87" t="n">
        <f aca="false">IF(AND($U9&gt;DG$6,$U9&lt;=DH$6),+$T9,0)</f>
        <v>0</v>
      </c>
      <c r="DI9" s="87" t="n">
        <f aca="false">IF(AND($U9&gt;DH$6,$U9&lt;=DI$6),+$T9,0)</f>
        <v>0</v>
      </c>
      <c r="DJ9" s="87" t="n">
        <f aca="false">IF(AND($U9&gt;DI$6,$U9&lt;=DJ$6),+$T9,0)</f>
        <v>0</v>
      </c>
      <c r="DK9" s="87" t="n">
        <f aca="false">IF(AND($U9&gt;DJ$6,$U9&lt;=DK$6),+$T9,0)</f>
        <v>0</v>
      </c>
      <c r="DL9" s="87" t="n">
        <f aca="false">IF(AND($U9&gt;DK$6,$U9&lt;=DL$6),+$T9,0)</f>
        <v>0</v>
      </c>
      <c r="DM9" s="87" t="n">
        <f aca="false">IF(AND($U9&gt;DL$6,$U9&lt;=DM$6),+$T9,0)</f>
        <v>0</v>
      </c>
      <c r="DN9" s="87" t="n">
        <f aca="false">IF(AND($U9&gt;DM$6,$U9&lt;=DN$6),+$T9,0)</f>
        <v>0</v>
      </c>
      <c r="DO9" s="87" t="n">
        <f aca="false">IF(AND($U9&gt;DN$6,$U9&lt;=DO$6),+$T9,0)</f>
        <v>0</v>
      </c>
      <c r="DP9" s="87" t="n">
        <f aca="false">IF(AND($U9&gt;DO$6,$U9&lt;=DP$6),+$T9,0)</f>
        <v>0</v>
      </c>
      <c r="DQ9" s="87" t="n">
        <f aca="false">IF(AND($U9&gt;DP$6,$U9&lt;=DQ$6),+$T9,0)</f>
        <v>0</v>
      </c>
      <c r="DR9" s="87" t="n">
        <f aca="false">IF(AND($U9&gt;DQ$6,$U9&lt;=DR$6),+$T9,0)</f>
        <v>0</v>
      </c>
      <c r="DS9" s="87" t="n">
        <f aca="false">IF(AND($U9&gt;DR$6,$U9&lt;=DS$6),+$T9,0)</f>
        <v>0</v>
      </c>
      <c r="DT9" s="87" t="n">
        <f aca="false">IF(AND($U9&gt;DS$6,$U9&lt;=DT$6),+$T9,0)</f>
        <v>0</v>
      </c>
      <c r="DU9" s="87" t="n">
        <f aca="false">IF(AND($U9&gt;DT$6,$U9&lt;=DU$6),+$T9,0)</f>
        <v>0</v>
      </c>
      <c r="DV9" s="87" t="n">
        <f aca="false">IF(AND($U9&gt;DU$6,$U9&lt;=DV$6),+$T9,0)</f>
        <v>0</v>
      </c>
      <c r="DW9" s="87" t="n">
        <f aca="false">IF(AND($U9&gt;DV$6,$U9&lt;=DW$6),+$T9,0)</f>
        <v>0</v>
      </c>
      <c r="DX9" s="87" t="n">
        <f aca="false">IF(AND($U9&gt;DW$6,$U9&lt;=DX$6),+$T9,0)</f>
        <v>0</v>
      </c>
      <c r="DY9" s="87" t="n">
        <f aca="false">IF(AND($U9&gt;DX$6,$U9&lt;=DY$6),+$T9,0)</f>
        <v>0</v>
      </c>
      <c r="DZ9" s="87" t="n">
        <f aca="false">IF(AND($U9&gt;DY$6,$U9&lt;=DZ$6),+$T9,0)</f>
        <v>0</v>
      </c>
      <c r="EA9" s="87" t="n">
        <f aca="false">IF(AND($U9&gt;DZ$6,$U9&lt;=EA$6),+$T9,0)</f>
        <v>0</v>
      </c>
      <c r="EB9" s="87" t="n">
        <f aca="false">IF(AND($U9&gt;EA$6,$U9&lt;=EB$6),+$T9,0)</f>
        <v>0</v>
      </c>
      <c r="EC9" s="87" t="n">
        <f aca="false">IF(AND($U9&gt;EB$6,$U9&lt;=EC$6),+$T9,0)</f>
        <v>0</v>
      </c>
      <c r="ED9" s="87" t="n">
        <f aca="false">IF(AND($U9&gt;EC$6,$U9&lt;=ED$6),+$T9,0)</f>
        <v>0</v>
      </c>
      <c r="EE9" s="87" t="n">
        <f aca="false">IF(AND($U9&gt;ED$6,$U9&lt;=EE$6),+$T9,0)</f>
        <v>0</v>
      </c>
      <c r="EF9" s="87" t="n">
        <f aca="false">IF(AND($U9&gt;EE$6,$U9&lt;=EF$6),+$T9,0)</f>
        <v>0</v>
      </c>
      <c r="EG9" s="87" t="n">
        <f aca="false">IF(AND($U9&gt;EF$6,$U9&lt;=EG$6),+$T9,0)</f>
        <v>0</v>
      </c>
      <c r="EH9" s="87" t="n">
        <f aca="false">IF(AND($U9&gt;EG$6,$U9&lt;=EH$6),+$T9,0)</f>
        <v>0</v>
      </c>
      <c r="EI9" s="87" t="n">
        <f aca="false">IF(AND($U9&gt;EH$6,$U9&lt;=EI$6),+$T9,0)</f>
        <v>0</v>
      </c>
      <c r="EJ9" s="87" t="n">
        <f aca="false">IF(AND($U9&gt;EI$6,$U9&lt;=EJ$6),+$T9,0)</f>
        <v>0</v>
      </c>
      <c r="EK9" s="87" t="n">
        <f aca="false">IF(AND($U9&gt;EJ$6,$U9&lt;=EK$6),+$T9,0)</f>
        <v>0</v>
      </c>
      <c r="EL9" s="87" t="n">
        <f aca="false">IF(AND($U9&gt;EK$6,$U9&lt;=EL$6),+$T9,0)</f>
        <v>0</v>
      </c>
      <c r="EM9" s="87" t="n">
        <f aca="false">IF(AND($U9&gt;EL$6,$U9&lt;=EM$6),+$T9,0)</f>
        <v>0</v>
      </c>
      <c r="EN9" s="87" t="n">
        <f aca="false">IF(AND($U9&gt;EM$6,$U9&lt;=EN$6),+$T9,0)</f>
        <v>0</v>
      </c>
      <c r="EO9" s="87" t="n">
        <f aca="false">IF(AND($U9&gt;EN$6,$U9&lt;=EO$6),+$T9,0)</f>
        <v>0</v>
      </c>
      <c r="EP9" s="87" t="n">
        <f aca="false">IF(AND($U9&gt;EO$6,$U9&lt;=EP$6),+$T9,0)</f>
        <v>0</v>
      </c>
      <c r="EQ9" s="87" t="n">
        <f aca="false">IF(AND($U9&gt;EP$6,$U9&lt;=EQ$6),+$T9,0)</f>
        <v>0</v>
      </c>
      <c r="ER9" s="87" t="n">
        <f aca="false">IF(AND($U9&gt;EQ$6,$U9&lt;=ER$6),+$T9,0)</f>
        <v>0</v>
      </c>
      <c r="ES9" s="87" t="n">
        <f aca="false">IF(AND($U9&gt;ER$6,$U9&lt;=ES$6),+$T9,0)</f>
        <v>0</v>
      </c>
      <c r="ET9" s="87" t="n">
        <f aca="false">IF(AND($U9&gt;ES$6,$U9&lt;=ET$6),+$T9,0)</f>
        <v>0</v>
      </c>
      <c r="EU9" s="87" t="n">
        <f aca="false">IF(AND($U9&gt;ET$6,$U9&lt;=EU$6),+$T9,0)</f>
        <v>0</v>
      </c>
      <c r="EV9" s="87" t="n">
        <f aca="false">IF(AND($U9&gt;EU$6,$U9&lt;=EV$6),+$T9,0)</f>
        <v>0</v>
      </c>
      <c r="EW9" s="87" t="n">
        <f aca="false">IF(AND($U9&gt;EV$6,$U9&lt;=EW$6),+$T9,0)</f>
        <v>0</v>
      </c>
      <c r="EX9" s="87" t="n">
        <f aca="false">IF(AND($U9&gt;EW$6,$U9&lt;=EX$6),+$T9,0)</f>
        <v>0</v>
      </c>
      <c r="EY9" s="87" t="n">
        <f aca="false">IF(AND($U9&gt;EX$6,$U9&lt;=EY$6),+$T9,0)</f>
        <v>0</v>
      </c>
      <c r="EZ9" s="87" t="n">
        <f aca="false">IF(AND($U9&gt;EY$6,$U9&lt;=EZ$6),+$T9,0)</f>
        <v>0</v>
      </c>
      <c r="FA9" s="87" t="n">
        <f aca="false">IF(AND($U9&gt;EZ$6,$U9&lt;=FA$6),+$T9,0)</f>
        <v>0</v>
      </c>
      <c r="FB9" s="87" t="n">
        <f aca="false">IF(AND($U9&gt;FA$6,$U9&lt;=FB$6),+$T9,0)</f>
        <v>0</v>
      </c>
      <c r="FC9" s="87" t="n">
        <f aca="false">IF(AND($U9&gt;FB$6,$U9&lt;=FC$6),+$T9,0)</f>
        <v>0</v>
      </c>
      <c r="FD9" s="87" t="n">
        <f aca="false">IF(AND($U9&gt;FC$6,$U9&lt;=FD$6),+$T9,0)</f>
        <v>0</v>
      </c>
      <c r="FE9" s="87" t="n">
        <f aca="false">IF(AND($U9&gt;FD$6,$U9&lt;=FE$6),+$T9,0)</f>
        <v>0</v>
      </c>
      <c r="FF9" s="87" t="n">
        <f aca="false">IF(AND($U9&gt;FE$6,$U9&lt;=FF$6),+$T9,0)</f>
        <v>0</v>
      </c>
      <c r="FG9" s="87" t="n">
        <f aca="false">IF(AND($U9&gt;FF$6,$U9&lt;=FG$6),+$T9,0)</f>
        <v>0</v>
      </c>
      <c r="FH9" s="87" t="n">
        <f aca="false">IF(AND($U9&gt;FG$6,$U9&lt;=FH$6),+$T9,0)</f>
        <v>0</v>
      </c>
      <c r="FI9" s="87" t="n">
        <f aca="false">IF(AND($U9&gt;FH$6,$U9&lt;=FI$6),+$T9,0)</f>
        <v>0</v>
      </c>
      <c r="FJ9" s="87" t="n">
        <f aca="false">IF(AND($U9&gt;FI$6,$U9&lt;=FJ$6),+$T9,0)</f>
        <v>0</v>
      </c>
      <c r="FK9" s="87" t="n">
        <f aca="false">IF(AND($U9&gt;FJ$6,$U9&lt;=FK$6),+$T9,0)</f>
        <v>0</v>
      </c>
      <c r="FL9" s="87" t="n">
        <f aca="false">IF(AND($U9&gt;FK$6,$U9&lt;=FL$6),+$T9,0)</f>
        <v>0</v>
      </c>
      <c r="FM9" s="87" t="n">
        <f aca="false">IF(AND($U9&gt;FL$6,$U9&lt;=FM$6),+$T9,0)</f>
        <v>0</v>
      </c>
      <c r="FN9" s="87" t="n">
        <f aca="false">IF(AND($U9&gt;FM$6,$U9&lt;=FN$6),+$T9,0)</f>
        <v>0</v>
      </c>
      <c r="FO9" s="87" t="n">
        <f aca="false">IF(AND($U9&gt;FN$6,$U9&lt;=FO$6),+$T9,0)</f>
        <v>0</v>
      </c>
      <c r="FP9" s="87" t="n">
        <f aca="false">IF(AND($U9&gt;FO$6,$U9&lt;=FP$6),+$T9,0)</f>
        <v>0</v>
      </c>
      <c r="FQ9" s="87" t="n">
        <f aca="false">IF(AND($U9&gt;FP$6,$U9&lt;=FQ$6),+$T9,0)</f>
        <v>0</v>
      </c>
      <c r="FR9" s="87" t="n">
        <f aca="false">IF(AND($U9&gt;FQ$6,$U9&lt;=FR$6),+$T9,0)</f>
        <v>0</v>
      </c>
      <c r="FS9" s="87" t="n">
        <f aca="false">IF(AND($U9&gt;FR$6,$U9&lt;=FS$6),+$T9,0)</f>
        <v>0</v>
      </c>
      <c r="FT9" s="87" t="n">
        <f aca="false">IF(AND($U9&gt;FS$6,$U9&lt;=FT$6),+$T9,0)</f>
        <v>0</v>
      </c>
      <c r="FU9" s="87" t="n">
        <f aca="false">IF(AND($U9&gt;FT$6,$U9&lt;=FU$6),+$T9,0)</f>
        <v>0</v>
      </c>
      <c r="FV9" s="87" t="n">
        <f aca="false">IF(AND($U9&gt;FU$6,$U9&lt;=FV$6),+$T9,0)</f>
        <v>0</v>
      </c>
      <c r="FW9" s="87" t="n">
        <f aca="false">IF(AND($U9&gt;FV$6,$U9&lt;=FW$6),+$T9,0)</f>
        <v>0</v>
      </c>
      <c r="FX9" s="87" t="n">
        <f aca="false">IF(AND($U9&gt;FW$6,$U9&lt;=FX$6),+$T9,0)</f>
        <v>0</v>
      </c>
      <c r="FY9" s="87" t="n">
        <f aca="false">IF(AND($U9&gt;FX$6,$U9&lt;=FY$6),+$T9,0)</f>
        <v>0</v>
      </c>
      <c r="FZ9" s="87" t="n">
        <f aca="false">IF(AND($U9&gt;FY$6,$U9&lt;=FZ$6),+$T9,0)</f>
        <v>0</v>
      </c>
      <c r="GA9" s="87" t="n">
        <f aca="false">IF(AND($U9&gt;FZ$6,$U9&lt;=GA$6),+$T9,0)</f>
        <v>0</v>
      </c>
      <c r="GB9" s="87" t="n">
        <f aca="false">IF(AND($U9&gt;GA$6,$U9&lt;=GB$6),+$T9,0)</f>
        <v>0</v>
      </c>
      <c r="GC9" s="87"/>
      <c r="GD9" s="65" t="n">
        <f aca="false">SUM($X9:$GC9)</f>
        <v>15</v>
      </c>
      <c r="GE9" s="65" t="n">
        <f aca="false">+GD9-T9</f>
        <v>0</v>
      </c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2.75" hidden="false" customHeight="false" outlineLevel="0" collapsed="false">
      <c r="A10" s="96" t="n">
        <v>2</v>
      </c>
      <c r="B10" s="86" t="s">
        <v>260</v>
      </c>
      <c r="C10" s="97" t="s">
        <v>256</v>
      </c>
      <c r="D10" s="98" t="s">
        <v>280</v>
      </c>
      <c r="E10" s="35" t="s">
        <v>159</v>
      </c>
      <c r="F10" s="99" t="n">
        <v>37134</v>
      </c>
      <c r="G10" s="35"/>
      <c r="H10" s="100" t="s">
        <v>125</v>
      </c>
      <c r="I10" s="35" t="s">
        <v>154</v>
      </c>
      <c r="J10" s="39" t="s">
        <v>283</v>
      </c>
      <c r="K10" s="39"/>
      <c r="L10" s="101" t="s">
        <v>284</v>
      </c>
      <c r="M10" s="35"/>
      <c r="N10" s="35"/>
      <c r="O10" s="101"/>
      <c r="P10" s="101"/>
      <c r="Q10" s="101"/>
      <c r="R10" s="55" t="n">
        <v>2.967396</v>
      </c>
      <c r="S10" s="101" t="s">
        <v>288</v>
      </c>
      <c r="T10" s="55" t="n">
        <f aca="false">IF($S10="USD",+$R10,VLOOKUP($S10,Rates!$A$3:$C$7,3)*$R10)</f>
        <v>2.967396</v>
      </c>
      <c r="U10" s="104" t="n">
        <v>38684</v>
      </c>
      <c r="V10" s="18"/>
      <c r="W10" s="18"/>
      <c r="X10" s="87" t="n">
        <f aca="false">IF(AND($U10&gt;W$6,$U10&lt;=X$6),+$T10,0)</f>
        <v>0</v>
      </c>
      <c r="Y10" s="87" t="n">
        <f aca="false">IF(AND($U10&gt;X$6,$U10&lt;=Y$6),+$T10,0)</f>
        <v>0</v>
      </c>
      <c r="Z10" s="87" t="n">
        <f aca="false">IF(AND($U10&gt;Y$6,$U10&lt;=Z$6),+$T10,0)</f>
        <v>0</v>
      </c>
      <c r="AA10" s="87" t="n">
        <f aca="false">IF(AND($U10&gt;Z$6,$U10&lt;=AA$6),+$T10,0)</f>
        <v>0</v>
      </c>
      <c r="AB10" s="87" t="n">
        <f aca="false">IF(AND($U10&gt;AA$6,$U10&lt;=AB$6),+$T10,0)</f>
        <v>0</v>
      </c>
      <c r="AC10" s="87" t="n">
        <f aca="false">IF(AND($U10&gt;AB$6,$U10&lt;=AC$6),+$T10,0)</f>
        <v>0</v>
      </c>
      <c r="AD10" s="87" t="n">
        <f aca="false">IF(AND($U10&gt;AC$6,$U10&lt;=AD$6),+$T10,0)</f>
        <v>0</v>
      </c>
      <c r="AE10" s="87" t="n">
        <f aca="false">IF(AND($U10&gt;AD$6,$U10&lt;=AE$6),+$T10,0)</f>
        <v>0</v>
      </c>
      <c r="AF10" s="87" t="n">
        <f aca="false">IF(AND($U10&gt;AE$6,$U10&lt;=AF$6),+$T10,0)</f>
        <v>0</v>
      </c>
      <c r="AG10" s="87" t="n">
        <f aca="false">IF(AND($U10&gt;AF$6,$U10&lt;=AG$6),+$T10,0)</f>
        <v>0</v>
      </c>
      <c r="AH10" s="87" t="n">
        <f aca="false">IF(AND($U10&gt;AG$6,$U10&lt;=AH$6),+$T10,0)</f>
        <v>0</v>
      </c>
      <c r="AI10" s="87" t="n">
        <f aca="false">IF(AND($U10&gt;AH$6,$U10&lt;=AI$6),+$T10,0)</f>
        <v>0</v>
      </c>
      <c r="AJ10" s="87" t="n">
        <f aca="false">IF(AND($U10&gt;AI$6,$U10&lt;=AJ$6),+$T10,0)</f>
        <v>0</v>
      </c>
      <c r="AK10" s="87" t="n">
        <f aca="false">IF(AND($U10&gt;AJ$6,$U10&lt;=AK$6),+$T10,0)</f>
        <v>0</v>
      </c>
      <c r="AL10" s="87" t="n">
        <f aca="false">IF(AND($U10&gt;AK$6,$U10&lt;=AL$6),+$T10,0)</f>
        <v>0</v>
      </c>
      <c r="AM10" s="87" t="n">
        <f aca="false">IF(AND($U10&gt;AL$6,$U10&lt;=AM$6),+$T10,0)</f>
        <v>0</v>
      </c>
      <c r="AN10" s="87" t="n">
        <f aca="false">IF(AND($U10&gt;AM$6,$U10&lt;=AN$6),+$T10,0)</f>
        <v>0</v>
      </c>
      <c r="AO10" s="87" t="n">
        <f aca="false">IF(AND($U10&gt;AN$6,$U10&lt;=AO$6),+$T10,0)</f>
        <v>2.967396</v>
      </c>
      <c r="AP10" s="87" t="n">
        <f aca="false">IF(AND($U10&gt;AO$6,$U10&lt;=AP$6),+$T10,0)</f>
        <v>0</v>
      </c>
      <c r="AQ10" s="87" t="n">
        <f aca="false">IF(AND($U10&gt;AP$6,$U10&lt;=AQ$6),+$T10,0)</f>
        <v>0</v>
      </c>
      <c r="AR10" s="87" t="n">
        <f aca="false">IF(AND($U10&gt;AQ$6,$U10&lt;=AR$6),+$T10,0)</f>
        <v>0</v>
      </c>
      <c r="AS10" s="87" t="n">
        <f aca="false">IF(AND($U10&gt;AR$6,$U10&lt;=AS$6),+$T10,0)</f>
        <v>0</v>
      </c>
      <c r="AT10" s="87" t="n">
        <f aca="false">IF(AND($U10&gt;AS$6,$U10&lt;=AT$6),+$T10,0)</f>
        <v>0</v>
      </c>
      <c r="AU10" s="87" t="n">
        <f aca="false">IF(AND($U10&gt;AT$6,$U10&lt;=AU$6),+$T10,0)</f>
        <v>0</v>
      </c>
      <c r="AV10" s="87" t="n">
        <f aca="false">IF(AND($U10&gt;AU$6,$U10&lt;=AV$6),+$T10,0)</f>
        <v>0</v>
      </c>
      <c r="AW10" s="87" t="n">
        <f aca="false">IF(AND($U10&gt;AV$6,$U10&lt;=AW$6),+$T10,0)</f>
        <v>0</v>
      </c>
      <c r="AX10" s="87" t="n">
        <f aca="false">IF(AND($U10&gt;AW$6,$U10&lt;=AX$6),+$T10,0)</f>
        <v>0</v>
      </c>
      <c r="AY10" s="87" t="n">
        <f aca="false">IF(AND($U10&gt;AX$6,$U10&lt;=AY$6),+$T10,0)</f>
        <v>0</v>
      </c>
      <c r="AZ10" s="87" t="n">
        <f aca="false">IF(AND($U10&gt;AY$6,$U10&lt;=AZ$6),+$T10,0)</f>
        <v>0</v>
      </c>
      <c r="BA10" s="87" t="n">
        <f aca="false">IF(AND($U10&gt;AZ$6,$U10&lt;=BA$6),+$T10,0)</f>
        <v>0</v>
      </c>
      <c r="BB10" s="87" t="n">
        <f aca="false">IF(AND($U10&gt;BA$6,$U10&lt;=BB$6),+$T10,0)</f>
        <v>0</v>
      </c>
      <c r="BC10" s="87" t="n">
        <f aca="false">IF(AND($U10&gt;BB$6,$U10&lt;=BC$6),+$T10,0)</f>
        <v>0</v>
      </c>
      <c r="BD10" s="87" t="n">
        <f aca="false">IF(AND($U10&gt;BC$6,$U10&lt;=BD$6),+$T10,0)</f>
        <v>0</v>
      </c>
      <c r="BE10" s="87" t="n">
        <f aca="false">IF(AND($U10&gt;BD$6,$U10&lt;=BE$6),+$T10,0)</f>
        <v>0</v>
      </c>
      <c r="BF10" s="87" t="n">
        <f aca="false">IF(AND($U10&gt;BE$6,$U10&lt;=BF$6),+$T10,0)</f>
        <v>0</v>
      </c>
      <c r="BG10" s="87" t="n">
        <f aca="false">IF(AND($U10&gt;BF$6,$U10&lt;=BG$6),+$T10,0)</f>
        <v>0</v>
      </c>
      <c r="BH10" s="87" t="n">
        <f aca="false">IF(AND($U10&gt;BG$6,$U10&lt;=BH$6),+$T10,0)</f>
        <v>0</v>
      </c>
      <c r="BI10" s="87" t="n">
        <f aca="false">IF(AND($U10&gt;BH$6,$U10&lt;=BI$6),+$T10,0)</f>
        <v>0</v>
      </c>
      <c r="BJ10" s="87" t="n">
        <f aca="false">IF(AND($U10&gt;BI$6,$U10&lt;=BJ$6),+$T10,0)</f>
        <v>0</v>
      </c>
      <c r="BK10" s="87" t="n">
        <f aca="false">IF(AND($U10&gt;BJ$6,$U10&lt;=BK$6),+$T10,0)</f>
        <v>0</v>
      </c>
      <c r="BL10" s="87" t="n">
        <f aca="false">IF(AND($U10&gt;BK$6,$U10&lt;=BL$6),+$T10,0)</f>
        <v>0</v>
      </c>
      <c r="BM10" s="87" t="n">
        <f aca="false">IF(AND($U10&gt;BL$6,$U10&lt;=BM$6),+$T10,0)</f>
        <v>0</v>
      </c>
      <c r="BN10" s="87" t="n">
        <f aca="false">IF(AND($U10&gt;BM$6,$U10&lt;=BN$6),+$T10,0)</f>
        <v>0</v>
      </c>
      <c r="BO10" s="87" t="n">
        <f aca="false">IF(AND($U10&gt;BN$6,$U10&lt;=BO$6),+$T10,0)</f>
        <v>0</v>
      </c>
      <c r="BP10" s="87" t="n">
        <f aca="false">IF(AND($U10&gt;BO$6,$U10&lt;=BP$6),+$T10,0)</f>
        <v>0</v>
      </c>
      <c r="BQ10" s="87" t="n">
        <f aca="false">IF(AND($U10&gt;BP$6,$U10&lt;=BQ$6),+$T10,0)</f>
        <v>0</v>
      </c>
      <c r="BR10" s="87" t="n">
        <f aca="false">IF(AND($U10&gt;BQ$6,$U10&lt;=BR$6),+$T10,0)</f>
        <v>0</v>
      </c>
      <c r="BS10" s="87" t="n">
        <f aca="false">IF(AND($U10&gt;BR$6,$U10&lt;=BS$6),+$T10,0)</f>
        <v>0</v>
      </c>
      <c r="BT10" s="87" t="n">
        <f aca="false">IF(AND($U10&gt;BS$6,$U10&lt;=BT$6),+$T10,0)</f>
        <v>0</v>
      </c>
      <c r="BU10" s="87" t="n">
        <f aca="false">IF(AND($U10&gt;BT$6,$U10&lt;=BU$6),+$T10,0)</f>
        <v>0</v>
      </c>
      <c r="BV10" s="87" t="n">
        <f aca="false">IF(AND($U10&gt;BU$6,$U10&lt;=BV$6),+$T10,0)</f>
        <v>0</v>
      </c>
      <c r="BW10" s="87" t="n">
        <f aca="false">IF(AND($U10&gt;BV$6,$U10&lt;=BW$6),+$T10,0)</f>
        <v>0</v>
      </c>
      <c r="BX10" s="87" t="n">
        <f aca="false">IF(AND($U10&gt;BW$6,$U10&lt;=BX$6),+$T10,0)</f>
        <v>0</v>
      </c>
      <c r="BY10" s="87" t="n">
        <f aca="false">IF(AND($U10&gt;BX$6,$U10&lt;=BY$6),+$T10,0)</f>
        <v>0</v>
      </c>
      <c r="BZ10" s="87" t="n">
        <f aca="false">IF(AND($U10&gt;BY$6,$U10&lt;=BZ$6),+$T10,0)</f>
        <v>0</v>
      </c>
      <c r="CA10" s="87" t="n">
        <f aca="false">IF(AND($U10&gt;BZ$6,$U10&lt;=CA$6),+$T10,0)</f>
        <v>0</v>
      </c>
      <c r="CB10" s="87" t="n">
        <f aca="false">IF(AND($U10&gt;CA$6,$U10&lt;=CB$6),+$T10,0)</f>
        <v>0</v>
      </c>
      <c r="CC10" s="87" t="n">
        <f aca="false">IF(AND($U10&gt;CB$6,$U10&lt;=CC$6),+$T10,0)</f>
        <v>0</v>
      </c>
      <c r="CD10" s="87" t="n">
        <f aca="false">IF(AND($U10&gt;CC$6,$U10&lt;=CD$6),+$T10,0)</f>
        <v>0</v>
      </c>
      <c r="CE10" s="87" t="n">
        <f aca="false">IF(AND($U10&gt;CD$6,$U10&lt;=CE$6),+$T10,0)</f>
        <v>0</v>
      </c>
      <c r="CF10" s="87" t="n">
        <f aca="false">IF(AND($U10&gt;CE$6,$U10&lt;=CF$6),+$T10,0)</f>
        <v>0</v>
      </c>
      <c r="CG10" s="87" t="n">
        <f aca="false">IF(AND($U10&gt;CF$6,$U10&lt;=CG$6),+$T10,0)</f>
        <v>0</v>
      </c>
      <c r="CH10" s="87" t="n">
        <f aca="false">IF(AND($U10&gt;CG$6,$U10&lt;=CH$6),+$T10,0)</f>
        <v>0</v>
      </c>
      <c r="CI10" s="87" t="n">
        <f aca="false">IF(AND($U10&gt;CH$6,$U10&lt;=CI$6),+$T10,0)</f>
        <v>0</v>
      </c>
      <c r="CJ10" s="87" t="n">
        <f aca="false">IF(AND($U10&gt;CI$6,$U10&lt;=CJ$6),+$T10,0)</f>
        <v>0</v>
      </c>
      <c r="CK10" s="87" t="n">
        <f aca="false">IF(AND($U10&gt;CJ$6,$U10&lt;=CK$6),+$T10,0)</f>
        <v>0</v>
      </c>
      <c r="CL10" s="87" t="n">
        <f aca="false">IF(AND($U10&gt;CK$6,$U10&lt;=CL$6),+$T10,0)</f>
        <v>0</v>
      </c>
      <c r="CM10" s="87" t="n">
        <f aca="false">IF(AND($U10&gt;CL$6,$U10&lt;=CM$6),+$T10,0)</f>
        <v>0</v>
      </c>
      <c r="CN10" s="87" t="n">
        <f aca="false">IF(AND($U10&gt;CM$6,$U10&lt;=CN$6),+$T10,0)</f>
        <v>0</v>
      </c>
      <c r="CO10" s="87" t="n">
        <f aca="false">IF(AND($U10&gt;CN$6,$U10&lt;=CO$6),+$T10,0)</f>
        <v>0</v>
      </c>
      <c r="CP10" s="87" t="n">
        <f aca="false">IF(AND($U10&gt;CO$6,$U10&lt;=CP$6),+$T10,0)</f>
        <v>0</v>
      </c>
      <c r="CQ10" s="87" t="n">
        <f aca="false">IF(AND($U10&gt;CP$6,$U10&lt;=CQ$6),+$T10,0)</f>
        <v>0</v>
      </c>
      <c r="CR10" s="87" t="n">
        <f aca="false">IF(AND($U10&gt;CQ$6,$U10&lt;=CR$6),+$T10,0)</f>
        <v>0</v>
      </c>
      <c r="CS10" s="87" t="n">
        <f aca="false">IF(AND($U10&gt;CR$6,$U10&lt;=CS$6),+$T10,0)</f>
        <v>0</v>
      </c>
      <c r="CT10" s="87" t="n">
        <f aca="false">IF(AND($U10&gt;CS$6,$U10&lt;=CT$6),+$T10,0)</f>
        <v>0</v>
      </c>
      <c r="CU10" s="87" t="n">
        <f aca="false">IF(AND($U10&gt;CT$6,$U10&lt;=CU$6),+$T10,0)</f>
        <v>0</v>
      </c>
      <c r="CV10" s="87" t="n">
        <f aca="false">IF(AND($U10&gt;CU$6,$U10&lt;=CV$6),+$T10,0)</f>
        <v>0</v>
      </c>
      <c r="CW10" s="87" t="n">
        <f aca="false">IF(AND($U10&gt;CV$6,$U10&lt;=CW$6),+$T10,0)</f>
        <v>0</v>
      </c>
      <c r="CX10" s="87" t="n">
        <f aca="false">IF(AND($U10&gt;CW$6,$U10&lt;=CX$6),+$T10,0)</f>
        <v>0</v>
      </c>
      <c r="CY10" s="87" t="n">
        <f aca="false">IF(AND($U10&gt;CX$6,$U10&lt;=CY$6),+$T10,0)</f>
        <v>0</v>
      </c>
      <c r="CZ10" s="87" t="n">
        <f aca="false">IF(AND($U10&gt;CY$6,$U10&lt;=CZ$6),+$T10,0)</f>
        <v>0</v>
      </c>
      <c r="DA10" s="87" t="n">
        <f aca="false">IF(AND($U10&gt;CZ$6,$U10&lt;=DA$6),+$T10,0)</f>
        <v>0</v>
      </c>
      <c r="DB10" s="87" t="n">
        <f aca="false">IF(AND($U10&gt;DA$6,$U10&lt;=DB$6),+$T10,0)</f>
        <v>0</v>
      </c>
      <c r="DC10" s="87" t="n">
        <f aca="false">IF(AND($U10&gt;DB$6,$U10&lt;=DC$6),+$T10,0)</f>
        <v>0</v>
      </c>
      <c r="DD10" s="87" t="n">
        <f aca="false">IF(AND($U10&gt;DC$6,$U10&lt;=DD$6),+$T10,0)</f>
        <v>0</v>
      </c>
      <c r="DE10" s="87" t="n">
        <f aca="false">IF(AND($U10&gt;DD$6,$U10&lt;=DE$6),+$T10,0)</f>
        <v>0</v>
      </c>
      <c r="DF10" s="87" t="n">
        <f aca="false">IF(AND($U10&gt;DE$6,$U10&lt;=DF$6),+$T10,0)</f>
        <v>0</v>
      </c>
      <c r="DG10" s="87" t="n">
        <f aca="false">IF(AND($U10&gt;DF$6,$U10&lt;=DG$6),+$T10,0)</f>
        <v>0</v>
      </c>
      <c r="DH10" s="87" t="n">
        <f aca="false">IF(AND($U10&gt;DG$6,$U10&lt;=DH$6),+$T10,0)</f>
        <v>0</v>
      </c>
      <c r="DI10" s="87" t="n">
        <f aca="false">IF(AND($U10&gt;DH$6,$U10&lt;=DI$6),+$T10,0)</f>
        <v>0</v>
      </c>
      <c r="DJ10" s="87" t="n">
        <f aca="false">IF(AND($U10&gt;DI$6,$U10&lt;=DJ$6),+$T10,0)</f>
        <v>0</v>
      </c>
      <c r="DK10" s="87" t="n">
        <f aca="false">IF(AND($U10&gt;DJ$6,$U10&lt;=DK$6),+$T10,0)</f>
        <v>0</v>
      </c>
      <c r="DL10" s="87" t="n">
        <f aca="false">IF(AND($U10&gt;DK$6,$U10&lt;=DL$6),+$T10,0)</f>
        <v>0</v>
      </c>
      <c r="DM10" s="87" t="n">
        <f aca="false">IF(AND($U10&gt;DL$6,$U10&lt;=DM$6),+$T10,0)</f>
        <v>0</v>
      </c>
      <c r="DN10" s="87" t="n">
        <f aca="false">IF(AND($U10&gt;DM$6,$U10&lt;=DN$6),+$T10,0)</f>
        <v>0</v>
      </c>
      <c r="DO10" s="87" t="n">
        <f aca="false">IF(AND($U10&gt;DN$6,$U10&lt;=DO$6),+$T10,0)</f>
        <v>0</v>
      </c>
      <c r="DP10" s="87" t="n">
        <f aca="false">IF(AND($U10&gt;DO$6,$U10&lt;=DP$6),+$T10,0)</f>
        <v>0</v>
      </c>
      <c r="DQ10" s="87" t="n">
        <f aca="false">IF(AND($U10&gt;DP$6,$U10&lt;=DQ$6),+$T10,0)</f>
        <v>0</v>
      </c>
      <c r="DR10" s="87" t="n">
        <f aca="false">IF(AND($U10&gt;DQ$6,$U10&lt;=DR$6),+$T10,0)</f>
        <v>0</v>
      </c>
      <c r="DS10" s="87" t="n">
        <f aca="false">IF(AND($U10&gt;DR$6,$U10&lt;=DS$6),+$T10,0)</f>
        <v>0</v>
      </c>
      <c r="DT10" s="87" t="n">
        <f aca="false">IF(AND($U10&gt;DS$6,$U10&lt;=DT$6),+$T10,0)</f>
        <v>0</v>
      </c>
      <c r="DU10" s="87" t="n">
        <f aca="false">IF(AND($U10&gt;DT$6,$U10&lt;=DU$6),+$T10,0)</f>
        <v>0</v>
      </c>
      <c r="DV10" s="87" t="n">
        <f aca="false">IF(AND($U10&gt;DU$6,$U10&lt;=DV$6),+$T10,0)</f>
        <v>0</v>
      </c>
      <c r="DW10" s="87" t="n">
        <f aca="false">IF(AND($U10&gt;DV$6,$U10&lt;=DW$6),+$T10,0)</f>
        <v>0</v>
      </c>
      <c r="DX10" s="87" t="n">
        <f aca="false">IF(AND($U10&gt;DW$6,$U10&lt;=DX$6),+$T10,0)</f>
        <v>0</v>
      </c>
      <c r="DY10" s="87" t="n">
        <f aca="false">IF(AND($U10&gt;DX$6,$U10&lt;=DY$6),+$T10,0)</f>
        <v>0</v>
      </c>
      <c r="DZ10" s="87" t="n">
        <f aca="false">IF(AND($U10&gt;DY$6,$U10&lt;=DZ$6),+$T10,0)</f>
        <v>0</v>
      </c>
      <c r="EA10" s="87" t="n">
        <f aca="false">IF(AND($U10&gt;DZ$6,$U10&lt;=EA$6),+$T10,0)</f>
        <v>0</v>
      </c>
      <c r="EB10" s="87" t="n">
        <f aca="false">IF(AND($U10&gt;EA$6,$U10&lt;=EB$6),+$T10,0)</f>
        <v>0</v>
      </c>
      <c r="EC10" s="87" t="n">
        <f aca="false">IF(AND($U10&gt;EB$6,$U10&lt;=EC$6),+$T10,0)</f>
        <v>0</v>
      </c>
      <c r="ED10" s="87" t="n">
        <f aca="false">IF(AND($U10&gt;EC$6,$U10&lt;=ED$6),+$T10,0)</f>
        <v>0</v>
      </c>
      <c r="EE10" s="87" t="n">
        <f aca="false">IF(AND($U10&gt;ED$6,$U10&lt;=EE$6),+$T10,0)</f>
        <v>0</v>
      </c>
      <c r="EF10" s="87" t="n">
        <f aca="false">IF(AND($U10&gt;EE$6,$U10&lt;=EF$6),+$T10,0)</f>
        <v>0</v>
      </c>
      <c r="EG10" s="87" t="n">
        <f aca="false">IF(AND($U10&gt;EF$6,$U10&lt;=EG$6),+$T10,0)</f>
        <v>0</v>
      </c>
      <c r="EH10" s="87" t="n">
        <f aca="false">IF(AND($U10&gt;EG$6,$U10&lt;=EH$6),+$T10,0)</f>
        <v>0</v>
      </c>
      <c r="EI10" s="87" t="n">
        <f aca="false">IF(AND($U10&gt;EH$6,$U10&lt;=EI$6),+$T10,0)</f>
        <v>0</v>
      </c>
      <c r="EJ10" s="87" t="n">
        <f aca="false">IF(AND($U10&gt;EI$6,$U10&lt;=EJ$6),+$T10,0)</f>
        <v>0</v>
      </c>
      <c r="EK10" s="87" t="n">
        <f aca="false">IF(AND($U10&gt;EJ$6,$U10&lt;=EK$6),+$T10,0)</f>
        <v>0</v>
      </c>
      <c r="EL10" s="87" t="n">
        <f aca="false">IF(AND($U10&gt;EK$6,$U10&lt;=EL$6),+$T10,0)</f>
        <v>0</v>
      </c>
      <c r="EM10" s="87" t="n">
        <f aca="false">IF(AND($U10&gt;EL$6,$U10&lt;=EM$6),+$T10,0)</f>
        <v>0</v>
      </c>
      <c r="EN10" s="87" t="n">
        <f aca="false">IF(AND($U10&gt;EM$6,$U10&lt;=EN$6),+$T10,0)</f>
        <v>0</v>
      </c>
      <c r="EO10" s="87" t="n">
        <f aca="false">IF(AND($U10&gt;EN$6,$U10&lt;=EO$6),+$T10,0)</f>
        <v>0</v>
      </c>
      <c r="EP10" s="87" t="n">
        <f aca="false">IF(AND($U10&gt;EO$6,$U10&lt;=EP$6),+$T10,0)</f>
        <v>0</v>
      </c>
      <c r="EQ10" s="87" t="n">
        <f aca="false">IF(AND($U10&gt;EP$6,$U10&lt;=EQ$6),+$T10,0)</f>
        <v>0</v>
      </c>
      <c r="ER10" s="87" t="n">
        <f aca="false">IF(AND($U10&gt;EQ$6,$U10&lt;=ER$6),+$T10,0)</f>
        <v>0</v>
      </c>
      <c r="ES10" s="87" t="n">
        <f aca="false">IF(AND($U10&gt;ER$6,$U10&lt;=ES$6),+$T10,0)</f>
        <v>0</v>
      </c>
      <c r="ET10" s="87" t="n">
        <f aca="false">IF(AND($U10&gt;ES$6,$U10&lt;=ET$6),+$T10,0)</f>
        <v>0</v>
      </c>
      <c r="EU10" s="87" t="n">
        <f aca="false">IF(AND($U10&gt;ET$6,$U10&lt;=EU$6),+$T10,0)</f>
        <v>0</v>
      </c>
      <c r="EV10" s="87" t="n">
        <f aca="false">IF(AND($U10&gt;EU$6,$U10&lt;=EV$6),+$T10,0)</f>
        <v>0</v>
      </c>
      <c r="EW10" s="87" t="n">
        <f aca="false">IF(AND($U10&gt;EV$6,$U10&lt;=EW$6),+$T10,0)</f>
        <v>0</v>
      </c>
      <c r="EX10" s="87" t="n">
        <f aca="false">IF(AND($U10&gt;EW$6,$U10&lt;=EX$6),+$T10,0)</f>
        <v>0</v>
      </c>
      <c r="EY10" s="87" t="n">
        <f aca="false">IF(AND($U10&gt;EX$6,$U10&lt;=EY$6),+$T10,0)</f>
        <v>0</v>
      </c>
      <c r="EZ10" s="87" t="n">
        <f aca="false">IF(AND($U10&gt;EY$6,$U10&lt;=EZ$6),+$T10,0)</f>
        <v>0</v>
      </c>
      <c r="FA10" s="87" t="n">
        <f aca="false">IF(AND($U10&gt;EZ$6,$U10&lt;=FA$6),+$T10,0)</f>
        <v>0</v>
      </c>
      <c r="FB10" s="87" t="n">
        <f aca="false">IF(AND($U10&gt;FA$6,$U10&lt;=FB$6),+$T10,0)</f>
        <v>0</v>
      </c>
      <c r="FC10" s="87" t="n">
        <f aca="false">IF(AND($U10&gt;FB$6,$U10&lt;=FC$6),+$T10,0)</f>
        <v>0</v>
      </c>
      <c r="FD10" s="87" t="n">
        <f aca="false">IF(AND($U10&gt;FC$6,$U10&lt;=FD$6),+$T10,0)</f>
        <v>0</v>
      </c>
      <c r="FE10" s="87" t="n">
        <f aca="false">IF(AND($U10&gt;FD$6,$U10&lt;=FE$6),+$T10,0)</f>
        <v>0</v>
      </c>
      <c r="FF10" s="87" t="n">
        <f aca="false">IF(AND($U10&gt;FE$6,$U10&lt;=FF$6),+$T10,0)</f>
        <v>0</v>
      </c>
      <c r="FG10" s="87" t="n">
        <f aca="false">IF(AND($U10&gt;FF$6,$U10&lt;=FG$6),+$T10,0)</f>
        <v>0</v>
      </c>
      <c r="FH10" s="87" t="n">
        <f aca="false">IF(AND($U10&gt;FG$6,$U10&lt;=FH$6),+$T10,0)</f>
        <v>0</v>
      </c>
      <c r="FI10" s="87" t="n">
        <f aca="false">IF(AND($U10&gt;FH$6,$U10&lt;=FI$6),+$T10,0)</f>
        <v>0</v>
      </c>
      <c r="FJ10" s="87" t="n">
        <f aca="false">IF(AND($U10&gt;FI$6,$U10&lt;=FJ$6),+$T10,0)</f>
        <v>0</v>
      </c>
      <c r="FK10" s="87" t="n">
        <f aca="false">IF(AND($U10&gt;FJ$6,$U10&lt;=FK$6),+$T10,0)</f>
        <v>0</v>
      </c>
      <c r="FL10" s="87" t="n">
        <f aca="false">IF(AND($U10&gt;FK$6,$U10&lt;=FL$6),+$T10,0)</f>
        <v>0</v>
      </c>
      <c r="FM10" s="87" t="n">
        <f aca="false">IF(AND($U10&gt;FL$6,$U10&lt;=FM$6),+$T10,0)</f>
        <v>0</v>
      </c>
      <c r="FN10" s="87" t="n">
        <f aca="false">IF(AND($U10&gt;FM$6,$U10&lt;=FN$6),+$T10,0)</f>
        <v>0</v>
      </c>
      <c r="FO10" s="87" t="n">
        <f aca="false">IF(AND($U10&gt;FN$6,$U10&lt;=FO$6),+$T10,0)</f>
        <v>0</v>
      </c>
      <c r="FP10" s="87" t="n">
        <f aca="false">IF(AND($U10&gt;FO$6,$U10&lt;=FP$6),+$T10,0)</f>
        <v>0</v>
      </c>
      <c r="FQ10" s="87" t="n">
        <f aca="false">IF(AND($U10&gt;FP$6,$U10&lt;=FQ$6),+$T10,0)</f>
        <v>0</v>
      </c>
      <c r="FR10" s="87" t="n">
        <f aca="false">IF(AND($U10&gt;FQ$6,$U10&lt;=FR$6),+$T10,0)</f>
        <v>0</v>
      </c>
      <c r="FS10" s="87" t="n">
        <f aca="false">IF(AND($U10&gt;FR$6,$U10&lt;=FS$6),+$T10,0)</f>
        <v>0</v>
      </c>
      <c r="FT10" s="87" t="n">
        <f aca="false">IF(AND($U10&gt;FS$6,$U10&lt;=FT$6),+$T10,0)</f>
        <v>0</v>
      </c>
      <c r="FU10" s="87" t="n">
        <f aca="false">IF(AND($U10&gt;FT$6,$U10&lt;=FU$6),+$T10,0)</f>
        <v>0</v>
      </c>
      <c r="FV10" s="87" t="n">
        <f aca="false">IF(AND($U10&gt;FU$6,$U10&lt;=FV$6),+$T10,0)</f>
        <v>0</v>
      </c>
      <c r="FW10" s="87" t="n">
        <f aca="false">IF(AND($U10&gt;FV$6,$U10&lt;=FW$6),+$T10,0)</f>
        <v>0</v>
      </c>
      <c r="FX10" s="87" t="n">
        <f aca="false">IF(AND($U10&gt;FW$6,$U10&lt;=FX$6),+$T10,0)</f>
        <v>0</v>
      </c>
      <c r="FY10" s="87" t="n">
        <f aca="false">IF(AND($U10&gt;FX$6,$U10&lt;=FY$6),+$T10,0)</f>
        <v>0</v>
      </c>
      <c r="FZ10" s="87" t="n">
        <f aca="false">IF(AND($U10&gt;FY$6,$U10&lt;=FZ$6),+$T10,0)</f>
        <v>0</v>
      </c>
      <c r="GA10" s="87" t="n">
        <f aca="false">IF(AND($U10&gt;FZ$6,$U10&lt;=GA$6),+$T10,0)</f>
        <v>0</v>
      </c>
      <c r="GB10" s="87" t="n">
        <f aca="false">IF(AND($U10&gt;GA$6,$U10&lt;=GB$6),+$T10,0)</f>
        <v>0</v>
      </c>
      <c r="GC10" s="87"/>
      <c r="GD10" s="65" t="n">
        <f aca="false">SUM($X10:$GC10)</f>
        <v>2.967396</v>
      </c>
      <c r="GE10" s="65" t="n">
        <f aca="false">+GD10-T10</f>
        <v>0</v>
      </c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12.75" hidden="false" customHeight="false" outlineLevel="0" collapsed="false">
      <c r="A11" s="96" t="n">
        <v>2</v>
      </c>
      <c r="B11" s="86" t="s">
        <v>260</v>
      </c>
      <c r="C11" s="97" t="s">
        <v>256</v>
      </c>
      <c r="D11" s="98" t="s">
        <v>280</v>
      </c>
      <c r="E11" s="35" t="s">
        <v>159</v>
      </c>
      <c r="F11" s="99" t="n">
        <v>37134</v>
      </c>
      <c r="G11" s="35"/>
      <c r="H11" s="100" t="s">
        <v>125</v>
      </c>
      <c r="I11" s="35" t="s">
        <v>155</v>
      </c>
      <c r="J11" s="39" t="s">
        <v>283</v>
      </c>
      <c r="K11" s="39"/>
      <c r="L11" s="101" t="s">
        <v>284</v>
      </c>
      <c r="M11" s="35" t="s">
        <v>291</v>
      </c>
      <c r="N11" s="35"/>
      <c r="O11" s="101"/>
      <c r="P11" s="101"/>
      <c r="Q11" s="101"/>
      <c r="R11" s="55" t="n">
        <v>52.527872</v>
      </c>
      <c r="S11" s="101" t="s">
        <v>288</v>
      </c>
      <c r="T11" s="55" t="n">
        <f aca="false">IF($S11="USD",+$R11,VLOOKUP($S11,Rates!$A$3:$C$7,3)*$R11)</f>
        <v>52.527872</v>
      </c>
      <c r="U11" s="104" t="n">
        <v>38684</v>
      </c>
      <c r="V11" s="18"/>
      <c r="W11" s="18"/>
      <c r="X11" s="87" t="n">
        <f aca="false">IF(AND($U11&gt;W$6,$U11&lt;=X$6),+$T11,0)</f>
        <v>0</v>
      </c>
      <c r="Y11" s="87" t="n">
        <f aca="false">IF(AND($U11&gt;X$6,$U11&lt;=Y$6),+$T11,0)</f>
        <v>0</v>
      </c>
      <c r="Z11" s="87" t="n">
        <f aca="false">IF(AND($U11&gt;Y$6,$U11&lt;=Z$6),+$T11,0)</f>
        <v>0</v>
      </c>
      <c r="AA11" s="87" t="n">
        <f aca="false">IF(AND($U11&gt;Z$6,$U11&lt;=AA$6),+$T11,0)</f>
        <v>0</v>
      </c>
      <c r="AB11" s="87" t="n">
        <f aca="false">IF(AND($U11&gt;AA$6,$U11&lt;=AB$6),+$T11,0)</f>
        <v>0</v>
      </c>
      <c r="AC11" s="87" t="n">
        <f aca="false">IF(AND($U11&gt;AB$6,$U11&lt;=AC$6),+$T11,0)</f>
        <v>0</v>
      </c>
      <c r="AD11" s="87" t="n">
        <f aca="false">IF(AND($U11&gt;AC$6,$U11&lt;=AD$6),+$T11,0)</f>
        <v>0</v>
      </c>
      <c r="AE11" s="87" t="n">
        <f aca="false">IF(AND($U11&gt;AD$6,$U11&lt;=AE$6),+$T11,0)</f>
        <v>0</v>
      </c>
      <c r="AF11" s="87" t="n">
        <f aca="false">IF(AND($U11&gt;AE$6,$U11&lt;=AF$6),+$T11,0)</f>
        <v>0</v>
      </c>
      <c r="AG11" s="87" t="n">
        <f aca="false">IF(AND($U11&gt;AF$6,$U11&lt;=AG$6),+$T11,0)</f>
        <v>0</v>
      </c>
      <c r="AH11" s="87" t="n">
        <f aca="false">IF(AND($U11&gt;AG$6,$U11&lt;=AH$6),+$T11,0)</f>
        <v>0</v>
      </c>
      <c r="AI11" s="87" t="n">
        <f aca="false">IF(AND($U11&gt;AH$6,$U11&lt;=AI$6),+$T11,0)</f>
        <v>0</v>
      </c>
      <c r="AJ11" s="87" t="n">
        <f aca="false">IF(AND($U11&gt;AI$6,$U11&lt;=AJ$6),+$T11,0)</f>
        <v>0</v>
      </c>
      <c r="AK11" s="87" t="n">
        <f aca="false">IF(AND($U11&gt;AJ$6,$U11&lt;=AK$6),+$T11,0)</f>
        <v>0</v>
      </c>
      <c r="AL11" s="87" t="n">
        <f aca="false">IF(AND($U11&gt;AK$6,$U11&lt;=AL$6),+$T11,0)</f>
        <v>0</v>
      </c>
      <c r="AM11" s="87" t="n">
        <f aca="false">IF(AND($U11&gt;AL$6,$U11&lt;=AM$6),+$T11,0)</f>
        <v>0</v>
      </c>
      <c r="AN11" s="87" t="n">
        <f aca="false">IF(AND($U11&gt;AM$6,$U11&lt;=AN$6),+$T11,0)</f>
        <v>0</v>
      </c>
      <c r="AO11" s="87" t="n">
        <f aca="false">IF(AND($U11&gt;AN$6,$U11&lt;=AO$6),+$T11,0)</f>
        <v>52.527872</v>
      </c>
      <c r="AP11" s="87" t="n">
        <f aca="false">IF(AND($U11&gt;AO$6,$U11&lt;=AP$6),+$T11,0)</f>
        <v>0</v>
      </c>
      <c r="AQ11" s="87" t="n">
        <f aca="false">IF(AND($U11&gt;AP$6,$U11&lt;=AQ$6),+$T11,0)</f>
        <v>0</v>
      </c>
      <c r="AR11" s="87" t="n">
        <f aca="false">IF(AND($U11&gt;AQ$6,$U11&lt;=AR$6),+$T11,0)</f>
        <v>0</v>
      </c>
      <c r="AS11" s="87" t="n">
        <f aca="false">IF(AND($U11&gt;AR$6,$U11&lt;=AS$6),+$T11,0)</f>
        <v>0</v>
      </c>
      <c r="AT11" s="87" t="n">
        <f aca="false">IF(AND($U11&gt;AS$6,$U11&lt;=AT$6),+$T11,0)</f>
        <v>0</v>
      </c>
      <c r="AU11" s="87" t="n">
        <f aca="false">IF(AND($U11&gt;AT$6,$U11&lt;=AU$6),+$T11,0)</f>
        <v>0</v>
      </c>
      <c r="AV11" s="87" t="n">
        <f aca="false">IF(AND($U11&gt;AU$6,$U11&lt;=AV$6),+$T11,0)</f>
        <v>0</v>
      </c>
      <c r="AW11" s="87" t="n">
        <f aca="false">IF(AND($U11&gt;AV$6,$U11&lt;=AW$6),+$T11,0)</f>
        <v>0</v>
      </c>
      <c r="AX11" s="87" t="n">
        <f aca="false">IF(AND($U11&gt;AW$6,$U11&lt;=AX$6),+$T11,0)</f>
        <v>0</v>
      </c>
      <c r="AY11" s="87" t="n">
        <f aca="false">IF(AND($U11&gt;AX$6,$U11&lt;=AY$6),+$T11,0)</f>
        <v>0</v>
      </c>
      <c r="AZ11" s="87" t="n">
        <f aca="false">IF(AND($U11&gt;AY$6,$U11&lt;=AZ$6),+$T11,0)</f>
        <v>0</v>
      </c>
      <c r="BA11" s="87" t="n">
        <f aca="false">IF(AND($U11&gt;AZ$6,$U11&lt;=BA$6),+$T11,0)</f>
        <v>0</v>
      </c>
      <c r="BB11" s="87" t="n">
        <f aca="false">IF(AND($U11&gt;BA$6,$U11&lt;=BB$6),+$T11,0)</f>
        <v>0</v>
      </c>
      <c r="BC11" s="87" t="n">
        <f aca="false">IF(AND($U11&gt;BB$6,$U11&lt;=BC$6),+$T11,0)</f>
        <v>0</v>
      </c>
      <c r="BD11" s="87" t="n">
        <f aca="false">IF(AND($U11&gt;BC$6,$U11&lt;=BD$6),+$T11,0)</f>
        <v>0</v>
      </c>
      <c r="BE11" s="87" t="n">
        <f aca="false">IF(AND($U11&gt;BD$6,$U11&lt;=BE$6),+$T11,0)</f>
        <v>0</v>
      </c>
      <c r="BF11" s="87" t="n">
        <f aca="false">IF(AND($U11&gt;BE$6,$U11&lt;=BF$6),+$T11,0)</f>
        <v>0</v>
      </c>
      <c r="BG11" s="87" t="n">
        <f aca="false">IF(AND($U11&gt;BF$6,$U11&lt;=BG$6),+$T11,0)</f>
        <v>0</v>
      </c>
      <c r="BH11" s="87" t="n">
        <f aca="false">IF(AND($U11&gt;BG$6,$U11&lt;=BH$6),+$T11,0)</f>
        <v>0</v>
      </c>
      <c r="BI11" s="87" t="n">
        <f aca="false">IF(AND($U11&gt;BH$6,$U11&lt;=BI$6),+$T11,0)</f>
        <v>0</v>
      </c>
      <c r="BJ11" s="87" t="n">
        <f aca="false">IF(AND($U11&gt;BI$6,$U11&lt;=BJ$6),+$T11,0)</f>
        <v>0</v>
      </c>
      <c r="BK11" s="87" t="n">
        <f aca="false">IF(AND($U11&gt;BJ$6,$U11&lt;=BK$6),+$T11,0)</f>
        <v>0</v>
      </c>
      <c r="BL11" s="87" t="n">
        <f aca="false">IF(AND($U11&gt;BK$6,$U11&lt;=BL$6),+$T11,0)</f>
        <v>0</v>
      </c>
      <c r="BM11" s="87" t="n">
        <f aca="false">IF(AND($U11&gt;BL$6,$U11&lt;=BM$6),+$T11,0)</f>
        <v>0</v>
      </c>
      <c r="BN11" s="87" t="n">
        <f aca="false">IF(AND($U11&gt;BM$6,$U11&lt;=BN$6),+$T11,0)</f>
        <v>0</v>
      </c>
      <c r="BO11" s="87" t="n">
        <f aca="false">IF(AND($U11&gt;BN$6,$U11&lt;=BO$6),+$T11,0)</f>
        <v>0</v>
      </c>
      <c r="BP11" s="87" t="n">
        <f aca="false">IF(AND($U11&gt;BO$6,$U11&lt;=BP$6),+$T11,0)</f>
        <v>0</v>
      </c>
      <c r="BQ11" s="87" t="n">
        <f aca="false">IF(AND($U11&gt;BP$6,$U11&lt;=BQ$6),+$T11,0)</f>
        <v>0</v>
      </c>
      <c r="BR11" s="87" t="n">
        <f aca="false">IF(AND($U11&gt;BQ$6,$U11&lt;=BR$6),+$T11,0)</f>
        <v>0</v>
      </c>
      <c r="BS11" s="87" t="n">
        <f aca="false">IF(AND($U11&gt;BR$6,$U11&lt;=BS$6),+$T11,0)</f>
        <v>0</v>
      </c>
      <c r="BT11" s="87" t="n">
        <f aca="false">IF(AND($U11&gt;BS$6,$U11&lt;=BT$6),+$T11,0)</f>
        <v>0</v>
      </c>
      <c r="BU11" s="87" t="n">
        <f aca="false">IF(AND($U11&gt;BT$6,$U11&lt;=BU$6),+$T11,0)</f>
        <v>0</v>
      </c>
      <c r="BV11" s="87" t="n">
        <f aca="false">IF(AND($U11&gt;BU$6,$U11&lt;=BV$6),+$T11,0)</f>
        <v>0</v>
      </c>
      <c r="BW11" s="87" t="n">
        <f aca="false">IF(AND($U11&gt;BV$6,$U11&lt;=BW$6),+$T11,0)</f>
        <v>0</v>
      </c>
      <c r="BX11" s="87" t="n">
        <f aca="false">IF(AND($U11&gt;BW$6,$U11&lt;=BX$6),+$T11,0)</f>
        <v>0</v>
      </c>
      <c r="BY11" s="87" t="n">
        <f aca="false">IF(AND($U11&gt;BX$6,$U11&lt;=BY$6),+$T11,0)</f>
        <v>0</v>
      </c>
      <c r="BZ11" s="87" t="n">
        <f aca="false">IF(AND($U11&gt;BY$6,$U11&lt;=BZ$6),+$T11,0)</f>
        <v>0</v>
      </c>
      <c r="CA11" s="87" t="n">
        <f aca="false">IF(AND($U11&gt;BZ$6,$U11&lt;=CA$6),+$T11,0)</f>
        <v>0</v>
      </c>
      <c r="CB11" s="87" t="n">
        <f aca="false">IF(AND($U11&gt;CA$6,$U11&lt;=CB$6),+$T11,0)</f>
        <v>0</v>
      </c>
      <c r="CC11" s="87" t="n">
        <f aca="false">IF(AND($U11&gt;CB$6,$U11&lt;=CC$6),+$T11,0)</f>
        <v>0</v>
      </c>
      <c r="CD11" s="87" t="n">
        <f aca="false">IF(AND($U11&gt;CC$6,$U11&lt;=CD$6),+$T11,0)</f>
        <v>0</v>
      </c>
      <c r="CE11" s="87" t="n">
        <f aca="false">IF(AND($U11&gt;CD$6,$U11&lt;=CE$6),+$T11,0)</f>
        <v>0</v>
      </c>
      <c r="CF11" s="87" t="n">
        <f aca="false">IF(AND($U11&gt;CE$6,$U11&lt;=CF$6),+$T11,0)</f>
        <v>0</v>
      </c>
      <c r="CG11" s="87" t="n">
        <f aca="false">IF(AND($U11&gt;CF$6,$U11&lt;=CG$6),+$T11,0)</f>
        <v>0</v>
      </c>
      <c r="CH11" s="87" t="n">
        <f aca="false">IF(AND($U11&gt;CG$6,$U11&lt;=CH$6),+$T11,0)</f>
        <v>0</v>
      </c>
      <c r="CI11" s="87" t="n">
        <f aca="false">IF(AND($U11&gt;CH$6,$U11&lt;=CI$6),+$T11,0)</f>
        <v>0</v>
      </c>
      <c r="CJ11" s="87" t="n">
        <f aca="false">IF(AND($U11&gt;CI$6,$U11&lt;=CJ$6),+$T11,0)</f>
        <v>0</v>
      </c>
      <c r="CK11" s="87" t="n">
        <f aca="false">IF(AND($U11&gt;CJ$6,$U11&lt;=CK$6),+$T11,0)</f>
        <v>0</v>
      </c>
      <c r="CL11" s="87" t="n">
        <f aca="false">IF(AND($U11&gt;CK$6,$U11&lt;=CL$6),+$T11,0)</f>
        <v>0</v>
      </c>
      <c r="CM11" s="87" t="n">
        <f aca="false">IF(AND($U11&gt;CL$6,$U11&lt;=CM$6),+$T11,0)</f>
        <v>0</v>
      </c>
      <c r="CN11" s="87" t="n">
        <f aca="false">IF(AND($U11&gt;CM$6,$U11&lt;=CN$6),+$T11,0)</f>
        <v>0</v>
      </c>
      <c r="CO11" s="87" t="n">
        <f aca="false">IF(AND($U11&gt;CN$6,$U11&lt;=CO$6),+$T11,0)</f>
        <v>0</v>
      </c>
      <c r="CP11" s="87" t="n">
        <f aca="false">IF(AND($U11&gt;CO$6,$U11&lt;=CP$6),+$T11,0)</f>
        <v>0</v>
      </c>
      <c r="CQ11" s="87" t="n">
        <f aca="false">IF(AND($U11&gt;CP$6,$U11&lt;=CQ$6),+$T11,0)</f>
        <v>0</v>
      </c>
      <c r="CR11" s="87" t="n">
        <f aca="false">IF(AND($U11&gt;CQ$6,$U11&lt;=CR$6),+$T11,0)</f>
        <v>0</v>
      </c>
      <c r="CS11" s="87" t="n">
        <f aca="false">IF(AND($U11&gt;CR$6,$U11&lt;=CS$6),+$T11,0)</f>
        <v>0</v>
      </c>
      <c r="CT11" s="87" t="n">
        <f aca="false">IF(AND($U11&gt;CS$6,$U11&lt;=CT$6),+$T11,0)</f>
        <v>0</v>
      </c>
      <c r="CU11" s="87" t="n">
        <f aca="false">IF(AND($U11&gt;CT$6,$U11&lt;=CU$6),+$T11,0)</f>
        <v>0</v>
      </c>
      <c r="CV11" s="87" t="n">
        <f aca="false">IF(AND($U11&gt;CU$6,$U11&lt;=CV$6),+$T11,0)</f>
        <v>0</v>
      </c>
      <c r="CW11" s="87" t="n">
        <f aca="false">IF(AND($U11&gt;CV$6,$U11&lt;=CW$6),+$T11,0)</f>
        <v>0</v>
      </c>
      <c r="CX11" s="87" t="n">
        <f aca="false">IF(AND($U11&gt;CW$6,$U11&lt;=CX$6),+$T11,0)</f>
        <v>0</v>
      </c>
      <c r="CY11" s="87" t="n">
        <f aca="false">IF(AND($U11&gt;CX$6,$U11&lt;=CY$6),+$T11,0)</f>
        <v>0</v>
      </c>
      <c r="CZ11" s="87" t="n">
        <f aca="false">IF(AND($U11&gt;CY$6,$U11&lt;=CZ$6),+$T11,0)</f>
        <v>0</v>
      </c>
      <c r="DA11" s="87" t="n">
        <f aca="false">IF(AND($U11&gt;CZ$6,$U11&lt;=DA$6),+$T11,0)</f>
        <v>0</v>
      </c>
      <c r="DB11" s="87" t="n">
        <f aca="false">IF(AND($U11&gt;DA$6,$U11&lt;=DB$6),+$T11,0)</f>
        <v>0</v>
      </c>
      <c r="DC11" s="87" t="n">
        <f aca="false">IF(AND($U11&gt;DB$6,$U11&lt;=DC$6),+$T11,0)</f>
        <v>0</v>
      </c>
      <c r="DD11" s="87" t="n">
        <f aca="false">IF(AND($U11&gt;DC$6,$U11&lt;=DD$6),+$T11,0)</f>
        <v>0</v>
      </c>
      <c r="DE11" s="87" t="n">
        <f aca="false">IF(AND($U11&gt;DD$6,$U11&lt;=DE$6),+$T11,0)</f>
        <v>0</v>
      </c>
      <c r="DF11" s="87" t="n">
        <f aca="false">IF(AND($U11&gt;DE$6,$U11&lt;=DF$6),+$T11,0)</f>
        <v>0</v>
      </c>
      <c r="DG11" s="87" t="n">
        <f aca="false">IF(AND($U11&gt;DF$6,$U11&lt;=DG$6),+$T11,0)</f>
        <v>0</v>
      </c>
      <c r="DH11" s="87" t="n">
        <f aca="false">IF(AND($U11&gt;DG$6,$U11&lt;=DH$6),+$T11,0)</f>
        <v>0</v>
      </c>
      <c r="DI11" s="87" t="n">
        <f aca="false">IF(AND($U11&gt;DH$6,$U11&lt;=DI$6),+$T11,0)</f>
        <v>0</v>
      </c>
      <c r="DJ11" s="87" t="n">
        <f aca="false">IF(AND($U11&gt;DI$6,$U11&lt;=DJ$6),+$T11,0)</f>
        <v>0</v>
      </c>
      <c r="DK11" s="87" t="n">
        <f aca="false">IF(AND($U11&gt;DJ$6,$U11&lt;=DK$6),+$T11,0)</f>
        <v>0</v>
      </c>
      <c r="DL11" s="87" t="n">
        <f aca="false">IF(AND($U11&gt;DK$6,$U11&lt;=DL$6),+$T11,0)</f>
        <v>0</v>
      </c>
      <c r="DM11" s="87" t="n">
        <f aca="false">IF(AND($U11&gt;DL$6,$U11&lt;=DM$6),+$T11,0)</f>
        <v>0</v>
      </c>
      <c r="DN11" s="87" t="n">
        <f aca="false">IF(AND($U11&gt;DM$6,$U11&lt;=DN$6),+$T11,0)</f>
        <v>0</v>
      </c>
      <c r="DO11" s="87" t="n">
        <f aca="false">IF(AND($U11&gt;DN$6,$U11&lt;=DO$6),+$T11,0)</f>
        <v>0</v>
      </c>
      <c r="DP11" s="87" t="n">
        <f aca="false">IF(AND($U11&gt;DO$6,$U11&lt;=DP$6),+$T11,0)</f>
        <v>0</v>
      </c>
      <c r="DQ11" s="87" t="n">
        <f aca="false">IF(AND($U11&gt;DP$6,$U11&lt;=DQ$6),+$T11,0)</f>
        <v>0</v>
      </c>
      <c r="DR11" s="87" t="n">
        <f aca="false">IF(AND($U11&gt;DQ$6,$U11&lt;=DR$6),+$T11,0)</f>
        <v>0</v>
      </c>
      <c r="DS11" s="87" t="n">
        <f aca="false">IF(AND($U11&gt;DR$6,$U11&lt;=DS$6),+$T11,0)</f>
        <v>0</v>
      </c>
      <c r="DT11" s="87" t="n">
        <f aca="false">IF(AND($U11&gt;DS$6,$U11&lt;=DT$6),+$T11,0)</f>
        <v>0</v>
      </c>
      <c r="DU11" s="87" t="n">
        <f aca="false">IF(AND($U11&gt;DT$6,$U11&lt;=DU$6),+$T11,0)</f>
        <v>0</v>
      </c>
      <c r="DV11" s="87" t="n">
        <f aca="false">IF(AND($U11&gt;DU$6,$U11&lt;=DV$6),+$T11,0)</f>
        <v>0</v>
      </c>
      <c r="DW11" s="87" t="n">
        <f aca="false">IF(AND($U11&gt;DV$6,$U11&lt;=DW$6),+$T11,0)</f>
        <v>0</v>
      </c>
      <c r="DX11" s="87" t="n">
        <f aca="false">IF(AND($U11&gt;DW$6,$U11&lt;=DX$6),+$T11,0)</f>
        <v>0</v>
      </c>
      <c r="DY11" s="87" t="n">
        <f aca="false">IF(AND($U11&gt;DX$6,$U11&lt;=DY$6),+$T11,0)</f>
        <v>0</v>
      </c>
      <c r="DZ11" s="87" t="n">
        <f aca="false">IF(AND($U11&gt;DY$6,$U11&lt;=DZ$6),+$T11,0)</f>
        <v>0</v>
      </c>
      <c r="EA11" s="87" t="n">
        <f aca="false">IF(AND($U11&gt;DZ$6,$U11&lt;=EA$6),+$T11,0)</f>
        <v>0</v>
      </c>
      <c r="EB11" s="87" t="n">
        <f aca="false">IF(AND($U11&gt;EA$6,$U11&lt;=EB$6),+$T11,0)</f>
        <v>0</v>
      </c>
      <c r="EC11" s="87" t="n">
        <f aca="false">IF(AND($U11&gt;EB$6,$U11&lt;=EC$6),+$T11,0)</f>
        <v>0</v>
      </c>
      <c r="ED11" s="87" t="n">
        <f aca="false">IF(AND($U11&gt;EC$6,$U11&lt;=ED$6),+$T11,0)</f>
        <v>0</v>
      </c>
      <c r="EE11" s="87" t="n">
        <f aca="false">IF(AND($U11&gt;ED$6,$U11&lt;=EE$6),+$T11,0)</f>
        <v>0</v>
      </c>
      <c r="EF11" s="87" t="n">
        <f aca="false">IF(AND($U11&gt;EE$6,$U11&lt;=EF$6),+$T11,0)</f>
        <v>0</v>
      </c>
      <c r="EG11" s="87" t="n">
        <f aca="false">IF(AND($U11&gt;EF$6,$U11&lt;=EG$6),+$T11,0)</f>
        <v>0</v>
      </c>
      <c r="EH11" s="87" t="n">
        <f aca="false">IF(AND($U11&gt;EG$6,$U11&lt;=EH$6),+$T11,0)</f>
        <v>0</v>
      </c>
      <c r="EI11" s="87" t="n">
        <f aca="false">IF(AND($U11&gt;EH$6,$U11&lt;=EI$6),+$T11,0)</f>
        <v>0</v>
      </c>
      <c r="EJ11" s="87" t="n">
        <f aca="false">IF(AND($U11&gt;EI$6,$U11&lt;=EJ$6),+$T11,0)</f>
        <v>0</v>
      </c>
      <c r="EK11" s="87" t="n">
        <f aca="false">IF(AND($U11&gt;EJ$6,$U11&lt;=EK$6),+$T11,0)</f>
        <v>0</v>
      </c>
      <c r="EL11" s="87" t="n">
        <f aca="false">IF(AND($U11&gt;EK$6,$U11&lt;=EL$6),+$T11,0)</f>
        <v>0</v>
      </c>
      <c r="EM11" s="87" t="n">
        <f aca="false">IF(AND($U11&gt;EL$6,$U11&lt;=EM$6),+$T11,0)</f>
        <v>0</v>
      </c>
      <c r="EN11" s="87" t="n">
        <f aca="false">IF(AND($U11&gt;EM$6,$U11&lt;=EN$6),+$T11,0)</f>
        <v>0</v>
      </c>
      <c r="EO11" s="87" t="n">
        <f aca="false">IF(AND($U11&gt;EN$6,$U11&lt;=EO$6),+$T11,0)</f>
        <v>0</v>
      </c>
      <c r="EP11" s="87" t="n">
        <f aca="false">IF(AND($U11&gt;EO$6,$U11&lt;=EP$6),+$T11,0)</f>
        <v>0</v>
      </c>
      <c r="EQ11" s="87" t="n">
        <f aca="false">IF(AND($U11&gt;EP$6,$U11&lt;=EQ$6),+$T11,0)</f>
        <v>0</v>
      </c>
      <c r="ER11" s="87" t="n">
        <f aca="false">IF(AND($U11&gt;EQ$6,$U11&lt;=ER$6),+$T11,0)</f>
        <v>0</v>
      </c>
      <c r="ES11" s="87" t="n">
        <f aca="false">IF(AND($U11&gt;ER$6,$U11&lt;=ES$6),+$T11,0)</f>
        <v>0</v>
      </c>
      <c r="ET11" s="87" t="n">
        <f aca="false">IF(AND($U11&gt;ES$6,$U11&lt;=ET$6),+$T11,0)</f>
        <v>0</v>
      </c>
      <c r="EU11" s="87" t="n">
        <f aca="false">IF(AND($U11&gt;ET$6,$U11&lt;=EU$6),+$T11,0)</f>
        <v>0</v>
      </c>
      <c r="EV11" s="87" t="n">
        <f aca="false">IF(AND($U11&gt;EU$6,$U11&lt;=EV$6),+$T11,0)</f>
        <v>0</v>
      </c>
      <c r="EW11" s="87" t="n">
        <f aca="false">IF(AND($U11&gt;EV$6,$U11&lt;=EW$6),+$T11,0)</f>
        <v>0</v>
      </c>
      <c r="EX11" s="87" t="n">
        <f aca="false">IF(AND($U11&gt;EW$6,$U11&lt;=EX$6),+$T11,0)</f>
        <v>0</v>
      </c>
      <c r="EY11" s="87" t="n">
        <f aca="false">IF(AND($U11&gt;EX$6,$U11&lt;=EY$6),+$T11,0)</f>
        <v>0</v>
      </c>
      <c r="EZ11" s="87" t="n">
        <f aca="false">IF(AND($U11&gt;EY$6,$U11&lt;=EZ$6),+$T11,0)</f>
        <v>0</v>
      </c>
      <c r="FA11" s="87" t="n">
        <f aca="false">IF(AND($U11&gt;EZ$6,$U11&lt;=FA$6),+$T11,0)</f>
        <v>0</v>
      </c>
      <c r="FB11" s="87" t="n">
        <f aca="false">IF(AND($U11&gt;FA$6,$U11&lt;=FB$6),+$T11,0)</f>
        <v>0</v>
      </c>
      <c r="FC11" s="87" t="n">
        <f aca="false">IF(AND($U11&gt;FB$6,$U11&lt;=FC$6),+$T11,0)</f>
        <v>0</v>
      </c>
      <c r="FD11" s="87" t="n">
        <f aca="false">IF(AND($U11&gt;FC$6,$U11&lt;=FD$6),+$T11,0)</f>
        <v>0</v>
      </c>
      <c r="FE11" s="87" t="n">
        <f aca="false">IF(AND($U11&gt;FD$6,$U11&lt;=FE$6),+$T11,0)</f>
        <v>0</v>
      </c>
      <c r="FF11" s="87" t="n">
        <f aca="false">IF(AND($U11&gt;FE$6,$U11&lt;=FF$6),+$T11,0)</f>
        <v>0</v>
      </c>
      <c r="FG11" s="87" t="n">
        <f aca="false">IF(AND($U11&gt;FF$6,$U11&lt;=FG$6),+$T11,0)</f>
        <v>0</v>
      </c>
      <c r="FH11" s="87" t="n">
        <f aca="false">IF(AND($U11&gt;FG$6,$U11&lt;=FH$6),+$T11,0)</f>
        <v>0</v>
      </c>
      <c r="FI11" s="87" t="n">
        <f aca="false">IF(AND($U11&gt;FH$6,$U11&lt;=FI$6),+$T11,0)</f>
        <v>0</v>
      </c>
      <c r="FJ11" s="87" t="n">
        <f aca="false">IF(AND($U11&gt;FI$6,$U11&lt;=FJ$6),+$T11,0)</f>
        <v>0</v>
      </c>
      <c r="FK11" s="87" t="n">
        <f aca="false">IF(AND($U11&gt;FJ$6,$U11&lt;=FK$6),+$T11,0)</f>
        <v>0</v>
      </c>
      <c r="FL11" s="87" t="n">
        <f aca="false">IF(AND($U11&gt;FK$6,$U11&lt;=FL$6),+$T11,0)</f>
        <v>0</v>
      </c>
      <c r="FM11" s="87" t="n">
        <f aca="false">IF(AND($U11&gt;FL$6,$U11&lt;=FM$6),+$T11,0)</f>
        <v>0</v>
      </c>
      <c r="FN11" s="87" t="n">
        <f aca="false">IF(AND($U11&gt;FM$6,$U11&lt;=FN$6),+$T11,0)</f>
        <v>0</v>
      </c>
      <c r="FO11" s="87" t="n">
        <f aca="false">IF(AND($U11&gt;FN$6,$U11&lt;=FO$6),+$T11,0)</f>
        <v>0</v>
      </c>
      <c r="FP11" s="87" t="n">
        <f aca="false">IF(AND($U11&gt;FO$6,$U11&lt;=FP$6),+$T11,0)</f>
        <v>0</v>
      </c>
      <c r="FQ11" s="87" t="n">
        <f aca="false">IF(AND($U11&gt;FP$6,$U11&lt;=FQ$6),+$T11,0)</f>
        <v>0</v>
      </c>
      <c r="FR11" s="87" t="n">
        <f aca="false">IF(AND($U11&gt;FQ$6,$U11&lt;=FR$6),+$T11,0)</f>
        <v>0</v>
      </c>
      <c r="FS11" s="87" t="n">
        <f aca="false">IF(AND($U11&gt;FR$6,$U11&lt;=FS$6),+$T11,0)</f>
        <v>0</v>
      </c>
      <c r="FT11" s="87" t="n">
        <f aca="false">IF(AND($U11&gt;FS$6,$U11&lt;=FT$6),+$T11,0)</f>
        <v>0</v>
      </c>
      <c r="FU11" s="87" t="n">
        <f aca="false">IF(AND($U11&gt;FT$6,$U11&lt;=FU$6),+$T11,0)</f>
        <v>0</v>
      </c>
      <c r="FV11" s="87" t="n">
        <f aca="false">IF(AND($U11&gt;FU$6,$U11&lt;=FV$6),+$T11,0)</f>
        <v>0</v>
      </c>
      <c r="FW11" s="87" t="n">
        <f aca="false">IF(AND($U11&gt;FV$6,$U11&lt;=FW$6),+$T11,0)</f>
        <v>0</v>
      </c>
      <c r="FX11" s="87" t="n">
        <f aca="false">IF(AND($U11&gt;FW$6,$U11&lt;=FX$6),+$T11,0)</f>
        <v>0</v>
      </c>
      <c r="FY11" s="87" t="n">
        <f aca="false">IF(AND($U11&gt;FX$6,$U11&lt;=FY$6),+$T11,0)</f>
        <v>0</v>
      </c>
      <c r="FZ11" s="87" t="n">
        <f aca="false">IF(AND($U11&gt;FY$6,$U11&lt;=FZ$6),+$T11,0)</f>
        <v>0</v>
      </c>
      <c r="GA11" s="87" t="n">
        <f aca="false">IF(AND($U11&gt;FZ$6,$U11&lt;=GA$6),+$T11,0)</f>
        <v>0</v>
      </c>
      <c r="GB11" s="87" t="n">
        <f aca="false">IF(AND($U11&gt;GA$6,$U11&lt;=GB$6),+$T11,0)</f>
        <v>0</v>
      </c>
      <c r="GC11" s="87"/>
      <c r="GD11" s="65" t="n">
        <f aca="false">SUM($X11:$GC11)</f>
        <v>52.527872</v>
      </c>
      <c r="GE11" s="65" t="n">
        <f aca="false">+GD11-T11</f>
        <v>0</v>
      </c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12.75" hidden="false" customHeight="false" outlineLevel="0" collapsed="false">
      <c r="A12" s="96" t="n">
        <v>2</v>
      </c>
      <c r="B12" s="86" t="s">
        <v>260</v>
      </c>
      <c r="C12" s="97" t="s">
        <v>256</v>
      </c>
      <c r="D12" s="98" t="s">
        <v>280</v>
      </c>
      <c r="E12" s="35" t="s">
        <v>159</v>
      </c>
      <c r="F12" s="99" t="n">
        <v>37134</v>
      </c>
      <c r="G12" s="35"/>
      <c r="H12" s="100" t="s">
        <v>125</v>
      </c>
      <c r="I12" s="35" t="s">
        <v>156</v>
      </c>
      <c r="J12" s="39" t="s">
        <v>283</v>
      </c>
      <c r="K12" s="39"/>
      <c r="L12" s="101" t="s">
        <v>284</v>
      </c>
      <c r="M12" s="35"/>
      <c r="N12" s="35"/>
      <c r="O12" s="101"/>
      <c r="P12" s="101"/>
      <c r="Q12" s="101"/>
      <c r="R12" s="55" t="n">
        <v>55</v>
      </c>
      <c r="S12" s="101" t="s">
        <v>288</v>
      </c>
      <c r="T12" s="55" t="n">
        <f aca="false">IF($S12="USD",+$R12,VLOOKUP($S12,Rates!$A$3:$C$7,3)*$R12)</f>
        <v>55</v>
      </c>
      <c r="U12" s="104" t="n">
        <v>38684</v>
      </c>
      <c r="V12" s="18"/>
      <c r="W12" s="18"/>
      <c r="X12" s="87" t="n">
        <f aca="false">IF(AND($U12&gt;W$6,$U12&lt;=X$6),+$T12,0)</f>
        <v>0</v>
      </c>
      <c r="Y12" s="87" t="n">
        <f aca="false">IF(AND($U12&gt;X$6,$U12&lt;=Y$6),+$T12,0)</f>
        <v>0</v>
      </c>
      <c r="Z12" s="87" t="n">
        <f aca="false">IF(AND($U12&gt;Y$6,$U12&lt;=Z$6),+$T12,0)</f>
        <v>0</v>
      </c>
      <c r="AA12" s="87" t="n">
        <f aca="false">IF(AND($U12&gt;Z$6,$U12&lt;=AA$6),+$T12,0)</f>
        <v>0</v>
      </c>
      <c r="AB12" s="87" t="n">
        <f aca="false">IF(AND($U12&gt;AA$6,$U12&lt;=AB$6),+$T12,0)</f>
        <v>0</v>
      </c>
      <c r="AC12" s="87" t="n">
        <f aca="false">IF(AND($U12&gt;AB$6,$U12&lt;=AC$6),+$T12,0)</f>
        <v>0</v>
      </c>
      <c r="AD12" s="87" t="n">
        <f aca="false">IF(AND($U12&gt;AC$6,$U12&lt;=AD$6),+$T12,0)</f>
        <v>0</v>
      </c>
      <c r="AE12" s="87" t="n">
        <f aca="false">IF(AND($U12&gt;AD$6,$U12&lt;=AE$6),+$T12,0)</f>
        <v>0</v>
      </c>
      <c r="AF12" s="87" t="n">
        <f aca="false">IF(AND($U12&gt;AE$6,$U12&lt;=AF$6),+$T12,0)</f>
        <v>0</v>
      </c>
      <c r="AG12" s="87" t="n">
        <f aca="false">IF(AND($U12&gt;AF$6,$U12&lt;=AG$6),+$T12,0)</f>
        <v>0</v>
      </c>
      <c r="AH12" s="87" t="n">
        <f aca="false">IF(AND($U12&gt;AG$6,$U12&lt;=AH$6),+$T12,0)</f>
        <v>0</v>
      </c>
      <c r="AI12" s="87" t="n">
        <f aca="false">IF(AND($U12&gt;AH$6,$U12&lt;=AI$6),+$T12,0)</f>
        <v>0</v>
      </c>
      <c r="AJ12" s="87" t="n">
        <f aca="false">IF(AND($U12&gt;AI$6,$U12&lt;=AJ$6),+$T12,0)</f>
        <v>0</v>
      </c>
      <c r="AK12" s="87" t="n">
        <f aca="false">IF(AND($U12&gt;AJ$6,$U12&lt;=AK$6),+$T12,0)</f>
        <v>0</v>
      </c>
      <c r="AL12" s="87" t="n">
        <f aca="false">IF(AND($U12&gt;AK$6,$U12&lt;=AL$6),+$T12,0)</f>
        <v>0</v>
      </c>
      <c r="AM12" s="87" t="n">
        <f aca="false">IF(AND($U12&gt;AL$6,$U12&lt;=AM$6),+$T12,0)</f>
        <v>0</v>
      </c>
      <c r="AN12" s="87" t="n">
        <f aca="false">IF(AND($U12&gt;AM$6,$U12&lt;=AN$6),+$T12,0)</f>
        <v>0</v>
      </c>
      <c r="AO12" s="87" t="n">
        <f aca="false">IF(AND($U12&gt;AN$6,$U12&lt;=AO$6),+$T12,0)</f>
        <v>55</v>
      </c>
      <c r="AP12" s="87" t="n">
        <f aca="false">IF(AND($U12&gt;AO$6,$U12&lt;=AP$6),+$T12,0)</f>
        <v>0</v>
      </c>
      <c r="AQ12" s="87" t="n">
        <f aca="false">IF(AND($U12&gt;AP$6,$U12&lt;=AQ$6),+$T12,0)</f>
        <v>0</v>
      </c>
      <c r="AR12" s="87" t="n">
        <f aca="false">IF(AND($U12&gt;AQ$6,$U12&lt;=AR$6),+$T12,0)</f>
        <v>0</v>
      </c>
      <c r="AS12" s="87" t="n">
        <f aca="false">IF(AND($U12&gt;AR$6,$U12&lt;=AS$6),+$T12,0)</f>
        <v>0</v>
      </c>
      <c r="AT12" s="87" t="n">
        <f aca="false">IF(AND($U12&gt;AS$6,$U12&lt;=AT$6),+$T12,0)</f>
        <v>0</v>
      </c>
      <c r="AU12" s="87" t="n">
        <f aca="false">IF(AND($U12&gt;AT$6,$U12&lt;=AU$6),+$T12,0)</f>
        <v>0</v>
      </c>
      <c r="AV12" s="87" t="n">
        <f aca="false">IF(AND($U12&gt;AU$6,$U12&lt;=AV$6),+$T12,0)</f>
        <v>0</v>
      </c>
      <c r="AW12" s="87" t="n">
        <f aca="false">IF(AND($U12&gt;AV$6,$U12&lt;=AW$6),+$T12,0)</f>
        <v>0</v>
      </c>
      <c r="AX12" s="87" t="n">
        <f aca="false">IF(AND($U12&gt;AW$6,$U12&lt;=AX$6),+$T12,0)</f>
        <v>0</v>
      </c>
      <c r="AY12" s="87" t="n">
        <f aca="false">IF(AND($U12&gt;AX$6,$U12&lt;=AY$6),+$T12,0)</f>
        <v>0</v>
      </c>
      <c r="AZ12" s="87" t="n">
        <f aca="false">IF(AND($U12&gt;AY$6,$U12&lt;=AZ$6),+$T12,0)</f>
        <v>0</v>
      </c>
      <c r="BA12" s="87" t="n">
        <f aca="false">IF(AND($U12&gt;AZ$6,$U12&lt;=BA$6),+$T12,0)</f>
        <v>0</v>
      </c>
      <c r="BB12" s="87" t="n">
        <f aca="false">IF(AND($U12&gt;BA$6,$U12&lt;=BB$6),+$T12,0)</f>
        <v>0</v>
      </c>
      <c r="BC12" s="87" t="n">
        <f aca="false">IF(AND($U12&gt;BB$6,$U12&lt;=BC$6),+$T12,0)</f>
        <v>0</v>
      </c>
      <c r="BD12" s="87" t="n">
        <f aca="false">IF(AND($U12&gt;BC$6,$U12&lt;=BD$6),+$T12,0)</f>
        <v>0</v>
      </c>
      <c r="BE12" s="87" t="n">
        <f aca="false">IF(AND($U12&gt;BD$6,$U12&lt;=BE$6),+$T12,0)</f>
        <v>0</v>
      </c>
      <c r="BF12" s="87" t="n">
        <f aca="false">IF(AND($U12&gt;BE$6,$U12&lt;=BF$6),+$T12,0)</f>
        <v>0</v>
      </c>
      <c r="BG12" s="87" t="n">
        <f aca="false">IF(AND($U12&gt;BF$6,$U12&lt;=BG$6),+$T12,0)</f>
        <v>0</v>
      </c>
      <c r="BH12" s="87" t="n">
        <f aca="false">IF(AND($U12&gt;BG$6,$U12&lt;=BH$6),+$T12,0)</f>
        <v>0</v>
      </c>
      <c r="BI12" s="87" t="n">
        <f aca="false">IF(AND($U12&gt;BH$6,$U12&lt;=BI$6),+$T12,0)</f>
        <v>0</v>
      </c>
      <c r="BJ12" s="87" t="n">
        <f aca="false">IF(AND($U12&gt;BI$6,$U12&lt;=BJ$6),+$T12,0)</f>
        <v>0</v>
      </c>
      <c r="BK12" s="87" t="n">
        <f aca="false">IF(AND($U12&gt;BJ$6,$U12&lt;=BK$6),+$T12,0)</f>
        <v>0</v>
      </c>
      <c r="BL12" s="87" t="n">
        <f aca="false">IF(AND($U12&gt;BK$6,$U12&lt;=BL$6),+$T12,0)</f>
        <v>0</v>
      </c>
      <c r="BM12" s="87" t="n">
        <f aca="false">IF(AND($U12&gt;BL$6,$U12&lt;=BM$6),+$T12,0)</f>
        <v>0</v>
      </c>
      <c r="BN12" s="87" t="n">
        <f aca="false">IF(AND($U12&gt;BM$6,$U12&lt;=BN$6),+$T12,0)</f>
        <v>0</v>
      </c>
      <c r="BO12" s="87" t="n">
        <f aca="false">IF(AND($U12&gt;BN$6,$U12&lt;=BO$6),+$T12,0)</f>
        <v>0</v>
      </c>
      <c r="BP12" s="87" t="n">
        <f aca="false">IF(AND($U12&gt;BO$6,$U12&lt;=BP$6),+$T12,0)</f>
        <v>0</v>
      </c>
      <c r="BQ12" s="87" t="n">
        <f aca="false">IF(AND($U12&gt;BP$6,$U12&lt;=BQ$6),+$T12,0)</f>
        <v>0</v>
      </c>
      <c r="BR12" s="87" t="n">
        <f aca="false">IF(AND($U12&gt;BQ$6,$U12&lt;=BR$6),+$T12,0)</f>
        <v>0</v>
      </c>
      <c r="BS12" s="87" t="n">
        <f aca="false">IF(AND($U12&gt;BR$6,$U12&lt;=BS$6),+$T12,0)</f>
        <v>0</v>
      </c>
      <c r="BT12" s="87" t="n">
        <f aca="false">IF(AND($U12&gt;BS$6,$U12&lt;=BT$6),+$T12,0)</f>
        <v>0</v>
      </c>
      <c r="BU12" s="87" t="n">
        <f aca="false">IF(AND($U12&gt;BT$6,$U12&lt;=BU$6),+$T12,0)</f>
        <v>0</v>
      </c>
      <c r="BV12" s="87" t="n">
        <f aca="false">IF(AND($U12&gt;BU$6,$U12&lt;=BV$6),+$T12,0)</f>
        <v>0</v>
      </c>
      <c r="BW12" s="87" t="n">
        <f aca="false">IF(AND($U12&gt;BV$6,$U12&lt;=BW$6),+$T12,0)</f>
        <v>0</v>
      </c>
      <c r="BX12" s="87" t="n">
        <f aca="false">IF(AND($U12&gt;BW$6,$U12&lt;=BX$6),+$T12,0)</f>
        <v>0</v>
      </c>
      <c r="BY12" s="87" t="n">
        <f aca="false">IF(AND($U12&gt;BX$6,$U12&lt;=BY$6),+$T12,0)</f>
        <v>0</v>
      </c>
      <c r="BZ12" s="87" t="n">
        <f aca="false">IF(AND($U12&gt;BY$6,$U12&lt;=BZ$6),+$T12,0)</f>
        <v>0</v>
      </c>
      <c r="CA12" s="87" t="n">
        <f aca="false">IF(AND($U12&gt;BZ$6,$U12&lt;=CA$6),+$T12,0)</f>
        <v>0</v>
      </c>
      <c r="CB12" s="87" t="n">
        <f aca="false">IF(AND($U12&gt;CA$6,$U12&lt;=CB$6),+$T12,0)</f>
        <v>0</v>
      </c>
      <c r="CC12" s="87" t="n">
        <f aca="false">IF(AND($U12&gt;CB$6,$U12&lt;=CC$6),+$T12,0)</f>
        <v>0</v>
      </c>
      <c r="CD12" s="87" t="n">
        <f aca="false">IF(AND($U12&gt;CC$6,$U12&lt;=CD$6),+$T12,0)</f>
        <v>0</v>
      </c>
      <c r="CE12" s="87" t="n">
        <f aca="false">IF(AND($U12&gt;CD$6,$U12&lt;=CE$6),+$T12,0)</f>
        <v>0</v>
      </c>
      <c r="CF12" s="87" t="n">
        <f aca="false">IF(AND($U12&gt;CE$6,$U12&lt;=CF$6),+$T12,0)</f>
        <v>0</v>
      </c>
      <c r="CG12" s="87" t="n">
        <f aca="false">IF(AND($U12&gt;CF$6,$U12&lt;=CG$6),+$T12,0)</f>
        <v>0</v>
      </c>
      <c r="CH12" s="87" t="n">
        <f aca="false">IF(AND($U12&gt;CG$6,$U12&lt;=CH$6),+$T12,0)</f>
        <v>0</v>
      </c>
      <c r="CI12" s="87" t="n">
        <f aca="false">IF(AND($U12&gt;CH$6,$U12&lt;=CI$6),+$T12,0)</f>
        <v>0</v>
      </c>
      <c r="CJ12" s="87" t="n">
        <f aca="false">IF(AND($U12&gt;CI$6,$U12&lt;=CJ$6),+$T12,0)</f>
        <v>0</v>
      </c>
      <c r="CK12" s="87" t="n">
        <f aca="false">IF(AND($U12&gt;CJ$6,$U12&lt;=CK$6),+$T12,0)</f>
        <v>0</v>
      </c>
      <c r="CL12" s="87" t="n">
        <f aca="false">IF(AND($U12&gt;CK$6,$U12&lt;=CL$6),+$T12,0)</f>
        <v>0</v>
      </c>
      <c r="CM12" s="87" t="n">
        <f aca="false">IF(AND($U12&gt;CL$6,$U12&lt;=CM$6),+$T12,0)</f>
        <v>0</v>
      </c>
      <c r="CN12" s="87" t="n">
        <f aca="false">IF(AND($U12&gt;CM$6,$U12&lt;=CN$6),+$T12,0)</f>
        <v>0</v>
      </c>
      <c r="CO12" s="87" t="n">
        <f aca="false">IF(AND($U12&gt;CN$6,$U12&lt;=CO$6),+$T12,0)</f>
        <v>0</v>
      </c>
      <c r="CP12" s="87" t="n">
        <f aca="false">IF(AND($U12&gt;CO$6,$U12&lt;=CP$6),+$T12,0)</f>
        <v>0</v>
      </c>
      <c r="CQ12" s="87" t="n">
        <f aca="false">IF(AND($U12&gt;CP$6,$U12&lt;=CQ$6),+$T12,0)</f>
        <v>0</v>
      </c>
      <c r="CR12" s="87" t="n">
        <f aca="false">IF(AND($U12&gt;CQ$6,$U12&lt;=CR$6),+$T12,0)</f>
        <v>0</v>
      </c>
      <c r="CS12" s="87" t="n">
        <f aca="false">IF(AND($U12&gt;CR$6,$U12&lt;=CS$6),+$T12,0)</f>
        <v>0</v>
      </c>
      <c r="CT12" s="87" t="n">
        <f aca="false">IF(AND($U12&gt;CS$6,$U12&lt;=CT$6),+$T12,0)</f>
        <v>0</v>
      </c>
      <c r="CU12" s="87" t="n">
        <f aca="false">IF(AND($U12&gt;CT$6,$U12&lt;=CU$6),+$T12,0)</f>
        <v>0</v>
      </c>
      <c r="CV12" s="87" t="n">
        <f aca="false">IF(AND($U12&gt;CU$6,$U12&lt;=CV$6),+$T12,0)</f>
        <v>0</v>
      </c>
      <c r="CW12" s="87" t="n">
        <f aca="false">IF(AND($U12&gt;CV$6,$U12&lt;=CW$6),+$T12,0)</f>
        <v>0</v>
      </c>
      <c r="CX12" s="87" t="n">
        <f aca="false">IF(AND($U12&gt;CW$6,$U12&lt;=CX$6),+$T12,0)</f>
        <v>0</v>
      </c>
      <c r="CY12" s="87" t="n">
        <f aca="false">IF(AND($U12&gt;CX$6,$U12&lt;=CY$6),+$T12,0)</f>
        <v>0</v>
      </c>
      <c r="CZ12" s="87" t="n">
        <f aca="false">IF(AND($U12&gt;CY$6,$U12&lt;=CZ$6),+$T12,0)</f>
        <v>0</v>
      </c>
      <c r="DA12" s="87" t="n">
        <f aca="false">IF(AND($U12&gt;CZ$6,$U12&lt;=DA$6),+$T12,0)</f>
        <v>0</v>
      </c>
      <c r="DB12" s="87" t="n">
        <f aca="false">IF(AND($U12&gt;DA$6,$U12&lt;=DB$6),+$T12,0)</f>
        <v>0</v>
      </c>
      <c r="DC12" s="87" t="n">
        <f aca="false">IF(AND($U12&gt;DB$6,$U12&lt;=DC$6),+$T12,0)</f>
        <v>0</v>
      </c>
      <c r="DD12" s="87" t="n">
        <f aca="false">IF(AND($U12&gt;DC$6,$U12&lt;=DD$6),+$T12,0)</f>
        <v>0</v>
      </c>
      <c r="DE12" s="87" t="n">
        <f aca="false">IF(AND($U12&gt;DD$6,$U12&lt;=DE$6),+$T12,0)</f>
        <v>0</v>
      </c>
      <c r="DF12" s="87" t="n">
        <f aca="false">IF(AND($U12&gt;DE$6,$U12&lt;=DF$6),+$T12,0)</f>
        <v>0</v>
      </c>
      <c r="DG12" s="87" t="n">
        <f aca="false">IF(AND($U12&gt;DF$6,$U12&lt;=DG$6),+$T12,0)</f>
        <v>0</v>
      </c>
      <c r="DH12" s="87" t="n">
        <f aca="false">IF(AND($U12&gt;DG$6,$U12&lt;=DH$6),+$T12,0)</f>
        <v>0</v>
      </c>
      <c r="DI12" s="87" t="n">
        <f aca="false">IF(AND($U12&gt;DH$6,$U12&lt;=DI$6),+$T12,0)</f>
        <v>0</v>
      </c>
      <c r="DJ12" s="87" t="n">
        <f aca="false">IF(AND($U12&gt;DI$6,$U12&lt;=DJ$6),+$T12,0)</f>
        <v>0</v>
      </c>
      <c r="DK12" s="87" t="n">
        <f aca="false">IF(AND($U12&gt;DJ$6,$U12&lt;=DK$6),+$T12,0)</f>
        <v>0</v>
      </c>
      <c r="DL12" s="87" t="n">
        <f aca="false">IF(AND($U12&gt;DK$6,$U12&lt;=DL$6),+$T12,0)</f>
        <v>0</v>
      </c>
      <c r="DM12" s="87" t="n">
        <f aca="false">IF(AND($U12&gt;DL$6,$U12&lt;=DM$6),+$T12,0)</f>
        <v>0</v>
      </c>
      <c r="DN12" s="87" t="n">
        <f aca="false">IF(AND($U12&gt;DM$6,$U12&lt;=DN$6),+$T12,0)</f>
        <v>0</v>
      </c>
      <c r="DO12" s="87" t="n">
        <f aca="false">IF(AND($U12&gt;DN$6,$U12&lt;=DO$6),+$T12,0)</f>
        <v>0</v>
      </c>
      <c r="DP12" s="87" t="n">
        <f aca="false">IF(AND($U12&gt;DO$6,$U12&lt;=DP$6),+$T12,0)</f>
        <v>0</v>
      </c>
      <c r="DQ12" s="87" t="n">
        <f aca="false">IF(AND($U12&gt;DP$6,$U12&lt;=DQ$6),+$T12,0)</f>
        <v>0</v>
      </c>
      <c r="DR12" s="87" t="n">
        <f aca="false">IF(AND($U12&gt;DQ$6,$U12&lt;=DR$6),+$T12,0)</f>
        <v>0</v>
      </c>
      <c r="DS12" s="87" t="n">
        <f aca="false">IF(AND($U12&gt;DR$6,$U12&lt;=DS$6),+$T12,0)</f>
        <v>0</v>
      </c>
      <c r="DT12" s="87" t="n">
        <f aca="false">IF(AND($U12&gt;DS$6,$U12&lt;=DT$6),+$T12,0)</f>
        <v>0</v>
      </c>
      <c r="DU12" s="87" t="n">
        <f aca="false">IF(AND($U12&gt;DT$6,$U12&lt;=DU$6),+$T12,0)</f>
        <v>0</v>
      </c>
      <c r="DV12" s="87" t="n">
        <f aca="false">IF(AND($U12&gt;DU$6,$U12&lt;=DV$6),+$T12,0)</f>
        <v>0</v>
      </c>
      <c r="DW12" s="87" t="n">
        <f aca="false">IF(AND($U12&gt;DV$6,$U12&lt;=DW$6),+$T12,0)</f>
        <v>0</v>
      </c>
      <c r="DX12" s="87" t="n">
        <f aca="false">IF(AND($U12&gt;DW$6,$U12&lt;=DX$6),+$T12,0)</f>
        <v>0</v>
      </c>
      <c r="DY12" s="87" t="n">
        <f aca="false">IF(AND($U12&gt;DX$6,$U12&lt;=DY$6),+$T12,0)</f>
        <v>0</v>
      </c>
      <c r="DZ12" s="87" t="n">
        <f aca="false">IF(AND($U12&gt;DY$6,$U12&lt;=DZ$6),+$T12,0)</f>
        <v>0</v>
      </c>
      <c r="EA12" s="87" t="n">
        <f aca="false">IF(AND($U12&gt;DZ$6,$U12&lt;=EA$6),+$T12,0)</f>
        <v>0</v>
      </c>
      <c r="EB12" s="87" t="n">
        <f aca="false">IF(AND($U12&gt;EA$6,$U12&lt;=EB$6),+$T12,0)</f>
        <v>0</v>
      </c>
      <c r="EC12" s="87" t="n">
        <f aca="false">IF(AND($U12&gt;EB$6,$U12&lt;=EC$6),+$T12,0)</f>
        <v>0</v>
      </c>
      <c r="ED12" s="87" t="n">
        <f aca="false">IF(AND($U12&gt;EC$6,$U12&lt;=ED$6),+$T12,0)</f>
        <v>0</v>
      </c>
      <c r="EE12" s="87" t="n">
        <f aca="false">IF(AND($U12&gt;ED$6,$U12&lt;=EE$6),+$T12,0)</f>
        <v>0</v>
      </c>
      <c r="EF12" s="87" t="n">
        <f aca="false">IF(AND($U12&gt;EE$6,$U12&lt;=EF$6),+$T12,0)</f>
        <v>0</v>
      </c>
      <c r="EG12" s="87" t="n">
        <f aca="false">IF(AND($U12&gt;EF$6,$U12&lt;=EG$6),+$T12,0)</f>
        <v>0</v>
      </c>
      <c r="EH12" s="87" t="n">
        <f aca="false">IF(AND($U12&gt;EG$6,$U12&lt;=EH$6),+$T12,0)</f>
        <v>0</v>
      </c>
      <c r="EI12" s="87" t="n">
        <f aca="false">IF(AND($U12&gt;EH$6,$U12&lt;=EI$6),+$T12,0)</f>
        <v>0</v>
      </c>
      <c r="EJ12" s="87" t="n">
        <f aca="false">IF(AND($U12&gt;EI$6,$U12&lt;=EJ$6),+$T12,0)</f>
        <v>0</v>
      </c>
      <c r="EK12" s="87" t="n">
        <f aca="false">IF(AND($U12&gt;EJ$6,$U12&lt;=EK$6),+$T12,0)</f>
        <v>0</v>
      </c>
      <c r="EL12" s="87" t="n">
        <f aca="false">IF(AND($U12&gt;EK$6,$U12&lt;=EL$6),+$T12,0)</f>
        <v>0</v>
      </c>
      <c r="EM12" s="87" t="n">
        <f aca="false">IF(AND($U12&gt;EL$6,$U12&lt;=EM$6),+$T12,0)</f>
        <v>0</v>
      </c>
      <c r="EN12" s="87" t="n">
        <f aca="false">IF(AND($U12&gt;EM$6,$U12&lt;=EN$6),+$T12,0)</f>
        <v>0</v>
      </c>
      <c r="EO12" s="87" t="n">
        <f aca="false">IF(AND($U12&gt;EN$6,$U12&lt;=EO$6),+$T12,0)</f>
        <v>0</v>
      </c>
      <c r="EP12" s="87" t="n">
        <f aca="false">IF(AND($U12&gt;EO$6,$U12&lt;=EP$6),+$T12,0)</f>
        <v>0</v>
      </c>
      <c r="EQ12" s="87" t="n">
        <f aca="false">IF(AND($U12&gt;EP$6,$U12&lt;=EQ$6),+$T12,0)</f>
        <v>0</v>
      </c>
      <c r="ER12" s="87" t="n">
        <f aca="false">IF(AND($U12&gt;EQ$6,$U12&lt;=ER$6),+$T12,0)</f>
        <v>0</v>
      </c>
      <c r="ES12" s="87" t="n">
        <f aca="false">IF(AND($U12&gt;ER$6,$U12&lt;=ES$6),+$T12,0)</f>
        <v>0</v>
      </c>
      <c r="ET12" s="87" t="n">
        <f aca="false">IF(AND($U12&gt;ES$6,$U12&lt;=ET$6),+$T12,0)</f>
        <v>0</v>
      </c>
      <c r="EU12" s="87" t="n">
        <f aca="false">IF(AND($U12&gt;ET$6,$U12&lt;=EU$6),+$T12,0)</f>
        <v>0</v>
      </c>
      <c r="EV12" s="87" t="n">
        <f aca="false">IF(AND($U12&gt;EU$6,$U12&lt;=EV$6),+$T12,0)</f>
        <v>0</v>
      </c>
      <c r="EW12" s="87" t="n">
        <f aca="false">IF(AND($U12&gt;EV$6,$U12&lt;=EW$6),+$T12,0)</f>
        <v>0</v>
      </c>
      <c r="EX12" s="87" t="n">
        <f aca="false">IF(AND($U12&gt;EW$6,$U12&lt;=EX$6),+$T12,0)</f>
        <v>0</v>
      </c>
      <c r="EY12" s="87" t="n">
        <f aca="false">IF(AND($U12&gt;EX$6,$U12&lt;=EY$6),+$T12,0)</f>
        <v>0</v>
      </c>
      <c r="EZ12" s="87" t="n">
        <f aca="false">IF(AND($U12&gt;EY$6,$U12&lt;=EZ$6),+$T12,0)</f>
        <v>0</v>
      </c>
      <c r="FA12" s="87" t="n">
        <f aca="false">IF(AND($U12&gt;EZ$6,$U12&lt;=FA$6),+$T12,0)</f>
        <v>0</v>
      </c>
      <c r="FB12" s="87" t="n">
        <f aca="false">IF(AND($U12&gt;FA$6,$U12&lt;=FB$6),+$T12,0)</f>
        <v>0</v>
      </c>
      <c r="FC12" s="87" t="n">
        <f aca="false">IF(AND($U12&gt;FB$6,$U12&lt;=FC$6),+$T12,0)</f>
        <v>0</v>
      </c>
      <c r="FD12" s="87" t="n">
        <f aca="false">IF(AND($U12&gt;FC$6,$U12&lt;=FD$6),+$T12,0)</f>
        <v>0</v>
      </c>
      <c r="FE12" s="87" t="n">
        <f aca="false">IF(AND($U12&gt;FD$6,$U12&lt;=FE$6),+$T12,0)</f>
        <v>0</v>
      </c>
      <c r="FF12" s="87" t="n">
        <f aca="false">IF(AND($U12&gt;FE$6,$U12&lt;=FF$6),+$T12,0)</f>
        <v>0</v>
      </c>
      <c r="FG12" s="87" t="n">
        <f aca="false">IF(AND($U12&gt;FF$6,$U12&lt;=FG$6),+$T12,0)</f>
        <v>0</v>
      </c>
      <c r="FH12" s="87" t="n">
        <f aca="false">IF(AND($U12&gt;FG$6,$U12&lt;=FH$6),+$T12,0)</f>
        <v>0</v>
      </c>
      <c r="FI12" s="87" t="n">
        <f aca="false">IF(AND($U12&gt;FH$6,$U12&lt;=FI$6),+$T12,0)</f>
        <v>0</v>
      </c>
      <c r="FJ12" s="87" t="n">
        <f aca="false">IF(AND($U12&gt;FI$6,$U12&lt;=FJ$6),+$T12,0)</f>
        <v>0</v>
      </c>
      <c r="FK12" s="87" t="n">
        <f aca="false">IF(AND($U12&gt;FJ$6,$U12&lt;=FK$6),+$T12,0)</f>
        <v>0</v>
      </c>
      <c r="FL12" s="87" t="n">
        <f aca="false">IF(AND($U12&gt;FK$6,$U12&lt;=FL$6),+$T12,0)</f>
        <v>0</v>
      </c>
      <c r="FM12" s="87" t="n">
        <f aca="false">IF(AND($U12&gt;FL$6,$U12&lt;=FM$6),+$T12,0)</f>
        <v>0</v>
      </c>
      <c r="FN12" s="87" t="n">
        <f aca="false">IF(AND($U12&gt;FM$6,$U12&lt;=FN$6),+$T12,0)</f>
        <v>0</v>
      </c>
      <c r="FO12" s="87" t="n">
        <f aca="false">IF(AND($U12&gt;FN$6,$U12&lt;=FO$6),+$T12,0)</f>
        <v>0</v>
      </c>
      <c r="FP12" s="87" t="n">
        <f aca="false">IF(AND($U12&gt;FO$6,$U12&lt;=FP$6),+$T12,0)</f>
        <v>0</v>
      </c>
      <c r="FQ12" s="87" t="n">
        <f aca="false">IF(AND($U12&gt;FP$6,$U12&lt;=FQ$6),+$T12,0)</f>
        <v>0</v>
      </c>
      <c r="FR12" s="87" t="n">
        <f aca="false">IF(AND($U12&gt;FQ$6,$U12&lt;=FR$6),+$T12,0)</f>
        <v>0</v>
      </c>
      <c r="FS12" s="87" t="n">
        <f aca="false">IF(AND($U12&gt;FR$6,$U12&lt;=FS$6),+$T12,0)</f>
        <v>0</v>
      </c>
      <c r="FT12" s="87" t="n">
        <f aca="false">IF(AND($U12&gt;FS$6,$U12&lt;=FT$6),+$T12,0)</f>
        <v>0</v>
      </c>
      <c r="FU12" s="87" t="n">
        <f aca="false">IF(AND($U12&gt;FT$6,$U12&lt;=FU$6),+$T12,0)</f>
        <v>0</v>
      </c>
      <c r="FV12" s="87" t="n">
        <f aca="false">IF(AND($U12&gt;FU$6,$U12&lt;=FV$6),+$T12,0)</f>
        <v>0</v>
      </c>
      <c r="FW12" s="87" t="n">
        <f aca="false">IF(AND($U12&gt;FV$6,$U12&lt;=FW$6),+$T12,0)</f>
        <v>0</v>
      </c>
      <c r="FX12" s="87" t="n">
        <f aca="false">IF(AND($U12&gt;FW$6,$U12&lt;=FX$6),+$T12,0)</f>
        <v>0</v>
      </c>
      <c r="FY12" s="87" t="n">
        <f aca="false">IF(AND($U12&gt;FX$6,$U12&lt;=FY$6),+$T12,0)</f>
        <v>0</v>
      </c>
      <c r="FZ12" s="87" t="n">
        <f aca="false">IF(AND($U12&gt;FY$6,$U12&lt;=FZ$6),+$T12,0)</f>
        <v>0</v>
      </c>
      <c r="GA12" s="87" t="n">
        <f aca="false">IF(AND($U12&gt;FZ$6,$U12&lt;=GA$6),+$T12,0)</f>
        <v>0</v>
      </c>
      <c r="GB12" s="87" t="n">
        <f aca="false">IF(AND($U12&gt;GA$6,$U12&lt;=GB$6),+$T12,0)</f>
        <v>0</v>
      </c>
      <c r="GC12" s="87"/>
      <c r="GD12" s="65" t="n">
        <f aca="false">SUM($X12:$GC12)</f>
        <v>55</v>
      </c>
      <c r="GE12" s="65" t="n">
        <f aca="false">+GD12-T12</f>
        <v>0</v>
      </c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12.75" hidden="false" customHeight="false" outlineLevel="0" collapsed="false">
      <c r="A13" s="96" t="n">
        <v>2</v>
      </c>
      <c r="B13" s="86" t="s">
        <v>260</v>
      </c>
      <c r="C13" s="97" t="s">
        <v>256</v>
      </c>
      <c r="D13" s="98" t="s">
        <v>280</v>
      </c>
      <c r="E13" s="35" t="s">
        <v>159</v>
      </c>
      <c r="F13" s="99" t="n">
        <v>37134</v>
      </c>
      <c r="G13" s="35"/>
      <c r="H13" s="100" t="s">
        <v>125</v>
      </c>
      <c r="I13" s="35" t="s">
        <v>157</v>
      </c>
      <c r="J13" s="39" t="s">
        <v>283</v>
      </c>
      <c r="K13" s="39"/>
      <c r="L13" s="101" t="s">
        <v>284</v>
      </c>
      <c r="M13" s="35"/>
      <c r="N13" s="35"/>
      <c r="O13" s="101"/>
      <c r="P13" s="101"/>
      <c r="Q13" s="101"/>
      <c r="R13" s="55" t="n">
        <v>105.4128</v>
      </c>
      <c r="S13" s="101" t="s">
        <v>288</v>
      </c>
      <c r="T13" s="55" t="n">
        <f aca="false">IF($S13="USD",+$R13,VLOOKUP($S13,Rates!$A$3:$C$7,3)*$R13)</f>
        <v>105.4128</v>
      </c>
      <c r="U13" s="104" t="n">
        <v>38684</v>
      </c>
      <c r="V13" s="18"/>
      <c r="W13" s="18"/>
      <c r="X13" s="87" t="n">
        <f aca="false">IF(AND($U13&gt;W$6,$U13&lt;=X$6),+$T13,0)</f>
        <v>0</v>
      </c>
      <c r="Y13" s="87" t="n">
        <f aca="false">IF(AND($U13&gt;X$6,$U13&lt;=Y$6),+$T13,0)</f>
        <v>0</v>
      </c>
      <c r="Z13" s="87" t="n">
        <f aca="false">IF(AND($U13&gt;Y$6,$U13&lt;=Z$6),+$T13,0)</f>
        <v>0</v>
      </c>
      <c r="AA13" s="87" t="n">
        <f aca="false">IF(AND($U13&gt;Z$6,$U13&lt;=AA$6),+$T13,0)</f>
        <v>0</v>
      </c>
      <c r="AB13" s="87" t="n">
        <f aca="false">IF(AND($U13&gt;AA$6,$U13&lt;=AB$6),+$T13,0)</f>
        <v>0</v>
      </c>
      <c r="AC13" s="87" t="n">
        <f aca="false">IF(AND($U13&gt;AB$6,$U13&lt;=AC$6),+$T13,0)</f>
        <v>0</v>
      </c>
      <c r="AD13" s="87" t="n">
        <f aca="false">IF(AND($U13&gt;AC$6,$U13&lt;=AD$6),+$T13,0)</f>
        <v>0</v>
      </c>
      <c r="AE13" s="87" t="n">
        <f aca="false">IF(AND($U13&gt;AD$6,$U13&lt;=AE$6),+$T13,0)</f>
        <v>0</v>
      </c>
      <c r="AF13" s="87" t="n">
        <f aca="false">IF(AND($U13&gt;AE$6,$U13&lt;=AF$6),+$T13,0)</f>
        <v>0</v>
      </c>
      <c r="AG13" s="87" t="n">
        <f aca="false">IF(AND($U13&gt;AF$6,$U13&lt;=AG$6),+$T13,0)</f>
        <v>0</v>
      </c>
      <c r="AH13" s="87" t="n">
        <f aca="false">IF(AND($U13&gt;AG$6,$U13&lt;=AH$6),+$T13,0)</f>
        <v>0</v>
      </c>
      <c r="AI13" s="87" t="n">
        <f aca="false">IF(AND($U13&gt;AH$6,$U13&lt;=AI$6),+$T13,0)</f>
        <v>0</v>
      </c>
      <c r="AJ13" s="87" t="n">
        <f aca="false">IF(AND($U13&gt;AI$6,$U13&lt;=AJ$6),+$T13,0)</f>
        <v>0</v>
      </c>
      <c r="AK13" s="87" t="n">
        <f aca="false">IF(AND($U13&gt;AJ$6,$U13&lt;=AK$6),+$T13,0)</f>
        <v>0</v>
      </c>
      <c r="AL13" s="87" t="n">
        <f aca="false">IF(AND($U13&gt;AK$6,$U13&lt;=AL$6),+$T13,0)</f>
        <v>0</v>
      </c>
      <c r="AM13" s="87" t="n">
        <f aca="false">IF(AND($U13&gt;AL$6,$U13&lt;=AM$6),+$T13,0)</f>
        <v>0</v>
      </c>
      <c r="AN13" s="87" t="n">
        <f aca="false">IF(AND($U13&gt;AM$6,$U13&lt;=AN$6),+$T13,0)</f>
        <v>0</v>
      </c>
      <c r="AO13" s="87" t="n">
        <f aca="false">IF(AND($U13&gt;AN$6,$U13&lt;=AO$6),+$T13,0)</f>
        <v>105.4128</v>
      </c>
      <c r="AP13" s="87" t="n">
        <f aca="false">IF(AND($U13&gt;AO$6,$U13&lt;=AP$6),+$T13,0)</f>
        <v>0</v>
      </c>
      <c r="AQ13" s="87" t="n">
        <f aca="false">IF(AND($U13&gt;AP$6,$U13&lt;=AQ$6),+$T13,0)</f>
        <v>0</v>
      </c>
      <c r="AR13" s="87" t="n">
        <f aca="false">IF(AND($U13&gt;AQ$6,$U13&lt;=AR$6),+$T13,0)</f>
        <v>0</v>
      </c>
      <c r="AS13" s="87" t="n">
        <f aca="false">IF(AND($U13&gt;AR$6,$U13&lt;=AS$6),+$T13,0)</f>
        <v>0</v>
      </c>
      <c r="AT13" s="87" t="n">
        <f aca="false">IF(AND($U13&gt;AS$6,$U13&lt;=AT$6),+$T13,0)</f>
        <v>0</v>
      </c>
      <c r="AU13" s="87" t="n">
        <f aca="false">IF(AND($U13&gt;AT$6,$U13&lt;=AU$6),+$T13,0)</f>
        <v>0</v>
      </c>
      <c r="AV13" s="87" t="n">
        <f aca="false">IF(AND($U13&gt;AU$6,$U13&lt;=AV$6),+$T13,0)</f>
        <v>0</v>
      </c>
      <c r="AW13" s="87" t="n">
        <f aca="false">IF(AND($U13&gt;AV$6,$U13&lt;=AW$6),+$T13,0)</f>
        <v>0</v>
      </c>
      <c r="AX13" s="87" t="n">
        <f aca="false">IF(AND($U13&gt;AW$6,$U13&lt;=AX$6),+$T13,0)</f>
        <v>0</v>
      </c>
      <c r="AY13" s="87" t="n">
        <f aca="false">IF(AND($U13&gt;AX$6,$U13&lt;=AY$6),+$T13,0)</f>
        <v>0</v>
      </c>
      <c r="AZ13" s="87" t="n">
        <f aca="false">IF(AND($U13&gt;AY$6,$U13&lt;=AZ$6),+$T13,0)</f>
        <v>0</v>
      </c>
      <c r="BA13" s="87" t="n">
        <f aca="false">IF(AND($U13&gt;AZ$6,$U13&lt;=BA$6),+$T13,0)</f>
        <v>0</v>
      </c>
      <c r="BB13" s="87" t="n">
        <f aca="false">IF(AND($U13&gt;BA$6,$U13&lt;=BB$6),+$T13,0)</f>
        <v>0</v>
      </c>
      <c r="BC13" s="87" t="n">
        <f aca="false">IF(AND($U13&gt;BB$6,$U13&lt;=BC$6),+$T13,0)</f>
        <v>0</v>
      </c>
      <c r="BD13" s="87" t="n">
        <f aca="false">IF(AND($U13&gt;BC$6,$U13&lt;=BD$6),+$T13,0)</f>
        <v>0</v>
      </c>
      <c r="BE13" s="87" t="n">
        <f aca="false">IF(AND($U13&gt;BD$6,$U13&lt;=BE$6),+$T13,0)</f>
        <v>0</v>
      </c>
      <c r="BF13" s="87" t="n">
        <f aca="false">IF(AND($U13&gt;BE$6,$U13&lt;=BF$6),+$T13,0)</f>
        <v>0</v>
      </c>
      <c r="BG13" s="87" t="n">
        <f aca="false">IF(AND($U13&gt;BF$6,$U13&lt;=BG$6),+$T13,0)</f>
        <v>0</v>
      </c>
      <c r="BH13" s="87" t="n">
        <f aca="false">IF(AND($U13&gt;BG$6,$U13&lt;=BH$6),+$T13,0)</f>
        <v>0</v>
      </c>
      <c r="BI13" s="87" t="n">
        <f aca="false">IF(AND($U13&gt;BH$6,$U13&lt;=BI$6),+$T13,0)</f>
        <v>0</v>
      </c>
      <c r="BJ13" s="87" t="n">
        <f aca="false">IF(AND($U13&gt;BI$6,$U13&lt;=BJ$6),+$T13,0)</f>
        <v>0</v>
      </c>
      <c r="BK13" s="87" t="n">
        <f aca="false">IF(AND($U13&gt;BJ$6,$U13&lt;=BK$6),+$T13,0)</f>
        <v>0</v>
      </c>
      <c r="BL13" s="87" t="n">
        <f aca="false">IF(AND($U13&gt;BK$6,$U13&lt;=BL$6),+$T13,0)</f>
        <v>0</v>
      </c>
      <c r="BM13" s="87" t="n">
        <f aca="false">IF(AND($U13&gt;BL$6,$U13&lt;=BM$6),+$T13,0)</f>
        <v>0</v>
      </c>
      <c r="BN13" s="87" t="n">
        <f aca="false">IF(AND($U13&gt;BM$6,$U13&lt;=BN$6),+$T13,0)</f>
        <v>0</v>
      </c>
      <c r="BO13" s="87" t="n">
        <f aca="false">IF(AND($U13&gt;BN$6,$U13&lt;=BO$6),+$T13,0)</f>
        <v>0</v>
      </c>
      <c r="BP13" s="87" t="n">
        <f aca="false">IF(AND($U13&gt;BO$6,$U13&lt;=BP$6),+$T13,0)</f>
        <v>0</v>
      </c>
      <c r="BQ13" s="87" t="n">
        <f aca="false">IF(AND($U13&gt;BP$6,$U13&lt;=BQ$6),+$T13,0)</f>
        <v>0</v>
      </c>
      <c r="BR13" s="87" t="n">
        <f aca="false">IF(AND($U13&gt;BQ$6,$U13&lt;=BR$6),+$T13,0)</f>
        <v>0</v>
      </c>
      <c r="BS13" s="87" t="n">
        <f aca="false">IF(AND($U13&gt;BR$6,$U13&lt;=BS$6),+$T13,0)</f>
        <v>0</v>
      </c>
      <c r="BT13" s="87" t="n">
        <f aca="false">IF(AND($U13&gt;BS$6,$U13&lt;=BT$6),+$T13,0)</f>
        <v>0</v>
      </c>
      <c r="BU13" s="87" t="n">
        <f aca="false">IF(AND($U13&gt;BT$6,$U13&lt;=BU$6),+$T13,0)</f>
        <v>0</v>
      </c>
      <c r="BV13" s="87" t="n">
        <f aca="false">IF(AND($U13&gt;BU$6,$U13&lt;=BV$6),+$T13,0)</f>
        <v>0</v>
      </c>
      <c r="BW13" s="87" t="n">
        <f aca="false">IF(AND($U13&gt;BV$6,$U13&lt;=BW$6),+$T13,0)</f>
        <v>0</v>
      </c>
      <c r="BX13" s="87" t="n">
        <f aca="false">IF(AND($U13&gt;BW$6,$U13&lt;=BX$6),+$T13,0)</f>
        <v>0</v>
      </c>
      <c r="BY13" s="87" t="n">
        <f aca="false">IF(AND($U13&gt;BX$6,$U13&lt;=BY$6),+$T13,0)</f>
        <v>0</v>
      </c>
      <c r="BZ13" s="87" t="n">
        <f aca="false">IF(AND($U13&gt;BY$6,$U13&lt;=BZ$6),+$T13,0)</f>
        <v>0</v>
      </c>
      <c r="CA13" s="87" t="n">
        <f aca="false">IF(AND($U13&gt;BZ$6,$U13&lt;=CA$6),+$T13,0)</f>
        <v>0</v>
      </c>
      <c r="CB13" s="87" t="n">
        <f aca="false">IF(AND($U13&gt;CA$6,$U13&lt;=CB$6),+$T13,0)</f>
        <v>0</v>
      </c>
      <c r="CC13" s="87" t="n">
        <f aca="false">IF(AND($U13&gt;CB$6,$U13&lt;=CC$6),+$T13,0)</f>
        <v>0</v>
      </c>
      <c r="CD13" s="87" t="n">
        <f aca="false">IF(AND($U13&gt;CC$6,$U13&lt;=CD$6),+$T13,0)</f>
        <v>0</v>
      </c>
      <c r="CE13" s="87" t="n">
        <f aca="false">IF(AND($U13&gt;CD$6,$U13&lt;=CE$6),+$T13,0)</f>
        <v>0</v>
      </c>
      <c r="CF13" s="87" t="n">
        <f aca="false">IF(AND($U13&gt;CE$6,$U13&lt;=CF$6),+$T13,0)</f>
        <v>0</v>
      </c>
      <c r="CG13" s="87" t="n">
        <f aca="false">IF(AND($U13&gt;CF$6,$U13&lt;=CG$6),+$T13,0)</f>
        <v>0</v>
      </c>
      <c r="CH13" s="87" t="n">
        <f aca="false">IF(AND($U13&gt;CG$6,$U13&lt;=CH$6),+$T13,0)</f>
        <v>0</v>
      </c>
      <c r="CI13" s="87" t="n">
        <f aca="false">IF(AND($U13&gt;CH$6,$U13&lt;=CI$6),+$T13,0)</f>
        <v>0</v>
      </c>
      <c r="CJ13" s="87" t="n">
        <f aca="false">IF(AND($U13&gt;CI$6,$U13&lt;=CJ$6),+$T13,0)</f>
        <v>0</v>
      </c>
      <c r="CK13" s="87" t="n">
        <f aca="false">IF(AND($U13&gt;CJ$6,$U13&lt;=CK$6),+$T13,0)</f>
        <v>0</v>
      </c>
      <c r="CL13" s="87" t="n">
        <f aca="false">IF(AND($U13&gt;CK$6,$U13&lt;=CL$6),+$T13,0)</f>
        <v>0</v>
      </c>
      <c r="CM13" s="87" t="n">
        <f aca="false">IF(AND($U13&gt;CL$6,$U13&lt;=CM$6),+$T13,0)</f>
        <v>0</v>
      </c>
      <c r="CN13" s="87" t="n">
        <f aca="false">IF(AND($U13&gt;CM$6,$U13&lt;=CN$6),+$T13,0)</f>
        <v>0</v>
      </c>
      <c r="CO13" s="87" t="n">
        <f aca="false">IF(AND($U13&gt;CN$6,$U13&lt;=CO$6),+$T13,0)</f>
        <v>0</v>
      </c>
      <c r="CP13" s="87" t="n">
        <f aca="false">IF(AND($U13&gt;CO$6,$U13&lt;=CP$6),+$T13,0)</f>
        <v>0</v>
      </c>
      <c r="CQ13" s="87" t="n">
        <f aca="false">IF(AND($U13&gt;CP$6,$U13&lt;=CQ$6),+$T13,0)</f>
        <v>0</v>
      </c>
      <c r="CR13" s="87" t="n">
        <f aca="false">IF(AND($U13&gt;CQ$6,$U13&lt;=CR$6),+$T13,0)</f>
        <v>0</v>
      </c>
      <c r="CS13" s="87" t="n">
        <f aca="false">IF(AND($U13&gt;CR$6,$U13&lt;=CS$6),+$T13,0)</f>
        <v>0</v>
      </c>
      <c r="CT13" s="87" t="n">
        <f aca="false">IF(AND($U13&gt;CS$6,$U13&lt;=CT$6),+$T13,0)</f>
        <v>0</v>
      </c>
      <c r="CU13" s="87" t="n">
        <f aca="false">IF(AND($U13&gt;CT$6,$U13&lt;=CU$6),+$T13,0)</f>
        <v>0</v>
      </c>
      <c r="CV13" s="87" t="n">
        <f aca="false">IF(AND($U13&gt;CU$6,$U13&lt;=CV$6),+$T13,0)</f>
        <v>0</v>
      </c>
      <c r="CW13" s="87" t="n">
        <f aca="false">IF(AND($U13&gt;CV$6,$U13&lt;=CW$6),+$T13,0)</f>
        <v>0</v>
      </c>
      <c r="CX13" s="87" t="n">
        <f aca="false">IF(AND($U13&gt;CW$6,$U13&lt;=CX$6),+$T13,0)</f>
        <v>0</v>
      </c>
      <c r="CY13" s="87" t="n">
        <f aca="false">IF(AND($U13&gt;CX$6,$U13&lt;=CY$6),+$T13,0)</f>
        <v>0</v>
      </c>
      <c r="CZ13" s="87" t="n">
        <f aca="false">IF(AND($U13&gt;CY$6,$U13&lt;=CZ$6),+$T13,0)</f>
        <v>0</v>
      </c>
      <c r="DA13" s="87" t="n">
        <f aca="false">IF(AND($U13&gt;CZ$6,$U13&lt;=DA$6),+$T13,0)</f>
        <v>0</v>
      </c>
      <c r="DB13" s="87" t="n">
        <f aca="false">IF(AND($U13&gt;DA$6,$U13&lt;=DB$6),+$T13,0)</f>
        <v>0</v>
      </c>
      <c r="DC13" s="87" t="n">
        <f aca="false">IF(AND($U13&gt;DB$6,$U13&lt;=DC$6),+$T13,0)</f>
        <v>0</v>
      </c>
      <c r="DD13" s="87" t="n">
        <f aca="false">IF(AND($U13&gt;DC$6,$U13&lt;=DD$6),+$T13,0)</f>
        <v>0</v>
      </c>
      <c r="DE13" s="87" t="n">
        <f aca="false">IF(AND($U13&gt;DD$6,$U13&lt;=DE$6),+$T13,0)</f>
        <v>0</v>
      </c>
      <c r="DF13" s="87" t="n">
        <f aca="false">IF(AND($U13&gt;DE$6,$U13&lt;=DF$6),+$T13,0)</f>
        <v>0</v>
      </c>
      <c r="DG13" s="87" t="n">
        <f aca="false">IF(AND($U13&gt;DF$6,$U13&lt;=DG$6),+$T13,0)</f>
        <v>0</v>
      </c>
      <c r="DH13" s="87" t="n">
        <f aca="false">IF(AND($U13&gt;DG$6,$U13&lt;=DH$6),+$T13,0)</f>
        <v>0</v>
      </c>
      <c r="DI13" s="87" t="n">
        <f aca="false">IF(AND($U13&gt;DH$6,$U13&lt;=DI$6),+$T13,0)</f>
        <v>0</v>
      </c>
      <c r="DJ13" s="87" t="n">
        <f aca="false">IF(AND($U13&gt;DI$6,$U13&lt;=DJ$6),+$T13,0)</f>
        <v>0</v>
      </c>
      <c r="DK13" s="87" t="n">
        <f aca="false">IF(AND($U13&gt;DJ$6,$U13&lt;=DK$6),+$T13,0)</f>
        <v>0</v>
      </c>
      <c r="DL13" s="87" t="n">
        <f aca="false">IF(AND($U13&gt;DK$6,$U13&lt;=DL$6),+$T13,0)</f>
        <v>0</v>
      </c>
      <c r="DM13" s="87" t="n">
        <f aca="false">IF(AND($U13&gt;DL$6,$U13&lt;=DM$6),+$T13,0)</f>
        <v>0</v>
      </c>
      <c r="DN13" s="87" t="n">
        <f aca="false">IF(AND($U13&gt;DM$6,$U13&lt;=DN$6),+$T13,0)</f>
        <v>0</v>
      </c>
      <c r="DO13" s="87" t="n">
        <f aca="false">IF(AND($U13&gt;DN$6,$U13&lt;=DO$6),+$T13,0)</f>
        <v>0</v>
      </c>
      <c r="DP13" s="87" t="n">
        <f aca="false">IF(AND($U13&gt;DO$6,$U13&lt;=DP$6),+$T13,0)</f>
        <v>0</v>
      </c>
      <c r="DQ13" s="87" t="n">
        <f aca="false">IF(AND($U13&gt;DP$6,$U13&lt;=DQ$6),+$T13,0)</f>
        <v>0</v>
      </c>
      <c r="DR13" s="87" t="n">
        <f aca="false">IF(AND($U13&gt;DQ$6,$U13&lt;=DR$6),+$T13,0)</f>
        <v>0</v>
      </c>
      <c r="DS13" s="87" t="n">
        <f aca="false">IF(AND($U13&gt;DR$6,$U13&lt;=DS$6),+$T13,0)</f>
        <v>0</v>
      </c>
      <c r="DT13" s="87" t="n">
        <f aca="false">IF(AND($U13&gt;DS$6,$U13&lt;=DT$6),+$T13,0)</f>
        <v>0</v>
      </c>
      <c r="DU13" s="87" t="n">
        <f aca="false">IF(AND($U13&gt;DT$6,$U13&lt;=DU$6),+$T13,0)</f>
        <v>0</v>
      </c>
      <c r="DV13" s="87" t="n">
        <f aca="false">IF(AND($U13&gt;DU$6,$U13&lt;=DV$6),+$T13,0)</f>
        <v>0</v>
      </c>
      <c r="DW13" s="87" t="n">
        <f aca="false">IF(AND($U13&gt;DV$6,$U13&lt;=DW$6),+$T13,0)</f>
        <v>0</v>
      </c>
      <c r="DX13" s="87" t="n">
        <f aca="false">IF(AND($U13&gt;DW$6,$U13&lt;=DX$6),+$T13,0)</f>
        <v>0</v>
      </c>
      <c r="DY13" s="87" t="n">
        <f aca="false">IF(AND($U13&gt;DX$6,$U13&lt;=DY$6),+$T13,0)</f>
        <v>0</v>
      </c>
      <c r="DZ13" s="87" t="n">
        <f aca="false">IF(AND($U13&gt;DY$6,$U13&lt;=DZ$6),+$T13,0)</f>
        <v>0</v>
      </c>
      <c r="EA13" s="87" t="n">
        <f aca="false">IF(AND($U13&gt;DZ$6,$U13&lt;=EA$6),+$T13,0)</f>
        <v>0</v>
      </c>
      <c r="EB13" s="87" t="n">
        <f aca="false">IF(AND($U13&gt;EA$6,$U13&lt;=EB$6),+$T13,0)</f>
        <v>0</v>
      </c>
      <c r="EC13" s="87" t="n">
        <f aca="false">IF(AND($U13&gt;EB$6,$U13&lt;=EC$6),+$T13,0)</f>
        <v>0</v>
      </c>
      <c r="ED13" s="87" t="n">
        <f aca="false">IF(AND($U13&gt;EC$6,$U13&lt;=ED$6),+$T13,0)</f>
        <v>0</v>
      </c>
      <c r="EE13" s="87" t="n">
        <f aca="false">IF(AND($U13&gt;ED$6,$U13&lt;=EE$6),+$T13,0)</f>
        <v>0</v>
      </c>
      <c r="EF13" s="87" t="n">
        <f aca="false">IF(AND($U13&gt;EE$6,$U13&lt;=EF$6),+$T13,0)</f>
        <v>0</v>
      </c>
      <c r="EG13" s="87" t="n">
        <f aca="false">IF(AND($U13&gt;EF$6,$U13&lt;=EG$6),+$T13,0)</f>
        <v>0</v>
      </c>
      <c r="EH13" s="87" t="n">
        <f aca="false">IF(AND($U13&gt;EG$6,$U13&lt;=EH$6),+$T13,0)</f>
        <v>0</v>
      </c>
      <c r="EI13" s="87" t="n">
        <f aca="false">IF(AND($U13&gt;EH$6,$U13&lt;=EI$6),+$T13,0)</f>
        <v>0</v>
      </c>
      <c r="EJ13" s="87" t="n">
        <f aca="false">IF(AND($U13&gt;EI$6,$U13&lt;=EJ$6),+$T13,0)</f>
        <v>0</v>
      </c>
      <c r="EK13" s="87" t="n">
        <f aca="false">IF(AND($U13&gt;EJ$6,$U13&lt;=EK$6),+$T13,0)</f>
        <v>0</v>
      </c>
      <c r="EL13" s="87" t="n">
        <f aca="false">IF(AND($U13&gt;EK$6,$U13&lt;=EL$6),+$T13,0)</f>
        <v>0</v>
      </c>
      <c r="EM13" s="87" t="n">
        <f aca="false">IF(AND($U13&gt;EL$6,$U13&lt;=EM$6),+$T13,0)</f>
        <v>0</v>
      </c>
      <c r="EN13" s="87" t="n">
        <f aca="false">IF(AND($U13&gt;EM$6,$U13&lt;=EN$6),+$T13,0)</f>
        <v>0</v>
      </c>
      <c r="EO13" s="87" t="n">
        <f aca="false">IF(AND($U13&gt;EN$6,$U13&lt;=EO$6),+$T13,0)</f>
        <v>0</v>
      </c>
      <c r="EP13" s="87" t="n">
        <f aca="false">IF(AND($U13&gt;EO$6,$U13&lt;=EP$6),+$T13,0)</f>
        <v>0</v>
      </c>
      <c r="EQ13" s="87" t="n">
        <f aca="false">IF(AND($U13&gt;EP$6,$U13&lt;=EQ$6),+$T13,0)</f>
        <v>0</v>
      </c>
      <c r="ER13" s="87" t="n">
        <f aca="false">IF(AND($U13&gt;EQ$6,$U13&lt;=ER$6),+$T13,0)</f>
        <v>0</v>
      </c>
      <c r="ES13" s="87" t="n">
        <f aca="false">IF(AND($U13&gt;ER$6,$U13&lt;=ES$6),+$T13,0)</f>
        <v>0</v>
      </c>
      <c r="ET13" s="87" t="n">
        <f aca="false">IF(AND($U13&gt;ES$6,$U13&lt;=ET$6),+$T13,0)</f>
        <v>0</v>
      </c>
      <c r="EU13" s="87" t="n">
        <f aca="false">IF(AND($U13&gt;ET$6,$U13&lt;=EU$6),+$T13,0)</f>
        <v>0</v>
      </c>
      <c r="EV13" s="87" t="n">
        <f aca="false">IF(AND($U13&gt;EU$6,$U13&lt;=EV$6),+$T13,0)</f>
        <v>0</v>
      </c>
      <c r="EW13" s="87" t="n">
        <f aca="false">IF(AND($U13&gt;EV$6,$U13&lt;=EW$6),+$T13,0)</f>
        <v>0</v>
      </c>
      <c r="EX13" s="87" t="n">
        <f aca="false">IF(AND($U13&gt;EW$6,$U13&lt;=EX$6),+$T13,0)</f>
        <v>0</v>
      </c>
      <c r="EY13" s="87" t="n">
        <f aca="false">IF(AND($U13&gt;EX$6,$U13&lt;=EY$6),+$T13,0)</f>
        <v>0</v>
      </c>
      <c r="EZ13" s="87" t="n">
        <f aca="false">IF(AND($U13&gt;EY$6,$U13&lt;=EZ$6),+$T13,0)</f>
        <v>0</v>
      </c>
      <c r="FA13" s="87" t="n">
        <f aca="false">IF(AND($U13&gt;EZ$6,$U13&lt;=FA$6),+$T13,0)</f>
        <v>0</v>
      </c>
      <c r="FB13" s="87" t="n">
        <f aca="false">IF(AND($U13&gt;FA$6,$U13&lt;=FB$6),+$T13,0)</f>
        <v>0</v>
      </c>
      <c r="FC13" s="87" t="n">
        <f aca="false">IF(AND($U13&gt;FB$6,$U13&lt;=FC$6),+$T13,0)</f>
        <v>0</v>
      </c>
      <c r="FD13" s="87" t="n">
        <f aca="false">IF(AND($U13&gt;FC$6,$U13&lt;=FD$6),+$T13,0)</f>
        <v>0</v>
      </c>
      <c r="FE13" s="87" t="n">
        <f aca="false">IF(AND($U13&gt;FD$6,$U13&lt;=FE$6),+$T13,0)</f>
        <v>0</v>
      </c>
      <c r="FF13" s="87" t="n">
        <f aca="false">IF(AND($U13&gt;FE$6,$U13&lt;=FF$6),+$T13,0)</f>
        <v>0</v>
      </c>
      <c r="FG13" s="87" t="n">
        <f aca="false">IF(AND($U13&gt;FF$6,$U13&lt;=FG$6),+$T13,0)</f>
        <v>0</v>
      </c>
      <c r="FH13" s="87" t="n">
        <f aca="false">IF(AND($U13&gt;FG$6,$U13&lt;=FH$6),+$T13,0)</f>
        <v>0</v>
      </c>
      <c r="FI13" s="87" t="n">
        <f aca="false">IF(AND($U13&gt;FH$6,$U13&lt;=FI$6),+$T13,0)</f>
        <v>0</v>
      </c>
      <c r="FJ13" s="87" t="n">
        <f aca="false">IF(AND($U13&gt;FI$6,$U13&lt;=FJ$6),+$T13,0)</f>
        <v>0</v>
      </c>
      <c r="FK13" s="87" t="n">
        <f aca="false">IF(AND($U13&gt;FJ$6,$U13&lt;=FK$6),+$T13,0)</f>
        <v>0</v>
      </c>
      <c r="FL13" s="87" t="n">
        <f aca="false">IF(AND($U13&gt;FK$6,$U13&lt;=FL$6),+$T13,0)</f>
        <v>0</v>
      </c>
      <c r="FM13" s="87" t="n">
        <f aca="false">IF(AND($U13&gt;FL$6,$U13&lt;=FM$6),+$T13,0)</f>
        <v>0</v>
      </c>
      <c r="FN13" s="87" t="n">
        <f aca="false">IF(AND($U13&gt;FM$6,$U13&lt;=FN$6),+$T13,0)</f>
        <v>0</v>
      </c>
      <c r="FO13" s="87" t="n">
        <f aca="false">IF(AND($U13&gt;FN$6,$U13&lt;=FO$6),+$T13,0)</f>
        <v>0</v>
      </c>
      <c r="FP13" s="87" t="n">
        <f aca="false">IF(AND($U13&gt;FO$6,$U13&lt;=FP$6),+$T13,0)</f>
        <v>0</v>
      </c>
      <c r="FQ13" s="87" t="n">
        <f aca="false">IF(AND($U13&gt;FP$6,$U13&lt;=FQ$6),+$T13,0)</f>
        <v>0</v>
      </c>
      <c r="FR13" s="87" t="n">
        <f aca="false">IF(AND($U13&gt;FQ$6,$U13&lt;=FR$6),+$T13,0)</f>
        <v>0</v>
      </c>
      <c r="FS13" s="87" t="n">
        <f aca="false">IF(AND($U13&gt;FR$6,$U13&lt;=FS$6),+$T13,0)</f>
        <v>0</v>
      </c>
      <c r="FT13" s="87" t="n">
        <f aca="false">IF(AND($U13&gt;FS$6,$U13&lt;=FT$6),+$T13,0)</f>
        <v>0</v>
      </c>
      <c r="FU13" s="87" t="n">
        <f aca="false">IF(AND($U13&gt;FT$6,$U13&lt;=FU$6),+$T13,0)</f>
        <v>0</v>
      </c>
      <c r="FV13" s="87" t="n">
        <f aca="false">IF(AND($U13&gt;FU$6,$U13&lt;=FV$6),+$T13,0)</f>
        <v>0</v>
      </c>
      <c r="FW13" s="87" t="n">
        <f aca="false">IF(AND($U13&gt;FV$6,$U13&lt;=FW$6),+$T13,0)</f>
        <v>0</v>
      </c>
      <c r="FX13" s="87" t="n">
        <f aca="false">IF(AND($U13&gt;FW$6,$U13&lt;=FX$6),+$T13,0)</f>
        <v>0</v>
      </c>
      <c r="FY13" s="87" t="n">
        <f aca="false">IF(AND($U13&gt;FX$6,$U13&lt;=FY$6),+$T13,0)</f>
        <v>0</v>
      </c>
      <c r="FZ13" s="87" t="n">
        <f aca="false">IF(AND($U13&gt;FY$6,$U13&lt;=FZ$6),+$T13,0)</f>
        <v>0</v>
      </c>
      <c r="GA13" s="87" t="n">
        <f aca="false">IF(AND($U13&gt;FZ$6,$U13&lt;=GA$6),+$T13,0)</f>
        <v>0</v>
      </c>
      <c r="GB13" s="87" t="n">
        <f aca="false">IF(AND($U13&gt;GA$6,$U13&lt;=GB$6),+$T13,0)</f>
        <v>0</v>
      </c>
      <c r="GC13" s="87"/>
      <c r="GD13" s="65" t="n">
        <f aca="false">SUM($X13:$GC13)</f>
        <v>105.4128</v>
      </c>
      <c r="GE13" s="65" t="n">
        <f aca="false">+GD13-T13</f>
        <v>0</v>
      </c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12.75" hidden="false" customHeight="false" outlineLevel="0" collapsed="false">
      <c r="A14" s="96" t="n">
        <v>2</v>
      </c>
      <c r="B14" s="86" t="s">
        <v>260</v>
      </c>
      <c r="C14" s="97" t="s">
        <v>256</v>
      </c>
      <c r="D14" s="98" t="s">
        <v>280</v>
      </c>
      <c r="E14" s="35" t="s">
        <v>292</v>
      </c>
      <c r="F14" s="99" t="n">
        <v>37134</v>
      </c>
      <c r="G14" s="35"/>
      <c r="H14" s="100" t="s">
        <v>125</v>
      </c>
      <c r="I14" s="35" t="s">
        <v>158</v>
      </c>
      <c r="J14" s="39" t="s">
        <v>283</v>
      </c>
      <c r="K14" s="39"/>
      <c r="L14" s="101" t="s">
        <v>284</v>
      </c>
      <c r="M14" s="35"/>
      <c r="N14" s="35"/>
      <c r="O14" s="101"/>
      <c r="P14" s="101"/>
      <c r="Q14" s="101"/>
      <c r="R14" s="55" t="n">
        <v>461.505</v>
      </c>
      <c r="S14" s="101" t="s">
        <v>288</v>
      </c>
      <c r="T14" s="55" t="n">
        <f aca="false">IF($S14="USD",+$R14,VLOOKUP($S14,Rates!$A$3:$C$7,3)*$R14)</f>
        <v>461.505</v>
      </c>
      <c r="U14" s="104" t="n">
        <v>38684</v>
      </c>
      <c r="V14" s="18"/>
      <c r="W14" s="18"/>
      <c r="X14" s="87" t="n">
        <f aca="false">IF(AND($U14&gt;W$6,$U14&lt;=X$6),+$T14,0)</f>
        <v>0</v>
      </c>
      <c r="Y14" s="87" t="n">
        <f aca="false">IF(AND($U14&gt;X$6,$U14&lt;=Y$6),+$T14,0)</f>
        <v>0</v>
      </c>
      <c r="Z14" s="87" t="n">
        <f aca="false">IF(AND($U14&gt;Y$6,$U14&lt;=Z$6),+$T14,0)</f>
        <v>0</v>
      </c>
      <c r="AA14" s="87" t="n">
        <f aca="false">IF(AND($U14&gt;Z$6,$U14&lt;=AA$6),+$T14,0)</f>
        <v>0</v>
      </c>
      <c r="AB14" s="87" t="n">
        <f aca="false">IF(AND($U14&gt;AA$6,$U14&lt;=AB$6),+$T14,0)</f>
        <v>0</v>
      </c>
      <c r="AC14" s="87" t="n">
        <f aca="false">IF(AND($U14&gt;AB$6,$U14&lt;=AC$6),+$T14,0)</f>
        <v>0</v>
      </c>
      <c r="AD14" s="87" t="n">
        <f aca="false">IF(AND($U14&gt;AC$6,$U14&lt;=AD$6),+$T14,0)</f>
        <v>0</v>
      </c>
      <c r="AE14" s="87" t="n">
        <f aca="false">IF(AND($U14&gt;AD$6,$U14&lt;=AE$6),+$T14,0)</f>
        <v>0</v>
      </c>
      <c r="AF14" s="87" t="n">
        <f aca="false">IF(AND($U14&gt;AE$6,$U14&lt;=AF$6),+$T14,0)</f>
        <v>0</v>
      </c>
      <c r="AG14" s="87" t="n">
        <f aca="false">IF(AND($U14&gt;AF$6,$U14&lt;=AG$6),+$T14,0)</f>
        <v>0</v>
      </c>
      <c r="AH14" s="87" t="n">
        <f aca="false">IF(AND($U14&gt;AG$6,$U14&lt;=AH$6),+$T14,0)</f>
        <v>0</v>
      </c>
      <c r="AI14" s="87" t="n">
        <f aca="false">IF(AND($U14&gt;AH$6,$U14&lt;=AI$6),+$T14,0)</f>
        <v>0</v>
      </c>
      <c r="AJ14" s="87" t="n">
        <f aca="false">IF(AND($U14&gt;AI$6,$U14&lt;=AJ$6),+$T14,0)</f>
        <v>0</v>
      </c>
      <c r="AK14" s="87" t="n">
        <f aca="false">IF(AND($U14&gt;AJ$6,$U14&lt;=AK$6),+$T14,0)</f>
        <v>0</v>
      </c>
      <c r="AL14" s="87" t="n">
        <f aca="false">IF(AND($U14&gt;AK$6,$U14&lt;=AL$6),+$T14,0)</f>
        <v>0</v>
      </c>
      <c r="AM14" s="87" t="n">
        <f aca="false">IF(AND($U14&gt;AL$6,$U14&lt;=AM$6),+$T14,0)</f>
        <v>0</v>
      </c>
      <c r="AN14" s="87" t="n">
        <f aca="false">IF(AND($U14&gt;AM$6,$U14&lt;=AN$6),+$T14,0)</f>
        <v>0</v>
      </c>
      <c r="AO14" s="87" t="n">
        <f aca="false">IF(AND($U14&gt;AN$6,$U14&lt;=AO$6),+$T14,0)</f>
        <v>461.505</v>
      </c>
      <c r="AP14" s="87" t="n">
        <f aca="false">IF(AND($U14&gt;AO$6,$U14&lt;=AP$6),+$T14,0)</f>
        <v>0</v>
      </c>
      <c r="AQ14" s="87" t="n">
        <f aca="false">IF(AND($U14&gt;AP$6,$U14&lt;=AQ$6),+$T14,0)</f>
        <v>0</v>
      </c>
      <c r="AR14" s="87" t="n">
        <f aca="false">IF(AND($U14&gt;AQ$6,$U14&lt;=AR$6),+$T14,0)</f>
        <v>0</v>
      </c>
      <c r="AS14" s="87" t="n">
        <f aca="false">IF(AND($U14&gt;AR$6,$U14&lt;=AS$6),+$T14,0)</f>
        <v>0</v>
      </c>
      <c r="AT14" s="87" t="n">
        <f aca="false">IF(AND($U14&gt;AS$6,$U14&lt;=AT$6),+$T14,0)</f>
        <v>0</v>
      </c>
      <c r="AU14" s="87" t="n">
        <f aca="false">IF(AND($U14&gt;AT$6,$U14&lt;=AU$6),+$T14,0)</f>
        <v>0</v>
      </c>
      <c r="AV14" s="87" t="n">
        <f aca="false">IF(AND($U14&gt;AU$6,$U14&lt;=AV$6),+$T14,0)</f>
        <v>0</v>
      </c>
      <c r="AW14" s="87" t="n">
        <f aca="false">IF(AND($U14&gt;AV$6,$U14&lt;=AW$6),+$T14,0)</f>
        <v>0</v>
      </c>
      <c r="AX14" s="87" t="n">
        <f aca="false">IF(AND($U14&gt;AW$6,$U14&lt;=AX$6),+$T14,0)</f>
        <v>0</v>
      </c>
      <c r="AY14" s="87" t="n">
        <f aca="false">IF(AND($U14&gt;AX$6,$U14&lt;=AY$6),+$T14,0)</f>
        <v>0</v>
      </c>
      <c r="AZ14" s="87" t="n">
        <f aca="false">IF(AND($U14&gt;AY$6,$U14&lt;=AZ$6),+$T14,0)</f>
        <v>0</v>
      </c>
      <c r="BA14" s="87" t="n">
        <f aca="false">IF(AND($U14&gt;AZ$6,$U14&lt;=BA$6),+$T14,0)</f>
        <v>0</v>
      </c>
      <c r="BB14" s="87" t="n">
        <f aca="false">IF(AND($U14&gt;BA$6,$U14&lt;=BB$6),+$T14,0)</f>
        <v>0</v>
      </c>
      <c r="BC14" s="87" t="n">
        <f aca="false">IF(AND($U14&gt;BB$6,$U14&lt;=BC$6),+$T14,0)</f>
        <v>0</v>
      </c>
      <c r="BD14" s="87" t="n">
        <f aca="false">IF(AND($U14&gt;BC$6,$U14&lt;=BD$6),+$T14,0)</f>
        <v>0</v>
      </c>
      <c r="BE14" s="87" t="n">
        <f aca="false">IF(AND($U14&gt;BD$6,$U14&lt;=BE$6),+$T14,0)</f>
        <v>0</v>
      </c>
      <c r="BF14" s="87" t="n">
        <f aca="false">IF(AND($U14&gt;BE$6,$U14&lt;=BF$6),+$T14,0)</f>
        <v>0</v>
      </c>
      <c r="BG14" s="87" t="n">
        <f aca="false">IF(AND($U14&gt;BF$6,$U14&lt;=BG$6),+$T14,0)</f>
        <v>0</v>
      </c>
      <c r="BH14" s="87" t="n">
        <f aca="false">IF(AND($U14&gt;BG$6,$U14&lt;=BH$6),+$T14,0)</f>
        <v>0</v>
      </c>
      <c r="BI14" s="87" t="n">
        <f aca="false">IF(AND($U14&gt;BH$6,$U14&lt;=BI$6),+$T14,0)</f>
        <v>0</v>
      </c>
      <c r="BJ14" s="87" t="n">
        <f aca="false">IF(AND($U14&gt;BI$6,$U14&lt;=BJ$6),+$T14,0)</f>
        <v>0</v>
      </c>
      <c r="BK14" s="87" t="n">
        <f aca="false">IF(AND($U14&gt;BJ$6,$U14&lt;=BK$6),+$T14,0)</f>
        <v>0</v>
      </c>
      <c r="BL14" s="87" t="n">
        <f aca="false">IF(AND($U14&gt;BK$6,$U14&lt;=BL$6),+$T14,0)</f>
        <v>0</v>
      </c>
      <c r="BM14" s="87" t="n">
        <f aca="false">IF(AND($U14&gt;BL$6,$U14&lt;=BM$6),+$T14,0)</f>
        <v>0</v>
      </c>
      <c r="BN14" s="87" t="n">
        <f aca="false">IF(AND($U14&gt;BM$6,$U14&lt;=BN$6),+$T14,0)</f>
        <v>0</v>
      </c>
      <c r="BO14" s="87" t="n">
        <f aca="false">IF(AND($U14&gt;BN$6,$U14&lt;=BO$6),+$T14,0)</f>
        <v>0</v>
      </c>
      <c r="BP14" s="87" t="n">
        <f aca="false">IF(AND($U14&gt;BO$6,$U14&lt;=BP$6),+$T14,0)</f>
        <v>0</v>
      </c>
      <c r="BQ14" s="87" t="n">
        <f aca="false">IF(AND($U14&gt;BP$6,$U14&lt;=BQ$6),+$T14,0)</f>
        <v>0</v>
      </c>
      <c r="BR14" s="87" t="n">
        <f aca="false">IF(AND($U14&gt;BQ$6,$U14&lt;=BR$6),+$T14,0)</f>
        <v>0</v>
      </c>
      <c r="BS14" s="87" t="n">
        <f aca="false">IF(AND($U14&gt;BR$6,$U14&lt;=BS$6),+$T14,0)</f>
        <v>0</v>
      </c>
      <c r="BT14" s="87" t="n">
        <f aca="false">IF(AND($U14&gt;BS$6,$U14&lt;=BT$6),+$T14,0)</f>
        <v>0</v>
      </c>
      <c r="BU14" s="87" t="n">
        <f aca="false">IF(AND($U14&gt;BT$6,$U14&lt;=BU$6),+$T14,0)</f>
        <v>0</v>
      </c>
      <c r="BV14" s="87" t="n">
        <f aca="false">IF(AND($U14&gt;BU$6,$U14&lt;=BV$6),+$T14,0)</f>
        <v>0</v>
      </c>
      <c r="BW14" s="87" t="n">
        <f aca="false">IF(AND($U14&gt;BV$6,$U14&lt;=BW$6),+$T14,0)</f>
        <v>0</v>
      </c>
      <c r="BX14" s="87" t="n">
        <f aca="false">IF(AND($U14&gt;BW$6,$U14&lt;=BX$6),+$T14,0)</f>
        <v>0</v>
      </c>
      <c r="BY14" s="87" t="n">
        <f aca="false">IF(AND($U14&gt;BX$6,$U14&lt;=BY$6),+$T14,0)</f>
        <v>0</v>
      </c>
      <c r="BZ14" s="87" t="n">
        <f aca="false">IF(AND($U14&gt;BY$6,$U14&lt;=BZ$6),+$T14,0)</f>
        <v>0</v>
      </c>
      <c r="CA14" s="87" t="n">
        <f aca="false">IF(AND($U14&gt;BZ$6,$U14&lt;=CA$6),+$T14,0)</f>
        <v>0</v>
      </c>
      <c r="CB14" s="87" t="n">
        <f aca="false">IF(AND($U14&gt;CA$6,$U14&lt;=CB$6),+$T14,0)</f>
        <v>0</v>
      </c>
      <c r="CC14" s="87" t="n">
        <f aca="false">IF(AND($U14&gt;CB$6,$U14&lt;=CC$6),+$T14,0)</f>
        <v>0</v>
      </c>
      <c r="CD14" s="87" t="n">
        <f aca="false">IF(AND($U14&gt;CC$6,$U14&lt;=CD$6),+$T14,0)</f>
        <v>0</v>
      </c>
      <c r="CE14" s="87" t="n">
        <f aca="false">IF(AND($U14&gt;CD$6,$U14&lt;=CE$6),+$T14,0)</f>
        <v>0</v>
      </c>
      <c r="CF14" s="87" t="n">
        <f aca="false">IF(AND($U14&gt;CE$6,$U14&lt;=CF$6),+$T14,0)</f>
        <v>0</v>
      </c>
      <c r="CG14" s="87" t="n">
        <f aca="false">IF(AND($U14&gt;CF$6,$U14&lt;=CG$6),+$T14,0)</f>
        <v>0</v>
      </c>
      <c r="CH14" s="87" t="n">
        <f aca="false">IF(AND($U14&gt;CG$6,$U14&lt;=CH$6),+$T14,0)</f>
        <v>0</v>
      </c>
      <c r="CI14" s="87" t="n">
        <f aca="false">IF(AND($U14&gt;CH$6,$U14&lt;=CI$6),+$T14,0)</f>
        <v>0</v>
      </c>
      <c r="CJ14" s="87" t="n">
        <f aca="false">IF(AND($U14&gt;CI$6,$U14&lt;=CJ$6),+$T14,0)</f>
        <v>0</v>
      </c>
      <c r="CK14" s="87" t="n">
        <f aca="false">IF(AND($U14&gt;CJ$6,$U14&lt;=CK$6),+$T14,0)</f>
        <v>0</v>
      </c>
      <c r="CL14" s="87" t="n">
        <f aca="false">IF(AND($U14&gt;CK$6,$U14&lt;=CL$6),+$T14,0)</f>
        <v>0</v>
      </c>
      <c r="CM14" s="87" t="n">
        <f aca="false">IF(AND($U14&gt;CL$6,$U14&lt;=CM$6),+$T14,0)</f>
        <v>0</v>
      </c>
      <c r="CN14" s="87" t="n">
        <f aca="false">IF(AND($U14&gt;CM$6,$U14&lt;=CN$6),+$T14,0)</f>
        <v>0</v>
      </c>
      <c r="CO14" s="87" t="n">
        <f aca="false">IF(AND($U14&gt;CN$6,$U14&lt;=CO$6),+$T14,0)</f>
        <v>0</v>
      </c>
      <c r="CP14" s="87" t="n">
        <f aca="false">IF(AND($U14&gt;CO$6,$U14&lt;=CP$6),+$T14,0)</f>
        <v>0</v>
      </c>
      <c r="CQ14" s="87" t="n">
        <f aca="false">IF(AND($U14&gt;CP$6,$U14&lt;=CQ$6),+$T14,0)</f>
        <v>0</v>
      </c>
      <c r="CR14" s="87" t="n">
        <f aca="false">IF(AND($U14&gt;CQ$6,$U14&lt;=CR$6),+$T14,0)</f>
        <v>0</v>
      </c>
      <c r="CS14" s="87" t="n">
        <f aca="false">IF(AND($U14&gt;CR$6,$U14&lt;=CS$6),+$T14,0)</f>
        <v>0</v>
      </c>
      <c r="CT14" s="87" t="n">
        <f aca="false">IF(AND($U14&gt;CS$6,$U14&lt;=CT$6),+$T14,0)</f>
        <v>0</v>
      </c>
      <c r="CU14" s="87" t="n">
        <f aca="false">IF(AND($U14&gt;CT$6,$U14&lt;=CU$6),+$T14,0)</f>
        <v>0</v>
      </c>
      <c r="CV14" s="87" t="n">
        <f aca="false">IF(AND($U14&gt;CU$6,$U14&lt;=CV$6),+$T14,0)</f>
        <v>0</v>
      </c>
      <c r="CW14" s="87" t="n">
        <f aca="false">IF(AND($U14&gt;CV$6,$U14&lt;=CW$6),+$T14,0)</f>
        <v>0</v>
      </c>
      <c r="CX14" s="87" t="n">
        <f aca="false">IF(AND($U14&gt;CW$6,$U14&lt;=CX$6),+$T14,0)</f>
        <v>0</v>
      </c>
      <c r="CY14" s="87" t="n">
        <f aca="false">IF(AND($U14&gt;CX$6,$U14&lt;=CY$6),+$T14,0)</f>
        <v>0</v>
      </c>
      <c r="CZ14" s="87" t="n">
        <f aca="false">IF(AND($U14&gt;CY$6,$U14&lt;=CZ$6),+$T14,0)</f>
        <v>0</v>
      </c>
      <c r="DA14" s="87" t="n">
        <f aca="false">IF(AND($U14&gt;CZ$6,$U14&lt;=DA$6),+$T14,0)</f>
        <v>0</v>
      </c>
      <c r="DB14" s="87" t="n">
        <f aca="false">IF(AND($U14&gt;DA$6,$U14&lt;=DB$6),+$T14,0)</f>
        <v>0</v>
      </c>
      <c r="DC14" s="87" t="n">
        <f aca="false">IF(AND($U14&gt;DB$6,$U14&lt;=DC$6),+$T14,0)</f>
        <v>0</v>
      </c>
      <c r="DD14" s="87" t="n">
        <f aca="false">IF(AND($U14&gt;DC$6,$U14&lt;=DD$6),+$T14,0)</f>
        <v>0</v>
      </c>
      <c r="DE14" s="87" t="n">
        <f aca="false">IF(AND($U14&gt;DD$6,$U14&lt;=DE$6),+$T14,0)</f>
        <v>0</v>
      </c>
      <c r="DF14" s="87" t="n">
        <f aca="false">IF(AND($U14&gt;DE$6,$U14&lt;=DF$6),+$T14,0)</f>
        <v>0</v>
      </c>
      <c r="DG14" s="87" t="n">
        <f aca="false">IF(AND($U14&gt;DF$6,$U14&lt;=DG$6),+$T14,0)</f>
        <v>0</v>
      </c>
      <c r="DH14" s="87" t="n">
        <f aca="false">IF(AND($U14&gt;DG$6,$U14&lt;=DH$6),+$T14,0)</f>
        <v>0</v>
      </c>
      <c r="DI14" s="87" t="n">
        <f aca="false">IF(AND($U14&gt;DH$6,$U14&lt;=DI$6),+$T14,0)</f>
        <v>0</v>
      </c>
      <c r="DJ14" s="87" t="n">
        <f aca="false">IF(AND($U14&gt;DI$6,$U14&lt;=DJ$6),+$T14,0)</f>
        <v>0</v>
      </c>
      <c r="DK14" s="87" t="n">
        <f aca="false">IF(AND($U14&gt;DJ$6,$U14&lt;=DK$6),+$T14,0)</f>
        <v>0</v>
      </c>
      <c r="DL14" s="87" t="n">
        <f aca="false">IF(AND($U14&gt;DK$6,$U14&lt;=DL$6),+$T14,0)</f>
        <v>0</v>
      </c>
      <c r="DM14" s="87" t="n">
        <f aca="false">IF(AND($U14&gt;DL$6,$U14&lt;=DM$6),+$T14,0)</f>
        <v>0</v>
      </c>
      <c r="DN14" s="87" t="n">
        <f aca="false">IF(AND($U14&gt;DM$6,$U14&lt;=DN$6),+$T14,0)</f>
        <v>0</v>
      </c>
      <c r="DO14" s="87" t="n">
        <f aca="false">IF(AND($U14&gt;DN$6,$U14&lt;=DO$6),+$T14,0)</f>
        <v>0</v>
      </c>
      <c r="DP14" s="87" t="n">
        <f aca="false">IF(AND($U14&gt;DO$6,$U14&lt;=DP$6),+$T14,0)</f>
        <v>0</v>
      </c>
      <c r="DQ14" s="87" t="n">
        <f aca="false">IF(AND($U14&gt;DP$6,$U14&lt;=DQ$6),+$T14,0)</f>
        <v>0</v>
      </c>
      <c r="DR14" s="87" t="n">
        <f aca="false">IF(AND($U14&gt;DQ$6,$U14&lt;=DR$6),+$T14,0)</f>
        <v>0</v>
      </c>
      <c r="DS14" s="87" t="n">
        <f aca="false">IF(AND($U14&gt;DR$6,$U14&lt;=DS$6),+$T14,0)</f>
        <v>0</v>
      </c>
      <c r="DT14" s="87" t="n">
        <f aca="false">IF(AND($U14&gt;DS$6,$U14&lt;=DT$6),+$T14,0)</f>
        <v>0</v>
      </c>
      <c r="DU14" s="87" t="n">
        <f aca="false">IF(AND($U14&gt;DT$6,$U14&lt;=DU$6),+$T14,0)</f>
        <v>0</v>
      </c>
      <c r="DV14" s="87" t="n">
        <f aca="false">IF(AND($U14&gt;DU$6,$U14&lt;=DV$6),+$T14,0)</f>
        <v>0</v>
      </c>
      <c r="DW14" s="87" t="n">
        <f aca="false">IF(AND($U14&gt;DV$6,$U14&lt;=DW$6),+$T14,0)</f>
        <v>0</v>
      </c>
      <c r="DX14" s="87" t="n">
        <f aca="false">IF(AND($U14&gt;DW$6,$U14&lt;=DX$6),+$T14,0)</f>
        <v>0</v>
      </c>
      <c r="DY14" s="87" t="n">
        <f aca="false">IF(AND($U14&gt;DX$6,$U14&lt;=DY$6),+$T14,0)</f>
        <v>0</v>
      </c>
      <c r="DZ14" s="87" t="n">
        <f aca="false">IF(AND($U14&gt;DY$6,$U14&lt;=DZ$6),+$T14,0)</f>
        <v>0</v>
      </c>
      <c r="EA14" s="87" t="n">
        <f aca="false">IF(AND($U14&gt;DZ$6,$U14&lt;=EA$6),+$T14,0)</f>
        <v>0</v>
      </c>
      <c r="EB14" s="87" t="n">
        <f aca="false">IF(AND($U14&gt;EA$6,$U14&lt;=EB$6),+$T14,0)</f>
        <v>0</v>
      </c>
      <c r="EC14" s="87" t="n">
        <f aca="false">IF(AND($U14&gt;EB$6,$U14&lt;=EC$6),+$T14,0)</f>
        <v>0</v>
      </c>
      <c r="ED14" s="87" t="n">
        <f aca="false">IF(AND($U14&gt;EC$6,$U14&lt;=ED$6),+$T14,0)</f>
        <v>0</v>
      </c>
      <c r="EE14" s="87" t="n">
        <f aca="false">IF(AND($U14&gt;ED$6,$U14&lt;=EE$6),+$T14,0)</f>
        <v>0</v>
      </c>
      <c r="EF14" s="87" t="n">
        <f aca="false">IF(AND($U14&gt;EE$6,$U14&lt;=EF$6),+$T14,0)</f>
        <v>0</v>
      </c>
      <c r="EG14" s="87" t="n">
        <f aca="false">IF(AND($U14&gt;EF$6,$U14&lt;=EG$6),+$T14,0)</f>
        <v>0</v>
      </c>
      <c r="EH14" s="87" t="n">
        <f aca="false">IF(AND($U14&gt;EG$6,$U14&lt;=EH$6),+$T14,0)</f>
        <v>0</v>
      </c>
      <c r="EI14" s="87" t="n">
        <f aca="false">IF(AND($U14&gt;EH$6,$U14&lt;=EI$6),+$T14,0)</f>
        <v>0</v>
      </c>
      <c r="EJ14" s="87" t="n">
        <f aca="false">IF(AND($U14&gt;EI$6,$U14&lt;=EJ$6),+$T14,0)</f>
        <v>0</v>
      </c>
      <c r="EK14" s="87" t="n">
        <f aca="false">IF(AND($U14&gt;EJ$6,$U14&lt;=EK$6),+$T14,0)</f>
        <v>0</v>
      </c>
      <c r="EL14" s="87" t="n">
        <f aca="false">IF(AND($U14&gt;EK$6,$U14&lt;=EL$6),+$T14,0)</f>
        <v>0</v>
      </c>
      <c r="EM14" s="87" t="n">
        <f aca="false">IF(AND($U14&gt;EL$6,$U14&lt;=EM$6),+$T14,0)</f>
        <v>0</v>
      </c>
      <c r="EN14" s="87" t="n">
        <f aca="false">IF(AND($U14&gt;EM$6,$U14&lt;=EN$6),+$T14,0)</f>
        <v>0</v>
      </c>
      <c r="EO14" s="87" t="n">
        <f aca="false">IF(AND($U14&gt;EN$6,$U14&lt;=EO$6),+$T14,0)</f>
        <v>0</v>
      </c>
      <c r="EP14" s="87" t="n">
        <f aca="false">IF(AND($U14&gt;EO$6,$U14&lt;=EP$6),+$T14,0)</f>
        <v>0</v>
      </c>
      <c r="EQ14" s="87" t="n">
        <f aca="false">IF(AND($U14&gt;EP$6,$U14&lt;=EQ$6),+$T14,0)</f>
        <v>0</v>
      </c>
      <c r="ER14" s="87" t="n">
        <f aca="false">IF(AND($U14&gt;EQ$6,$U14&lt;=ER$6),+$T14,0)</f>
        <v>0</v>
      </c>
      <c r="ES14" s="87" t="n">
        <f aca="false">IF(AND($U14&gt;ER$6,$U14&lt;=ES$6),+$T14,0)</f>
        <v>0</v>
      </c>
      <c r="ET14" s="87" t="n">
        <f aca="false">IF(AND($U14&gt;ES$6,$U14&lt;=ET$6),+$T14,0)</f>
        <v>0</v>
      </c>
      <c r="EU14" s="87" t="n">
        <f aca="false">IF(AND($U14&gt;ET$6,$U14&lt;=EU$6),+$T14,0)</f>
        <v>0</v>
      </c>
      <c r="EV14" s="87" t="n">
        <f aca="false">IF(AND($U14&gt;EU$6,$U14&lt;=EV$6),+$T14,0)</f>
        <v>0</v>
      </c>
      <c r="EW14" s="87" t="n">
        <f aca="false">IF(AND($U14&gt;EV$6,$U14&lt;=EW$6),+$T14,0)</f>
        <v>0</v>
      </c>
      <c r="EX14" s="87" t="n">
        <f aca="false">IF(AND($U14&gt;EW$6,$U14&lt;=EX$6),+$T14,0)</f>
        <v>0</v>
      </c>
      <c r="EY14" s="87" t="n">
        <f aca="false">IF(AND($U14&gt;EX$6,$U14&lt;=EY$6),+$T14,0)</f>
        <v>0</v>
      </c>
      <c r="EZ14" s="87" t="n">
        <f aca="false">IF(AND($U14&gt;EY$6,$U14&lt;=EZ$6),+$T14,0)</f>
        <v>0</v>
      </c>
      <c r="FA14" s="87" t="n">
        <f aca="false">IF(AND($U14&gt;EZ$6,$U14&lt;=FA$6),+$T14,0)</f>
        <v>0</v>
      </c>
      <c r="FB14" s="87" t="n">
        <f aca="false">IF(AND($U14&gt;FA$6,$U14&lt;=FB$6),+$T14,0)</f>
        <v>0</v>
      </c>
      <c r="FC14" s="87" t="n">
        <f aca="false">IF(AND($U14&gt;FB$6,$U14&lt;=FC$6),+$T14,0)</f>
        <v>0</v>
      </c>
      <c r="FD14" s="87" t="n">
        <f aca="false">IF(AND($U14&gt;FC$6,$U14&lt;=FD$6),+$T14,0)</f>
        <v>0</v>
      </c>
      <c r="FE14" s="87" t="n">
        <f aca="false">IF(AND($U14&gt;FD$6,$U14&lt;=FE$6),+$T14,0)</f>
        <v>0</v>
      </c>
      <c r="FF14" s="87" t="n">
        <f aca="false">IF(AND($U14&gt;FE$6,$U14&lt;=FF$6),+$T14,0)</f>
        <v>0</v>
      </c>
      <c r="FG14" s="87" t="n">
        <f aca="false">IF(AND($U14&gt;FF$6,$U14&lt;=FG$6),+$T14,0)</f>
        <v>0</v>
      </c>
      <c r="FH14" s="87" t="n">
        <f aca="false">IF(AND($U14&gt;FG$6,$U14&lt;=FH$6),+$T14,0)</f>
        <v>0</v>
      </c>
      <c r="FI14" s="87" t="n">
        <f aca="false">IF(AND($U14&gt;FH$6,$U14&lt;=FI$6),+$T14,0)</f>
        <v>0</v>
      </c>
      <c r="FJ14" s="87" t="n">
        <f aca="false">IF(AND($U14&gt;FI$6,$U14&lt;=FJ$6),+$T14,0)</f>
        <v>0</v>
      </c>
      <c r="FK14" s="87" t="n">
        <f aca="false">IF(AND($U14&gt;FJ$6,$U14&lt;=FK$6),+$T14,0)</f>
        <v>0</v>
      </c>
      <c r="FL14" s="87" t="n">
        <f aca="false">IF(AND($U14&gt;FK$6,$U14&lt;=FL$6),+$T14,0)</f>
        <v>0</v>
      </c>
      <c r="FM14" s="87" t="n">
        <f aca="false">IF(AND($U14&gt;FL$6,$U14&lt;=FM$6),+$T14,0)</f>
        <v>0</v>
      </c>
      <c r="FN14" s="87" t="n">
        <f aca="false">IF(AND($U14&gt;FM$6,$U14&lt;=FN$6),+$T14,0)</f>
        <v>0</v>
      </c>
      <c r="FO14" s="87" t="n">
        <f aca="false">IF(AND($U14&gt;FN$6,$U14&lt;=FO$6),+$T14,0)</f>
        <v>0</v>
      </c>
      <c r="FP14" s="87" t="n">
        <f aca="false">IF(AND($U14&gt;FO$6,$U14&lt;=FP$6),+$T14,0)</f>
        <v>0</v>
      </c>
      <c r="FQ14" s="87" t="n">
        <f aca="false">IF(AND($U14&gt;FP$6,$U14&lt;=FQ$6),+$T14,0)</f>
        <v>0</v>
      </c>
      <c r="FR14" s="87" t="n">
        <f aca="false">IF(AND($U14&gt;FQ$6,$U14&lt;=FR$6),+$T14,0)</f>
        <v>0</v>
      </c>
      <c r="FS14" s="87" t="n">
        <f aca="false">IF(AND($U14&gt;FR$6,$U14&lt;=FS$6),+$T14,0)</f>
        <v>0</v>
      </c>
      <c r="FT14" s="87" t="n">
        <f aca="false">IF(AND($U14&gt;FS$6,$U14&lt;=FT$6),+$T14,0)</f>
        <v>0</v>
      </c>
      <c r="FU14" s="87" t="n">
        <f aca="false">IF(AND($U14&gt;FT$6,$U14&lt;=FU$6),+$T14,0)</f>
        <v>0</v>
      </c>
      <c r="FV14" s="87" t="n">
        <f aca="false">IF(AND($U14&gt;FU$6,$U14&lt;=FV$6),+$T14,0)</f>
        <v>0</v>
      </c>
      <c r="FW14" s="87" t="n">
        <f aca="false">IF(AND($U14&gt;FV$6,$U14&lt;=FW$6),+$T14,0)</f>
        <v>0</v>
      </c>
      <c r="FX14" s="87" t="n">
        <f aca="false">IF(AND($U14&gt;FW$6,$U14&lt;=FX$6),+$T14,0)</f>
        <v>0</v>
      </c>
      <c r="FY14" s="87" t="n">
        <f aca="false">IF(AND($U14&gt;FX$6,$U14&lt;=FY$6),+$T14,0)</f>
        <v>0</v>
      </c>
      <c r="FZ14" s="87" t="n">
        <f aca="false">IF(AND($U14&gt;FY$6,$U14&lt;=FZ$6),+$T14,0)</f>
        <v>0</v>
      </c>
      <c r="GA14" s="87" t="n">
        <f aca="false">IF(AND($U14&gt;FZ$6,$U14&lt;=GA$6),+$T14,0)</f>
        <v>0</v>
      </c>
      <c r="GB14" s="87" t="n">
        <f aca="false">IF(AND($U14&gt;GA$6,$U14&lt;=GB$6),+$T14,0)</f>
        <v>0</v>
      </c>
      <c r="GC14" s="87"/>
      <c r="GD14" s="65" t="n">
        <f aca="false">SUM($X14:$GC14)</f>
        <v>461.505</v>
      </c>
      <c r="GE14" s="65" t="n">
        <f aca="false">+GD14-T14</f>
        <v>0</v>
      </c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12.75" hidden="false" customHeight="false" outlineLevel="0" collapsed="false">
      <c r="A15" s="96" t="n">
        <v>2</v>
      </c>
      <c r="B15" s="86" t="s">
        <v>260</v>
      </c>
      <c r="C15" s="97" t="s">
        <v>256</v>
      </c>
      <c r="D15" s="98" t="s">
        <v>280</v>
      </c>
      <c r="E15" s="35" t="s">
        <v>159</v>
      </c>
      <c r="F15" s="99" t="n">
        <v>37134</v>
      </c>
      <c r="G15" s="35"/>
      <c r="H15" s="100" t="s">
        <v>282</v>
      </c>
      <c r="I15" s="35" t="s">
        <v>159</v>
      </c>
      <c r="J15" s="39" t="s">
        <v>283</v>
      </c>
      <c r="K15" s="39"/>
      <c r="L15" s="101" t="s">
        <v>284</v>
      </c>
      <c r="M15" s="35" t="s">
        <v>293</v>
      </c>
      <c r="N15" s="35" t="s">
        <v>294</v>
      </c>
      <c r="O15" s="101" t="s">
        <v>287</v>
      </c>
      <c r="P15" s="101" t="s">
        <v>287</v>
      </c>
      <c r="Q15" s="101" t="s">
        <v>287</v>
      </c>
      <c r="R15" s="55" t="n">
        <v>500</v>
      </c>
      <c r="S15" s="101" t="s">
        <v>288</v>
      </c>
      <c r="T15" s="55" t="n">
        <f aca="false">IF($S15="USD",+$R15,VLOOKUP($S15,Rates!$A$3:$C$7,3)*$R15)</f>
        <v>500</v>
      </c>
      <c r="U15" s="102" t="n">
        <v>38684</v>
      </c>
      <c r="V15" s="18"/>
      <c r="W15" s="18"/>
      <c r="X15" s="87" t="n">
        <f aca="false">IF(AND($U15&gt;W$6,$U15&lt;=X$6),+$T15,0)</f>
        <v>0</v>
      </c>
      <c r="Y15" s="87" t="n">
        <f aca="false">IF(AND($U15&gt;X$6,$U15&lt;=Y$6),+$T15,0)</f>
        <v>0</v>
      </c>
      <c r="Z15" s="87" t="n">
        <f aca="false">IF(AND($U15&gt;Y$6,$U15&lt;=Z$6),+$T15,0)</f>
        <v>0</v>
      </c>
      <c r="AA15" s="87" t="n">
        <f aca="false">IF(AND($U15&gt;Z$6,$U15&lt;=AA$6),+$T15,0)</f>
        <v>0</v>
      </c>
      <c r="AB15" s="87" t="n">
        <f aca="false">IF(AND($U15&gt;AA$6,$U15&lt;=AB$6),+$T15,0)</f>
        <v>0</v>
      </c>
      <c r="AC15" s="87" t="n">
        <f aca="false">IF(AND($U15&gt;AB$6,$U15&lt;=AC$6),+$T15,0)</f>
        <v>0</v>
      </c>
      <c r="AD15" s="87" t="n">
        <f aca="false">IF(AND($U15&gt;AC$6,$U15&lt;=AD$6),+$T15,0)</f>
        <v>0</v>
      </c>
      <c r="AE15" s="87" t="n">
        <f aca="false">IF(AND($U15&gt;AD$6,$U15&lt;=AE$6),+$T15,0)</f>
        <v>0</v>
      </c>
      <c r="AF15" s="87" t="n">
        <f aca="false">IF(AND($U15&gt;AE$6,$U15&lt;=AF$6),+$T15,0)</f>
        <v>0</v>
      </c>
      <c r="AG15" s="87" t="n">
        <f aca="false">IF(AND($U15&gt;AF$6,$U15&lt;=AG$6),+$T15,0)</f>
        <v>0</v>
      </c>
      <c r="AH15" s="87" t="n">
        <f aca="false">IF(AND($U15&gt;AG$6,$U15&lt;=AH$6),+$T15,0)</f>
        <v>0</v>
      </c>
      <c r="AI15" s="87" t="n">
        <f aca="false">IF(AND($U15&gt;AH$6,$U15&lt;=AI$6),+$T15,0)</f>
        <v>0</v>
      </c>
      <c r="AJ15" s="87" t="n">
        <f aca="false">IF(AND($U15&gt;AI$6,$U15&lt;=AJ$6),+$T15,0)</f>
        <v>0</v>
      </c>
      <c r="AK15" s="87" t="n">
        <f aca="false">IF(AND($U15&gt;AJ$6,$U15&lt;=AK$6),+$T15,0)</f>
        <v>0</v>
      </c>
      <c r="AL15" s="87" t="n">
        <f aca="false">IF(AND($U15&gt;AK$6,$U15&lt;=AL$6),+$T15,0)</f>
        <v>0</v>
      </c>
      <c r="AM15" s="87" t="n">
        <f aca="false">IF(AND($U15&gt;AL$6,$U15&lt;=AM$6),+$T15,0)</f>
        <v>0</v>
      </c>
      <c r="AN15" s="87" t="n">
        <f aca="false">IF(AND($U15&gt;AM$6,$U15&lt;=AN$6),+$T15,0)</f>
        <v>0</v>
      </c>
      <c r="AO15" s="87" t="n">
        <f aca="false">IF(AND($U15&gt;AN$6,$U15&lt;=AO$6),+$T15,0)</f>
        <v>500</v>
      </c>
      <c r="AP15" s="87" t="n">
        <f aca="false">IF(AND($U15&gt;AO$6,$U15&lt;=AP$6),+$T15,0)</f>
        <v>0</v>
      </c>
      <c r="AQ15" s="87" t="n">
        <f aca="false">IF(AND($U15&gt;AP$6,$U15&lt;=AQ$6),+$T15,0)</f>
        <v>0</v>
      </c>
      <c r="AR15" s="87" t="n">
        <f aca="false">IF(AND($U15&gt;AQ$6,$U15&lt;=AR$6),+$T15,0)</f>
        <v>0</v>
      </c>
      <c r="AS15" s="87" t="n">
        <f aca="false">IF(AND($U15&gt;AR$6,$U15&lt;=AS$6),+$T15,0)</f>
        <v>0</v>
      </c>
      <c r="AT15" s="87" t="n">
        <f aca="false">IF(AND($U15&gt;AS$6,$U15&lt;=AT$6),+$T15,0)</f>
        <v>0</v>
      </c>
      <c r="AU15" s="87" t="n">
        <f aca="false">IF(AND($U15&gt;AT$6,$U15&lt;=AU$6),+$T15,0)</f>
        <v>0</v>
      </c>
      <c r="AV15" s="87" t="n">
        <f aca="false">IF(AND($U15&gt;AU$6,$U15&lt;=AV$6),+$T15,0)</f>
        <v>0</v>
      </c>
      <c r="AW15" s="87" t="n">
        <f aca="false">IF(AND($U15&gt;AV$6,$U15&lt;=AW$6),+$T15,0)</f>
        <v>0</v>
      </c>
      <c r="AX15" s="87" t="n">
        <f aca="false">IF(AND($U15&gt;AW$6,$U15&lt;=AX$6),+$T15,0)</f>
        <v>0</v>
      </c>
      <c r="AY15" s="87" t="n">
        <f aca="false">IF(AND($U15&gt;AX$6,$U15&lt;=AY$6),+$T15,0)</f>
        <v>0</v>
      </c>
      <c r="AZ15" s="87" t="n">
        <f aca="false">IF(AND($U15&gt;AY$6,$U15&lt;=AZ$6),+$T15,0)</f>
        <v>0</v>
      </c>
      <c r="BA15" s="87" t="n">
        <f aca="false">IF(AND($U15&gt;AZ$6,$U15&lt;=BA$6),+$T15,0)</f>
        <v>0</v>
      </c>
      <c r="BB15" s="87" t="n">
        <f aca="false">IF(AND($U15&gt;BA$6,$U15&lt;=BB$6),+$T15,0)</f>
        <v>0</v>
      </c>
      <c r="BC15" s="87" t="n">
        <f aca="false">IF(AND($U15&gt;BB$6,$U15&lt;=BC$6),+$T15,0)</f>
        <v>0</v>
      </c>
      <c r="BD15" s="87" t="n">
        <f aca="false">IF(AND($U15&gt;BC$6,$U15&lt;=BD$6),+$T15,0)</f>
        <v>0</v>
      </c>
      <c r="BE15" s="87" t="n">
        <f aca="false">IF(AND($U15&gt;BD$6,$U15&lt;=BE$6),+$T15,0)</f>
        <v>0</v>
      </c>
      <c r="BF15" s="87" t="n">
        <f aca="false">IF(AND($U15&gt;BE$6,$U15&lt;=BF$6),+$T15,0)</f>
        <v>0</v>
      </c>
      <c r="BG15" s="87" t="n">
        <f aca="false">IF(AND($U15&gt;BF$6,$U15&lt;=BG$6),+$T15,0)</f>
        <v>0</v>
      </c>
      <c r="BH15" s="87" t="n">
        <f aca="false">IF(AND($U15&gt;BG$6,$U15&lt;=BH$6),+$T15,0)</f>
        <v>0</v>
      </c>
      <c r="BI15" s="87" t="n">
        <f aca="false">IF(AND($U15&gt;BH$6,$U15&lt;=BI$6),+$T15,0)</f>
        <v>0</v>
      </c>
      <c r="BJ15" s="87" t="n">
        <f aca="false">IF(AND($U15&gt;BI$6,$U15&lt;=BJ$6),+$T15,0)</f>
        <v>0</v>
      </c>
      <c r="BK15" s="87" t="n">
        <f aca="false">IF(AND($U15&gt;BJ$6,$U15&lt;=BK$6),+$T15,0)</f>
        <v>0</v>
      </c>
      <c r="BL15" s="87" t="n">
        <f aca="false">IF(AND($U15&gt;BK$6,$U15&lt;=BL$6),+$T15,0)</f>
        <v>0</v>
      </c>
      <c r="BM15" s="87" t="n">
        <f aca="false">IF(AND($U15&gt;BL$6,$U15&lt;=BM$6),+$T15,0)</f>
        <v>0</v>
      </c>
      <c r="BN15" s="87" t="n">
        <f aca="false">IF(AND($U15&gt;BM$6,$U15&lt;=BN$6),+$T15,0)</f>
        <v>0</v>
      </c>
      <c r="BO15" s="87" t="n">
        <f aca="false">IF(AND($U15&gt;BN$6,$U15&lt;=BO$6),+$T15,0)</f>
        <v>0</v>
      </c>
      <c r="BP15" s="87" t="n">
        <f aca="false">IF(AND($U15&gt;BO$6,$U15&lt;=BP$6),+$T15,0)</f>
        <v>0</v>
      </c>
      <c r="BQ15" s="87" t="n">
        <f aca="false">IF(AND($U15&gt;BP$6,$U15&lt;=BQ$6),+$T15,0)</f>
        <v>0</v>
      </c>
      <c r="BR15" s="87" t="n">
        <f aca="false">IF(AND($U15&gt;BQ$6,$U15&lt;=BR$6),+$T15,0)</f>
        <v>0</v>
      </c>
      <c r="BS15" s="87" t="n">
        <f aca="false">IF(AND($U15&gt;BR$6,$U15&lt;=BS$6),+$T15,0)</f>
        <v>0</v>
      </c>
      <c r="BT15" s="87" t="n">
        <f aca="false">IF(AND($U15&gt;BS$6,$U15&lt;=BT$6),+$T15,0)</f>
        <v>0</v>
      </c>
      <c r="BU15" s="87" t="n">
        <f aca="false">IF(AND($U15&gt;BT$6,$U15&lt;=BU$6),+$T15,0)</f>
        <v>0</v>
      </c>
      <c r="BV15" s="87" t="n">
        <f aca="false">IF(AND($U15&gt;BU$6,$U15&lt;=BV$6),+$T15,0)</f>
        <v>0</v>
      </c>
      <c r="BW15" s="87" t="n">
        <f aca="false">IF(AND($U15&gt;BV$6,$U15&lt;=BW$6),+$T15,0)</f>
        <v>0</v>
      </c>
      <c r="BX15" s="87" t="n">
        <f aca="false">IF(AND($U15&gt;BW$6,$U15&lt;=BX$6),+$T15,0)</f>
        <v>0</v>
      </c>
      <c r="BY15" s="87" t="n">
        <f aca="false">IF(AND($U15&gt;BX$6,$U15&lt;=BY$6),+$T15,0)</f>
        <v>0</v>
      </c>
      <c r="BZ15" s="87" t="n">
        <f aca="false">IF(AND($U15&gt;BY$6,$U15&lt;=BZ$6),+$T15,0)</f>
        <v>0</v>
      </c>
      <c r="CA15" s="87" t="n">
        <f aca="false">IF(AND($U15&gt;BZ$6,$U15&lt;=CA$6),+$T15,0)</f>
        <v>0</v>
      </c>
      <c r="CB15" s="87" t="n">
        <f aca="false">IF(AND($U15&gt;CA$6,$U15&lt;=CB$6),+$T15,0)</f>
        <v>0</v>
      </c>
      <c r="CC15" s="87" t="n">
        <f aca="false">IF(AND($U15&gt;CB$6,$U15&lt;=CC$6),+$T15,0)</f>
        <v>0</v>
      </c>
      <c r="CD15" s="87" t="n">
        <f aca="false">IF(AND($U15&gt;CC$6,$U15&lt;=CD$6),+$T15,0)</f>
        <v>0</v>
      </c>
      <c r="CE15" s="87" t="n">
        <f aca="false">IF(AND($U15&gt;CD$6,$U15&lt;=CE$6),+$T15,0)</f>
        <v>0</v>
      </c>
      <c r="CF15" s="87" t="n">
        <f aca="false">IF(AND($U15&gt;CE$6,$U15&lt;=CF$6),+$T15,0)</f>
        <v>0</v>
      </c>
      <c r="CG15" s="87" t="n">
        <f aca="false">IF(AND($U15&gt;CF$6,$U15&lt;=CG$6),+$T15,0)</f>
        <v>0</v>
      </c>
      <c r="CH15" s="87" t="n">
        <f aca="false">IF(AND($U15&gt;CG$6,$U15&lt;=CH$6),+$T15,0)</f>
        <v>0</v>
      </c>
      <c r="CI15" s="87" t="n">
        <f aca="false">IF(AND($U15&gt;CH$6,$U15&lt;=CI$6),+$T15,0)</f>
        <v>0</v>
      </c>
      <c r="CJ15" s="87" t="n">
        <f aca="false">IF(AND($U15&gt;CI$6,$U15&lt;=CJ$6),+$T15,0)</f>
        <v>0</v>
      </c>
      <c r="CK15" s="87" t="n">
        <f aca="false">IF(AND($U15&gt;CJ$6,$U15&lt;=CK$6),+$T15,0)</f>
        <v>0</v>
      </c>
      <c r="CL15" s="87" t="n">
        <f aca="false">IF(AND($U15&gt;CK$6,$U15&lt;=CL$6),+$T15,0)</f>
        <v>0</v>
      </c>
      <c r="CM15" s="87" t="n">
        <f aca="false">IF(AND($U15&gt;CL$6,$U15&lt;=CM$6),+$T15,0)</f>
        <v>0</v>
      </c>
      <c r="CN15" s="87" t="n">
        <f aca="false">IF(AND($U15&gt;CM$6,$U15&lt;=CN$6),+$T15,0)</f>
        <v>0</v>
      </c>
      <c r="CO15" s="87" t="n">
        <f aca="false">IF(AND($U15&gt;CN$6,$U15&lt;=CO$6),+$T15,0)</f>
        <v>0</v>
      </c>
      <c r="CP15" s="87" t="n">
        <f aca="false">IF(AND($U15&gt;CO$6,$U15&lt;=CP$6),+$T15,0)</f>
        <v>0</v>
      </c>
      <c r="CQ15" s="87" t="n">
        <f aca="false">IF(AND($U15&gt;CP$6,$U15&lt;=CQ$6),+$T15,0)</f>
        <v>0</v>
      </c>
      <c r="CR15" s="87" t="n">
        <f aca="false">IF(AND($U15&gt;CQ$6,$U15&lt;=CR$6),+$T15,0)</f>
        <v>0</v>
      </c>
      <c r="CS15" s="87" t="n">
        <f aca="false">IF(AND($U15&gt;CR$6,$U15&lt;=CS$6),+$T15,0)</f>
        <v>0</v>
      </c>
      <c r="CT15" s="87" t="n">
        <f aca="false">IF(AND($U15&gt;CS$6,$U15&lt;=CT$6),+$T15,0)</f>
        <v>0</v>
      </c>
      <c r="CU15" s="87" t="n">
        <f aca="false">IF(AND($U15&gt;CT$6,$U15&lt;=CU$6),+$T15,0)</f>
        <v>0</v>
      </c>
      <c r="CV15" s="87" t="n">
        <f aca="false">IF(AND($U15&gt;CU$6,$U15&lt;=CV$6),+$T15,0)</f>
        <v>0</v>
      </c>
      <c r="CW15" s="87" t="n">
        <f aca="false">IF(AND($U15&gt;CV$6,$U15&lt;=CW$6),+$T15,0)</f>
        <v>0</v>
      </c>
      <c r="CX15" s="87" t="n">
        <f aca="false">IF(AND($U15&gt;CW$6,$U15&lt;=CX$6),+$T15,0)</f>
        <v>0</v>
      </c>
      <c r="CY15" s="87" t="n">
        <f aca="false">IF(AND($U15&gt;CX$6,$U15&lt;=CY$6),+$T15,0)</f>
        <v>0</v>
      </c>
      <c r="CZ15" s="87" t="n">
        <f aca="false">IF(AND($U15&gt;CY$6,$U15&lt;=CZ$6),+$T15,0)</f>
        <v>0</v>
      </c>
      <c r="DA15" s="87" t="n">
        <f aca="false">IF(AND($U15&gt;CZ$6,$U15&lt;=DA$6),+$T15,0)</f>
        <v>0</v>
      </c>
      <c r="DB15" s="87" t="n">
        <f aca="false">IF(AND($U15&gt;DA$6,$U15&lt;=DB$6),+$T15,0)</f>
        <v>0</v>
      </c>
      <c r="DC15" s="87" t="n">
        <f aca="false">IF(AND($U15&gt;DB$6,$U15&lt;=DC$6),+$T15,0)</f>
        <v>0</v>
      </c>
      <c r="DD15" s="87" t="n">
        <f aca="false">IF(AND($U15&gt;DC$6,$U15&lt;=DD$6),+$T15,0)</f>
        <v>0</v>
      </c>
      <c r="DE15" s="87" t="n">
        <f aca="false">IF(AND($U15&gt;DD$6,$U15&lt;=DE$6),+$T15,0)</f>
        <v>0</v>
      </c>
      <c r="DF15" s="87" t="n">
        <f aca="false">IF(AND($U15&gt;DE$6,$U15&lt;=DF$6),+$T15,0)</f>
        <v>0</v>
      </c>
      <c r="DG15" s="87" t="n">
        <f aca="false">IF(AND($U15&gt;DF$6,$U15&lt;=DG$6),+$T15,0)</f>
        <v>0</v>
      </c>
      <c r="DH15" s="87" t="n">
        <f aca="false">IF(AND($U15&gt;DG$6,$U15&lt;=DH$6),+$T15,0)</f>
        <v>0</v>
      </c>
      <c r="DI15" s="87" t="n">
        <f aca="false">IF(AND($U15&gt;DH$6,$U15&lt;=DI$6),+$T15,0)</f>
        <v>0</v>
      </c>
      <c r="DJ15" s="87" t="n">
        <f aca="false">IF(AND($U15&gt;DI$6,$U15&lt;=DJ$6),+$T15,0)</f>
        <v>0</v>
      </c>
      <c r="DK15" s="87" t="n">
        <f aca="false">IF(AND($U15&gt;DJ$6,$U15&lt;=DK$6),+$T15,0)</f>
        <v>0</v>
      </c>
      <c r="DL15" s="87" t="n">
        <f aca="false">IF(AND($U15&gt;DK$6,$U15&lt;=DL$6),+$T15,0)</f>
        <v>0</v>
      </c>
      <c r="DM15" s="87" t="n">
        <f aca="false">IF(AND($U15&gt;DL$6,$U15&lt;=DM$6),+$T15,0)</f>
        <v>0</v>
      </c>
      <c r="DN15" s="87" t="n">
        <f aca="false">IF(AND($U15&gt;DM$6,$U15&lt;=DN$6),+$T15,0)</f>
        <v>0</v>
      </c>
      <c r="DO15" s="87" t="n">
        <f aca="false">IF(AND($U15&gt;DN$6,$U15&lt;=DO$6),+$T15,0)</f>
        <v>0</v>
      </c>
      <c r="DP15" s="87" t="n">
        <f aca="false">IF(AND($U15&gt;DO$6,$U15&lt;=DP$6),+$T15,0)</f>
        <v>0</v>
      </c>
      <c r="DQ15" s="87" t="n">
        <f aca="false">IF(AND($U15&gt;DP$6,$U15&lt;=DQ$6),+$T15,0)</f>
        <v>0</v>
      </c>
      <c r="DR15" s="87" t="n">
        <f aca="false">IF(AND($U15&gt;DQ$6,$U15&lt;=DR$6),+$T15,0)</f>
        <v>0</v>
      </c>
      <c r="DS15" s="87" t="n">
        <f aca="false">IF(AND($U15&gt;DR$6,$U15&lt;=DS$6),+$T15,0)</f>
        <v>0</v>
      </c>
      <c r="DT15" s="87" t="n">
        <f aca="false">IF(AND($U15&gt;DS$6,$U15&lt;=DT$6),+$T15,0)</f>
        <v>0</v>
      </c>
      <c r="DU15" s="87" t="n">
        <f aca="false">IF(AND($U15&gt;DT$6,$U15&lt;=DU$6),+$T15,0)</f>
        <v>0</v>
      </c>
      <c r="DV15" s="87" t="n">
        <f aca="false">IF(AND($U15&gt;DU$6,$U15&lt;=DV$6),+$T15,0)</f>
        <v>0</v>
      </c>
      <c r="DW15" s="87" t="n">
        <f aca="false">IF(AND($U15&gt;DV$6,$U15&lt;=DW$6),+$T15,0)</f>
        <v>0</v>
      </c>
      <c r="DX15" s="87" t="n">
        <f aca="false">IF(AND($U15&gt;DW$6,$U15&lt;=DX$6),+$T15,0)</f>
        <v>0</v>
      </c>
      <c r="DY15" s="87" t="n">
        <f aca="false">IF(AND($U15&gt;DX$6,$U15&lt;=DY$6),+$T15,0)</f>
        <v>0</v>
      </c>
      <c r="DZ15" s="87" t="n">
        <f aca="false">IF(AND($U15&gt;DY$6,$U15&lt;=DZ$6),+$T15,0)</f>
        <v>0</v>
      </c>
      <c r="EA15" s="87" t="n">
        <f aca="false">IF(AND($U15&gt;DZ$6,$U15&lt;=EA$6),+$T15,0)</f>
        <v>0</v>
      </c>
      <c r="EB15" s="87" t="n">
        <f aca="false">IF(AND($U15&gt;EA$6,$U15&lt;=EB$6),+$T15,0)</f>
        <v>0</v>
      </c>
      <c r="EC15" s="87" t="n">
        <f aca="false">IF(AND($U15&gt;EB$6,$U15&lt;=EC$6),+$T15,0)</f>
        <v>0</v>
      </c>
      <c r="ED15" s="87" t="n">
        <f aca="false">IF(AND($U15&gt;EC$6,$U15&lt;=ED$6),+$T15,0)</f>
        <v>0</v>
      </c>
      <c r="EE15" s="87" t="n">
        <f aca="false">IF(AND($U15&gt;ED$6,$U15&lt;=EE$6),+$T15,0)</f>
        <v>0</v>
      </c>
      <c r="EF15" s="87" t="n">
        <f aca="false">IF(AND($U15&gt;EE$6,$U15&lt;=EF$6),+$T15,0)</f>
        <v>0</v>
      </c>
      <c r="EG15" s="87" t="n">
        <f aca="false">IF(AND($U15&gt;EF$6,$U15&lt;=EG$6),+$T15,0)</f>
        <v>0</v>
      </c>
      <c r="EH15" s="87" t="n">
        <f aca="false">IF(AND($U15&gt;EG$6,$U15&lt;=EH$6),+$T15,0)</f>
        <v>0</v>
      </c>
      <c r="EI15" s="87" t="n">
        <f aca="false">IF(AND($U15&gt;EH$6,$U15&lt;=EI$6),+$T15,0)</f>
        <v>0</v>
      </c>
      <c r="EJ15" s="87" t="n">
        <f aca="false">IF(AND($U15&gt;EI$6,$U15&lt;=EJ$6),+$T15,0)</f>
        <v>0</v>
      </c>
      <c r="EK15" s="87" t="n">
        <f aca="false">IF(AND($U15&gt;EJ$6,$U15&lt;=EK$6),+$T15,0)</f>
        <v>0</v>
      </c>
      <c r="EL15" s="87" t="n">
        <f aca="false">IF(AND($U15&gt;EK$6,$U15&lt;=EL$6),+$T15,0)</f>
        <v>0</v>
      </c>
      <c r="EM15" s="87" t="n">
        <f aca="false">IF(AND($U15&gt;EL$6,$U15&lt;=EM$6),+$T15,0)</f>
        <v>0</v>
      </c>
      <c r="EN15" s="87" t="n">
        <f aca="false">IF(AND($U15&gt;EM$6,$U15&lt;=EN$6),+$T15,0)</f>
        <v>0</v>
      </c>
      <c r="EO15" s="87" t="n">
        <f aca="false">IF(AND($U15&gt;EN$6,$U15&lt;=EO$6),+$T15,0)</f>
        <v>0</v>
      </c>
      <c r="EP15" s="87" t="n">
        <f aca="false">IF(AND($U15&gt;EO$6,$U15&lt;=EP$6),+$T15,0)</f>
        <v>0</v>
      </c>
      <c r="EQ15" s="87" t="n">
        <f aca="false">IF(AND($U15&gt;EP$6,$U15&lt;=EQ$6),+$T15,0)</f>
        <v>0</v>
      </c>
      <c r="ER15" s="87" t="n">
        <f aca="false">IF(AND($U15&gt;EQ$6,$U15&lt;=ER$6),+$T15,0)</f>
        <v>0</v>
      </c>
      <c r="ES15" s="87" t="n">
        <f aca="false">IF(AND($U15&gt;ER$6,$U15&lt;=ES$6),+$T15,0)</f>
        <v>0</v>
      </c>
      <c r="ET15" s="87" t="n">
        <f aca="false">IF(AND($U15&gt;ES$6,$U15&lt;=ET$6),+$T15,0)</f>
        <v>0</v>
      </c>
      <c r="EU15" s="87" t="n">
        <f aca="false">IF(AND($U15&gt;ET$6,$U15&lt;=EU$6),+$T15,0)</f>
        <v>0</v>
      </c>
      <c r="EV15" s="87" t="n">
        <f aca="false">IF(AND($U15&gt;EU$6,$U15&lt;=EV$6),+$T15,0)</f>
        <v>0</v>
      </c>
      <c r="EW15" s="87" t="n">
        <f aca="false">IF(AND($U15&gt;EV$6,$U15&lt;=EW$6),+$T15,0)</f>
        <v>0</v>
      </c>
      <c r="EX15" s="87" t="n">
        <f aca="false">IF(AND($U15&gt;EW$6,$U15&lt;=EX$6),+$T15,0)</f>
        <v>0</v>
      </c>
      <c r="EY15" s="87" t="n">
        <f aca="false">IF(AND($U15&gt;EX$6,$U15&lt;=EY$6),+$T15,0)</f>
        <v>0</v>
      </c>
      <c r="EZ15" s="87" t="n">
        <f aca="false">IF(AND($U15&gt;EY$6,$U15&lt;=EZ$6),+$T15,0)</f>
        <v>0</v>
      </c>
      <c r="FA15" s="87" t="n">
        <f aca="false">IF(AND($U15&gt;EZ$6,$U15&lt;=FA$6),+$T15,0)</f>
        <v>0</v>
      </c>
      <c r="FB15" s="87" t="n">
        <f aca="false">IF(AND($U15&gt;FA$6,$U15&lt;=FB$6),+$T15,0)</f>
        <v>0</v>
      </c>
      <c r="FC15" s="87" t="n">
        <f aca="false">IF(AND($U15&gt;FB$6,$U15&lt;=FC$6),+$T15,0)</f>
        <v>0</v>
      </c>
      <c r="FD15" s="87" t="n">
        <f aca="false">IF(AND($U15&gt;FC$6,$U15&lt;=FD$6),+$T15,0)</f>
        <v>0</v>
      </c>
      <c r="FE15" s="87" t="n">
        <f aca="false">IF(AND($U15&gt;FD$6,$U15&lt;=FE$6),+$T15,0)</f>
        <v>0</v>
      </c>
      <c r="FF15" s="87" t="n">
        <f aca="false">IF(AND($U15&gt;FE$6,$U15&lt;=FF$6),+$T15,0)</f>
        <v>0</v>
      </c>
      <c r="FG15" s="87" t="n">
        <f aca="false">IF(AND($U15&gt;FF$6,$U15&lt;=FG$6),+$T15,0)</f>
        <v>0</v>
      </c>
      <c r="FH15" s="87" t="n">
        <f aca="false">IF(AND($U15&gt;FG$6,$U15&lt;=FH$6),+$T15,0)</f>
        <v>0</v>
      </c>
      <c r="FI15" s="87" t="n">
        <f aca="false">IF(AND($U15&gt;FH$6,$U15&lt;=FI$6),+$T15,0)</f>
        <v>0</v>
      </c>
      <c r="FJ15" s="87" t="n">
        <f aca="false">IF(AND($U15&gt;FI$6,$U15&lt;=FJ$6),+$T15,0)</f>
        <v>0</v>
      </c>
      <c r="FK15" s="87" t="n">
        <f aca="false">IF(AND($U15&gt;FJ$6,$U15&lt;=FK$6),+$T15,0)</f>
        <v>0</v>
      </c>
      <c r="FL15" s="87" t="n">
        <f aca="false">IF(AND($U15&gt;FK$6,$U15&lt;=FL$6),+$T15,0)</f>
        <v>0</v>
      </c>
      <c r="FM15" s="87" t="n">
        <f aca="false">IF(AND($U15&gt;FL$6,$U15&lt;=FM$6),+$T15,0)</f>
        <v>0</v>
      </c>
      <c r="FN15" s="87" t="n">
        <f aca="false">IF(AND($U15&gt;FM$6,$U15&lt;=FN$6),+$T15,0)</f>
        <v>0</v>
      </c>
      <c r="FO15" s="87" t="n">
        <f aca="false">IF(AND($U15&gt;FN$6,$U15&lt;=FO$6),+$T15,0)</f>
        <v>0</v>
      </c>
      <c r="FP15" s="87" t="n">
        <f aca="false">IF(AND($U15&gt;FO$6,$U15&lt;=FP$6),+$T15,0)</f>
        <v>0</v>
      </c>
      <c r="FQ15" s="87" t="n">
        <f aca="false">IF(AND($U15&gt;FP$6,$U15&lt;=FQ$6),+$T15,0)</f>
        <v>0</v>
      </c>
      <c r="FR15" s="87" t="n">
        <f aca="false">IF(AND($U15&gt;FQ$6,$U15&lt;=FR$6),+$T15,0)</f>
        <v>0</v>
      </c>
      <c r="FS15" s="87" t="n">
        <f aca="false">IF(AND($U15&gt;FR$6,$U15&lt;=FS$6),+$T15,0)</f>
        <v>0</v>
      </c>
      <c r="FT15" s="87" t="n">
        <f aca="false">IF(AND($U15&gt;FS$6,$U15&lt;=FT$6),+$T15,0)</f>
        <v>0</v>
      </c>
      <c r="FU15" s="87" t="n">
        <f aca="false">IF(AND($U15&gt;FT$6,$U15&lt;=FU$6),+$T15,0)</f>
        <v>0</v>
      </c>
      <c r="FV15" s="87" t="n">
        <f aca="false">IF(AND($U15&gt;FU$6,$U15&lt;=FV$6),+$T15,0)</f>
        <v>0</v>
      </c>
      <c r="FW15" s="87" t="n">
        <f aca="false">IF(AND($U15&gt;FV$6,$U15&lt;=FW$6),+$T15,0)</f>
        <v>0</v>
      </c>
      <c r="FX15" s="87" t="n">
        <f aca="false">IF(AND($U15&gt;FW$6,$U15&lt;=FX$6),+$T15,0)</f>
        <v>0</v>
      </c>
      <c r="FY15" s="87" t="n">
        <f aca="false">IF(AND($U15&gt;FX$6,$U15&lt;=FY$6),+$T15,0)</f>
        <v>0</v>
      </c>
      <c r="FZ15" s="87" t="n">
        <f aca="false">IF(AND($U15&gt;FY$6,$U15&lt;=FZ$6),+$T15,0)</f>
        <v>0</v>
      </c>
      <c r="GA15" s="87" t="n">
        <f aca="false">IF(AND($U15&gt;FZ$6,$U15&lt;=GA$6),+$T15,0)</f>
        <v>0</v>
      </c>
      <c r="GB15" s="87" t="n">
        <f aca="false">IF(AND($U15&gt;GA$6,$U15&lt;=GB$6),+$T15,0)</f>
        <v>0</v>
      </c>
      <c r="GC15" s="87"/>
      <c r="GD15" s="65" t="n">
        <f aca="false">SUM($X15:$GC15)</f>
        <v>500</v>
      </c>
      <c r="GE15" s="65" t="n">
        <f aca="false">+GD15-T15</f>
        <v>0</v>
      </c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12.75" hidden="false" customHeight="false" outlineLevel="0" collapsed="false">
      <c r="A16" s="96" t="n">
        <v>2</v>
      </c>
      <c r="B16" s="86" t="s">
        <v>260</v>
      </c>
      <c r="C16" s="97" t="s">
        <v>256</v>
      </c>
      <c r="D16" s="98" t="s">
        <v>280</v>
      </c>
      <c r="E16" s="35" t="s">
        <v>159</v>
      </c>
      <c r="F16" s="99" t="n">
        <v>37134</v>
      </c>
      <c r="G16" s="35"/>
      <c r="H16" s="100" t="s">
        <v>282</v>
      </c>
      <c r="I16" s="35" t="s">
        <v>160</v>
      </c>
      <c r="J16" s="39" t="s">
        <v>283</v>
      </c>
      <c r="K16" s="39"/>
      <c r="L16" s="101" t="s">
        <v>284</v>
      </c>
      <c r="M16" s="35" t="s">
        <v>293</v>
      </c>
      <c r="N16" s="35" t="s">
        <v>294</v>
      </c>
      <c r="O16" s="101" t="s">
        <v>287</v>
      </c>
      <c r="P16" s="101" t="s">
        <v>287</v>
      </c>
      <c r="Q16" s="101" t="s">
        <v>287</v>
      </c>
      <c r="R16" s="55" t="n">
        <v>505</v>
      </c>
      <c r="S16" s="101" t="s">
        <v>288</v>
      </c>
      <c r="T16" s="55" t="n">
        <f aca="false">IF($S16="USD",+$R16,VLOOKUP($S16,Rates!$A$3:$C$7,3)*$R16)</f>
        <v>505</v>
      </c>
      <c r="U16" s="104" t="n">
        <v>39964</v>
      </c>
      <c r="V16" s="18"/>
      <c r="W16" s="18"/>
      <c r="X16" s="87" t="n">
        <f aca="false">IF(AND($U16&gt;W$6,$U16&lt;=X$6),+$T16,0)</f>
        <v>0</v>
      </c>
      <c r="Y16" s="87" t="n">
        <f aca="false">IF(AND($U16&gt;X$6,$U16&lt;=Y$6),+$T16,0)</f>
        <v>0</v>
      </c>
      <c r="Z16" s="87" t="n">
        <f aca="false">IF(AND($U16&gt;Y$6,$U16&lt;=Z$6),+$T16,0)</f>
        <v>0</v>
      </c>
      <c r="AA16" s="87" t="n">
        <f aca="false">IF(AND($U16&gt;Z$6,$U16&lt;=AA$6),+$T16,0)</f>
        <v>0</v>
      </c>
      <c r="AB16" s="87" t="n">
        <f aca="false">IF(AND($U16&gt;AA$6,$U16&lt;=AB$6),+$T16,0)</f>
        <v>0</v>
      </c>
      <c r="AC16" s="87" t="n">
        <f aca="false">IF(AND($U16&gt;AB$6,$U16&lt;=AC$6),+$T16,0)</f>
        <v>0</v>
      </c>
      <c r="AD16" s="87" t="n">
        <f aca="false">IF(AND($U16&gt;AC$6,$U16&lt;=AD$6),+$T16,0)</f>
        <v>0</v>
      </c>
      <c r="AE16" s="87" t="n">
        <f aca="false">IF(AND($U16&gt;AD$6,$U16&lt;=AE$6),+$T16,0)</f>
        <v>0</v>
      </c>
      <c r="AF16" s="87" t="n">
        <f aca="false">IF(AND($U16&gt;AE$6,$U16&lt;=AF$6),+$T16,0)</f>
        <v>0</v>
      </c>
      <c r="AG16" s="87" t="n">
        <f aca="false">IF(AND($U16&gt;AF$6,$U16&lt;=AG$6),+$T16,0)</f>
        <v>0</v>
      </c>
      <c r="AH16" s="87" t="n">
        <f aca="false">IF(AND($U16&gt;AG$6,$U16&lt;=AH$6),+$T16,0)</f>
        <v>0</v>
      </c>
      <c r="AI16" s="87" t="n">
        <f aca="false">IF(AND($U16&gt;AH$6,$U16&lt;=AI$6),+$T16,0)</f>
        <v>0</v>
      </c>
      <c r="AJ16" s="87" t="n">
        <f aca="false">IF(AND($U16&gt;AI$6,$U16&lt;=AJ$6),+$T16,0)</f>
        <v>0</v>
      </c>
      <c r="AK16" s="87" t="n">
        <f aca="false">IF(AND($U16&gt;AJ$6,$U16&lt;=AK$6),+$T16,0)</f>
        <v>0</v>
      </c>
      <c r="AL16" s="87" t="n">
        <f aca="false">IF(AND($U16&gt;AK$6,$U16&lt;=AL$6),+$T16,0)</f>
        <v>0</v>
      </c>
      <c r="AM16" s="87" t="n">
        <f aca="false">IF(AND($U16&gt;AL$6,$U16&lt;=AM$6),+$T16,0)</f>
        <v>0</v>
      </c>
      <c r="AN16" s="87" t="n">
        <f aca="false">IF(AND($U16&gt;AM$6,$U16&lt;=AN$6),+$T16,0)</f>
        <v>0</v>
      </c>
      <c r="AO16" s="87" t="n">
        <f aca="false">IF(AND($U16&gt;AN$6,$U16&lt;=AO$6),+$T16,0)</f>
        <v>0</v>
      </c>
      <c r="AP16" s="87" t="n">
        <f aca="false">IF(AND($U16&gt;AO$6,$U16&lt;=AP$6),+$T16,0)</f>
        <v>0</v>
      </c>
      <c r="AQ16" s="87" t="n">
        <f aca="false">IF(AND($U16&gt;AP$6,$U16&lt;=AQ$6),+$T16,0)</f>
        <v>0</v>
      </c>
      <c r="AR16" s="87" t="n">
        <f aca="false">IF(AND($U16&gt;AQ$6,$U16&lt;=AR$6),+$T16,0)</f>
        <v>0</v>
      </c>
      <c r="AS16" s="87" t="n">
        <f aca="false">IF(AND($U16&gt;AR$6,$U16&lt;=AS$6),+$T16,0)</f>
        <v>0</v>
      </c>
      <c r="AT16" s="87" t="n">
        <f aca="false">IF(AND($U16&gt;AS$6,$U16&lt;=AT$6),+$T16,0)</f>
        <v>0</v>
      </c>
      <c r="AU16" s="87" t="n">
        <f aca="false">IF(AND($U16&gt;AT$6,$U16&lt;=AU$6),+$T16,0)</f>
        <v>0</v>
      </c>
      <c r="AV16" s="87" t="n">
        <f aca="false">IF(AND($U16&gt;AU$6,$U16&lt;=AV$6),+$T16,0)</f>
        <v>0</v>
      </c>
      <c r="AW16" s="87" t="n">
        <f aca="false">IF(AND($U16&gt;AV$6,$U16&lt;=AW$6),+$T16,0)</f>
        <v>0</v>
      </c>
      <c r="AX16" s="87" t="n">
        <f aca="false">IF(AND($U16&gt;AW$6,$U16&lt;=AX$6),+$T16,0)</f>
        <v>0</v>
      </c>
      <c r="AY16" s="87" t="n">
        <f aca="false">IF(AND($U16&gt;AX$6,$U16&lt;=AY$6),+$T16,0)</f>
        <v>0</v>
      </c>
      <c r="AZ16" s="87" t="n">
        <f aca="false">IF(AND($U16&gt;AY$6,$U16&lt;=AZ$6),+$T16,0)</f>
        <v>0</v>
      </c>
      <c r="BA16" s="87" t="n">
        <f aca="false">IF(AND($U16&gt;AZ$6,$U16&lt;=BA$6),+$T16,0)</f>
        <v>0</v>
      </c>
      <c r="BB16" s="87" t="n">
        <f aca="false">IF(AND($U16&gt;BA$6,$U16&lt;=BB$6),+$T16,0)</f>
        <v>0</v>
      </c>
      <c r="BC16" s="87" t="n">
        <f aca="false">IF(AND($U16&gt;BB$6,$U16&lt;=BC$6),+$T16,0)</f>
        <v>505</v>
      </c>
      <c r="BD16" s="87" t="n">
        <f aca="false">IF(AND($U16&gt;BC$6,$U16&lt;=BD$6),+$T16,0)</f>
        <v>0</v>
      </c>
      <c r="BE16" s="87" t="n">
        <f aca="false">IF(AND($U16&gt;BD$6,$U16&lt;=BE$6),+$T16,0)</f>
        <v>0</v>
      </c>
      <c r="BF16" s="87" t="n">
        <f aca="false">IF(AND($U16&gt;BE$6,$U16&lt;=BF$6),+$T16,0)</f>
        <v>0</v>
      </c>
      <c r="BG16" s="87" t="n">
        <f aca="false">IF(AND($U16&gt;BF$6,$U16&lt;=BG$6),+$T16,0)</f>
        <v>0</v>
      </c>
      <c r="BH16" s="87" t="n">
        <f aca="false">IF(AND($U16&gt;BG$6,$U16&lt;=BH$6),+$T16,0)</f>
        <v>0</v>
      </c>
      <c r="BI16" s="87" t="n">
        <f aca="false">IF(AND($U16&gt;BH$6,$U16&lt;=BI$6),+$T16,0)</f>
        <v>0</v>
      </c>
      <c r="BJ16" s="87" t="n">
        <f aca="false">IF(AND($U16&gt;BI$6,$U16&lt;=BJ$6),+$T16,0)</f>
        <v>0</v>
      </c>
      <c r="BK16" s="87" t="n">
        <f aca="false">IF(AND($U16&gt;BJ$6,$U16&lt;=BK$6),+$T16,0)</f>
        <v>0</v>
      </c>
      <c r="BL16" s="87" t="n">
        <f aca="false">IF(AND($U16&gt;BK$6,$U16&lt;=BL$6),+$T16,0)</f>
        <v>0</v>
      </c>
      <c r="BM16" s="87" t="n">
        <f aca="false">IF(AND($U16&gt;BL$6,$U16&lt;=BM$6),+$T16,0)</f>
        <v>0</v>
      </c>
      <c r="BN16" s="87" t="n">
        <f aca="false">IF(AND($U16&gt;BM$6,$U16&lt;=BN$6),+$T16,0)</f>
        <v>0</v>
      </c>
      <c r="BO16" s="87" t="n">
        <f aca="false">IF(AND($U16&gt;BN$6,$U16&lt;=BO$6),+$T16,0)</f>
        <v>0</v>
      </c>
      <c r="BP16" s="87" t="n">
        <f aca="false">IF(AND($U16&gt;BO$6,$U16&lt;=BP$6),+$T16,0)</f>
        <v>0</v>
      </c>
      <c r="BQ16" s="87" t="n">
        <f aca="false">IF(AND($U16&gt;BP$6,$U16&lt;=BQ$6),+$T16,0)</f>
        <v>0</v>
      </c>
      <c r="BR16" s="87" t="n">
        <f aca="false">IF(AND($U16&gt;BQ$6,$U16&lt;=BR$6),+$T16,0)</f>
        <v>0</v>
      </c>
      <c r="BS16" s="87" t="n">
        <f aca="false">IF(AND($U16&gt;BR$6,$U16&lt;=BS$6),+$T16,0)</f>
        <v>0</v>
      </c>
      <c r="BT16" s="87" t="n">
        <f aca="false">IF(AND($U16&gt;BS$6,$U16&lt;=BT$6),+$T16,0)</f>
        <v>0</v>
      </c>
      <c r="BU16" s="87" t="n">
        <f aca="false">IF(AND($U16&gt;BT$6,$U16&lt;=BU$6),+$T16,0)</f>
        <v>0</v>
      </c>
      <c r="BV16" s="87" t="n">
        <f aca="false">IF(AND($U16&gt;BU$6,$U16&lt;=BV$6),+$T16,0)</f>
        <v>0</v>
      </c>
      <c r="BW16" s="87" t="n">
        <f aca="false">IF(AND($U16&gt;BV$6,$U16&lt;=BW$6),+$T16,0)</f>
        <v>0</v>
      </c>
      <c r="BX16" s="87" t="n">
        <f aca="false">IF(AND($U16&gt;BW$6,$U16&lt;=BX$6),+$T16,0)</f>
        <v>0</v>
      </c>
      <c r="BY16" s="87" t="n">
        <f aca="false">IF(AND($U16&gt;BX$6,$U16&lt;=BY$6),+$T16,0)</f>
        <v>0</v>
      </c>
      <c r="BZ16" s="87" t="n">
        <f aca="false">IF(AND($U16&gt;BY$6,$U16&lt;=BZ$6),+$T16,0)</f>
        <v>0</v>
      </c>
      <c r="CA16" s="87" t="n">
        <f aca="false">IF(AND($U16&gt;BZ$6,$U16&lt;=CA$6),+$T16,0)</f>
        <v>0</v>
      </c>
      <c r="CB16" s="87" t="n">
        <f aca="false">IF(AND($U16&gt;CA$6,$U16&lt;=CB$6),+$T16,0)</f>
        <v>0</v>
      </c>
      <c r="CC16" s="87" t="n">
        <f aca="false">IF(AND($U16&gt;CB$6,$U16&lt;=CC$6),+$T16,0)</f>
        <v>0</v>
      </c>
      <c r="CD16" s="87" t="n">
        <f aca="false">IF(AND($U16&gt;CC$6,$U16&lt;=CD$6),+$T16,0)</f>
        <v>0</v>
      </c>
      <c r="CE16" s="87" t="n">
        <f aca="false">IF(AND($U16&gt;CD$6,$U16&lt;=CE$6),+$T16,0)</f>
        <v>0</v>
      </c>
      <c r="CF16" s="87" t="n">
        <f aca="false">IF(AND($U16&gt;CE$6,$U16&lt;=CF$6),+$T16,0)</f>
        <v>0</v>
      </c>
      <c r="CG16" s="87" t="n">
        <f aca="false">IF(AND($U16&gt;CF$6,$U16&lt;=CG$6),+$T16,0)</f>
        <v>0</v>
      </c>
      <c r="CH16" s="87" t="n">
        <f aca="false">IF(AND($U16&gt;CG$6,$U16&lt;=CH$6),+$T16,0)</f>
        <v>0</v>
      </c>
      <c r="CI16" s="87" t="n">
        <f aca="false">IF(AND($U16&gt;CH$6,$U16&lt;=CI$6),+$T16,0)</f>
        <v>0</v>
      </c>
      <c r="CJ16" s="87" t="n">
        <f aca="false">IF(AND($U16&gt;CI$6,$U16&lt;=CJ$6),+$T16,0)</f>
        <v>0</v>
      </c>
      <c r="CK16" s="87" t="n">
        <f aca="false">IF(AND($U16&gt;CJ$6,$U16&lt;=CK$6),+$T16,0)</f>
        <v>0</v>
      </c>
      <c r="CL16" s="87" t="n">
        <f aca="false">IF(AND($U16&gt;CK$6,$U16&lt;=CL$6),+$T16,0)</f>
        <v>0</v>
      </c>
      <c r="CM16" s="87" t="n">
        <f aca="false">IF(AND($U16&gt;CL$6,$U16&lt;=CM$6),+$T16,0)</f>
        <v>0</v>
      </c>
      <c r="CN16" s="87" t="n">
        <f aca="false">IF(AND($U16&gt;CM$6,$U16&lt;=CN$6),+$T16,0)</f>
        <v>0</v>
      </c>
      <c r="CO16" s="87" t="n">
        <f aca="false">IF(AND($U16&gt;CN$6,$U16&lt;=CO$6),+$T16,0)</f>
        <v>0</v>
      </c>
      <c r="CP16" s="87" t="n">
        <f aca="false">IF(AND($U16&gt;CO$6,$U16&lt;=CP$6),+$T16,0)</f>
        <v>0</v>
      </c>
      <c r="CQ16" s="87" t="n">
        <f aca="false">IF(AND($U16&gt;CP$6,$U16&lt;=CQ$6),+$T16,0)</f>
        <v>0</v>
      </c>
      <c r="CR16" s="87" t="n">
        <f aca="false">IF(AND($U16&gt;CQ$6,$U16&lt;=CR$6),+$T16,0)</f>
        <v>0</v>
      </c>
      <c r="CS16" s="87" t="n">
        <f aca="false">IF(AND($U16&gt;CR$6,$U16&lt;=CS$6),+$T16,0)</f>
        <v>0</v>
      </c>
      <c r="CT16" s="87" t="n">
        <f aca="false">IF(AND($U16&gt;CS$6,$U16&lt;=CT$6),+$T16,0)</f>
        <v>0</v>
      </c>
      <c r="CU16" s="87" t="n">
        <f aca="false">IF(AND($U16&gt;CT$6,$U16&lt;=CU$6),+$T16,0)</f>
        <v>0</v>
      </c>
      <c r="CV16" s="87" t="n">
        <f aca="false">IF(AND($U16&gt;CU$6,$U16&lt;=CV$6),+$T16,0)</f>
        <v>0</v>
      </c>
      <c r="CW16" s="87" t="n">
        <f aca="false">IF(AND($U16&gt;CV$6,$U16&lt;=CW$6),+$T16,0)</f>
        <v>0</v>
      </c>
      <c r="CX16" s="87" t="n">
        <f aca="false">IF(AND($U16&gt;CW$6,$U16&lt;=CX$6),+$T16,0)</f>
        <v>0</v>
      </c>
      <c r="CY16" s="87" t="n">
        <f aca="false">IF(AND($U16&gt;CX$6,$U16&lt;=CY$6),+$T16,0)</f>
        <v>0</v>
      </c>
      <c r="CZ16" s="87" t="n">
        <f aca="false">IF(AND($U16&gt;CY$6,$U16&lt;=CZ$6),+$T16,0)</f>
        <v>0</v>
      </c>
      <c r="DA16" s="87" t="n">
        <f aca="false">IF(AND($U16&gt;CZ$6,$U16&lt;=DA$6),+$T16,0)</f>
        <v>0</v>
      </c>
      <c r="DB16" s="87" t="n">
        <f aca="false">IF(AND($U16&gt;DA$6,$U16&lt;=DB$6),+$T16,0)</f>
        <v>0</v>
      </c>
      <c r="DC16" s="87" t="n">
        <f aca="false">IF(AND($U16&gt;DB$6,$U16&lt;=DC$6),+$T16,0)</f>
        <v>0</v>
      </c>
      <c r="DD16" s="87" t="n">
        <f aca="false">IF(AND($U16&gt;DC$6,$U16&lt;=DD$6),+$T16,0)</f>
        <v>0</v>
      </c>
      <c r="DE16" s="87" t="n">
        <f aca="false">IF(AND($U16&gt;DD$6,$U16&lt;=DE$6),+$T16,0)</f>
        <v>0</v>
      </c>
      <c r="DF16" s="87" t="n">
        <f aca="false">IF(AND($U16&gt;DE$6,$U16&lt;=DF$6),+$T16,0)</f>
        <v>0</v>
      </c>
      <c r="DG16" s="87" t="n">
        <f aca="false">IF(AND($U16&gt;DF$6,$U16&lt;=DG$6),+$T16,0)</f>
        <v>0</v>
      </c>
      <c r="DH16" s="87" t="n">
        <f aca="false">IF(AND($U16&gt;DG$6,$U16&lt;=DH$6),+$T16,0)</f>
        <v>0</v>
      </c>
      <c r="DI16" s="87" t="n">
        <f aca="false">IF(AND($U16&gt;DH$6,$U16&lt;=DI$6),+$T16,0)</f>
        <v>0</v>
      </c>
      <c r="DJ16" s="87" t="n">
        <f aca="false">IF(AND($U16&gt;DI$6,$U16&lt;=DJ$6),+$T16,0)</f>
        <v>0</v>
      </c>
      <c r="DK16" s="87" t="n">
        <f aca="false">IF(AND($U16&gt;DJ$6,$U16&lt;=DK$6),+$T16,0)</f>
        <v>0</v>
      </c>
      <c r="DL16" s="87" t="n">
        <f aca="false">IF(AND($U16&gt;DK$6,$U16&lt;=DL$6),+$T16,0)</f>
        <v>0</v>
      </c>
      <c r="DM16" s="87" t="n">
        <f aca="false">IF(AND($U16&gt;DL$6,$U16&lt;=DM$6),+$T16,0)</f>
        <v>0</v>
      </c>
      <c r="DN16" s="87" t="n">
        <f aca="false">IF(AND($U16&gt;DM$6,$U16&lt;=DN$6),+$T16,0)</f>
        <v>0</v>
      </c>
      <c r="DO16" s="87" t="n">
        <f aca="false">IF(AND($U16&gt;DN$6,$U16&lt;=DO$6),+$T16,0)</f>
        <v>0</v>
      </c>
      <c r="DP16" s="87" t="n">
        <f aca="false">IF(AND($U16&gt;DO$6,$U16&lt;=DP$6),+$T16,0)</f>
        <v>0</v>
      </c>
      <c r="DQ16" s="87" t="n">
        <f aca="false">IF(AND($U16&gt;DP$6,$U16&lt;=DQ$6),+$T16,0)</f>
        <v>0</v>
      </c>
      <c r="DR16" s="87" t="n">
        <f aca="false">IF(AND($U16&gt;DQ$6,$U16&lt;=DR$6),+$T16,0)</f>
        <v>0</v>
      </c>
      <c r="DS16" s="87" t="n">
        <f aca="false">IF(AND($U16&gt;DR$6,$U16&lt;=DS$6),+$T16,0)</f>
        <v>0</v>
      </c>
      <c r="DT16" s="87" t="n">
        <f aca="false">IF(AND($U16&gt;DS$6,$U16&lt;=DT$6),+$T16,0)</f>
        <v>0</v>
      </c>
      <c r="DU16" s="87" t="n">
        <f aca="false">IF(AND($U16&gt;DT$6,$U16&lt;=DU$6),+$T16,0)</f>
        <v>0</v>
      </c>
      <c r="DV16" s="87" t="n">
        <f aca="false">IF(AND($U16&gt;DU$6,$U16&lt;=DV$6),+$T16,0)</f>
        <v>0</v>
      </c>
      <c r="DW16" s="87" t="n">
        <f aca="false">IF(AND($U16&gt;DV$6,$U16&lt;=DW$6),+$T16,0)</f>
        <v>0</v>
      </c>
      <c r="DX16" s="87" t="n">
        <f aca="false">IF(AND($U16&gt;DW$6,$U16&lt;=DX$6),+$T16,0)</f>
        <v>0</v>
      </c>
      <c r="DY16" s="87" t="n">
        <f aca="false">IF(AND($U16&gt;DX$6,$U16&lt;=DY$6),+$T16,0)</f>
        <v>0</v>
      </c>
      <c r="DZ16" s="87" t="n">
        <f aca="false">IF(AND($U16&gt;DY$6,$U16&lt;=DZ$6),+$T16,0)</f>
        <v>0</v>
      </c>
      <c r="EA16" s="87" t="n">
        <f aca="false">IF(AND($U16&gt;DZ$6,$U16&lt;=EA$6),+$T16,0)</f>
        <v>0</v>
      </c>
      <c r="EB16" s="87" t="n">
        <f aca="false">IF(AND($U16&gt;EA$6,$U16&lt;=EB$6),+$T16,0)</f>
        <v>0</v>
      </c>
      <c r="EC16" s="87" t="n">
        <f aca="false">IF(AND($U16&gt;EB$6,$U16&lt;=EC$6),+$T16,0)</f>
        <v>0</v>
      </c>
      <c r="ED16" s="87" t="n">
        <f aca="false">IF(AND($U16&gt;EC$6,$U16&lt;=ED$6),+$T16,0)</f>
        <v>0</v>
      </c>
      <c r="EE16" s="87" t="n">
        <f aca="false">IF(AND($U16&gt;ED$6,$U16&lt;=EE$6),+$T16,0)</f>
        <v>0</v>
      </c>
      <c r="EF16" s="87" t="n">
        <f aca="false">IF(AND($U16&gt;EE$6,$U16&lt;=EF$6),+$T16,0)</f>
        <v>0</v>
      </c>
      <c r="EG16" s="87" t="n">
        <f aca="false">IF(AND($U16&gt;EF$6,$U16&lt;=EG$6),+$T16,0)</f>
        <v>0</v>
      </c>
      <c r="EH16" s="87" t="n">
        <f aca="false">IF(AND($U16&gt;EG$6,$U16&lt;=EH$6),+$T16,0)</f>
        <v>0</v>
      </c>
      <c r="EI16" s="87" t="n">
        <f aca="false">IF(AND($U16&gt;EH$6,$U16&lt;=EI$6),+$T16,0)</f>
        <v>0</v>
      </c>
      <c r="EJ16" s="87" t="n">
        <f aca="false">IF(AND($U16&gt;EI$6,$U16&lt;=EJ$6),+$T16,0)</f>
        <v>0</v>
      </c>
      <c r="EK16" s="87" t="n">
        <f aca="false">IF(AND($U16&gt;EJ$6,$U16&lt;=EK$6),+$T16,0)</f>
        <v>0</v>
      </c>
      <c r="EL16" s="87" t="n">
        <f aca="false">IF(AND($U16&gt;EK$6,$U16&lt;=EL$6),+$T16,0)</f>
        <v>0</v>
      </c>
      <c r="EM16" s="87" t="n">
        <f aca="false">IF(AND($U16&gt;EL$6,$U16&lt;=EM$6),+$T16,0)</f>
        <v>0</v>
      </c>
      <c r="EN16" s="87" t="n">
        <f aca="false">IF(AND($U16&gt;EM$6,$U16&lt;=EN$6),+$T16,0)</f>
        <v>0</v>
      </c>
      <c r="EO16" s="87" t="n">
        <f aca="false">IF(AND($U16&gt;EN$6,$U16&lt;=EO$6),+$T16,0)</f>
        <v>0</v>
      </c>
      <c r="EP16" s="87" t="n">
        <f aca="false">IF(AND($U16&gt;EO$6,$U16&lt;=EP$6),+$T16,0)</f>
        <v>0</v>
      </c>
      <c r="EQ16" s="87" t="n">
        <f aca="false">IF(AND($U16&gt;EP$6,$U16&lt;=EQ$6),+$T16,0)</f>
        <v>0</v>
      </c>
      <c r="ER16" s="87" t="n">
        <f aca="false">IF(AND($U16&gt;EQ$6,$U16&lt;=ER$6),+$T16,0)</f>
        <v>0</v>
      </c>
      <c r="ES16" s="87" t="n">
        <f aca="false">IF(AND($U16&gt;ER$6,$U16&lt;=ES$6),+$T16,0)</f>
        <v>0</v>
      </c>
      <c r="ET16" s="87" t="n">
        <f aca="false">IF(AND($U16&gt;ES$6,$U16&lt;=ET$6),+$T16,0)</f>
        <v>0</v>
      </c>
      <c r="EU16" s="87" t="n">
        <f aca="false">IF(AND($U16&gt;ET$6,$U16&lt;=EU$6),+$T16,0)</f>
        <v>0</v>
      </c>
      <c r="EV16" s="87" t="n">
        <f aca="false">IF(AND($U16&gt;EU$6,$U16&lt;=EV$6),+$T16,0)</f>
        <v>0</v>
      </c>
      <c r="EW16" s="87" t="n">
        <f aca="false">IF(AND($U16&gt;EV$6,$U16&lt;=EW$6),+$T16,0)</f>
        <v>0</v>
      </c>
      <c r="EX16" s="87" t="n">
        <f aca="false">IF(AND($U16&gt;EW$6,$U16&lt;=EX$6),+$T16,0)</f>
        <v>0</v>
      </c>
      <c r="EY16" s="87" t="n">
        <f aca="false">IF(AND($U16&gt;EX$6,$U16&lt;=EY$6),+$T16,0)</f>
        <v>0</v>
      </c>
      <c r="EZ16" s="87" t="n">
        <f aca="false">IF(AND($U16&gt;EY$6,$U16&lt;=EZ$6),+$T16,0)</f>
        <v>0</v>
      </c>
      <c r="FA16" s="87" t="n">
        <f aca="false">IF(AND($U16&gt;EZ$6,$U16&lt;=FA$6),+$T16,0)</f>
        <v>0</v>
      </c>
      <c r="FB16" s="87" t="n">
        <f aca="false">IF(AND($U16&gt;FA$6,$U16&lt;=FB$6),+$T16,0)</f>
        <v>0</v>
      </c>
      <c r="FC16" s="87" t="n">
        <f aca="false">IF(AND($U16&gt;FB$6,$U16&lt;=FC$6),+$T16,0)</f>
        <v>0</v>
      </c>
      <c r="FD16" s="87" t="n">
        <f aca="false">IF(AND($U16&gt;FC$6,$U16&lt;=FD$6),+$T16,0)</f>
        <v>0</v>
      </c>
      <c r="FE16" s="87" t="n">
        <f aca="false">IF(AND($U16&gt;FD$6,$U16&lt;=FE$6),+$T16,0)</f>
        <v>0</v>
      </c>
      <c r="FF16" s="87" t="n">
        <f aca="false">IF(AND($U16&gt;FE$6,$U16&lt;=FF$6),+$T16,0)</f>
        <v>0</v>
      </c>
      <c r="FG16" s="87" t="n">
        <f aca="false">IF(AND($U16&gt;FF$6,$U16&lt;=FG$6),+$T16,0)</f>
        <v>0</v>
      </c>
      <c r="FH16" s="87" t="n">
        <f aca="false">IF(AND($U16&gt;FG$6,$U16&lt;=FH$6),+$T16,0)</f>
        <v>0</v>
      </c>
      <c r="FI16" s="87" t="n">
        <f aca="false">IF(AND($U16&gt;FH$6,$U16&lt;=FI$6),+$T16,0)</f>
        <v>0</v>
      </c>
      <c r="FJ16" s="87" t="n">
        <f aca="false">IF(AND($U16&gt;FI$6,$U16&lt;=FJ$6),+$T16,0)</f>
        <v>0</v>
      </c>
      <c r="FK16" s="87" t="n">
        <f aca="false">IF(AND($U16&gt;FJ$6,$U16&lt;=FK$6),+$T16,0)</f>
        <v>0</v>
      </c>
      <c r="FL16" s="87" t="n">
        <f aca="false">IF(AND($U16&gt;FK$6,$U16&lt;=FL$6),+$T16,0)</f>
        <v>0</v>
      </c>
      <c r="FM16" s="87" t="n">
        <f aca="false">IF(AND($U16&gt;FL$6,$U16&lt;=FM$6),+$T16,0)</f>
        <v>0</v>
      </c>
      <c r="FN16" s="87" t="n">
        <f aca="false">IF(AND($U16&gt;FM$6,$U16&lt;=FN$6),+$T16,0)</f>
        <v>0</v>
      </c>
      <c r="FO16" s="87" t="n">
        <f aca="false">IF(AND($U16&gt;FN$6,$U16&lt;=FO$6),+$T16,0)</f>
        <v>0</v>
      </c>
      <c r="FP16" s="87" t="n">
        <f aca="false">IF(AND($U16&gt;FO$6,$U16&lt;=FP$6),+$T16,0)</f>
        <v>0</v>
      </c>
      <c r="FQ16" s="87" t="n">
        <f aca="false">IF(AND($U16&gt;FP$6,$U16&lt;=FQ$6),+$T16,0)</f>
        <v>0</v>
      </c>
      <c r="FR16" s="87" t="n">
        <f aca="false">IF(AND($U16&gt;FQ$6,$U16&lt;=FR$6),+$T16,0)</f>
        <v>0</v>
      </c>
      <c r="FS16" s="87" t="n">
        <f aca="false">IF(AND($U16&gt;FR$6,$U16&lt;=FS$6),+$T16,0)</f>
        <v>0</v>
      </c>
      <c r="FT16" s="87" t="n">
        <f aca="false">IF(AND($U16&gt;FS$6,$U16&lt;=FT$6),+$T16,0)</f>
        <v>0</v>
      </c>
      <c r="FU16" s="87" t="n">
        <f aca="false">IF(AND($U16&gt;FT$6,$U16&lt;=FU$6),+$T16,0)</f>
        <v>0</v>
      </c>
      <c r="FV16" s="87" t="n">
        <f aca="false">IF(AND($U16&gt;FU$6,$U16&lt;=FV$6),+$T16,0)</f>
        <v>0</v>
      </c>
      <c r="FW16" s="87" t="n">
        <f aca="false">IF(AND($U16&gt;FV$6,$U16&lt;=FW$6),+$T16,0)</f>
        <v>0</v>
      </c>
      <c r="FX16" s="87" t="n">
        <f aca="false">IF(AND($U16&gt;FW$6,$U16&lt;=FX$6),+$T16,0)</f>
        <v>0</v>
      </c>
      <c r="FY16" s="87" t="n">
        <f aca="false">IF(AND($U16&gt;FX$6,$U16&lt;=FY$6),+$T16,0)</f>
        <v>0</v>
      </c>
      <c r="FZ16" s="87" t="n">
        <f aca="false">IF(AND($U16&gt;FY$6,$U16&lt;=FZ$6),+$T16,0)</f>
        <v>0</v>
      </c>
      <c r="GA16" s="87" t="n">
        <f aca="false">IF(AND($U16&gt;FZ$6,$U16&lt;=GA$6),+$T16,0)</f>
        <v>0</v>
      </c>
      <c r="GB16" s="87" t="n">
        <f aca="false">IF(AND($U16&gt;GA$6,$U16&lt;=GB$6),+$T16,0)</f>
        <v>0</v>
      </c>
      <c r="GC16" s="87"/>
      <c r="GD16" s="65" t="n">
        <f aca="false">SUM($X16:$GC16)</f>
        <v>505</v>
      </c>
      <c r="GE16" s="65" t="n">
        <f aca="false">+GD16-T16</f>
        <v>0</v>
      </c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customFormat="false" ht="12.75" hidden="false" customHeight="false" outlineLevel="0" collapsed="false">
      <c r="A17" s="96" t="n">
        <v>4</v>
      </c>
      <c r="B17" s="86" t="s">
        <v>260</v>
      </c>
      <c r="C17" s="97" t="s">
        <v>257</v>
      </c>
      <c r="D17" s="98" t="s">
        <v>295</v>
      </c>
      <c r="E17" s="0" t="s">
        <v>296</v>
      </c>
      <c r="F17" s="99" t="n">
        <v>37134</v>
      </c>
      <c r="H17" s="101" t="s">
        <v>297</v>
      </c>
      <c r="I17" s="42" t="s">
        <v>223</v>
      </c>
      <c r="J17" s="89" t="s">
        <v>298</v>
      </c>
      <c r="K17" s="39"/>
      <c r="L17" s="101" t="s">
        <v>284</v>
      </c>
      <c r="M17" s="35"/>
      <c r="N17" s="35" t="s">
        <v>299</v>
      </c>
      <c r="O17" s="101"/>
      <c r="P17" s="101"/>
      <c r="Q17" s="101"/>
      <c r="R17" s="105" t="n">
        <v>41.723</v>
      </c>
      <c r="S17" s="101" t="s">
        <v>288</v>
      </c>
      <c r="T17" s="55" t="n">
        <v>0</v>
      </c>
      <c r="U17" s="106" t="n">
        <f aca="false">DATE(2001,11,12)</f>
        <v>37207</v>
      </c>
      <c r="V17" s="18"/>
      <c r="W17" s="18"/>
      <c r="X17" s="87" t="n">
        <f aca="false">IF(AND($U17&gt;W$6,$U17&lt;=X$6),+$T17,0)</f>
        <v>0</v>
      </c>
      <c r="Y17" s="87" t="n">
        <f aca="false">IF(AND($U17&gt;X$6,$U17&lt;=Y$6),+$T17,0)</f>
        <v>0</v>
      </c>
      <c r="Z17" s="87" t="n">
        <f aca="false">IF(AND($U17&gt;Y$6,$U17&lt;=Z$6),+$T17,0)</f>
        <v>0</v>
      </c>
      <c r="AA17" s="87" t="n">
        <f aca="false">IF(AND($U17&gt;Z$6,$U17&lt;=AA$6),+$T17,0)</f>
        <v>0</v>
      </c>
      <c r="AB17" s="87" t="n">
        <f aca="false">IF(AND($U17&gt;AA$6,$U17&lt;=AB$6),+$T17,0)</f>
        <v>0</v>
      </c>
      <c r="AC17" s="87" t="n">
        <f aca="false">IF(AND($U17&gt;AB$6,$U17&lt;=AC$6),+$T17,0)</f>
        <v>0</v>
      </c>
      <c r="AD17" s="87" t="n">
        <f aca="false">IF(AND($U17&gt;AC$6,$U17&lt;=AD$6),+$T17,0)</f>
        <v>0</v>
      </c>
      <c r="AE17" s="87" t="n">
        <f aca="false">IF(AND($U17&gt;AD$6,$U17&lt;=AE$6),+$T17,0)</f>
        <v>0</v>
      </c>
      <c r="AF17" s="87" t="n">
        <f aca="false">IF(AND($U17&gt;AE$6,$U17&lt;=AF$6),+$T17,0)</f>
        <v>0</v>
      </c>
      <c r="AG17" s="87" t="n">
        <f aca="false">IF(AND($U17&gt;AF$6,$U17&lt;=AG$6),+$T17,0)</f>
        <v>0</v>
      </c>
      <c r="AH17" s="87" t="n">
        <f aca="false">IF(AND($U17&gt;AG$6,$U17&lt;=AH$6),+$T17,0)</f>
        <v>0</v>
      </c>
      <c r="AI17" s="87" t="n">
        <f aca="false">IF(AND($U17&gt;AH$6,$U17&lt;=AI$6),+$T17,0)</f>
        <v>0</v>
      </c>
      <c r="AJ17" s="87" t="n">
        <f aca="false">IF(AND($U17&gt;AI$6,$U17&lt;=AJ$6),+$T17,0)</f>
        <v>0</v>
      </c>
      <c r="AK17" s="87" t="n">
        <f aca="false">IF(AND($U17&gt;AJ$6,$U17&lt;=AK$6),+$T17,0)</f>
        <v>0</v>
      </c>
      <c r="AL17" s="87" t="n">
        <f aca="false">IF(AND($U17&gt;AK$6,$U17&lt;=AL$6),+$T17,0)</f>
        <v>0</v>
      </c>
      <c r="AM17" s="87" t="n">
        <f aca="false">IF(AND($U17&gt;AL$6,$U17&lt;=AM$6),+$T17,0)</f>
        <v>0</v>
      </c>
      <c r="AN17" s="87" t="n">
        <f aca="false">IF(AND($U17&gt;AM$6,$U17&lt;=AN$6),+$T17,0)</f>
        <v>0</v>
      </c>
      <c r="AO17" s="87" t="n">
        <f aca="false">IF(AND($U17&gt;AN$6,$U17&lt;=AO$6),+$T17,0)</f>
        <v>0</v>
      </c>
      <c r="AP17" s="87" t="n">
        <f aca="false">IF(AND($U17&gt;AO$6,$U17&lt;=AP$6),+$T17,0)</f>
        <v>0</v>
      </c>
      <c r="AQ17" s="87" t="n">
        <f aca="false">IF(AND($U17&gt;AP$6,$U17&lt;=AQ$6),+$T17,0)</f>
        <v>0</v>
      </c>
      <c r="AR17" s="87" t="n">
        <f aca="false">IF(AND($U17&gt;AQ$6,$U17&lt;=AR$6),+$T17,0)</f>
        <v>0</v>
      </c>
      <c r="AS17" s="87" t="n">
        <f aca="false">IF(AND($U17&gt;AR$6,$U17&lt;=AS$6),+$T17,0)</f>
        <v>0</v>
      </c>
      <c r="AT17" s="87" t="n">
        <f aca="false">IF(AND($U17&gt;AS$6,$U17&lt;=AT$6),+$T17,0)</f>
        <v>0</v>
      </c>
      <c r="AU17" s="87" t="n">
        <f aca="false">IF(AND($U17&gt;AT$6,$U17&lt;=AU$6),+$T17,0)</f>
        <v>0</v>
      </c>
      <c r="AV17" s="87" t="n">
        <f aca="false">IF(AND($U17&gt;AU$6,$U17&lt;=AV$6),+$T17,0)</f>
        <v>0</v>
      </c>
      <c r="AW17" s="87" t="n">
        <f aca="false">IF(AND($U17&gt;AV$6,$U17&lt;=AW$6),+$T17,0)</f>
        <v>0</v>
      </c>
      <c r="AX17" s="87" t="n">
        <f aca="false">IF(AND($U17&gt;AW$6,$U17&lt;=AX$6),+$T17,0)</f>
        <v>0</v>
      </c>
      <c r="AY17" s="87" t="n">
        <f aca="false">IF(AND($U17&gt;AX$6,$U17&lt;=AY$6),+$T17,0)</f>
        <v>0</v>
      </c>
      <c r="AZ17" s="87" t="n">
        <f aca="false">IF(AND($U17&gt;AY$6,$U17&lt;=AZ$6),+$T17,0)</f>
        <v>0</v>
      </c>
      <c r="BA17" s="87" t="n">
        <f aca="false">IF(AND($U17&gt;AZ$6,$U17&lt;=BA$6),+$T17,0)</f>
        <v>0</v>
      </c>
      <c r="BB17" s="87" t="n">
        <f aca="false">IF(AND($U17&gt;BA$6,$U17&lt;=BB$6),+$T17,0)</f>
        <v>0</v>
      </c>
      <c r="BC17" s="87" t="n">
        <f aca="false">IF(AND($U17&gt;BB$6,$U17&lt;=BC$6),+$T17,0)</f>
        <v>0</v>
      </c>
      <c r="BD17" s="87" t="n">
        <f aca="false">IF(AND($U17&gt;BC$6,$U17&lt;=BD$6),+$T17,0)</f>
        <v>0</v>
      </c>
      <c r="BE17" s="87" t="n">
        <f aca="false">IF(AND($U17&gt;BD$6,$U17&lt;=BE$6),+$T17,0)</f>
        <v>0</v>
      </c>
      <c r="BF17" s="87" t="n">
        <f aca="false">IF(AND($U17&gt;BE$6,$U17&lt;=BF$6),+$T17,0)</f>
        <v>0</v>
      </c>
      <c r="BG17" s="87" t="n">
        <f aca="false">IF(AND($U17&gt;BF$6,$U17&lt;=BG$6),+$T17,0)</f>
        <v>0</v>
      </c>
      <c r="BH17" s="87" t="n">
        <f aca="false">IF(AND($U17&gt;BG$6,$U17&lt;=BH$6),+$T17,0)</f>
        <v>0</v>
      </c>
      <c r="BI17" s="87" t="n">
        <f aca="false">IF(AND($U17&gt;BH$6,$U17&lt;=BI$6),+$T17,0)</f>
        <v>0</v>
      </c>
      <c r="BJ17" s="87" t="n">
        <f aca="false">IF(AND($U17&gt;BI$6,$U17&lt;=BJ$6),+$T17,0)</f>
        <v>0</v>
      </c>
      <c r="BK17" s="87" t="n">
        <f aca="false">IF(AND($U17&gt;BJ$6,$U17&lt;=BK$6),+$T17,0)</f>
        <v>0</v>
      </c>
      <c r="BL17" s="87" t="n">
        <f aca="false">IF(AND($U17&gt;BK$6,$U17&lt;=BL$6),+$T17,0)</f>
        <v>0</v>
      </c>
      <c r="BM17" s="87" t="n">
        <f aca="false">IF(AND($U17&gt;BL$6,$U17&lt;=BM$6),+$T17,0)</f>
        <v>0</v>
      </c>
      <c r="BN17" s="87" t="n">
        <f aca="false">IF(AND($U17&gt;BM$6,$U17&lt;=BN$6),+$T17,0)</f>
        <v>0</v>
      </c>
      <c r="BO17" s="87" t="n">
        <f aca="false">IF(AND($U17&gt;BN$6,$U17&lt;=BO$6),+$T17,0)</f>
        <v>0</v>
      </c>
      <c r="BP17" s="87" t="n">
        <f aca="false">IF(AND($U17&gt;BO$6,$U17&lt;=BP$6),+$T17,0)</f>
        <v>0</v>
      </c>
      <c r="BQ17" s="87" t="n">
        <f aca="false">IF(AND($U17&gt;BP$6,$U17&lt;=BQ$6),+$T17,0)</f>
        <v>0</v>
      </c>
      <c r="BR17" s="87" t="n">
        <f aca="false">IF(AND($U17&gt;BQ$6,$U17&lt;=BR$6),+$T17,0)</f>
        <v>0</v>
      </c>
      <c r="BS17" s="87" t="n">
        <f aca="false">IF(AND($U17&gt;BR$6,$U17&lt;=BS$6),+$T17,0)</f>
        <v>0</v>
      </c>
      <c r="BT17" s="87" t="n">
        <f aca="false">IF(AND($U17&gt;BS$6,$U17&lt;=BT$6),+$T17,0)</f>
        <v>0</v>
      </c>
      <c r="BU17" s="87" t="n">
        <f aca="false">IF(AND($U17&gt;BT$6,$U17&lt;=BU$6),+$T17,0)</f>
        <v>0</v>
      </c>
      <c r="BV17" s="87" t="n">
        <f aca="false">IF(AND($U17&gt;BU$6,$U17&lt;=BV$6),+$T17,0)</f>
        <v>0</v>
      </c>
      <c r="BW17" s="87" t="n">
        <f aca="false">IF(AND($U17&gt;BV$6,$U17&lt;=BW$6),+$T17,0)</f>
        <v>0</v>
      </c>
      <c r="BX17" s="87" t="n">
        <f aca="false">IF(AND($U17&gt;BW$6,$U17&lt;=BX$6),+$T17,0)</f>
        <v>0</v>
      </c>
      <c r="BY17" s="87" t="n">
        <f aca="false">IF(AND($U17&gt;BX$6,$U17&lt;=BY$6),+$T17,0)</f>
        <v>0</v>
      </c>
      <c r="BZ17" s="87" t="n">
        <f aca="false">IF(AND($U17&gt;BY$6,$U17&lt;=BZ$6),+$T17,0)</f>
        <v>0</v>
      </c>
      <c r="CA17" s="87" t="n">
        <f aca="false">IF(AND($U17&gt;BZ$6,$U17&lt;=CA$6),+$T17,0)</f>
        <v>0</v>
      </c>
      <c r="CB17" s="87" t="n">
        <f aca="false">IF(AND($U17&gt;CA$6,$U17&lt;=CB$6),+$T17,0)</f>
        <v>0</v>
      </c>
      <c r="CC17" s="87" t="n">
        <f aca="false">IF(AND($U17&gt;CB$6,$U17&lt;=CC$6),+$T17,0)</f>
        <v>0</v>
      </c>
      <c r="CD17" s="87" t="n">
        <f aca="false">IF(AND($U17&gt;CC$6,$U17&lt;=CD$6),+$T17,0)</f>
        <v>0</v>
      </c>
      <c r="CE17" s="87" t="n">
        <f aca="false">IF(AND($U17&gt;CD$6,$U17&lt;=CE$6),+$T17,0)</f>
        <v>0</v>
      </c>
      <c r="CF17" s="87" t="n">
        <f aca="false">IF(AND($U17&gt;CE$6,$U17&lt;=CF$6),+$T17,0)</f>
        <v>0</v>
      </c>
      <c r="CG17" s="87" t="n">
        <f aca="false">IF(AND($U17&gt;CF$6,$U17&lt;=CG$6),+$T17,0)</f>
        <v>0</v>
      </c>
      <c r="CH17" s="87" t="n">
        <f aca="false">IF(AND($U17&gt;CG$6,$U17&lt;=CH$6),+$T17,0)</f>
        <v>0</v>
      </c>
      <c r="CI17" s="87" t="n">
        <f aca="false">IF(AND($U17&gt;CH$6,$U17&lt;=CI$6),+$T17,0)</f>
        <v>0</v>
      </c>
      <c r="CJ17" s="87" t="n">
        <f aca="false">IF(AND($U17&gt;CI$6,$U17&lt;=CJ$6),+$T17,0)</f>
        <v>0</v>
      </c>
      <c r="CK17" s="87" t="n">
        <f aca="false">IF(AND($U17&gt;CJ$6,$U17&lt;=CK$6),+$T17,0)</f>
        <v>0</v>
      </c>
      <c r="CL17" s="87" t="n">
        <f aca="false">IF(AND($U17&gt;CK$6,$U17&lt;=CL$6),+$T17,0)</f>
        <v>0</v>
      </c>
      <c r="CM17" s="87" t="n">
        <f aca="false">IF(AND($U17&gt;CL$6,$U17&lt;=CM$6),+$T17,0)</f>
        <v>0</v>
      </c>
      <c r="CN17" s="87" t="n">
        <f aca="false">IF(AND($U17&gt;CM$6,$U17&lt;=CN$6),+$T17,0)</f>
        <v>0</v>
      </c>
      <c r="CO17" s="87" t="n">
        <f aca="false">IF(AND($U17&gt;CN$6,$U17&lt;=CO$6),+$T17,0)</f>
        <v>0</v>
      </c>
      <c r="CP17" s="87" t="n">
        <f aca="false">IF(AND($U17&gt;CO$6,$U17&lt;=CP$6),+$T17,0)</f>
        <v>0</v>
      </c>
      <c r="CQ17" s="87" t="n">
        <f aca="false">IF(AND($U17&gt;CP$6,$U17&lt;=CQ$6),+$T17,0)</f>
        <v>0</v>
      </c>
      <c r="CR17" s="87" t="n">
        <f aca="false">IF(AND($U17&gt;CQ$6,$U17&lt;=CR$6),+$T17,0)</f>
        <v>0</v>
      </c>
      <c r="CS17" s="87" t="n">
        <f aca="false">IF(AND($U17&gt;CR$6,$U17&lt;=CS$6),+$T17,0)</f>
        <v>0</v>
      </c>
      <c r="CT17" s="87" t="n">
        <f aca="false">IF(AND($U17&gt;CS$6,$U17&lt;=CT$6),+$T17,0)</f>
        <v>0</v>
      </c>
      <c r="CU17" s="87" t="n">
        <f aca="false">IF(AND($U17&gt;CT$6,$U17&lt;=CU$6),+$T17,0)</f>
        <v>0</v>
      </c>
      <c r="CV17" s="87" t="n">
        <f aca="false">IF(AND($U17&gt;CU$6,$U17&lt;=CV$6),+$T17,0)</f>
        <v>0</v>
      </c>
      <c r="CW17" s="87" t="n">
        <f aca="false">IF(AND($U17&gt;CV$6,$U17&lt;=CW$6),+$T17,0)</f>
        <v>0</v>
      </c>
      <c r="CX17" s="87" t="n">
        <f aca="false">IF(AND($U17&gt;CW$6,$U17&lt;=CX$6),+$T17,0)</f>
        <v>0</v>
      </c>
      <c r="CY17" s="87" t="n">
        <f aca="false">IF(AND($U17&gt;CX$6,$U17&lt;=CY$6),+$T17,0)</f>
        <v>0</v>
      </c>
      <c r="CZ17" s="87" t="n">
        <f aca="false">IF(AND($U17&gt;CY$6,$U17&lt;=CZ$6),+$T17,0)</f>
        <v>0</v>
      </c>
      <c r="DA17" s="87" t="n">
        <f aca="false">IF(AND($U17&gt;CZ$6,$U17&lt;=DA$6),+$T17,0)</f>
        <v>0</v>
      </c>
      <c r="DB17" s="87" t="n">
        <f aca="false">IF(AND($U17&gt;DA$6,$U17&lt;=DB$6),+$T17,0)</f>
        <v>0</v>
      </c>
      <c r="DC17" s="87" t="n">
        <f aca="false">IF(AND($U17&gt;DB$6,$U17&lt;=DC$6),+$T17,0)</f>
        <v>0</v>
      </c>
      <c r="DD17" s="87" t="n">
        <f aca="false">IF(AND($U17&gt;DC$6,$U17&lt;=DD$6),+$T17,0)</f>
        <v>0</v>
      </c>
      <c r="DE17" s="87" t="n">
        <f aca="false">IF(AND($U17&gt;DD$6,$U17&lt;=DE$6),+$T17,0)</f>
        <v>0</v>
      </c>
      <c r="DF17" s="87" t="n">
        <f aca="false">IF(AND($U17&gt;DE$6,$U17&lt;=DF$6),+$T17,0)</f>
        <v>0</v>
      </c>
      <c r="DG17" s="87" t="n">
        <f aca="false">IF(AND($U17&gt;DF$6,$U17&lt;=DG$6),+$T17,0)</f>
        <v>0</v>
      </c>
      <c r="DH17" s="87" t="n">
        <f aca="false">IF(AND($U17&gt;DG$6,$U17&lt;=DH$6),+$T17,0)</f>
        <v>0</v>
      </c>
      <c r="DI17" s="87" t="n">
        <f aca="false">IF(AND($U17&gt;DH$6,$U17&lt;=DI$6),+$T17,0)</f>
        <v>0</v>
      </c>
      <c r="DJ17" s="87" t="n">
        <f aca="false">IF(AND($U17&gt;DI$6,$U17&lt;=DJ$6),+$T17,0)</f>
        <v>0</v>
      </c>
      <c r="DK17" s="87" t="n">
        <f aca="false">IF(AND($U17&gt;DJ$6,$U17&lt;=DK$6),+$T17,0)</f>
        <v>0</v>
      </c>
      <c r="DL17" s="87" t="n">
        <f aca="false">IF(AND($U17&gt;DK$6,$U17&lt;=DL$6),+$T17,0)</f>
        <v>0</v>
      </c>
      <c r="DM17" s="87" t="n">
        <f aca="false">IF(AND($U17&gt;DL$6,$U17&lt;=DM$6),+$T17,0)</f>
        <v>0</v>
      </c>
      <c r="DN17" s="87" t="n">
        <f aca="false">IF(AND($U17&gt;DM$6,$U17&lt;=DN$6),+$T17,0)</f>
        <v>0</v>
      </c>
      <c r="DO17" s="87" t="n">
        <f aca="false">IF(AND($U17&gt;DN$6,$U17&lt;=DO$6),+$T17,0)</f>
        <v>0</v>
      </c>
      <c r="DP17" s="87" t="n">
        <f aca="false">IF(AND($U17&gt;DO$6,$U17&lt;=DP$6),+$T17,0)</f>
        <v>0</v>
      </c>
      <c r="DQ17" s="87" t="n">
        <f aca="false">IF(AND($U17&gt;DP$6,$U17&lt;=DQ$6),+$T17,0)</f>
        <v>0</v>
      </c>
      <c r="DR17" s="87" t="n">
        <f aca="false">IF(AND($U17&gt;DQ$6,$U17&lt;=DR$6),+$T17,0)</f>
        <v>0</v>
      </c>
      <c r="DS17" s="87" t="n">
        <f aca="false">IF(AND($U17&gt;DR$6,$U17&lt;=DS$6),+$T17,0)</f>
        <v>0</v>
      </c>
      <c r="DT17" s="87" t="n">
        <f aca="false">IF(AND($U17&gt;DS$6,$U17&lt;=DT$6),+$T17,0)</f>
        <v>0</v>
      </c>
      <c r="DU17" s="87" t="n">
        <f aca="false">IF(AND($U17&gt;DT$6,$U17&lt;=DU$6),+$T17,0)</f>
        <v>0</v>
      </c>
      <c r="DV17" s="87" t="n">
        <f aca="false">IF(AND($U17&gt;DU$6,$U17&lt;=DV$6),+$T17,0)</f>
        <v>0</v>
      </c>
      <c r="DW17" s="87" t="n">
        <f aca="false">IF(AND($U17&gt;DV$6,$U17&lt;=DW$6),+$T17,0)</f>
        <v>0</v>
      </c>
      <c r="DX17" s="87" t="n">
        <f aca="false">IF(AND($U17&gt;DW$6,$U17&lt;=DX$6),+$T17,0)</f>
        <v>0</v>
      </c>
      <c r="DY17" s="87" t="n">
        <f aca="false">IF(AND($U17&gt;DX$6,$U17&lt;=DY$6),+$T17,0)</f>
        <v>0</v>
      </c>
      <c r="DZ17" s="87" t="n">
        <f aca="false">IF(AND($U17&gt;DY$6,$U17&lt;=DZ$6),+$T17,0)</f>
        <v>0</v>
      </c>
      <c r="EA17" s="87" t="n">
        <f aca="false">IF(AND($U17&gt;DZ$6,$U17&lt;=EA$6),+$T17,0)</f>
        <v>0</v>
      </c>
      <c r="EB17" s="87" t="n">
        <f aca="false">IF(AND($U17&gt;EA$6,$U17&lt;=EB$6),+$T17,0)</f>
        <v>0</v>
      </c>
      <c r="EC17" s="87" t="n">
        <f aca="false">IF(AND($U17&gt;EB$6,$U17&lt;=EC$6),+$T17,0)</f>
        <v>0</v>
      </c>
      <c r="ED17" s="87" t="n">
        <f aca="false">IF(AND($U17&gt;EC$6,$U17&lt;=ED$6),+$T17,0)</f>
        <v>0</v>
      </c>
      <c r="EE17" s="87" t="n">
        <f aca="false">IF(AND($U17&gt;ED$6,$U17&lt;=EE$6),+$T17,0)</f>
        <v>0</v>
      </c>
      <c r="EF17" s="87" t="n">
        <f aca="false">IF(AND($U17&gt;EE$6,$U17&lt;=EF$6),+$T17,0)</f>
        <v>0</v>
      </c>
      <c r="EG17" s="87" t="n">
        <f aca="false">IF(AND($U17&gt;EF$6,$U17&lt;=EG$6),+$T17,0)</f>
        <v>0</v>
      </c>
      <c r="EH17" s="87" t="n">
        <f aca="false">IF(AND($U17&gt;EG$6,$U17&lt;=EH$6),+$T17,0)</f>
        <v>0</v>
      </c>
      <c r="EI17" s="87" t="n">
        <f aca="false">IF(AND($U17&gt;EH$6,$U17&lt;=EI$6),+$T17,0)</f>
        <v>0</v>
      </c>
      <c r="EJ17" s="87" t="n">
        <f aca="false">IF(AND($U17&gt;EI$6,$U17&lt;=EJ$6),+$T17,0)</f>
        <v>0</v>
      </c>
      <c r="EK17" s="87" t="n">
        <f aca="false">IF(AND($U17&gt;EJ$6,$U17&lt;=EK$6),+$T17,0)</f>
        <v>0</v>
      </c>
      <c r="EL17" s="87" t="n">
        <f aca="false">IF(AND($U17&gt;EK$6,$U17&lt;=EL$6),+$T17,0)</f>
        <v>0</v>
      </c>
      <c r="EM17" s="87" t="n">
        <f aca="false">IF(AND($U17&gt;EL$6,$U17&lt;=EM$6),+$T17,0)</f>
        <v>0</v>
      </c>
      <c r="EN17" s="87" t="n">
        <f aca="false">IF(AND($U17&gt;EM$6,$U17&lt;=EN$6),+$T17,0)</f>
        <v>0</v>
      </c>
      <c r="EO17" s="87" t="n">
        <f aca="false">IF(AND($U17&gt;EN$6,$U17&lt;=EO$6),+$T17,0)</f>
        <v>0</v>
      </c>
      <c r="EP17" s="87" t="n">
        <f aca="false">IF(AND($U17&gt;EO$6,$U17&lt;=EP$6),+$T17,0)</f>
        <v>0</v>
      </c>
      <c r="EQ17" s="87" t="n">
        <f aca="false">IF(AND($U17&gt;EP$6,$U17&lt;=EQ$6),+$T17,0)</f>
        <v>0</v>
      </c>
      <c r="ER17" s="87" t="n">
        <f aca="false">IF(AND($U17&gt;EQ$6,$U17&lt;=ER$6),+$T17,0)</f>
        <v>0</v>
      </c>
      <c r="ES17" s="87" t="n">
        <f aca="false">IF(AND($U17&gt;ER$6,$U17&lt;=ES$6),+$T17,0)</f>
        <v>0</v>
      </c>
      <c r="ET17" s="87" t="n">
        <f aca="false">IF(AND($U17&gt;ES$6,$U17&lt;=ET$6),+$T17,0)</f>
        <v>0</v>
      </c>
      <c r="EU17" s="87" t="n">
        <f aca="false">IF(AND($U17&gt;ET$6,$U17&lt;=EU$6),+$T17,0)</f>
        <v>0</v>
      </c>
      <c r="EV17" s="87" t="n">
        <f aca="false">IF(AND($U17&gt;EU$6,$U17&lt;=EV$6),+$T17,0)</f>
        <v>0</v>
      </c>
      <c r="EW17" s="87" t="n">
        <f aca="false">IF(AND($U17&gt;EV$6,$U17&lt;=EW$6),+$T17,0)</f>
        <v>0</v>
      </c>
      <c r="EX17" s="87" t="n">
        <f aca="false">IF(AND($U17&gt;EW$6,$U17&lt;=EX$6),+$T17,0)</f>
        <v>0</v>
      </c>
      <c r="EY17" s="87" t="n">
        <f aca="false">IF(AND($U17&gt;EX$6,$U17&lt;=EY$6),+$T17,0)</f>
        <v>0</v>
      </c>
      <c r="EZ17" s="87" t="n">
        <f aca="false">IF(AND($U17&gt;EY$6,$U17&lt;=EZ$6),+$T17,0)</f>
        <v>0</v>
      </c>
      <c r="FA17" s="87" t="n">
        <f aca="false">IF(AND($U17&gt;EZ$6,$U17&lt;=FA$6),+$T17,0)</f>
        <v>0</v>
      </c>
      <c r="FB17" s="87" t="n">
        <f aca="false">IF(AND($U17&gt;FA$6,$U17&lt;=FB$6),+$T17,0)</f>
        <v>0</v>
      </c>
      <c r="FC17" s="87" t="n">
        <f aca="false">IF(AND($U17&gt;FB$6,$U17&lt;=FC$6),+$T17,0)</f>
        <v>0</v>
      </c>
      <c r="FD17" s="87" t="n">
        <f aca="false">IF(AND($U17&gt;FC$6,$U17&lt;=FD$6),+$T17,0)</f>
        <v>0</v>
      </c>
      <c r="FE17" s="87" t="n">
        <f aca="false">IF(AND($U17&gt;FD$6,$U17&lt;=FE$6),+$T17,0)</f>
        <v>0</v>
      </c>
      <c r="FF17" s="87" t="n">
        <f aca="false">IF(AND($U17&gt;FE$6,$U17&lt;=FF$6),+$T17,0)</f>
        <v>0</v>
      </c>
      <c r="FG17" s="87" t="n">
        <f aca="false">IF(AND($U17&gt;FF$6,$U17&lt;=FG$6),+$T17,0)</f>
        <v>0</v>
      </c>
      <c r="FH17" s="87" t="n">
        <f aca="false">IF(AND($U17&gt;FG$6,$U17&lt;=FH$6),+$T17,0)</f>
        <v>0</v>
      </c>
      <c r="FI17" s="87" t="n">
        <f aca="false">IF(AND($U17&gt;FH$6,$U17&lt;=FI$6),+$T17,0)</f>
        <v>0</v>
      </c>
      <c r="FJ17" s="87" t="n">
        <f aca="false">IF(AND($U17&gt;FI$6,$U17&lt;=FJ$6),+$T17,0)</f>
        <v>0</v>
      </c>
      <c r="FK17" s="87" t="n">
        <f aca="false">IF(AND($U17&gt;FJ$6,$U17&lt;=FK$6),+$T17,0)</f>
        <v>0</v>
      </c>
      <c r="FL17" s="87" t="n">
        <f aca="false">IF(AND($U17&gt;FK$6,$U17&lt;=FL$6),+$T17,0)</f>
        <v>0</v>
      </c>
      <c r="FM17" s="87" t="n">
        <f aca="false">IF(AND($U17&gt;FL$6,$U17&lt;=FM$6),+$T17,0)</f>
        <v>0</v>
      </c>
      <c r="FN17" s="87" t="n">
        <f aca="false">IF(AND($U17&gt;FM$6,$U17&lt;=FN$6),+$T17,0)</f>
        <v>0</v>
      </c>
      <c r="FO17" s="87" t="n">
        <f aca="false">IF(AND($U17&gt;FN$6,$U17&lt;=FO$6),+$T17,0)</f>
        <v>0</v>
      </c>
      <c r="FP17" s="87" t="n">
        <f aca="false">IF(AND($U17&gt;FO$6,$U17&lt;=FP$6),+$T17,0)</f>
        <v>0</v>
      </c>
      <c r="FQ17" s="87" t="n">
        <f aca="false">IF(AND($U17&gt;FP$6,$U17&lt;=FQ$6),+$T17,0)</f>
        <v>0</v>
      </c>
      <c r="FR17" s="87" t="n">
        <f aca="false">IF(AND($U17&gt;FQ$6,$U17&lt;=FR$6),+$T17,0)</f>
        <v>0</v>
      </c>
      <c r="FS17" s="87" t="n">
        <f aca="false">IF(AND($U17&gt;FR$6,$U17&lt;=FS$6),+$T17,0)</f>
        <v>0</v>
      </c>
      <c r="FT17" s="87" t="n">
        <f aca="false">IF(AND($U17&gt;FS$6,$U17&lt;=FT$6),+$T17,0)</f>
        <v>0</v>
      </c>
      <c r="FU17" s="87" t="n">
        <f aca="false">IF(AND($U17&gt;FT$6,$U17&lt;=FU$6),+$T17,0)</f>
        <v>0</v>
      </c>
      <c r="FV17" s="87" t="n">
        <f aca="false">IF(AND($U17&gt;FU$6,$U17&lt;=FV$6),+$T17,0)</f>
        <v>0</v>
      </c>
      <c r="FW17" s="87" t="n">
        <f aca="false">IF(AND($U17&gt;FV$6,$U17&lt;=FW$6),+$T17,0)</f>
        <v>0</v>
      </c>
      <c r="FX17" s="87" t="n">
        <f aca="false">IF(AND($U17&gt;FW$6,$U17&lt;=FX$6),+$T17,0)</f>
        <v>0</v>
      </c>
      <c r="FY17" s="87" t="n">
        <f aca="false">IF(AND($U17&gt;FX$6,$U17&lt;=FY$6),+$T17,0)</f>
        <v>0</v>
      </c>
      <c r="FZ17" s="87" t="n">
        <f aca="false">IF(AND($U17&gt;FY$6,$U17&lt;=FZ$6),+$T17,0)</f>
        <v>0</v>
      </c>
      <c r="GA17" s="87" t="n">
        <f aca="false">IF(AND($U17&gt;FZ$6,$U17&lt;=GA$6),+$T17,0)</f>
        <v>0</v>
      </c>
      <c r="GB17" s="87" t="n">
        <f aca="false">IF(AND($U17&gt;GA$6,$U17&lt;=GB$6),+$T17,0)</f>
        <v>0</v>
      </c>
      <c r="GC17" s="18"/>
      <c r="GD17" s="65" t="n">
        <f aca="false">SUM($X17:$GC17)</f>
        <v>0</v>
      </c>
      <c r="GE17" s="65" t="n">
        <f aca="false">+GD17-T17</f>
        <v>0</v>
      </c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customFormat="false" ht="12.75" hidden="false" customHeight="false" outlineLevel="0" collapsed="false">
      <c r="A18" s="96" t="n">
        <v>4</v>
      </c>
      <c r="B18" s="86" t="s">
        <v>260</v>
      </c>
      <c r="C18" s="97" t="s">
        <v>257</v>
      </c>
      <c r="D18" s="51" t="s">
        <v>295</v>
      </c>
      <c r="E18" s="0" t="s">
        <v>296</v>
      </c>
      <c r="F18" s="99" t="n">
        <v>37134</v>
      </c>
      <c r="H18" s="101" t="s">
        <v>297</v>
      </c>
      <c r="I18" s="42" t="s">
        <v>224</v>
      </c>
      <c r="J18" s="89" t="s">
        <v>298</v>
      </c>
      <c r="K18" s="39"/>
      <c r="L18" s="101" t="s">
        <v>284</v>
      </c>
      <c r="M18" s="35"/>
      <c r="N18" s="35" t="s">
        <v>299</v>
      </c>
      <c r="O18" s="101"/>
      <c r="P18" s="101"/>
      <c r="Q18" s="101"/>
      <c r="R18" s="105" t="n">
        <v>15.45</v>
      </c>
      <c r="S18" s="101" t="s">
        <v>288</v>
      </c>
      <c r="T18" s="55" t="n">
        <v>0</v>
      </c>
      <c r="U18" s="107" t="n">
        <v>37210</v>
      </c>
      <c r="V18" s="18"/>
      <c r="W18" s="18"/>
      <c r="X18" s="87" t="n">
        <f aca="false">IF(AND($U18&gt;W$6,$U18&lt;=X$6),+$T18,0)</f>
        <v>0</v>
      </c>
      <c r="Y18" s="87" t="n">
        <f aca="false">IF(AND($U18&gt;X$6,$U18&lt;=Y$6),+$T18,0)</f>
        <v>0</v>
      </c>
      <c r="Z18" s="87" t="n">
        <f aca="false">IF(AND($U18&gt;Y$6,$U18&lt;=Z$6),+$T18,0)</f>
        <v>0</v>
      </c>
      <c r="AA18" s="87" t="n">
        <f aca="false">IF(AND($U18&gt;Z$6,$U18&lt;=AA$6),+$T18,0)</f>
        <v>0</v>
      </c>
      <c r="AB18" s="87" t="n">
        <f aca="false">IF(AND($U18&gt;AA$6,$U18&lt;=AB$6),+$T18,0)</f>
        <v>0</v>
      </c>
      <c r="AC18" s="87" t="n">
        <f aca="false">IF(AND($U18&gt;AB$6,$U18&lt;=AC$6),+$T18,0)</f>
        <v>0</v>
      </c>
      <c r="AD18" s="87" t="n">
        <f aca="false">IF(AND($U18&gt;AC$6,$U18&lt;=AD$6),+$T18,0)</f>
        <v>0</v>
      </c>
      <c r="AE18" s="87" t="n">
        <f aca="false">IF(AND($U18&gt;AD$6,$U18&lt;=AE$6),+$T18,0)</f>
        <v>0</v>
      </c>
      <c r="AF18" s="87" t="n">
        <f aca="false">IF(AND($U18&gt;AE$6,$U18&lt;=AF$6),+$T18,0)</f>
        <v>0</v>
      </c>
      <c r="AG18" s="87" t="n">
        <f aca="false">IF(AND($U18&gt;AF$6,$U18&lt;=AG$6),+$T18,0)</f>
        <v>0</v>
      </c>
      <c r="AH18" s="87" t="n">
        <f aca="false">IF(AND($U18&gt;AG$6,$U18&lt;=AH$6),+$T18,0)</f>
        <v>0</v>
      </c>
      <c r="AI18" s="87" t="n">
        <f aca="false">IF(AND($U18&gt;AH$6,$U18&lt;=AI$6),+$T18,0)</f>
        <v>0</v>
      </c>
      <c r="AJ18" s="87" t="n">
        <f aca="false">IF(AND($U18&gt;AI$6,$U18&lt;=AJ$6),+$T18,0)</f>
        <v>0</v>
      </c>
      <c r="AK18" s="87" t="n">
        <f aca="false">IF(AND($U18&gt;AJ$6,$U18&lt;=AK$6),+$T18,0)</f>
        <v>0</v>
      </c>
      <c r="AL18" s="87" t="n">
        <f aca="false">IF(AND($U18&gt;AK$6,$U18&lt;=AL$6),+$T18,0)</f>
        <v>0</v>
      </c>
      <c r="AM18" s="87" t="n">
        <f aca="false">IF(AND($U18&gt;AL$6,$U18&lt;=AM$6),+$T18,0)</f>
        <v>0</v>
      </c>
      <c r="AN18" s="87" t="n">
        <f aca="false">IF(AND($U18&gt;AM$6,$U18&lt;=AN$6),+$T18,0)</f>
        <v>0</v>
      </c>
      <c r="AO18" s="87" t="n">
        <f aca="false">IF(AND($U18&gt;AN$6,$U18&lt;=AO$6),+$T18,0)</f>
        <v>0</v>
      </c>
      <c r="AP18" s="87" t="n">
        <f aca="false">IF(AND($U18&gt;AO$6,$U18&lt;=AP$6),+$T18,0)</f>
        <v>0</v>
      </c>
      <c r="AQ18" s="87" t="n">
        <f aca="false">IF(AND($U18&gt;AP$6,$U18&lt;=AQ$6),+$T18,0)</f>
        <v>0</v>
      </c>
      <c r="AR18" s="87" t="n">
        <f aca="false">IF(AND($U18&gt;AQ$6,$U18&lt;=AR$6),+$T18,0)</f>
        <v>0</v>
      </c>
      <c r="AS18" s="87" t="n">
        <f aca="false">IF(AND($U18&gt;AR$6,$U18&lt;=AS$6),+$T18,0)</f>
        <v>0</v>
      </c>
      <c r="AT18" s="87" t="n">
        <f aca="false">IF(AND($U18&gt;AS$6,$U18&lt;=AT$6),+$T18,0)</f>
        <v>0</v>
      </c>
      <c r="AU18" s="87" t="n">
        <f aca="false">IF(AND($U18&gt;AT$6,$U18&lt;=AU$6),+$T18,0)</f>
        <v>0</v>
      </c>
      <c r="AV18" s="87" t="n">
        <f aca="false">IF(AND($U18&gt;AU$6,$U18&lt;=AV$6),+$T18,0)</f>
        <v>0</v>
      </c>
      <c r="AW18" s="87" t="n">
        <f aca="false">IF(AND($U18&gt;AV$6,$U18&lt;=AW$6),+$T18,0)</f>
        <v>0</v>
      </c>
      <c r="AX18" s="87" t="n">
        <f aca="false">IF(AND($U18&gt;AW$6,$U18&lt;=AX$6),+$T18,0)</f>
        <v>0</v>
      </c>
      <c r="AY18" s="87" t="n">
        <f aca="false">IF(AND($U18&gt;AX$6,$U18&lt;=AY$6),+$T18,0)</f>
        <v>0</v>
      </c>
      <c r="AZ18" s="87" t="n">
        <f aca="false">IF(AND($U18&gt;AY$6,$U18&lt;=AZ$6),+$T18,0)</f>
        <v>0</v>
      </c>
      <c r="BA18" s="87" t="n">
        <f aca="false">IF(AND($U18&gt;AZ$6,$U18&lt;=BA$6),+$T18,0)</f>
        <v>0</v>
      </c>
      <c r="BB18" s="87" t="n">
        <f aca="false">IF(AND($U18&gt;BA$6,$U18&lt;=BB$6),+$T18,0)</f>
        <v>0</v>
      </c>
      <c r="BC18" s="87" t="n">
        <f aca="false">IF(AND($U18&gt;BB$6,$U18&lt;=BC$6),+$T18,0)</f>
        <v>0</v>
      </c>
      <c r="BD18" s="87" t="n">
        <f aca="false">IF(AND($U18&gt;BC$6,$U18&lt;=BD$6),+$T18,0)</f>
        <v>0</v>
      </c>
      <c r="BE18" s="87" t="n">
        <f aca="false">IF(AND($U18&gt;BD$6,$U18&lt;=BE$6),+$T18,0)</f>
        <v>0</v>
      </c>
      <c r="BF18" s="87" t="n">
        <f aca="false">IF(AND($U18&gt;BE$6,$U18&lt;=BF$6),+$T18,0)</f>
        <v>0</v>
      </c>
      <c r="BG18" s="87" t="n">
        <f aca="false">IF(AND($U18&gt;BF$6,$U18&lt;=BG$6),+$T18,0)</f>
        <v>0</v>
      </c>
      <c r="BH18" s="87" t="n">
        <f aca="false">IF(AND($U18&gt;BG$6,$U18&lt;=BH$6),+$T18,0)</f>
        <v>0</v>
      </c>
      <c r="BI18" s="87" t="n">
        <f aca="false">IF(AND($U18&gt;BH$6,$U18&lt;=BI$6),+$T18,0)</f>
        <v>0</v>
      </c>
      <c r="BJ18" s="87" t="n">
        <f aca="false">IF(AND($U18&gt;BI$6,$U18&lt;=BJ$6),+$T18,0)</f>
        <v>0</v>
      </c>
      <c r="BK18" s="87" t="n">
        <f aca="false">IF(AND($U18&gt;BJ$6,$U18&lt;=BK$6),+$T18,0)</f>
        <v>0</v>
      </c>
      <c r="BL18" s="87" t="n">
        <f aca="false">IF(AND($U18&gt;BK$6,$U18&lt;=BL$6),+$T18,0)</f>
        <v>0</v>
      </c>
      <c r="BM18" s="87" t="n">
        <f aca="false">IF(AND($U18&gt;BL$6,$U18&lt;=BM$6),+$T18,0)</f>
        <v>0</v>
      </c>
      <c r="BN18" s="87" t="n">
        <f aca="false">IF(AND($U18&gt;BM$6,$U18&lt;=BN$6),+$T18,0)</f>
        <v>0</v>
      </c>
      <c r="BO18" s="87" t="n">
        <f aca="false">IF(AND($U18&gt;BN$6,$U18&lt;=BO$6),+$T18,0)</f>
        <v>0</v>
      </c>
      <c r="BP18" s="87" t="n">
        <f aca="false">IF(AND($U18&gt;BO$6,$U18&lt;=BP$6),+$T18,0)</f>
        <v>0</v>
      </c>
      <c r="BQ18" s="87" t="n">
        <f aca="false">IF(AND($U18&gt;BP$6,$U18&lt;=BQ$6),+$T18,0)</f>
        <v>0</v>
      </c>
      <c r="BR18" s="87" t="n">
        <f aca="false">IF(AND($U18&gt;BQ$6,$U18&lt;=BR$6),+$T18,0)</f>
        <v>0</v>
      </c>
      <c r="BS18" s="87" t="n">
        <f aca="false">IF(AND($U18&gt;BR$6,$U18&lt;=BS$6),+$T18,0)</f>
        <v>0</v>
      </c>
      <c r="BT18" s="87" t="n">
        <f aca="false">IF(AND($U18&gt;BS$6,$U18&lt;=BT$6),+$T18,0)</f>
        <v>0</v>
      </c>
      <c r="BU18" s="87" t="n">
        <f aca="false">IF(AND($U18&gt;BT$6,$U18&lt;=BU$6),+$T18,0)</f>
        <v>0</v>
      </c>
      <c r="BV18" s="87" t="n">
        <f aca="false">IF(AND($U18&gt;BU$6,$U18&lt;=BV$6),+$T18,0)</f>
        <v>0</v>
      </c>
      <c r="BW18" s="87" t="n">
        <f aca="false">IF(AND($U18&gt;BV$6,$U18&lt;=BW$6),+$T18,0)</f>
        <v>0</v>
      </c>
      <c r="BX18" s="87" t="n">
        <f aca="false">IF(AND($U18&gt;BW$6,$U18&lt;=BX$6),+$T18,0)</f>
        <v>0</v>
      </c>
      <c r="BY18" s="87" t="n">
        <f aca="false">IF(AND($U18&gt;BX$6,$U18&lt;=BY$6),+$T18,0)</f>
        <v>0</v>
      </c>
      <c r="BZ18" s="87" t="n">
        <f aca="false">IF(AND($U18&gt;BY$6,$U18&lt;=BZ$6),+$T18,0)</f>
        <v>0</v>
      </c>
      <c r="CA18" s="87" t="n">
        <f aca="false">IF(AND($U18&gt;BZ$6,$U18&lt;=CA$6),+$T18,0)</f>
        <v>0</v>
      </c>
      <c r="CB18" s="87" t="n">
        <f aca="false">IF(AND($U18&gt;CA$6,$U18&lt;=CB$6),+$T18,0)</f>
        <v>0</v>
      </c>
      <c r="CC18" s="87" t="n">
        <f aca="false">IF(AND($U18&gt;CB$6,$U18&lt;=CC$6),+$T18,0)</f>
        <v>0</v>
      </c>
      <c r="CD18" s="87" t="n">
        <f aca="false">IF(AND($U18&gt;CC$6,$U18&lt;=CD$6),+$T18,0)</f>
        <v>0</v>
      </c>
      <c r="CE18" s="87" t="n">
        <f aca="false">IF(AND($U18&gt;CD$6,$U18&lt;=CE$6),+$T18,0)</f>
        <v>0</v>
      </c>
      <c r="CF18" s="87" t="n">
        <f aca="false">IF(AND($U18&gt;CE$6,$U18&lt;=CF$6),+$T18,0)</f>
        <v>0</v>
      </c>
      <c r="CG18" s="87" t="n">
        <f aca="false">IF(AND($U18&gt;CF$6,$U18&lt;=CG$6),+$T18,0)</f>
        <v>0</v>
      </c>
      <c r="CH18" s="87" t="n">
        <f aca="false">IF(AND($U18&gt;CG$6,$U18&lt;=CH$6),+$T18,0)</f>
        <v>0</v>
      </c>
      <c r="CI18" s="87" t="n">
        <f aca="false">IF(AND($U18&gt;CH$6,$U18&lt;=CI$6),+$T18,0)</f>
        <v>0</v>
      </c>
      <c r="CJ18" s="87" t="n">
        <f aca="false">IF(AND($U18&gt;CI$6,$U18&lt;=CJ$6),+$T18,0)</f>
        <v>0</v>
      </c>
      <c r="CK18" s="87" t="n">
        <f aca="false">IF(AND($U18&gt;CJ$6,$U18&lt;=CK$6),+$T18,0)</f>
        <v>0</v>
      </c>
      <c r="CL18" s="87" t="n">
        <f aca="false">IF(AND($U18&gt;CK$6,$U18&lt;=CL$6),+$T18,0)</f>
        <v>0</v>
      </c>
      <c r="CM18" s="87" t="n">
        <f aca="false">IF(AND($U18&gt;CL$6,$U18&lt;=CM$6),+$T18,0)</f>
        <v>0</v>
      </c>
      <c r="CN18" s="87" t="n">
        <f aca="false">IF(AND($U18&gt;CM$6,$U18&lt;=CN$6),+$T18,0)</f>
        <v>0</v>
      </c>
      <c r="CO18" s="87" t="n">
        <f aca="false">IF(AND($U18&gt;CN$6,$U18&lt;=CO$6),+$T18,0)</f>
        <v>0</v>
      </c>
      <c r="CP18" s="87" t="n">
        <f aca="false">IF(AND($U18&gt;CO$6,$U18&lt;=CP$6),+$T18,0)</f>
        <v>0</v>
      </c>
      <c r="CQ18" s="87" t="n">
        <f aca="false">IF(AND($U18&gt;CP$6,$U18&lt;=CQ$6),+$T18,0)</f>
        <v>0</v>
      </c>
      <c r="CR18" s="87" t="n">
        <f aca="false">IF(AND($U18&gt;CQ$6,$U18&lt;=CR$6),+$T18,0)</f>
        <v>0</v>
      </c>
      <c r="CS18" s="87" t="n">
        <f aca="false">IF(AND($U18&gt;CR$6,$U18&lt;=CS$6),+$T18,0)</f>
        <v>0</v>
      </c>
      <c r="CT18" s="87" t="n">
        <f aca="false">IF(AND($U18&gt;CS$6,$U18&lt;=CT$6),+$T18,0)</f>
        <v>0</v>
      </c>
      <c r="CU18" s="87" t="n">
        <f aca="false">IF(AND($U18&gt;CT$6,$U18&lt;=CU$6),+$T18,0)</f>
        <v>0</v>
      </c>
      <c r="CV18" s="87" t="n">
        <f aca="false">IF(AND($U18&gt;CU$6,$U18&lt;=CV$6),+$T18,0)</f>
        <v>0</v>
      </c>
      <c r="CW18" s="87" t="n">
        <f aca="false">IF(AND($U18&gt;CV$6,$U18&lt;=CW$6),+$T18,0)</f>
        <v>0</v>
      </c>
      <c r="CX18" s="87" t="n">
        <f aca="false">IF(AND($U18&gt;CW$6,$U18&lt;=CX$6),+$T18,0)</f>
        <v>0</v>
      </c>
      <c r="CY18" s="87" t="n">
        <f aca="false">IF(AND($U18&gt;CX$6,$U18&lt;=CY$6),+$T18,0)</f>
        <v>0</v>
      </c>
      <c r="CZ18" s="87" t="n">
        <f aca="false">IF(AND($U18&gt;CY$6,$U18&lt;=CZ$6),+$T18,0)</f>
        <v>0</v>
      </c>
      <c r="DA18" s="87" t="n">
        <f aca="false">IF(AND($U18&gt;CZ$6,$U18&lt;=DA$6),+$T18,0)</f>
        <v>0</v>
      </c>
      <c r="DB18" s="87" t="n">
        <f aca="false">IF(AND($U18&gt;DA$6,$U18&lt;=DB$6),+$T18,0)</f>
        <v>0</v>
      </c>
      <c r="DC18" s="87" t="n">
        <f aca="false">IF(AND($U18&gt;DB$6,$U18&lt;=DC$6),+$T18,0)</f>
        <v>0</v>
      </c>
      <c r="DD18" s="87" t="n">
        <f aca="false">IF(AND($U18&gt;DC$6,$U18&lt;=DD$6),+$T18,0)</f>
        <v>0</v>
      </c>
      <c r="DE18" s="87" t="n">
        <f aca="false">IF(AND($U18&gt;DD$6,$U18&lt;=DE$6),+$T18,0)</f>
        <v>0</v>
      </c>
      <c r="DF18" s="87" t="n">
        <f aca="false">IF(AND($U18&gt;DE$6,$U18&lt;=DF$6),+$T18,0)</f>
        <v>0</v>
      </c>
      <c r="DG18" s="87" t="n">
        <f aca="false">IF(AND($U18&gt;DF$6,$U18&lt;=DG$6),+$T18,0)</f>
        <v>0</v>
      </c>
      <c r="DH18" s="87" t="n">
        <f aca="false">IF(AND($U18&gt;DG$6,$U18&lt;=DH$6),+$T18,0)</f>
        <v>0</v>
      </c>
      <c r="DI18" s="87" t="n">
        <f aca="false">IF(AND($U18&gt;DH$6,$U18&lt;=DI$6),+$T18,0)</f>
        <v>0</v>
      </c>
      <c r="DJ18" s="87" t="n">
        <f aca="false">IF(AND($U18&gt;DI$6,$U18&lt;=DJ$6),+$T18,0)</f>
        <v>0</v>
      </c>
      <c r="DK18" s="87" t="n">
        <f aca="false">IF(AND($U18&gt;DJ$6,$U18&lt;=DK$6),+$T18,0)</f>
        <v>0</v>
      </c>
      <c r="DL18" s="87" t="n">
        <f aca="false">IF(AND($U18&gt;DK$6,$U18&lt;=DL$6),+$T18,0)</f>
        <v>0</v>
      </c>
      <c r="DM18" s="87" t="n">
        <f aca="false">IF(AND($U18&gt;DL$6,$U18&lt;=DM$6),+$T18,0)</f>
        <v>0</v>
      </c>
      <c r="DN18" s="87" t="n">
        <f aca="false">IF(AND($U18&gt;DM$6,$U18&lt;=DN$6),+$T18,0)</f>
        <v>0</v>
      </c>
      <c r="DO18" s="87" t="n">
        <f aca="false">IF(AND($U18&gt;DN$6,$U18&lt;=DO$6),+$T18,0)</f>
        <v>0</v>
      </c>
      <c r="DP18" s="87" t="n">
        <f aca="false">IF(AND($U18&gt;DO$6,$U18&lt;=DP$6),+$T18,0)</f>
        <v>0</v>
      </c>
      <c r="DQ18" s="87" t="n">
        <f aca="false">IF(AND($U18&gt;DP$6,$U18&lt;=DQ$6),+$T18,0)</f>
        <v>0</v>
      </c>
      <c r="DR18" s="87" t="n">
        <f aca="false">IF(AND($U18&gt;DQ$6,$U18&lt;=DR$6),+$T18,0)</f>
        <v>0</v>
      </c>
      <c r="DS18" s="87" t="n">
        <f aca="false">IF(AND($U18&gt;DR$6,$U18&lt;=DS$6),+$T18,0)</f>
        <v>0</v>
      </c>
      <c r="DT18" s="87" t="n">
        <f aca="false">IF(AND($U18&gt;DS$6,$U18&lt;=DT$6),+$T18,0)</f>
        <v>0</v>
      </c>
      <c r="DU18" s="87" t="n">
        <f aca="false">IF(AND($U18&gt;DT$6,$U18&lt;=DU$6),+$T18,0)</f>
        <v>0</v>
      </c>
      <c r="DV18" s="87" t="n">
        <f aca="false">IF(AND($U18&gt;DU$6,$U18&lt;=DV$6),+$T18,0)</f>
        <v>0</v>
      </c>
      <c r="DW18" s="87" t="n">
        <f aca="false">IF(AND($U18&gt;DV$6,$U18&lt;=DW$6),+$T18,0)</f>
        <v>0</v>
      </c>
      <c r="DX18" s="87" t="n">
        <f aca="false">IF(AND($U18&gt;DW$6,$U18&lt;=DX$6),+$T18,0)</f>
        <v>0</v>
      </c>
      <c r="DY18" s="87" t="n">
        <f aca="false">IF(AND($U18&gt;DX$6,$U18&lt;=DY$6),+$T18,0)</f>
        <v>0</v>
      </c>
      <c r="DZ18" s="87" t="n">
        <f aca="false">IF(AND($U18&gt;DY$6,$U18&lt;=DZ$6),+$T18,0)</f>
        <v>0</v>
      </c>
      <c r="EA18" s="87" t="n">
        <f aca="false">IF(AND($U18&gt;DZ$6,$U18&lt;=EA$6),+$T18,0)</f>
        <v>0</v>
      </c>
      <c r="EB18" s="87" t="n">
        <f aca="false">IF(AND($U18&gt;EA$6,$U18&lt;=EB$6),+$T18,0)</f>
        <v>0</v>
      </c>
      <c r="EC18" s="87" t="n">
        <f aca="false">IF(AND($U18&gt;EB$6,$U18&lt;=EC$6),+$T18,0)</f>
        <v>0</v>
      </c>
      <c r="ED18" s="87" t="n">
        <f aca="false">IF(AND($U18&gt;EC$6,$U18&lt;=ED$6),+$T18,0)</f>
        <v>0</v>
      </c>
      <c r="EE18" s="87" t="n">
        <f aca="false">IF(AND($U18&gt;ED$6,$U18&lt;=EE$6),+$T18,0)</f>
        <v>0</v>
      </c>
      <c r="EF18" s="87" t="n">
        <f aca="false">IF(AND($U18&gt;EE$6,$U18&lt;=EF$6),+$T18,0)</f>
        <v>0</v>
      </c>
      <c r="EG18" s="87" t="n">
        <f aca="false">IF(AND($U18&gt;EF$6,$U18&lt;=EG$6),+$T18,0)</f>
        <v>0</v>
      </c>
      <c r="EH18" s="87" t="n">
        <f aca="false">IF(AND($U18&gt;EG$6,$U18&lt;=EH$6),+$T18,0)</f>
        <v>0</v>
      </c>
      <c r="EI18" s="87" t="n">
        <f aca="false">IF(AND($U18&gt;EH$6,$U18&lt;=EI$6),+$T18,0)</f>
        <v>0</v>
      </c>
      <c r="EJ18" s="87" t="n">
        <f aca="false">IF(AND($U18&gt;EI$6,$U18&lt;=EJ$6),+$T18,0)</f>
        <v>0</v>
      </c>
      <c r="EK18" s="87" t="n">
        <f aca="false">IF(AND($U18&gt;EJ$6,$U18&lt;=EK$6),+$T18,0)</f>
        <v>0</v>
      </c>
      <c r="EL18" s="87" t="n">
        <f aca="false">IF(AND($U18&gt;EK$6,$U18&lt;=EL$6),+$T18,0)</f>
        <v>0</v>
      </c>
      <c r="EM18" s="87" t="n">
        <f aca="false">IF(AND($U18&gt;EL$6,$U18&lt;=EM$6),+$T18,0)</f>
        <v>0</v>
      </c>
      <c r="EN18" s="87" t="n">
        <f aca="false">IF(AND($U18&gt;EM$6,$U18&lt;=EN$6),+$T18,0)</f>
        <v>0</v>
      </c>
      <c r="EO18" s="87" t="n">
        <f aca="false">IF(AND($U18&gt;EN$6,$U18&lt;=EO$6),+$T18,0)</f>
        <v>0</v>
      </c>
      <c r="EP18" s="87" t="n">
        <f aca="false">IF(AND($U18&gt;EO$6,$U18&lt;=EP$6),+$T18,0)</f>
        <v>0</v>
      </c>
      <c r="EQ18" s="87" t="n">
        <f aca="false">IF(AND($U18&gt;EP$6,$U18&lt;=EQ$6),+$T18,0)</f>
        <v>0</v>
      </c>
      <c r="ER18" s="87" t="n">
        <f aca="false">IF(AND($U18&gt;EQ$6,$U18&lt;=ER$6),+$T18,0)</f>
        <v>0</v>
      </c>
      <c r="ES18" s="87" t="n">
        <f aca="false">IF(AND($U18&gt;ER$6,$U18&lt;=ES$6),+$T18,0)</f>
        <v>0</v>
      </c>
      <c r="ET18" s="87" t="n">
        <f aca="false">IF(AND($U18&gt;ES$6,$U18&lt;=ET$6),+$T18,0)</f>
        <v>0</v>
      </c>
      <c r="EU18" s="87" t="n">
        <f aca="false">IF(AND($U18&gt;ET$6,$U18&lt;=EU$6),+$T18,0)</f>
        <v>0</v>
      </c>
      <c r="EV18" s="87" t="n">
        <f aca="false">IF(AND($U18&gt;EU$6,$U18&lt;=EV$6),+$T18,0)</f>
        <v>0</v>
      </c>
      <c r="EW18" s="87" t="n">
        <f aca="false">IF(AND($U18&gt;EV$6,$U18&lt;=EW$6),+$T18,0)</f>
        <v>0</v>
      </c>
      <c r="EX18" s="87" t="n">
        <f aca="false">IF(AND($U18&gt;EW$6,$U18&lt;=EX$6),+$T18,0)</f>
        <v>0</v>
      </c>
      <c r="EY18" s="87" t="n">
        <f aca="false">IF(AND($U18&gt;EX$6,$U18&lt;=EY$6),+$T18,0)</f>
        <v>0</v>
      </c>
      <c r="EZ18" s="87" t="n">
        <f aca="false">IF(AND($U18&gt;EY$6,$U18&lt;=EZ$6),+$T18,0)</f>
        <v>0</v>
      </c>
      <c r="FA18" s="87" t="n">
        <f aca="false">IF(AND($U18&gt;EZ$6,$U18&lt;=FA$6),+$T18,0)</f>
        <v>0</v>
      </c>
      <c r="FB18" s="87" t="n">
        <f aca="false">IF(AND($U18&gt;FA$6,$U18&lt;=FB$6),+$T18,0)</f>
        <v>0</v>
      </c>
      <c r="FC18" s="87" t="n">
        <f aca="false">IF(AND($U18&gt;FB$6,$U18&lt;=FC$6),+$T18,0)</f>
        <v>0</v>
      </c>
      <c r="FD18" s="87" t="n">
        <f aca="false">IF(AND($U18&gt;FC$6,$U18&lt;=FD$6),+$T18,0)</f>
        <v>0</v>
      </c>
      <c r="FE18" s="87" t="n">
        <f aca="false">IF(AND($U18&gt;FD$6,$U18&lt;=FE$6),+$T18,0)</f>
        <v>0</v>
      </c>
      <c r="FF18" s="87" t="n">
        <f aca="false">IF(AND($U18&gt;FE$6,$U18&lt;=FF$6),+$T18,0)</f>
        <v>0</v>
      </c>
      <c r="FG18" s="87" t="n">
        <f aca="false">IF(AND($U18&gt;FF$6,$U18&lt;=FG$6),+$T18,0)</f>
        <v>0</v>
      </c>
      <c r="FH18" s="87" t="n">
        <f aca="false">IF(AND($U18&gt;FG$6,$U18&lt;=FH$6),+$T18,0)</f>
        <v>0</v>
      </c>
      <c r="FI18" s="87" t="n">
        <f aca="false">IF(AND($U18&gt;FH$6,$U18&lt;=FI$6),+$T18,0)</f>
        <v>0</v>
      </c>
      <c r="FJ18" s="87" t="n">
        <f aca="false">IF(AND($U18&gt;FI$6,$U18&lt;=FJ$6),+$T18,0)</f>
        <v>0</v>
      </c>
      <c r="FK18" s="87" t="n">
        <f aca="false">IF(AND($U18&gt;FJ$6,$U18&lt;=FK$6),+$T18,0)</f>
        <v>0</v>
      </c>
      <c r="FL18" s="87" t="n">
        <f aca="false">IF(AND($U18&gt;FK$6,$U18&lt;=FL$6),+$T18,0)</f>
        <v>0</v>
      </c>
      <c r="FM18" s="87" t="n">
        <f aca="false">IF(AND($U18&gt;FL$6,$U18&lt;=FM$6),+$T18,0)</f>
        <v>0</v>
      </c>
      <c r="FN18" s="87" t="n">
        <f aca="false">IF(AND($U18&gt;FM$6,$U18&lt;=FN$6),+$T18,0)</f>
        <v>0</v>
      </c>
      <c r="FO18" s="87" t="n">
        <f aca="false">IF(AND($U18&gt;FN$6,$U18&lt;=FO$6),+$T18,0)</f>
        <v>0</v>
      </c>
      <c r="FP18" s="87" t="n">
        <f aca="false">IF(AND($U18&gt;FO$6,$U18&lt;=FP$6),+$T18,0)</f>
        <v>0</v>
      </c>
      <c r="FQ18" s="87" t="n">
        <f aca="false">IF(AND($U18&gt;FP$6,$U18&lt;=FQ$6),+$T18,0)</f>
        <v>0</v>
      </c>
      <c r="FR18" s="87" t="n">
        <f aca="false">IF(AND($U18&gt;FQ$6,$U18&lt;=FR$6),+$T18,0)</f>
        <v>0</v>
      </c>
      <c r="FS18" s="87" t="n">
        <f aca="false">IF(AND($U18&gt;FR$6,$U18&lt;=FS$6),+$T18,0)</f>
        <v>0</v>
      </c>
      <c r="FT18" s="87" t="n">
        <f aca="false">IF(AND($U18&gt;FS$6,$U18&lt;=FT$6),+$T18,0)</f>
        <v>0</v>
      </c>
      <c r="FU18" s="87" t="n">
        <f aca="false">IF(AND($U18&gt;FT$6,$U18&lt;=FU$6),+$T18,0)</f>
        <v>0</v>
      </c>
      <c r="FV18" s="87" t="n">
        <f aca="false">IF(AND($U18&gt;FU$6,$U18&lt;=FV$6),+$T18,0)</f>
        <v>0</v>
      </c>
      <c r="FW18" s="87" t="n">
        <f aca="false">IF(AND($U18&gt;FV$6,$U18&lt;=FW$6),+$T18,0)</f>
        <v>0</v>
      </c>
      <c r="FX18" s="87" t="n">
        <f aca="false">IF(AND($U18&gt;FW$6,$U18&lt;=FX$6),+$T18,0)</f>
        <v>0</v>
      </c>
      <c r="FY18" s="87" t="n">
        <f aca="false">IF(AND($U18&gt;FX$6,$U18&lt;=FY$6),+$T18,0)</f>
        <v>0</v>
      </c>
      <c r="FZ18" s="87" t="n">
        <f aca="false">IF(AND($U18&gt;FY$6,$U18&lt;=FZ$6),+$T18,0)</f>
        <v>0</v>
      </c>
      <c r="GA18" s="87" t="n">
        <f aca="false">IF(AND($U18&gt;FZ$6,$U18&lt;=GA$6),+$T18,0)</f>
        <v>0</v>
      </c>
      <c r="GB18" s="87" t="n">
        <f aca="false">IF(AND($U18&gt;GA$6,$U18&lt;=GB$6),+$T18,0)</f>
        <v>0</v>
      </c>
      <c r="GC18" s="87"/>
      <c r="GD18" s="65" t="n">
        <f aca="false">SUM($X18:$GC18)</f>
        <v>0</v>
      </c>
      <c r="GE18" s="65" t="n">
        <f aca="false">+GD18-T18</f>
        <v>0</v>
      </c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19" customFormat="false" ht="12.75" hidden="false" customHeight="false" outlineLevel="0" collapsed="false">
      <c r="A19" s="96" t="n">
        <v>4</v>
      </c>
      <c r="B19" s="86" t="s">
        <v>260</v>
      </c>
      <c r="C19" s="97" t="s">
        <v>257</v>
      </c>
      <c r="D19" s="81" t="s">
        <v>295</v>
      </c>
      <c r="E19" s="0" t="s">
        <v>296</v>
      </c>
      <c r="F19" s="99" t="n">
        <v>37134</v>
      </c>
      <c r="H19" s="101" t="s">
        <v>297</v>
      </c>
      <c r="I19" s="42" t="s">
        <v>227</v>
      </c>
      <c r="J19" s="89" t="s">
        <v>298</v>
      </c>
      <c r="K19" s="39"/>
      <c r="L19" s="101" t="s">
        <v>284</v>
      </c>
      <c r="M19" s="35" t="s">
        <v>300</v>
      </c>
      <c r="N19" s="35" t="s">
        <v>299</v>
      </c>
      <c r="O19" s="101"/>
      <c r="P19" s="101"/>
      <c r="Q19" s="101"/>
      <c r="R19" s="105" t="n">
        <v>296.687</v>
      </c>
      <c r="S19" s="101" t="s">
        <v>288</v>
      </c>
      <c r="T19" s="55" t="n">
        <v>0</v>
      </c>
      <c r="U19" s="108" t="n">
        <f aca="false">DATE(2001,11,15)</f>
        <v>37210</v>
      </c>
      <c r="V19" s="18"/>
      <c r="W19" s="18"/>
      <c r="X19" s="87" t="n">
        <f aca="false">IF(AND($U19&gt;W$6,$U19&lt;=X$6),+$T19,0)</f>
        <v>0</v>
      </c>
      <c r="Y19" s="87" t="n">
        <f aca="false">IF(AND($U19&gt;X$6,$U19&lt;=Y$6),+$T19,0)</f>
        <v>0</v>
      </c>
      <c r="Z19" s="87" t="n">
        <f aca="false">IF(AND($U19&gt;Y$6,$U19&lt;=Z$6),+$T19,0)</f>
        <v>0</v>
      </c>
      <c r="AA19" s="87" t="n">
        <f aca="false">IF(AND($U19&gt;Z$6,$U19&lt;=AA$6),+$T19,0)</f>
        <v>0</v>
      </c>
      <c r="AB19" s="87" t="n">
        <f aca="false">IF(AND($U19&gt;AA$6,$U19&lt;=AB$6),+$T19,0)</f>
        <v>0</v>
      </c>
      <c r="AC19" s="87" t="n">
        <f aca="false">IF(AND($U19&gt;AB$6,$U19&lt;=AC$6),+$T19,0)</f>
        <v>0</v>
      </c>
      <c r="AD19" s="87" t="n">
        <f aca="false">IF(AND($U19&gt;AC$6,$U19&lt;=AD$6),+$T19,0)</f>
        <v>0</v>
      </c>
      <c r="AE19" s="87" t="n">
        <f aca="false">IF(AND($U19&gt;AD$6,$U19&lt;=AE$6),+$T19,0)</f>
        <v>0</v>
      </c>
      <c r="AF19" s="87" t="n">
        <f aca="false">IF(AND($U19&gt;AE$6,$U19&lt;=AF$6),+$T19,0)</f>
        <v>0</v>
      </c>
      <c r="AG19" s="87" t="n">
        <f aca="false">IF(AND($U19&gt;AF$6,$U19&lt;=AG$6),+$T19,0)</f>
        <v>0</v>
      </c>
      <c r="AH19" s="87" t="n">
        <f aca="false">IF(AND($U19&gt;AG$6,$U19&lt;=AH$6),+$T19,0)</f>
        <v>0</v>
      </c>
      <c r="AI19" s="87" t="n">
        <f aca="false">IF(AND($U19&gt;AH$6,$U19&lt;=AI$6),+$T19,0)</f>
        <v>0</v>
      </c>
      <c r="AJ19" s="87" t="n">
        <f aca="false">IF(AND($U19&gt;AI$6,$U19&lt;=AJ$6),+$T19,0)</f>
        <v>0</v>
      </c>
      <c r="AK19" s="87" t="n">
        <f aca="false">IF(AND($U19&gt;AJ$6,$U19&lt;=AK$6),+$T19,0)</f>
        <v>0</v>
      </c>
      <c r="AL19" s="87" t="n">
        <f aca="false">IF(AND($U19&gt;AK$6,$U19&lt;=AL$6),+$T19,0)</f>
        <v>0</v>
      </c>
      <c r="AM19" s="87" t="n">
        <f aca="false">IF(AND($U19&gt;AL$6,$U19&lt;=AM$6),+$T19,0)</f>
        <v>0</v>
      </c>
      <c r="AN19" s="87" t="n">
        <f aca="false">IF(AND($U19&gt;AM$6,$U19&lt;=AN$6),+$T19,0)</f>
        <v>0</v>
      </c>
      <c r="AO19" s="87" t="n">
        <f aca="false">IF(AND($U19&gt;AN$6,$U19&lt;=AO$6),+$T19,0)</f>
        <v>0</v>
      </c>
      <c r="AP19" s="87" t="n">
        <f aca="false">IF(AND($U19&gt;AO$6,$U19&lt;=AP$6),+$T19,0)</f>
        <v>0</v>
      </c>
      <c r="AQ19" s="87" t="n">
        <f aca="false">IF(AND($U19&gt;AP$6,$U19&lt;=AQ$6),+$T19,0)</f>
        <v>0</v>
      </c>
      <c r="AR19" s="87" t="n">
        <f aca="false">IF(AND($U19&gt;AQ$6,$U19&lt;=AR$6),+$T19,0)</f>
        <v>0</v>
      </c>
      <c r="AS19" s="87" t="n">
        <f aca="false">IF(AND($U19&gt;AR$6,$U19&lt;=AS$6),+$T19,0)</f>
        <v>0</v>
      </c>
      <c r="AT19" s="87" t="n">
        <f aca="false">IF(AND($U19&gt;AS$6,$U19&lt;=AT$6),+$T19,0)</f>
        <v>0</v>
      </c>
      <c r="AU19" s="87" t="n">
        <f aca="false">IF(AND($U19&gt;AT$6,$U19&lt;=AU$6),+$T19,0)</f>
        <v>0</v>
      </c>
      <c r="AV19" s="87" t="n">
        <f aca="false">IF(AND($U19&gt;AU$6,$U19&lt;=AV$6),+$T19,0)</f>
        <v>0</v>
      </c>
      <c r="AW19" s="87" t="n">
        <f aca="false">IF(AND($U19&gt;AV$6,$U19&lt;=AW$6),+$T19,0)</f>
        <v>0</v>
      </c>
      <c r="AX19" s="87" t="n">
        <f aca="false">IF(AND($U19&gt;AW$6,$U19&lt;=AX$6),+$T19,0)</f>
        <v>0</v>
      </c>
      <c r="AY19" s="87" t="n">
        <f aca="false">IF(AND($U19&gt;AX$6,$U19&lt;=AY$6),+$T19,0)</f>
        <v>0</v>
      </c>
      <c r="AZ19" s="87" t="n">
        <f aca="false">IF(AND($U19&gt;AY$6,$U19&lt;=AZ$6),+$T19,0)</f>
        <v>0</v>
      </c>
      <c r="BA19" s="87" t="n">
        <f aca="false">IF(AND($U19&gt;AZ$6,$U19&lt;=BA$6),+$T19,0)</f>
        <v>0</v>
      </c>
      <c r="BB19" s="87" t="n">
        <f aca="false">IF(AND($U19&gt;BA$6,$U19&lt;=BB$6),+$T19,0)</f>
        <v>0</v>
      </c>
      <c r="BC19" s="87" t="n">
        <f aca="false">IF(AND($U19&gt;BB$6,$U19&lt;=BC$6),+$T19,0)</f>
        <v>0</v>
      </c>
      <c r="BD19" s="87" t="n">
        <f aca="false">IF(AND($U19&gt;BC$6,$U19&lt;=BD$6),+$T19,0)</f>
        <v>0</v>
      </c>
      <c r="BE19" s="87" t="n">
        <f aca="false">IF(AND($U19&gt;BD$6,$U19&lt;=BE$6),+$T19,0)</f>
        <v>0</v>
      </c>
      <c r="BF19" s="87" t="n">
        <f aca="false">IF(AND($U19&gt;BE$6,$U19&lt;=BF$6),+$T19,0)</f>
        <v>0</v>
      </c>
      <c r="BG19" s="87" t="n">
        <f aca="false">IF(AND($U19&gt;BF$6,$U19&lt;=BG$6),+$T19,0)</f>
        <v>0</v>
      </c>
      <c r="BH19" s="87" t="n">
        <f aca="false">IF(AND($U19&gt;BG$6,$U19&lt;=BH$6),+$T19,0)</f>
        <v>0</v>
      </c>
      <c r="BI19" s="87" t="n">
        <f aca="false">IF(AND($U19&gt;BH$6,$U19&lt;=BI$6),+$T19,0)</f>
        <v>0</v>
      </c>
      <c r="BJ19" s="87" t="n">
        <f aca="false">IF(AND($U19&gt;BI$6,$U19&lt;=BJ$6),+$T19,0)</f>
        <v>0</v>
      </c>
      <c r="BK19" s="87" t="n">
        <f aca="false">IF(AND($U19&gt;BJ$6,$U19&lt;=BK$6),+$T19,0)</f>
        <v>0</v>
      </c>
      <c r="BL19" s="87" t="n">
        <f aca="false">IF(AND($U19&gt;BK$6,$U19&lt;=BL$6),+$T19,0)</f>
        <v>0</v>
      </c>
      <c r="BM19" s="87" t="n">
        <f aca="false">IF(AND($U19&gt;BL$6,$U19&lt;=BM$6),+$T19,0)</f>
        <v>0</v>
      </c>
      <c r="BN19" s="87" t="n">
        <f aca="false">IF(AND($U19&gt;BM$6,$U19&lt;=BN$6),+$T19,0)</f>
        <v>0</v>
      </c>
      <c r="BO19" s="87" t="n">
        <f aca="false">IF(AND($U19&gt;BN$6,$U19&lt;=BO$6),+$T19,0)</f>
        <v>0</v>
      </c>
      <c r="BP19" s="87" t="n">
        <f aca="false">IF(AND($U19&gt;BO$6,$U19&lt;=BP$6),+$T19,0)</f>
        <v>0</v>
      </c>
      <c r="BQ19" s="87" t="n">
        <f aca="false">IF(AND($U19&gt;BP$6,$U19&lt;=BQ$6),+$T19,0)</f>
        <v>0</v>
      </c>
      <c r="BR19" s="87" t="n">
        <f aca="false">IF(AND($U19&gt;BQ$6,$U19&lt;=BR$6),+$T19,0)</f>
        <v>0</v>
      </c>
      <c r="BS19" s="87" t="n">
        <f aca="false">IF(AND($U19&gt;BR$6,$U19&lt;=BS$6),+$T19,0)</f>
        <v>0</v>
      </c>
      <c r="BT19" s="87" t="n">
        <f aca="false">IF(AND($U19&gt;BS$6,$U19&lt;=BT$6),+$T19,0)</f>
        <v>0</v>
      </c>
      <c r="BU19" s="87" t="n">
        <f aca="false">IF(AND($U19&gt;BT$6,$U19&lt;=BU$6),+$T19,0)</f>
        <v>0</v>
      </c>
      <c r="BV19" s="87" t="n">
        <f aca="false">IF(AND($U19&gt;BU$6,$U19&lt;=BV$6),+$T19,0)</f>
        <v>0</v>
      </c>
      <c r="BW19" s="87" t="n">
        <f aca="false">IF(AND($U19&gt;BV$6,$U19&lt;=BW$6),+$T19,0)</f>
        <v>0</v>
      </c>
      <c r="BX19" s="87" t="n">
        <f aca="false">IF(AND($U19&gt;BW$6,$U19&lt;=BX$6),+$T19,0)</f>
        <v>0</v>
      </c>
      <c r="BY19" s="87" t="n">
        <f aca="false">IF(AND($U19&gt;BX$6,$U19&lt;=BY$6),+$T19,0)</f>
        <v>0</v>
      </c>
      <c r="BZ19" s="87" t="n">
        <f aca="false">IF(AND($U19&gt;BY$6,$U19&lt;=BZ$6),+$T19,0)</f>
        <v>0</v>
      </c>
      <c r="CA19" s="87" t="n">
        <f aca="false">IF(AND($U19&gt;BZ$6,$U19&lt;=CA$6),+$T19,0)</f>
        <v>0</v>
      </c>
      <c r="CB19" s="87" t="n">
        <f aca="false">IF(AND($U19&gt;CA$6,$U19&lt;=CB$6),+$T19,0)</f>
        <v>0</v>
      </c>
      <c r="CC19" s="87" t="n">
        <f aca="false">IF(AND($U19&gt;CB$6,$U19&lt;=CC$6),+$T19,0)</f>
        <v>0</v>
      </c>
      <c r="CD19" s="87" t="n">
        <f aca="false">IF(AND($U19&gt;CC$6,$U19&lt;=CD$6),+$T19,0)</f>
        <v>0</v>
      </c>
      <c r="CE19" s="87" t="n">
        <f aca="false">IF(AND($U19&gt;CD$6,$U19&lt;=CE$6),+$T19,0)</f>
        <v>0</v>
      </c>
      <c r="CF19" s="87" t="n">
        <f aca="false">IF(AND($U19&gt;CE$6,$U19&lt;=CF$6),+$T19,0)</f>
        <v>0</v>
      </c>
      <c r="CG19" s="87" t="n">
        <f aca="false">IF(AND($U19&gt;CF$6,$U19&lt;=CG$6),+$T19,0)</f>
        <v>0</v>
      </c>
      <c r="CH19" s="87" t="n">
        <f aca="false">IF(AND($U19&gt;CG$6,$U19&lt;=CH$6),+$T19,0)</f>
        <v>0</v>
      </c>
      <c r="CI19" s="87" t="n">
        <f aca="false">IF(AND($U19&gt;CH$6,$U19&lt;=CI$6),+$T19,0)</f>
        <v>0</v>
      </c>
      <c r="CJ19" s="87" t="n">
        <f aca="false">IF(AND($U19&gt;CI$6,$U19&lt;=CJ$6),+$T19,0)</f>
        <v>0</v>
      </c>
      <c r="CK19" s="87" t="n">
        <f aca="false">IF(AND($U19&gt;CJ$6,$U19&lt;=CK$6),+$T19,0)</f>
        <v>0</v>
      </c>
      <c r="CL19" s="87" t="n">
        <f aca="false">IF(AND($U19&gt;CK$6,$U19&lt;=CL$6),+$T19,0)</f>
        <v>0</v>
      </c>
      <c r="CM19" s="87" t="n">
        <f aca="false">IF(AND($U19&gt;CL$6,$U19&lt;=CM$6),+$T19,0)</f>
        <v>0</v>
      </c>
      <c r="CN19" s="87" t="n">
        <f aca="false">IF(AND($U19&gt;CM$6,$U19&lt;=CN$6),+$T19,0)</f>
        <v>0</v>
      </c>
      <c r="CO19" s="87" t="n">
        <f aca="false">IF(AND($U19&gt;CN$6,$U19&lt;=CO$6),+$T19,0)</f>
        <v>0</v>
      </c>
      <c r="CP19" s="87" t="n">
        <f aca="false">IF(AND($U19&gt;CO$6,$U19&lt;=CP$6),+$T19,0)</f>
        <v>0</v>
      </c>
      <c r="CQ19" s="87" t="n">
        <f aca="false">IF(AND($U19&gt;CP$6,$U19&lt;=CQ$6),+$T19,0)</f>
        <v>0</v>
      </c>
      <c r="CR19" s="87" t="n">
        <f aca="false">IF(AND($U19&gt;CQ$6,$U19&lt;=CR$6),+$T19,0)</f>
        <v>0</v>
      </c>
      <c r="CS19" s="87" t="n">
        <f aca="false">IF(AND($U19&gt;CR$6,$U19&lt;=CS$6),+$T19,0)</f>
        <v>0</v>
      </c>
      <c r="CT19" s="87" t="n">
        <f aca="false">IF(AND($U19&gt;CS$6,$U19&lt;=CT$6),+$T19,0)</f>
        <v>0</v>
      </c>
      <c r="CU19" s="87" t="n">
        <f aca="false">IF(AND($U19&gt;CT$6,$U19&lt;=CU$6),+$T19,0)</f>
        <v>0</v>
      </c>
      <c r="CV19" s="87" t="n">
        <f aca="false">IF(AND($U19&gt;CU$6,$U19&lt;=CV$6),+$T19,0)</f>
        <v>0</v>
      </c>
      <c r="CW19" s="87" t="n">
        <f aca="false">IF(AND($U19&gt;CV$6,$U19&lt;=CW$6),+$T19,0)</f>
        <v>0</v>
      </c>
      <c r="CX19" s="87" t="n">
        <f aca="false">IF(AND($U19&gt;CW$6,$U19&lt;=CX$6),+$T19,0)</f>
        <v>0</v>
      </c>
      <c r="CY19" s="87" t="n">
        <f aca="false">IF(AND($U19&gt;CX$6,$U19&lt;=CY$6),+$T19,0)</f>
        <v>0</v>
      </c>
      <c r="CZ19" s="87" t="n">
        <f aca="false">IF(AND($U19&gt;CY$6,$U19&lt;=CZ$6),+$T19,0)</f>
        <v>0</v>
      </c>
      <c r="DA19" s="87" t="n">
        <f aca="false">IF(AND($U19&gt;CZ$6,$U19&lt;=DA$6),+$T19,0)</f>
        <v>0</v>
      </c>
      <c r="DB19" s="87" t="n">
        <f aca="false">IF(AND($U19&gt;DA$6,$U19&lt;=DB$6),+$T19,0)</f>
        <v>0</v>
      </c>
      <c r="DC19" s="87" t="n">
        <f aca="false">IF(AND($U19&gt;DB$6,$U19&lt;=DC$6),+$T19,0)</f>
        <v>0</v>
      </c>
      <c r="DD19" s="87" t="n">
        <f aca="false">IF(AND($U19&gt;DC$6,$U19&lt;=DD$6),+$T19,0)</f>
        <v>0</v>
      </c>
      <c r="DE19" s="87" t="n">
        <f aca="false">IF(AND($U19&gt;DD$6,$U19&lt;=DE$6),+$T19,0)</f>
        <v>0</v>
      </c>
      <c r="DF19" s="87" t="n">
        <f aca="false">IF(AND($U19&gt;DE$6,$U19&lt;=DF$6),+$T19,0)</f>
        <v>0</v>
      </c>
      <c r="DG19" s="87" t="n">
        <f aca="false">IF(AND($U19&gt;DF$6,$U19&lt;=DG$6),+$T19,0)</f>
        <v>0</v>
      </c>
      <c r="DH19" s="87" t="n">
        <f aca="false">IF(AND($U19&gt;DG$6,$U19&lt;=DH$6),+$T19,0)</f>
        <v>0</v>
      </c>
      <c r="DI19" s="87" t="n">
        <f aca="false">IF(AND($U19&gt;DH$6,$U19&lt;=DI$6),+$T19,0)</f>
        <v>0</v>
      </c>
      <c r="DJ19" s="87" t="n">
        <f aca="false">IF(AND($U19&gt;DI$6,$U19&lt;=DJ$6),+$T19,0)</f>
        <v>0</v>
      </c>
      <c r="DK19" s="87" t="n">
        <f aca="false">IF(AND($U19&gt;DJ$6,$U19&lt;=DK$6),+$T19,0)</f>
        <v>0</v>
      </c>
      <c r="DL19" s="87" t="n">
        <f aca="false">IF(AND($U19&gt;DK$6,$U19&lt;=DL$6),+$T19,0)</f>
        <v>0</v>
      </c>
      <c r="DM19" s="87" t="n">
        <f aca="false">IF(AND($U19&gt;DL$6,$U19&lt;=DM$6),+$T19,0)</f>
        <v>0</v>
      </c>
      <c r="DN19" s="87" t="n">
        <f aca="false">IF(AND($U19&gt;DM$6,$U19&lt;=DN$6),+$T19,0)</f>
        <v>0</v>
      </c>
      <c r="DO19" s="87" t="n">
        <f aca="false">IF(AND($U19&gt;DN$6,$U19&lt;=DO$6),+$T19,0)</f>
        <v>0</v>
      </c>
      <c r="DP19" s="87" t="n">
        <f aca="false">IF(AND($U19&gt;DO$6,$U19&lt;=DP$6),+$T19,0)</f>
        <v>0</v>
      </c>
      <c r="DQ19" s="87" t="n">
        <f aca="false">IF(AND($U19&gt;DP$6,$U19&lt;=DQ$6),+$T19,0)</f>
        <v>0</v>
      </c>
      <c r="DR19" s="87" t="n">
        <f aca="false">IF(AND($U19&gt;DQ$6,$U19&lt;=DR$6),+$T19,0)</f>
        <v>0</v>
      </c>
      <c r="DS19" s="87" t="n">
        <f aca="false">IF(AND($U19&gt;DR$6,$U19&lt;=DS$6),+$T19,0)</f>
        <v>0</v>
      </c>
      <c r="DT19" s="87" t="n">
        <f aca="false">IF(AND($U19&gt;DS$6,$U19&lt;=DT$6),+$T19,0)</f>
        <v>0</v>
      </c>
      <c r="DU19" s="87" t="n">
        <f aca="false">IF(AND($U19&gt;DT$6,$U19&lt;=DU$6),+$T19,0)</f>
        <v>0</v>
      </c>
      <c r="DV19" s="87" t="n">
        <f aca="false">IF(AND($U19&gt;DU$6,$U19&lt;=DV$6),+$T19,0)</f>
        <v>0</v>
      </c>
      <c r="DW19" s="87" t="n">
        <f aca="false">IF(AND($U19&gt;DV$6,$U19&lt;=DW$6),+$T19,0)</f>
        <v>0</v>
      </c>
      <c r="DX19" s="87" t="n">
        <f aca="false">IF(AND($U19&gt;DW$6,$U19&lt;=DX$6),+$T19,0)</f>
        <v>0</v>
      </c>
      <c r="DY19" s="87" t="n">
        <f aca="false">IF(AND($U19&gt;DX$6,$U19&lt;=DY$6),+$T19,0)</f>
        <v>0</v>
      </c>
      <c r="DZ19" s="87" t="n">
        <f aca="false">IF(AND($U19&gt;DY$6,$U19&lt;=DZ$6),+$T19,0)</f>
        <v>0</v>
      </c>
      <c r="EA19" s="87" t="n">
        <f aca="false">IF(AND($U19&gt;DZ$6,$U19&lt;=EA$6),+$T19,0)</f>
        <v>0</v>
      </c>
      <c r="EB19" s="87" t="n">
        <f aca="false">IF(AND($U19&gt;EA$6,$U19&lt;=EB$6),+$T19,0)</f>
        <v>0</v>
      </c>
      <c r="EC19" s="87" t="n">
        <f aca="false">IF(AND($U19&gt;EB$6,$U19&lt;=EC$6),+$T19,0)</f>
        <v>0</v>
      </c>
      <c r="ED19" s="87" t="n">
        <f aca="false">IF(AND($U19&gt;EC$6,$U19&lt;=ED$6),+$T19,0)</f>
        <v>0</v>
      </c>
      <c r="EE19" s="87" t="n">
        <f aca="false">IF(AND($U19&gt;ED$6,$U19&lt;=EE$6),+$T19,0)</f>
        <v>0</v>
      </c>
      <c r="EF19" s="87" t="n">
        <f aca="false">IF(AND($U19&gt;EE$6,$U19&lt;=EF$6),+$T19,0)</f>
        <v>0</v>
      </c>
      <c r="EG19" s="87" t="n">
        <f aca="false">IF(AND($U19&gt;EF$6,$U19&lt;=EG$6),+$T19,0)</f>
        <v>0</v>
      </c>
      <c r="EH19" s="87" t="n">
        <f aca="false">IF(AND($U19&gt;EG$6,$U19&lt;=EH$6),+$T19,0)</f>
        <v>0</v>
      </c>
      <c r="EI19" s="87" t="n">
        <f aca="false">IF(AND($U19&gt;EH$6,$U19&lt;=EI$6),+$T19,0)</f>
        <v>0</v>
      </c>
      <c r="EJ19" s="87" t="n">
        <f aca="false">IF(AND($U19&gt;EI$6,$U19&lt;=EJ$6),+$T19,0)</f>
        <v>0</v>
      </c>
      <c r="EK19" s="87" t="n">
        <f aca="false">IF(AND($U19&gt;EJ$6,$U19&lt;=EK$6),+$T19,0)</f>
        <v>0</v>
      </c>
      <c r="EL19" s="87" t="n">
        <f aca="false">IF(AND($U19&gt;EK$6,$U19&lt;=EL$6),+$T19,0)</f>
        <v>0</v>
      </c>
      <c r="EM19" s="87" t="n">
        <f aca="false">IF(AND($U19&gt;EL$6,$U19&lt;=EM$6),+$T19,0)</f>
        <v>0</v>
      </c>
      <c r="EN19" s="87" t="n">
        <f aca="false">IF(AND($U19&gt;EM$6,$U19&lt;=EN$6),+$T19,0)</f>
        <v>0</v>
      </c>
      <c r="EO19" s="87" t="n">
        <f aca="false">IF(AND($U19&gt;EN$6,$U19&lt;=EO$6),+$T19,0)</f>
        <v>0</v>
      </c>
      <c r="EP19" s="87" t="n">
        <f aca="false">IF(AND($U19&gt;EO$6,$U19&lt;=EP$6),+$T19,0)</f>
        <v>0</v>
      </c>
      <c r="EQ19" s="87" t="n">
        <f aca="false">IF(AND($U19&gt;EP$6,$U19&lt;=EQ$6),+$T19,0)</f>
        <v>0</v>
      </c>
      <c r="ER19" s="87" t="n">
        <f aca="false">IF(AND($U19&gt;EQ$6,$U19&lt;=ER$6),+$T19,0)</f>
        <v>0</v>
      </c>
      <c r="ES19" s="87" t="n">
        <f aca="false">IF(AND($U19&gt;ER$6,$U19&lt;=ES$6),+$T19,0)</f>
        <v>0</v>
      </c>
      <c r="ET19" s="87" t="n">
        <f aca="false">IF(AND($U19&gt;ES$6,$U19&lt;=ET$6),+$T19,0)</f>
        <v>0</v>
      </c>
      <c r="EU19" s="87" t="n">
        <f aca="false">IF(AND($U19&gt;ET$6,$U19&lt;=EU$6),+$T19,0)</f>
        <v>0</v>
      </c>
      <c r="EV19" s="87" t="n">
        <f aca="false">IF(AND($U19&gt;EU$6,$U19&lt;=EV$6),+$T19,0)</f>
        <v>0</v>
      </c>
      <c r="EW19" s="87" t="n">
        <f aca="false">IF(AND($U19&gt;EV$6,$U19&lt;=EW$6),+$T19,0)</f>
        <v>0</v>
      </c>
      <c r="EX19" s="87" t="n">
        <f aca="false">IF(AND($U19&gt;EW$6,$U19&lt;=EX$6),+$T19,0)</f>
        <v>0</v>
      </c>
      <c r="EY19" s="87" t="n">
        <f aca="false">IF(AND($U19&gt;EX$6,$U19&lt;=EY$6),+$T19,0)</f>
        <v>0</v>
      </c>
      <c r="EZ19" s="87" t="n">
        <f aca="false">IF(AND($U19&gt;EY$6,$U19&lt;=EZ$6),+$T19,0)</f>
        <v>0</v>
      </c>
      <c r="FA19" s="87" t="n">
        <f aca="false">IF(AND($U19&gt;EZ$6,$U19&lt;=FA$6),+$T19,0)</f>
        <v>0</v>
      </c>
      <c r="FB19" s="87" t="n">
        <f aca="false">IF(AND($U19&gt;FA$6,$U19&lt;=FB$6),+$T19,0)</f>
        <v>0</v>
      </c>
      <c r="FC19" s="87" t="n">
        <f aca="false">IF(AND($U19&gt;FB$6,$U19&lt;=FC$6),+$T19,0)</f>
        <v>0</v>
      </c>
      <c r="FD19" s="87" t="n">
        <f aca="false">IF(AND($U19&gt;FC$6,$U19&lt;=FD$6),+$T19,0)</f>
        <v>0</v>
      </c>
      <c r="FE19" s="87" t="n">
        <f aca="false">IF(AND($U19&gt;FD$6,$U19&lt;=FE$6),+$T19,0)</f>
        <v>0</v>
      </c>
      <c r="FF19" s="87" t="n">
        <f aca="false">IF(AND($U19&gt;FE$6,$U19&lt;=FF$6),+$T19,0)</f>
        <v>0</v>
      </c>
      <c r="FG19" s="87" t="n">
        <f aca="false">IF(AND($U19&gt;FF$6,$U19&lt;=FG$6),+$T19,0)</f>
        <v>0</v>
      </c>
      <c r="FH19" s="87" t="n">
        <f aca="false">IF(AND($U19&gt;FG$6,$U19&lt;=FH$6),+$T19,0)</f>
        <v>0</v>
      </c>
      <c r="FI19" s="87" t="n">
        <f aca="false">IF(AND($U19&gt;FH$6,$U19&lt;=FI$6),+$T19,0)</f>
        <v>0</v>
      </c>
      <c r="FJ19" s="87" t="n">
        <f aca="false">IF(AND($U19&gt;FI$6,$U19&lt;=FJ$6),+$T19,0)</f>
        <v>0</v>
      </c>
      <c r="FK19" s="87" t="n">
        <f aca="false">IF(AND($U19&gt;FJ$6,$U19&lt;=FK$6),+$T19,0)</f>
        <v>0</v>
      </c>
      <c r="FL19" s="87" t="n">
        <f aca="false">IF(AND($U19&gt;FK$6,$U19&lt;=FL$6),+$T19,0)</f>
        <v>0</v>
      </c>
      <c r="FM19" s="87" t="n">
        <f aca="false">IF(AND($U19&gt;FL$6,$U19&lt;=FM$6),+$T19,0)</f>
        <v>0</v>
      </c>
      <c r="FN19" s="87" t="n">
        <f aca="false">IF(AND($U19&gt;FM$6,$U19&lt;=FN$6),+$T19,0)</f>
        <v>0</v>
      </c>
      <c r="FO19" s="87" t="n">
        <f aca="false">IF(AND($U19&gt;FN$6,$U19&lt;=FO$6),+$T19,0)</f>
        <v>0</v>
      </c>
      <c r="FP19" s="87" t="n">
        <f aca="false">IF(AND($U19&gt;FO$6,$U19&lt;=FP$6),+$T19,0)</f>
        <v>0</v>
      </c>
      <c r="FQ19" s="87" t="n">
        <f aca="false">IF(AND($U19&gt;FP$6,$U19&lt;=FQ$6),+$T19,0)</f>
        <v>0</v>
      </c>
      <c r="FR19" s="87" t="n">
        <f aca="false">IF(AND($U19&gt;FQ$6,$U19&lt;=FR$6),+$T19,0)</f>
        <v>0</v>
      </c>
      <c r="FS19" s="87" t="n">
        <f aca="false">IF(AND($U19&gt;FR$6,$U19&lt;=FS$6),+$T19,0)</f>
        <v>0</v>
      </c>
      <c r="FT19" s="87" t="n">
        <f aca="false">IF(AND($U19&gt;FS$6,$U19&lt;=FT$6),+$T19,0)</f>
        <v>0</v>
      </c>
      <c r="FU19" s="87" t="n">
        <f aca="false">IF(AND($U19&gt;FT$6,$U19&lt;=FU$6),+$T19,0)</f>
        <v>0</v>
      </c>
      <c r="FV19" s="87" t="n">
        <f aca="false">IF(AND($U19&gt;FU$6,$U19&lt;=FV$6),+$T19,0)</f>
        <v>0</v>
      </c>
      <c r="FW19" s="87" t="n">
        <f aca="false">IF(AND($U19&gt;FV$6,$U19&lt;=FW$6),+$T19,0)</f>
        <v>0</v>
      </c>
      <c r="FX19" s="87" t="n">
        <f aca="false">IF(AND($U19&gt;FW$6,$U19&lt;=FX$6),+$T19,0)</f>
        <v>0</v>
      </c>
      <c r="FY19" s="87" t="n">
        <f aca="false">IF(AND($U19&gt;FX$6,$U19&lt;=FY$6),+$T19,0)</f>
        <v>0</v>
      </c>
      <c r="FZ19" s="87" t="n">
        <f aca="false">IF(AND($U19&gt;FY$6,$U19&lt;=FZ$6),+$T19,0)</f>
        <v>0</v>
      </c>
      <c r="GA19" s="87" t="n">
        <f aca="false">IF(AND($U19&gt;FZ$6,$U19&lt;=GA$6),+$T19,0)</f>
        <v>0</v>
      </c>
      <c r="GB19" s="87" t="n">
        <f aca="false">IF(AND($U19&gt;GA$6,$U19&lt;=GB$6),+$T19,0)</f>
        <v>0</v>
      </c>
      <c r="GC19" s="18"/>
      <c r="GD19" s="65" t="n">
        <f aca="false">SUM($X19:$GC19)</f>
        <v>0</v>
      </c>
      <c r="GE19" s="65" t="n">
        <f aca="false">+GD19-T19</f>
        <v>0</v>
      </c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</row>
    <row r="20" customFormat="false" ht="12.75" hidden="false" customHeight="false" outlineLevel="0" collapsed="false">
      <c r="A20" s="96" t="n">
        <v>4</v>
      </c>
      <c r="B20" s="86" t="s">
        <v>260</v>
      </c>
      <c r="C20" s="97" t="s">
        <v>257</v>
      </c>
      <c r="D20" s="98" t="s">
        <v>295</v>
      </c>
      <c r="E20" s="0" t="s">
        <v>296</v>
      </c>
      <c r="F20" s="99" t="n">
        <v>37134</v>
      </c>
      <c r="H20" s="101" t="s">
        <v>297</v>
      </c>
      <c r="I20" s="42" t="s">
        <v>225</v>
      </c>
      <c r="J20" s="89" t="s">
        <v>298</v>
      </c>
      <c r="K20" s="39"/>
      <c r="L20" s="101" t="s">
        <v>284</v>
      </c>
      <c r="M20" s="35"/>
      <c r="N20" s="35"/>
      <c r="O20" s="101"/>
      <c r="P20" s="101"/>
      <c r="Q20" s="101"/>
      <c r="R20" s="105" t="n">
        <v>4.94</v>
      </c>
      <c r="S20" s="101" t="s">
        <v>288</v>
      </c>
      <c r="T20" s="55" t="n">
        <f aca="false">IF($S20="USD",+$R20,VLOOKUP($S20,Rates!$A$3:$C$7,3)*$R20)</f>
        <v>4.94</v>
      </c>
      <c r="U20" s="106" t="n">
        <v>37226</v>
      </c>
      <c r="V20" s="18"/>
      <c r="W20" s="18"/>
      <c r="X20" s="87" t="n">
        <f aca="false">IF(AND($U20&gt;W$6,$U20&lt;=X$6),+$T20,0)</f>
        <v>0</v>
      </c>
      <c r="Y20" s="87" t="n">
        <f aca="false">IF(AND($U20&gt;X$6,$U20&lt;=Y$6),+$T20,0)</f>
        <v>4.94</v>
      </c>
      <c r="Z20" s="87" t="n">
        <f aca="false">IF(AND($U20&gt;Y$6,$U20&lt;=Z$6),+$T20,0)</f>
        <v>0</v>
      </c>
      <c r="AA20" s="87" t="n">
        <f aca="false">IF(AND($U20&gt;Z$6,$U20&lt;=AA$6),+$T20,0)</f>
        <v>0</v>
      </c>
      <c r="AB20" s="87" t="n">
        <f aca="false">IF(AND($U20&gt;AA$6,$U20&lt;=AB$6),+$T20,0)</f>
        <v>0</v>
      </c>
      <c r="AC20" s="87" t="n">
        <f aca="false">IF(AND($U20&gt;AB$6,$U20&lt;=AC$6),+$T20,0)</f>
        <v>0</v>
      </c>
      <c r="AD20" s="87" t="n">
        <f aca="false">IF(AND($U20&gt;AC$6,$U20&lt;=AD$6),+$T20,0)</f>
        <v>0</v>
      </c>
      <c r="AE20" s="87" t="n">
        <f aca="false">IF(AND($U20&gt;AD$6,$U20&lt;=AE$6),+$T20,0)</f>
        <v>0</v>
      </c>
      <c r="AF20" s="87" t="n">
        <f aca="false">IF(AND($U20&gt;AE$6,$U20&lt;=AF$6),+$T20,0)</f>
        <v>0</v>
      </c>
      <c r="AG20" s="87" t="n">
        <f aca="false">IF(AND($U20&gt;AF$6,$U20&lt;=AG$6),+$T20,0)</f>
        <v>0</v>
      </c>
      <c r="AH20" s="87" t="n">
        <f aca="false">IF(AND($U20&gt;AG$6,$U20&lt;=AH$6),+$T20,0)</f>
        <v>0</v>
      </c>
      <c r="AI20" s="87" t="n">
        <f aca="false">IF(AND($U20&gt;AH$6,$U20&lt;=AI$6),+$T20,0)</f>
        <v>0</v>
      </c>
      <c r="AJ20" s="87" t="n">
        <f aca="false">IF(AND($U20&gt;AI$6,$U20&lt;=AJ$6),+$T20,0)</f>
        <v>0</v>
      </c>
      <c r="AK20" s="87" t="n">
        <f aca="false">IF(AND($U20&gt;AJ$6,$U20&lt;=AK$6),+$T20,0)</f>
        <v>0</v>
      </c>
      <c r="AL20" s="87" t="n">
        <f aca="false">IF(AND($U20&gt;AK$6,$U20&lt;=AL$6),+$T20,0)</f>
        <v>0</v>
      </c>
      <c r="AM20" s="87" t="n">
        <f aca="false">IF(AND($U20&gt;AL$6,$U20&lt;=AM$6),+$T20,0)</f>
        <v>0</v>
      </c>
      <c r="AN20" s="87" t="n">
        <f aca="false">IF(AND($U20&gt;AM$6,$U20&lt;=AN$6),+$T20,0)</f>
        <v>0</v>
      </c>
      <c r="AO20" s="87" t="n">
        <f aca="false">IF(AND($U20&gt;AN$6,$U20&lt;=AO$6),+$T20,0)</f>
        <v>0</v>
      </c>
      <c r="AP20" s="87" t="n">
        <f aca="false">IF(AND($U20&gt;AO$6,$U20&lt;=AP$6),+$T20,0)</f>
        <v>0</v>
      </c>
      <c r="AQ20" s="87" t="n">
        <f aca="false">IF(AND($U20&gt;AP$6,$U20&lt;=AQ$6),+$T20,0)</f>
        <v>0</v>
      </c>
      <c r="AR20" s="87" t="n">
        <f aca="false">IF(AND($U20&gt;AQ$6,$U20&lt;=AR$6),+$T20,0)</f>
        <v>0</v>
      </c>
      <c r="AS20" s="87" t="n">
        <f aca="false">IF(AND($U20&gt;AR$6,$U20&lt;=AS$6),+$T20,0)</f>
        <v>0</v>
      </c>
      <c r="AT20" s="87" t="n">
        <f aca="false">IF(AND($U20&gt;AS$6,$U20&lt;=AT$6),+$T20,0)</f>
        <v>0</v>
      </c>
      <c r="AU20" s="87" t="n">
        <f aca="false">IF(AND($U20&gt;AT$6,$U20&lt;=AU$6),+$T20,0)</f>
        <v>0</v>
      </c>
      <c r="AV20" s="87" t="n">
        <f aca="false">IF(AND($U20&gt;AU$6,$U20&lt;=AV$6),+$T20,0)</f>
        <v>0</v>
      </c>
      <c r="AW20" s="87" t="n">
        <f aca="false">IF(AND($U20&gt;AV$6,$U20&lt;=AW$6),+$T20,0)</f>
        <v>0</v>
      </c>
      <c r="AX20" s="87" t="n">
        <f aca="false">IF(AND($U20&gt;AW$6,$U20&lt;=AX$6),+$T20,0)</f>
        <v>0</v>
      </c>
      <c r="AY20" s="87" t="n">
        <f aca="false">IF(AND($U20&gt;AX$6,$U20&lt;=AY$6),+$T20,0)</f>
        <v>0</v>
      </c>
      <c r="AZ20" s="87" t="n">
        <f aca="false">IF(AND($U20&gt;AY$6,$U20&lt;=AZ$6),+$T20,0)</f>
        <v>0</v>
      </c>
      <c r="BA20" s="87" t="n">
        <f aca="false">IF(AND($U20&gt;AZ$6,$U20&lt;=BA$6),+$T20,0)</f>
        <v>0</v>
      </c>
      <c r="BB20" s="87" t="n">
        <f aca="false">IF(AND($U20&gt;BA$6,$U20&lt;=BB$6),+$T20,0)</f>
        <v>0</v>
      </c>
      <c r="BC20" s="87" t="n">
        <f aca="false">IF(AND($U20&gt;BB$6,$U20&lt;=BC$6),+$T20,0)</f>
        <v>0</v>
      </c>
      <c r="BD20" s="87" t="n">
        <f aca="false">IF(AND($U20&gt;BC$6,$U20&lt;=BD$6),+$T20,0)</f>
        <v>0</v>
      </c>
      <c r="BE20" s="87" t="n">
        <f aca="false">IF(AND($U20&gt;BD$6,$U20&lt;=BE$6),+$T20,0)</f>
        <v>0</v>
      </c>
      <c r="BF20" s="87" t="n">
        <f aca="false">IF(AND($U20&gt;BE$6,$U20&lt;=BF$6),+$T20,0)</f>
        <v>0</v>
      </c>
      <c r="BG20" s="87" t="n">
        <f aca="false">IF(AND($U20&gt;BF$6,$U20&lt;=BG$6),+$T20,0)</f>
        <v>0</v>
      </c>
      <c r="BH20" s="87" t="n">
        <f aca="false">IF(AND($U20&gt;BG$6,$U20&lt;=BH$6),+$T20,0)</f>
        <v>0</v>
      </c>
      <c r="BI20" s="87" t="n">
        <f aca="false">IF(AND($U20&gt;BH$6,$U20&lt;=BI$6),+$T20,0)</f>
        <v>0</v>
      </c>
      <c r="BJ20" s="87" t="n">
        <f aca="false">IF(AND($U20&gt;BI$6,$U20&lt;=BJ$6),+$T20,0)</f>
        <v>0</v>
      </c>
      <c r="BK20" s="87" t="n">
        <f aca="false">IF(AND($U20&gt;BJ$6,$U20&lt;=BK$6),+$T20,0)</f>
        <v>0</v>
      </c>
      <c r="BL20" s="87" t="n">
        <f aca="false">IF(AND($U20&gt;BK$6,$U20&lt;=BL$6),+$T20,0)</f>
        <v>0</v>
      </c>
      <c r="BM20" s="87" t="n">
        <f aca="false">IF(AND($U20&gt;BL$6,$U20&lt;=BM$6),+$T20,0)</f>
        <v>0</v>
      </c>
      <c r="BN20" s="87" t="n">
        <f aca="false">IF(AND($U20&gt;BM$6,$U20&lt;=BN$6),+$T20,0)</f>
        <v>0</v>
      </c>
      <c r="BO20" s="87" t="n">
        <f aca="false">IF(AND($U20&gt;BN$6,$U20&lt;=BO$6),+$T20,0)</f>
        <v>0</v>
      </c>
      <c r="BP20" s="87" t="n">
        <f aca="false">IF(AND($U20&gt;BO$6,$U20&lt;=BP$6),+$T20,0)</f>
        <v>0</v>
      </c>
      <c r="BQ20" s="87" t="n">
        <f aca="false">IF(AND($U20&gt;BP$6,$U20&lt;=BQ$6),+$T20,0)</f>
        <v>0</v>
      </c>
      <c r="BR20" s="87" t="n">
        <f aca="false">IF(AND($U20&gt;BQ$6,$U20&lt;=BR$6),+$T20,0)</f>
        <v>0</v>
      </c>
      <c r="BS20" s="87" t="n">
        <f aca="false">IF(AND($U20&gt;BR$6,$U20&lt;=BS$6),+$T20,0)</f>
        <v>0</v>
      </c>
      <c r="BT20" s="87" t="n">
        <f aca="false">IF(AND($U20&gt;BS$6,$U20&lt;=BT$6),+$T20,0)</f>
        <v>0</v>
      </c>
      <c r="BU20" s="87" t="n">
        <f aca="false">IF(AND($U20&gt;BT$6,$U20&lt;=BU$6),+$T20,0)</f>
        <v>0</v>
      </c>
      <c r="BV20" s="87" t="n">
        <f aca="false">IF(AND($U20&gt;BU$6,$U20&lt;=BV$6),+$T20,0)</f>
        <v>0</v>
      </c>
      <c r="BW20" s="87" t="n">
        <f aca="false">IF(AND($U20&gt;BV$6,$U20&lt;=BW$6),+$T20,0)</f>
        <v>0</v>
      </c>
      <c r="BX20" s="87" t="n">
        <f aca="false">IF(AND($U20&gt;BW$6,$U20&lt;=BX$6),+$T20,0)</f>
        <v>0</v>
      </c>
      <c r="BY20" s="87" t="n">
        <f aca="false">IF(AND($U20&gt;BX$6,$U20&lt;=BY$6),+$T20,0)</f>
        <v>0</v>
      </c>
      <c r="BZ20" s="87" t="n">
        <f aca="false">IF(AND($U20&gt;BY$6,$U20&lt;=BZ$6),+$T20,0)</f>
        <v>0</v>
      </c>
      <c r="CA20" s="87" t="n">
        <f aca="false">IF(AND($U20&gt;BZ$6,$U20&lt;=CA$6),+$T20,0)</f>
        <v>0</v>
      </c>
      <c r="CB20" s="87" t="n">
        <f aca="false">IF(AND($U20&gt;CA$6,$U20&lt;=CB$6),+$T20,0)</f>
        <v>0</v>
      </c>
      <c r="CC20" s="87" t="n">
        <f aca="false">IF(AND($U20&gt;CB$6,$U20&lt;=CC$6),+$T20,0)</f>
        <v>0</v>
      </c>
      <c r="CD20" s="87" t="n">
        <f aca="false">IF(AND($U20&gt;CC$6,$U20&lt;=CD$6),+$T20,0)</f>
        <v>0</v>
      </c>
      <c r="CE20" s="87" t="n">
        <f aca="false">IF(AND($U20&gt;CD$6,$U20&lt;=CE$6),+$T20,0)</f>
        <v>0</v>
      </c>
      <c r="CF20" s="87" t="n">
        <f aca="false">IF(AND($U20&gt;CE$6,$U20&lt;=CF$6),+$T20,0)</f>
        <v>0</v>
      </c>
      <c r="CG20" s="87" t="n">
        <f aca="false">IF(AND($U20&gt;CF$6,$U20&lt;=CG$6),+$T20,0)</f>
        <v>0</v>
      </c>
      <c r="CH20" s="87" t="n">
        <f aca="false">IF(AND($U20&gt;CG$6,$U20&lt;=CH$6),+$T20,0)</f>
        <v>0</v>
      </c>
      <c r="CI20" s="87" t="n">
        <f aca="false">IF(AND($U20&gt;CH$6,$U20&lt;=CI$6),+$T20,0)</f>
        <v>0</v>
      </c>
      <c r="CJ20" s="87" t="n">
        <f aca="false">IF(AND($U20&gt;CI$6,$U20&lt;=CJ$6),+$T20,0)</f>
        <v>0</v>
      </c>
      <c r="CK20" s="87" t="n">
        <f aca="false">IF(AND($U20&gt;CJ$6,$U20&lt;=CK$6),+$T20,0)</f>
        <v>0</v>
      </c>
      <c r="CL20" s="87" t="n">
        <f aca="false">IF(AND($U20&gt;CK$6,$U20&lt;=CL$6),+$T20,0)</f>
        <v>0</v>
      </c>
      <c r="CM20" s="87" t="n">
        <f aca="false">IF(AND($U20&gt;CL$6,$U20&lt;=CM$6),+$T20,0)</f>
        <v>0</v>
      </c>
      <c r="CN20" s="87" t="n">
        <f aca="false">IF(AND($U20&gt;CM$6,$U20&lt;=CN$6),+$T20,0)</f>
        <v>0</v>
      </c>
      <c r="CO20" s="87" t="n">
        <f aca="false">IF(AND($U20&gt;CN$6,$U20&lt;=CO$6),+$T20,0)</f>
        <v>0</v>
      </c>
      <c r="CP20" s="87" t="n">
        <f aca="false">IF(AND($U20&gt;CO$6,$U20&lt;=CP$6),+$T20,0)</f>
        <v>0</v>
      </c>
      <c r="CQ20" s="87" t="n">
        <f aca="false">IF(AND($U20&gt;CP$6,$U20&lt;=CQ$6),+$T20,0)</f>
        <v>0</v>
      </c>
      <c r="CR20" s="87" t="n">
        <f aca="false">IF(AND($U20&gt;CQ$6,$U20&lt;=CR$6),+$T20,0)</f>
        <v>0</v>
      </c>
      <c r="CS20" s="87" t="n">
        <f aca="false">IF(AND($U20&gt;CR$6,$U20&lt;=CS$6),+$T20,0)</f>
        <v>0</v>
      </c>
      <c r="CT20" s="87" t="n">
        <f aca="false">IF(AND($U20&gt;CS$6,$U20&lt;=CT$6),+$T20,0)</f>
        <v>0</v>
      </c>
      <c r="CU20" s="87" t="n">
        <f aca="false">IF(AND($U20&gt;CT$6,$U20&lt;=CU$6),+$T20,0)</f>
        <v>0</v>
      </c>
      <c r="CV20" s="87" t="n">
        <f aca="false">IF(AND($U20&gt;CU$6,$U20&lt;=CV$6),+$T20,0)</f>
        <v>0</v>
      </c>
      <c r="CW20" s="87" t="n">
        <f aca="false">IF(AND($U20&gt;CV$6,$U20&lt;=CW$6),+$T20,0)</f>
        <v>0</v>
      </c>
      <c r="CX20" s="87" t="n">
        <f aca="false">IF(AND($U20&gt;CW$6,$U20&lt;=CX$6),+$T20,0)</f>
        <v>0</v>
      </c>
      <c r="CY20" s="87" t="n">
        <f aca="false">IF(AND($U20&gt;CX$6,$U20&lt;=CY$6),+$T20,0)</f>
        <v>0</v>
      </c>
      <c r="CZ20" s="87" t="n">
        <f aca="false">IF(AND($U20&gt;CY$6,$U20&lt;=CZ$6),+$T20,0)</f>
        <v>0</v>
      </c>
      <c r="DA20" s="87" t="n">
        <f aca="false">IF(AND($U20&gt;CZ$6,$U20&lt;=DA$6),+$T20,0)</f>
        <v>0</v>
      </c>
      <c r="DB20" s="87" t="n">
        <f aca="false">IF(AND($U20&gt;DA$6,$U20&lt;=DB$6),+$T20,0)</f>
        <v>0</v>
      </c>
      <c r="DC20" s="87" t="n">
        <f aca="false">IF(AND($U20&gt;DB$6,$U20&lt;=DC$6),+$T20,0)</f>
        <v>0</v>
      </c>
      <c r="DD20" s="87" t="n">
        <f aca="false">IF(AND($U20&gt;DC$6,$U20&lt;=DD$6),+$T20,0)</f>
        <v>0</v>
      </c>
      <c r="DE20" s="87" t="n">
        <f aca="false">IF(AND($U20&gt;DD$6,$U20&lt;=DE$6),+$T20,0)</f>
        <v>0</v>
      </c>
      <c r="DF20" s="87" t="n">
        <f aca="false">IF(AND($U20&gt;DE$6,$U20&lt;=DF$6),+$T20,0)</f>
        <v>0</v>
      </c>
      <c r="DG20" s="87" t="n">
        <f aca="false">IF(AND($U20&gt;DF$6,$U20&lt;=DG$6),+$T20,0)</f>
        <v>0</v>
      </c>
      <c r="DH20" s="87" t="n">
        <f aca="false">IF(AND($U20&gt;DG$6,$U20&lt;=DH$6),+$T20,0)</f>
        <v>0</v>
      </c>
      <c r="DI20" s="87" t="n">
        <f aca="false">IF(AND($U20&gt;DH$6,$U20&lt;=DI$6),+$T20,0)</f>
        <v>0</v>
      </c>
      <c r="DJ20" s="87" t="n">
        <f aca="false">IF(AND($U20&gt;DI$6,$U20&lt;=DJ$6),+$T20,0)</f>
        <v>0</v>
      </c>
      <c r="DK20" s="87" t="n">
        <f aca="false">IF(AND($U20&gt;DJ$6,$U20&lt;=DK$6),+$T20,0)</f>
        <v>0</v>
      </c>
      <c r="DL20" s="87" t="n">
        <f aca="false">IF(AND($U20&gt;DK$6,$U20&lt;=DL$6),+$T20,0)</f>
        <v>0</v>
      </c>
      <c r="DM20" s="87" t="n">
        <f aca="false">IF(AND($U20&gt;DL$6,$U20&lt;=DM$6),+$T20,0)</f>
        <v>0</v>
      </c>
      <c r="DN20" s="87" t="n">
        <f aca="false">IF(AND($U20&gt;DM$6,$U20&lt;=DN$6),+$T20,0)</f>
        <v>0</v>
      </c>
      <c r="DO20" s="87" t="n">
        <f aca="false">IF(AND($U20&gt;DN$6,$U20&lt;=DO$6),+$T20,0)</f>
        <v>0</v>
      </c>
      <c r="DP20" s="87" t="n">
        <f aca="false">IF(AND($U20&gt;DO$6,$U20&lt;=DP$6),+$T20,0)</f>
        <v>0</v>
      </c>
      <c r="DQ20" s="87" t="n">
        <f aca="false">IF(AND($U20&gt;DP$6,$U20&lt;=DQ$6),+$T20,0)</f>
        <v>0</v>
      </c>
      <c r="DR20" s="87" t="n">
        <f aca="false">IF(AND($U20&gt;DQ$6,$U20&lt;=DR$6),+$T20,0)</f>
        <v>0</v>
      </c>
      <c r="DS20" s="87" t="n">
        <f aca="false">IF(AND($U20&gt;DR$6,$U20&lt;=DS$6),+$T20,0)</f>
        <v>0</v>
      </c>
      <c r="DT20" s="87" t="n">
        <f aca="false">IF(AND($U20&gt;DS$6,$U20&lt;=DT$6),+$T20,0)</f>
        <v>0</v>
      </c>
      <c r="DU20" s="87" t="n">
        <f aca="false">IF(AND($U20&gt;DT$6,$U20&lt;=DU$6),+$T20,0)</f>
        <v>0</v>
      </c>
      <c r="DV20" s="87" t="n">
        <f aca="false">IF(AND($U20&gt;DU$6,$U20&lt;=DV$6),+$T20,0)</f>
        <v>0</v>
      </c>
      <c r="DW20" s="87" t="n">
        <f aca="false">IF(AND($U20&gt;DV$6,$U20&lt;=DW$6),+$T20,0)</f>
        <v>0</v>
      </c>
      <c r="DX20" s="87" t="n">
        <f aca="false">IF(AND($U20&gt;DW$6,$U20&lt;=DX$6),+$T20,0)</f>
        <v>0</v>
      </c>
      <c r="DY20" s="87" t="n">
        <f aca="false">IF(AND($U20&gt;DX$6,$U20&lt;=DY$6),+$T20,0)</f>
        <v>0</v>
      </c>
      <c r="DZ20" s="87" t="n">
        <f aca="false">IF(AND($U20&gt;DY$6,$U20&lt;=DZ$6),+$T20,0)</f>
        <v>0</v>
      </c>
      <c r="EA20" s="87" t="n">
        <f aca="false">IF(AND($U20&gt;DZ$6,$U20&lt;=EA$6),+$T20,0)</f>
        <v>0</v>
      </c>
      <c r="EB20" s="87" t="n">
        <f aca="false">IF(AND($U20&gt;EA$6,$U20&lt;=EB$6),+$T20,0)</f>
        <v>0</v>
      </c>
      <c r="EC20" s="87" t="n">
        <f aca="false">IF(AND($U20&gt;EB$6,$U20&lt;=EC$6),+$T20,0)</f>
        <v>0</v>
      </c>
      <c r="ED20" s="87" t="n">
        <f aca="false">IF(AND($U20&gt;EC$6,$U20&lt;=ED$6),+$T20,0)</f>
        <v>0</v>
      </c>
      <c r="EE20" s="87" t="n">
        <f aca="false">IF(AND($U20&gt;ED$6,$U20&lt;=EE$6),+$T20,0)</f>
        <v>0</v>
      </c>
      <c r="EF20" s="87" t="n">
        <f aca="false">IF(AND($U20&gt;EE$6,$U20&lt;=EF$6),+$T20,0)</f>
        <v>0</v>
      </c>
      <c r="EG20" s="87" t="n">
        <f aca="false">IF(AND($U20&gt;EF$6,$U20&lt;=EG$6),+$T20,0)</f>
        <v>0</v>
      </c>
      <c r="EH20" s="87" t="n">
        <f aca="false">IF(AND($U20&gt;EG$6,$U20&lt;=EH$6),+$T20,0)</f>
        <v>0</v>
      </c>
      <c r="EI20" s="87" t="n">
        <f aca="false">IF(AND($U20&gt;EH$6,$U20&lt;=EI$6),+$T20,0)</f>
        <v>0</v>
      </c>
      <c r="EJ20" s="87" t="n">
        <f aca="false">IF(AND($U20&gt;EI$6,$U20&lt;=EJ$6),+$T20,0)</f>
        <v>0</v>
      </c>
      <c r="EK20" s="87" t="n">
        <f aca="false">IF(AND($U20&gt;EJ$6,$U20&lt;=EK$6),+$T20,0)</f>
        <v>0</v>
      </c>
      <c r="EL20" s="87" t="n">
        <f aca="false">IF(AND($U20&gt;EK$6,$U20&lt;=EL$6),+$T20,0)</f>
        <v>0</v>
      </c>
      <c r="EM20" s="87" t="n">
        <f aca="false">IF(AND($U20&gt;EL$6,$U20&lt;=EM$6),+$T20,0)</f>
        <v>0</v>
      </c>
      <c r="EN20" s="87" t="n">
        <f aca="false">IF(AND($U20&gt;EM$6,$U20&lt;=EN$6),+$T20,0)</f>
        <v>0</v>
      </c>
      <c r="EO20" s="87" t="n">
        <f aca="false">IF(AND($U20&gt;EN$6,$U20&lt;=EO$6),+$T20,0)</f>
        <v>0</v>
      </c>
      <c r="EP20" s="87" t="n">
        <f aca="false">IF(AND($U20&gt;EO$6,$U20&lt;=EP$6),+$T20,0)</f>
        <v>0</v>
      </c>
      <c r="EQ20" s="87" t="n">
        <f aca="false">IF(AND($U20&gt;EP$6,$U20&lt;=EQ$6),+$T20,0)</f>
        <v>0</v>
      </c>
      <c r="ER20" s="87" t="n">
        <f aca="false">IF(AND($U20&gt;EQ$6,$U20&lt;=ER$6),+$T20,0)</f>
        <v>0</v>
      </c>
      <c r="ES20" s="87" t="n">
        <f aca="false">IF(AND($U20&gt;ER$6,$U20&lt;=ES$6),+$T20,0)</f>
        <v>0</v>
      </c>
      <c r="ET20" s="87" t="n">
        <f aca="false">IF(AND($U20&gt;ES$6,$U20&lt;=ET$6),+$T20,0)</f>
        <v>0</v>
      </c>
      <c r="EU20" s="87" t="n">
        <f aca="false">IF(AND($U20&gt;ET$6,$U20&lt;=EU$6),+$T20,0)</f>
        <v>0</v>
      </c>
      <c r="EV20" s="87" t="n">
        <f aca="false">IF(AND($U20&gt;EU$6,$U20&lt;=EV$6),+$T20,0)</f>
        <v>0</v>
      </c>
      <c r="EW20" s="87" t="n">
        <f aca="false">IF(AND($U20&gt;EV$6,$U20&lt;=EW$6),+$T20,0)</f>
        <v>0</v>
      </c>
      <c r="EX20" s="87" t="n">
        <f aca="false">IF(AND($U20&gt;EW$6,$U20&lt;=EX$6),+$T20,0)</f>
        <v>0</v>
      </c>
      <c r="EY20" s="87" t="n">
        <f aca="false">IF(AND($U20&gt;EX$6,$U20&lt;=EY$6),+$T20,0)</f>
        <v>0</v>
      </c>
      <c r="EZ20" s="87" t="n">
        <f aca="false">IF(AND($U20&gt;EY$6,$U20&lt;=EZ$6),+$T20,0)</f>
        <v>0</v>
      </c>
      <c r="FA20" s="87" t="n">
        <f aca="false">IF(AND($U20&gt;EZ$6,$U20&lt;=FA$6),+$T20,0)</f>
        <v>0</v>
      </c>
      <c r="FB20" s="87" t="n">
        <f aca="false">IF(AND($U20&gt;FA$6,$U20&lt;=FB$6),+$T20,0)</f>
        <v>0</v>
      </c>
      <c r="FC20" s="87" t="n">
        <f aca="false">IF(AND($U20&gt;FB$6,$U20&lt;=FC$6),+$T20,0)</f>
        <v>0</v>
      </c>
      <c r="FD20" s="87" t="n">
        <f aca="false">IF(AND($U20&gt;FC$6,$U20&lt;=FD$6),+$T20,0)</f>
        <v>0</v>
      </c>
      <c r="FE20" s="87" t="n">
        <f aca="false">IF(AND($U20&gt;FD$6,$U20&lt;=FE$6),+$T20,0)</f>
        <v>0</v>
      </c>
      <c r="FF20" s="87" t="n">
        <f aca="false">IF(AND($U20&gt;FE$6,$U20&lt;=FF$6),+$T20,0)</f>
        <v>0</v>
      </c>
      <c r="FG20" s="87" t="n">
        <f aca="false">IF(AND($U20&gt;FF$6,$U20&lt;=FG$6),+$T20,0)</f>
        <v>0</v>
      </c>
      <c r="FH20" s="87" t="n">
        <f aca="false">IF(AND($U20&gt;FG$6,$U20&lt;=FH$6),+$T20,0)</f>
        <v>0</v>
      </c>
      <c r="FI20" s="87" t="n">
        <f aca="false">IF(AND($U20&gt;FH$6,$U20&lt;=FI$6),+$T20,0)</f>
        <v>0</v>
      </c>
      <c r="FJ20" s="87" t="n">
        <f aca="false">IF(AND($U20&gt;FI$6,$U20&lt;=FJ$6),+$T20,0)</f>
        <v>0</v>
      </c>
      <c r="FK20" s="87" t="n">
        <f aca="false">IF(AND($U20&gt;FJ$6,$U20&lt;=FK$6),+$T20,0)</f>
        <v>0</v>
      </c>
      <c r="FL20" s="87" t="n">
        <f aca="false">IF(AND($U20&gt;FK$6,$U20&lt;=FL$6),+$T20,0)</f>
        <v>0</v>
      </c>
      <c r="FM20" s="87" t="n">
        <f aca="false">IF(AND($U20&gt;FL$6,$U20&lt;=FM$6),+$T20,0)</f>
        <v>0</v>
      </c>
      <c r="FN20" s="87" t="n">
        <f aca="false">IF(AND($U20&gt;FM$6,$U20&lt;=FN$6),+$T20,0)</f>
        <v>0</v>
      </c>
      <c r="FO20" s="87" t="n">
        <f aca="false">IF(AND($U20&gt;FN$6,$U20&lt;=FO$6),+$T20,0)</f>
        <v>0</v>
      </c>
      <c r="FP20" s="87" t="n">
        <f aca="false">IF(AND($U20&gt;FO$6,$U20&lt;=FP$6),+$T20,0)</f>
        <v>0</v>
      </c>
      <c r="FQ20" s="87" t="n">
        <f aca="false">IF(AND($U20&gt;FP$6,$U20&lt;=FQ$6),+$T20,0)</f>
        <v>0</v>
      </c>
      <c r="FR20" s="87" t="n">
        <f aca="false">IF(AND($U20&gt;FQ$6,$U20&lt;=FR$6),+$T20,0)</f>
        <v>0</v>
      </c>
      <c r="FS20" s="87" t="n">
        <f aca="false">IF(AND($U20&gt;FR$6,$U20&lt;=FS$6),+$T20,0)</f>
        <v>0</v>
      </c>
      <c r="FT20" s="87" t="n">
        <f aca="false">IF(AND($U20&gt;FS$6,$U20&lt;=FT$6),+$T20,0)</f>
        <v>0</v>
      </c>
      <c r="FU20" s="87" t="n">
        <f aca="false">IF(AND($U20&gt;FT$6,$U20&lt;=FU$6),+$T20,0)</f>
        <v>0</v>
      </c>
      <c r="FV20" s="87" t="n">
        <f aca="false">IF(AND($U20&gt;FU$6,$U20&lt;=FV$6),+$T20,0)</f>
        <v>0</v>
      </c>
      <c r="FW20" s="87" t="n">
        <f aca="false">IF(AND($U20&gt;FV$6,$U20&lt;=FW$6),+$T20,0)</f>
        <v>0</v>
      </c>
      <c r="FX20" s="87" t="n">
        <f aca="false">IF(AND($U20&gt;FW$6,$U20&lt;=FX$6),+$T20,0)</f>
        <v>0</v>
      </c>
      <c r="FY20" s="87" t="n">
        <f aca="false">IF(AND($U20&gt;FX$6,$U20&lt;=FY$6),+$T20,0)</f>
        <v>0</v>
      </c>
      <c r="FZ20" s="87" t="n">
        <f aca="false">IF(AND($U20&gt;FY$6,$U20&lt;=FZ$6),+$T20,0)</f>
        <v>0</v>
      </c>
      <c r="GA20" s="87" t="n">
        <f aca="false">IF(AND($U20&gt;FZ$6,$U20&lt;=GA$6),+$T20,0)</f>
        <v>0</v>
      </c>
      <c r="GB20" s="87" t="n">
        <f aca="false">IF(AND($U20&gt;GA$6,$U20&lt;=GB$6),+$T20,0)</f>
        <v>0</v>
      </c>
      <c r="GC20" s="18"/>
      <c r="GD20" s="65" t="n">
        <f aca="false">SUM($X20:$GC20)</f>
        <v>4.94</v>
      </c>
      <c r="GE20" s="65" t="n">
        <f aca="false">+GD20-T20</f>
        <v>0</v>
      </c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</row>
    <row r="21" customFormat="false" ht="12.75" hidden="false" customHeight="false" outlineLevel="0" collapsed="false">
      <c r="A21" s="96" t="n">
        <v>4</v>
      </c>
      <c r="B21" s="86" t="s">
        <v>260</v>
      </c>
      <c r="C21" s="97" t="s">
        <v>257</v>
      </c>
      <c r="D21" s="81" t="s">
        <v>295</v>
      </c>
      <c r="E21" s="0" t="s">
        <v>296</v>
      </c>
      <c r="F21" s="99" t="n">
        <v>37134</v>
      </c>
      <c r="H21" s="101" t="s">
        <v>297</v>
      </c>
      <c r="I21" s="42" t="s">
        <v>226</v>
      </c>
      <c r="J21" s="89" t="s">
        <v>298</v>
      </c>
      <c r="K21" s="39"/>
      <c r="L21" s="101" t="s">
        <v>284</v>
      </c>
      <c r="M21" s="35"/>
      <c r="N21" s="35"/>
      <c r="O21" s="101"/>
      <c r="P21" s="101"/>
      <c r="Q21" s="101"/>
      <c r="R21" s="105" t="n">
        <v>-1950</v>
      </c>
      <c r="S21" s="101" t="s">
        <v>288</v>
      </c>
      <c r="T21" s="55" t="n">
        <f aca="false">IF($S21="USD",+$R21,VLOOKUP($S21,Rates!$A$3:$C$7,3)*$R21)</f>
        <v>-1950</v>
      </c>
      <c r="U21" s="107" t="n">
        <v>37240</v>
      </c>
      <c r="V21" s="18"/>
      <c r="W21" s="18"/>
      <c r="X21" s="87" t="n">
        <f aca="false">IF(AND($U21&gt;W$6,$U21&lt;=X$6),+$T21,0)</f>
        <v>0</v>
      </c>
      <c r="Y21" s="87" t="n">
        <f aca="false">IF(AND($U21&gt;X$6,$U21&lt;=Y$6),+$T21,0)</f>
        <v>-1950</v>
      </c>
      <c r="Z21" s="87" t="n">
        <f aca="false">IF(AND($U21&gt;Y$6,$U21&lt;=Z$6),+$T21,0)</f>
        <v>0</v>
      </c>
      <c r="AA21" s="87" t="n">
        <f aca="false">IF(AND($U21&gt;Z$6,$U21&lt;=AA$6),+$T21,0)</f>
        <v>0</v>
      </c>
      <c r="AB21" s="87" t="n">
        <f aca="false">IF(AND($U21&gt;AA$6,$U21&lt;=AB$6),+$T21,0)</f>
        <v>0</v>
      </c>
      <c r="AC21" s="87" t="n">
        <f aca="false">IF(AND($U21&gt;AB$6,$U21&lt;=AC$6),+$T21,0)</f>
        <v>0</v>
      </c>
      <c r="AD21" s="87" t="n">
        <f aca="false">IF(AND($U21&gt;AC$6,$U21&lt;=AD$6),+$T21,0)</f>
        <v>0</v>
      </c>
      <c r="AE21" s="87" t="n">
        <f aca="false">IF(AND($U21&gt;AD$6,$U21&lt;=AE$6),+$T21,0)</f>
        <v>0</v>
      </c>
      <c r="AF21" s="87" t="n">
        <f aca="false">IF(AND($U21&gt;AE$6,$U21&lt;=AF$6),+$T21,0)</f>
        <v>0</v>
      </c>
      <c r="AG21" s="87" t="n">
        <f aca="false">IF(AND($U21&gt;AF$6,$U21&lt;=AG$6),+$T21,0)</f>
        <v>0</v>
      </c>
      <c r="AH21" s="87" t="n">
        <f aca="false">IF(AND($U21&gt;AG$6,$U21&lt;=AH$6),+$T21,0)</f>
        <v>0</v>
      </c>
      <c r="AI21" s="87" t="n">
        <f aca="false">IF(AND($U21&gt;AH$6,$U21&lt;=AI$6),+$T21,0)</f>
        <v>0</v>
      </c>
      <c r="AJ21" s="87" t="n">
        <f aca="false">IF(AND($U21&gt;AI$6,$U21&lt;=AJ$6),+$T21,0)</f>
        <v>0</v>
      </c>
      <c r="AK21" s="87" t="n">
        <f aca="false">IF(AND($U21&gt;AJ$6,$U21&lt;=AK$6),+$T21,0)</f>
        <v>0</v>
      </c>
      <c r="AL21" s="87" t="n">
        <f aca="false">IF(AND($U21&gt;AK$6,$U21&lt;=AL$6),+$T21,0)</f>
        <v>0</v>
      </c>
      <c r="AM21" s="87" t="n">
        <f aca="false">IF(AND($U21&gt;AL$6,$U21&lt;=AM$6),+$T21,0)</f>
        <v>0</v>
      </c>
      <c r="AN21" s="87" t="n">
        <f aca="false">IF(AND($U21&gt;AM$6,$U21&lt;=AN$6),+$T21,0)</f>
        <v>0</v>
      </c>
      <c r="AO21" s="87" t="n">
        <f aca="false">IF(AND($U21&gt;AN$6,$U21&lt;=AO$6),+$T21,0)</f>
        <v>0</v>
      </c>
      <c r="AP21" s="87" t="n">
        <f aca="false">IF(AND($U21&gt;AO$6,$U21&lt;=AP$6),+$T21,0)</f>
        <v>0</v>
      </c>
      <c r="AQ21" s="87" t="n">
        <f aca="false">IF(AND($U21&gt;AP$6,$U21&lt;=AQ$6),+$T21,0)</f>
        <v>0</v>
      </c>
      <c r="AR21" s="87" t="n">
        <f aca="false">IF(AND($U21&gt;AQ$6,$U21&lt;=AR$6),+$T21,0)</f>
        <v>0</v>
      </c>
      <c r="AS21" s="87" t="n">
        <f aca="false">IF(AND($U21&gt;AR$6,$U21&lt;=AS$6),+$T21,0)</f>
        <v>0</v>
      </c>
      <c r="AT21" s="87" t="n">
        <f aca="false">IF(AND($U21&gt;AS$6,$U21&lt;=AT$6),+$T21,0)</f>
        <v>0</v>
      </c>
      <c r="AU21" s="87" t="n">
        <f aca="false">IF(AND($U21&gt;AT$6,$U21&lt;=AU$6),+$T21,0)</f>
        <v>0</v>
      </c>
      <c r="AV21" s="87" t="n">
        <f aca="false">IF(AND($U21&gt;AU$6,$U21&lt;=AV$6),+$T21,0)</f>
        <v>0</v>
      </c>
      <c r="AW21" s="87" t="n">
        <f aca="false">IF(AND($U21&gt;AV$6,$U21&lt;=AW$6),+$T21,0)</f>
        <v>0</v>
      </c>
      <c r="AX21" s="87" t="n">
        <f aca="false">IF(AND($U21&gt;AW$6,$U21&lt;=AX$6),+$T21,0)</f>
        <v>0</v>
      </c>
      <c r="AY21" s="87" t="n">
        <f aca="false">IF(AND($U21&gt;AX$6,$U21&lt;=AY$6),+$T21,0)</f>
        <v>0</v>
      </c>
      <c r="AZ21" s="87" t="n">
        <f aca="false">IF(AND($U21&gt;AY$6,$U21&lt;=AZ$6),+$T21,0)</f>
        <v>0</v>
      </c>
      <c r="BA21" s="87" t="n">
        <f aca="false">IF(AND($U21&gt;AZ$6,$U21&lt;=BA$6),+$T21,0)</f>
        <v>0</v>
      </c>
      <c r="BB21" s="87" t="n">
        <f aca="false">IF(AND($U21&gt;BA$6,$U21&lt;=BB$6),+$T21,0)</f>
        <v>0</v>
      </c>
      <c r="BC21" s="87" t="n">
        <f aca="false">IF(AND($U21&gt;BB$6,$U21&lt;=BC$6),+$T21,0)</f>
        <v>0</v>
      </c>
      <c r="BD21" s="87" t="n">
        <f aca="false">IF(AND($U21&gt;BC$6,$U21&lt;=BD$6),+$T21,0)</f>
        <v>0</v>
      </c>
      <c r="BE21" s="87" t="n">
        <f aca="false">IF(AND($U21&gt;BD$6,$U21&lt;=BE$6),+$T21,0)</f>
        <v>0</v>
      </c>
      <c r="BF21" s="87" t="n">
        <f aca="false">IF(AND($U21&gt;BE$6,$U21&lt;=BF$6),+$T21,0)</f>
        <v>0</v>
      </c>
      <c r="BG21" s="87" t="n">
        <f aca="false">IF(AND($U21&gt;BF$6,$U21&lt;=BG$6),+$T21,0)</f>
        <v>0</v>
      </c>
      <c r="BH21" s="87" t="n">
        <f aca="false">IF(AND($U21&gt;BG$6,$U21&lt;=BH$6),+$T21,0)</f>
        <v>0</v>
      </c>
      <c r="BI21" s="87" t="n">
        <f aca="false">IF(AND($U21&gt;BH$6,$U21&lt;=BI$6),+$T21,0)</f>
        <v>0</v>
      </c>
      <c r="BJ21" s="87" t="n">
        <f aca="false">IF(AND($U21&gt;BI$6,$U21&lt;=BJ$6),+$T21,0)</f>
        <v>0</v>
      </c>
      <c r="BK21" s="87" t="n">
        <f aca="false">IF(AND($U21&gt;BJ$6,$U21&lt;=BK$6),+$T21,0)</f>
        <v>0</v>
      </c>
      <c r="BL21" s="87" t="n">
        <f aca="false">IF(AND($U21&gt;BK$6,$U21&lt;=BL$6),+$T21,0)</f>
        <v>0</v>
      </c>
      <c r="BM21" s="87" t="n">
        <f aca="false">IF(AND($U21&gt;BL$6,$U21&lt;=BM$6),+$T21,0)</f>
        <v>0</v>
      </c>
      <c r="BN21" s="87" t="n">
        <f aca="false">IF(AND($U21&gt;BM$6,$U21&lt;=BN$6),+$T21,0)</f>
        <v>0</v>
      </c>
      <c r="BO21" s="87" t="n">
        <f aca="false">IF(AND($U21&gt;BN$6,$U21&lt;=BO$6),+$T21,0)</f>
        <v>0</v>
      </c>
      <c r="BP21" s="87" t="n">
        <f aca="false">IF(AND($U21&gt;BO$6,$U21&lt;=BP$6),+$T21,0)</f>
        <v>0</v>
      </c>
      <c r="BQ21" s="87" t="n">
        <f aca="false">IF(AND($U21&gt;BP$6,$U21&lt;=BQ$6),+$T21,0)</f>
        <v>0</v>
      </c>
      <c r="BR21" s="87" t="n">
        <f aca="false">IF(AND($U21&gt;BQ$6,$U21&lt;=BR$6),+$T21,0)</f>
        <v>0</v>
      </c>
      <c r="BS21" s="87" t="n">
        <f aca="false">IF(AND($U21&gt;BR$6,$U21&lt;=BS$6),+$T21,0)</f>
        <v>0</v>
      </c>
      <c r="BT21" s="87" t="n">
        <f aca="false">IF(AND($U21&gt;BS$6,$U21&lt;=BT$6),+$T21,0)</f>
        <v>0</v>
      </c>
      <c r="BU21" s="87" t="n">
        <f aca="false">IF(AND($U21&gt;BT$6,$U21&lt;=BU$6),+$T21,0)</f>
        <v>0</v>
      </c>
      <c r="BV21" s="87" t="n">
        <f aca="false">IF(AND($U21&gt;BU$6,$U21&lt;=BV$6),+$T21,0)</f>
        <v>0</v>
      </c>
      <c r="BW21" s="87" t="n">
        <f aca="false">IF(AND($U21&gt;BV$6,$U21&lt;=BW$6),+$T21,0)</f>
        <v>0</v>
      </c>
      <c r="BX21" s="87" t="n">
        <f aca="false">IF(AND($U21&gt;BW$6,$U21&lt;=BX$6),+$T21,0)</f>
        <v>0</v>
      </c>
      <c r="BY21" s="87" t="n">
        <f aca="false">IF(AND($U21&gt;BX$6,$U21&lt;=BY$6),+$T21,0)</f>
        <v>0</v>
      </c>
      <c r="BZ21" s="87" t="n">
        <f aca="false">IF(AND($U21&gt;BY$6,$U21&lt;=BZ$6),+$T21,0)</f>
        <v>0</v>
      </c>
      <c r="CA21" s="87" t="n">
        <f aca="false">IF(AND($U21&gt;BZ$6,$U21&lt;=CA$6),+$T21,0)</f>
        <v>0</v>
      </c>
      <c r="CB21" s="87" t="n">
        <f aca="false">IF(AND($U21&gt;CA$6,$U21&lt;=CB$6),+$T21,0)</f>
        <v>0</v>
      </c>
      <c r="CC21" s="87" t="n">
        <f aca="false">IF(AND($U21&gt;CB$6,$U21&lt;=CC$6),+$T21,0)</f>
        <v>0</v>
      </c>
      <c r="CD21" s="87" t="n">
        <f aca="false">IF(AND($U21&gt;CC$6,$U21&lt;=CD$6),+$T21,0)</f>
        <v>0</v>
      </c>
      <c r="CE21" s="87" t="n">
        <f aca="false">IF(AND($U21&gt;CD$6,$U21&lt;=CE$6),+$T21,0)</f>
        <v>0</v>
      </c>
      <c r="CF21" s="87" t="n">
        <f aca="false">IF(AND($U21&gt;CE$6,$U21&lt;=CF$6),+$T21,0)</f>
        <v>0</v>
      </c>
      <c r="CG21" s="87" t="n">
        <f aca="false">IF(AND($U21&gt;CF$6,$U21&lt;=CG$6),+$T21,0)</f>
        <v>0</v>
      </c>
      <c r="CH21" s="87" t="n">
        <f aca="false">IF(AND($U21&gt;CG$6,$U21&lt;=CH$6),+$T21,0)</f>
        <v>0</v>
      </c>
      <c r="CI21" s="87" t="n">
        <f aca="false">IF(AND($U21&gt;CH$6,$U21&lt;=CI$6),+$T21,0)</f>
        <v>0</v>
      </c>
      <c r="CJ21" s="87" t="n">
        <f aca="false">IF(AND($U21&gt;CI$6,$U21&lt;=CJ$6),+$T21,0)</f>
        <v>0</v>
      </c>
      <c r="CK21" s="87" t="n">
        <f aca="false">IF(AND($U21&gt;CJ$6,$U21&lt;=CK$6),+$T21,0)</f>
        <v>0</v>
      </c>
      <c r="CL21" s="87" t="n">
        <f aca="false">IF(AND($U21&gt;CK$6,$U21&lt;=CL$6),+$T21,0)</f>
        <v>0</v>
      </c>
      <c r="CM21" s="87" t="n">
        <f aca="false">IF(AND($U21&gt;CL$6,$U21&lt;=CM$6),+$T21,0)</f>
        <v>0</v>
      </c>
      <c r="CN21" s="87" t="n">
        <f aca="false">IF(AND($U21&gt;CM$6,$U21&lt;=CN$6),+$T21,0)</f>
        <v>0</v>
      </c>
      <c r="CO21" s="87" t="n">
        <f aca="false">IF(AND($U21&gt;CN$6,$U21&lt;=CO$6),+$T21,0)</f>
        <v>0</v>
      </c>
      <c r="CP21" s="87" t="n">
        <f aca="false">IF(AND($U21&gt;CO$6,$U21&lt;=CP$6),+$T21,0)</f>
        <v>0</v>
      </c>
      <c r="CQ21" s="87" t="n">
        <f aca="false">IF(AND($U21&gt;CP$6,$U21&lt;=CQ$6),+$T21,0)</f>
        <v>0</v>
      </c>
      <c r="CR21" s="87" t="n">
        <f aca="false">IF(AND($U21&gt;CQ$6,$U21&lt;=CR$6),+$T21,0)</f>
        <v>0</v>
      </c>
      <c r="CS21" s="87" t="n">
        <f aca="false">IF(AND($U21&gt;CR$6,$U21&lt;=CS$6),+$T21,0)</f>
        <v>0</v>
      </c>
      <c r="CT21" s="87" t="n">
        <f aca="false">IF(AND($U21&gt;CS$6,$U21&lt;=CT$6),+$T21,0)</f>
        <v>0</v>
      </c>
      <c r="CU21" s="87" t="n">
        <f aca="false">IF(AND($U21&gt;CT$6,$U21&lt;=CU$6),+$T21,0)</f>
        <v>0</v>
      </c>
      <c r="CV21" s="87" t="n">
        <f aca="false">IF(AND($U21&gt;CU$6,$U21&lt;=CV$6),+$T21,0)</f>
        <v>0</v>
      </c>
      <c r="CW21" s="87" t="n">
        <f aca="false">IF(AND($U21&gt;CV$6,$U21&lt;=CW$6),+$T21,0)</f>
        <v>0</v>
      </c>
      <c r="CX21" s="87" t="n">
        <f aca="false">IF(AND($U21&gt;CW$6,$U21&lt;=CX$6),+$T21,0)</f>
        <v>0</v>
      </c>
      <c r="CY21" s="87" t="n">
        <f aca="false">IF(AND($U21&gt;CX$6,$U21&lt;=CY$6),+$T21,0)</f>
        <v>0</v>
      </c>
      <c r="CZ21" s="87" t="n">
        <f aca="false">IF(AND($U21&gt;CY$6,$U21&lt;=CZ$6),+$T21,0)</f>
        <v>0</v>
      </c>
      <c r="DA21" s="87" t="n">
        <f aca="false">IF(AND($U21&gt;CZ$6,$U21&lt;=DA$6),+$T21,0)</f>
        <v>0</v>
      </c>
      <c r="DB21" s="87" t="n">
        <f aca="false">IF(AND($U21&gt;DA$6,$U21&lt;=DB$6),+$T21,0)</f>
        <v>0</v>
      </c>
      <c r="DC21" s="87" t="n">
        <f aca="false">IF(AND($U21&gt;DB$6,$U21&lt;=DC$6),+$T21,0)</f>
        <v>0</v>
      </c>
      <c r="DD21" s="87" t="n">
        <f aca="false">IF(AND($U21&gt;DC$6,$U21&lt;=DD$6),+$T21,0)</f>
        <v>0</v>
      </c>
      <c r="DE21" s="87" t="n">
        <f aca="false">IF(AND($U21&gt;DD$6,$U21&lt;=DE$6),+$T21,0)</f>
        <v>0</v>
      </c>
      <c r="DF21" s="87" t="n">
        <f aca="false">IF(AND($U21&gt;DE$6,$U21&lt;=DF$6),+$T21,0)</f>
        <v>0</v>
      </c>
      <c r="DG21" s="87" t="n">
        <f aca="false">IF(AND($U21&gt;DF$6,$U21&lt;=DG$6),+$T21,0)</f>
        <v>0</v>
      </c>
      <c r="DH21" s="87" t="n">
        <f aca="false">IF(AND($U21&gt;DG$6,$U21&lt;=DH$6),+$T21,0)</f>
        <v>0</v>
      </c>
      <c r="DI21" s="87" t="n">
        <f aca="false">IF(AND($U21&gt;DH$6,$U21&lt;=DI$6),+$T21,0)</f>
        <v>0</v>
      </c>
      <c r="DJ21" s="87" t="n">
        <f aca="false">IF(AND($U21&gt;DI$6,$U21&lt;=DJ$6),+$T21,0)</f>
        <v>0</v>
      </c>
      <c r="DK21" s="87" t="n">
        <f aca="false">IF(AND($U21&gt;DJ$6,$U21&lt;=DK$6),+$T21,0)</f>
        <v>0</v>
      </c>
      <c r="DL21" s="87" t="n">
        <f aca="false">IF(AND($U21&gt;DK$6,$U21&lt;=DL$6),+$T21,0)</f>
        <v>0</v>
      </c>
      <c r="DM21" s="87" t="n">
        <f aca="false">IF(AND($U21&gt;DL$6,$U21&lt;=DM$6),+$T21,0)</f>
        <v>0</v>
      </c>
      <c r="DN21" s="87" t="n">
        <f aca="false">IF(AND($U21&gt;DM$6,$U21&lt;=DN$6),+$T21,0)</f>
        <v>0</v>
      </c>
      <c r="DO21" s="87" t="n">
        <f aca="false">IF(AND($U21&gt;DN$6,$U21&lt;=DO$6),+$T21,0)</f>
        <v>0</v>
      </c>
      <c r="DP21" s="87" t="n">
        <f aca="false">IF(AND($U21&gt;DO$6,$U21&lt;=DP$6),+$T21,0)</f>
        <v>0</v>
      </c>
      <c r="DQ21" s="87" t="n">
        <f aca="false">IF(AND($U21&gt;DP$6,$U21&lt;=DQ$6),+$T21,0)</f>
        <v>0</v>
      </c>
      <c r="DR21" s="87" t="n">
        <f aca="false">IF(AND($U21&gt;DQ$6,$U21&lt;=DR$6),+$T21,0)</f>
        <v>0</v>
      </c>
      <c r="DS21" s="87" t="n">
        <f aca="false">IF(AND($U21&gt;DR$6,$U21&lt;=DS$6),+$T21,0)</f>
        <v>0</v>
      </c>
      <c r="DT21" s="87" t="n">
        <f aca="false">IF(AND($U21&gt;DS$6,$U21&lt;=DT$6),+$T21,0)</f>
        <v>0</v>
      </c>
      <c r="DU21" s="87" t="n">
        <f aca="false">IF(AND($U21&gt;DT$6,$U21&lt;=DU$6),+$T21,0)</f>
        <v>0</v>
      </c>
      <c r="DV21" s="87" t="n">
        <f aca="false">IF(AND($U21&gt;DU$6,$U21&lt;=DV$6),+$T21,0)</f>
        <v>0</v>
      </c>
      <c r="DW21" s="87" t="n">
        <f aca="false">IF(AND($U21&gt;DV$6,$U21&lt;=DW$6),+$T21,0)</f>
        <v>0</v>
      </c>
      <c r="DX21" s="87" t="n">
        <f aca="false">IF(AND($U21&gt;DW$6,$U21&lt;=DX$6),+$T21,0)</f>
        <v>0</v>
      </c>
      <c r="DY21" s="87" t="n">
        <f aca="false">IF(AND($U21&gt;DX$6,$U21&lt;=DY$6),+$T21,0)</f>
        <v>0</v>
      </c>
      <c r="DZ21" s="87" t="n">
        <f aca="false">IF(AND($U21&gt;DY$6,$U21&lt;=DZ$6),+$T21,0)</f>
        <v>0</v>
      </c>
      <c r="EA21" s="87" t="n">
        <f aca="false">IF(AND($U21&gt;DZ$6,$U21&lt;=EA$6),+$T21,0)</f>
        <v>0</v>
      </c>
      <c r="EB21" s="87" t="n">
        <f aca="false">IF(AND($U21&gt;EA$6,$U21&lt;=EB$6),+$T21,0)</f>
        <v>0</v>
      </c>
      <c r="EC21" s="87" t="n">
        <f aca="false">IF(AND($U21&gt;EB$6,$U21&lt;=EC$6),+$T21,0)</f>
        <v>0</v>
      </c>
      <c r="ED21" s="87" t="n">
        <f aca="false">IF(AND($U21&gt;EC$6,$U21&lt;=ED$6),+$T21,0)</f>
        <v>0</v>
      </c>
      <c r="EE21" s="87" t="n">
        <f aca="false">IF(AND($U21&gt;ED$6,$U21&lt;=EE$6),+$T21,0)</f>
        <v>0</v>
      </c>
      <c r="EF21" s="87" t="n">
        <f aca="false">IF(AND($U21&gt;EE$6,$U21&lt;=EF$6),+$T21,0)</f>
        <v>0</v>
      </c>
      <c r="EG21" s="87" t="n">
        <f aca="false">IF(AND($U21&gt;EF$6,$U21&lt;=EG$6),+$T21,0)</f>
        <v>0</v>
      </c>
      <c r="EH21" s="87" t="n">
        <f aca="false">IF(AND($U21&gt;EG$6,$U21&lt;=EH$6),+$T21,0)</f>
        <v>0</v>
      </c>
      <c r="EI21" s="87" t="n">
        <f aca="false">IF(AND($U21&gt;EH$6,$U21&lt;=EI$6),+$T21,0)</f>
        <v>0</v>
      </c>
      <c r="EJ21" s="87" t="n">
        <f aca="false">IF(AND($U21&gt;EI$6,$U21&lt;=EJ$6),+$T21,0)</f>
        <v>0</v>
      </c>
      <c r="EK21" s="87" t="n">
        <f aca="false">IF(AND($U21&gt;EJ$6,$U21&lt;=EK$6),+$T21,0)</f>
        <v>0</v>
      </c>
      <c r="EL21" s="87" t="n">
        <f aca="false">IF(AND($U21&gt;EK$6,$U21&lt;=EL$6),+$T21,0)</f>
        <v>0</v>
      </c>
      <c r="EM21" s="87" t="n">
        <f aca="false">IF(AND($U21&gt;EL$6,$U21&lt;=EM$6),+$T21,0)</f>
        <v>0</v>
      </c>
      <c r="EN21" s="87" t="n">
        <f aca="false">IF(AND($U21&gt;EM$6,$U21&lt;=EN$6),+$T21,0)</f>
        <v>0</v>
      </c>
      <c r="EO21" s="87" t="n">
        <f aca="false">IF(AND($U21&gt;EN$6,$U21&lt;=EO$6),+$T21,0)</f>
        <v>0</v>
      </c>
      <c r="EP21" s="87" t="n">
        <f aca="false">IF(AND($U21&gt;EO$6,$U21&lt;=EP$6),+$T21,0)</f>
        <v>0</v>
      </c>
      <c r="EQ21" s="87" t="n">
        <f aca="false">IF(AND($U21&gt;EP$6,$U21&lt;=EQ$6),+$T21,0)</f>
        <v>0</v>
      </c>
      <c r="ER21" s="87" t="n">
        <f aca="false">IF(AND($U21&gt;EQ$6,$U21&lt;=ER$6),+$T21,0)</f>
        <v>0</v>
      </c>
      <c r="ES21" s="87" t="n">
        <f aca="false">IF(AND($U21&gt;ER$6,$U21&lt;=ES$6),+$T21,0)</f>
        <v>0</v>
      </c>
      <c r="ET21" s="87" t="n">
        <f aca="false">IF(AND($U21&gt;ES$6,$U21&lt;=ET$6),+$T21,0)</f>
        <v>0</v>
      </c>
      <c r="EU21" s="87" t="n">
        <f aca="false">IF(AND($U21&gt;ET$6,$U21&lt;=EU$6),+$T21,0)</f>
        <v>0</v>
      </c>
      <c r="EV21" s="87" t="n">
        <f aca="false">IF(AND($U21&gt;EU$6,$U21&lt;=EV$6),+$T21,0)</f>
        <v>0</v>
      </c>
      <c r="EW21" s="87" t="n">
        <f aca="false">IF(AND($U21&gt;EV$6,$U21&lt;=EW$6),+$T21,0)</f>
        <v>0</v>
      </c>
      <c r="EX21" s="87" t="n">
        <f aca="false">IF(AND($U21&gt;EW$6,$U21&lt;=EX$6),+$T21,0)</f>
        <v>0</v>
      </c>
      <c r="EY21" s="87" t="n">
        <f aca="false">IF(AND($U21&gt;EX$6,$U21&lt;=EY$6),+$T21,0)</f>
        <v>0</v>
      </c>
      <c r="EZ21" s="87" t="n">
        <f aca="false">IF(AND($U21&gt;EY$6,$U21&lt;=EZ$6),+$T21,0)</f>
        <v>0</v>
      </c>
      <c r="FA21" s="87" t="n">
        <f aca="false">IF(AND($U21&gt;EZ$6,$U21&lt;=FA$6),+$T21,0)</f>
        <v>0</v>
      </c>
      <c r="FB21" s="87" t="n">
        <f aca="false">IF(AND($U21&gt;FA$6,$U21&lt;=FB$6),+$T21,0)</f>
        <v>0</v>
      </c>
      <c r="FC21" s="87" t="n">
        <f aca="false">IF(AND($U21&gt;FB$6,$U21&lt;=FC$6),+$T21,0)</f>
        <v>0</v>
      </c>
      <c r="FD21" s="87" t="n">
        <f aca="false">IF(AND($U21&gt;FC$6,$U21&lt;=FD$6),+$T21,0)</f>
        <v>0</v>
      </c>
      <c r="FE21" s="87" t="n">
        <f aca="false">IF(AND($U21&gt;FD$6,$U21&lt;=FE$6),+$T21,0)</f>
        <v>0</v>
      </c>
      <c r="FF21" s="87" t="n">
        <f aca="false">IF(AND($U21&gt;FE$6,$U21&lt;=FF$6),+$T21,0)</f>
        <v>0</v>
      </c>
      <c r="FG21" s="87" t="n">
        <f aca="false">IF(AND($U21&gt;FF$6,$U21&lt;=FG$6),+$T21,0)</f>
        <v>0</v>
      </c>
      <c r="FH21" s="87" t="n">
        <f aca="false">IF(AND($U21&gt;FG$6,$U21&lt;=FH$6),+$T21,0)</f>
        <v>0</v>
      </c>
      <c r="FI21" s="87" t="n">
        <f aca="false">IF(AND($U21&gt;FH$6,$U21&lt;=FI$6),+$T21,0)</f>
        <v>0</v>
      </c>
      <c r="FJ21" s="87" t="n">
        <f aca="false">IF(AND($U21&gt;FI$6,$U21&lt;=FJ$6),+$T21,0)</f>
        <v>0</v>
      </c>
      <c r="FK21" s="87" t="n">
        <f aca="false">IF(AND($U21&gt;FJ$6,$U21&lt;=FK$6),+$T21,0)</f>
        <v>0</v>
      </c>
      <c r="FL21" s="87" t="n">
        <f aca="false">IF(AND($U21&gt;FK$6,$U21&lt;=FL$6),+$T21,0)</f>
        <v>0</v>
      </c>
      <c r="FM21" s="87" t="n">
        <f aca="false">IF(AND($U21&gt;FL$6,$U21&lt;=FM$6),+$T21,0)</f>
        <v>0</v>
      </c>
      <c r="FN21" s="87" t="n">
        <f aca="false">IF(AND($U21&gt;FM$6,$U21&lt;=FN$6),+$T21,0)</f>
        <v>0</v>
      </c>
      <c r="FO21" s="87" t="n">
        <f aca="false">IF(AND($U21&gt;FN$6,$U21&lt;=FO$6),+$T21,0)</f>
        <v>0</v>
      </c>
      <c r="FP21" s="87" t="n">
        <f aca="false">IF(AND($U21&gt;FO$6,$U21&lt;=FP$6),+$T21,0)</f>
        <v>0</v>
      </c>
      <c r="FQ21" s="87" t="n">
        <f aca="false">IF(AND($U21&gt;FP$6,$U21&lt;=FQ$6),+$T21,0)</f>
        <v>0</v>
      </c>
      <c r="FR21" s="87" t="n">
        <f aca="false">IF(AND($U21&gt;FQ$6,$U21&lt;=FR$6),+$T21,0)</f>
        <v>0</v>
      </c>
      <c r="FS21" s="87" t="n">
        <f aca="false">IF(AND($U21&gt;FR$6,$U21&lt;=FS$6),+$T21,0)</f>
        <v>0</v>
      </c>
      <c r="FT21" s="87" t="n">
        <f aca="false">IF(AND($U21&gt;FS$6,$U21&lt;=FT$6),+$T21,0)</f>
        <v>0</v>
      </c>
      <c r="FU21" s="87" t="n">
        <f aca="false">IF(AND($U21&gt;FT$6,$U21&lt;=FU$6),+$T21,0)</f>
        <v>0</v>
      </c>
      <c r="FV21" s="87" t="n">
        <f aca="false">IF(AND($U21&gt;FU$6,$U21&lt;=FV$6),+$T21,0)</f>
        <v>0</v>
      </c>
      <c r="FW21" s="87" t="n">
        <f aca="false">IF(AND($U21&gt;FV$6,$U21&lt;=FW$6),+$T21,0)</f>
        <v>0</v>
      </c>
      <c r="FX21" s="87" t="n">
        <f aca="false">IF(AND($U21&gt;FW$6,$U21&lt;=FX$6),+$T21,0)</f>
        <v>0</v>
      </c>
      <c r="FY21" s="87" t="n">
        <f aca="false">IF(AND($U21&gt;FX$6,$U21&lt;=FY$6),+$T21,0)</f>
        <v>0</v>
      </c>
      <c r="FZ21" s="87" t="n">
        <f aca="false">IF(AND($U21&gt;FY$6,$U21&lt;=FZ$6),+$T21,0)</f>
        <v>0</v>
      </c>
      <c r="GA21" s="87" t="n">
        <f aca="false">IF(AND($U21&gt;FZ$6,$U21&lt;=GA$6),+$T21,0)</f>
        <v>0</v>
      </c>
      <c r="GB21" s="87" t="n">
        <f aca="false">IF(AND($U21&gt;GA$6,$U21&lt;=GB$6),+$T21,0)</f>
        <v>0</v>
      </c>
      <c r="GC21" s="18"/>
      <c r="GD21" s="65" t="n">
        <f aca="false">SUM($X21:$GC21)</f>
        <v>-1950</v>
      </c>
      <c r="GE21" s="65" t="n">
        <f aca="false">+GD21-T21</f>
        <v>0</v>
      </c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</row>
    <row r="22" customFormat="false" ht="12.75" hidden="false" customHeight="false" outlineLevel="0" collapsed="false">
      <c r="A22" s="96" t="n">
        <v>4</v>
      </c>
      <c r="B22" s="86" t="s">
        <v>260</v>
      </c>
      <c r="C22" s="97" t="s">
        <v>257</v>
      </c>
      <c r="D22" s="81" t="s">
        <v>295</v>
      </c>
      <c r="E22" s="0" t="s">
        <v>296</v>
      </c>
      <c r="F22" s="99" t="n">
        <v>37134</v>
      </c>
      <c r="H22" s="101" t="s">
        <v>297</v>
      </c>
      <c r="I22" s="42" t="s">
        <v>226</v>
      </c>
      <c r="J22" s="89" t="s">
        <v>298</v>
      </c>
      <c r="K22" s="39"/>
      <c r="L22" s="101" t="s">
        <v>284</v>
      </c>
      <c r="M22" s="35"/>
      <c r="N22" s="35"/>
      <c r="O22" s="101"/>
      <c r="P22" s="101"/>
      <c r="Q22" s="101"/>
      <c r="R22" s="105" t="n">
        <v>2000</v>
      </c>
      <c r="S22" s="101" t="s">
        <v>288</v>
      </c>
      <c r="T22" s="55" t="n">
        <f aca="false">IF($S22="USD",+$R22,VLOOKUP($S22,Rates!$A$3:$C$7,3)*$R22)</f>
        <v>2000</v>
      </c>
      <c r="U22" s="107" t="n">
        <v>37240</v>
      </c>
      <c r="V22" s="18"/>
      <c r="W22" s="18"/>
      <c r="X22" s="87" t="n">
        <f aca="false">IF(AND($U22&gt;W$6,$U22&lt;=X$6),+$T22,0)</f>
        <v>0</v>
      </c>
      <c r="Y22" s="87" t="n">
        <f aca="false">IF(AND($U22&gt;X$6,$U22&lt;=Y$6),+$T22,0)</f>
        <v>2000</v>
      </c>
      <c r="Z22" s="87" t="n">
        <f aca="false">IF(AND($U22&gt;Y$6,$U22&lt;=Z$6),+$T22,0)</f>
        <v>0</v>
      </c>
      <c r="AA22" s="87" t="n">
        <f aca="false">IF(AND($U22&gt;Z$6,$U22&lt;=AA$6),+$T22,0)</f>
        <v>0</v>
      </c>
      <c r="AB22" s="87" t="n">
        <f aca="false">IF(AND($U22&gt;AA$6,$U22&lt;=AB$6),+$T22,0)</f>
        <v>0</v>
      </c>
      <c r="AC22" s="87" t="n">
        <f aca="false">IF(AND($U22&gt;AB$6,$U22&lt;=AC$6),+$T22,0)</f>
        <v>0</v>
      </c>
      <c r="AD22" s="87" t="n">
        <f aca="false">IF(AND($U22&gt;AC$6,$U22&lt;=AD$6),+$T22,0)</f>
        <v>0</v>
      </c>
      <c r="AE22" s="87" t="n">
        <f aca="false">IF(AND($U22&gt;AD$6,$U22&lt;=AE$6),+$T22,0)</f>
        <v>0</v>
      </c>
      <c r="AF22" s="87" t="n">
        <f aca="false">IF(AND($U22&gt;AE$6,$U22&lt;=AF$6),+$T22,0)</f>
        <v>0</v>
      </c>
      <c r="AG22" s="87" t="n">
        <f aca="false">IF(AND($U22&gt;AF$6,$U22&lt;=AG$6),+$T22,0)</f>
        <v>0</v>
      </c>
      <c r="AH22" s="87" t="n">
        <f aca="false">IF(AND($U22&gt;AG$6,$U22&lt;=AH$6),+$T22,0)</f>
        <v>0</v>
      </c>
      <c r="AI22" s="87" t="n">
        <f aca="false">IF(AND($U22&gt;AH$6,$U22&lt;=AI$6),+$T22,0)</f>
        <v>0</v>
      </c>
      <c r="AJ22" s="87" t="n">
        <f aca="false">IF(AND($U22&gt;AI$6,$U22&lt;=AJ$6),+$T22,0)</f>
        <v>0</v>
      </c>
      <c r="AK22" s="87" t="n">
        <f aca="false">IF(AND($U22&gt;AJ$6,$U22&lt;=AK$6),+$T22,0)</f>
        <v>0</v>
      </c>
      <c r="AL22" s="87" t="n">
        <f aca="false">IF(AND($U22&gt;AK$6,$U22&lt;=AL$6),+$T22,0)</f>
        <v>0</v>
      </c>
      <c r="AM22" s="87" t="n">
        <f aca="false">IF(AND($U22&gt;AL$6,$U22&lt;=AM$6),+$T22,0)</f>
        <v>0</v>
      </c>
      <c r="AN22" s="87" t="n">
        <f aca="false">IF(AND($U22&gt;AM$6,$U22&lt;=AN$6),+$T22,0)</f>
        <v>0</v>
      </c>
      <c r="AO22" s="87" t="n">
        <f aca="false">IF(AND($U22&gt;AN$6,$U22&lt;=AO$6),+$T22,0)</f>
        <v>0</v>
      </c>
      <c r="AP22" s="87" t="n">
        <f aca="false">IF(AND($U22&gt;AO$6,$U22&lt;=AP$6),+$T22,0)</f>
        <v>0</v>
      </c>
      <c r="AQ22" s="87" t="n">
        <f aca="false">IF(AND($U22&gt;AP$6,$U22&lt;=AQ$6),+$T22,0)</f>
        <v>0</v>
      </c>
      <c r="AR22" s="87" t="n">
        <f aca="false">IF(AND($U22&gt;AQ$6,$U22&lt;=AR$6),+$T22,0)</f>
        <v>0</v>
      </c>
      <c r="AS22" s="87" t="n">
        <f aca="false">IF(AND($U22&gt;AR$6,$U22&lt;=AS$6),+$T22,0)</f>
        <v>0</v>
      </c>
      <c r="AT22" s="87" t="n">
        <f aca="false">IF(AND($U22&gt;AS$6,$U22&lt;=AT$6),+$T22,0)</f>
        <v>0</v>
      </c>
      <c r="AU22" s="87" t="n">
        <f aca="false">IF(AND($U22&gt;AT$6,$U22&lt;=AU$6),+$T22,0)</f>
        <v>0</v>
      </c>
      <c r="AV22" s="87" t="n">
        <f aca="false">IF(AND($U22&gt;AU$6,$U22&lt;=AV$6),+$T22,0)</f>
        <v>0</v>
      </c>
      <c r="AW22" s="87" t="n">
        <f aca="false">IF(AND($U22&gt;AV$6,$U22&lt;=AW$6),+$T22,0)</f>
        <v>0</v>
      </c>
      <c r="AX22" s="87" t="n">
        <f aca="false">IF(AND($U22&gt;AW$6,$U22&lt;=AX$6),+$T22,0)</f>
        <v>0</v>
      </c>
      <c r="AY22" s="87" t="n">
        <f aca="false">IF(AND($U22&gt;AX$6,$U22&lt;=AY$6),+$T22,0)</f>
        <v>0</v>
      </c>
      <c r="AZ22" s="87" t="n">
        <f aca="false">IF(AND($U22&gt;AY$6,$U22&lt;=AZ$6),+$T22,0)</f>
        <v>0</v>
      </c>
      <c r="BA22" s="87" t="n">
        <f aca="false">IF(AND($U22&gt;AZ$6,$U22&lt;=BA$6),+$T22,0)</f>
        <v>0</v>
      </c>
      <c r="BB22" s="87" t="n">
        <f aca="false">IF(AND($U22&gt;BA$6,$U22&lt;=BB$6),+$T22,0)</f>
        <v>0</v>
      </c>
      <c r="BC22" s="87" t="n">
        <f aca="false">IF(AND($U22&gt;BB$6,$U22&lt;=BC$6),+$T22,0)</f>
        <v>0</v>
      </c>
      <c r="BD22" s="87" t="n">
        <f aca="false">IF(AND($U22&gt;BC$6,$U22&lt;=BD$6),+$T22,0)</f>
        <v>0</v>
      </c>
      <c r="BE22" s="87" t="n">
        <f aca="false">IF(AND($U22&gt;BD$6,$U22&lt;=BE$6),+$T22,0)</f>
        <v>0</v>
      </c>
      <c r="BF22" s="87" t="n">
        <f aca="false">IF(AND($U22&gt;BE$6,$U22&lt;=BF$6),+$T22,0)</f>
        <v>0</v>
      </c>
      <c r="BG22" s="87" t="n">
        <f aca="false">IF(AND($U22&gt;BF$6,$U22&lt;=BG$6),+$T22,0)</f>
        <v>0</v>
      </c>
      <c r="BH22" s="87" t="n">
        <f aca="false">IF(AND($U22&gt;BG$6,$U22&lt;=BH$6),+$T22,0)</f>
        <v>0</v>
      </c>
      <c r="BI22" s="87" t="n">
        <f aca="false">IF(AND($U22&gt;BH$6,$U22&lt;=BI$6),+$T22,0)</f>
        <v>0</v>
      </c>
      <c r="BJ22" s="87" t="n">
        <f aca="false">IF(AND($U22&gt;BI$6,$U22&lt;=BJ$6),+$T22,0)</f>
        <v>0</v>
      </c>
      <c r="BK22" s="87" t="n">
        <f aca="false">IF(AND($U22&gt;BJ$6,$U22&lt;=BK$6),+$T22,0)</f>
        <v>0</v>
      </c>
      <c r="BL22" s="87" t="n">
        <f aca="false">IF(AND($U22&gt;BK$6,$U22&lt;=BL$6),+$T22,0)</f>
        <v>0</v>
      </c>
      <c r="BM22" s="87" t="n">
        <f aca="false">IF(AND($U22&gt;BL$6,$U22&lt;=BM$6),+$T22,0)</f>
        <v>0</v>
      </c>
      <c r="BN22" s="87" t="n">
        <f aca="false">IF(AND($U22&gt;BM$6,$U22&lt;=BN$6),+$T22,0)</f>
        <v>0</v>
      </c>
      <c r="BO22" s="87" t="n">
        <f aca="false">IF(AND($U22&gt;BN$6,$U22&lt;=BO$6),+$T22,0)</f>
        <v>0</v>
      </c>
      <c r="BP22" s="87" t="n">
        <f aca="false">IF(AND($U22&gt;BO$6,$U22&lt;=BP$6),+$T22,0)</f>
        <v>0</v>
      </c>
      <c r="BQ22" s="87" t="n">
        <f aca="false">IF(AND($U22&gt;BP$6,$U22&lt;=BQ$6),+$T22,0)</f>
        <v>0</v>
      </c>
      <c r="BR22" s="87" t="n">
        <f aca="false">IF(AND($U22&gt;BQ$6,$U22&lt;=BR$6),+$T22,0)</f>
        <v>0</v>
      </c>
      <c r="BS22" s="87" t="n">
        <f aca="false">IF(AND($U22&gt;BR$6,$U22&lt;=BS$6),+$T22,0)</f>
        <v>0</v>
      </c>
      <c r="BT22" s="87" t="n">
        <f aca="false">IF(AND($U22&gt;BS$6,$U22&lt;=BT$6),+$T22,0)</f>
        <v>0</v>
      </c>
      <c r="BU22" s="87" t="n">
        <f aca="false">IF(AND($U22&gt;BT$6,$U22&lt;=BU$6),+$T22,0)</f>
        <v>0</v>
      </c>
      <c r="BV22" s="87" t="n">
        <f aca="false">IF(AND($U22&gt;BU$6,$U22&lt;=BV$6),+$T22,0)</f>
        <v>0</v>
      </c>
      <c r="BW22" s="87" t="n">
        <f aca="false">IF(AND($U22&gt;BV$6,$U22&lt;=BW$6),+$T22,0)</f>
        <v>0</v>
      </c>
      <c r="BX22" s="87" t="n">
        <f aca="false">IF(AND($U22&gt;BW$6,$U22&lt;=BX$6),+$T22,0)</f>
        <v>0</v>
      </c>
      <c r="BY22" s="87" t="n">
        <f aca="false">IF(AND($U22&gt;BX$6,$U22&lt;=BY$6),+$T22,0)</f>
        <v>0</v>
      </c>
      <c r="BZ22" s="87" t="n">
        <f aca="false">IF(AND($U22&gt;BY$6,$U22&lt;=BZ$6),+$T22,0)</f>
        <v>0</v>
      </c>
      <c r="CA22" s="87" t="n">
        <f aca="false">IF(AND($U22&gt;BZ$6,$U22&lt;=CA$6),+$T22,0)</f>
        <v>0</v>
      </c>
      <c r="CB22" s="87" t="n">
        <f aca="false">IF(AND($U22&gt;CA$6,$U22&lt;=CB$6),+$T22,0)</f>
        <v>0</v>
      </c>
      <c r="CC22" s="87" t="n">
        <f aca="false">IF(AND($U22&gt;CB$6,$U22&lt;=CC$6),+$T22,0)</f>
        <v>0</v>
      </c>
      <c r="CD22" s="87" t="n">
        <f aca="false">IF(AND($U22&gt;CC$6,$U22&lt;=CD$6),+$T22,0)</f>
        <v>0</v>
      </c>
      <c r="CE22" s="87" t="n">
        <f aca="false">IF(AND($U22&gt;CD$6,$U22&lt;=CE$6),+$T22,0)</f>
        <v>0</v>
      </c>
      <c r="CF22" s="87" t="n">
        <f aca="false">IF(AND($U22&gt;CE$6,$U22&lt;=CF$6),+$T22,0)</f>
        <v>0</v>
      </c>
      <c r="CG22" s="87" t="n">
        <f aca="false">IF(AND($U22&gt;CF$6,$U22&lt;=CG$6),+$T22,0)</f>
        <v>0</v>
      </c>
      <c r="CH22" s="87" t="n">
        <f aca="false">IF(AND($U22&gt;CG$6,$U22&lt;=CH$6),+$T22,0)</f>
        <v>0</v>
      </c>
      <c r="CI22" s="87" t="n">
        <f aca="false">IF(AND($U22&gt;CH$6,$U22&lt;=CI$6),+$T22,0)</f>
        <v>0</v>
      </c>
      <c r="CJ22" s="87" t="n">
        <f aca="false">IF(AND($U22&gt;CI$6,$U22&lt;=CJ$6),+$T22,0)</f>
        <v>0</v>
      </c>
      <c r="CK22" s="87" t="n">
        <f aca="false">IF(AND($U22&gt;CJ$6,$U22&lt;=CK$6),+$T22,0)</f>
        <v>0</v>
      </c>
      <c r="CL22" s="87" t="n">
        <f aca="false">IF(AND($U22&gt;CK$6,$U22&lt;=CL$6),+$T22,0)</f>
        <v>0</v>
      </c>
      <c r="CM22" s="87" t="n">
        <f aca="false">IF(AND($U22&gt;CL$6,$U22&lt;=CM$6),+$T22,0)</f>
        <v>0</v>
      </c>
      <c r="CN22" s="87" t="n">
        <f aca="false">IF(AND($U22&gt;CM$6,$U22&lt;=CN$6),+$T22,0)</f>
        <v>0</v>
      </c>
      <c r="CO22" s="87" t="n">
        <f aca="false">IF(AND($U22&gt;CN$6,$U22&lt;=CO$6),+$T22,0)</f>
        <v>0</v>
      </c>
      <c r="CP22" s="87" t="n">
        <f aca="false">IF(AND($U22&gt;CO$6,$U22&lt;=CP$6),+$T22,0)</f>
        <v>0</v>
      </c>
      <c r="CQ22" s="87" t="n">
        <f aca="false">IF(AND($U22&gt;CP$6,$U22&lt;=CQ$6),+$T22,0)</f>
        <v>0</v>
      </c>
      <c r="CR22" s="87" t="n">
        <f aca="false">IF(AND($U22&gt;CQ$6,$U22&lt;=CR$6),+$T22,0)</f>
        <v>0</v>
      </c>
      <c r="CS22" s="87" t="n">
        <f aca="false">IF(AND($U22&gt;CR$6,$U22&lt;=CS$6),+$T22,0)</f>
        <v>0</v>
      </c>
      <c r="CT22" s="87" t="n">
        <f aca="false">IF(AND($U22&gt;CS$6,$U22&lt;=CT$6),+$T22,0)</f>
        <v>0</v>
      </c>
      <c r="CU22" s="87" t="n">
        <f aca="false">IF(AND($U22&gt;CT$6,$U22&lt;=CU$6),+$T22,0)</f>
        <v>0</v>
      </c>
      <c r="CV22" s="87" t="n">
        <f aca="false">IF(AND($U22&gt;CU$6,$U22&lt;=CV$6),+$T22,0)</f>
        <v>0</v>
      </c>
      <c r="CW22" s="87" t="n">
        <f aca="false">IF(AND($U22&gt;CV$6,$U22&lt;=CW$6),+$T22,0)</f>
        <v>0</v>
      </c>
      <c r="CX22" s="87" t="n">
        <f aca="false">IF(AND($U22&gt;CW$6,$U22&lt;=CX$6),+$T22,0)</f>
        <v>0</v>
      </c>
      <c r="CY22" s="87" t="n">
        <f aca="false">IF(AND($U22&gt;CX$6,$U22&lt;=CY$6),+$T22,0)</f>
        <v>0</v>
      </c>
      <c r="CZ22" s="87" t="n">
        <f aca="false">IF(AND($U22&gt;CY$6,$U22&lt;=CZ$6),+$T22,0)</f>
        <v>0</v>
      </c>
      <c r="DA22" s="87" t="n">
        <f aca="false">IF(AND($U22&gt;CZ$6,$U22&lt;=DA$6),+$T22,0)</f>
        <v>0</v>
      </c>
      <c r="DB22" s="87" t="n">
        <f aca="false">IF(AND($U22&gt;DA$6,$U22&lt;=DB$6),+$T22,0)</f>
        <v>0</v>
      </c>
      <c r="DC22" s="87" t="n">
        <f aca="false">IF(AND($U22&gt;DB$6,$U22&lt;=DC$6),+$T22,0)</f>
        <v>0</v>
      </c>
      <c r="DD22" s="87" t="n">
        <f aca="false">IF(AND($U22&gt;DC$6,$U22&lt;=DD$6),+$T22,0)</f>
        <v>0</v>
      </c>
      <c r="DE22" s="87" t="n">
        <f aca="false">IF(AND($U22&gt;DD$6,$U22&lt;=DE$6),+$T22,0)</f>
        <v>0</v>
      </c>
      <c r="DF22" s="87" t="n">
        <f aca="false">IF(AND($U22&gt;DE$6,$U22&lt;=DF$6),+$T22,0)</f>
        <v>0</v>
      </c>
      <c r="DG22" s="87" t="n">
        <f aca="false">IF(AND($U22&gt;DF$6,$U22&lt;=DG$6),+$T22,0)</f>
        <v>0</v>
      </c>
      <c r="DH22" s="87" t="n">
        <f aca="false">IF(AND($U22&gt;DG$6,$U22&lt;=DH$6),+$T22,0)</f>
        <v>0</v>
      </c>
      <c r="DI22" s="87" t="n">
        <f aca="false">IF(AND($U22&gt;DH$6,$U22&lt;=DI$6),+$T22,0)</f>
        <v>0</v>
      </c>
      <c r="DJ22" s="87" t="n">
        <f aca="false">IF(AND($U22&gt;DI$6,$U22&lt;=DJ$6),+$T22,0)</f>
        <v>0</v>
      </c>
      <c r="DK22" s="87" t="n">
        <f aca="false">IF(AND($U22&gt;DJ$6,$U22&lt;=DK$6),+$T22,0)</f>
        <v>0</v>
      </c>
      <c r="DL22" s="87" t="n">
        <f aca="false">IF(AND($U22&gt;DK$6,$U22&lt;=DL$6),+$T22,0)</f>
        <v>0</v>
      </c>
      <c r="DM22" s="87" t="n">
        <f aca="false">IF(AND($U22&gt;DL$6,$U22&lt;=DM$6),+$T22,0)</f>
        <v>0</v>
      </c>
      <c r="DN22" s="87" t="n">
        <f aca="false">IF(AND($U22&gt;DM$6,$U22&lt;=DN$6),+$T22,0)</f>
        <v>0</v>
      </c>
      <c r="DO22" s="87" t="n">
        <f aca="false">IF(AND($U22&gt;DN$6,$U22&lt;=DO$6),+$T22,0)</f>
        <v>0</v>
      </c>
      <c r="DP22" s="87" t="n">
        <f aca="false">IF(AND($U22&gt;DO$6,$U22&lt;=DP$6),+$T22,0)</f>
        <v>0</v>
      </c>
      <c r="DQ22" s="87" t="n">
        <f aca="false">IF(AND($U22&gt;DP$6,$U22&lt;=DQ$6),+$T22,0)</f>
        <v>0</v>
      </c>
      <c r="DR22" s="87" t="n">
        <f aca="false">IF(AND($U22&gt;DQ$6,$U22&lt;=DR$6),+$T22,0)</f>
        <v>0</v>
      </c>
      <c r="DS22" s="87" t="n">
        <f aca="false">IF(AND($U22&gt;DR$6,$U22&lt;=DS$6),+$T22,0)</f>
        <v>0</v>
      </c>
      <c r="DT22" s="87" t="n">
        <f aca="false">IF(AND($U22&gt;DS$6,$U22&lt;=DT$6),+$T22,0)</f>
        <v>0</v>
      </c>
      <c r="DU22" s="87" t="n">
        <f aca="false">IF(AND($U22&gt;DT$6,$U22&lt;=DU$6),+$T22,0)</f>
        <v>0</v>
      </c>
      <c r="DV22" s="87" t="n">
        <f aca="false">IF(AND($U22&gt;DU$6,$U22&lt;=DV$6),+$T22,0)</f>
        <v>0</v>
      </c>
      <c r="DW22" s="87" t="n">
        <f aca="false">IF(AND($U22&gt;DV$6,$U22&lt;=DW$6),+$T22,0)</f>
        <v>0</v>
      </c>
      <c r="DX22" s="87" t="n">
        <f aca="false">IF(AND($U22&gt;DW$6,$U22&lt;=DX$6),+$T22,0)</f>
        <v>0</v>
      </c>
      <c r="DY22" s="87" t="n">
        <f aca="false">IF(AND($U22&gt;DX$6,$U22&lt;=DY$6),+$T22,0)</f>
        <v>0</v>
      </c>
      <c r="DZ22" s="87" t="n">
        <f aca="false">IF(AND($U22&gt;DY$6,$U22&lt;=DZ$6),+$T22,0)</f>
        <v>0</v>
      </c>
      <c r="EA22" s="87" t="n">
        <f aca="false">IF(AND($U22&gt;DZ$6,$U22&lt;=EA$6),+$T22,0)</f>
        <v>0</v>
      </c>
      <c r="EB22" s="87" t="n">
        <f aca="false">IF(AND($U22&gt;EA$6,$U22&lt;=EB$6),+$T22,0)</f>
        <v>0</v>
      </c>
      <c r="EC22" s="87" t="n">
        <f aca="false">IF(AND($U22&gt;EB$6,$U22&lt;=EC$6),+$T22,0)</f>
        <v>0</v>
      </c>
      <c r="ED22" s="87" t="n">
        <f aca="false">IF(AND($U22&gt;EC$6,$U22&lt;=ED$6),+$T22,0)</f>
        <v>0</v>
      </c>
      <c r="EE22" s="87" t="n">
        <f aca="false">IF(AND($U22&gt;ED$6,$U22&lt;=EE$6),+$T22,0)</f>
        <v>0</v>
      </c>
      <c r="EF22" s="87" t="n">
        <f aca="false">IF(AND($U22&gt;EE$6,$U22&lt;=EF$6),+$T22,0)</f>
        <v>0</v>
      </c>
      <c r="EG22" s="87" t="n">
        <f aca="false">IF(AND($U22&gt;EF$6,$U22&lt;=EG$6),+$T22,0)</f>
        <v>0</v>
      </c>
      <c r="EH22" s="87" t="n">
        <f aca="false">IF(AND($U22&gt;EG$6,$U22&lt;=EH$6),+$T22,0)</f>
        <v>0</v>
      </c>
      <c r="EI22" s="87" t="n">
        <f aca="false">IF(AND($U22&gt;EH$6,$U22&lt;=EI$6),+$T22,0)</f>
        <v>0</v>
      </c>
      <c r="EJ22" s="87" t="n">
        <f aca="false">IF(AND($U22&gt;EI$6,$U22&lt;=EJ$6),+$T22,0)</f>
        <v>0</v>
      </c>
      <c r="EK22" s="87" t="n">
        <f aca="false">IF(AND($U22&gt;EJ$6,$U22&lt;=EK$6),+$T22,0)</f>
        <v>0</v>
      </c>
      <c r="EL22" s="87" t="n">
        <f aca="false">IF(AND($U22&gt;EK$6,$U22&lt;=EL$6),+$T22,0)</f>
        <v>0</v>
      </c>
      <c r="EM22" s="87" t="n">
        <f aca="false">IF(AND($U22&gt;EL$6,$U22&lt;=EM$6),+$T22,0)</f>
        <v>0</v>
      </c>
      <c r="EN22" s="87" t="n">
        <f aca="false">IF(AND($U22&gt;EM$6,$U22&lt;=EN$6),+$T22,0)</f>
        <v>0</v>
      </c>
      <c r="EO22" s="87" t="n">
        <f aca="false">IF(AND($U22&gt;EN$6,$U22&lt;=EO$6),+$T22,0)</f>
        <v>0</v>
      </c>
      <c r="EP22" s="87" t="n">
        <f aca="false">IF(AND($U22&gt;EO$6,$U22&lt;=EP$6),+$T22,0)</f>
        <v>0</v>
      </c>
      <c r="EQ22" s="87" t="n">
        <f aca="false">IF(AND($U22&gt;EP$6,$U22&lt;=EQ$6),+$T22,0)</f>
        <v>0</v>
      </c>
      <c r="ER22" s="87" t="n">
        <f aca="false">IF(AND($U22&gt;EQ$6,$U22&lt;=ER$6),+$T22,0)</f>
        <v>0</v>
      </c>
      <c r="ES22" s="87" t="n">
        <f aca="false">IF(AND($U22&gt;ER$6,$U22&lt;=ES$6),+$T22,0)</f>
        <v>0</v>
      </c>
      <c r="ET22" s="87" t="n">
        <f aca="false">IF(AND($U22&gt;ES$6,$U22&lt;=ET$6),+$T22,0)</f>
        <v>0</v>
      </c>
      <c r="EU22" s="87" t="n">
        <f aca="false">IF(AND($U22&gt;ET$6,$U22&lt;=EU$6),+$T22,0)</f>
        <v>0</v>
      </c>
      <c r="EV22" s="87" t="n">
        <f aca="false">IF(AND($U22&gt;EU$6,$U22&lt;=EV$6),+$T22,0)</f>
        <v>0</v>
      </c>
      <c r="EW22" s="87" t="n">
        <f aca="false">IF(AND($U22&gt;EV$6,$U22&lt;=EW$6),+$T22,0)</f>
        <v>0</v>
      </c>
      <c r="EX22" s="87" t="n">
        <f aca="false">IF(AND($U22&gt;EW$6,$U22&lt;=EX$6),+$T22,0)</f>
        <v>0</v>
      </c>
      <c r="EY22" s="87" t="n">
        <f aca="false">IF(AND($U22&gt;EX$6,$U22&lt;=EY$6),+$T22,0)</f>
        <v>0</v>
      </c>
      <c r="EZ22" s="87" t="n">
        <f aca="false">IF(AND($U22&gt;EY$6,$U22&lt;=EZ$6),+$T22,0)</f>
        <v>0</v>
      </c>
      <c r="FA22" s="87" t="n">
        <f aca="false">IF(AND($U22&gt;EZ$6,$U22&lt;=FA$6),+$T22,0)</f>
        <v>0</v>
      </c>
      <c r="FB22" s="87" t="n">
        <f aca="false">IF(AND($U22&gt;FA$6,$U22&lt;=FB$6),+$T22,0)</f>
        <v>0</v>
      </c>
      <c r="FC22" s="87" t="n">
        <f aca="false">IF(AND($U22&gt;FB$6,$U22&lt;=FC$6),+$T22,0)</f>
        <v>0</v>
      </c>
      <c r="FD22" s="87" t="n">
        <f aca="false">IF(AND($U22&gt;FC$6,$U22&lt;=FD$6),+$T22,0)</f>
        <v>0</v>
      </c>
      <c r="FE22" s="87" t="n">
        <f aca="false">IF(AND($U22&gt;FD$6,$U22&lt;=FE$6),+$T22,0)</f>
        <v>0</v>
      </c>
      <c r="FF22" s="87" t="n">
        <f aca="false">IF(AND($U22&gt;FE$6,$U22&lt;=FF$6),+$T22,0)</f>
        <v>0</v>
      </c>
      <c r="FG22" s="87" t="n">
        <f aca="false">IF(AND($U22&gt;FF$6,$U22&lt;=FG$6),+$T22,0)</f>
        <v>0</v>
      </c>
      <c r="FH22" s="87" t="n">
        <f aca="false">IF(AND($U22&gt;FG$6,$U22&lt;=FH$6),+$T22,0)</f>
        <v>0</v>
      </c>
      <c r="FI22" s="87" t="n">
        <f aca="false">IF(AND($U22&gt;FH$6,$U22&lt;=FI$6),+$T22,0)</f>
        <v>0</v>
      </c>
      <c r="FJ22" s="87" t="n">
        <f aca="false">IF(AND($U22&gt;FI$6,$U22&lt;=FJ$6),+$T22,0)</f>
        <v>0</v>
      </c>
      <c r="FK22" s="87" t="n">
        <f aca="false">IF(AND($U22&gt;FJ$6,$U22&lt;=FK$6),+$T22,0)</f>
        <v>0</v>
      </c>
      <c r="FL22" s="87" t="n">
        <f aca="false">IF(AND($U22&gt;FK$6,$U22&lt;=FL$6),+$T22,0)</f>
        <v>0</v>
      </c>
      <c r="FM22" s="87" t="n">
        <f aca="false">IF(AND($U22&gt;FL$6,$U22&lt;=FM$6),+$T22,0)</f>
        <v>0</v>
      </c>
      <c r="FN22" s="87" t="n">
        <f aca="false">IF(AND($U22&gt;FM$6,$U22&lt;=FN$6),+$T22,0)</f>
        <v>0</v>
      </c>
      <c r="FO22" s="87" t="n">
        <f aca="false">IF(AND($U22&gt;FN$6,$U22&lt;=FO$6),+$T22,0)</f>
        <v>0</v>
      </c>
      <c r="FP22" s="87" t="n">
        <f aca="false">IF(AND($U22&gt;FO$6,$U22&lt;=FP$6),+$T22,0)</f>
        <v>0</v>
      </c>
      <c r="FQ22" s="87" t="n">
        <f aca="false">IF(AND($U22&gt;FP$6,$U22&lt;=FQ$6),+$T22,0)</f>
        <v>0</v>
      </c>
      <c r="FR22" s="87" t="n">
        <f aca="false">IF(AND($U22&gt;FQ$6,$U22&lt;=FR$6),+$T22,0)</f>
        <v>0</v>
      </c>
      <c r="FS22" s="87" t="n">
        <f aca="false">IF(AND($U22&gt;FR$6,$U22&lt;=FS$6),+$T22,0)</f>
        <v>0</v>
      </c>
      <c r="FT22" s="87" t="n">
        <f aca="false">IF(AND($U22&gt;FS$6,$U22&lt;=FT$6),+$T22,0)</f>
        <v>0</v>
      </c>
      <c r="FU22" s="87" t="n">
        <f aca="false">IF(AND($U22&gt;FT$6,$U22&lt;=FU$6),+$T22,0)</f>
        <v>0</v>
      </c>
      <c r="FV22" s="87" t="n">
        <f aca="false">IF(AND($U22&gt;FU$6,$U22&lt;=FV$6),+$T22,0)</f>
        <v>0</v>
      </c>
      <c r="FW22" s="87" t="n">
        <f aca="false">IF(AND($U22&gt;FV$6,$U22&lt;=FW$6),+$T22,0)</f>
        <v>0</v>
      </c>
      <c r="FX22" s="87" t="n">
        <f aca="false">IF(AND($U22&gt;FW$6,$U22&lt;=FX$6),+$T22,0)</f>
        <v>0</v>
      </c>
      <c r="FY22" s="87" t="n">
        <f aca="false">IF(AND($U22&gt;FX$6,$U22&lt;=FY$6),+$T22,0)</f>
        <v>0</v>
      </c>
      <c r="FZ22" s="87" t="n">
        <f aca="false">IF(AND($U22&gt;FY$6,$U22&lt;=FZ$6),+$T22,0)</f>
        <v>0</v>
      </c>
      <c r="GA22" s="87" t="n">
        <f aca="false">IF(AND($U22&gt;FZ$6,$U22&lt;=GA$6),+$T22,0)</f>
        <v>0</v>
      </c>
      <c r="GB22" s="87" t="n">
        <f aca="false">IF(AND($U22&gt;GA$6,$U22&lt;=GB$6),+$T22,0)</f>
        <v>0</v>
      </c>
      <c r="GC22" s="18"/>
      <c r="GD22" s="65" t="n">
        <f aca="false">SUM($X22:$GC22)</f>
        <v>2000</v>
      </c>
      <c r="GE22" s="65" t="n">
        <f aca="false">+GD22-T22</f>
        <v>0</v>
      </c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</row>
    <row r="23" customFormat="false" ht="12.75" hidden="false" customHeight="false" outlineLevel="0" collapsed="false">
      <c r="A23" s="96" t="n">
        <v>4</v>
      </c>
      <c r="B23" s="86" t="s">
        <v>260</v>
      </c>
      <c r="C23" s="97" t="s">
        <v>257</v>
      </c>
      <c r="D23" s="81" t="s">
        <v>280</v>
      </c>
      <c r="E23" s="0" t="s">
        <v>296</v>
      </c>
      <c r="F23" s="99" t="n">
        <v>37134</v>
      </c>
      <c r="H23" s="101" t="s">
        <v>297</v>
      </c>
      <c r="I23" s="42" t="s">
        <v>301</v>
      </c>
      <c r="J23" s="89" t="s">
        <v>298</v>
      </c>
      <c r="K23" s="39"/>
      <c r="L23" s="101" t="s">
        <v>284</v>
      </c>
      <c r="M23" s="35"/>
      <c r="N23" s="35"/>
      <c r="O23" s="101"/>
      <c r="P23" s="101"/>
      <c r="Q23" s="101"/>
      <c r="R23" s="105" t="n">
        <v>0</v>
      </c>
      <c r="S23" s="101" t="s">
        <v>288</v>
      </c>
      <c r="T23" s="55" t="n">
        <f aca="false">IF($S23="USD",+$R23,VLOOKUP($S23,Rates!$A$3:$C$7,3)*$R23)</f>
        <v>0</v>
      </c>
      <c r="U23" s="108" t="n">
        <v>37256</v>
      </c>
      <c r="V23" s="18"/>
      <c r="W23" s="18"/>
      <c r="X23" s="87" t="n">
        <f aca="false">IF(AND($U23&gt;W$6,$U23&lt;=X$6),+$T23,0)</f>
        <v>0</v>
      </c>
      <c r="Y23" s="87" t="n">
        <f aca="false">IF(AND($U23&gt;X$6,$U23&lt;=Y$6),+$T23,0)</f>
        <v>0</v>
      </c>
      <c r="Z23" s="87" t="n">
        <f aca="false">IF(AND($U23&gt;Y$6,$U23&lt;=Z$6),+$T23,0)</f>
        <v>0</v>
      </c>
      <c r="AA23" s="87" t="n">
        <f aca="false">IF(AND($U23&gt;Z$6,$U23&lt;=AA$6),+$T23,0)</f>
        <v>0</v>
      </c>
      <c r="AB23" s="87" t="n">
        <f aca="false">IF(AND($U23&gt;AA$6,$U23&lt;=AB$6),+$T23,0)</f>
        <v>0</v>
      </c>
      <c r="AC23" s="87" t="n">
        <f aca="false">IF(AND($U23&gt;AB$6,$U23&lt;=AC$6),+$T23,0)</f>
        <v>0</v>
      </c>
      <c r="AD23" s="87" t="n">
        <f aca="false">IF(AND($U23&gt;AC$6,$U23&lt;=AD$6),+$T23,0)</f>
        <v>0</v>
      </c>
      <c r="AE23" s="87" t="n">
        <f aca="false">IF(AND($U23&gt;AD$6,$U23&lt;=AE$6),+$T23,0)</f>
        <v>0</v>
      </c>
      <c r="AF23" s="87" t="n">
        <f aca="false">IF(AND($U23&gt;AE$6,$U23&lt;=AF$6),+$T23,0)</f>
        <v>0</v>
      </c>
      <c r="AG23" s="87" t="n">
        <f aca="false">IF(AND($U23&gt;AF$6,$U23&lt;=AG$6),+$T23,0)</f>
        <v>0</v>
      </c>
      <c r="AH23" s="87" t="n">
        <f aca="false">IF(AND($U23&gt;AG$6,$U23&lt;=AH$6),+$T23,0)</f>
        <v>0</v>
      </c>
      <c r="AI23" s="87" t="n">
        <f aca="false">IF(AND($U23&gt;AH$6,$U23&lt;=AI$6),+$T23,0)</f>
        <v>0</v>
      </c>
      <c r="AJ23" s="87" t="n">
        <f aca="false">IF(AND($U23&gt;AI$6,$U23&lt;=AJ$6),+$T23,0)</f>
        <v>0</v>
      </c>
      <c r="AK23" s="87" t="n">
        <f aca="false">IF(AND($U23&gt;AJ$6,$U23&lt;=AK$6),+$T23,0)</f>
        <v>0</v>
      </c>
      <c r="AL23" s="87" t="n">
        <f aca="false">IF(AND($U23&gt;AK$6,$U23&lt;=AL$6),+$T23,0)</f>
        <v>0</v>
      </c>
      <c r="AM23" s="87" t="n">
        <f aca="false">IF(AND($U23&gt;AL$6,$U23&lt;=AM$6),+$T23,0)</f>
        <v>0</v>
      </c>
      <c r="AN23" s="87" t="n">
        <f aca="false">IF(AND($U23&gt;AM$6,$U23&lt;=AN$6),+$T23,0)</f>
        <v>0</v>
      </c>
      <c r="AO23" s="87" t="n">
        <f aca="false">IF(AND($U23&gt;AN$6,$U23&lt;=AO$6),+$T23,0)</f>
        <v>0</v>
      </c>
      <c r="AP23" s="87" t="n">
        <f aca="false">IF(AND($U23&gt;AO$6,$U23&lt;=AP$6),+$T23,0)</f>
        <v>0</v>
      </c>
      <c r="AQ23" s="87" t="n">
        <f aca="false">IF(AND($U23&gt;AP$6,$U23&lt;=AQ$6),+$T23,0)</f>
        <v>0</v>
      </c>
      <c r="AR23" s="87" t="n">
        <f aca="false">IF(AND($U23&gt;AQ$6,$U23&lt;=AR$6),+$T23,0)</f>
        <v>0</v>
      </c>
      <c r="AS23" s="87" t="n">
        <f aca="false">IF(AND($U23&gt;AR$6,$U23&lt;=AS$6),+$T23,0)</f>
        <v>0</v>
      </c>
      <c r="AT23" s="87" t="n">
        <f aca="false">IF(AND($U23&gt;AS$6,$U23&lt;=AT$6),+$T23,0)</f>
        <v>0</v>
      </c>
      <c r="AU23" s="87" t="n">
        <f aca="false">IF(AND($U23&gt;AT$6,$U23&lt;=AU$6),+$T23,0)</f>
        <v>0</v>
      </c>
      <c r="AV23" s="87" t="n">
        <f aca="false">IF(AND($U23&gt;AU$6,$U23&lt;=AV$6),+$T23,0)</f>
        <v>0</v>
      </c>
      <c r="AW23" s="87" t="n">
        <f aca="false">IF(AND($U23&gt;AV$6,$U23&lt;=AW$6),+$T23,0)</f>
        <v>0</v>
      </c>
      <c r="AX23" s="87" t="n">
        <f aca="false">IF(AND($U23&gt;AW$6,$U23&lt;=AX$6),+$T23,0)</f>
        <v>0</v>
      </c>
      <c r="AY23" s="87" t="n">
        <f aca="false">IF(AND($U23&gt;AX$6,$U23&lt;=AY$6),+$T23,0)</f>
        <v>0</v>
      </c>
      <c r="AZ23" s="87" t="n">
        <f aca="false">IF(AND($U23&gt;AY$6,$U23&lt;=AZ$6),+$T23,0)</f>
        <v>0</v>
      </c>
      <c r="BA23" s="87" t="n">
        <f aca="false">IF(AND($U23&gt;AZ$6,$U23&lt;=BA$6),+$T23,0)</f>
        <v>0</v>
      </c>
      <c r="BB23" s="87" t="n">
        <f aca="false">IF(AND($U23&gt;BA$6,$U23&lt;=BB$6),+$T23,0)</f>
        <v>0</v>
      </c>
      <c r="BC23" s="87" t="n">
        <f aca="false">IF(AND($U23&gt;BB$6,$U23&lt;=BC$6),+$T23,0)</f>
        <v>0</v>
      </c>
      <c r="BD23" s="87" t="n">
        <f aca="false">IF(AND($U23&gt;BC$6,$U23&lt;=BD$6),+$T23,0)</f>
        <v>0</v>
      </c>
      <c r="BE23" s="87" t="n">
        <f aca="false">IF(AND($U23&gt;BD$6,$U23&lt;=BE$6),+$T23,0)</f>
        <v>0</v>
      </c>
      <c r="BF23" s="87" t="n">
        <f aca="false">IF(AND($U23&gt;BE$6,$U23&lt;=BF$6),+$T23,0)</f>
        <v>0</v>
      </c>
      <c r="BG23" s="87" t="n">
        <f aca="false">IF(AND($U23&gt;BF$6,$U23&lt;=BG$6),+$T23,0)</f>
        <v>0</v>
      </c>
      <c r="BH23" s="87" t="n">
        <f aca="false">IF(AND($U23&gt;BG$6,$U23&lt;=BH$6),+$T23,0)</f>
        <v>0</v>
      </c>
      <c r="BI23" s="87" t="n">
        <f aca="false">IF(AND($U23&gt;BH$6,$U23&lt;=BI$6),+$T23,0)</f>
        <v>0</v>
      </c>
      <c r="BJ23" s="87" t="n">
        <f aca="false">IF(AND($U23&gt;BI$6,$U23&lt;=BJ$6),+$T23,0)</f>
        <v>0</v>
      </c>
      <c r="BK23" s="87" t="n">
        <f aca="false">IF(AND($U23&gt;BJ$6,$U23&lt;=BK$6),+$T23,0)</f>
        <v>0</v>
      </c>
      <c r="BL23" s="87" t="n">
        <f aca="false">IF(AND($U23&gt;BK$6,$U23&lt;=BL$6),+$T23,0)</f>
        <v>0</v>
      </c>
      <c r="BM23" s="87" t="n">
        <f aca="false">IF(AND($U23&gt;BL$6,$U23&lt;=BM$6),+$T23,0)</f>
        <v>0</v>
      </c>
      <c r="BN23" s="87" t="n">
        <f aca="false">IF(AND($U23&gt;BM$6,$U23&lt;=BN$6),+$T23,0)</f>
        <v>0</v>
      </c>
      <c r="BO23" s="87" t="n">
        <f aca="false">IF(AND($U23&gt;BN$6,$U23&lt;=BO$6),+$T23,0)</f>
        <v>0</v>
      </c>
      <c r="BP23" s="87" t="n">
        <f aca="false">IF(AND($U23&gt;BO$6,$U23&lt;=BP$6),+$T23,0)</f>
        <v>0</v>
      </c>
      <c r="BQ23" s="87" t="n">
        <f aca="false">IF(AND($U23&gt;BP$6,$U23&lt;=BQ$6),+$T23,0)</f>
        <v>0</v>
      </c>
      <c r="BR23" s="87" t="n">
        <f aca="false">IF(AND($U23&gt;BQ$6,$U23&lt;=BR$6),+$T23,0)</f>
        <v>0</v>
      </c>
      <c r="BS23" s="87" t="n">
        <f aca="false">IF(AND($U23&gt;BR$6,$U23&lt;=BS$6),+$T23,0)</f>
        <v>0</v>
      </c>
      <c r="BT23" s="87" t="n">
        <f aca="false">IF(AND($U23&gt;BS$6,$U23&lt;=BT$6),+$T23,0)</f>
        <v>0</v>
      </c>
      <c r="BU23" s="87" t="n">
        <f aca="false">IF(AND($U23&gt;BT$6,$U23&lt;=BU$6),+$T23,0)</f>
        <v>0</v>
      </c>
      <c r="BV23" s="87" t="n">
        <f aca="false">IF(AND($U23&gt;BU$6,$U23&lt;=BV$6),+$T23,0)</f>
        <v>0</v>
      </c>
      <c r="BW23" s="87" t="n">
        <f aca="false">IF(AND($U23&gt;BV$6,$U23&lt;=BW$6),+$T23,0)</f>
        <v>0</v>
      </c>
      <c r="BX23" s="87" t="n">
        <f aca="false">IF(AND($U23&gt;BW$6,$U23&lt;=BX$6),+$T23,0)</f>
        <v>0</v>
      </c>
      <c r="BY23" s="87" t="n">
        <f aca="false">IF(AND($U23&gt;BX$6,$U23&lt;=BY$6),+$T23,0)</f>
        <v>0</v>
      </c>
      <c r="BZ23" s="87" t="n">
        <f aca="false">IF(AND($U23&gt;BY$6,$U23&lt;=BZ$6),+$T23,0)</f>
        <v>0</v>
      </c>
      <c r="CA23" s="87" t="n">
        <f aca="false">IF(AND($U23&gt;BZ$6,$U23&lt;=CA$6),+$T23,0)</f>
        <v>0</v>
      </c>
      <c r="CB23" s="87" t="n">
        <f aca="false">IF(AND($U23&gt;CA$6,$U23&lt;=CB$6),+$T23,0)</f>
        <v>0</v>
      </c>
      <c r="CC23" s="87" t="n">
        <f aca="false">IF(AND($U23&gt;CB$6,$U23&lt;=CC$6),+$T23,0)</f>
        <v>0</v>
      </c>
      <c r="CD23" s="87" t="n">
        <f aca="false">IF(AND($U23&gt;CC$6,$U23&lt;=CD$6),+$T23,0)</f>
        <v>0</v>
      </c>
      <c r="CE23" s="87" t="n">
        <f aca="false">IF(AND($U23&gt;CD$6,$U23&lt;=CE$6),+$T23,0)</f>
        <v>0</v>
      </c>
      <c r="CF23" s="87" t="n">
        <f aca="false">IF(AND($U23&gt;CE$6,$U23&lt;=CF$6),+$T23,0)</f>
        <v>0</v>
      </c>
      <c r="CG23" s="87" t="n">
        <f aca="false">IF(AND($U23&gt;CF$6,$U23&lt;=CG$6),+$T23,0)</f>
        <v>0</v>
      </c>
      <c r="CH23" s="87" t="n">
        <f aca="false">IF(AND($U23&gt;CG$6,$U23&lt;=CH$6),+$T23,0)</f>
        <v>0</v>
      </c>
      <c r="CI23" s="87" t="n">
        <f aca="false">IF(AND($U23&gt;CH$6,$U23&lt;=CI$6),+$T23,0)</f>
        <v>0</v>
      </c>
      <c r="CJ23" s="87" t="n">
        <f aca="false">IF(AND($U23&gt;CI$6,$U23&lt;=CJ$6),+$T23,0)</f>
        <v>0</v>
      </c>
      <c r="CK23" s="87" t="n">
        <f aca="false">IF(AND($U23&gt;CJ$6,$U23&lt;=CK$6),+$T23,0)</f>
        <v>0</v>
      </c>
      <c r="CL23" s="87" t="n">
        <f aca="false">IF(AND($U23&gt;CK$6,$U23&lt;=CL$6),+$T23,0)</f>
        <v>0</v>
      </c>
      <c r="CM23" s="87" t="n">
        <f aca="false">IF(AND($U23&gt;CL$6,$U23&lt;=CM$6),+$T23,0)</f>
        <v>0</v>
      </c>
      <c r="CN23" s="87" t="n">
        <f aca="false">IF(AND($U23&gt;CM$6,$U23&lt;=CN$6),+$T23,0)</f>
        <v>0</v>
      </c>
      <c r="CO23" s="87" t="n">
        <f aca="false">IF(AND($U23&gt;CN$6,$U23&lt;=CO$6),+$T23,0)</f>
        <v>0</v>
      </c>
      <c r="CP23" s="87" t="n">
        <f aca="false">IF(AND($U23&gt;CO$6,$U23&lt;=CP$6),+$T23,0)</f>
        <v>0</v>
      </c>
      <c r="CQ23" s="87" t="n">
        <f aca="false">IF(AND($U23&gt;CP$6,$U23&lt;=CQ$6),+$T23,0)</f>
        <v>0</v>
      </c>
      <c r="CR23" s="87" t="n">
        <f aca="false">IF(AND($U23&gt;CQ$6,$U23&lt;=CR$6),+$T23,0)</f>
        <v>0</v>
      </c>
      <c r="CS23" s="87" t="n">
        <f aca="false">IF(AND($U23&gt;CR$6,$U23&lt;=CS$6),+$T23,0)</f>
        <v>0</v>
      </c>
      <c r="CT23" s="87" t="n">
        <f aca="false">IF(AND($U23&gt;CS$6,$U23&lt;=CT$6),+$T23,0)</f>
        <v>0</v>
      </c>
      <c r="CU23" s="87" t="n">
        <f aca="false">IF(AND($U23&gt;CT$6,$U23&lt;=CU$6),+$T23,0)</f>
        <v>0</v>
      </c>
      <c r="CV23" s="87" t="n">
        <f aca="false">IF(AND($U23&gt;CU$6,$U23&lt;=CV$6),+$T23,0)</f>
        <v>0</v>
      </c>
      <c r="CW23" s="87" t="n">
        <f aca="false">IF(AND($U23&gt;CV$6,$U23&lt;=CW$6),+$T23,0)</f>
        <v>0</v>
      </c>
      <c r="CX23" s="87" t="n">
        <f aca="false">IF(AND($U23&gt;CW$6,$U23&lt;=CX$6),+$T23,0)</f>
        <v>0</v>
      </c>
      <c r="CY23" s="87" t="n">
        <f aca="false">IF(AND($U23&gt;CX$6,$U23&lt;=CY$6),+$T23,0)</f>
        <v>0</v>
      </c>
      <c r="CZ23" s="87" t="n">
        <f aca="false">IF(AND($U23&gt;CY$6,$U23&lt;=CZ$6),+$T23,0)</f>
        <v>0</v>
      </c>
      <c r="DA23" s="87" t="n">
        <f aca="false">IF(AND($U23&gt;CZ$6,$U23&lt;=DA$6),+$T23,0)</f>
        <v>0</v>
      </c>
      <c r="DB23" s="87" t="n">
        <f aca="false">IF(AND($U23&gt;DA$6,$U23&lt;=DB$6),+$T23,0)</f>
        <v>0</v>
      </c>
      <c r="DC23" s="87" t="n">
        <f aca="false">IF(AND($U23&gt;DB$6,$U23&lt;=DC$6),+$T23,0)</f>
        <v>0</v>
      </c>
      <c r="DD23" s="87" t="n">
        <f aca="false">IF(AND($U23&gt;DC$6,$U23&lt;=DD$6),+$T23,0)</f>
        <v>0</v>
      </c>
      <c r="DE23" s="87" t="n">
        <f aca="false">IF(AND($U23&gt;DD$6,$U23&lt;=DE$6),+$T23,0)</f>
        <v>0</v>
      </c>
      <c r="DF23" s="87" t="n">
        <f aca="false">IF(AND($U23&gt;DE$6,$U23&lt;=DF$6),+$T23,0)</f>
        <v>0</v>
      </c>
      <c r="DG23" s="87" t="n">
        <f aca="false">IF(AND($U23&gt;DF$6,$U23&lt;=DG$6),+$T23,0)</f>
        <v>0</v>
      </c>
      <c r="DH23" s="87" t="n">
        <f aca="false">IF(AND($U23&gt;DG$6,$U23&lt;=DH$6),+$T23,0)</f>
        <v>0</v>
      </c>
      <c r="DI23" s="87" t="n">
        <f aca="false">IF(AND($U23&gt;DH$6,$U23&lt;=DI$6),+$T23,0)</f>
        <v>0</v>
      </c>
      <c r="DJ23" s="87" t="n">
        <f aca="false">IF(AND($U23&gt;DI$6,$U23&lt;=DJ$6),+$T23,0)</f>
        <v>0</v>
      </c>
      <c r="DK23" s="87" t="n">
        <f aca="false">IF(AND($U23&gt;DJ$6,$U23&lt;=DK$6),+$T23,0)</f>
        <v>0</v>
      </c>
      <c r="DL23" s="87" t="n">
        <f aca="false">IF(AND($U23&gt;DK$6,$U23&lt;=DL$6),+$T23,0)</f>
        <v>0</v>
      </c>
      <c r="DM23" s="87" t="n">
        <f aca="false">IF(AND($U23&gt;DL$6,$U23&lt;=DM$6),+$T23,0)</f>
        <v>0</v>
      </c>
      <c r="DN23" s="87" t="n">
        <f aca="false">IF(AND($U23&gt;DM$6,$U23&lt;=DN$6),+$T23,0)</f>
        <v>0</v>
      </c>
      <c r="DO23" s="87" t="n">
        <f aca="false">IF(AND($U23&gt;DN$6,$U23&lt;=DO$6),+$T23,0)</f>
        <v>0</v>
      </c>
      <c r="DP23" s="87" t="n">
        <f aca="false">IF(AND($U23&gt;DO$6,$U23&lt;=DP$6),+$T23,0)</f>
        <v>0</v>
      </c>
      <c r="DQ23" s="87" t="n">
        <f aca="false">IF(AND($U23&gt;DP$6,$U23&lt;=DQ$6),+$T23,0)</f>
        <v>0</v>
      </c>
      <c r="DR23" s="87" t="n">
        <f aca="false">IF(AND($U23&gt;DQ$6,$U23&lt;=DR$6),+$T23,0)</f>
        <v>0</v>
      </c>
      <c r="DS23" s="87" t="n">
        <f aca="false">IF(AND($U23&gt;DR$6,$U23&lt;=DS$6),+$T23,0)</f>
        <v>0</v>
      </c>
      <c r="DT23" s="87" t="n">
        <f aca="false">IF(AND($U23&gt;DS$6,$U23&lt;=DT$6),+$T23,0)</f>
        <v>0</v>
      </c>
      <c r="DU23" s="87" t="n">
        <f aca="false">IF(AND($U23&gt;DT$6,$U23&lt;=DU$6),+$T23,0)</f>
        <v>0</v>
      </c>
      <c r="DV23" s="87" t="n">
        <f aca="false">IF(AND($U23&gt;DU$6,$U23&lt;=DV$6),+$T23,0)</f>
        <v>0</v>
      </c>
      <c r="DW23" s="87" t="n">
        <f aca="false">IF(AND($U23&gt;DV$6,$U23&lt;=DW$6),+$T23,0)</f>
        <v>0</v>
      </c>
      <c r="DX23" s="87" t="n">
        <f aca="false">IF(AND($U23&gt;DW$6,$U23&lt;=DX$6),+$T23,0)</f>
        <v>0</v>
      </c>
      <c r="DY23" s="87" t="n">
        <f aca="false">IF(AND($U23&gt;DX$6,$U23&lt;=DY$6),+$T23,0)</f>
        <v>0</v>
      </c>
      <c r="DZ23" s="87" t="n">
        <f aca="false">IF(AND($U23&gt;DY$6,$U23&lt;=DZ$6),+$T23,0)</f>
        <v>0</v>
      </c>
      <c r="EA23" s="87" t="n">
        <f aca="false">IF(AND($U23&gt;DZ$6,$U23&lt;=EA$6),+$T23,0)</f>
        <v>0</v>
      </c>
      <c r="EB23" s="87" t="n">
        <f aca="false">IF(AND($U23&gt;EA$6,$U23&lt;=EB$6),+$T23,0)</f>
        <v>0</v>
      </c>
      <c r="EC23" s="87" t="n">
        <f aca="false">IF(AND($U23&gt;EB$6,$U23&lt;=EC$6),+$T23,0)</f>
        <v>0</v>
      </c>
      <c r="ED23" s="87" t="n">
        <f aca="false">IF(AND($U23&gt;EC$6,$U23&lt;=ED$6),+$T23,0)</f>
        <v>0</v>
      </c>
      <c r="EE23" s="87" t="n">
        <f aca="false">IF(AND($U23&gt;ED$6,$U23&lt;=EE$6),+$T23,0)</f>
        <v>0</v>
      </c>
      <c r="EF23" s="87" t="n">
        <f aca="false">IF(AND($U23&gt;EE$6,$U23&lt;=EF$6),+$T23,0)</f>
        <v>0</v>
      </c>
      <c r="EG23" s="87" t="n">
        <f aca="false">IF(AND($U23&gt;EF$6,$U23&lt;=EG$6),+$T23,0)</f>
        <v>0</v>
      </c>
      <c r="EH23" s="87" t="n">
        <f aca="false">IF(AND($U23&gt;EG$6,$U23&lt;=EH$6),+$T23,0)</f>
        <v>0</v>
      </c>
      <c r="EI23" s="87" t="n">
        <f aca="false">IF(AND($U23&gt;EH$6,$U23&lt;=EI$6),+$T23,0)</f>
        <v>0</v>
      </c>
      <c r="EJ23" s="87" t="n">
        <f aca="false">IF(AND($U23&gt;EI$6,$U23&lt;=EJ$6),+$T23,0)</f>
        <v>0</v>
      </c>
      <c r="EK23" s="87" t="n">
        <f aca="false">IF(AND($U23&gt;EJ$6,$U23&lt;=EK$6),+$T23,0)</f>
        <v>0</v>
      </c>
      <c r="EL23" s="87" t="n">
        <f aca="false">IF(AND($U23&gt;EK$6,$U23&lt;=EL$6),+$T23,0)</f>
        <v>0</v>
      </c>
      <c r="EM23" s="87" t="n">
        <f aca="false">IF(AND($U23&gt;EL$6,$U23&lt;=EM$6),+$T23,0)</f>
        <v>0</v>
      </c>
      <c r="EN23" s="87" t="n">
        <f aca="false">IF(AND($U23&gt;EM$6,$U23&lt;=EN$6),+$T23,0)</f>
        <v>0</v>
      </c>
      <c r="EO23" s="87" t="n">
        <f aca="false">IF(AND($U23&gt;EN$6,$U23&lt;=EO$6),+$T23,0)</f>
        <v>0</v>
      </c>
      <c r="EP23" s="87" t="n">
        <f aca="false">IF(AND($U23&gt;EO$6,$U23&lt;=EP$6),+$T23,0)</f>
        <v>0</v>
      </c>
      <c r="EQ23" s="87" t="n">
        <f aca="false">IF(AND($U23&gt;EP$6,$U23&lt;=EQ$6),+$T23,0)</f>
        <v>0</v>
      </c>
      <c r="ER23" s="87" t="n">
        <f aca="false">IF(AND($U23&gt;EQ$6,$U23&lt;=ER$6),+$T23,0)</f>
        <v>0</v>
      </c>
      <c r="ES23" s="87" t="n">
        <f aca="false">IF(AND($U23&gt;ER$6,$U23&lt;=ES$6),+$T23,0)</f>
        <v>0</v>
      </c>
      <c r="ET23" s="87" t="n">
        <f aca="false">IF(AND($U23&gt;ES$6,$U23&lt;=ET$6),+$T23,0)</f>
        <v>0</v>
      </c>
      <c r="EU23" s="87" t="n">
        <f aca="false">IF(AND($U23&gt;ET$6,$U23&lt;=EU$6),+$T23,0)</f>
        <v>0</v>
      </c>
      <c r="EV23" s="87" t="n">
        <f aca="false">IF(AND($U23&gt;EU$6,$U23&lt;=EV$6),+$T23,0)</f>
        <v>0</v>
      </c>
      <c r="EW23" s="87" t="n">
        <f aca="false">IF(AND($U23&gt;EV$6,$U23&lt;=EW$6),+$T23,0)</f>
        <v>0</v>
      </c>
      <c r="EX23" s="87" t="n">
        <f aca="false">IF(AND($U23&gt;EW$6,$U23&lt;=EX$6),+$T23,0)</f>
        <v>0</v>
      </c>
      <c r="EY23" s="87" t="n">
        <f aca="false">IF(AND($U23&gt;EX$6,$U23&lt;=EY$6),+$T23,0)</f>
        <v>0</v>
      </c>
      <c r="EZ23" s="87" t="n">
        <f aca="false">IF(AND($U23&gt;EY$6,$U23&lt;=EZ$6),+$T23,0)</f>
        <v>0</v>
      </c>
      <c r="FA23" s="87" t="n">
        <f aca="false">IF(AND($U23&gt;EZ$6,$U23&lt;=FA$6),+$T23,0)</f>
        <v>0</v>
      </c>
      <c r="FB23" s="87" t="n">
        <f aca="false">IF(AND($U23&gt;FA$6,$U23&lt;=FB$6),+$T23,0)</f>
        <v>0</v>
      </c>
      <c r="FC23" s="87" t="n">
        <f aca="false">IF(AND($U23&gt;FB$6,$U23&lt;=FC$6),+$T23,0)</f>
        <v>0</v>
      </c>
      <c r="FD23" s="87" t="n">
        <f aca="false">IF(AND($U23&gt;FC$6,$U23&lt;=FD$6),+$T23,0)</f>
        <v>0</v>
      </c>
      <c r="FE23" s="87" t="n">
        <f aca="false">IF(AND($U23&gt;FD$6,$U23&lt;=FE$6),+$T23,0)</f>
        <v>0</v>
      </c>
      <c r="FF23" s="87" t="n">
        <f aca="false">IF(AND($U23&gt;FE$6,$U23&lt;=FF$6),+$T23,0)</f>
        <v>0</v>
      </c>
      <c r="FG23" s="87" t="n">
        <f aca="false">IF(AND($U23&gt;FF$6,$U23&lt;=FG$6),+$T23,0)</f>
        <v>0</v>
      </c>
      <c r="FH23" s="87" t="n">
        <f aca="false">IF(AND($U23&gt;FG$6,$U23&lt;=FH$6),+$T23,0)</f>
        <v>0</v>
      </c>
      <c r="FI23" s="87" t="n">
        <f aca="false">IF(AND($U23&gt;FH$6,$U23&lt;=FI$6),+$T23,0)</f>
        <v>0</v>
      </c>
      <c r="FJ23" s="87" t="n">
        <f aca="false">IF(AND($U23&gt;FI$6,$U23&lt;=FJ$6),+$T23,0)</f>
        <v>0</v>
      </c>
      <c r="FK23" s="87" t="n">
        <f aca="false">IF(AND($U23&gt;FJ$6,$U23&lt;=FK$6),+$T23,0)</f>
        <v>0</v>
      </c>
      <c r="FL23" s="87" t="n">
        <f aca="false">IF(AND($U23&gt;FK$6,$U23&lt;=FL$6),+$T23,0)</f>
        <v>0</v>
      </c>
      <c r="FM23" s="87" t="n">
        <f aca="false">IF(AND($U23&gt;FL$6,$U23&lt;=FM$6),+$T23,0)</f>
        <v>0</v>
      </c>
      <c r="FN23" s="87" t="n">
        <f aca="false">IF(AND($U23&gt;FM$6,$U23&lt;=FN$6),+$T23,0)</f>
        <v>0</v>
      </c>
      <c r="FO23" s="87" t="n">
        <f aca="false">IF(AND($U23&gt;FN$6,$U23&lt;=FO$6),+$T23,0)</f>
        <v>0</v>
      </c>
      <c r="FP23" s="87" t="n">
        <f aca="false">IF(AND($U23&gt;FO$6,$U23&lt;=FP$6),+$T23,0)</f>
        <v>0</v>
      </c>
      <c r="FQ23" s="87" t="n">
        <f aca="false">IF(AND($U23&gt;FP$6,$U23&lt;=FQ$6),+$T23,0)</f>
        <v>0</v>
      </c>
      <c r="FR23" s="87" t="n">
        <f aca="false">IF(AND($U23&gt;FQ$6,$U23&lt;=FR$6),+$T23,0)</f>
        <v>0</v>
      </c>
      <c r="FS23" s="87" t="n">
        <f aca="false">IF(AND($U23&gt;FR$6,$U23&lt;=FS$6),+$T23,0)</f>
        <v>0</v>
      </c>
      <c r="FT23" s="87" t="n">
        <f aca="false">IF(AND($U23&gt;FS$6,$U23&lt;=FT$6),+$T23,0)</f>
        <v>0</v>
      </c>
      <c r="FU23" s="87" t="n">
        <f aca="false">IF(AND($U23&gt;FT$6,$U23&lt;=FU$6),+$T23,0)</f>
        <v>0</v>
      </c>
      <c r="FV23" s="87" t="n">
        <f aca="false">IF(AND($U23&gt;FU$6,$U23&lt;=FV$6),+$T23,0)</f>
        <v>0</v>
      </c>
      <c r="FW23" s="87" t="n">
        <f aca="false">IF(AND($U23&gt;FV$6,$U23&lt;=FW$6),+$T23,0)</f>
        <v>0</v>
      </c>
      <c r="FX23" s="87" t="n">
        <f aca="false">IF(AND($U23&gt;FW$6,$U23&lt;=FX$6),+$T23,0)</f>
        <v>0</v>
      </c>
      <c r="FY23" s="87" t="n">
        <f aca="false">IF(AND($U23&gt;FX$6,$U23&lt;=FY$6),+$T23,0)</f>
        <v>0</v>
      </c>
      <c r="FZ23" s="87" t="n">
        <f aca="false">IF(AND($U23&gt;FY$6,$U23&lt;=FZ$6),+$T23,0)</f>
        <v>0</v>
      </c>
      <c r="GA23" s="87" t="n">
        <f aca="false">IF(AND($U23&gt;FZ$6,$U23&lt;=GA$6),+$T23,0)</f>
        <v>0</v>
      </c>
      <c r="GB23" s="87" t="n">
        <f aca="false">IF(AND($U23&gt;GA$6,$U23&lt;=GB$6),+$T23,0)</f>
        <v>0</v>
      </c>
      <c r="GC23" s="18"/>
      <c r="GD23" s="65" t="n">
        <f aca="false">SUM($X23:$GC23)</f>
        <v>0</v>
      </c>
      <c r="GE23" s="65" t="n">
        <f aca="false">+GD23-T23</f>
        <v>0</v>
      </c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</row>
    <row r="24" customFormat="false" ht="12.75" hidden="false" customHeight="false" outlineLevel="0" collapsed="false">
      <c r="A24" s="96" t="n">
        <v>4</v>
      </c>
      <c r="B24" s="55" t="s">
        <v>259</v>
      </c>
      <c r="C24" s="97" t="s">
        <v>256</v>
      </c>
      <c r="D24" s="98" t="s">
        <v>295</v>
      </c>
      <c r="E24" s="0" t="s">
        <v>296</v>
      </c>
      <c r="F24" s="99" t="n">
        <v>37134</v>
      </c>
      <c r="H24" s="101" t="s">
        <v>297</v>
      </c>
      <c r="I24" s="44" t="s">
        <v>157</v>
      </c>
      <c r="J24" s="39" t="s">
        <v>256</v>
      </c>
      <c r="K24" s="39"/>
      <c r="L24" s="101" t="s">
        <v>284</v>
      </c>
      <c r="M24" s="35"/>
      <c r="N24" s="35"/>
      <c r="O24" s="101"/>
      <c r="P24" s="101"/>
      <c r="Q24" s="101"/>
      <c r="R24" s="109"/>
      <c r="S24" s="101"/>
      <c r="T24" s="55"/>
      <c r="U24" s="104" t="n">
        <f aca="false">DATE(2001,12,31)</f>
        <v>37256</v>
      </c>
      <c r="V24" s="18"/>
      <c r="W24" s="18"/>
      <c r="X24" s="87" t="n">
        <f aca="false">IF(AND($U24&gt;W$6,$U24&lt;=X$6),+$T24,0)</f>
        <v>0</v>
      </c>
      <c r="Y24" s="87" t="n">
        <f aca="false">IF(AND($U24&gt;X$6,$U24&lt;=Y$6),+$T24,0)</f>
        <v>0</v>
      </c>
      <c r="Z24" s="87" t="n">
        <f aca="false">IF(AND($U24&gt;Y$6,$U24&lt;=Z$6),+$T24,0)</f>
        <v>0</v>
      </c>
      <c r="AA24" s="87" t="n">
        <f aca="false">IF(AND($U24&gt;Z$6,$U24&lt;=AA$6),+$T24,0)</f>
        <v>0</v>
      </c>
      <c r="AB24" s="87" t="n">
        <f aca="false">IF(AND($U24&gt;AA$6,$U24&lt;=AB$6),+$T24,0)</f>
        <v>0</v>
      </c>
      <c r="AC24" s="87" t="n">
        <f aca="false">IF(AND($U24&gt;AB$6,$U24&lt;=AC$6),+$T24,0)</f>
        <v>0</v>
      </c>
      <c r="AD24" s="87" t="n">
        <f aca="false">IF(AND($U24&gt;AC$6,$U24&lt;=AD$6),+$T24,0)</f>
        <v>0</v>
      </c>
      <c r="AE24" s="87" t="n">
        <f aca="false">IF(AND($U24&gt;AD$6,$U24&lt;=AE$6),+$T24,0)</f>
        <v>0</v>
      </c>
      <c r="AF24" s="87" t="n">
        <f aca="false">IF(AND($U24&gt;AE$6,$U24&lt;=AF$6),+$T24,0)</f>
        <v>0</v>
      </c>
      <c r="AG24" s="87" t="n">
        <f aca="false">IF(AND($U24&gt;AF$6,$U24&lt;=AG$6),+$T24,0)</f>
        <v>0</v>
      </c>
      <c r="AH24" s="87" t="n">
        <f aca="false">IF(AND($U24&gt;AG$6,$U24&lt;=AH$6),+$T24,0)</f>
        <v>0</v>
      </c>
      <c r="AI24" s="87" t="n">
        <f aca="false">IF(AND($U24&gt;AH$6,$U24&lt;=AI$6),+$T24,0)</f>
        <v>0</v>
      </c>
      <c r="AJ24" s="87" t="n">
        <f aca="false">IF(AND($U24&gt;AI$6,$U24&lt;=AJ$6),+$T24,0)</f>
        <v>0</v>
      </c>
      <c r="AK24" s="87" t="n">
        <f aca="false">IF(AND($U24&gt;AJ$6,$U24&lt;=AK$6),+$T24,0)</f>
        <v>0</v>
      </c>
      <c r="AL24" s="87" t="n">
        <f aca="false">IF(AND($U24&gt;AK$6,$U24&lt;=AL$6),+$T24,0)</f>
        <v>0</v>
      </c>
      <c r="AM24" s="87" t="n">
        <f aca="false">IF(AND($U24&gt;AL$6,$U24&lt;=AM$6),+$T24,0)</f>
        <v>0</v>
      </c>
      <c r="AN24" s="87" t="n">
        <f aca="false">IF(AND($U24&gt;AM$6,$U24&lt;=AN$6),+$T24,0)</f>
        <v>0</v>
      </c>
      <c r="AO24" s="87" t="n">
        <f aca="false">IF(AND($U24&gt;AN$6,$U24&lt;=AO$6),+$T24,0)</f>
        <v>0</v>
      </c>
      <c r="AP24" s="87" t="n">
        <f aca="false">IF(AND($U24&gt;AO$6,$U24&lt;=AP$6),+$T24,0)</f>
        <v>0</v>
      </c>
      <c r="AQ24" s="87" t="n">
        <f aca="false">IF(AND($U24&gt;AP$6,$U24&lt;=AQ$6),+$T24,0)</f>
        <v>0</v>
      </c>
      <c r="AR24" s="87" t="n">
        <f aca="false">IF(AND($U24&gt;AQ$6,$U24&lt;=AR$6),+$T24,0)</f>
        <v>0</v>
      </c>
      <c r="AS24" s="87" t="n">
        <f aca="false">IF(AND($U24&gt;AR$6,$U24&lt;=AS$6),+$T24,0)</f>
        <v>0</v>
      </c>
      <c r="AT24" s="87" t="n">
        <f aca="false">IF(AND($U24&gt;AS$6,$U24&lt;=AT$6),+$T24,0)</f>
        <v>0</v>
      </c>
      <c r="AU24" s="87" t="n">
        <f aca="false">IF(AND($U24&gt;AT$6,$U24&lt;=AU$6),+$T24,0)</f>
        <v>0</v>
      </c>
      <c r="AV24" s="87" t="n">
        <f aca="false">IF(AND($U24&gt;AU$6,$U24&lt;=AV$6),+$T24,0)</f>
        <v>0</v>
      </c>
      <c r="AW24" s="87" t="n">
        <f aca="false">IF(AND($U24&gt;AV$6,$U24&lt;=AW$6),+$T24,0)</f>
        <v>0</v>
      </c>
      <c r="AX24" s="87" t="n">
        <f aca="false">IF(AND($U24&gt;AW$6,$U24&lt;=AX$6),+$T24,0)</f>
        <v>0</v>
      </c>
      <c r="AY24" s="87" t="n">
        <f aca="false">IF(AND($U24&gt;AX$6,$U24&lt;=AY$6),+$T24,0)</f>
        <v>0</v>
      </c>
      <c r="AZ24" s="87" t="n">
        <f aca="false">IF(AND($U24&gt;AY$6,$U24&lt;=AZ$6),+$T24,0)</f>
        <v>0</v>
      </c>
      <c r="BA24" s="87" t="n">
        <f aca="false">IF(AND($U24&gt;AZ$6,$U24&lt;=BA$6),+$T24,0)</f>
        <v>0</v>
      </c>
      <c r="BB24" s="87" t="n">
        <f aca="false">IF(AND($U24&gt;BA$6,$U24&lt;=BB$6),+$T24,0)</f>
        <v>0</v>
      </c>
      <c r="BC24" s="87" t="n">
        <f aca="false">IF(AND($U24&gt;BB$6,$U24&lt;=BC$6),+$T24,0)</f>
        <v>0</v>
      </c>
      <c r="BD24" s="87" t="n">
        <f aca="false">IF(AND($U24&gt;BC$6,$U24&lt;=BD$6),+$T24,0)</f>
        <v>0</v>
      </c>
      <c r="BE24" s="87" t="n">
        <f aca="false">IF(AND($U24&gt;BD$6,$U24&lt;=BE$6),+$T24,0)</f>
        <v>0</v>
      </c>
      <c r="BF24" s="87" t="n">
        <f aca="false">IF(AND($U24&gt;BE$6,$U24&lt;=BF$6),+$T24,0)</f>
        <v>0</v>
      </c>
      <c r="BG24" s="87" t="n">
        <f aca="false">IF(AND($U24&gt;BF$6,$U24&lt;=BG$6),+$T24,0)</f>
        <v>0</v>
      </c>
      <c r="BH24" s="87" t="n">
        <f aca="false">IF(AND($U24&gt;BG$6,$U24&lt;=BH$6),+$T24,0)</f>
        <v>0</v>
      </c>
      <c r="BI24" s="87" t="n">
        <f aca="false">IF(AND($U24&gt;BH$6,$U24&lt;=BI$6),+$T24,0)</f>
        <v>0</v>
      </c>
      <c r="BJ24" s="87" t="n">
        <f aca="false">IF(AND($U24&gt;BI$6,$U24&lt;=BJ$6),+$T24,0)</f>
        <v>0</v>
      </c>
      <c r="BK24" s="87" t="n">
        <f aca="false">IF(AND($U24&gt;BJ$6,$U24&lt;=BK$6),+$T24,0)</f>
        <v>0</v>
      </c>
      <c r="BL24" s="87" t="n">
        <f aca="false">IF(AND($U24&gt;BK$6,$U24&lt;=BL$6),+$T24,0)</f>
        <v>0</v>
      </c>
      <c r="BM24" s="87" t="n">
        <f aca="false">IF(AND($U24&gt;BL$6,$U24&lt;=BM$6),+$T24,0)</f>
        <v>0</v>
      </c>
      <c r="BN24" s="87" t="n">
        <f aca="false">IF(AND($U24&gt;BM$6,$U24&lt;=BN$6),+$T24,0)</f>
        <v>0</v>
      </c>
      <c r="BO24" s="87" t="n">
        <f aca="false">IF(AND($U24&gt;BN$6,$U24&lt;=BO$6),+$T24,0)</f>
        <v>0</v>
      </c>
      <c r="BP24" s="87" t="n">
        <f aca="false">IF(AND($U24&gt;BO$6,$U24&lt;=BP$6),+$T24,0)</f>
        <v>0</v>
      </c>
      <c r="BQ24" s="87" t="n">
        <f aca="false">IF(AND($U24&gt;BP$6,$U24&lt;=BQ$6),+$T24,0)</f>
        <v>0</v>
      </c>
      <c r="BR24" s="87" t="n">
        <f aca="false">IF(AND($U24&gt;BQ$6,$U24&lt;=BR$6),+$T24,0)</f>
        <v>0</v>
      </c>
      <c r="BS24" s="87" t="n">
        <f aca="false">IF(AND($U24&gt;BR$6,$U24&lt;=BS$6),+$T24,0)</f>
        <v>0</v>
      </c>
      <c r="BT24" s="87" t="n">
        <f aca="false">IF(AND($U24&gt;BS$6,$U24&lt;=BT$6),+$T24,0)</f>
        <v>0</v>
      </c>
      <c r="BU24" s="87" t="n">
        <f aca="false">IF(AND($U24&gt;BT$6,$U24&lt;=BU$6),+$T24,0)</f>
        <v>0</v>
      </c>
      <c r="BV24" s="87" t="n">
        <f aca="false">IF(AND($U24&gt;BU$6,$U24&lt;=BV$6),+$T24,0)</f>
        <v>0</v>
      </c>
      <c r="BW24" s="87" t="n">
        <f aca="false">IF(AND($U24&gt;BV$6,$U24&lt;=BW$6),+$T24,0)</f>
        <v>0</v>
      </c>
      <c r="BX24" s="87" t="n">
        <f aca="false">IF(AND($U24&gt;BW$6,$U24&lt;=BX$6),+$T24,0)</f>
        <v>0</v>
      </c>
      <c r="BY24" s="87" t="n">
        <f aca="false">IF(AND($U24&gt;BX$6,$U24&lt;=BY$6),+$T24,0)</f>
        <v>0</v>
      </c>
      <c r="BZ24" s="87" t="n">
        <f aca="false">IF(AND($U24&gt;BY$6,$U24&lt;=BZ$6),+$T24,0)</f>
        <v>0</v>
      </c>
      <c r="CA24" s="87" t="n">
        <f aca="false">IF(AND($U24&gt;BZ$6,$U24&lt;=CA$6),+$T24,0)</f>
        <v>0</v>
      </c>
      <c r="CB24" s="87" t="n">
        <f aca="false">IF(AND($U24&gt;CA$6,$U24&lt;=CB$6),+$T24,0)</f>
        <v>0</v>
      </c>
      <c r="CC24" s="87" t="n">
        <f aca="false">IF(AND($U24&gt;CB$6,$U24&lt;=CC$6),+$T24,0)</f>
        <v>0</v>
      </c>
      <c r="CD24" s="87" t="n">
        <f aca="false">IF(AND($U24&gt;CC$6,$U24&lt;=CD$6),+$T24,0)</f>
        <v>0</v>
      </c>
      <c r="CE24" s="87" t="n">
        <f aca="false">IF(AND($U24&gt;CD$6,$U24&lt;=CE$6),+$T24,0)</f>
        <v>0</v>
      </c>
      <c r="CF24" s="87" t="n">
        <f aca="false">IF(AND($U24&gt;CE$6,$U24&lt;=CF$6),+$T24,0)</f>
        <v>0</v>
      </c>
      <c r="CG24" s="87" t="n">
        <f aca="false">IF(AND($U24&gt;CF$6,$U24&lt;=CG$6),+$T24,0)</f>
        <v>0</v>
      </c>
      <c r="CH24" s="87" t="n">
        <f aca="false">IF(AND($U24&gt;CG$6,$U24&lt;=CH$6),+$T24,0)</f>
        <v>0</v>
      </c>
      <c r="CI24" s="87" t="n">
        <f aca="false">IF(AND($U24&gt;CH$6,$U24&lt;=CI$6),+$T24,0)</f>
        <v>0</v>
      </c>
      <c r="CJ24" s="87" t="n">
        <f aca="false">IF(AND($U24&gt;CI$6,$U24&lt;=CJ$6),+$T24,0)</f>
        <v>0</v>
      </c>
      <c r="CK24" s="87" t="n">
        <f aca="false">IF(AND($U24&gt;CJ$6,$U24&lt;=CK$6),+$T24,0)</f>
        <v>0</v>
      </c>
      <c r="CL24" s="87" t="n">
        <f aca="false">IF(AND($U24&gt;CK$6,$U24&lt;=CL$6),+$T24,0)</f>
        <v>0</v>
      </c>
      <c r="CM24" s="87" t="n">
        <f aca="false">IF(AND($U24&gt;CL$6,$U24&lt;=CM$6),+$T24,0)</f>
        <v>0</v>
      </c>
      <c r="CN24" s="87" t="n">
        <f aca="false">IF(AND($U24&gt;CM$6,$U24&lt;=CN$6),+$T24,0)</f>
        <v>0</v>
      </c>
      <c r="CO24" s="87" t="n">
        <f aca="false">IF(AND($U24&gt;CN$6,$U24&lt;=CO$6),+$T24,0)</f>
        <v>0</v>
      </c>
      <c r="CP24" s="87" t="n">
        <f aca="false">IF(AND($U24&gt;CO$6,$U24&lt;=CP$6),+$T24,0)</f>
        <v>0</v>
      </c>
      <c r="CQ24" s="87" t="n">
        <f aca="false">IF(AND($U24&gt;CP$6,$U24&lt;=CQ$6),+$T24,0)</f>
        <v>0</v>
      </c>
      <c r="CR24" s="87" t="n">
        <f aca="false">IF(AND($U24&gt;CQ$6,$U24&lt;=CR$6),+$T24,0)</f>
        <v>0</v>
      </c>
      <c r="CS24" s="87" t="n">
        <f aca="false">IF(AND($U24&gt;CR$6,$U24&lt;=CS$6),+$T24,0)</f>
        <v>0</v>
      </c>
      <c r="CT24" s="87" t="n">
        <f aca="false">IF(AND($U24&gt;CS$6,$U24&lt;=CT$6),+$T24,0)</f>
        <v>0</v>
      </c>
      <c r="CU24" s="87" t="n">
        <f aca="false">IF(AND($U24&gt;CT$6,$U24&lt;=CU$6),+$T24,0)</f>
        <v>0</v>
      </c>
      <c r="CV24" s="87" t="n">
        <f aca="false">IF(AND($U24&gt;CU$6,$U24&lt;=CV$6),+$T24,0)</f>
        <v>0</v>
      </c>
      <c r="CW24" s="87" t="n">
        <f aca="false">IF(AND($U24&gt;CV$6,$U24&lt;=CW$6),+$T24,0)</f>
        <v>0</v>
      </c>
      <c r="CX24" s="87" t="n">
        <f aca="false">IF(AND($U24&gt;CW$6,$U24&lt;=CX$6),+$T24,0)</f>
        <v>0</v>
      </c>
      <c r="CY24" s="87" t="n">
        <f aca="false">IF(AND($U24&gt;CX$6,$U24&lt;=CY$6),+$T24,0)</f>
        <v>0</v>
      </c>
      <c r="CZ24" s="87" t="n">
        <f aca="false">IF(AND($U24&gt;CY$6,$U24&lt;=CZ$6),+$T24,0)</f>
        <v>0</v>
      </c>
      <c r="DA24" s="87" t="n">
        <f aca="false">IF(AND($U24&gt;CZ$6,$U24&lt;=DA$6),+$T24,0)</f>
        <v>0</v>
      </c>
      <c r="DB24" s="87" t="n">
        <f aca="false">IF(AND($U24&gt;DA$6,$U24&lt;=DB$6),+$T24,0)</f>
        <v>0</v>
      </c>
      <c r="DC24" s="87" t="n">
        <f aca="false">IF(AND($U24&gt;DB$6,$U24&lt;=DC$6),+$T24,0)</f>
        <v>0</v>
      </c>
      <c r="DD24" s="87" t="n">
        <f aca="false">IF(AND($U24&gt;DC$6,$U24&lt;=DD$6),+$T24,0)</f>
        <v>0</v>
      </c>
      <c r="DE24" s="87" t="n">
        <f aca="false">IF(AND($U24&gt;DD$6,$U24&lt;=DE$6),+$T24,0)</f>
        <v>0</v>
      </c>
      <c r="DF24" s="87" t="n">
        <f aca="false">IF(AND($U24&gt;DE$6,$U24&lt;=DF$6),+$T24,0)</f>
        <v>0</v>
      </c>
      <c r="DG24" s="87" t="n">
        <f aca="false">IF(AND($U24&gt;DF$6,$U24&lt;=DG$6),+$T24,0)</f>
        <v>0</v>
      </c>
      <c r="DH24" s="87" t="n">
        <f aca="false">IF(AND($U24&gt;DG$6,$U24&lt;=DH$6),+$T24,0)</f>
        <v>0</v>
      </c>
      <c r="DI24" s="87" t="n">
        <f aca="false">IF(AND($U24&gt;DH$6,$U24&lt;=DI$6),+$T24,0)</f>
        <v>0</v>
      </c>
      <c r="DJ24" s="87" t="n">
        <f aca="false">IF(AND($U24&gt;DI$6,$U24&lt;=DJ$6),+$T24,0)</f>
        <v>0</v>
      </c>
      <c r="DK24" s="87" t="n">
        <f aca="false">IF(AND($U24&gt;DJ$6,$U24&lt;=DK$6),+$T24,0)</f>
        <v>0</v>
      </c>
      <c r="DL24" s="87" t="n">
        <f aca="false">IF(AND($U24&gt;DK$6,$U24&lt;=DL$6),+$T24,0)</f>
        <v>0</v>
      </c>
      <c r="DM24" s="87" t="n">
        <f aca="false">IF(AND($U24&gt;DL$6,$U24&lt;=DM$6),+$T24,0)</f>
        <v>0</v>
      </c>
      <c r="DN24" s="87" t="n">
        <f aca="false">IF(AND($U24&gt;DM$6,$U24&lt;=DN$6),+$T24,0)</f>
        <v>0</v>
      </c>
      <c r="DO24" s="87" t="n">
        <f aca="false">IF(AND($U24&gt;DN$6,$U24&lt;=DO$6),+$T24,0)</f>
        <v>0</v>
      </c>
      <c r="DP24" s="87" t="n">
        <f aca="false">IF(AND($U24&gt;DO$6,$U24&lt;=DP$6),+$T24,0)</f>
        <v>0</v>
      </c>
      <c r="DQ24" s="87" t="n">
        <f aca="false">IF(AND($U24&gt;DP$6,$U24&lt;=DQ$6),+$T24,0)</f>
        <v>0</v>
      </c>
      <c r="DR24" s="87" t="n">
        <f aca="false">IF(AND($U24&gt;DQ$6,$U24&lt;=DR$6),+$T24,0)</f>
        <v>0</v>
      </c>
      <c r="DS24" s="87" t="n">
        <f aca="false">IF(AND($U24&gt;DR$6,$U24&lt;=DS$6),+$T24,0)</f>
        <v>0</v>
      </c>
      <c r="DT24" s="87" t="n">
        <f aca="false">IF(AND($U24&gt;DS$6,$U24&lt;=DT$6),+$T24,0)</f>
        <v>0</v>
      </c>
      <c r="DU24" s="87" t="n">
        <f aca="false">IF(AND($U24&gt;DT$6,$U24&lt;=DU$6),+$T24,0)</f>
        <v>0</v>
      </c>
      <c r="DV24" s="87" t="n">
        <f aca="false">IF(AND($U24&gt;DU$6,$U24&lt;=DV$6),+$T24,0)</f>
        <v>0</v>
      </c>
      <c r="DW24" s="87" t="n">
        <f aca="false">IF(AND($U24&gt;DV$6,$U24&lt;=DW$6),+$T24,0)</f>
        <v>0</v>
      </c>
      <c r="DX24" s="87" t="n">
        <f aca="false">IF(AND($U24&gt;DW$6,$U24&lt;=DX$6),+$T24,0)</f>
        <v>0</v>
      </c>
      <c r="DY24" s="87" t="n">
        <f aca="false">IF(AND($U24&gt;DX$6,$U24&lt;=DY$6),+$T24,0)</f>
        <v>0</v>
      </c>
      <c r="DZ24" s="87" t="n">
        <f aca="false">IF(AND($U24&gt;DY$6,$U24&lt;=DZ$6),+$T24,0)</f>
        <v>0</v>
      </c>
      <c r="EA24" s="87" t="n">
        <f aca="false">IF(AND($U24&gt;DZ$6,$U24&lt;=EA$6),+$T24,0)</f>
        <v>0</v>
      </c>
      <c r="EB24" s="87" t="n">
        <f aca="false">IF(AND($U24&gt;EA$6,$U24&lt;=EB$6),+$T24,0)</f>
        <v>0</v>
      </c>
      <c r="EC24" s="87" t="n">
        <f aca="false">IF(AND($U24&gt;EB$6,$U24&lt;=EC$6),+$T24,0)</f>
        <v>0</v>
      </c>
      <c r="ED24" s="87" t="n">
        <f aca="false">IF(AND($U24&gt;EC$6,$U24&lt;=ED$6),+$T24,0)</f>
        <v>0</v>
      </c>
      <c r="EE24" s="87" t="n">
        <f aca="false">IF(AND($U24&gt;ED$6,$U24&lt;=EE$6),+$T24,0)</f>
        <v>0</v>
      </c>
      <c r="EF24" s="87" t="n">
        <f aca="false">IF(AND($U24&gt;EE$6,$U24&lt;=EF$6),+$T24,0)</f>
        <v>0</v>
      </c>
      <c r="EG24" s="87" t="n">
        <f aca="false">IF(AND($U24&gt;EF$6,$U24&lt;=EG$6),+$T24,0)</f>
        <v>0</v>
      </c>
      <c r="EH24" s="87" t="n">
        <f aca="false">IF(AND($U24&gt;EG$6,$U24&lt;=EH$6),+$T24,0)</f>
        <v>0</v>
      </c>
      <c r="EI24" s="87" t="n">
        <f aca="false">IF(AND($U24&gt;EH$6,$U24&lt;=EI$6),+$T24,0)</f>
        <v>0</v>
      </c>
      <c r="EJ24" s="87" t="n">
        <f aca="false">IF(AND($U24&gt;EI$6,$U24&lt;=EJ$6),+$T24,0)</f>
        <v>0</v>
      </c>
      <c r="EK24" s="87" t="n">
        <f aca="false">IF(AND($U24&gt;EJ$6,$U24&lt;=EK$6),+$T24,0)</f>
        <v>0</v>
      </c>
      <c r="EL24" s="87" t="n">
        <f aca="false">IF(AND($U24&gt;EK$6,$U24&lt;=EL$6),+$T24,0)</f>
        <v>0</v>
      </c>
      <c r="EM24" s="87" t="n">
        <f aca="false">IF(AND($U24&gt;EL$6,$U24&lt;=EM$6),+$T24,0)</f>
        <v>0</v>
      </c>
      <c r="EN24" s="87" t="n">
        <f aca="false">IF(AND($U24&gt;EM$6,$U24&lt;=EN$6),+$T24,0)</f>
        <v>0</v>
      </c>
      <c r="EO24" s="87" t="n">
        <f aca="false">IF(AND($U24&gt;EN$6,$U24&lt;=EO$6),+$T24,0)</f>
        <v>0</v>
      </c>
      <c r="EP24" s="87" t="n">
        <f aca="false">IF(AND($U24&gt;EO$6,$U24&lt;=EP$6),+$T24,0)</f>
        <v>0</v>
      </c>
      <c r="EQ24" s="87" t="n">
        <f aca="false">IF(AND($U24&gt;EP$6,$U24&lt;=EQ$6),+$T24,0)</f>
        <v>0</v>
      </c>
      <c r="ER24" s="87" t="n">
        <f aca="false">IF(AND($U24&gt;EQ$6,$U24&lt;=ER$6),+$T24,0)</f>
        <v>0</v>
      </c>
      <c r="ES24" s="87" t="n">
        <f aca="false">IF(AND($U24&gt;ER$6,$U24&lt;=ES$6),+$T24,0)</f>
        <v>0</v>
      </c>
      <c r="ET24" s="87" t="n">
        <f aca="false">IF(AND($U24&gt;ES$6,$U24&lt;=ET$6),+$T24,0)</f>
        <v>0</v>
      </c>
      <c r="EU24" s="87" t="n">
        <f aca="false">IF(AND($U24&gt;ET$6,$U24&lt;=EU$6),+$T24,0)</f>
        <v>0</v>
      </c>
      <c r="EV24" s="87" t="n">
        <f aca="false">IF(AND($U24&gt;EU$6,$U24&lt;=EV$6),+$T24,0)</f>
        <v>0</v>
      </c>
      <c r="EW24" s="87" t="n">
        <f aca="false">IF(AND($U24&gt;EV$6,$U24&lt;=EW$6),+$T24,0)</f>
        <v>0</v>
      </c>
      <c r="EX24" s="87" t="n">
        <f aca="false">IF(AND($U24&gt;EW$6,$U24&lt;=EX$6),+$T24,0)</f>
        <v>0</v>
      </c>
      <c r="EY24" s="87" t="n">
        <f aca="false">IF(AND($U24&gt;EX$6,$U24&lt;=EY$6),+$T24,0)</f>
        <v>0</v>
      </c>
      <c r="EZ24" s="87" t="n">
        <f aca="false">IF(AND($U24&gt;EY$6,$U24&lt;=EZ$6),+$T24,0)</f>
        <v>0</v>
      </c>
      <c r="FA24" s="87" t="n">
        <f aca="false">IF(AND($U24&gt;EZ$6,$U24&lt;=FA$6),+$T24,0)</f>
        <v>0</v>
      </c>
      <c r="FB24" s="87" t="n">
        <f aca="false">IF(AND($U24&gt;FA$6,$U24&lt;=FB$6),+$T24,0)</f>
        <v>0</v>
      </c>
      <c r="FC24" s="87" t="n">
        <f aca="false">IF(AND($U24&gt;FB$6,$U24&lt;=FC$6),+$T24,0)</f>
        <v>0</v>
      </c>
      <c r="FD24" s="87" t="n">
        <f aca="false">IF(AND($U24&gt;FC$6,$U24&lt;=FD$6),+$T24,0)</f>
        <v>0</v>
      </c>
      <c r="FE24" s="87" t="n">
        <f aca="false">IF(AND($U24&gt;FD$6,$U24&lt;=FE$6),+$T24,0)</f>
        <v>0</v>
      </c>
      <c r="FF24" s="87" t="n">
        <f aca="false">IF(AND($U24&gt;FE$6,$U24&lt;=FF$6),+$T24,0)</f>
        <v>0</v>
      </c>
      <c r="FG24" s="87" t="n">
        <f aca="false">IF(AND($U24&gt;FF$6,$U24&lt;=FG$6),+$T24,0)</f>
        <v>0</v>
      </c>
      <c r="FH24" s="87" t="n">
        <f aca="false">IF(AND($U24&gt;FG$6,$U24&lt;=FH$6),+$T24,0)</f>
        <v>0</v>
      </c>
      <c r="FI24" s="87" t="n">
        <f aca="false">IF(AND($U24&gt;FH$6,$U24&lt;=FI$6),+$T24,0)</f>
        <v>0</v>
      </c>
      <c r="FJ24" s="87" t="n">
        <f aca="false">IF(AND($U24&gt;FI$6,$U24&lt;=FJ$6),+$T24,0)</f>
        <v>0</v>
      </c>
      <c r="FK24" s="87" t="n">
        <f aca="false">IF(AND($U24&gt;FJ$6,$U24&lt;=FK$6),+$T24,0)</f>
        <v>0</v>
      </c>
      <c r="FL24" s="87" t="n">
        <f aca="false">IF(AND($U24&gt;FK$6,$U24&lt;=FL$6),+$T24,0)</f>
        <v>0</v>
      </c>
      <c r="FM24" s="87" t="n">
        <f aca="false">IF(AND($U24&gt;FL$6,$U24&lt;=FM$6),+$T24,0)</f>
        <v>0</v>
      </c>
      <c r="FN24" s="87" t="n">
        <f aca="false">IF(AND($U24&gt;FM$6,$U24&lt;=FN$6),+$T24,0)</f>
        <v>0</v>
      </c>
      <c r="FO24" s="87" t="n">
        <f aca="false">IF(AND($U24&gt;FN$6,$U24&lt;=FO$6),+$T24,0)</f>
        <v>0</v>
      </c>
      <c r="FP24" s="87" t="n">
        <f aca="false">IF(AND($U24&gt;FO$6,$U24&lt;=FP$6),+$T24,0)</f>
        <v>0</v>
      </c>
      <c r="FQ24" s="87" t="n">
        <f aca="false">IF(AND($U24&gt;FP$6,$U24&lt;=FQ$6),+$T24,0)</f>
        <v>0</v>
      </c>
      <c r="FR24" s="87" t="n">
        <f aca="false">IF(AND($U24&gt;FQ$6,$U24&lt;=FR$6),+$T24,0)</f>
        <v>0</v>
      </c>
      <c r="FS24" s="87" t="n">
        <f aca="false">IF(AND($U24&gt;FR$6,$U24&lt;=FS$6),+$T24,0)</f>
        <v>0</v>
      </c>
      <c r="FT24" s="87" t="n">
        <f aca="false">IF(AND($U24&gt;FS$6,$U24&lt;=FT$6),+$T24,0)</f>
        <v>0</v>
      </c>
      <c r="FU24" s="87" t="n">
        <f aca="false">IF(AND($U24&gt;FT$6,$U24&lt;=FU$6),+$T24,0)</f>
        <v>0</v>
      </c>
      <c r="FV24" s="87" t="n">
        <f aca="false">IF(AND($U24&gt;FU$6,$U24&lt;=FV$6),+$T24,0)</f>
        <v>0</v>
      </c>
      <c r="FW24" s="87" t="n">
        <f aca="false">IF(AND($U24&gt;FV$6,$U24&lt;=FW$6),+$T24,0)</f>
        <v>0</v>
      </c>
      <c r="FX24" s="87" t="n">
        <f aca="false">IF(AND($U24&gt;FW$6,$U24&lt;=FX$6),+$T24,0)</f>
        <v>0</v>
      </c>
      <c r="FY24" s="87" t="n">
        <f aca="false">IF(AND($U24&gt;FX$6,$U24&lt;=FY$6),+$T24,0)</f>
        <v>0</v>
      </c>
      <c r="FZ24" s="87" t="n">
        <f aca="false">IF(AND($U24&gt;FY$6,$U24&lt;=FZ$6),+$T24,0)</f>
        <v>0</v>
      </c>
      <c r="GA24" s="87" t="n">
        <f aca="false">IF(AND($U24&gt;FZ$6,$U24&lt;=GA$6),+$T24,0)</f>
        <v>0</v>
      </c>
      <c r="GB24" s="87" t="n">
        <f aca="false">IF(AND($U24&gt;GA$6,$U24&lt;=GB$6),+$T24,0)</f>
        <v>0</v>
      </c>
      <c r="GC24" s="18"/>
      <c r="GD24" s="65" t="n">
        <f aca="false">SUM($X24:$GC24)</f>
        <v>0</v>
      </c>
      <c r="GE24" s="65" t="n">
        <f aca="false">+GD24-T24</f>
        <v>0</v>
      </c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</row>
    <row r="25" customFormat="false" ht="12.75" hidden="false" customHeight="false" outlineLevel="0" collapsed="false">
      <c r="A25" s="96" t="n">
        <v>4</v>
      </c>
      <c r="B25" s="86" t="s">
        <v>260</v>
      </c>
      <c r="C25" s="97" t="s">
        <v>256</v>
      </c>
      <c r="D25" s="98" t="s">
        <v>295</v>
      </c>
      <c r="E25" s="0" t="s">
        <v>302</v>
      </c>
      <c r="F25" s="99" t="n">
        <v>37134</v>
      </c>
      <c r="H25" s="101" t="s">
        <v>297</v>
      </c>
      <c r="I25" s="42" t="s">
        <v>118</v>
      </c>
      <c r="J25" s="89" t="s">
        <v>298</v>
      </c>
      <c r="K25" s="39"/>
      <c r="L25" s="101" t="s">
        <v>284</v>
      </c>
      <c r="M25" s="35"/>
      <c r="N25" s="35"/>
      <c r="O25" s="101"/>
      <c r="P25" s="101"/>
      <c r="Q25" s="101"/>
      <c r="R25" s="110"/>
      <c r="S25" s="101" t="s">
        <v>288</v>
      </c>
      <c r="T25" s="55" t="n">
        <f aca="false">IF($S25="USD",+$R25,VLOOKUP($S25,Rates!$A$3:$C$7,3)*$R25)</f>
        <v>0</v>
      </c>
      <c r="U25" s="104" t="n">
        <v>37256</v>
      </c>
      <c r="V25" s="18"/>
      <c r="W25" s="18"/>
      <c r="X25" s="87" t="n">
        <f aca="false">IF(AND($U25&gt;W$6,$U25&lt;=X$6),+$T25,0)</f>
        <v>0</v>
      </c>
      <c r="Y25" s="87" t="n">
        <f aca="false">IF(AND($U25&gt;X$6,$U25&lt;=Y$6),+$T25,0)</f>
        <v>0</v>
      </c>
      <c r="Z25" s="87" t="n">
        <f aca="false">IF(AND($U25&gt;Y$6,$U25&lt;=Z$6),+$T25,0)</f>
        <v>0</v>
      </c>
      <c r="AA25" s="87" t="n">
        <f aca="false">IF(AND($U25&gt;Z$6,$U25&lt;=AA$6),+$T25,0)</f>
        <v>0</v>
      </c>
      <c r="AB25" s="87" t="n">
        <f aca="false">IF(AND($U25&gt;AA$6,$U25&lt;=AB$6),+$T25,0)</f>
        <v>0</v>
      </c>
      <c r="AC25" s="87" t="n">
        <f aca="false">IF(AND($U25&gt;AB$6,$U25&lt;=AC$6),+$T25,0)</f>
        <v>0</v>
      </c>
      <c r="AD25" s="87" t="n">
        <f aca="false">IF(AND($U25&gt;AC$6,$U25&lt;=AD$6),+$T25,0)</f>
        <v>0</v>
      </c>
      <c r="AE25" s="87" t="n">
        <f aca="false">IF(AND($U25&gt;AD$6,$U25&lt;=AE$6),+$T25,0)</f>
        <v>0</v>
      </c>
      <c r="AF25" s="87" t="n">
        <f aca="false">IF(AND($U25&gt;AE$6,$U25&lt;=AF$6),+$T25,0)</f>
        <v>0</v>
      </c>
      <c r="AG25" s="87" t="n">
        <f aca="false">IF(AND($U25&gt;AF$6,$U25&lt;=AG$6),+$T25,0)</f>
        <v>0</v>
      </c>
      <c r="AH25" s="87" t="n">
        <f aca="false">IF(AND($U25&gt;AG$6,$U25&lt;=AH$6),+$T25,0)</f>
        <v>0</v>
      </c>
      <c r="AI25" s="87" t="n">
        <f aca="false">IF(AND($U25&gt;AH$6,$U25&lt;=AI$6),+$T25,0)</f>
        <v>0</v>
      </c>
      <c r="AJ25" s="87" t="n">
        <f aca="false">IF(AND($U25&gt;AI$6,$U25&lt;=AJ$6),+$T25,0)</f>
        <v>0</v>
      </c>
      <c r="AK25" s="87" t="n">
        <f aca="false">IF(AND($U25&gt;AJ$6,$U25&lt;=AK$6),+$T25,0)</f>
        <v>0</v>
      </c>
      <c r="AL25" s="87" t="n">
        <f aca="false">IF(AND($U25&gt;AK$6,$U25&lt;=AL$6),+$T25,0)</f>
        <v>0</v>
      </c>
      <c r="AM25" s="87" t="n">
        <f aca="false">IF(AND($U25&gt;AL$6,$U25&lt;=AM$6),+$T25,0)</f>
        <v>0</v>
      </c>
      <c r="AN25" s="87" t="n">
        <f aca="false">IF(AND($U25&gt;AM$6,$U25&lt;=AN$6),+$T25,0)</f>
        <v>0</v>
      </c>
      <c r="AO25" s="87" t="n">
        <f aca="false">IF(AND($U25&gt;AN$6,$U25&lt;=AO$6),+$T25,0)</f>
        <v>0</v>
      </c>
      <c r="AP25" s="87" t="n">
        <f aca="false">IF(AND($U25&gt;AO$6,$U25&lt;=AP$6),+$T25,0)</f>
        <v>0</v>
      </c>
      <c r="AQ25" s="87" t="n">
        <f aca="false">IF(AND($U25&gt;AP$6,$U25&lt;=AQ$6),+$T25,0)</f>
        <v>0</v>
      </c>
      <c r="AR25" s="87" t="n">
        <f aca="false">IF(AND($U25&gt;AQ$6,$U25&lt;=AR$6),+$T25,0)</f>
        <v>0</v>
      </c>
      <c r="AS25" s="87" t="n">
        <f aca="false">IF(AND($U25&gt;AR$6,$U25&lt;=AS$6),+$T25,0)</f>
        <v>0</v>
      </c>
      <c r="AT25" s="87" t="n">
        <f aca="false">IF(AND($U25&gt;AS$6,$U25&lt;=AT$6),+$T25,0)</f>
        <v>0</v>
      </c>
      <c r="AU25" s="87" t="n">
        <f aca="false">IF(AND($U25&gt;AT$6,$U25&lt;=AU$6),+$T25,0)</f>
        <v>0</v>
      </c>
      <c r="AV25" s="87" t="n">
        <f aca="false">IF(AND($U25&gt;AU$6,$U25&lt;=AV$6),+$T25,0)</f>
        <v>0</v>
      </c>
      <c r="AW25" s="87" t="n">
        <f aca="false">IF(AND($U25&gt;AV$6,$U25&lt;=AW$6),+$T25,0)</f>
        <v>0</v>
      </c>
      <c r="AX25" s="87" t="n">
        <f aca="false">IF(AND($U25&gt;AW$6,$U25&lt;=AX$6),+$T25,0)</f>
        <v>0</v>
      </c>
      <c r="AY25" s="87" t="n">
        <f aca="false">IF(AND($U25&gt;AX$6,$U25&lt;=AY$6),+$T25,0)</f>
        <v>0</v>
      </c>
      <c r="AZ25" s="87" t="n">
        <f aca="false">IF(AND($U25&gt;AY$6,$U25&lt;=AZ$6),+$T25,0)</f>
        <v>0</v>
      </c>
      <c r="BA25" s="87" t="n">
        <f aca="false">IF(AND($U25&gt;AZ$6,$U25&lt;=BA$6),+$T25,0)</f>
        <v>0</v>
      </c>
      <c r="BB25" s="87" t="n">
        <f aca="false">IF(AND($U25&gt;BA$6,$U25&lt;=BB$6),+$T25,0)</f>
        <v>0</v>
      </c>
      <c r="BC25" s="87" t="n">
        <f aca="false">IF(AND($U25&gt;BB$6,$U25&lt;=BC$6),+$T25,0)</f>
        <v>0</v>
      </c>
      <c r="BD25" s="87" t="n">
        <f aca="false">IF(AND($U25&gt;BC$6,$U25&lt;=BD$6),+$T25,0)</f>
        <v>0</v>
      </c>
      <c r="BE25" s="87" t="n">
        <f aca="false">IF(AND($U25&gt;BD$6,$U25&lt;=BE$6),+$T25,0)</f>
        <v>0</v>
      </c>
      <c r="BF25" s="87" t="n">
        <f aca="false">IF(AND($U25&gt;BE$6,$U25&lt;=BF$6),+$T25,0)</f>
        <v>0</v>
      </c>
      <c r="BG25" s="87" t="n">
        <f aca="false">IF(AND($U25&gt;BF$6,$U25&lt;=BG$6),+$T25,0)</f>
        <v>0</v>
      </c>
      <c r="BH25" s="87" t="n">
        <f aca="false">IF(AND($U25&gt;BG$6,$U25&lt;=BH$6),+$T25,0)</f>
        <v>0</v>
      </c>
      <c r="BI25" s="87" t="n">
        <f aca="false">IF(AND($U25&gt;BH$6,$U25&lt;=BI$6),+$T25,0)</f>
        <v>0</v>
      </c>
      <c r="BJ25" s="87" t="n">
        <f aca="false">IF(AND($U25&gt;BI$6,$U25&lt;=BJ$6),+$T25,0)</f>
        <v>0</v>
      </c>
      <c r="BK25" s="87" t="n">
        <f aca="false">IF(AND($U25&gt;BJ$6,$U25&lt;=BK$6),+$T25,0)</f>
        <v>0</v>
      </c>
      <c r="BL25" s="87" t="n">
        <f aca="false">IF(AND($U25&gt;BK$6,$U25&lt;=BL$6),+$T25,0)</f>
        <v>0</v>
      </c>
      <c r="BM25" s="87" t="n">
        <f aca="false">IF(AND($U25&gt;BL$6,$U25&lt;=BM$6),+$T25,0)</f>
        <v>0</v>
      </c>
      <c r="BN25" s="87" t="n">
        <f aca="false">IF(AND($U25&gt;BM$6,$U25&lt;=BN$6),+$T25,0)</f>
        <v>0</v>
      </c>
      <c r="BO25" s="87" t="n">
        <f aca="false">IF(AND($U25&gt;BN$6,$U25&lt;=BO$6),+$T25,0)</f>
        <v>0</v>
      </c>
      <c r="BP25" s="87" t="n">
        <f aca="false">IF(AND($U25&gt;BO$6,$U25&lt;=BP$6),+$T25,0)</f>
        <v>0</v>
      </c>
      <c r="BQ25" s="87" t="n">
        <f aca="false">IF(AND($U25&gt;BP$6,$U25&lt;=BQ$6),+$T25,0)</f>
        <v>0</v>
      </c>
      <c r="BR25" s="87" t="n">
        <f aca="false">IF(AND($U25&gt;BQ$6,$U25&lt;=BR$6),+$T25,0)</f>
        <v>0</v>
      </c>
      <c r="BS25" s="87" t="n">
        <f aca="false">IF(AND($U25&gt;BR$6,$U25&lt;=BS$6),+$T25,0)</f>
        <v>0</v>
      </c>
      <c r="BT25" s="87" t="n">
        <f aca="false">IF(AND($U25&gt;BS$6,$U25&lt;=BT$6),+$T25,0)</f>
        <v>0</v>
      </c>
      <c r="BU25" s="87" t="n">
        <f aca="false">IF(AND($U25&gt;BT$6,$U25&lt;=BU$6),+$T25,0)</f>
        <v>0</v>
      </c>
      <c r="BV25" s="87" t="n">
        <f aca="false">IF(AND($U25&gt;BU$6,$U25&lt;=BV$6),+$T25,0)</f>
        <v>0</v>
      </c>
      <c r="BW25" s="87" t="n">
        <f aca="false">IF(AND($U25&gt;BV$6,$U25&lt;=BW$6),+$T25,0)</f>
        <v>0</v>
      </c>
      <c r="BX25" s="87" t="n">
        <f aca="false">IF(AND($U25&gt;BW$6,$U25&lt;=BX$6),+$T25,0)</f>
        <v>0</v>
      </c>
      <c r="BY25" s="87" t="n">
        <f aca="false">IF(AND($U25&gt;BX$6,$U25&lt;=BY$6),+$T25,0)</f>
        <v>0</v>
      </c>
      <c r="BZ25" s="87" t="n">
        <f aca="false">IF(AND($U25&gt;BY$6,$U25&lt;=BZ$6),+$T25,0)</f>
        <v>0</v>
      </c>
      <c r="CA25" s="87" t="n">
        <f aca="false">IF(AND($U25&gt;BZ$6,$U25&lt;=CA$6),+$T25,0)</f>
        <v>0</v>
      </c>
      <c r="CB25" s="87" t="n">
        <f aca="false">IF(AND($U25&gt;CA$6,$U25&lt;=CB$6),+$T25,0)</f>
        <v>0</v>
      </c>
      <c r="CC25" s="87" t="n">
        <f aca="false">IF(AND($U25&gt;CB$6,$U25&lt;=CC$6),+$T25,0)</f>
        <v>0</v>
      </c>
      <c r="CD25" s="87" t="n">
        <f aca="false">IF(AND($U25&gt;CC$6,$U25&lt;=CD$6),+$T25,0)</f>
        <v>0</v>
      </c>
      <c r="CE25" s="87" t="n">
        <f aca="false">IF(AND($U25&gt;CD$6,$U25&lt;=CE$6),+$T25,0)</f>
        <v>0</v>
      </c>
      <c r="CF25" s="87" t="n">
        <f aca="false">IF(AND($U25&gt;CE$6,$U25&lt;=CF$6),+$T25,0)</f>
        <v>0</v>
      </c>
      <c r="CG25" s="87" t="n">
        <f aca="false">IF(AND($U25&gt;CF$6,$U25&lt;=CG$6),+$T25,0)</f>
        <v>0</v>
      </c>
      <c r="CH25" s="87" t="n">
        <f aca="false">IF(AND($U25&gt;CG$6,$U25&lt;=CH$6),+$T25,0)</f>
        <v>0</v>
      </c>
      <c r="CI25" s="87" t="n">
        <f aca="false">IF(AND($U25&gt;CH$6,$U25&lt;=CI$6),+$T25,0)</f>
        <v>0</v>
      </c>
      <c r="CJ25" s="87" t="n">
        <f aca="false">IF(AND($U25&gt;CI$6,$U25&lt;=CJ$6),+$T25,0)</f>
        <v>0</v>
      </c>
      <c r="CK25" s="87" t="n">
        <f aca="false">IF(AND($U25&gt;CJ$6,$U25&lt;=CK$6),+$T25,0)</f>
        <v>0</v>
      </c>
      <c r="CL25" s="87" t="n">
        <f aca="false">IF(AND($U25&gt;CK$6,$U25&lt;=CL$6),+$T25,0)</f>
        <v>0</v>
      </c>
      <c r="CM25" s="87" t="n">
        <f aca="false">IF(AND($U25&gt;CL$6,$U25&lt;=CM$6),+$T25,0)</f>
        <v>0</v>
      </c>
      <c r="CN25" s="87" t="n">
        <f aca="false">IF(AND($U25&gt;CM$6,$U25&lt;=CN$6),+$T25,0)</f>
        <v>0</v>
      </c>
      <c r="CO25" s="87" t="n">
        <f aca="false">IF(AND($U25&gt;CN$6,$U25&lt;=CO$6),+$T25,0)</f>
        <v>0</v>
      </c>
      <c r="CP25" s="87" t="n">
        <f aca="false">IF(AND($U25&gt;CO$6,$U25&lt;=CP$6),+$T25,0)</f>
        <v>0</v>
      </c>
      <c r="CQ25" s="87" t="n">
        <f aca="false">IF(AND($U25&gt;CP$6,$U25&lt;=CQ$6),+$T25,0)</f>
        <v>0</v>
      </c>
      <c r="CR25" s="87" t="n">
        <f aca="false">IF(AND($U25&gt;CQ$6,$U25&lt;=CR$6),+$T25,0)</f>
        <v>0</v>
      </c>
      <c r="CS25" s="87" t="n">
        <f aca="false">IF(AND($U25&gt;CR$6,$U25&lt;=CS$6),+$T25,0)</f>
        <v>0</v>
      </c>
      <c r="CT25" s="87" t="n">
        <f aca="false">IF(AND($U25&gt;CS$6,$U25&lt;=CT$6),+$T25,0)</f>
        <v>0</v>
      </c>
      <c r="CU25" s="87" t="n">
        <f aca="false">IF(AND($U25&gt;CT$6,$U25&lt;=CU$6),+$T25,0)</f>
        <v>0</v>
      </c>
      <c r="CV25" s="87" t="n">
        <f aca="false">IF(AND($U25&gt;CU$6,$U25&lt;=CV$6),+$T25,0)</f>
        <v>0</v>
      </c>
      <c r="CW25" s="87" t="n">
        <f aca="false">IF(AND($U25&gt;CV$6,$U25&lt;=CW$6),+$T25,0)</f>
        <v>0</v>
      </c>
      <c r="CX25" s="87" t="n">
        <f aca="false">IF(AND($U25&gt;CW$6,$U25&lt;=CX$6),+$T25,0)</f>
        <v>0</v>
      </c>
      <c r="CY25" s="87" t="n">
        <f aca="false">IF(AND($U25&gt;CX$6,$U25&lt;=CY$6),+$T25,0)</f>
        <v>0</v>
      </c>
      <c r="CZ25" s="87" t="n">
        <f aca="false">IF(AND($U25&gt;CY$6,$U25&lt;=CZ$6),+$T25,0)</f>
        <v>0</v>
      </c>
      <c r="DA25" s="87" t="n">
        <f aca="false">IF(AND($U25&gt;CZ$6,$U25&lt;=DA$6),+$T25,0)</f>
        <v>0</v>
      </c>
      <c r="DB25" s="87" t="n">
        <f aca="false">IF(AND($U25&gt;DA$6,$U25&lt;=DB$6),+$T25,0)</f>
        <v>0</v>
      </c>
      <c r="DC25" s="87" t="n">
        <f aca="false">IF(AND($U25&gt;DB$6,$U25&lt;=DC$6),+$T25,0)</f>
        <v>0</v>
      </c>
      <c r="DD25" s="87" t="n">
        <f aca="false">IF(AND($U25&gt;DC$6,$U25&lt;=DD$6),+$T25,0)</f>
        <v>0</v>
      </c>
      <c r="DE25" s="87" t="n">
        <f aca="false">IF(AND($U25&gt;DD$6,$U25&lt;=DE$6),+$T25,0)</f>
        <v>0</v>
      </c>
      <c r="DF25" s="87" t="n">
        <f aca="false">IF(AND($U25&gt;DE$6,$U25&lt;=DF$6),+$T25,0)</f>
        <v>0</v>
      </c>
      <c r="DG25" s="87" t="n">
        <f aca="false">IF(AND($U25&gt;DF$6,$U25&lt;=DG$6),+$T25,0)</f>
        <v>0</v>
      </c>
      <c r="DH25" s="87" t="n">
        <f aca="false">IF(AND($U25&gt;DG$6,$U25&lt;=DH$6),+$T25,0)</f>
        <v>0</v>
      </c>
      <c r="DI25" s="87" t="n">
        <f aca="false">IF(AND($U25&gt;DH$6,$U25&lt;=DI$6),+$T25,0)</f>
        <v>0</v>
      </c>
      <c r="DJ25" s="87" t="n">
        <f aca="false">IF(AND($U25&gt;DI$6,$U25&lt;=DJ$6),+$T25,0)</f>
        <v>0</v>
      </c>
      <c r="DK25" s="87" t="n">
        <f aca="false">IF(AND($U25&gt;DJ$6,$U25&lt;=DK$6),+$T25,0)</f>
        <v>0</v>
      </c>
      <c r="DL25" s="87" t="n">
        <f aca="false">IF(AND($U25&gt;DK$6,$U25&lt;=DL$6),+$T25,0)</f>
        <v>0</v>
      </c>
      <c r="DM25" s="87" t="n">
        <f aca="false">IF(AND($U25&gt;DL$6,$U25&lt;=DM$6),+$T25,0)</f>
        <v>0</v>
      </c>
      <c r="DN25" s="87" t="n">
        <f aca="false">IF(AND($U25&gt;DM$6,$U25&lt;=DN$6),+$T25,0)</f>
        <v>0</v>
      </c>
      <c r="DO25" s="87" t="n">
        <f aca="false">IF(AND($U25&gt;DN$6,$U25&lt;=DO$6),+$T25,0)</f>
        <v>0</v>
      </c>
      <c r="DP25" s="87" t="n">
        <f aca="false">IF(AND($U25&gt;DO$6,$U25&lt;=DP$6),+$T25,0)</f>
        <v>0</v>
      </c>
      <c r="DQ25" s="87" t="n">
        <f aca="false">IF(AND($U25&gt;DP$6,$U25&lt;=DQ$6),+$T25,0)</f>
        <v>0</v>
      </c>
      <c r="DR25" s="87" t="n">
        <f aca="false">IF(AND($U25&gt;DQ$6,$U25&lt;=DR$6),+$T25,0)</f>
        <v>0</v>
      </c>
      <c r="DS25" s="87" t="n">
        <f aca="false">IF(AND($U25&gt;DR$6,$U25&lt;=DS$6),+$T25,0)</f>
        <v>0</v>
      </c>
      <c r="DT25" s="87" t="n">
        <f aca="false">IF(AND($U25&gt;DS$6,$U25&lt;=DT$6),+$T25,0)</f>
        <v>0</v>
      </c>
      <c r="DU25" s="87" t="n">
        <f aca="false">IF(AND($U25&gt;DT$6,$U25&lt;=DU$6),+$T25,0)</f>
        <v>0</v>
      </c>
      <c r="DV25" s="87" t="n">
        <f aca="false">IF(AND($U25&gt;DU$6,$U25&lt;=DV$6),+$T25,0)</f>
        <v>0</v>
      </c>
      <c r="DW25" s="87" t="n">
        <f aca="false">IF(AND($U25&gt;DV$6,$U25&lt;=DW$6),+$T25,0)</f>
        <v>0</v>
      </c>
      <c r="DX25" s="87" t="n">
        <f aca="false">IF(AND($U25&gt;DW$6,$U25&lt;=DX$6),+$T25,0)</f>
        <v>0</v>
      </c>
      <c r="DY25" s="87" t="n">
        <f aca="false">IF(AND($U25&gt;DX$6,$U25&lt;=DY$6),+$T25,0)</f>
        <v>0</v>
      </c>
      <c r="DZ25" s="87" t="n">
        <f aca="false">IF(AND($U25&gt;DY$6,$U25&lt;=DZ$6),+$T25,0)</f>
        <v>0</v>
      </c>
      <c r="EA25" s="87" t="n">
        <f aca="false">IF(AND($U25&gt;DZ$6,$U25&lt;=EA$6),+$T25,0)</f>
        <v>0</v>
      </c>
      <c r="EB25" s="87" t="n">
        <f aca="false">IF(AND($U25&gt;EA$6,$U25&lt;=EB$6),+$T25,0)</f>
        <v>0</v>
      </c>
      <c r="EC25" s="87" t="n">
        <f aca="false">IF(AND($U25&gt;EB$6,$U25&lt;=EC$6),+$T25,0)</f>
        <v>0</v>
      </c>
      <c r="ED25" s="87" t="n">
        <f aca="false">IF(AND($U25&gt;EC$6,$U25&lt;=ED$6),+$T25,0)</f>
        <v>0</v>
      </c>
      <c r="EE25" s="87" t="n">
        <f aca="false">IF(AND($U25&gt;ED$6,$U25&lt;=EE$6),+$T25,0)</f>
        <v>0</v>
      </c>
      <c r="EF25" s="87" t="n">
        <f aca="false">IF(AND($U25&gt;EE$6,$U25&lt;=EF$6),+$T25,0)</f>
        <v>0</v>
      </c>
      <c r="EG25" s="87" t="n">
        <f aca="false">IF(AND($U25&gt;EF$6,$U25&lt;=EG$6),+$T25,0)</f>
        <v>0</v>
      </c>
      <c r="EH25" s="87" t="n">
        <f aca="false">IF(AND($U25&gt;EG$6,$U25&lt;=EH$6),+$T25,0)</f>
        <v>0</v>
      </c>
      <c r="EI25" s="87" t="n">
        <f aca="false">IF(AND($U25&gt;EH$6,$U25&lt;=EI$6),+$T25,0)</f>
        <v>0</v>
      </c>
      <c r="EJ25" s="87" t="n">
        <f aca="false">IF(AND($U25&gt;EI$6,$U25&lt;=EJ$6),+$T25,0)</f>
        <v>0</v>
      </c>
      <c r="EK25" s="87" t="n">
        <f aca="false">IF(AND($U25&gt;EJ$6,$U25&lt;=EK$6),+$T25,0)</f>
        <v>0</v>
      </c>
      <c r="EL25" s="87" t="n">
        <f aca="false">IF(AND($U25&gt;EK$6,$U25&lt;=EL$6),+$T25,0)</f>
        <v>0</v>
      </c>
      <c r="EM25" s="87" t="n">
        <f aca="false">IF(AND($U25&gt;EL$6,$U25&lt;=EM$6),+$T25,0)</f>
        <v>0</v>
      </c>
      <c r="EN25" s="87" t="n">
        <f aca="false">IF(AND($U25&gt;EM$6,$U25&lt;=EN$6),+$T25,0)</f>
        <v>0</v>
      </c>
      <c r="EO25" s="87" t="n">
        <f aca="false">IF(AND($U25&gt;EN$6,$U25&lt;=EO$6),+$T25,0)</f>
        <v>0</v>
      </c>
      <c r="EP25" s="87" t="n">
        <f aca="false">IF(AND($U25&gt;EO$6,$U25&lt;=EP$6),+$T25,0)</f>
        <v>0</v>
      </c>
      <c r="EQ25" s="87" t="n">
        <f aca="false">IF(AND($U25&gt;EP$6,$U25&lt;=EQ$6),+$T25,0)</f>
        <v>0</v>
      </c>
      <c r="ER25" s="87" t="n">
        <f aca="false">IF(AND($U25&gt;EQ$6,$U25&lt;=ER$6),+$T25,0)</f>
        <v>0</v>
      </c>
      <c r="ES25" s="87" t="n">
        <f aca="false">IF(AND($U25&gt;ER$6,$U25&lt;=ES$6),+$T25,0)</f>
        <v>0</v>
      </c>
      <c r="ET25" s="87" t="n">
        <f aca="false">IF(AND($U25&gt;ES$6,$U25&lt;=ET$6),+$T25,0)</f>
        <v>0</v>
      </c>
      <c r="EU25" s="87" t="n">
        <f aca="false">IF(AND($U25&gt;ET$6,$U25&lt;=EU$6),+$T25,0)</f>
        <v>0</v>
      </c>
      <c r="EV25" s="87" t="n">
        <f aca="false">IF(AND($U25&gt;EU$6,$U25&lt;=EV$6),+$T25,0)</f>
        <v>0</v>
      </c>
      <c r="EW25" s="87" t="n">
        <f aca="false">IF(AND($U25&gt;EV$6,$U25&lt;=EW$6),+$T25,0)</f>
        <v>0</v>
      </c>
      <c r="EX25" s="87" t="n">
        <f aca="false">IF(AND($U25&gt;EW$6,$U25&lt;=EX$6),+$T25,0)</f>
        <v>0</v>
      </c>
      <c r="EY25" s="87" t="n">
        <f aca="false">IF(AND($U25&gt;EX$6,$U25&lt;=EY$6),+$T25,0)</f>
        <v>0</v>
      </c>
      <c r="EZ25" s="87" t="n">
        <f aca="false">IF(AND($U25&gt;EY$6,$U25&lt;=EZ$6),+$T25,0)</f>
        <v>0</v>
      </c>
      <c r="FA25" s="87" t="n">
        <f aca="false">IF(AND($U25&gt;EZ$6,$U25&lt;=FA$6),+$T25,0)</f>
        <v>0</v>
      </c>
      <c r="FB25" s="87" t="n">
        <f aca="false">IF(AND($U25&gt;FA$6,$U25&lt;=FB$6),+$T25,0)</f>
        <v>0</v>
      </c>
      <c r="FC25" s="87" t="n">
        <f aca="false">IF(AND($U25&gt;FB$6,$U25&lt;=FC$6),+$T25,0)</f>
        <v>0</v>
      </c>
      <c r="FD25" s="87" t="n">
        <f aca="false">IF(AND($U25&gt;FC$6,$U25&lt;=FD$6),+$T25,0)</f>
        <v>0</v>
      </c>
      <c r="FE25" s="87" t="n">
        <f aca="false">IF(AND($U25&gt;FD$6,$U25&lt;=FE$6),+$T25,0)</f>
        <v>0</v>
      </c>
      <c r="FF25" s="87" t="n">
        <f aca="false">IF(AND($U25&gt;FE$6,$U25&lt;=FF$6),+$T25,0)</f>
        <v>0</v>
      </c>
      <c r="FG25" s="87" t="n">
        <f aca="false">IF(AND($U25&gt;FF$6,$U25&lt;=FG$6),+$T25,0)</f>
        <v>0</v>
      </c>
      <c r="FH25" s="87" t="n">
        <f aca="false">IF(AND($U25&gt;FG$6,$U25&lt;=FH$6),+$T25,0)</f>
        <v>0</v>
      </c>
      <c r="FI25" s="87" t="n">
        <f aca="false">IF(AND($U25&gt;FH$6,$U25&lt;=FI$6),+$T25,0)</f>
        <v>0</v>
      </c>
      <c r="FJ25" s="87" t="n">
        <f aca="false">IF(AND($U25&gt;FI$6,$U25&lt;=FJ$6),+$T25,0)</f>
        <v>0</v>
      </c>
      <c r="FK25" s="87" t="n">
        <f aca="false">IF(AND($U25&gt;FJ$6,$U25&lt;=FK$6),+$T25,0)</f>
        <v>0</v>
      </c>
      <c r="FL25" s="87" t="n">
        <f aca="false">IF(AND($U25&gt;FK$6,$U25&lt;=FL$6),+$T25,0)</f>
        <v>0</v>
      </c>
      <c r="FM25" s="87" t="n">
        <f aca="false">IF(AND($U25&gt;FL$6,$U25&lt;=FM$6),+$T25,0)</f>
        <v>0</v>
      </c>
      <c r="FN25" s="87" t="n">
        <f aca="false">IF(AND($U25&gt;FM$6,$U25&lt;=FN$6),+$T25,0)</f>
        <v>0</v>
      </c>
      <c r="FO25" s="87" t="n">
        <f aca="false">IF(AND($U25&gt;FN$6,$U25&lt;=FO$6),+$T25,0)</f>
        <v>0</v>
      </c>
      <c r="FP25" s="87" t="n">
        <f aca="false">IF(AND($U25&gt;FO$6,$U25&lt;=FP$6),+$T25,0)</f>
        <v>0</v>
      </c>
      <c r="FQ25" s="87" t="n">
        <f aca="false">IF(AND($U25&gt;FP$6,$U25&lt;=FQ$6),+$T25,0)</f>
        <v>0</v>
      </c>
      <c r="FR25" s="87" t="n">
        <f aca="false">IF(AND($U25&gt;FQ$6,$U25&lt;=FR$6),+$T25,0)</f>
        <v>0</v>
      </c>
      <c r="FS25" s="87" t="n">
        <f aca="false">IF(AND($U25&gt;FR$6,$U25&lt;=FS$6),+$T25,0)</f>
        <v>0</v>
      </c>
      <c r="FT25" s="87" t="n">
        <f aca="false">IF(AND($U25&gt;FS$6,$U25&lt;=FT$6),+$T25,0)</f>
        <v>0</v>
      </c>
      <c r="FU25" s="87" t="n">
        <f aca="false">IF(AND($U25&gt;FT$6,$U25&lt;=FU$6),+$T25,0)</f>
        <v>0</v>
      </c>
      <c r="FV25" s="87" t="n">
        <f aca="false">IF(AND($U25&gt;FU$6,$U25&lt;=FV$6),+$T25,0)</f>
        <v>0</v>
      </c>
      <c r="FW25" s="87" t="n">
        <f aca="false">IF(AND($U25&gt;FV$6,$U25&lt;=FW$6),+$T25,0)</f>
        <v>0</v>
      </c>
      <c r="FX25" s="87" t="n">
        <f aca="false">IF(AND($U25&gt;FW$6,$U25&lt;=FX$6),+$T25,0)</f>
        <v>0</v>
      </c>
      <c r="FY25" s="87" t="n">
        <f aca="false">IF(AND($U25&gt;FX$6,$U25&lt;=FY$6),+$T25,0)</f>
        <v>0</v>
      </c>
      <c r="FZ25" s="87" t="n">
        <f aca="false">IF(AND($U25&gt;FY$6,$U25&lt;=FZ$6),+$T25,0)</f>
        <v>0</v>
      </c>
      <c r="GA25" s="87" t="n">
        <f aca="false">IF(AND($U25&gt;FZ$6,$U25&lt;=GA$6),+$T25,0)</f>
        <v>0</v>
      </c>
      <c r="GB25" s="87" t="n">
        <f aca="false">IF(AND($U25&gt;GA$6,$U25&lt;=GB$6),+$T25,0)</f>
        <v>0</v>
      </c>
      <c r="GC25" s="18"/>
      <c r="GD25" s="65" t="n">
        <f aca="false">SUM($X25:$GC25)</f>
        <v>0</v>
      </c>
      <c r="GE25" s="65" t="n">
        <f aca="false">+GD25-T25</f>
        <v>0</v>
      </c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customFormat="false" ht="12.75" hidden="false" customHeight="false" outlineLevel="0" collapsed="false">
      <c r="A26" s="96" t="n">
        <v>4</v>
      </c>
      <c r="B26" s="86" t="s">
        <v>260</v>
      </c>
      <c r="C26" s="97" t="s">
        <v>256</v>
      </c>
      <c r="D26" s="98" t="s">
        <v>295</v>
      </c>
      <c r="E26" s="0" t="s">
        <v>302</v>
      </c>
      <c r="F26" s="99"/>
      <c r="H26" s="88" t="s">
        <v>297</v>
      </c>
      <c r="I26" s="44" t="s">
        <v>228</v>
      </c>
      <c r="J26" s="89" t="s">
        <v>298</v>
      </c>
      <c r="L26" s="101" t="s">
        <v>284</v>
      </c>
      <c r="R26" s="110" t="n">
        <v>-1678.6</v>
      </c>
      <c r="S26" s="101" t="s">
        <v>288</v>
      </c>
      <c r="T26" s="55" t="n">
        <v>0</v>
      </c>
      <c r="U26" s="104" t="n">
        <v>37256</v>
      </c>
      <c r="X26" s="87" t="n">
        <f aca="false">IF(AND($U26&gt;W$6,$U26&lt;=X$6),+$T26,0)</f>
        <v>0</v>
      </c>
      <c r="Y26" s="87" t="n">
        <f aca="false">IF(AND($U26&gt;X$6,$U26&lt;=Y$6),+$T26,0)</f>
        <v>0</v>
      </c>
      <c r="Z26" s="87" t="n">
        <f aca="false">IF(AND($U26&gt;Y$6,$U26&lt;=Z$6),+$T26,0)</f>
        <v>0</v>
      </c>
      <c r="AA26" s="87" t="n">
        <f aca="false">IF(AND($U26&gt;Z$6,$U26&lt;=AA$6),+$T26,0)</f>
        <v>0</v>
      </c>
      <c r="AB26" s="87" t="n">
        <f aca="false">IF(AND($U26&gt;AA$6,$U26&lt;=AB$6),+$T26,0)</f>
        <v>0</v>
      </c>
      <c r="AC26" s="87" t="n">
        <f aca="false">IF(AND($U26&gt;AB$6,$U26&lt;=AC$6),+$T26,0)</f>
        <v>0</v>
      </c>
      <c r="AD26" s="87" t="n">
        <f aca="false">IF(AND($U26&gt;AC$6,$U26&lt;=AD$6),+$T26,0)</f>
        <v>0</v>
      </c>
      <c r="AE26" s="87" t="n">
        <f aca="false">IF(AND($U26&gt;AD$6,$U26&lt;=AE$6),+$T26,0)</f>
        <v>0</v>
      </c>
      <c r="AF26" s="87" t="n">
        <f aca="false">IF(AND($U26&gt;AE$6,$U26&lt;=AF$6),+$T26,0)</f>
        <v>0</v>
      </c>
      <c r="AG26" s="87" t="n">
        <f aca="false">IF(AND($U26&gt;AF$6,$U26&lt;=AG$6),+$T26,0)</f>
        <v>0</v>
      </c>
      <c r="AH26" s="87" t="n">
        <f aca="false">IF(AND($U26&gt;AG$6,$U26&lt;=AH$6),+$T26,0)</f>
        <v>0</v>
      </c>
      <c r="AI26" s="87" t="n">
        <f aca="false">IF(AND($U26&gt;AH$6,$U26&lt;=AI$6),+$T26,0)</f>
        <v>0</v>
      </c>
      <c r="AJ26" s="87" t="n">
        <f aca="false">IF(AND($U26&gt;AI$6,$U26&lt;=AJ$6),+$T26,0)</f>
        <v>0</v>
      </c>
      <c r="AK26" s="87" t="n">
        <f aca="false">IF(AND($U26&gt;AJ$6,$U26&lt;=AK$6),+$T26,0)</f>
        <v>0</v>
      </c>
      <c r="AL26" s="87" t="n">
        <f aca="false">IF(AND($U26&gt;AK$6,$U26&lt;=AL$6),+$T26,0)</f>
        <v>0</v>
      </c>
      <c r="AM26" s="87" t="n">
        <f aca="false">IF(AND($U26&gt;AL$6,$U26&lt;=AM$6),+$T26,0)</f>
        <v>0</v>
      </c>
      <c r="AN26" s="87" t="n">
        <f aca="false">IF(AND($U26&gt;AM$6,$U26&lt;=AN$6),+$T26,0)</f>
        <v>0</v>
      </c>
      <c r="AO26" s="87" t="n">
        <f aca="false">IF(AND($U26&gt;AN$6,$U26&lt;=AO$6),+$T26,0)</f>
        <v>0</v>
      </c>
      <c r="AP26" s="87" t="n">
        <f aca="false">IF(AND($U26&gt;AO$6,$U26&lt;=AP$6),+$T26,0)</f>
        <v>0</v>
      </c>
      <c r="AQ26" s="87" t="n">
        <f aca="false">IF(AND($U26&gt;AP$6,$U26&lt;=AQ$6),+$T26,0)</f>
        <v>0</v>
      </c>
      <c r="AR26" s="87" t="n">
        <f aca="false">IF(AND($U26&gt;AQ$6,$U26&lt;=AR$6),+$T26,0)</f>
        <v>0</v>
      </c>
      <c r="AS26" s="87" t="n">
        <f aca="false">IF(AND($U26&gt;AR$6,$U26&lt;=AS$6),+$T26,0)</f>
        <v>0</v>
      </c>
      <c r="AT26" s="87" t="n">
        <f aca="false">IF(AND($U26&gt;AS$6,$U26&lt;=AT$6),+$T26,0)</f>
        <v>0</v>
      </c>
      <c r="AU26" s="87" t="n">
        <f aca="false">IF(AND($U26&gt;AT$6,$U26&lt;=AU$6),+$T26,0)</f>
        <v>0</v>
      </c>
      <c r="AV26" s="87" t="n">
        <f aca="false">IF(AND($U26&gt;AU$6,$U26&lt;=AV$6),+$T26,0)</f>
        <v>0</v>
      </c>
      <c r="AW26" s="87" t="n">
        <f aca="false">IF(AND($U26&gt;AV$6,$U26&lt;=AW$6),+$T26,0)</f>
        <v>0</v>
      </c>
      <c r="AX26" s="87" t="n">
        <f aca="false">IF(AND($U26&gt;AW$6,$U26&lt;=AX$6),+$T26,0)</f>
        <v>0</v>
      </c>
      <c r="AY26" s="87" t="n">
        <f aca="false">IF(AND($U26&gt;AX$6,$U26&lt;=AY$6),+$T26,0)</f>
        <v>0</v>
      </c>
      <c r="AZ26" s="87" t="n">
        <f aca="false">IF(AND($U26&gt;AY$6,$U26&lt;=AZ$6),+$T26,0)</f>
        <v>0</v>
      </c>
      <c r="BA26" s="87" t="n">
        <f aca="false">IF(AND($U26&gt;AZ$6,$U26&lt;=BA$6),+$T26,0)</f>
        <v>0</v>
      </c>
      <c r="BB26" s="87" t="n">
        <f aca="false">IF(AND($U26&gt;BA$6,$U26&lt;=BB$6),+$T26,0)</f>
        <v>0</v>
      </c>
      <c r="BC26" s="87" t="n">
        <f aca="false">IF(AND($U26&gt;BB$6,$U26&lt;=BC$6),+$T26,0)</f>
        <v>0</v>
      </c>
      <c r="BD26" s="87" t="n">
        <f aca="false">IF(AND($U26&gt;BC$6,$U26&lt;=BD$6),+$T26,0)</f>
        <v>0</v>
      </c>
      <c r="BE26" s="87" t="n">
        <f aca="false">IF(AND($U26&gt;BD$6,$U26&lt;=BE$6),+$T26,0)</f>
        <v>0</v>
      </c>
      <c r="BF26" s="87" t="n">
        <f aca="false">IF(AND($U26&gt;BE$6,$U26&lt;=BF$6),+$T26,0)</f>
        <v>0</v>
      </c>
      <c r="BG26" s="87" t="n">
        <f aca="false">IF(AND($U26&gt;BF$6,$U26&lt;=BG$6),+$T26,0)</f>
        <v>0</v>
      </c>
      <c r="BH26" s="87" t="n">
        <f aca="false">IF(AND($U26&gt;BG$6,$U26&lt;=BH$6),+$T26,0)</f>
        <v>0</v>
      </c>
      <c r="BI26" s="87" t="n">
        <f aca="false">IF(AND($U26&gt;BH$6,$U26&lt;=BI$6),+$T26,0)</f>
        <v>0</v>
      </c>
      <c r="BJ26" s="87" t="n">
        <f aca="false">IF(AND($U26&gt;BI$6,$U26&lt;=BJ$6),+$T26,0)</f>
        <v>0</v>
      </c>
      <c r="BK26" s="87" t="n">
        <f aca="false">IF(AND($U26&gt;BJ$6,$U26&lt;=BK$6),+$T26,0)</f>
        <v>0</v>
      </c>
      <c r="BL26" s="87" t="n">
        <f aca="false">IF(AND($U26&gt;BK$6,$U26&lt;=BL$6),+$T26,0)</f>
        <v>0</v>
      </c>
      <c r="BM26" s="87" t="n">
        <f aca="false">IF(AND($U26&gt;BL$6,$U26&lt;=BM$6),+$T26,0)</f>
        <v>0</v>
      </c>
      <c r="BN26" s="87" t="n">
        <f aca="false">IF(AND($U26&gt;BM$6,$U26&lt;=BN$6),+$T26,0)</f>
        <v>0</v>
      </c>
      <c r="BO26" s="87" t="n">
        <f aca="false">IF(AND($U26&gt;BN$6,$U26&lt;=BO$6),+$T26,0)</f>
        <v>0</v>
      </c>
      <c r="BP26" s="87" t="n">
        <f aca="false">IF(AND($U26&gt;BO$6,$U26&lt;=BP$6),+$T26,0)</f>
        <v>0</v>
      </c>
      <c r="BQ26" s="87" t="n">
        <f aca="false">IF(AND($U26&gt;BP$6,$U26&lt;=BQ$6),+$T26,0)</f>
        <v>0</v>
      </c>
      <c r="BR26" s="87" t="n">
        <f aca="false">IF(AND($U26&gt;BQ$6,$U26&lt;=BR$6),+$T26,0)</f>
        <v>0</v>
      </c>
      <c r="BS26" s="87" t="n">
        <f aca="false">IF(AND($U26&gt;BR$6,$U26&lt;=BS$6),+$T26,0)</f>
        <v>0</v>
      </c>
      <c r="BT26" s="87" t="n">
        <f aca="false">IF(AND($U26&gt;BS$6,$U26&lt;=BT$6),+$T26,0)</f>
        <v>0</v>
      </c>
      <c r="BU26" s="87" t="n">
        <f aca="false">IF(AND($U26&gt;BT$6,$U26&lt;=BU$6),+$T26,0)</f>
        <v>0</v>
      </c>
      <c r="BV26" s="87" t="n">
        <f aca="false">IF(AND($U26&gt;BU$6,$U26&lt;=BV$6),+$T26,0)</f>
        <v>0</v>
      </c>
      <c r="BW26" s="87" t="n">
        <f aca="false">IF(AND($U26&gt;BV$6,$U26&lt;=BW$6),+$T26,0)</f>
        <v>0</v>
      </c>
      <c r="BX26" s="87" t="n">
        <f aca="false">IF(AND($U26&gt;BW$6,$U26&lt;=BX$6),+$T26,0)</f>
        <v>0</v>
      </c>
      <c r="BY26" s="87" t="n">
        <f aca="false">IF(AND($U26&gt;BX$6,$U26&lt;=BY$6),+$T26,0)</f>
        <v>0</v>
      </c>
      <c r="BZ26" s="87" t="n">
        <f aca="false">IF(AND($U26&gt;BY$6,$U26&lt;=BZ$6),+$T26,0)</f>
        <v>0</v>
      </c>
      <c r="CA26" s="87" t="n">
        <f aca="false">IF(AND($U26&gt;BZ$6,$U26&lt;=CA$6),+$T26,0)</f>
        <v>0</v>
      </c>
      <c r="CB26" s="87" t="n">
        <f aca="false">IF(AND($U26&gt;CA$6,$U26&lt;=CB$6),+$T26,0)</f>
        <v>0</v>
      </c>
      <c r="CC26" s="87" t="n">
        <f aca="false">IF(AND($U26&gt;CB$6,$U26&lt;=CC$6),+$T26,0)</f>
        <v>0</v>
      </c>
      <c r="CD26" s="87" t="n">
        <f aca="false">IF(AND($U26&gt;CC$6,$U26&lt;=CD$6),+$T26,0)</f>
        <v>0</v>
      </c>
      <c r="CE26" s="87" t="n">
        <f aca="false">IF(AND($U26&gt;CD$6,$U26&lt;=CE$6),+$T26,0)</f>
        <v>0</v>
      </c>
      <c r="CF26" s="87" t="n">
        <f aca="false">IF(AND($U26&gt;CE$6,$U26&lt;=CF$6),+$T26,0)</f>
        <v>0</v>
      </c>
      <c r="CG26" s="87" t="n">
        <f aca="false">IF(AND($U26&gt;CF$6,$U26&lt;=CG$6),+$T26,0)</f>
        <v>0</v>
      </c>
      <c r="CH26" s="87" t="n">
        <f aca="false">IF(AND($U26&gt;CG$6,$U26&lt;=CH$6),+$T26,0)</f>
        <v>0</v>
      </c>
      <c r="CI26" s="87" t="n">
        <f aca="false">IF(AND($U26&gt;CH$6,$U26&lt;=CI$6),+$T26,0)</f>
        <v>0</v>
      </c>
      <c r="CJ26" s="87" t="n">
        <f aca="false">IF(AND($U26&gt;CI$6,$U26&lt;=CJ$6),+$T26,0)</f>
        <v>0</v>
      </c>
      <c r="CK26" s="87" t="n">
        <f aca="false">IF(AND($U26&gt;CJ$6,$U26&lt;=CK$6),+$T26,0)</f>
        <v>0</v>
      </c>
      <c r="CL26" s="87" t="n">
        <f aca="false">IF(AND($U26&gt;CK$6,$U26&lt;=CL$6),+$T26,0)</f>
        <v>0</v>
      </c>
      <c r="CM26" s="87" t="n">
        <f aca="false">IF(AND($U26&gt;CL$6,$U26&lt;=CM$6),+$T26,0)</f>
        <v>0</v>
      </c>
      <c r="CN26" s="87" t="n">
        <f aca="false">IF(AND($U26&gt;CM$6,$U26&lt;=CN$6),+$T26,0)</f>
        <v>0</v>
      </c>
      <c r="CO26" s="87" t="n">
        <f aca="false">IF(AND($U26&gt;CN$6,$U26&lt;=CO$6),+$T26,0)</f>
        <v>0</v>
      </c>
      <c r="CP26" s="87" t="n">
        <f aca="false">IF(AND($U26&gt;CO$6,$U26&lt;=CP$6),+$T26,0)</f>
        <v>0</v>
      </c>
      <c r="CQ26" s="87" t="n">
        <f aca="false">IF(AND($U26&gt;CP$6,$U26&lt;=CQ$6),+$T26,0)</f>
        <v>0</v>
      </c>
      <c r="CR26" s="87" t="n">
        <f aca="false">IF(AND($U26&gt;CQ$6,$U26&lt;=CR$6),+$T26,0)</f>
        <v>0</v>
      </c>
      <c r="CS26" s="87" t="n">
        <f aca="false">IF(AND($U26&gt;CR$6,$U26&lt;=CS$6),+$T26,0)</f>
        <v>0</v>
      </c>
      <c r="CT26" s="87" t="n">
        <f aca="false">IF(AND($U26&gt;CS$6,$U26&lt;=CT$6),+$T26,0)</f>
        <v>0</v>
      </c>
      <c r="CU26" s="87" t="n">
        <f aca="false">IF(AND($U26&gt;CT$6,$U26&lt;=CU$6),+$T26,0)</f>
        <v>0</v>
      </c>
      <c r="CV26" s="87" t="n">
        <f aca="false">IF(AND($U26&gt;CU$6,$U26&lt;=CV$6),+$T26,0)</f>
        <v>0</v>
      </c>
      <c r="CW26" s="87" t="n">
        <f aca="false">IF(AND($U26&gt;CV$6,$U26&lt;=CW$6),+$T26,0)</f>
        <v>0</v>
      </c>
      <c r="CX26" s="87" t="n">
        <f aca="false">IF(AND($U26&gt;CW$6,$U26&lt;=CX$6),+$T26,0)</f>
        <v>0</v>
      </c>
      <c r="CY26" s="87" t="n">
        <f aca="false">IF(AND($U26&gt;CX$6,$U26&lt;=CY$6),+$T26,0)</f>
        <v>0</v>
      </c>
      <c r="CZ26" s="87" t="n">
        <f aca="false">IF(AND($U26&gt;CY$6,$U26&lt;=CZ$6),+$T26,0)</f>
        <v>0</v>
      </c>
      <c r="DA26" s="87" t="n">
        <f aca="false">IF(AND($U26&gt;CZ$6,$U26&lt;=DA$6),+$T26,0)</f>
        <v>0</v>
      </c>
      <c r="DB26" s="87" t="n">
        <f aca="false">IF(AND($U26&gt;DA$6,$U26&lt;=DB$6),+$T26,0)</f>
        <v>0</v>
      </c>
      <c r="DC26" s="87" t="n">
        <f aca="false">IF(AND($U26&gt;DB$6,$U26&lt;=DC$6),+$T26,0)</f>
        <v>0</v>
      </c>
      <c r="DD26" s="87" t="n">
        <f aca="false">IF(AND($U26&gt;DC$6,$U26&lt;=DD$6),+$T26,0)</f>
        <v>0</v>
      </c>
      <c r="DE26" s="87" t="n">
        <f aca="false">IF(AND($U26&gt;DD$6,$U26&lt;=DE$6),+$T26,0)</f>
        <v>0</v>
      </c>
      <c r="DF26" s="87" t="n">
        <f aca="false">IF(AND($U26&gt;DE$6,$U26&lt;=DF$6),+$T26,0)</f>
        <v>0</v>
      </c>
      <c r="DG26" s="87" t="n">
        <f aca="false">IF(AND($U26&gt;DF$6,$U26&lt;=DG$6),+$T26,0)</f>
        <v>0</v>
      </c>
      <c r="DH26" s="87" t="n">
        <f aca="false">IF(AND($U26&gt;DG$6,$U26&lt;=DH$6),+$T26,0)</f>
        <v>0</v>
      </c>
      <c r="DI26" s="87" t="n">
        <f aca="false">IF(AND($U26&gt;DH$6,$U26&lt;=DI$6),+$T26,0)</f>
        <v>0</v>
      </c>
      <c r="DJ26" s="87" t="n">
        <f aca="false">IF(AND($U26&gt;DI$6,$U26&lt;=DJ$6),+$T26,0)</f>
        <v>0</v>
      </c>
      <c r="DK26" s="87" t="n">
        <f aca="false">IF(AND($U26&gt;DJ$6,$U26&lt;=DK$6),+$T26,0)</f>
        <v>0</v>
      </c>
      <c r="DL26" s="87" t="n">
        <f aca="false">IF(AND($U26&gt;DK$6,$U26&lt;=DL$6),+$T26,0)</f>
        <v>0</v>
      </c>
      <c r="DM26" s="87" t="n">
        <f aca="false">IF(AND($U26&gt;DL$6,$U26&lt;=DM$6),+$T26,0)</f>
        <v>0</v>
      </c>
      <c r="DN26" s="87" t="n">
        <f aca="false">IF(AND($U26&gt;DM$6,$U26&lt;=DN$6),+$T26,0)</f>
        <v>0</v>
      </c>
      <c r="DO26" s="87" t="n">
        <f aca="false">IF(AND($U26&gt;DN$6,$U26&lt;=DO$6),+$T26,0)</f>
        <v>0</v>
      </c>
      <c r="DP26" s="87" t="n">
        <f aca="false">IF(AND($U26&gt;DO$6,$U26&lt;=DP$6),+$T26,0)</f>
        <v>0</v>
      </c>
      <c r="DQ26" s="87" t="n">
        <f aca="false">IF(AND($U26&gt;DP$6,$U26&lt;=DQ$6),+$T26,0)</f>
        <v>0</v>
      </c>
      <c r="DR26" s="87" t="n">
        <f aca="false">IF(AND($U26&gt;DQ$6,$U26&lt;=DR$6),+$T26,0)</f>
        <v>0</v>
      </c>
      <c r="DS26" s="87" t="n">
        <f aca="false">IF(AND($U26&gt;DR$6,$U26&lt;=DS$6),+$T26,0)</f>
        <v>0</v>
      </c>
      <c r="DT26" s="87" t="n">
        <f aca="false">IF(AND($U26&gt;DS$6,$U26&lt;=DT$6),+$T26,0)</f>
        <v>0</v>
      </c>
      <c r="DU26" s="87" t="n">
        <f aca="false">IF(AND($U26&gt;DT$6,$U26&lt;=DU$6),+$T26,0)</f>
        <v>0</v>
      </c>
      <c r="DV26" s="87" t="n">
        <f aca="false">IF(AND($U26&gt;DU$6,$U26&lt;=DV$6),+$T26,0)</f>
        <v>0</v>
      </c>
      <c r="DW26" s="87" t="n">
        <f aca="false">IF(AND($U26&gt;DV$6,$U26&lt;=DW$6),+$T26,0)</f>
        <v>0</v>
      </c>
      <c r="DX26" s="87" t="n">
        <f aca="false">IF(AND($U26&gt;DW$6,$U26&lt;=DX$6),+$T26,0)</f>
        <v>0</v>
      </c>
      <c r="DY26" s="87" t="n">
        <f aca="false">IF(AND($U26&gt;DX$6,$U26&lt;=DY$6),+$T26,0)</f>
        <v>0</v>
      </c>
      <c r="DZ26" s="87" t="n">
        <f aca="false">IF(AND($U26&gt;DY$6,$U26&lt;=DZ$6),+$T26,0)</f>
        <v>0</v>
      </c>
      <c r="EA26" s="87" t="n">
        <f aca="false">IF(AND($U26&gt;DZ$6,$U26&lt;=EA$6),+$T26,0)</f>
        <v>0</v>
      </c>
      <c r="EB26" s="87" t="n">
        <f aca="false">IF(AND($U26&gt;EA$6,$U26&lt;=EB$6),+$T26,0)</f>
        <v>0</v>
      </c>
      <c r="EC26" s="87" t="n">
        <f aca="false">IF(AND($U26&gt;EB$6,$U26&lt;=EC$6),+$T26,0)</f>
        <v>0</v>
      </c>
      <c r="ED26" s="87" t="n">
        <f aca="false">IF(AND($U26&gt;EC$6,$U26&lt;=ED$6),+$T26,0)</f>
        <v>0</v>
      </c>
      <c r="EE26" s="87" t="n">
        <f aca="false">IF(AND($U26&gt;ED$6,$U26&lt;=EE$6),+$T26,0)</f>
        <v>0</v>
      </c>
      <c r="EF26" s="87" t="n">
        <f aca="false">IF(AND($U26&gt;EE$6,$U26&lt;=EF$6),+$T26,0)</f>
        <v>0</v>
      </c>
      <c r="EG26" s="87" t="n">
        <f aca="false">IF(AND($U26&gt;EF$6,$U26&lt;=EG$6),+$T26,0)</f>
        <v>0</v>
      </c>
      <c r="EH26" s="87" t="n">
        <f aca="false">IF(AND($U26&gt;EG$6,$U26&lt;=EH$6),+$T26,0)</f>
        <v>0</v>
      </c>
      <c r="EI26" s="87" t="n">
        <f aca="false">IF(AND($U26&gt;EH$6,$U26&lt;=EI$6),+$T26,0)</f>
        <v>0</v>
      </c>
      <c r="EJ26" s="87" t="n">
        <f aca="false">IF(AND($U26&gt;EI$6,$U26&lt;=EJ$6),+$T26,0)</f>
        <v>0</v>
      </c>
      <c r="EK26" s="87" t="n">
        <f aca="false">IF(AND($U26&gt;EJ$6,$U26&lt;=EK$6),+$T26,0)</f>
        <v>0</v>
      </c>
      <c r="EL26" s="87" t="n">
        <f aca="false">IF(AND($U26&gt;EK$6,$U26&lt;=EL$6),+$T26,0)</f>
        <v>0</v>
      </c>
      <c r="EM26" s="87" t="n">
        <f aca="false">IF(AND($U26&gt;EL$6,$U26&lt;=EM$6),+$T26,0)</f>
        <v>0</v>
      </c>
      <c r="EN26" s="87" t="n">
        <f aca="false">IF(AND($U26&gt;EM$6,$U26&lt;=EN$6),+$T26,0)</f>
        <v>0</v>
      </c>
      <c r="EO26" s="87" t="n">
        <f aca="false">IF(AND($U26&gt;EN$6,$U26&lt;=EO$6),+$T26,0)</f>
        <v>0</v>
      </c>
      <c r="EP26" s="87" t="n">
        <f aca="false">IF(AND($U26&gt;EO$6,$U26&lt;=EP$6),+$T26,0)</f>
        <v>0</v>
      </c>
      <c r="EQ26" s="87" t="n">
        <f aca="false">IF(AND($U26&gt;EP$6,$U26&lt;=EQ$6),+$T26,0)</f>
        <v>0</v>
      </c>
      <c r="ER26" s="87" t="n">
        <f aca="false">IF(AND($U26&gt;EQ$6,$U26&lt;=ER$6),+$T26,0)</f>
        <v>0</v>
      </c>
      <c r="ES26" s="87" t="n">
        <f aca="false">IF(AND($U26&gt;ER$6,$U26&lt;=ES$6),+$T26,0)</f>
        <v>0</v>
      </c>
      <c r="ET26" s="87" t="n">
        <f aca="false">IF(AND($U26&gt;ES$6,$U26&lt;=ET$6),+$T26,0)</f>
        <v>0</v>
      </c>
      <c r="EU26" s="87" t="n">
        <f aca="false">IF(AND($U26&gt;ET$6,$U26&lt;=EU$6),+$T26,0)</f>
        <v>0</v>
      </c>
      <c r="EV26" s="87" t="n">
        <f aca="false">IF(AND($U26&gt;EU$6,$U26&lt;=EV$6),+$T26,0)</f>
        <v>0</v>
      </c>
      <c r="EW26" s="87" t="n">
        <f aca="false">IF(AND($U26&gt;EV$6,$U26&lt;=EW$6),+$T26,0)</f>
        <v>0</v>
      </c>
      <c r="EX26" s="87" t="n">
        <f aca="false">IF(AND($U26&gt;EW$6,$U26&lt;=EX$6),+$T26,0)</f>
        <v>0</v>
      </c>
      <c r="EY26" s="87" t="n">
        <f aca="false">IF(AND($U26&gt;EX$6,$U26&lt;=EY$6),+$T26,0)</f>
        <v>0</v>
      </c>
      <c r="EZ26" s="87" t="n">
        <f aca="false">IF(AND($U26&gt;EY$6,$U26&lt;=EZ$6),+$T26,0)</f>
        <v>0</v>
      </c>
      <c r="FA26" s="87" t="n">
        <f aca="false">IF(AND($U26&gt;EZ$6,$U26&lt;=FA$6),+$T26,0)</f>
        <v>0</v>
      </c>
      <c r="FB26" s="87" t="n">
        <f aca="false">IF(AND($U26&gt;FA$6,$U26&lt;=FB$6),+$T26,0)</f>
        <v>0</v>
      </c>
      <c r="FC26" s="87" t="n">
        <f aca="false">IF(AND($U26&gt;FB$6,$U26&lt;=FC$6),+$T26,0)</f>
        <v>0</v>
      </c>
      <c r="FD26" s="87" t="n">
        <f aca="false">IF(AND($U26&gt;FC$6,$U26&lt;=FD$6),+$T26,0)</f>
        <v>0</v>
      </c>
      <c r="FE26" s="87" t="n">
        <f aca="false">IF(AND($U26&gt;FD$6,$U26&lt;=FE$6),+$T26,0)</f>
        <v>0</v>
      </c>
      <c r="FF26" s="87" t="n">
        <f aca="false">IF(AND($U26&gt;FE$6,$U26&lt;=FF$6),+$T26,0)</f>
        <v>0</v>
      </c>
      <c r="FG26" s="87" t="n">
        <f aca="false">IF(AND($U26&gt;FF$6,$U26&lt;=FG$6),+$T26,0)</f>
        <v>0</v>
      </c>
      <c r="FH26" s="87" t="n">
        <f aca="false">IF(AND($U26&gt;FG$6,$U26&lt;=FH$6),+$T26,0)</f>
        <v>0</v>
      </c>
      <c r="FI26" s="87" t="n">
        <f aca="false">IF(AND($U26&gt;FH$6,$U26&lt;=FI$6),+$T26,0)</f>
        <v>0</v>
      </c>
      <c r="FJ26" s="87" t="n">
        <f aca="false">IF(AND($U26&gt;FI$6,$U26&lt;=FJ$6),+$T26,0)</f>
        <v>0</v>
      </c>
      <c r="FK26" s="87" t="n">
        <f aca="false">IF(AND($U26&gt;FJ$6,$U26&lt;=FK$6),+$T26,0)</f>
        <v>0</v>
      </c>
      <c r="FL26" s="87" t="n">
        <f aca="false">IF(AND($U26&gt;FK$6,$U26&lt;=FL$6),+$T26,0)</f>
        <v>0</v>
      </c>
      <c r="FM26" s="87" t="n">
        <f aca="false">IF(AND($U26&gt;FL$6,$U26&lt;=FM$6),+$T26,0)</f>
        <v>0</v>
      </c>
      <c r="FN26" s="87" t="n">
        <f aca="false">IF(AND($U26&gt;FM$6,$U26&lt;=FN$6),+$T26,0)</f>
        <v>0</v>
      </c>
      <c r="FO26" s="87" t="n">
        <f aca="false">IF(AND($U26&gt;FN$6,$U26&lt;=FO$6),+$T26,0)</f>
        <v>0</v>
      </c>
      <c r="FP26" s="87" t="n">
        <f aca="false">IF(AND($U26&gt;FO$6,$U26&lt;=FP$6),+$T26,0)</f>
        <v>0</v>
      </c>
      <c r="FQ26" s="87" t="n">
        <f aca="false">IF(AND($U26&gt;FP$6,$U26&lt;=FQ$6),+$T26,0)</f>
        <v>0</v>
      </c>
      <c r="FR26" s="87" t="n">
        <f aca="false">IF(AND($U26&gt;FQ$6,$U26&lt;=FR$6),+$T26,0)</f>
        <v>0</v>
      </c>
      <c r="FS26" s="87" t="n">
        <f aca="false">IF(AND($U26&gt;FR$6,$U26&lt;=FS$6),+$T26,0)</f>
        <v>0</v>
      </c>
      <c r="FT26" s="87" t="n">
        <f aca="false">IF(AND($U26&gt;FS$6,$U26&lt;=FT$6),+$T26,0)</f>
        <v>0</v>
      </c>
      <c r="FU26" s="87" t="n">
        <f aca="false">IF(AND($U26&gt;FT$6,$U26&lt;=FU$6),+$T26,0)</f>
        <v>0</v>
      </c>
      <c r="FV26" s="87" t="n">
        <f aca="false">IF(AND($U26&gt;FU$6,$U26&lt;=FV$6),+$T26,0)</f>
        <v>0</v>
      </c>
      <c r="FW26" s="87" t="n">
        <f aca="false">IF(AND($U26&gt;FV$6,$U26&lt;=FW$6),+$T26,0)</f>
        <v>0</v>
      </c>
      <c r="FX26" s="87" t="n">
        <f aca="false">IF(AND($U26&gt;FW$6,$U26&lt;=FX$6),+$T26,0)</f>
        <v>0</v>
      </c>
      <c r="FY26" s="87" t="n">
        <f aca="false">IF(AND($U26&gt;FX$6,$U26&lt;=FY$6),+$T26,0)</f>
        <v>0</v>
      </c>
      <c r="FZ26" s="87" t="n">
        <f aca="false">IF(AND($U26&gt;FY$6,$U26&lt;=FZ$6),+$T26,0)</f>
        <v>0</v>
      </c>
      <c r="GA26" s="87" t="n">
        <f aca="false">IF(AND($U26&gt;FZ$6,$U26&lt;=GA$6),+$T26,0)</f>
        <v>0</v>
      </c>
      <c r="GB26" s="87" t="n">
        <f aca="false">IF(AND($U26&gt;GA$6,$U26&lt;=GB$6),+$T26,0)</f>
        <v>0</v>
      </c>
      <c r="GD26" s="65" t="n">
        <f aca="false">SUM($X26:$GC26)</f>
        <v>0</v>
      </c>
      <c r="GE26" s="65" t="n">
        <f aca="false">+GD26-T26</f>
        <v>0</v>
      </c>
    </row>
    <row r="27" customFormat="false" ht="12.75" hidden="false" customHeight="false" outlineLevel="0" collapsed="false">
      <c r="A27" s="96"/>
      <c r="B27" s="86"/>
      <c r="C27" s="97"/>
      <c r="D27" s="98"/>
      <c r="F27" s="99"/>
      <c r="H27" s="88" t="s">
        <v>297</v>
      </c>
      <c r="I27" s="44" t="s">
        <v>303</v>
      </c>
      <c r="J27" s="89" t="s">
        <v>298</v>
      </c>
      <c r="L27" s="101" t="s">
        <v>284</v>
      </c>
      <c r="R27" s="110"/>
      <c r="S27" s="101" t="s">
        <v>288</v>
      </c>
      <c r="T27" s="55" t="n">
        <v>12</v>
      </c>
      <c r="U27" s="104" t="n">
        <v>37275</v>
      </c>
      <c r="X27" s="87" t="n">
        <f aca="false">IF(AND($U27&gt;W$6,$U27&lt;=X$6),+$T27,0)</f>
        <v>0</v>
      </c>
      <c r="Y27" s="87" t="n">
        <f aca="false">IF(AND($U27&gt;X$6,$U27&lt;=Y$6),+$T27,0)</f>
        <v>0</v>
      </c>
      <c r="Z27" s="87" t="n">
        <f aca="false">IF(AND($U27&gt;Y$6,$U27&lt;=Z$6),+$T27,0)</f>
        <v>12</v>
      </c>
      <c r="AA27" s="87" t="n">
        <f aca="false">IF(AND($U27&gt;Z$6,$U27&lt;=AA$6),+$T27,0)</f>
        <v>0</v>
      </c>
      <c r="AB27" s="87" t="n">
        <f aca="false">IF(AND($U27&gt;AA$6,$U27&lt;=AB$6),+$T27,0)</f>
        <v>0</v>
      </c>
      <c r="AC27" s="87" t="n">
        <f aca="false">IF(AND($U27&gt;AB$6,$U27&lt;=AC$6),+$T27,0)</f>
        <v>0</v>
      </c>
      <c r="AD27" s="87" t="n">
        <f aca="false">IF(AND($U27&gt;AC$6,$U27&lt;=AD$6),+$T27,0)</f>
        <v>0</v>
      </c>
      <c r="AE27" s="87" t="n">
        <f aca="false">IF(AND($U27&gt;AD$6,$U27&lt;=AE$6),+$T27,0)</f>
        <v>0</v>
      </c>
      <c r="AF27" s="87" t="n">
        <f aca="false">IF(AND($U27&gt;AE$6,$U27&lt;=AF$6),+$T27,0)</f>
        <v>0</v>
      </c>
      <c r="AG27" s="87" t="n">
        <f aca="false">IF(AND($U27&gt;AF$6,$U27&lt;=AG$6),+$T27,0)</f>
        <v>0</v>
      </c>
      <c r="AH27" s="87" t="n">
        <f aca="false">IF(AND($U27&gt;AG$6,$U27&lt;=AH$6),+$T27,0)</f>
        <v>0</v>
      </c>
      <c r="AI27" s="87" t="n">
        <f aca="false">IF(AND($U27&gt;AH$6,$U27&lt;=AI$6),+$T27,0)</f>
        <v>0</v>
      </c>
      <c r="AJ27" s="87" t="n">
        <f aca="false">IF(AND($U27&gt;AI$6,$U27&lt;=AJ$6),+$T27,0)</f>
        <v>0</v>
      </c>
      <c r="AK27" s="87" t="n">
        <f aca="false">IF(AND($U27&gt;AJ$6,$U27&lt;=AK$6),+$T27,0)</f>
        <v>0</v>
      </c>
      <c r="AL27" s="87" t="n">
        <f aca="false">IF(AND($U27&gt;AK$6,$U27&lt;=AL$6),+$T27,0)</f>
        <v>0</v>
      </c>
      <c r="AM27" s="87" t="n">
        <f aca="false">IF(AND($U27&gt;AL$6,$U27&lt;=AM$6),+$T27,0)</f>
        <v>0</v>
      </c>
      <c r="AN27" s="87" t="n">
        <f aca="false">IF(AND($U27&gt;AM$6,$U27&lt;=AN$6),+$T27,0)</f>
        <v>0</v>
      </c>
      <c r="AO27" s="87" t="n">
        <f aca="false">IF(AND($U27&gt;AN$6,$U27&lt;=AO$6),+$T27,0)</f>
        <v>0</v>
      </c>
      <c r="AP27" s="87" t="n">
        <f aca="false">IF(AND($U27&gt;AO$6,$U27&lt;=AP$6),+$T27,0)</f>
        <v>0</v>
      </c>
      <c r="AQ27" s="87" t="n">
        <f aca="false">IF(AND($U27&gt;AP$6,$U27&lt;=AQ$6),+$T27,0)</f>
        <v>0</v>
      </c>
      <c r="AR27" s="87" t="n">
        <f aca="false">IF(AND($U27&gt;AQ$6,$U27&lt;=AR$6),+$T27,0)</f>
        <v>0</v>
      </c>
      <c r="AS27" s="87" t="n">
        <f aca="false">IF(AND($U27&gt;AR$6,$U27&lt;=AS$6),+$T27,0)</f>
        <v>0</v>
      </c>
      <c r="AT27" s="87" t="n">
        <f aca="false">IF(AND($U27&gt;AS$6,$U27&lt;=AT$6),+$T27,0)</f>
        <v>0</v>
      </c>
      <c r="AU27" s="87" t="n">
        <f aca="false">IF(AND($U27&gt;AT$6,$U27&lt;=AU$6),+$T27,0)</f>
        <v>0</v>
      </c>
      <c r="AV27" s="87" t="n">
        <f aca="false">IF(AND($U27&gt;AU$6,$U27&lt;=AV$6),+$T27,0)</f>
        <v>0</v>
      </c>
      <c r="AW27" s="87" t="n">
        <f aca="false">IF(AND($U27&gt;AV$6,$U27&lt;=AW$6),+$T27,0)</f>
        <v>0</v>
      </c>
      <c r="AX27" s="87" t="n">
        <f aca="false">IF(AND($U27&gt;AW$6,$U27&lt;=AX$6),+$T27,0)</f>
        <v>0</v>
      </c>
      <c r="AY27" s="87" t="n">
        <f aca="false">IF(AND($U27&gt;AX$6,$U27&lt;=AY$6),+$T27,0)</f>
        <v>0</v>
      </c>
      <c r="AZ27" s="87" t="n">
        <f aca="false">IF(AND($U27&gt;AY$6,$U27&lt;=AZ$6),+$T27,0)</f>
        <v>0</v>
      </c>
      <c r="BA27" s="87" t="n">
        <f aca="false">IF(AND($U27&gt;AZ$6,$U27&lt;=BA$6),+$T27,0)</f>
        <v>0</v>
      </c>
      <c r="BB27" s="87" t="n">
        <f aca="false">IF(AND($U27&gt;BA$6,$U27&lt;=BB$6),+$T27,0)</f>
        <v>0</v>
      </c>
      <c r="BC27" s="87" t="n">
        <f aca="false">IF(AND($U27&gt;BB$6,$U27&lt;=BC$6),+$T27,0)</f>
        <v>0</v>
      </c>
      <c r="BD27" s="87" t="n">
        <f aca="false">IF(AND($U27&gt;BC$6,$U27&lt;=BD$6),+$T27,0)</f>
        <v>0</v>
      </c>
      <c r="BE27" s="87" t="n">
        <f aca="false">IF(AND($U27&gt;BD$6,$U27&lt;=BE$6),+$T27,0)</f>
        <v>0</v>
      </c>
      <c r="BF27" s="87" t="n">
        <f aca="false">IF(AND($U27&gt;BE$6,$U27&lt;=BF$6),+$T27,0)</f>
        <v>0</v>
      </c>
      <c r="BG27" s="87" t="n">
        <f aca="false">IF(AND($U27&gt;BF$6,$U27&lt;=BG$6),+$T27,0)</f>
        <v>0</v>
      </c>
      <c r="BH27" s="87" t="n">
        <f aca="false">IF(AND($U27&gt;BG$6,$U27&lt;=BH$6),+$T27,0)</f>
        <v>0</v>
      </c>
      <c r="BI27" s="87" t="n">
        <f aca="false">IF(AND($U27&gt;BH$6,$U27&lt;=BI$6),+$T27,0)</f>
        <v>0</v>
      </c>
      <c r="BJ27" s="87" t="n">
        <f aca="false">IF(AND($U27&gt;BI$6,$U27&lt;=BJ$6),+$T27,0)</f>
        <v>0</v>
      </c>
      <c r="BK27" s="87" t="n">
        <f aca="false">IF(AND($U27&gt;BJ$6,$U27&lt;=BK$6),+$T27,0)</f>
        <v>0</v>
      </c>
      <c r="BL27" s="87" t="n">
        <f aca="false">IF(AND($U27&gt;BK$6,$U27&lt;=BL$6),+$T27,0)</f>
        <v>0</v>
      </c>
      <c r="BM27" s="87" t="n">
        <f aca="false">IF(AND($U27&gt;BL$6,$U27&lt;=BM$6),+$T27,0)</f>
        <v>0</v>
      </c>
      <c r="BN27" s="87" t="n">
        <f aca="false">IF(AND($U27&gt;BM$6,$U27&lt;=BN$6),+$T27,0)</f>
        <v>0</v>
      </c>
      <c r="BO27" s="87" t="n">
        <f aca="false">IF(AND($U27&gt;BN$6,$U27&lt;=BO$6),+$T27,0)</f>
        <v>0</v>
      </c>
      <c r="BP27" s="87" t="n">
        <f aca="false">IF(AND($U27&gt;BO$6,$U27&lt;=BP$6),+$T27,0)</f>
        <v>0</v>
      </c>
      <c r="BQ27" s="87" t="n">
        <f aca="false">IF(AND($U27&gt;BP$6,$U27&lt;=BQ$6),+$T27,0)</f>
        <v>0</v>
      </c>
      <c r="BR27" s="87" t="n">
        <f aca="false">IF(AND($U27&gt;BQ$6,$U27&lt;=BR$6),+$T27,0)</f>
        <v>0</v>
      </c>
      <c r="BS27" s="87" t="n">
        <f aca="false">IF(AND($U27&gt;BR$6,$U27&lt;=BS$6),+$T27,0)</f>
        <v>0</v>
      </c>
      <c r="BT27" s="87" t="n">
        <f aca="false">IF(AND($U27&gt;BS$6,$U27&lt;=BT$6),+$T27,0)</f>
        <v>0</v>
      </c>
      <c r="BU27" s="87" t="n">
        <f aca="false">IF(AND($U27&gt;BT$6,$U27&lt;=BU$6),+$T27,0)</f>
        <v>0</v>
      </c>
      <c r="BV27" s="87" t="n">
        <f aca="false">IF(AND($U27&gt;BU$6,$U27&lt;=BV$6),+$T27,0)</f>
        <v>0</v>
      </c>
      <c r="BW27" s="87" t="n">
        <f aca="false">IF(AND($U27&gt;BV$6,$U27&lt;=BW$6),+$T27,0)</f>
        <v>0</v>
      </c>
      <c r="BX27" s="87" t="n">
        <f aca="false">IF(AND($U27&gt;BW$6,$U27&lt;=BX$6),+$T27,0)</f>
        <v>0</v>
      </c>
      <c r="BY27" s="87" t="n">
        <f aca="false">IF(AND($U27&gt;BX$6,$U27&lt;=BY$6),+$T27,0)</f>
        <v>0</v>
      </c>
      <c r="BZ27" s="87" t="n">
        <f aca="false">IF(AND($U27&gt;BY$6,$U27&lt;=BZ$6),+$T27,0)</f>
        <v>0</v>
      </c>
      <c r="CA27" s="87" t="n">
        <f aca="false">IF(AND($U27&gt;BZ$6,$U27&lt;=CA$6),+$T27,0)</f>
        <v>0</v>
      </c>
      <c r="CB27" s="87" t="n">
        <f aca="false">IF(AND($U27&gt;CA$6,$U27&lt;=CB$6),+$T27,0)</f>
        <v>0</v>
      </c>
      <c r="CC27" s="87" t="n">
        <f aca="false">IF(AND($U27&gt;CB$6,$U27&lt;=CC$6),+$T27,0)</f>
        <v>0</v>
      </c>
      <c r="CD27" s="87" t="n">
        <f aca="false">IF(AND($U27&gt;CC$6,$U27&lt;=CD$6),+$T27,0)</f>
        <v>0</v>
      </c>
      <c r="CE27" s="87" t="n">
        <f aca="false">IF(AND($U27&gt;CD$6,$U27&lt;=CE$6),+$T27,0)</f>
        <v>0</v>
      </c>
      <c r="CF27" s="87" t="n">
        <f aca="false">IF(AND($U27&gt;CE$6,$U27&lt;=CF$6),+$T27,0)</f>
        <v>0</v>
      </c>
      <c r="CG27" s="87" t="n">
        <f aca="false">IF(AND($U27&gt;CF$6,$U27&lt;=CG$6),+$T27,0)</f>
        <v>0</v>
      </c>
      <c r="CH27" s="87" t="n">
        <f aca="false">IF(AND($U27&gt;CG$6,$U27&lt;=CH$6),+$T27,0)</f>
        <v>0</v>
      </c>
      <c r="CI27" s="87" t="n">
        <f aca="false">IF(AND($U27&gt;CH$6,$U27&lt;=CI$6),+$T27,0)</f>
        <v>0</v>
      </c>
      <c r="CJ27" s="87" t="n">
        <f aca="false">IF(AND($U27&gt;CI$6,$U27&lt;=CJ$6),+$T27,0)</f>
        <v>0</v>
      </c>
      <c r="CK27" s="87" t="n">
        <f aca="false">IF(AND($U27&gt;CJ$6,$U27&lt;=CK$6),+$T27,0)</f>
        <v>0</v>
      </c>
      <c r="CL27" s="87" t="n">
        <f aca="false">IF(AND($U27&gt;CK$6,$U27&lt;=CL$6),+$T27,0)</f>
        <v>0</v>
      </c>
      <c r="CM27" s="87" t="n">
        <f aca="false">IF(AND($U27&gt;CL$6,$U27&lt;=CM$6),+$T27,0)</f>
        <v>0</v>
      </c>
      <c r="CN27" s="87" t="n">
        <f aca="false">IF(AND($U27&gt;CM$6,$U27&lt;=CN$6),+$T27,0)</f>
        <v>0</v>
      </c>
      <c r="CO27" s="87" t="n">
        <f aca="false">IF(AND($U27&gt;CN$6,$U27&lt;=CO$6),+$T27,0)</f>
        <v>0</v>
      </c>
      <c r="CP27" s="87" t="n">
        <f aca="false">IF(AND($U27&gt;CO$6,$U27&lt;=CP$6),+$T27,0)</f>
        <v>0</v>
      </c>
      <c r="CQ27" s="87" t="n">
        <f aca="false">IF(AND($U27&gt;CP$6,$U27&lt;=CQ$6),+$T27,0)</f>
        <v>0</v>
      </c>
      <c r="CR27" s="87" t="n">
        <f aca="false">IF(AND($U27&gt;CQ$6,$U27&lt;=CR$6),+$T27,0)</f>
        <v>0</v>
      </c>
      <c r="CS27" s="87" t="n">
        <f aca="false">IF(AND($U27&gt;CR$6,$U27&lt;=CS$6),+$T27,0)</f>
        <v>0</v>
      </c>
      <c r="CT27" s="87" t="n">
        <f aca="false">IF(AND($U27&gt;CS$6,$U27&lt;=CT$6),+$T27,0)</f>
        <v>0</v>
      </c>
      <c r="CU27" s="87" t="n">
        <f aca="false">IF(AND($U27&gt;CT$6,$U27&lt;=CU$6),+$T27,0)</f>
        <v>0</v>
      </c>
      <c r="CV27" s="87" t="n">
        <f aca="false">IF(AND($U27&gt;CU$6,$U27&lt;=CV$6),+$T27,0)</f>
        <v>0</v>
      </c>
      <c r="CW27" s="87" t="n">
        <f aca="false">IF(AND($U27&gt;CV$6,$U27&lt;=CW$6),+$T27,0)</f>
        <v>0</v>
      </c>
      <c r="CX27" s="87" t="n">
        <f aca="false">IF(AND($U27&gt;CW$6,$U27&lt;=CX$6),+$T27,0)</f>
        <v>0</v>
      </c>
      <c r="CY27" s="87" t="n">
        <f aca="false">IF(AND($U27&gt;CX$6,$U27&lt;=CY$6),+$T27,0)</f>
        <v>0</v>
      </c>
      <c r="CZ27" s="87" t="n">
        <f aca="false">IF(AND($U27&gt;CY$6,$U27&lt;=CZ$6),+$T27,0)</f>
        <v>0</v>
      </c>
      <c r="DA27" s="87" t="n">
        <f aca="false">IF(AND($U27&gt;CZ$6,$U27&lt;=DA$6),+$T27,0)</f>
        <v>0</v>
      </c>
      <c r="DB27" s="87" t="n">
        <f aca="false">IF(AND($U27&gt;DA$6,$U27&lt;=DB$6),+$T27,0)</f>
        <v>0</v>
      </c>
      <c r="DC27" s="87" t="n">
        <f aca="false">IF(AND($U27&gt;DB$6,$U27&lt;=DC$6),+$T27,0)</f>
        <v>0</v>
      </c>
      <c r="DD27" s="87" t="n">
        <f aca="false">IF(AND($U27&gt;DC$6,$U27&lt;=DD$6),+$T27,0)</f>
        <v>0</v>
      </c>
      <c r="DE27" s="87" t="n">
        <f aca="false">IF(AND($U27&gt;DD$6,$U27&lt;=DE$6),+$T27,0)</f>
        <v>0</v>
      </c>
      <c r="DF27" s="87" t="n">
        <f aca="false">IF(AND($U27&gt;DE$6,$U27&lt;=DF$6),+$T27,0)</f>
        <v>0</v>
      </c>
      <c r="DG27" s="87" t="n">
        <f aca="false">IF(AND($U27&gt;DF$6,$U27&lt;=DG$6),+$T27,0)</f>
        <v>0</v>
      </c>
      <c r="DH27" s="87" t="n">
        <f aca="false">IF(AND($U27&gt;DG$6,$U27&lt;=DH$6),+$T27,0)</f>
        <v>0</v>
      </c>
      <c r="DI27" s="87" t="n">
        <f aca="false">IF(AND($U27&gt;DH$6,$U27&lt;=DI$6),+$T27,0)</f>
        <v>0</v>
      </c>
      <c r="DJ27" s="87" t="n">
        <f aca="false">IF(AND($U27&gt;DI$6,$U27&lt;=DJ$6),+$T27,0)</f>
        <v>0</v>
      </c>
      <c r="DK27" s="87" t="n">
        <f aca="false">IF(AND($U27&gt;DJ$6,$U27&lt;=DK$6),+$T27,0)</f>
        <v>0</v>
      </c>
      <c r="DL27" s="87" t="n">
        <f aca="false">IF(AND($U27&gt;DK$6,$U27&lt;=DL$6),+$T27,0)</f>
        <v>0</v>
      </c>
      <c r="DM27" s="87" t="n">
        <f aca="false">IF(AND($U27&gt;DL$6,$U27&lt;=DM$6),+$T27,0)</f>
        <v>0</v>
      </c>
      <c r="DN27" s="87" t="n">
        <f aca="false">IF(AND($U27&gt;DM$6,$U27&lt;=DN$6),+$T27,0)</f>
        <v>0</v>
      </c>
      <c r="DO27" s="87" t="n">
        <f aca="false">IF(AND($U27&gt;DN$6,$U27&lt;=DO$6),+$T27,0)</f>
        <v>0</v>
      </c>
      <c r="DP27" s="87" t="n">
        <f aca="false">IF(AND($U27&gt;DO$6,$U27&lt;=DP$6),+$T27,0)</f>
        <v>0</v>
      </c>
      <c r="DQ27" s="87" t="n">
        <f aca="false">IF(AND($U27&gt;DP$6,$U27&lt;=DQ$6),+$T27,0)</f>
        <v>0</v>
      </c>
      <c r="DR27" s="87" t="n">
        <f aca="false">IF(AND($U27&gt;DQ$6,$U27&lt;=DR$6),+$T27,0)</f>
        <v>0</v>
      </c>
      <c r="DS27" s="87" t="n">
        <f aca="false">IF(AND($U27&gt;DR$6,$U27&lt;=DS$6),+$T27,0)</f>
        <v>0</v>
      </c>
      <c r="DT27" s="87" t="n">
        <f aca="false">IF(AND($U27&gt;DS$6,$U27&lt;=DT$6),+$T27,0)</f>
        <v>0</v>
      </c>
      <c r="DU27" s="87" t="n">
        <f aca="false">IF(AND($U27&gt;DT$6,$U27&lt;=DU$6),+$T27,0)</f>
        <v>0</v>
      </c>
      <c r="DV27" s="87" t="n">
        <f aca="false">IF(AND($U27&gt;DU$6,$U27&lt;=DV$6),+$T27,0)</f>
        <v>0</v>
      </c>
      <c r="DW27" s="87" t="n">
        <f aca="false">IF(AND($U27&gt;DV$6,$U27&lt;=DW$6),+$T27,0)</f>
        <v>0</v>
      </c>
      <c r="DX27" s="87" t="n">
        <f aca="false">IF(AND($U27&gt;DW$6,$U27&lt;=DX$6),+$T27,0)</f>
        <v>0</v>
      </c>
      <c r="DY27" s="87" t="n">
        <f aca="false">IF(AND($U27&gt;DX$6,$U27&lt;=DY$6),+$T27,0)</f>
        <v>0</v>
      </c>
      <c r="DZ27" s="87" t="n">
        <f aca="false">IF(AND($U27&gt;DY$6,$U27&lt;=DZ$6),+$T27,0)</f>
        <v>0</v>
      </c>
      <c r="EA27" s="87" t="n">
        <f aca="false">IF(AND($U27&gt;DZ$6,$U27&lt;=EA$6),+$T27,0)</f>
        <v>0</v>
      </c>
      <c r="EB27" s="87" t="n">
        <f aca="false">IF(AND($U27&gt;EA$6,$U27&lt;=EB$6),+$T27,0)</f>
        <v>0</v>
      </c>
      <c r="EC27" s="87" t="n">
        <f aca="false">IF(AND($U27&gt;EB$6,$U27&lt;=EC$6),+$T27,0)</f>
        <v>0</v>
      </c>
      <c r="ED27" s="87" t="n">
        <f aca="false">IF(AND($U27&gt;EC$6,$U27&lt;=ED$6),+$T27,0)</f>
        <v>0</v>
      </c>
      <c r="EE27" s="87" t="n">
        <f aca="false">IF(AND($U27&gt;ED$6,$U27&lt;=EE$6),+$T27,0)</f>
        <v>0</v>
      </c>
      <c r="EF27" s="87" t="n">
        <f aca="false">IF(AND($U27&gt;EE$6,$U27&lt;=EF$6),+$T27,0)</f>
        <v>0</v>
      </c>
      <c r="EG27" s="87" t="n">
        <f aca="false">IF(AND($U27&gt;EF$6,$U27&lt;=EG$6),+$T27,0)</f>
        <v>0</v>
      </c>
      <c r="EH27" s="87" t="n">
        <f aca="false">IF(AND($U27&gt;EG$6,$U27&lt;=EH$6),+$T27,0)</f>
        <v>0</v>
      </c>
      <c r="EI27" s="87" t="n">
        <f aca="false">IF(AND($U27&gt;EH$6,$U27&lt;=EI$6),+$T27,0)</f>
        <v>0</v>
      </c>
      <c r="EJ27" s="87" t="n">
        <f aca="false">IF(AND($U27&gt;EI$6,$U27&lt;=EJ$6),+$T27,0)</f>
        <v>0</v>
      </c>
      <c r="EK27" s="87" t="n">
        <f aca="false">IF(AND($U27&gt;EJ$6,$U27&lt;=EK$6),+$T27,0)</f>
        <v>0</v>
      </c>
      <c r="EL27" s="87" t="n">
        <f aca="false">IF(AND($U27&gt;EK$6,$U27&lt;=EL$6),+$T27,0)</f>
        <v>0</v>
      </c>
      <c r="EM27" s="87" t="n">
        <f aca="false">IF(AND($U27&gt;EL$6,$U27&lt;=EM$6),+$T27,0)</f>
        <v>0</v>
      </c>
      <c r="EN27" s="87" t="n">
        <f aca="false">IF(AND($U27&gt;EM$6,$U27&lt;=EN$6),+$T27,0)</f>
        <v>0</v>
      </c>
      <c r="EO27" s="87" t="n">
        <f aca="false">IF(AND($U27&gt;EN$6,$U27&lt;=EO$6),+$T27,0)</f>
        <v>0</v>
      </c>
      <c r="EP27" s="87" t="n">
        <f aca="false">IF(AND($U27&gt;EO$6,$U27&lt;=EP$6),+$T27,0)</f>
        <v>0</v>
      </c>
      <c r="EQ27" s="87" t="n">
        <f aca="false">IF(AND($U27&gt;EP$6,$U27&lt;=EQ$6),+$T27,0)</f>
        <v>0</v>
      </c>
      <c r="ER27" s="87" t="n">
        <f aca="false">IF(AND($U27&gt;EQ$6,$U27&lt;=ER$6),+$T27,0)</f>
        <v>0</v>
      </c>
      <c r="ES27" s="87" t="n">
        <f aca="false">IF(AND($U27&gt;ER$6,$U27&lt;=ES$6),+$T27,0)</f>
        <v>0</v>
      </c>
      <c r="ET27" s="87" t="n">
        <f aca="false">IF(AND($U27&gt;ES$6,$U27&lt;=ET$6),+$T27,0)</f>
        <v>0</v>
      </c>
      <c r="EU27" s="87" t="n">
        <f aca="false">IF(AND($U27&gt;ET$6,$U27&lt;=EU$6),+$T27,0)</f>
        <v>0</v>
      </c>
      <c r="EV27" s="87" t="n">
        <f aca="false">IF(AND($U27&gt;EU$6,$U27&lt;=EV$6),+$T27,0)</f>
        <v>0</v>
      </c>
      <c r="EW27" s="87" t="n">
        <f aca="false">IF(AND($U27&gt;EV$6,$U27&lt;=EW$6),+$T27,0)</f>
        <v>0</v>
      </c>
      <c r="EX27" s="87" t="n">
        <f aca="false">IF(AND($U27&gt;EW$6,$U27&lt;=EX$6),+$T27,0)</f>
        <v>0</v>
      </c>
      <c r="EY27" s="87" t="n">
        <f aca="false">IF(AND($U27&gt;EX$6,$U27&lt;=EY$6),+$T27,0)</f>
        <v>0</v>
      </c>
      <c r="EZ27" s="87" t="n">
        <f aca="false">IF(AND($U27&gt;EY$6,$U27&lt;=EZ$6),+$T27,0)</f>
        <v>0</v>
      </c>
      <c r="FA27" s="87" t="n">
        <f aca="false">IF(AND($U27&gt;EZ$6,$U27&lt;=FA$6),+$T27,0)</f>
        <v>0</v>
      </c>
      <c r="FB27" s="87" t="n">
        <f aca="false">IF(AND($U27&gt;FA$6,$U27&lt;=FB$6),+$T27,0)</f>
        <v>0</v>
      </c>
      <c r="FC27" s="87" t="n">
        <f aca="false">IF(AND($U27&gt;FB$6,$U27&lt;=FC$6),+$T27,0)</f>
        <v>0</v>
      </c>
      <c r="FD27" s="87" t="n">
        <f aca="false">IF(AND($U27&gt;FC$6,$U27&lt;=FD$6),+$T27,0)</f>
        <v>0</v>
      </c>
      <c r="FE27" s="87" t="n">
        <f aca="false">IF(AND($U27&gt;FD$6,$U27&lt;=FE$6),+$T27,0)</f>
        <v>0</v>
      </c>
      <c r="FF27" s="87" t="n">
        <f aca="false">IF(AND($U27&gt;FE$6,$U27&lt;=FF$6),+$T27,0)</f>
        <v>0</v>
      </c>
      <c r="FG27" s="87" t="n">
        <f aca="false">IF(AND($U27&gt;FF$6,$U27&lt;=FG$6),+$T27,0)</f>
        <v>0</v>
      </c>
      <c r="FH27" s="87" t="n">
        <f aca="false">IF(AND($U27&gt;FG$6,$U27&lt;=FH$6),+$T27,0)</f>
        <v>0</v>
      </c>
      <c r="FI27" s="87" t="n">
        <f aca="false">IF(AND($U27&gt;FH$6,$U27&lt;=FI$6),+$T27,0)</f>
        <v>0</v>
      </c>
      <c r="FJ27" s="87" t="n">
        <f aca="false">IF(AND($U27&gt;FI$6,$U27&lt;=FJ$6),+$T27,0)</f>
        <v>0</v>
      </c>
      <c r="FK27" s="87" t="n">
        <f aca="false">IF(AND($U27&gt;FJ$6,$U27&lt;=FK$6),+$T27,0)</f>
        <v>0</v>
      </c>
      <c r="FL27" s="87" t="n">
        <f aca="false">IF(AND($U27&gt;FK$6,$U27&lt;=FL$6),+$T27,0)</f>
        <v>0</v>
      </c>
      <c r="FM27" s="87" t="n">
        <f aca="false">IF(AND($U27&gt;FL$6,$U27&lt;=FM$6),+$T27,0)</f>
        <v>0</v>
      </c>
      <c r="FN27" s="87" t="n">
        <f aca="false">IF(AND($U27&gt;FM$6,$U27&lt;=FN$6),+$T27,0)</f>
        <v>0</v>
      </c>
      <c r="FO27" s="87" t="n">
        <f aca="false">IF(AND($U27&gt;FN$6,$U27&lt;=FO$6),+$T27,0)</f>
        <v>0</v>
      </c>
      <c r="FP27" s="87" t="n">
        <f aca="false">IF(AND($U27&gt;FO$6,$U27&lt;=FP$6),+$T27,0)</f>
        <v>0</v>
      </c>
      <c r="FQ27" s="87" t="n">
        <f aca="false">IF(AND($U27&gt;FP$6,$U27&lt;=FQ$6),+$T27,0)</f>
        <v>0</v>
      </c>
      <c r="FR27" s="87" t="n">
        <f aca="false">IF(AND($U27&gt;FQ$6,$U27&lt;=FR$6),+$T27,0)</f>
        <v>0</v>
      </c>
      <c r="FS27" s="87" t="n">
        <f aca="false">IF(AND($U27&gt;FR$6,$U27&lt;=FS$6),+$T27,0)</f>
        <v>0</v>
      </c>
      <c r="FT27" s="87" t="n">
        <f aca="false">IF(AND($U27&gt;FS$6,$U27&lt;=FT$6),+$T27,0)</f>
        <v>0</v>
      </c>
      <c r="FU27" s="87" t="n">
        <f aca="false">IF(AND($U27&gt;FT$6,$U27&lt;=FU$6),+$T27,0)</f>
        <v>0</v>
      </c>
      <c r="FV27" s="87" t="n">
        <f aca="false">IF(AND($U27&gt;FU$6,$U27&lt;=FV$6),+$T27,0)</f>
        <v>0</v>
      </c>
      <c r="FW27" s="87" t="n">
        <f aca="false">IF(AND($U27&gt;FV$6,$U27&lt;=FW$6),+$T27,0)</f>
        <v>0</v>
      </c>
      <c r="FX27" s="87" t="n">
        <f aca="false">IF(AND($U27&gt;FW$6,$U27&lt;=FX$6),+$T27,0)</f>
        <v>0</v>
      </c>
      <c r="FY27" s="87" t="n">
        <f aca="false">IF(AND($U27&gt;FX$6,$U27&lt;=FY$6),+$T27,0)</f>
        <v>0</v>
      </c>
      <c r="FZ27" s="87" t="n">
        <f aca="false">IF(AND($U27&gt;FY$6,$U27&lt;=FZ$6),+$T27,0)</f>
        <v>0</v>
      </c>
      <c r="GA27" s="87" t="n">
        <f aca="false">IF(AND($U27&gt;FZ$6,$U27&lt;=GA$6),+$T27,0)</f>
        <v>0</v>
      </c>
      <c r="GB27" s="87" t="n">
        <f aca="false">IF(AND($U27&gt;GA$6,$U27&lt;=GB$6),+$T27,0)</f>
        <v>0</v>
      </c>
      <c r="GD27" s="65" t="n">
        <f aca="false">SUM($X27:$GC27)</f>
        <v>12</v>
      </c>
      <c r="GE27" s="65" t="n">
        <f aca="false">+GD27-T27</f>
        <v>0</v>
      </c>
    </row>
    <row r="28" customFormat="false" ht="12.75" hidden="false" customHeight="false" outlineLevel="0" collapsed="false">
      <c r="A28" s="111" t="n">
        <v>4</v>
      </c>
      <c r="B28" s="55" t="s">
        <v>259</v>
      </c>
      <c r="C28" s="97" t="s">
        <v>257</v>
      </c>
      <c r="D28" s="112" t="s">
        <v>280</v>
      </c>
      <c r="E28" s="0" t="s">
        <v>296</v>
      </c>
      <c r="F28" s="99" t="n">
        <v>37134</v>
      </c>
      <c r="H28" s="101" t="s">
        <v>297</v>
      </c>
      <c r="I28" s="45" t="s">
        <v>229</v>
      </c>
      <c r="J28" s="89" t="s">
        <v>298</v>
      </c>
      <c r="K28" s="113"/>
      <c r="L28" s="101" t="s">
        <v>284</v>
      </c>
      <c r="M28" s="35" t="s">
        <v>304</v>
      </c>
      <c r="N28" s="35" t="s">
        <v>299</v>
      </c>
      <c r="O28" s="101"/>
      <c r="P28" s="101"/>
      <c r="Q28" s="101"/>
      <c r="R28" s="109" t="n">
        <v>25000</v>
      </c>
      <c r="S28" s="101" t="s">
        <v>305</v>
      </c>
      <c r="T28" s="55" t="n">
        <v>210</v>
      </c>
      <c r="U28" s="114" t="n">
        <v>37391</v>
      </c>
      <c r="V28" s="87"/>
      <c r="W28" s="87"/>
      <c r="X28" s="87" t="n">
        <f aca="false">IF(AND($U28&gt;W$6,$U28&lt;=X$6),+$T28,0)</f>
        <v>0</v>
      </c>
      <c r="Y28" s="87" t="n">
        <f aca="false">IF(AND($U28&gt;X$6,$U28&lt;=Y$6),+$T28,0)</f>
        <v>0</v>
      </c>
      <c r="Z28" s="87" t="n">
        <f aca="false">IF(AND($U28&gt;Y$6,$U28&lt;=Z$6),+$T28,0)</f>
        <v>0</v>
      </c>
      <c r="AA28" s="87" t="n">
        <f aca="false">IF(AND($U28&gt;Z$6,$U28&lt;=AA$6),+$T28,0)</f>
        <v>210</v>
      </c>
      <c r="AB28" s="87" t="n">
        <f aca="false">IF(AND($U28&gt;AA$6,$U28&lt;=AB$6),+$T28,0)</f>
        <v>0</v>
      </c>
      <c r="AC28" s="87" t="n">
        <f aca="false">IF(AND($U28&gt;AB$6,$U28&lt;=AC$6),+$T28,0)</f>
        <v>0</v>
      </c>
      <c r="AD28" s="87" t="n">
        <f aca="false">IF(AND($U28&gt;AC$6,$U28&lt;=AD$6),+$T28,0)</f>
        <v>0</v>
      </c>
      <c r="AE28" s="87" t="n">
        <f aca="false">IF(AND($U28&gt;AD$6,$U28&lt;=AE$6),+$T28,0)</f>
        <v>0</v>
      </c>
      <c r="AF28" s="87" t="n">
        <f aca="false">IF(AND($U28&gt;AE$6,$U28&lt;=AF$6),+$T28,0)</f>
        <v>0</v>
      </c>
      <c r="AG28" s="87" t="n">
        <f aca="false">IF(AND($U28&gt;AF$6,$U28&lt;=AG$6),+$T28,0)</f>
        <v>0</v>
      </c>
      <c r="AH28" s="87" t="n">
        <f aca="false">IF(AND($U28&gt;AG$6,$U28&lt;=AH$6),+$T28,0)</f>
        <v>0</v>
      </c>
      <c r="AI28" s="87" t="n">
        <f aca="false">IF(AND($U28&gt;AH$6,$U28&lt;=AI$6),+$T28,0)</f>
        <v>0</v>
      </c>
      <c r="AJ28" s="87" t="n">
        <f aca="false">IF(AND($U28&gt;AI$6,$U28&lt;=AJ$6),+$T28,0)</f>
        <v>0</v>
      </c>
      <c r="AK28" s="87" t="n">
        <f aca="false">IF(AND($U28&gt;AJ$6,$U28&lt;=AK$6),+$T28,0)</f>
        <v>0</v>
      </c>
      <c r="AL28" s="87" t="n">
        <f aca="false">IF(AND($U28&gt;AK$6,$U28&lt;=AL$6),+$T28,0)</f>
        <v>0</v>
      </c>
      <c r="AM28" s="87" t="n">
        <f aca="false">IF(AND($U28&gt;AL$6,$U28&lt;=AM$6),+$T28,0)</f>
        <v>0</v>
      </c>
      <c r="AN28" s="87" t="n">
        <f aca="false">IF(AND($U28&gt;AM$6,$U28&lt;=AN$6),+$T28,0)</f>
        <v>0</v>
      </c>
      <c r="AO28" s="87" t="n">
        <f aca="false">IF(AND($U28&gt;AN$6,$U28&lt;=AO$6),+$T28,0)</f>
        <v>0</v>
      </c>
      <c r="AP28" s="87" t="n">
        <f aca="false">IF(AND($U28&gt;AO$6,$U28&lt;=AP$6),+$T28,0)</f>
        <v>0</v>
      </c>
      <c r="AQ28" s="87" t="n">
        <f aca="false">IF(AND($U28&gt;AP$6,$U28&lt;=AQ$6),+$T28,0)</f>
        <v>0</v>
      </c>
      <c r="AR28" s="87" t="n">
        <f aca="false">IF(AND($U28&gt;AQ$6,$U28&lt;=AR$6),+$T28,0)</f>
        <v>0</v>
      </c>
      <c r="AS28" s="87" t="n">
        <f aca="false">IF(AND($U28&gt;AR$6,$U28&lt;=AS$6),+$T28,0)</f>
        <v>0</v>
      </c>
      <c r="AT28" s="87" t="n">
        <f aca="false">IF(AND($U28&gt;AS$6,$U28&lt;=AT$6),+$T28,0)</f>
        <v>0</v>
      </c>
      <c r="AU28" s="87" t="n">
        <f aca="false">IF(AND($U28&gt;AT$6,$U28&lt;=AU$6),+$T28,0)</f>
        <v>0</v>
      </c>
      <c r="AV28" s="87" t="n">
        <f aca="false">IF(AND($U28&gt;AU$6,$U28&lt;=AV$6),+$T28,0)</f>
        <v>0</v>
      </c>
      <c r="AW28" s="87" t="n">
        <f aca="false">IF(AND($U28&gt;AV$6,$U28&lt;=AW$6),+$T28,0)</f>
        <v>0</v>
      </c>
      <c r="AX28" s="87" t="n">
        <f aca="false">IF(AND($U28&gt;AW$6,$U28&lt;=AX$6),+$T28,0)</f>
        <v>0</v>
      </c>
      <c r="AY28" s="87" t="n">
        <f aca="false">IF(AND($U28&gt;AX$6,$U28&lt;=AY$6),+$T28,0)</f>
        <v>0</v>
      </c>
      <c r="AZ28" s="87" t="n">
        <f aca="false">IF(AND($U28&gt;AY$6,$U28&lt;=AZ$6),+$T28,0)</f>
        <v>0</v>
      </c>
      <c r="BA28" s="87" t="n">
        <f aca="false">IF(AND($U28&gt;AZ$6,$U28&lt;=BA$6),+$T28,0)</f>
        <v>0</v>
      </c>
      <c r="BB28" s="87" t="n">
        <f aca="false">IF(AND($U28&gt;BA$6,$U28&lt;=BB$6),+$T28,0)</f>
        <v>0</v>
      </c>
      <c r="BC28" s="87" t="n">
        <f aca="false">IF(AND($U28&gt;BB$6,$U28&lt;=BC$6),+$T28,0)</f>
        <v>0</v>
      </c>
      <c r="BD28" s="87" t="n">
        <f aca="false">IF(AND($U28&gt;BC$6,$U28&lt;=BD$6),+$T28,0)</f>
        <v>0</v>
      </c>
      <c r="BE28" s="87" t="n">
        <f aca="false">IF(AND($U28&gt;BD$6,$U28&lt;=BE$6),+$T28,0)</f>
        <v>0</v>
      </c>
      <c r="BF28" s="87" t="n">
        <f aca="false">IF(AND($U28&gt;BE$6,$U28&lt;=BF$6),+$T28,0)</f>
        <v>0</v>
      </c>
      <c r="BG28" s="87" t="n">
        <f aca="false">IF(AND($U28&gt;BF$6,$U28&lt;=BG$6),+$T28,0)</f>
        <v>0</v>
      </c>
      <c r="BH28" s="87" t="n">
        <f aca="false">IF(AND($U28&gt;BG$6,$U28&lt;=BH$6),+$T28,0)</f>
        <v>0</v>
      </c>
      <c r="BI28" s="87" t="n">
        <f aca="false">IF(AND($U28&gt;BH$6,$U28&lt;=BI$6),+$T28,0)</f>
        <v>0</v>
      </c>
      <c r="BJ28" s="87" t="n">
        <f aca="false">IF(AND($U28&gt;BI$6,$U28&lt;=BJ$6),+$T28,0)</f>
        <v>0</v>
      </c>
      <c r="BK28" s="87" t="n">
        <f aca="false">IF(AND($U28&gt;BJ$6,$U28&lt;=BK$6),+$T28,0)</f>
        <v>0</v>
      </c>
      <c r="BL28" s="87" t="n">
        <f aca="false">IF(AND($U28&gt;BK$6,$U28&lt;=BL$6),+$T28,0)</f>
        <v>0</v>
      </c>
      <c r="BM28" s="87" t="n">
        <f aca="false">IF(AND($U28&gt;BL$6,$U28&lt;=BM$6),+$T28,0)</f>
        <v>0</v>
      </c>
      <c r="BN28" s="87" t="n">
        <f aca="false">IF(AND($U28&gt;BM$6,$U28&lt;=BN$6),+$T28,0)</f>
        <v>0</v>
      </c>
      <c r="BO28" s="87" t="n">
        <f aca="false">IF(AND($U28&gt;BN$6,$U28&lt;=BO$6),+$T28,0)</f>
        <v>0</v>
      </c>
      <c r="BP28" s="87" t="n">
        <f aca="false">IF(AND($U28&gt;BO$6,$U28&lt;=BP$6),+$T28,0)</f>
        <v>0</v>
      </c>
      <c r="BQ28" s="87" t="n">
        <f aca="false">IF(AND($U28&gt;BP$6,$U28&lt;=BQ$6),+$T28,0)</f>
        <v>0</v>
      </c>
      <c r="BR28" s="87" t="n">
        <f aca="false">IF(AND($U28&gt;BQ$6,$U28&lt;=BR$6),+$T28,0)</f>
        <v>0</v>
      </c>
      <c r="BS28" s="87" t="n">
        <f aca="false">IF(AND($U28&gt;BR$6,$U28&lt;=BS$6),+$T28,0)</f>
        <v>0</v>
      </c>
      <c r="BT28" s="87" t="n">
        <f aca="false">IF(AND($U28&gt;BS$6,$U28&lt;=BT$6),+$T28,0)</f>
        <v>0</v>
      </c>
      <c r="BU28" s="87" t="n">
        <f aca="false">IF(AND($U28&gt;BT$6,$U28&lt;=BU$6),+$T28,0)</f>
        <v>0</v>
      </c>
      <c r="BV28" s="87" t="n">
        <f aca="false">IF(AND($U28&gt;BU$6,$U28&lt;=BV$6),+$T28,0)</f>
        <v>0</v>
      </c>
      <c r="BW28" s="87" t="n">
        <f aca="false">IF(AND($U28&gt;BV$6,$U28&lt;=BW$6),+$T28,0)</f>
        <v>0</v>
      </c>
      <c r="BX28" s="87" t="n">
        <f aca="false">IF(AND($U28&gt;BW$6,$U28&lt;=BX$6),+$T28,0)</f>
        <v>0</v>
      </c>
      <c r="BY28" s="87" t="n">
        <f aca="false">IF(AND($U28&gt;BX$6,$U28&lt;=BY$6),+$T28,0)</f>
        <v>0</v>
      </c>
      <c r="BZ28" s="87" t="n">
        <f aca="false">IF(AND($U28&gt;BY$6,$U28&lt;=BZ$6),+$T28,0)</f>
        <v>0</v>
      </c>
      <c r="CA28" s="87" t="n">
        <f aca="false">IF(AND($U28&gt;BZ$6,$U28&lt;=CA$6),+$T28,0)</f>
        <v>0</v>
      </c>
      <c r="CB28" s="87" t="n">
        <f aca="false">IF(AND($U28&gt;CA$6,$U28&lt;=CB$6),+$T28,0)</f>
        <v>0</v>
      </c>
      <c r="CC28" s="87" t="n">
        <f aca="false">IF(AND($U28&gt;CB$6,$U28&lt;=CC$6),+$T28,0)</f>
        <v>0</v>
      </c>
      <c r="CD28" s="87" t="n">
        <f aca="false">IF(AND($U28&gt;CC$6,$U28&lt;=CD$6),+$T28,0)</f>
        <v>0</v>
      </c>
      <c r="CE28" s="87" t="n">
        <f aca="false">IF(AND($U28&gt;CD$6,$U28&lt;=CE$6),+$T28,0)</f>
        <v>0</v>
      </c>
      <c r="CF28" s="87" t="n">
        <f aca="false">IF(AND($U28&gt;CE$6,$U28&lt;=CF$6),+$T28,0)</f>
        <v>0</v>
      </c>
      <c r="CG28" s="87" t="n">
        <f aca="false">IF(AND($U28&gt;CF$6,$U28&lt;=CG$6),+$T28,0)</f>
        <v>0</v>
      </c>
      <c r="CH28" s="87" t="n">
        <f aca="false">IF(AND($U28&gt;CG$6,$U28&lt;=CH$6),+$T28,0)</f>
        <v>0</v>
      </c>
      <c r="CI28" s="87" t="n">
        <f aca="false">IF(AND($U28&gt;CH$6,$U28&lt;=CI$6),+$T28,0)</f>
        <v>0</v>
      </c>
      <c r="CJ28" s="87" t="n">
        <f aca="false">IF(AND($U28&gt;CI$6,$U28&lt;=CJ$6),+$T28,0)</f>
        <v>0</v>
      </c>
      <c r="CK28" s="87" t="n">
        <f aca="false">IF(AND($U28&gt;CJ$6,$U28&lt;=CK$6),+$T28,0)</f>
        <v>0</v>
      </c>
      <c r="CL28" s="87" t="n">
        <f aca="false">IF(AND($U28&gt;CK$6,$U28&lt;=CL$6),+$T28,0)</f>
        <v>0</v>
      </c>
      <c r="CM28" s="87" t="n">
        <f aca="false">IF(AND($U28&gt;CL$6,$U28&lt;=CM$6),+$T28,0)</f>
        <v>0</v>
      </c>
      <c r="CN28" s="87" t="n">
        <f aca="false">IF(AND($U28&gt;CM$6,$U28&lt;=CN$6),+$T28,0)</f>
        <v>0</v>
      </c>
      <c r="CO28" s="87" t="n">
        <f aca="false">IF(AND($U28&gt;CN$6,$U28&lt;=CO$6),+$T28,0)</f>
        <v>0</v>
      </c>
      <c r="CP28" s="87" t="n">
        <f aca="false">IF(AND($U28&gt;CO$6,$U28&lt;=CP$6),+$T28,0)</f>
        <v>0</v>
      </c>
      <c r="CQ28" s="87" t="n">
        <f aca="false">IF(AND($U28&gt;CP$6,$U28&lt;=CQ$6),+$T28,0)</f>
        <v>0</v>
      </c>
      <c r="CR28" s="87" t="n">
        <f aca="false">IF(AND($U28&gt;CQ$6,$U28&lt;=CR$6),+$T28,0)</f>
        <v>0</v>
      </c>
      <c r="CS28" s="87" t="n">
        <f aca="false">IF(AND($U28&gt;CR$6,$U28&lt;=CS$6),+$T28,0)</f>
        <v>0</v>
      </c>
      <c r="CT28" s="87" t="n">
        <f aca="false">IF(AND($U28&gt;CS$6,$U28&lt;=CT$6),+$T28,0)</f>
        <v>0</v>
      </c>
      <c r="CU28" s="87" t="n">
        <f aca="false">IF(AND($U28&gt;CT$6,$U28&lt;=CU$6),+$T28,0)</f>
        <v>0</v>
      </c>
      <c r="CV28" s="87" t="n">
        <f aca="false">IF(AND($U28&gt;CU$6,$U28&lt;=CV$6),+$T28,0)</f>
        <v>0</v>
      </c>
      <c r="CW28" s="87" t="n">
        <f aca="false">IF(AND($U28&gt;CV$6,$U28&lt;=CW$6),+$T28,0)</f>
        <v>0</v>
      </c>
      <c r="CX28" s="87" t="n">
        <f aca="false">IF(AND($U28&gt;CW$6,$U28&lt;=CX$6),+$T28,0)</f>
        <v>0</v>
      </c>
      <c r="CY28" s="87" t="n">
        <f aca="false">IF(AND($U28&gt;CX$6,$U28&lt;=CY$6),+$T28,0)</f>
        <v>0</v>
      </c>
      <c r="CZ28" s="87" t="n">
        <f aca="false">IF(AND($U28&gt;CY$6,$U28&lt;=CZ$6),+$T28,0)</f>
        <v>0</v>
      </c>
      <c r="DA28" s="87" t="n">
        <f aca="false">IF(AND($U28&gt;CZ$6,$U28&lt;=DA$6),+$T28,0)</f>
        <v>0</v>
      </c>
      <c r="DB28" s="87" t="n">
        <f aca="false">IF(AND($U28&gt;DA$6,$U28&lt;=DB$6),+$T28,0)</f>
        <v>0</v>
      </c>
      <c r="DC28" s="87" t="n">
        <f aca="false">IF(AND($U28&gt;DB$6,$U28&lt;=DC$6),+$T28,0)</f>
        <v>0</v>
      </c>
      <c r="DD28" s="87" t="n">
        <f aca="false">IF(AND($U28&gt;DC$6,$U28&lt;=DD$6),+$T28,0)</f>
        <v>0</v>
      </c>
      <c r="DE28" s="87" t="n">
        <f aca="false">IF(AND($U28&gt;DD$6,$U28&lt;=DE$6),+$T28,0)</f>
        <v>0</v>
      </c>
      <c r="DF28" s="87" t="n">
        <f aca="false">IF(AND($U28&gt;DE$6,$U28&lt;=DF$6),+$T28,0)</f>
        <v>0</v>
      </c>
      <c r="DG28" s="87" t="n">
        <f aca="false">IF(AND($U28&gt;DF$6,$U28&lt;=DG$6),+$T28,0)</f>
        <v>0</v>
      </c>
      <c r="DH28" s="87" t="n">
        <f aca="false">IF(AND($U28&gt;DG$6,$U28&lt;=DH$6),+$T28,0)</f>
        <v>0</v>
      </c>
      <c r="DI28" s="87" t="n">
        <f aca="false">IF(AND($U28&gt;DH$6,$U28&lt;=DI$6),+$T28,0)</f>
        <v>0</v>
      </c>
      <c r="DJ28" s="87" t="n">
        <f aca="false">IF(AND($U28&gt;DI$6,$U28&lt;=DJ$6),+$T28,0)</f>
        <v>0</v>
      </c>
      <c r="DK28" s="87" t="n">
        <f aca="false">IF(AND($U28&gt;DJ$6,$U28&lt;=DK$6),+$T28,0)</f>
        <v>0</v>
      </c>
      <c r="DL28" s="87" t="n">
        <f aca="false">IF(AND($U28&gt;DK$6,$U28&lt;=DL$6),+$T28,0)</f>
        <v>0</v>
      </c>
      <c r="DM28" s="87" t="n">
        <f aca="false">IF(AND($U28&gt;DL$6,$U28&lt;=DM$6),+$T28,0)</f>
        <v>0</v>
      </c>
      <c r="DN28" s="87" t="n">
        <f aca="false">IF(AND($U28&gt;DM$6,$U28&lt;=DN$6),+$T28,0)</f>
        <v>0</v>
      </c>
      <c r="DO28" s="87" t="n">
        <f aca="false">IF(AND($U28&gt;DN$6,$U28&lt;=DO$6),+$T28,0)</f>
        <v>0</v>
      </c>
      <c r="DP28" s="87" t="n">
        <f aca="false">IF(AND($U28&gt;DO$6,$U28&lt;=DP$6),+$T28,0)</f>
        <v>0</v>
      </c>
      <c r="DQ28" s="87" t="n">
        <f aca="false">IF(AND($U28&gt;DP$6,$U28&lt;=DQ$6),+$T28,0)</f>
        <v>0</v>
      </c>
      <c r="DR28" s="87" t="n">
        <f aca="false">IF(AND($U28&gt;DQ$6,$U28&lt;=DR$6),+$T28,0)</f>
        <v>0</v>
      </c>
      <c r="DS28" s="87" t="n">
        <f aca="false">IF(AND($U28&gt;DR$6,$U28&lt;=DS$6),+$T28,0)</f>
        <v>0</v>
      </c>
      <c r="DT28" s="87" t="n">
        <f aca="false">IF(AND($U28&gt;DS$6,$U28&lt;=DT$6),+$T28,0)</f>
        <v>0</v>
      </c>
      <c r="DU28" s="87" t="n">
        <f aca="false">IF(AND($U28&gt;DT$6,$U28&lt;=DU$6),+$T28,0)</f>
        <v>0</v>
      </c>
      <c r="DV28" s="87" t="n">
        <f aca="false">IF(AND($U28&gt;DU$6,$U28&lt;=DV$6),+$T28,0)</f>
        <v>0</v>
      </c>
      <c r="DW28" s="87" t="n">
        <f aca="false">IF(AND($U28&gt;DV$6,$U28&lt;=DW$6),+$T28,0)</f>
        <v>0</v>
      </c>
      <c r="DX28" s="87" t="n">
        <f aca="false">IF(AND($U28&gt;DW$6,$U28&lt;=DX$6),+$T28,0)</f>
        <v>0</v>
      </c>
      <c r="DY28" s="87" t="n">
        <f aca="false">IF(AND($U28&gt;DX$6,$U28&lt;=DY$6),+$T28,0)</f>
        <v>0</v>
      </c>
      <c r="DZ28" s="87" t="n">
        <f aca="false">IF(AND($U28&gt;DY$6,$U28&lt;=DZ$6),+$T28,0)</f>
        <v>0</v>
      </c>
      <c r="EA28" s="87" t="n">
        <f aca="false">IF(AND($U28&gt;DZ$6,$U28&lt;=EA$6),+$T28,0)</f>
        <v>0</v>
      </c>
      <c r="EB28" s="87" t="n">
        <f aca="false">IF(AND($U28&gt;EA$6,$U28&lt;=EB$6),+$T28,0)</f>
        <v>0</v>
      </c>
      <c r="EC28" s="87" t="n">
        <f aca="false">IF(AND($U28&gt;EB$6,$U28&lt;=EC$6),+$T28,0)</f>
        <v>0</v>
      </c>
      <c r="ED28" s="87" t="n">
        <f aca="false">IF(AND($U28&gt;EC$6,$U28&lt;=ED$6),+$T28,0)</f>
        <v>0</v>
      </c>
      <c r="EE28" s="87" t="n">
        <f aca="false">IF(AND($U28&gt;ED$6,$U28&lt;=EE$6),+$T28,0)</f>
        <v>0</v>
      </c>
      <c r="EF28" s="87" t="n">
        <f aca="false">IF(AND($U28&gt;EE$6,$U28&lt;=EF$6),+$T28,0)</f>
        <v>0</v>
      </c>
      <c r="EG28" s="87" t="n">
        <f aca="false">IF(AND($U28&gt;EF$6,$U28&lt;=EG$6),+$T28,0)</f>
        <v>0</v>
      </c>
      <c r="EH28" s="87" t="n">
        <f aca="false">IF(AND($U28&gt;EG$6,$U28&lt;=EH$6),+$T28,0)</f>
        <v>0</v>
      </c>
      <c r="EI28" s="87" t="n">
        <f aca="false">IF(AND($U28&gt;EH$6,$U28&lt;=EI$6),+$T28,0)</f>
        <v>0</v>
      </c>
      <c r="EJ28" s="87" t="n">
        <f aca="false">IF(AND($U28&gt;EI$6,$U28&lt;=EJ$6),+$T28,0)</f>
        <v>0</v>
      </c>
      <c r="EK28" s="87" t="n">
        <f aca="false">IF(AND($U28&gt;EJ$6,$U28&lt;=EK$6),+$T28,0)</f>
        <v>0</v>
      </c>
      <c r="EL28" s="87" t="n">
        <f aca="false">IF(AND($U28&gt;EK$6,$U28&lt;=EL$6),+$T28,0)</f>
        <v>0</v>
      </c>
      <c r="EM28" s="87" t="n">
        <f aca="false">IF(AND($U28&gt;EL$6,$U28&lt;=EM$6),+$T28,0)</f>
        <v>0</v>
      </c>
      <c r="EN28" s="87" t="n">
        <f aca="false">IF(AND($U28&gt;EM$6,$U28&lt;=EN$6),+$T28,0)</f>
        <v>0</v>
      </c>
      <c r="EO28" s="87" t="n">
        <f aca="false">IF(AND($U28&gt;EN$6,$U28&lt;=EO$6),+$T28,0)</f>
        <v>0</v>
      </c>
      <c r="EP28" s="87" t="n">
        <f aca="false">IF(AND($U28&gt;EO$6,$U28&lt;=EP$6),+$T28,0)</f>
        <v>0</v>
      </c>
      <c r="EQ28" s="87" t="n">
        <f aca="false">IF(AND($U28&gt;EP$6,$U28&lt;=EQ$6),+$T28,0)</f>
        <v>0</v>
      </c>
      <c r="ER28" s="87" t="n">
        <f aca="false">IF(AND($U28&gt;EQ$6,$U28&lt;=ER$6),+$T28,0)</f>
        <v>0</v>
      </c>
      <c r="ES28" s="87" t="n">
        <f aca="false">IF(AND($U28&gt;ER$6,$U28&lt;=ES$6),+$T28,0)</f>
        <v>0</v>
      </c>
      <c r="ET28" s="87" t="n">
        <f aca="false">IF(AND($U28&gt;ES$6,$U28&lt;=ET$6),+$T28,0)</f>
        <v>0</v>
      </c>
      <c r="EU28" s="87" t="n">
        <f aca="false">IF(AND($U28&gt;ET$6,$U28&lt;=EU$6),+$T28,0)</f>
        <v>0</v>
      </c>
      <c r="EV28" s="87" t="n">
        <f aca="false">IF(AND($U28&gt;EU$6,$U28&lt;=EV$6),+$T28,0)</f>
        <v>0</v>
      </c>
      <c r="EW28" s="87" t="n">
        <f aca="false">IF(AND($U28&gt;EV$6,$U28&lt;=EW$6),+$T28,0)</f>
        <v>0</v>
      </c>
      <c r="EX28" s="87" t="n">
        <f aca="false">IF(AND($U28&gt;EW$6,$U28&lt;=EX$6),+$T28,0)</f>
        <v>0</v>
      </c>
      <c r="EY28" s="87" t="n">
        <f aca="false">IF(AND($U28&gt;EX$6,$U28&lt;=EY$6),+$T28,0)</f>
        <v>0</v>
      </c>
      <c r="EZ28" s="87" t="n">
        <f aca="false">IF(AND($U28&gt;EY$6,$U28&lt;=EZ$6),+$T28,0)</f>
        <v>0</v>
      </c>
      <c r="FA28" s="87" t="n">
        <f aca="false">IF(AND($U28&gt;EZ$6,$U28&lt;=FA$6),+$T28,0)</f>
        <v>0</v>
      </c>
      <c r="FB28" s="87" t="n">
        <f aca="false">IF(AND($U28&gt;FA$6,$U28&lt;=FB$6),+$T28,0)</f>
        <v>0</v>
      </c>
      <c r="FC28" s="87" t="n">
        <f aca="false">IF(AND($U28&gt;FB$6,$U28&lt;=FC$6),+$T28,0)</f>
        <v>0</v>
      </c>
      <c r="FD28" s="87" t="n">
        <f aca="false">IF(AND($U28&gt;FC$6,$U28&lt;=FD$6),+$T28,0)</f>
        <v>0</v>
      </c>
      <c r="FE28" s="87" t="n">
        <f aca="false">IF(AND($U28&gt;FD$6,$U28&lt;=FE$6),+$T28,0)</f>
        <v>0</v>
      </c>
      <c r="FF28" s="87" t="n">
        <f aca="false">IF(AND($U28&gt;FE$6,$U28&lt;=FF$6),+$T28,0)</f>
        <v>0</v>
      </c>
      <c r="FG28" s="87" t="n">
        <f aca="false">IF(AND($U28&gt;FF$6,$U28&lt;=FG$6),+$T28,0)</f>
        <v>0</v>
      </c>
      <c r="FH28" s="87" t="n">
        <f aca="false">IF(AND($U28&gt;FG$6,$U28&lt;=FH$6),+$T28,0)</f>
        <v>0</v>
      </c>
      <c r="FI28" s="87" t="n">
        <f aca="false">IF(AND($U28&gt;FH$6,$U28&lt;=FI$6),+$T28,0)</f>
        <v>0</v>
      </c>
      <c r="FJ28" s="87" t="n">
        <f aca="false">IF(AND($U28&gt;FI$6,$U28&lt;=FJ$6),+$T28,0)</f>
        <v>0</v>
      </c>
      <c r="FK28" s="87" t="n">
        <f aca="false">IF(AND($U28&gt;FJ$6,$U28&lt;=FK$6),+$T28,0)</f>
        <v>0</v>
      </c>
      <c r="FL28" s="87" t="n">
        <f aca="false">IF(AND($U28&gt;FK$6,$U28&lt;=FL$6),+$T28,0)</f>
        <v>0</v>
      </c>
      <c r="FM28" s="87" t="n">
        <f aca="false">IF(AND($U28&gt;FL$6,$U28&lt;=FM$6),+$T28,0)</f>
        <v>0</v>
      </c>
      <c r="FN28" s="87" t="n">
        <f aca="false">IF(AND($U28&gt;FM$6,$U28&lt;=FN$6),+$T28,0)</f>
        <v>0</v>
      </c>
      <c r="FO28" s="87" t="n">
        <f aca="false">IF(AND($U28&gt;FN$6,$U28&lt;=FO$6),+$T28,0)</f>
        <v>0</v>
      </c>
      <c r="FP28" s="87" t="n">
        <f aca="false">IF(AND($U28&gt;FO$6,$U28&lt;=FP$6),+$T28,0)</f>
        <v>0</v>
      </c>
      <c r="FQ28" s="87" t="n">
        <f aca="false">IF(AND($U28&gt;FP$6,$U28&lt;=FQ$6),+$T28,0)</f>
        <v>0</v>
      </c>
      <c r="FR28" s="87" t="n">
        <f aca="false">IF(AND($U28&gt;FQ$6,$U28&lt;=FR$6),+$T28,0)</f>
        <v>0</v>
      </c>
      <c r="FS28" s="87" t="n">
        <f aca="false">IF(AND($U28&gt;FR$6,$U28&lt;=FS$6),+$T28,0)</f>
        <v>0</v>
      </c>
      <c r="FT28" s="87" t="n">
        <f aca="false">IF(AND($U28&gt;FS$6,$U28&lt;=FT$6),+$T28,0)</f>
        <v>0</v>
      </c>
      <c r="FU28" s="87" t="n">
        <f aca="false">IF(AND($U28&gt;FT$6,$U28&lt;=FU$6),+$T28,0)</f>
        <v>0</v>
      </c>
      <c r="FV28" s="87" t="n">
        <f aca="false">IF(AND($U28&gt;FU$6,$U28&lt;=FV$6),+$T28,0)</f>
        <v>0</v>
      </c>
      <c r="FW28" s="87" t="n">
        <f aca="false">IF(AND($U28&gt;FV$6,$U28&lt;=FW$6),+$T28,0)</f>
        <v>0</v>
      </c>
      <c r="FX28" s="87" t="n">
        <f aca="false">IF(AND($U28&gt;FW$6,$U28&lt;=FX$6),+$T28,0)</f>
        <v>0</v>
      </c>
      <c r="FY28" s="87" t="n">
        <f aca="false">IF(AND($U28&gt;FX$6,$U28&lt;=FY$6),+$T28,0)</f>
        <v>0</v>
      </c>
      <c r="FZ28" s="87" t="n">
        <f aca="false">IF(AND($U28&gt;FY$6,$U28&lt;=FZ$6),+$T28,0)</f>
        <v>0</v>
      </c>
      <c r="GA28" s="87" t="n">
        <f aca="false">IF(AND($U28&gt;FZ$6,$U28&lt;=GA$6),+$T28,0)</f>
        <v>0</v>
      </c>
      <c r="GB28" s="87" t="n">
        <f aca="false">IF(AND($U28&gt;GA$6,$U28&lt;=GB$6),+$T28,0)</f>
        <v>0</v>
      </c>
      <c r="GC28" s="18"/>
      <c r="GD28" s="65" t="n">
        <f aca="false">SUM($X28:$GC28)</f>
        <v>210</v>
      </c>
      <c r="GE28" s="65" t="n">
        <f aca="false">+GD28-T28</f>
        <v>0</v>
      </c>
      <c r="GF28" s="87"/>
      <c r="GG28" s="87"/>
      <c r="GH28" s="87"/>
      <c r="GI28" s="87"/>
      <c r="GJ28" s="87"/>
      <c r="GK28" s="87"/>
      <c r="GL28" s="87"/>
      <c r="GM28" s="87"/>
      <c r="GN28" s="87"/>
      <c r="GO28" s="87"/>
      <c r="GP28" s="87"/>
      <c r="GQ28" s="87"/>
      <c r="GR28" s="87"/>
      <c r="GS28" s="87"/>
      <c r="GT28" s="87"/>
      <c r="GU28" s="87"/>
      <c r="GV28" s="87"/>
      <c r="GW28" s="87"/>
      <c r="GX28" s="87"/>
      <c r="GY28" s="87"/>
      <c r="GZ28" s="87"/>
      <c r="HA28" s="87"/>
      <c r="HB28" s="87"/>
      <c r="HC28" s="87"/>
      <c r="HD28" s="87"/>
      <c r="HE28" s="87"/>
      <c r="HF28" s="87"/>
      <c r="HG28" s="87"/>
      <c r="HH28" s="87"/>
      <c r="HI28" s="87"/>
      <c r="HJ28" s="87"/>
      <c r="HK28" s="87"/>
      <c r="HL28" s="87"/>
      <c r="HM28" s="87"/>
      <c r="HN28" s="87"/>
      <c r="HO28" s="87"/>
      <c r="HP28" s="87"/>
      <c r="HQ28" s="87"/>
      <c r="HR28" s="87"/>
      <c r="HS28" s="87"/>
      <c r="HT28" s="87"/>
      <c r="HU28" s="87"/>
      <c r="HV28" s="87"/>
      <c r="HW28" s="87"/>
      <c r="HX28" s="87"/>
      <c r="HY28" s="87"/>
      <c r="HZ28" s="87"/>
      <c r="IA28" s="87"/>
      <c r="IB28" s="87"/>
      <c r="IC28" s="87"/>
      <c r="ID28" s="87"/>
      <c r="IE28" s="87"/>
      <c r="IF28" s="87"/>
      <c r="IG28" s="87"/>
      <c r="IH28" s="87"/>
      <c r="II28" s="87"/>
      <c r="IJ28" s="87"/>
      <c r="IK28" s="87"/>
      <c r="IL28" s="87"/>
      <c r="IM28" s="87"/>
      <c r="IN28" s="87"/>
      <c r="IO28" s="87"/>
      <c r="IP28" s="87"/>
      <c r="IQ28" s="87"/>
      <c r="IR28" s="87"/>
      <c r="IS28" s="87"/>
      <c r="IT28" s="87"/>
      <c r="IU28" s="87"/>
      <c r="IV28" s="87"/>
      <c r="IW28" s="87"/>
    </row>
    <row r="29" customFormat="false" ht="12.75" hidden="false" customHeight="false" outlineLevel="0" collapsed="false">
      <c r="A29" s="111" t="n">
        <v>4</v>
      </c>
      <c r="B29" s="55" t="s">
        <v>259</v>
      </c>
      <c r="C29" s="97" t="s">
        <v>257</v>
      </c>
      <c r="D29" s="112" t="s">
        <v>295</v>
      </c>
      <c r="E29" s="0" t="s">
        <v>296</v>
      </c>
      <c r="F29" s="99" t="n">
        <v>37134</v>
      </c>
      <c r="H29" s="101" t="s">
        <v>297</v>
      </c>
      <c r="I29" s="45" t="s">
        <v>230</v>
      </c>
      <c r="J29" s="89" t="s">
        <v>298</v>
      </c>
      <c r="K29" s="89"/>
      <c r="L29" s="101" t="s">
        <v>284</v>
      </c>
      <c r="M29" s="35" t="s">
        <v>304</v>
      </c>
      <c r="N29" s="35" t="s">
        <v>299</v>
      </c>
      <c r="O29" s="101"/>
      <c r="P29" s="101"/>
      <c r="Q29" s="101"/>
      <c r="R29" s="109" t="n">
        <v>20000</v>
      </c>
      <c r="S29" s="101" t="s">
        <v>305</v>
      </c>
      <c r="T29" s="55" t="n">
        <v>164.7</v>
      </c>
      <c r="U29" s="114" t="n">
        <v>37420</v>
      </c>
      <c r="V29" s="87"/>
      <c r="W29" s="87"/>
      <c r="X29" s="87" t="n">
        <f aca="false">IF(AND($U29&gt;W$6,$U29&lt;=X$6),+$T29,0)</f>
        <v>0</v>
      </c>
      <c r="Y29" s="87" t="n">
        <f aca="false">IF(AND($U29&gt;X$6,$U29&lt;=Y$6),+$T29,0)</f>
        <v>0</v>
      </c>
      <c r="Z29" s="87" t="n">
        <f aca="false">IF(AND($U29&gt;Y$6,$U29&lt;=Z$6),+$T29,0)</f>
        <v>0</v>
      </c>
      <c r="AA29" s="87" t="n">
        <f aca="false">IF(AND($U29&gt;Z$6,$U29&lt;=AA$6),+$T29,0)</f>
        <v>164.7</v>
      </c>
      <c r="AB29" s="87" t="n">
        <f aca="false">IF(AND($U29&gt;AA$6,$U29&lt;=AB$6),+$T29,0)</f>
        <v>0</v>
      </c>
      <c r="AC29" s="87" t="n">
        <f aca="false">IF(AND($U29&gt;AB$6,$U29&lt;=AC$6),+$T29,0)</f>
        <v>0</v>
      </c>
      <c r="AD29" s="87" t="n">
        <f aca="false">IF(AND($U29&gt;AC$6,$U29&lt;=AD$6),+$T29,0)</f>
        <v>0</v>
      </c>
      <c r="AE29" s="87" t="n">
        <f aca="false">IF(AND($U29&gt;AD$6,$U29&lt;=AE$6),+$T29,0)</f>
        <v>0</v>
      </c>
      <c r="AF29" s="87" t="n">
        <f aca="false">IF(AND($U29&gt;AE$6,$U29&lt;=AF$6),+$T29,0)</f>
        <v>0</v>
      </c>
      <c r="AG29" s="87" t="n">
        <f aca="false">IF(AND($U29&gt;AF$6,$U29&lt;=AG$6),+$T29,0)</f>
        <v>0</v>
      </c>
      <c r="AH29" s="87" t="n">
        <f aca="false">IF(AND($U29&gt;AG$6,$U29&lt;=AH$6),+$T29,0)</f>
        <v>0</v>
      </c>
      <c r="AI29" s="87" t="n">
        <f aca="false">IF(AND($U29&gt;AH$6,$U29&lt;=AI$6),+$T29,0)</f>
        <v>0</v>
      </c>
      <c r="AJ29" s="87" t="n">
        <f aca="false">IF(AND($U29&gt;AI$6,$U29&lt;=AJ$6),+$T29,0)</f>
        <v>0</v>
      </c>
      <c r="AK29" s="87" t="n">
        <f aca="false">IF(AND($U29&gt;AJ$6,$U29&lt;=AK$6),+$T29,0)</f>
        <v>0</v>
      </c>
      <c r="AL29" s="87" t="n">
        <f aca="false">IF(AND($U29&gt;AK$6,$U29&lt;=AL$6),+$T29,0)</f>
        <v>0</v>
      </c>
      <c r="AM29" s="87" t="n">
        <f aca="false">IF(AND($U29&gt;AL$6,$U29&lt;=AM$6),+$T29,0)</f>
        <v>0</v>
      </c>
      <c r="AN29" s="87" t="n">
        <f aca="false">IF(AND($U29&gt;AM$6,$U29&lt;=AN$6),+$T29,0)</f>
        <v>0</v>
      </c>
      <c r="AO29" s="87" t="n">
        <f aca="false">IF(AND($U29&gt;AN$6,$U29&lt;=AO$6),+$T29,0)</f>
        <v>0</v>
      </c>
      <c r="AP29" s="87" t="n">
        <f aca="false">IF(AND($U29&gt;AO$6,$U29&lt;=AP$6),+$T29,0)</f>
        <v>0</v>
      </c>
      <c r="AQ29" s="87" t="n">
        <f aca="false">IF(AND($U29&gt;AP$6,$U29&lt;=AQ$6),+$T29,0)</f>
        <v>0</v>
      </c>
      <c r="AR29" s="87" t="n">
        <f aca="false">IF(AND($U29&gt;AQ$6,$U29&lt;=AR$6),+$T29,0)</f>
        <v>0</v>
      </c>
      <c r="AS29" s="87" t="n">
        <f aca="false">IF(AND($U29&gt;AR$6,$U29&lt;=AS$6),+$T29,0)</f>
        <v>0</v>
      </c>
      <c r="AT29" s="87" t="n">
        <f aca="false">IF(AND($U29&gt;AS$6,$U29&lt;=AT$6),+$T29,0)</f>
        <v>0</v>
      </c>
      <c r="AU29" s="87" t="n">
        <f aca="false">IF(AND($U29&gt;AT$6,$U29&lt;=AU$6),+$T29,0)</f>
        <v>0</v>
      </c>
      <c r="AV29" s="87" t="n">
        <f aca="false">IF(AND($U29&gt;AU$6,$U29&lt;=AV$6),+$T29,0)</f>
        <v>0</v>
      </c>
      <c r="AW29" s="87" t="n">
        <f aca="false">IF(AND($U29&gt;AV$6,$U29&lt;=AW$6),+$T29,0)</f>
        <v>0</v>
      </c>
      <c r="AX29" s="87" t="n">
        <f aca="false">IF(AND($U29&gt;AW$6,$U29&lt;=AX$6),+$T29,0)</f>
        <v>0</v>
      </c>
      <c r="AY29" s="87" t="n">
        <f aca="false">IF(AND($U29&gt;AX$6,$U29&lt;=AY$6),+$T29,0)</f>
        <v>0</v>
      </c>
      <c r="AZ29" s="87" t="n">
        <f aca="false">IF(AND($U29&gt;AY$6,$U29&lt;=AZ$6),+$T29,0)</f>
        <v>0</v>
      </c>
      <c r="BA29" s="87" t="n">
        <f aca="false">IF(AND($U29&gt;AZ$6,$U29&lt;=BA$6),+$T29,0)</f>
        <v>0</v>
      </c>
      <c r="BB29" s="87" t="n">
        <f aca="false">IF(AND($U29&gt;BA$6,$U29&lt;=BB$6),+$T29,0)</f>
        <v>0</v>
      </c>
      <c r="BC29" s="87" t="n">
        <f aca="false">IF(AND($U29&gt;BB$6,$U29&lt;=BC$6),+$T29,0)</f>
        <v>0</v>
      </c>
      <c r="BD29" s="87" t="n">
        <f aca="false">IF(AND($U29&gt;BC$6,$U29&lt;=BD$6),+$T29,0)</f>
        <v>0</v>
      </c>
      <c r="BE29" s="87" t="n">
        <f aca="false">IF(AND($U29&gt;BD$6,$U29&lt;=BE$6),+$T29,0)</f>
        <v>0</v>
      </c>
      <c r="BF29" s="87" t="n">
        <f aca="false">IF(AND($U29&gt;BE$6,$U29&lt;=BF$6),+$T29,0)</f>
        <v>0</v>
      </c>
      <c r="BG29" s="87" t="n">
        <f aca="false">IF(AND($U29&gt;BF$6,$U29&lt;=BG$6),+$T29,0)</f>
        <v>0</v>
      </c>
      <c r="BH29" s="87" t="n">
        <f aca="false">IF(AND($U29&gt;BG$6,$U29&lt;=BH$6),+$T29,0)</f>
        <v>0</v>
      </c>
      <c r="BI29" s="87" t="n">
        <f aca="false">IF(AND($U29&gt;BH$6,$U29&lt;=BI$6),+$T29,0)</f>
        <v>0</v>
      </c>
      <c r="BJ29" s="87" t="n">
        <f aca="false">IF(AND($U29&gt;BI$6,$U29&lt;=BJ$6),+$T29,0)</f>
        <v>0</v>
      </c>
      <c r="BK29" s="87" t="n">
        <f aca="false">IF(AND($U29&gt;BJ$6,$U29&lt;=BK$6),+$T29,0)</f>
        <v>0</v>
      </c>
      <c r="BL29" s="87" t="n">
        <f aca="false">IF(AND($U29&gt;BK$6,$U29&lt;=BL$6),+$T29,0)</f>
        <v>0</v>
      </c>
      <c r="BM29" s="87" t="n">
        <f aca="false">IF(AND($U29&gt;BL$6,$U29&lt;=BM$6),+$T29,0)</f>
        <v>0</v>
      </c>
      <c r="BN29" s="87" t="n">
        <f aca="false">IF(AND($U29&gt;BM$6,$U29&lt;=BN$6),+$T29,0)</f>
        <v>0</v>
      </c>
      <c r="BO29" s="87" t="n">
        <f aca="false">IF(AND($U29&gt;BN$6,$U29&lt;=BO$6),+$T29,0)</f>
        <v>0</v>
      </c>
      <c r="BP29" s="87" t="n">
        <f aca="false">IF(AND($U29&gt;BO$6,$U29&lt;=BP$6),+$T29,0)</f>
        <v>0</v>
      </c>
      <c r="BQ29" s="87" t="n">
        <f aca="false">IF(AND($U29&gt;BP$6,$U29&lt;=BQ$6),+$T29,0)</f>
        <v>0</v>
      </c>
      <c r="BR29" s="87" t="n">
        <f aca="false">IF(AND($U29&gt;BQ$6,$U29&lt;=BR$6),+$T29,0)</f>
        <v>0</v>
      </c>
      <c r="BS29" s="87" t="n">
        <f aca="false">IF(AND($U29&gt;BR$6,$U29&lt;=BS$6),+$T29,0)</f>
        <v>0</v>
      </c>
      <c r="BT29" s="87" t="n">
        <f aca="false">IF(AND($U29&gt;BS$6,$U29&lt;=BT$6),+$T29,0)</f>
        <v>0</v>
      </c>
      <c r="BU29" s="87" t="n">
        <f aca="false">IF(AND($U29&gt;BT$6,$U29&lt;=BU$6),+$T29,0)</f>
        <v>0</v>
      </c>
      <c r="BV29" s="87" t="n">
        <f aca="false">IF(AND($U29&gt;BU$6,$U29&lt;=BV$6),+$T29,0)</f>
        <v>0</v>
      </c>
      <c r="BW29" s="87" t="n">
        <f aca="false">IF(AND($U29&gt;BV$6,$U29&lt;=BW$6),+$T29,0)</f>
        <v>0</v>
      </c>
      <c r="BX29" s="87" t="n">
        <f aca="false">IF(AND($U29&gt;BW$6,$U29&lt;=BX$6),+$T29,0)</f>
        <v>0</v>
      </c>
      <c r="BY29" s="87" t="n">
        <f aca="false">IF(AND($U29&gt;BX$6,$U29&lt;=BY$6),+$T29,0)</f>
        <v>0</v>
      </c>
      <c r="BZ29" s="87" t="n">
        <f aca="false">IF(AND($U29&gt;BY$6,$U29&lt;=BZ$6),+$T29,0)</f>
        <v>0</v>
      </c>
      <c r="CA29" s="87" t="n">
        <f aca="false">IF(AND($U29&gt;BZ$6,$U29&lt;=CA$6),+$T29,0)</f>
        <v>0</v>
      </c>
      <c r="CB29" s="87" t="n">
        <f aca="false">IF(AND($U29&gt;CA$6,$U29&lt;=CB$6),+$T29,0)</f>
        <v>0</v>
      </c>
      <c r="CC29" s="87" t="n">
        <f aca="false">IF(AND($U29&gt;CB$6,$U29&lt;=CC$6),+$T29,0)</f>
        <v>0</v>
      </c>
      <c r="CD29" s="87" t="n">
        <f aca="false">IF(AND($U29&gt;CC$6,$U29&lt;=CD$6),+$T29,0)</f>
        <v>0</v>
      </c>
      <c r="CE29" s="87" t="n">
        <f aca="false">IF(AND($U29&gt;CD$6,$U29&lt;=CE$6),+$T29,0)</f>
        <v>0</v>
      </c>
      <c r="CF29" s="87" t="n">
        <f aca="false">IF(AND($U29&gt;CE$6,$U29&lt;=CF$6),+$T29,0)</f>
        <v>0</v>
      </c>
      <c r="CG29" s="87" t="n">
        <f aca="false">IF(AND($U29&gt;CF$6,$U29&lt;=CG$6),+$T29,0)</f>
        <v>0</v>
      </c>
      <c r="CH29" s="87" t="n">
        <f aca="false">IF(AND($U29&gt;CG$6,$U29&lt;=CH$6),+$T29,0)</f>
        <v>0</v>
      </c>
      <c r="CI29" s="87" t="n">
        <f aca="false">IF(AND($U29&gt;CH$6,$U29&lt;=CI$6),+$T29,0)</f>
        <v>0</v>
      </c>
      <c r="CJ29" s="87" t="n">
        <f aca="false">IF(AND($U29&gt;CI$6,$U29&lt;=CJ$6),+$T29,0)</f>
        <v>0</v>
      </c>
      <c r="CK29" s="87" t="n">
        <f aca="false">IF(AND($U29&gt;CJ$6,$U29&lt;=CK$6),+$T29,0)</f>
        <v>0</v>
      </c>
      <c r="CL29" s="87" t="n">
        <f aca="false">IF(AND($U29&gt;CK$6,$U29&lt;=CL$6),+$T29,0)</f>
        <v>0</v>
      </c>
      <c r="CM29" s="87" t="n">
        <f aca="false">IF(AND($U29&gt;CL$6,$U29&lt;=CM$6),+$T29,0)</f>
        <v>0</v>
      </c>
      <c r="CN29" s="87" t="n">
        <f aca="false">IF(AND($U29&gt;CM$6,$U29&lt;=CN$6),+$T29,0)</f>
        <v>0</v>
      </c>
      <c r="CO29" s="87" t="n">
        <f aca="false">IF(AND($U29&gt;CN$6,$U29&lt;=CO$6),+$T29,0)</f>
        <v>0</v>
      </c>
      <c r="CP29" s="87" t="n">
        <f aca="false">IF(AND($U29&gt;CO$6,$U29&lt;=CP$6),+$T29,0)</f>
        <v>0</v>
      </c>
      <c r="CQ29" s="87" t="n">
        <f aca="false">IF(AND($U29&gt;CP$6,$U29&lt;=CQ$6),+$T29,0)</f>
        <v>0</v>
      </c>
      <c r="CR29" s="87" t="n">
        <f aca="false">IF(AND($U29&gt;CQ$6,$U29&lt;=CR$6),+$T29,0)</f>
        <v>0</v>
      </c>
      <c r="CS29" s="87" t="n">
        <f aca="false">IF(AND($U29&gt;CR$6,$U29&lt;=CS$6),+$T29,0)</f>
        <v>0</v>
      </c>
      <c r="CT29" s="87" t="n">
        <f aca="false">IF(AND($U29&gt;CS$6,$U29&lt;=CT$6),+$T29,0)</f>
        <v>0</v>
      </c>
      <c r="CU29" s="87" t="n">
        <f aca="false">IF(AND($U29&gt;CT$6,$U29&lt;=CU$6),+$T29,0)</f>
        <v>0</v>
      </c>
      <c r="CV29" s="87" t="n">
        <f aca="false">IF(AND($U29&gt;CU$6,$U29&lt;=CV$6),+$T29,0)</f>
        <v>0</v>
      </c>
      <c r="CW29" s="87" t="n">
        <f aca="false">IF(AND($U29&gt;CV$6,$U29&lt;=CW$6),+$T29,0)</f>
        <v>0</v>
      </c>
      <c r="CX29" s="87" t="n">
        <f aca="false">IF(AND($U29&gt;CW$6,$U29&lt;=CX$6),+$T29,0)</f>
        <v>0</v>
      </c>
      <c r="CY29" s="87" t="n">
        <f aca="false">IF(AND($U29&gt;CX$6,$U29&lt;=CY$6),+$T29,0)</f>
        <v>0</v>
      </c>
      <c r="CZ29" s="87" t="n">
        <f aca="false">IF(AND($U29&gt;CY$6,$U29&lt;=CZ$6),+$T29,0)</f>
        <v>0</v>
      </c>
      <c r="DA29" s="87" t="n">
        <f aca="false">IF(AND($U29&gt;CZ$6,$U29&lt;=DA$6),+$T29,0)</f>
        <v>0</v>
      </c>
      <c r="DB29" s="87" t="n">
        <f aca="false">IF(AND($U29&gt;DA$6,$U29&lt;=DB$6),+$T29,0)</f>
        <v>0</v>
      </c>
      <c r="DC29" s="87" t="n">
        <f aca="false">IF(AND($U29&gt;DB$6,$U29&lt;=DC$6),+$T29,0)</f>
        <v>0</v>
      </c>
      <c r="DD29" s="87" t="n">
        <f aca="false">IF(AND($U29&gt;DC$6,$U29&lt;=DD$6),+$T29,0)</f>
        <v>0</v>
      </c>
      <c r="DE29" s="87" t="n">
        <f aca="false">IF(AND($U29&gt;DD$6,$U29&lt;=DE$6),+$T29,0)</f>
        <v>0</v>
      </c>
      <c r="DF29" s="87" t="n">
        <f aca="false">IF(AND($U29&gt;DE$6,$U29&lt;=DF$6),+$T29,0)</f>
        <v>0</v>
      </c>
      <c r="DG29" s="87" t="n">
        <f aca="false">IF(AND($U29&gt;DF$6,$U29&lt;=DG$6),+$T29,0)</f>
        <v>0</v>
      </c>
      <c r="DH29" s="87" t="n">
        <f aca="false">IF(AND($U29&gt;DG$6,$U29&lt;=DH$6),+$T29,0)</f>
        <v>0</v>
      </c>
      <c r="DI29" s="87" t="n">
        <f aca="false">IF(AND($U29&gt;DH$6,$U29&lt;=DI$6),+$T29,0)</f>
        <v>0</v>
      </c>
      <c r="DJ29" s="87" t="n">
        <f aca="false">IF(AND($U29&gt;DI$6,$U29&lt;=DJ$6),+$T29,0)</f>
        <v>0</v>
      </c>
      <c r="DK29" s="87" t="n">
        <f aca="false">IF(AND($U29&gt;DJ$6,$U29&lt;=DK$6),+$T29,0)</f>
        <v>0</v>
      </c>
      <c r="DL29" s="87" t="n">
        <f aca="false">IF(AND($U29&gt;DK$6,$U29&lt;=DL$6),+$T29,0)</f>
        <v>0</v>
      </c>
      <c r="DM29" s="87" t="n">
        <f aca="false">IF(AND($U29&gt;DL$6,$U29&lt;=DM$6),+$T29,0)</f>
        <v>0</v>
      </c>
      <c r="DN29" s="87" t="n">
        <f aca="false">IF(AND($U29&gt;DM$6,$U29&lt;=DN$6),+$T29,0)</f>
        <v>0</v>
      </c>
      <c r="DO29" s="87" t="n">
        <f aca="false">IF(AND($U29&gt;DN$6,$U29&lt;=DO$6),+$T29,0)</f>
        <v>0</v>
      </c>
      <c r="DP29" s="87" t="n">
        <f aca="false">IF(AND($U29&gt;DO$6,$U29&lt;=DP$6),+$T29,0)</f>
        <v>0</v>
      </c>
      <c r="DQ29" s="87" t="n">
        <f aca="false">IF(AND($U29&gt;DP$6,$U29&lt;=DQ$6),+$T29,0)</f>
        <v>0</v>
      </c>
      <c r="DR29" s="87" t="n">
        <f aca="false">IF(AND($U29&gt;DQ$6,$U29&lt;=DR$6),+$T29,0)</f>
        <v>0</v>
      </c>
      <c r="DS29" s="87" t="n">
        <f aca="false">IF(AND($U29&gt;DR$6,$U29&lt;=DS$6),+$T29,0)</f>
        <v>0</v>
      </c>
      <c r="DT29" s="87" t="n">
        <f aca="false">IF(AND($U29&gt;DS$6,$U29&lt;=DT$6),+$T29,0)</f>
        <v>0</v>
      </c>
      <c r="DU29" s="87" t="n">
        <f aca="false">IF(AND($U29&gt;DT$6,$U29&lt;=DU$6),+$T29,0)</f>
        <v>0</v>
      </c>
      <c r="DV29" s="87" t="n">
        <f aca="false">IF(AND($U29&gt;DU$6,$U29&lt;=DV$6),+$T29,0)</f>
        <v>0</v>
      </c>
      <c r="DW29" s="87" t="n">
        <f aca="false">IF(AND($U29&gt;DV$6,$U29&lt;=DW$6),+$T29,0)</f>
        <v>0</v>
      </c>
      <c r="DX29" s="87" t="n">
        <f aca="false">IF(AND($U29&gt;DW$6,$U29&lt;=DX$6),+$T29,0)</f>
        <v>0</v>
      </c>
      <c r="DY29" s="87" t="n">
        <f aca="false">IF(AND($U29&gt;DX$6,$U29&lt;=DY$6),+$T29,0)</f>
        <v>0</v>
      </c>
      <c r="DZ29" s="87" t="n">
        <f aca="false">IF(AND($U29&gt;DY$6,$U29&lt;=DZ$6),+$T29,0)</f>
        <v>0</v>
      </c>
      <c r="EA29" s="87" t="n">
        <f aca="false">IF(AND($U29&gt;DZ$6,$U29&lt;=EA$6),+$T29,0)</f>
        <v>0</v>
      </c>
      <c r="EB29" s="87" t="n">
        <f aca="false">IF(AND($U29&gt;EA$6,$U29&lt;=EB$6),+$T29,0)</f>
        <v>0</v>
      </c>
      <c r="EC29" s="87" t="n">
        <f aca="false">IF(AND($U29&gt;EB$6,$U29&lt;=EC$6),+$T29,0)</f>
        <v>0</v>
      </c>
      <c r="ED29" s="87" t="n">
        <f aca="false">IF(AND($U29&gt;EC$6,$U29&lt;=ED$6),+$T29,0)</f>
        <v>0</v>
      </c>
      <c r="EE29" s="87" t="n">
        <f aca="false">IF(AND($U29&gt;ED$6,$U29&lt;=EE$6),+$T29,0)</f>
        <v>0</v>
      </c>
      <c r="EF29" s="87" t="n">
        <f aca="false">IF(AND($U29&gt;EE$6,$U29&lt;=EF$6),+$T29,0)</f>
        <v>0</v>
      </c>
      <c r="EG29" s="87" t="n">
        <f aca="false">IF(AND($U29&gt;EF$6,$U29&lt;=EG$6),+$T29,0)</f>
        <v>0</v>
      </c>
      <c r="EH29" s="87" t="n">
        <f aca="false">IF(AND($U29&gt;EG$6,$U29&lt;=EH$6),+$T29,0)</f>
        <v>0</v>
      </c>
      <c r="EI29" s="87" t="n">
        <f aca="false">IF(AND($U29&gt;EH$6,$U29&lt;=EI$6),+$T29,0)</f>
        <v>0</v>
      </c>
      <c r="EJ29" s="87" t="n">
        <f aca="false">IF(AND($U29&gt;EI$6,$U29&lt;=EJ$6),+$T29,0)</f>
        <v>0</v>
      </c>
      <c r="EK29" s="87" t="n">
        <f aca="false">IF(AND($U29&gt;EJ$6,$U29&lt;=EK$6),+$T29,0)</f>
        <v>0</v>
      </c>
      <c r="EL29" s="87" t="n">
        <f aca="false">IF(AND($U29&gt;EK$6,$U29&lt;=EL$6),+$T29,0)</f>
        <v>0</v>
      </c>
      <c r="EM29" s="87" t="n">
        <f aca="false">IF(AND($U29&gt;EL$6,$U29&lt;=EM$6),+$T29,0)</f>
        <v>0</v>
      </c>
      <c r="EN29" s="87" t="n">
        <f aca="false">IF(AND($U29&gt;EM$6,$U29&lt;=EN$6),+$T29,0)</f>
        <v>0</v>
      </c>
      <c r="EO29" s="87" t="n">
        <f aca="false">IF(AND($U29&gt;EN$6,$U29&lt;=EO$6),+$T29,0)</f>
        <v>0</v>
      </c>
      <c r="EP29" s="87" t="n">
        <f aca="false">IF(AND($U29&gt;EO$6,$U29&lt;=EP$6),+$T29,0)</f>
        <v>0</v>
      </c>
      <c r="EQ29" s="87" t="n">
        <f aca="false">IF(AND($U29&gt;EP$6,$U29&lt;=EQ$6),+$T29,0)</f>
        <v>0</v>
      </c>
      <c r="ER29" s="87" t="n">
        <f aca="false">IF(AND($U29&gt;EQ$6,$U29&lt;=ER$6),+$T29,0)</f>
        <v>0</v>
      </c>
      <c r="ES29" s="87" t="n">
        <f aca="false">IF(AND($U29&gt;ER$6,$U29&lt;=ES$6),+$T29,0)</f>
        <v>0</v>
      </c>
      <c r="ET29" s="87" t="n">
        <f aca="false">IF(AND($U29&gt;ES$6,$U29&lt;=ET$6),+$T29,0)</f>
        <v>0</v>
      </c>
      <c r="EU29" s="87" t="n">
        <f aca="false">IF(AND($U29&gt;ET$6,$U29&lt;=EU$6),+$T29,0)</f>
        <v>0</v>
      </c>
      <c r="EV29" s="87" t="n">
        <f aca="false">IF(AND($U29&gt;EU$6,$U29&lt;=EV$6),+$T29,0)</f>
        <v>0</v>
      </c>
      <c r="EW29" s="87" t="n">
        <f aca="false">IF(AND($U29&gt;EV$6,$U29&lt;=EW$6),+$T29,0)</f>
        <v>0</v>
      </c>
      <c r="EX29" s="87" t="n">
        <f aca="false">IF(AND($U29&gt;EW$6,$U29&lt;=EX$6),+$T29,0)</f>
        <v>0</v>
      </c>
      <c r="EY29" s="87" t="n">
        <f aca="false">IF(AND($U29&gt;EX$6,$U29&lt;=EY$6),+$T29,0)</f>
        <v>0</v>
      </c>
      <c r="EZ29" s="87" t="n">
        <f aca="false">IF(AND($U29&gt;EY$6,$U29&lt;=EZ$6),+$T29,0)</f>
        <v>0</v>
      </c>
      <c r="FA29" s="87" t="n">
        <f aca="false">IF(AND($U29&gt;EZ$6,$U29&lt;=FA$6),+$T29,0)</f>
        <v>0</v>
      </c>
      <c r="FB29" s="87" t="n">
        <f aca="false">IF(AND($U29&gt;FA$6,$U29&lt;=FB$6),+$T29,0)</f>
        <v>0</v>
      </c>
      <c r="FC29" s="87" t="n">
        <f aca="false">IF(AND($U29&gt;FB$6,$U29&lt;=FC$6),+$T29,0)</f>
        <v>0</v>
      </c>
      <c r="FD29" s="87" t="n">
        <f aca="false">IF(AND($U29&gt;FC$6,$U29&lt;=FD$6),+$T29,0)</f>
        <v>0</v>
      </c>
      <c r="FE29" s="87" t="n">
        <f aca="false">IF(AND($U29&gt;FD$6,$U29&lt;=FE$6),+$T29,0)</f>
        <v>0</v>
      </c>
      <c r="FF29" s="87" t="n">
        <f aca="false">IF(AND($U29&gt;FE$6,$U29&lt;=FF$6),+$T29,0)</f>
        <v>0</v>
      </c>
      <c r="FG29" s="87" t="n">
        <f aca="false">IF(AND($U29&gt;FF$6,$U29&lt;=FG$6),+$T29,0)</f>
        <v>0</v>
      </c>
      <c r="FH29" s="87" t="n">
        <f aca="false">IF(AND($U29&gt;FG$6,$U29&lt;=FH$6),+$T29,0)</f>
        <v>0</v>
      </c>
      <c r="FI29" s="87" t="n">
        <f aca="false">IF(AND($U29&gt;FH$6,$U29&lt;=FI$6),+$T29,0)</f>
        <v>0</v>
      </c>
      <c r="FJ29" s="87" t="n">
        <f aca="false">IF(AND($U29&gt;FI$6,$U29&lt;=FJ$6),+$T29,0)</f>
        <v>0</v>
      </c>
      <c r="FK29" s="87" t="n">
        <f aca="false">IF(AND($U29&gt;FJ$6,$U29&lt;=FK$6),+$T29,0)</f>
        <v>0</v>
      </c>
      <c r="FL29" s="87" t="n">
        <f aca="false">IF(AND($U29&gt;FK$6,$U29&lt;=FL$6),+$T29,0)</f>
        <v>0</v>
      </c>
      <c r="FM29" s="87" t="n">
        <f aca="false">IF(AND($U29&gt;FL$6,$U29&lt;=FM$6),+$T29,0)</f>
        <v>0</v>
      </c>
      <c r="FN29" s="87" t="n">
        <f aca="false">IF(AND($U29&gt;FM$6,$U29&lt;=FN$6),+$T29,0)</f>
        <v>0</v>
      </c>
      <c r="FO29" s="87" t="n">
        <f aca="false">IF(AND($U29&gt;FN$6,$U29&lt;=FO$6),+$T29,0)</f>
        <v>0</v>
      </c>
      <c r="FP29" s="87" t="n">
        <f aca="false">IF(AND($U29&gt;FO$6,$U29&lt;=FP$6),+$T29,0)</f>
        <v>0</v>
      </c>
      <c r="FQ29" s="87" t="n">
        <f aca="false">IF(AND($U29&gt;FP$6,$U29&lt;=FQ$6),+$T29,0)</f>
        <v>0</v>
      </c>
      <c r="FR29" s="87" t="n">
        <f aca="false">IF(AND($U29&gt;FQ$6,$U29&lt;=FR$6),+$T29,0)</f>
        <v>0</v>
      </c>
      <c r="FS29" s="87" t="n">
        <f aca="false">IF(AND($U29&gt;FR$6,$U29&lt;=FS$6),+$T29,0)</f>
        <v>0</v>
      </c>
      <c r="FT29" s="87" t="n">
        <f aca="false">IF(AND($U29&gt;FS$6,$U29&lt;=FT$6),+$T29,0)</f>
        <v>0</v>
      </c>
      <c r="FU29" s="87" t="n">
        <f aca="false">IF(AND($U29&gt;FT$6,$U29&lt;=FU$6),+$T29,0)</f>
        <v>0</v>
      </c>
      <c r="FV29" s="87" t="n">
        <f aca="false">IF(AND($U29&gt;FU$6,$U29&lt;=FV$6),+$T29,0)</f>
        <v>0</v>
      </c>
      <c r="FW29" s="87" t="n">
        <f aca="false">IF(AND($U29&gt;FV$6,$U29&lt;=FW$6),+$T29,0)</f>
        <v>0</v>
      </c>
      <c r="FX29" s="87" t="n">
        <f aca="false">IF(AND($U29&gt;FW$6,$U29&lt;=FX$6),+$T29,0)</f>
        <v>0</v>
      </c>
      <c r="FY29" s="87" t="n">
        <f aca="false">IF(AND($U29&gt;FX$6,$U29&lt;=FY$6),+$T29,0)</f>
        <v>0</v>
      </c>
      <c r="FZ29" s="87" t="n">
        <f aca="false">IF(AND($U29&gt;FY$6,$U29&lt;=FZ$6),+$T29,0)</f>
        <v>0</v>
      </c>
      <c r="GA29" s="87" t="n">
        <f aca="false">IF(AND($U29&gt;FZ$6,$U29&lt;=GA$6),+$T29,0)</f>
        <v>0</v>
      </c>
      <c r="GB29" s="87" t="n">
        <f aca="false">IF(AND($U29&gt;GA$6,$U29&lt;=GB$6),+$T29,0)</f>
        <v>0</v>
      </c>
      <c r="GC29" s="87" t="n">
        <f aca="false">IF(AND($U29&gt;GB$6,$U29&lt;=GC$6),+$T29,0)</f>
        <v>0</v>
      </c>
      <c r="GD29" s="87" t="n">
        <f aca="false">IF(AND($U29&gt;GC$6,$U29&lt;=GD$6),+$T29,0)</f>
        <v>164.7</v>
      </c>
      <c r="GE29" s="87" t="n">
        <f aca="false">IF(AND($U29&gt;GD$6,$U29&lt;=GE$6),+$T29,0)</f>
        <v>0</v>
      </c>
      <c r="GF29" s="87"/>
      <c r="GG29" s="87"/>
      <c r="GH29" s="87"/>
      <c r="GI29" s="87"/>
      <c r="GJ29" s="87"/>
      <c r="GK29" s="87"/>
      <c r="GL29" s="87"/>
      <c r="GM29" s="87"/>
      <c r="GN29" s="87"/>
      <c r="GO29" s="87"/>
      <c r="GP29" s="87"/>
      <c r="GQ29" s="87"/>
      <c r="GR29" s="87"/>
      <c r="GS29" s="87"/>
      <c r="GT29" s="87"/>
      <c r="GU29" s="87"/>
      <c r="GV29" s="87"/>
      <c r="GW29" s="87"/>
      <c r="GX29" s="87"/>
      <c r="GY29" s="87"/>
      <c r="GZ29" s="87"/>
      <c r="HA29" s="87"/>
      <c r="HB29" s="87"/>
      <c r="HC29" s="87"/>
      <c r="HD29" s="87"/>
      <c r="HE29" s="87"/>
      <c r="HF29" s="87"/>
      <c r="HG29" s="87"/>
      <c r="HH29" s="87"/>
      <c r="HI29" s="87"/>
      <c r="HJ29" s="87"/>
      <c r="HK29" s="87"/>
      <c r="HL29" s="87"/>
      <c r="HM29" s="87"/>
      <c r="HN29" s="87"/>
      <c r="HO29" s="87"/>
      <c r="HP29" s="87"/>
      <c r="HQ29" s="87"/>
      <c r="HR29" s="87"/>
      <c r="HS29" s="87"/>
      <c r="HT29" s="87"/>
      <c r="HU29" s="87"/>
      <c r="HV29" s="87"/>
      <c r="HW29" s="87"/>
      <c r="HX29" s="87"/>
      <c r="HY29" s="87"/>
      <c r="HZ29" s="87"/>
      <c r="IA29" s="87"/>
      <c r="IB29" s="87"/>
      <c r="IC29" s="87"/>
      <c r="ID29" s="87"/>
      <c r="IE29" s="87"/>
      <c r="IF29" s="87"/>
      <c r="IG29" s="87"/>
      <c r="IH29" s="87"/>
      <c r="II29" s="87"/>
      <c r="IJ29" s="87"/>
      <c r="IK29" s="87"/>
      <c r="IL29" s="87"/>
      <c r="IM29" s="87"/>
      <c r="IN29" s="87"/>
      <c r="IO29" s="87"/>
      <c r="IP29" s="87"/>
      <c r="IQ29" s="87"/>
      <c r="IR29" s="87"/>
      <c r="IS29" s="87"/>
      <c r="IT29" s="87"/>
      <c r="IU29" s="87"/>
      <c r="IV29" s="87"/>
      <c r="IW29" s="87"/>
    </row>
    <row r="30" customFormat="false" ht="12.75" hidden="false" customHeight="false" outlineLevel="0" collapsed="false">
      <c r="A30" s="96"/>
      <c r="B30" s="86"/>
      <c r="C30" s="97"/>
      <c r="D30" s="98"/>
      <c r="F30" s="99"/>
      <c r="H30" s="101" t="s">
        <v>297</v>
      </c>
      <c r="I30" s="42" t="s">
        <v>306</v>
      </c>
      <c r="J30" s="89" t="s">
        <v>298</v>
      </c>
      <c r="K30" s="39"/>
      <c r="L30" s="101" t="s">
        <v>284</v>
      </c>
      <c r="M30" s="35"/>
      <c r="N30" s="35" t="s">
        <v>307</v>
      </c>
      <c r="O30" s="101"/>
      <c r="P30" s="101"/>
      <c r="Q30" s="101"/>
      <c r="R30" s="105"/>
      <c r="S30" s="101" t="s">
        <v>288</v>
      </c>
      <c r="T30" s="55" t="n">
        <v>255.875</v>
      </c>
      <c r="U30" s="106" t="n">
        <v>37468</v>
      </c>
      <c r="V30" s="18"/>
      <c r="W30" s="18"/>
      <c r="X30" s="87" t="n">
        <f aca="false">IF(AND($U30&gt;W$6,$U30&lt;=X$6),+$T30,0)</f>
        <v>0</v>
      </c>
      <c r="Y30" s="87" t="n">
        <f aca="false">IF(AND($U30&gt;X$6,$U30&lt;=Y$6),+$T30,0)</f>
        <v>0</v>
      </c>
      <c r="Z30" s="87" t="n">
        <f aca="false">IF(AND($U30&gt;Y$6,$U30&lt;=Z$6),+$T30,0)</f>
        <v>0</v>
      </c>
      <c r="AA30" s="87" t="n">
        <f aca="false">IF(AND($U30&gt;Z$6,$U30&lt;=AA$6),+$T30,0)</f>
        <v>0</v>
      </c>
      <c r="AB30" s="87" t="n">
        <f aca="false">IF(AND($U30&gt;AA$6,$U30&lt;=AB$6),+$T30,0)</f>
        <v>255.875</v>
      </c>
      <c r="AC30" s="87" t="n">
        <f aca="false">IF(AND($U30&gt;AB$6,$U30&lt;=AC$6),+$T30,0)</f>
        <v>0</v>
      </c>
      <c r="AD30" s="87" t="n">
        <f aca="false">IF(AND($U30&gt;AC$6,$U30&lt;=AD$6),+$T30,0)</f>
        <v>0</v>
      </c>
      <c r="AE30" s="87" t="n">
        <f aca="false">IF(AND($U30&gt;AD$6,$U30&lt;=AE$6),+$T30,0)</f>
        <v>0</v>
      </c>
      <c r="AF30" s="87" t="n">
        <f aca="false">IF(AND($U30&gt;AE$6,$U30&lt;=AF$6),+$T30,0)</f>
        <v>0</v>
      </c>
      <c r="AG30" s="87" t="n">
        <f aca="false">IF(AND($U30&gt;AF$6,$U30&lt;=AG$6),+$T30,0)</f>
        <v>0</v>
      </c>
      <c r="AH30" s="87" t="n">
        <f aca="false">IF(AND($U30&gt;AG$6,$U30&lt;=AH$6),+$T30,0)</f>
        <v>0</v>
      </c>
      <c r="AI30" s="87" t="n">
        <f aca="false">IF(AND($U30&gt;AH$6,$U30&lt;=AI$6),+$T30,0)</f>
        <v>0</v>
      </c>
      <c r="AJ30" s="87" t="n">
        <f aca="false">IF(AND($U30&gt;AI$6,$U30&lt;=AJ$6),+$T30,0)</f>
        <v>0</v>
      </c>
      <c r="AK30" s="87" t="n">
        <f aca="false">IF(AND($U30&gt;AJ$6,$U30&lt;=AK$6),+$T30,0)</f>
        <v>0</v>
      </c>
      <c r="AL30" s="87" t="n">
        <f aca="false">IF(AND($U30&gt;AK$6,$U30&lt;=AL$6),+$T30,0)</f>
        <v>0</v>
      </c>
      <c r="AM30" s="87" t="n">
        <f aca="false">IF(AND($U30&gt;AL$6,$U30&lt;=AM$6),+$T30,0)</f>
        <v>0</v>
      </c>
      <c r="AN30" s="87" t="n">
        <f aca="false">IF(AND($U30&gt;AM$6,$U30&lt;=AN$6),+$T30,0)</f>
        <v>0</v>
      </c>
      <c r="AO30" s="87" t="n">
        <f aca="false">IF(AND($U30&gt;AN$6,$U30&lt;=AO$6),+$T30,0)</f>
        <v>0</v>
      </c>
      <c r="AP30" s="87" t="n">
        <f aca="false">IF(AND($U30&gt;AO$6,$U30&lt;=AP$6),+$T30,0)</f>
        <v>0</v>
      </c>
      <c r="AQ30" s="87" t="n">
        <f aca="false">IF(AND($U30&gt;AP$6,$U30&lt;=AQ$6),+$T30,0)</f>
        <v>0</v>
      </c>
      <c r="AR30" s="87" t="n">
        <f aca="false">IF(AND($U30&gt;AQ$6,$U30&lt;=AR$6),+$T30,0)</f>
        <v>0</v>
      </c>
      <c r="AS30" s="87" t="n">
        <f aca="false">IF(AND($U30&gt;AR$6,$U30&lt;=AS$6),+$T30,0)</f>
        <v>0</v>
      </c>
      <c r="AT30" s="87" t="n">
        <f aca="false">IF(AND($U30&gt;AS$6,$U30&lt;=AT$6),+$T30,0)</f>
        <v>0</v>
      </c>
      <c r="AU30" s="87" t="n">
        <f aca="false">IF(AND($U30&gt;AT$6,$U30&lt;=AU$6),+$T30,0)</f>
        <v>0</v>
      </c>
      <c r="AV30" s="87" t="n">
        <f aca="false">IF(AND($U30&gt;AU$6,$U30&lt;=AV$6),+$T30,0)</f>
        <v>0</v>
      </c>
      <c r="AW30" s="87" t="n">
        <f aca="false">IF(AND($U30&gt;AV$6,$U30&lt;=AW$6),+$T30,0)</f>
        <v>0</v>
      </c>
      <c r="AX30" s="87" t="n">
        <f aca="false">IF(AND($U30&gt;AW$6,$U30&lt;=AX$6),+$T30,0)</f>
        <v>0</v>
      </c>
      <c r="AY30" s="87" t="n">
        <f aca="false">IF(AND($U30&gt;AX$6,$U30&lt;=AY$6),+$T30,0)</f>
        <v>0</v>
      </c>
      <c r="AZ30" s="87" t="n">
        <f aca="false">IF(AND($U30&gt;AY$6,$U30&lt;=AZ$6),+$T30,0)</f>
        <v>0</v>
      </c>
      <c r="BA30" s="87" t="n">
        <f aca="false">IF(AND($U30&gt;AZ$6,$U30&lt;=BA$6),+$T30,0)</f>
        <v>0</v>
      </c>
      <c r="BB30" s="87" t="n">
        <f aca="false">IF(AND($U30&gt;BA$6,$U30&lt;=BB$6),+$T30,0)</f>
        <v>0</v>
      </c>
      <c r="BC30" s="87" t="n">
        <f aca="false">IF(AND($U30&gt;BB$6,$U30&lt;=BC$6),+$T30,0)</f>
        <v>0</v>
      </c>
      <c r="BD30" s="87" t="n">
        <f aca="false">IF(AND($U30&gt;BC$6,$U30&lt;=BD$6),+$T30,0)</f>
        <v>0</v>
      </c>
      <c r="BE30" s="87" t="n">
        <f aca="false">IF(AND($U30&gt;BD$6,$U30&lt;=BE$6),+$T30,0)</f>
        <v>0</v>
      </c>
      <c r="BF30" s="87" t="n">
        <f aca="false">IF(AND($U30&gt;BE$6,$U30&lt;=BF$6),+$T30,0)</f>
        <v>0</v>
      </c>
      <c r="BG30" s="87" t="n">
        <f aca="false">IF(AND($U30&gt;BF$6,$U30&lt;=BG$6),+$T30,0)</f>
        <v>0</v>
      </c>
      <c r="BH30" s="87" t="n">
        <f aca="false">IF(AND($U30&gt;BG$6,$U30&lt;=BH$6),+$T30,0)</f>
        <v>0</v>
      </c>
      <c r="BI30" s="87" t="n">
        <f aca="false">IF(AND($U30&gt;BH$6,$U30&lt;=BI$6),+$T30,0)</f>
        <v>0</v>
      </c>
      <c r="BJ30" s="87" t="n">
        <f aca="false">IF(AND($U30&gt;BI$6,$U30&lt;=BJ$6),+$T30,0)</f>
        <v>0</v>
      </c>
      <c r="BK30" s="87" t="n">
        <f aca="false">IF(AND($U30&gt;BJ$6,$U30&lt;=BK$6),+$T30,0)</f>
        <v>0</v>
      </c>
      <c r="BL30" s="87" t="n">
        <f aca="false">IF(AND($U30&gt;BK$6,$U30&lt;=BL$6),+$T30,0)</f>
        <v>0</v>
      </c>
      <c r="BM30" s="87" t="n">
        <f aca="false">IF(AND($U30&gt;BL$6,$U30&lt;=BM$6),+$T30,0)</f>
        <v>0</v>
      </c>
      <c r="BN30" s="87" t="n">
        <f aca="false">IF(AND($U30&gt;BM$6,$U30&lt;=BN$6),+$T30,0)</f>
        <v>0</v>
      </c>
      <c r="BO30" s="87" t="n">
        <f aca="false">IF(AND($U30&gt;BN$6,$U30&lt;=BO$6),+$T30,0)</f>
        <v>0</v>
      </c>
      <c r="BP30" s="87" t="n">
        <f aca="false">IF(AND($U30&gt;BO$6,$U30&lt;=BP$6),+$T30,0)</f>
        <v>0</v>
      </c>
      <c r="BQ30" s="87" t="n">
        <f aca="false">IF(AND($U30&gt;BP$6,$U30&lt;=BQ$6),+$T30,0)</f>
        <v>0</v>
      </c>
      <c r="BR30" s="87" t="n">
        <f aca="false">IF(AND($U30&gt;BQ$6,$U30&lt;=BR$6),+$T30,0)</f>
        <v>0</v>
      </c>
      <c r="BS30" s="87" t="n">
        <f aca="false">IF(AND($U30&gt;BR$6,$U30&lt;=BS$6),+$T30,0)</f>
        <v>0</v>
      </c>
      <c r="BT30" s="87" t="n">
        <f aca="false">IF(AND($U30&gt;BS$6,$U30&lt;=BT$6),+$T30,0)</f>
        <v>0</v>
      </c>
      <c r="BU30" s="87" t="n">
        <f aca="false">IF(AND($U30&gt;BT$6,$U30&lt;=BU$6),+$T30,0)</f>
        <v>0</v>
      </c>
      <c r="BV30" s="87" t="n">
        <f aca="false">IF(AND($U30&gt;BU$6,$U30&lt;=BV$6),+$T30,0)</f>
        <v>0</v>
      </c>
      <c r="BW30" s="87" t="n">
        <f aca="false">IF(AND($U30&gt;BV$6,$U30&lt;=BW$6),+$T30,0)</f>
        <v>0</v>
      </c>
      <c r="BX30" s="87" t="n">
        <f aca="false">IF(AND($U30&gt;BW$6,$U30&lt;=BX$6),+$T30,0)</f>
        <v>0</v>
      </c>
      <c r="BY30" s="87" t="n">
        <f aca="false">IF(AND($U30&gt;BX$6,$U30&lt;=BY$6),+$T30,0)</f>
        <v>0</v>
      </c>
      <c r="BZ30" s="87" t="n">
        <f aca="false">IF(AND($U30&gt;BY$6,$U30&lt;=BZ$6),+$T30,0)</f>
        <v>0</v>
      </c>
      <c r="CA30" s="87" t="n">
        <f aca="false">IF(AND($U30&gt;BZ$6,$U30&lt;=CA$6),+$T30,0)</f>
        <v>0</v>
      </c>
      <c r="CB30" s="87" t="n">
        <f aca="false">IF(AND($U30&gt;CA$6,$U30&lt;=CB$6),+$T30,0)</f>
        <v>0</v>
      </c>
      <c r="CC30" s="87" t="n">
        <f aca="false">IF(AND($U30&gt;CB$6,$U30&lt;=CC$6),+$T30,0)</f>
        <v>0</v>
      </c>
      <c r="CD30" s="87" t="n">
        <f aca="false">IF(AND($U30&gt;CC$6,$U30&lt;=CD$6),+$T30,0)</f>
        <v>0</v>
      </c>
      <c r="CE30" s="87" t="n">
        <f aca="false">IF(AND($U30&gt;CD$6,$U30&lt;=CE$6),+$T30,0)</f>
        <v>0</v>
      </c>
      <c r="CF30" s="87" t="n">
        <f aca="false">IF(AND($U30&gt;CE$6,$U30&lt;=CF$6),+$T30,0)</f>
        <v>0</v>
      </c>
      <c r="CG30" s="87" t="n">
        <f aca="false">IF(AND($U30&gt;CF$6,$U30&lt;=CG$6),+$T30,0)</f>
        <v>0</v>
      </c>
      <c r="CH30" s="87" t="n">
        <f aca="false">IF(AND($U30&gt;CG$6,$U30&lt;=CH$6),+$T30,0)</f>
        <v>0</v>
      </c>
      <c r="CI30" s="87" t="n">
        <f aca="false">IF(AND($U30&gt;CH$6,$U30&lt;=CI$6),+$T30,0)</f>
        <v>0</v>
      </c>
      <c r="CJ30" s="87" t="n">
        <f aca="false">IF(AND($U30&gt;CI$6,$U30&lt;=CJ$6),+$T30,0)</f>
        <v>0</v>
      </c>
      <c r="CK30" s="87" t="n">
        <f aca="false">IF(AND($U30&gt;CJ$6,$U30&lt;=CK$6),+$T30,0)</f>
        <v>0</v>
      </c>
      <c r="CL30" s="87" t="n">
        <f aca="false">IF(AND($U30&gt;CK$6,$U30&lt;=CL$6),+$T30,0)</f>
        <v>0</v>
      </c>
      <c r="CM30" s="87" t="n">
        <f aca="false">IF(AND($U30&gt;CL$6,$U30&lt;=CM$6),+$T30,0)</f>
        <v>0</v>
      </c>
      <c r="CN30" s="87" t="n">
        <f aca="false">IF(AND($U30&gt;CM$6,$U30&lt;=CN$6),+$T30,0)</f>
        <v>0</v>
      </c>
      <c r="CO30" s="87" t="n">
        <f aca="false">IF(AND($U30&gt;CN$6,$U30&lt;=CO$6),+$T30,0)</f>
        <v>0</v>
      </c>
      <c r="CP30" s="87" t="n">
        <f aca="false">IF(AND($U30&gt;CO$6,$U30&lt;=CP$6),+$T30,0)</f>
        <v>0</v>
      </c>
      <c r="CQ30" s="87" t="n">
        <f aca="false">IF(AND($U30&gt;CP$6,$U30&lt;=CQ$6),+$T30,0)</f>
        <v>0</v>
      </c>
      <c r="CR30" s="87" t="n">
        <f aca="false">IF(AND($U30&gt;CQ$6,$U30&lt;=CR$6),+$T30,0)</f>
        <v>0</v>
      </c>
      <c r="CS30" s="87" t="n">
        <f aca="false">IF(AND($U30&gt;CR$6,$U30&lt;=CS$6),+$T30,0)</f>
        <v>0</v>
      </c>
      <c r="CT30" s="87" t="n">
        <f aca="false">IF(AND($U30&gt;CS$6,$U30&lt;=CT$6),+$T30,0)</f>
        <v>0</v>
      </c>
      <c r="CU30" s="87" t="n">
        <f aca="false">IF(AND($U30&gt;CT$6,$U30&lt;=CU$6),+$T30,0)</f>
        <v>0</v>
      </c>
      <c r="CV30" s="87" t="n">
        <f aca="false">IF(AND($U30&gt;CU$6,$U30&lt;=CV$6),+$T30,0)</f>
        <v>0</v>
      </c>
      <c r="CW30" s="87" t="n">
        <f aca="false">IF(AND($U30&gt;CV$6,$U30&lt;=CW$6),+$T30,0)</f>
        <v>0</v>
      </c>
      <c r="CX30" s="87" t="n">
        <f aca="false">IF(AND($U30&gt;CW$6,$U30&lt;=CX$6),+$T30,0)</f>
        <v>0</v>
      </c>
      <c r="CY30" s="87" t="n">
        <f aca="false">IF(AND($U30&gt;CX$6,$U30&lt;=CY$6),+$T30,0)</f>
        <v>0</v>
      </c>
      <c r="CZ30" s="87" t="n">
        <f aca="false">IF(AND($U30&gt;CY$6,$U30&lt;=CZ$6),+$T30,0)</f>
        <v>0</v>
      </c>
      <c r="DA30" s="87" t="n">
        <f aca="false">IF(AND($U30&gt;CZ$6,$U30&lt;=DA$6),+$T30,0)</f>
        <v>0</v>
      </c>
      <c r="DB30" s="87" t="n">
        <f aca="false">IF(AND($U30&gt;DA$6,$U30&lt;=DB$6),+$T30,0)</f>
        <v>0</v>
      </c>
      <c r="DC30" s="87" t="n">
        <f aca="false">IF(AND($U30&gt;DB$6,$U30&lt;=DC$6),+$T30,0)</f>
        <v>0</v>
      </c>
      <c r="DD30" s="87" t="n">
        <f aca="false">IF(AND($U30&gt;DC$6,$U30&lt;=DD$6),+$T30,0)</f>
        <v>0</v>
      </c>
      <c r="DE30" s="87" t="n">
        <f aca="false">IF(AND($U30&gt;DD$6,$U30&lt;=DE$6),+$T30,0)</f>
        <v>0</v>
      </c>
      <c r="DF30" s="87" t="n">
        <f aca="false">IF(AND($U30&gt;DE$6,$U30&lt;=DF$6),+$T30,0)</f>
        <v>0</v>
      </c>
      <c r="DG30" s="87" t="n">
        <f aca="false">IF(AND($U30&gt;DF$6,$U30&lt;=DG$6),+$T30,0)</f>
        <v>0</v>
      </c>
      <c r="DH30" s="87" t="n">
        <f aca="false">IF(AND($U30&gt;DG$6,$U30&lt;=DH$6),+$T30,0)</f>
        <v>0</v>
      </c>
      <c r="DI30" s="87" t="n">
        <f aca="false">IF(AND($U30&gt;DH$6,$U30&lt;=DI$6),+$T30,0)</f>
        <v>0</v>
      </c>
      <c r="DJ30" s="87" t="n">
        <f aca="false">IF(AND($U30&gt;DI$6,$U30&lt;=DJ$6),+$T30,0)</f>
        <v>0</v>
      </c>
      <c r="DK30" s="87" t="n">
        <f aca="false">IF(AND($U30&gt;DJ$6,$U30&lt;=DK$6),+$T30,0)</f>
        <v>0</v>
      </c>
      <c r="DL30" s="87" t="n">
        <f aca="false">IF(AND($U30&gt;DK$6,$U30&lt;=DL$6),+$T30,0)</f>
        <v>0</v>
      </c>
      <c r="DM30" s="87" t="n">
        <f aca="false">IF(AND($U30&gt;DL$6,$U30&lt;=DM$6),+$T30,0)</f>
        <v>0</v>
      </c>
      <c r="DN30" s="87" t="n">
        <f aca="false">IF(AND($U30&gt;DM$6,$U30&lt;=DN$6),+$T30,0)</f>
        <v>0</v>
      </c>
      <c r="DO30" s="87" t="n">
        <f aca="false">IF(AND($U30&gt;DN$6,$U30&lt;=DO$6),+$T30,0)</f>
        <v>0</v>
      </c>
      <c r="DP30" s="87" t="n">
        <f aca="false">IF(AND($U30&gt;DO$6,$U30&lt;=DP$6),+$T30,0)</f>
        <v>0</v>
      </c>
      <c r="DQ30" s="87" t="n">
        <f aca="false">IF(AND($U30&gt;DP$6,$U30&lt;=DQ$6),+$T30,0)</f>
        <v>0</v>
      </c>
      <c r="DR30" s="87" t="n">
        <f aca="false">IF(AND($U30&gt;DQ$6,$U30&lt;=DR$6),+$T30,0)</f>
        <v>0</v>
      </c>
      <c r="DS30" s="87" t="n">
        <f aca="false">IF(AND($U30&gt;DR$6,$U30&lt;=DS$6),+$T30,0)</f>
        <v>0</v>
      </c>
      <c r="DT30" s="87" t="n">
        <f aca="false">IF(AND($U30&gt;DS$6,$U30&lt;=DT$6),+$T30,0)</f>
        <v>0</v>
      </c>
      <c r="DU30" s="87" t="n">
        <f aca="false">IF(AND($U30&gt;DT$6,$U30&lt;=DU$6),+$T30,0)</f>
        <v>0</v>
      </c>
      <c r="DV30" s="87" t="n">
        <f aca="false">IF(AND($U30&gt;DU$6,$U30&lt;=DV$6),+$T30,0)</f>
        <v>0</v>
      </c>
      <c r="DW30" s="87" t="n">
        <f aca="false">IF(AND($U30&gt;DV$6,$U30&lt;=DW$6),+$T30,0)</f>
        <v>0</v>
      </c>
      <c r="DX30" s="87" t="n">
        <f aca="false">IF(AND($U30&gt;DW$6,$U30&lt;=DX$6),+$T30,0)</f>
        <v>0</v>
      </c>
      <c r="DY30" s="87" t="n">
        <f aca="false">IF(AND($U30&gt;DX$6,$U30&lt;=DY$6),+$T30,0)</f>
        <v>0</v>
      </c>
      <c r="DZ30" s="87" t="n">
        <f aca="false">IF(AND($U30&gt;DY$6,$U30&lt;=DZ$6),+$T30,0)</f>
        <v>0</v>
      </c>
      <c r="EA30" s="87" t="n">
        <f aca="false">IF(AND($U30&gt;DZ$6,$U30&lt;=EA$6),+$T30,0)</f>
        <v>0</v>
      </c>
      <c r="EB30" s="87" t="n">
        <f aca="false">IF(AND($U30&gt;EA$6,$U30&lt;=EB$6),+$T30,0)</f>
        <v>0</v>
      </c>
      <c r="EC30" s="87" t="n">
        <f aca="false">IF(AND($U30&gt;EB$6,$U30&lt;=EC$6),+$T30,0)</f>
        <v>0</v>
      </c>
      <c r="ED30" s="87" t="n">
        <f aca="false">IF(AND($U30&gt;EC$6,$U30&lt;=ED$6),+$T30,0)</f>
        <v>0</v>
      </c>
      <c r="EE30" s="87" t="n">
        <f aca="false">IF(AND($U30&gt;ED$6,$U30&lt;=EE$6),+$T30,0)</f>
        <v>0</v>
      </c>
      <c r="EF30" s="87" t="n">
        <f aca="false">IF(AND($U30&gt;EE$6,$U30&lt;=EF$6),+$T30,0)</f>
        <v>0</v>
      </c>
      <c r="EG30" s="87" t="n">
        <f aca="false">IF(AND($U30&gt;EF$6,$U30&lt;=EG$6),+$T30,0)</f>
        <v>0</v>
      </c>
      <c r="EH30" s="87" t="n">
        <f aca="false">IF(AND($U30&gt;EG$6,$U30&lt;=EH$6),+$T30,0)</f>
        <v>0</v>
      </c>
      <c r="EI30" s="87" t="n">
        <f aca="false">IF(AND($U30&gt;EH$6,$U30&lt;=EI$6),+$T30,0)</f>
        <v>0</v>
      </c>
      <c r="EJ30" s="87" t="n">
        <f aca="false">IF(AND($U30&gt;EI$6,$U30&lt;=EJ$6),+$T30,0)</f>
        <v>0</v>
      </c>
      <c r="EK30" s="87" t="n">
        <f aca="false">IF(AND($U30&gt;EJ$6,$U30&lt;=EK$6),+$T30,0)</f>
        <v>0</v>
      </c>
      <c r="EL30" s="87" t="n">
        <f aca="false">IF(AND($U30&gt;EK$6,$U30&lt;=EL$6),+$T30,0)</f>
        <v>0</v>
      </c>
      <c r="EM30" s="87" t="n">
        <f aca="false">IF(AND($U30&gt;EL$6,$U30&lt;=EM$6),+$T30,0)</f>
        <v>0</v>
      </c>
      <c r="EN30" s="87" t="n">
        <f aca="false">IF(AND($U30&gt;EM$6,$U30&lt;=EN$6),+$T30,0)</f>
        <v>0</v>
      </c>
      <c r="EO30" s="87" t="n">
        <f aca="false">IF(AND($U30&gt;EN$6,$U30&lt;=EO$6),+$T30,0)</f>
        <v>0</v>
      </c>
      <c r="EP30" s="87" t="n">
        <f aca="false">IF(AND($U30&gt;EO$6,$U30&lt;=EP$6),+$T30,0)</f>
        <v>0</v>
      </c>
      <c r="EQ30" s="87" t="n">
        <f aca="false">IF(AND($U30&gt;EP$6,$U30&lt;=EQ$6),+$T30,0)</f>
        <v>0</v>
      </c>
      <c r="ER30" s="87" t="n">
        <f aca="false">IF(AND($U30&gt;EQ$6,$U30&lt;=ER$6),+$T30,0)</f>
        <v>0</v>
      </c>
      <c r="ES30" s="87" t="n">
        <f aca="false">IF(AND($U30&gt;ER$6,$U30&lt;=ES$6),+$T30,0)</f>
        <v>0</v>
      </c>
      <c r="ET30" s="87" t="n">
        <f aca="false">IF(AND($U30&gt;ES$6,$U30&lt;=ET$6),+$T30,0)</f>
        <v>0</v>
      </c>
      <c r="EU30" s="87" t="n">
        <f aca="false">IF(AND($U30&gt;ET$6,$U30&lt;=EU$6),+$T30,0)</f>
        <v>0</v>
      </c>
      <c r="EV30" s="87" t="n">
        <f aca="false">IF(AND($U30&gt;EU$6,$U30&lt;=EV$6),+$T30,0)</f>
        <v>0</v>
      </c>
      <c r="EW30" s="87" t="n">
        <f aca="false">IF(AND($U30&gt;EV$6,$U30&lt;=EW$6),+$T30,0)</f>
        <v>0</v>
      </c>
      <c r="EX30" s="87" t="n">
        <f aca="false">IF(AND($U30&gt;EW$6,$U30&lt;=EX$6),+$T30,0)</f>
        <v>0</v>
      </c>
      <c r="EY30" s="87" t="n">
        <f aca="false">IF(AND($U30&gt;EX$6,$U30&lt;=EY$6),+$T30,0)</f>
        <v>0</v>
      </c>
      <c r="EZ30" s="87" t="n">
        <f aca="false">IF(AND($U30&gt;EY$6,$U30&lt;=EZ$6),+$T30,0)</f>
        <v>0</v>
      </c>
      <c r="FA30" s="87" t="n">
        <f aca="false">IF(AND($U30&gt;EZ$6,$U30&lt;=FA$6),+$T30,0)</f>
        <v>0</v>
      </c>
      <c r="FB30" s="87" t="n">
        <f aca="false">IF(AND($U30&gt;FA$6,$U30&lt;=FB$6),+$T30,0)</f>
        <v>0</v>
      </c>
      <c r="FC30" s="87" t="n">
        <f aca="false">IF(AND($U30&gt;FB$6,$U30&lt;=FC$6),+$T30,0)</f>
        <v>0</v>
      </c>
      <c r="FD30" s="87" t="n">
        <f aca="false">IF(AND($U30&gt;FC$6,$U30&lt;=FD$6),+$T30,0)</f>
        <v>0</v>
      </c>
      <c r="FE30" s="87" t="n">
        <f aca="false">IF(AND($U30&gt;FD$6,$U30&lt;=FE$6),+$T30,0)</f>
        <v>0</v>
      </c>
      <c r="FF30" s="87" t="n">
        <f aca="false">IF(AND($U30&gt;FE$6,$U30&lt;=FF$6),+$T30,0)</f>
        <v>0</v>
      </c>
      <c r="FG30" s="87" t="n">
        <f aca="false">IF(AND($U30&gt;FF$6,$U30&lt;=FG$6),+$T30,0)</f>
        <v>0</v>
      </c>
      <c r="FH30" s="87" t="n">
        <f aca="false">IF(AND($U30&gt;FG$6,$U30&lt;=FH$6),+$T30,0)</f>
        <v>0</v>
      </c>
      <c r="FI30" s="87" t="n">
        <f aca="false">IF(AND($U30&gt;FH$6,$U30&lt;=FI$6),+$T30,0)</f>
        <v>0</v>
      </c>
      <c r="FJ30" s="87" t="n">
        <f aca="false">IF(AND($U30&gt;FI$6,$U30&lt;=FJ$6),+$T30,0)</f>
        <v>0</v>
      </c>
      <c r="FK30" s="87" t="n">
        <f aca="false">IF(AND($U30&gt;FJ$6,$U30&lt;=FK$6),+$T30,0)</f>
        <v>0</v>
      </c>
      <c r="FL30" s="87" t="n">
        <f aca="false">IF(AND($U30&gt;FK$6,$U30&lt;=FL$6),+$T30,0)</f>
        <v>0</v>
      </c>
      <c r="FM30" s="87" t="n">
        <f aca="false">IF(AND($U30&gt;FL$6,$U30&lt;=FM$6),+$T30,0)</f>
        <v>0</v>
      </c>
      <c r="FN30" s="87" t="n">
        <f aca="false">IF(AND($U30&gt;FM$6,$U30&lt;=FN$6),+$T30,0)</f>
        <v>0</v>
      </c>
      <c r="FO30" s="87" t="n">
        <f aca="false">IF(AND($U30&gt;FN$6,$U30&lt;=FO$6),+$T30,0)</f>
        <v>0</v>
      </c>
      <c r="FP30" s="87" t="n">
        <f aca="false">IF(AND($U30&gt;FO$6,$U30&lt;=FP$6),+$T30,0)</f>
        <v>0</v>
      </c>
      <c r="FQ30" s="87" t="n">
        <f aca="false">IF(AND($U30&gt;FP$6,$U30&lt;=FQ$6),+$T30,0)</f>
        <v>0</v>
      </c>
      <c r="FR30" s="87" t="n">
        <f aca="false">IF(AND($U30&gt;FQ$6,$U30&lt;=FR$6),+$T30,0)</f>
        <v>0</v>
      </c>
      <c r="FS30" s="87" t="n">
        <f aca="false">IF(AND($U30&gt;FR$6,$U30&lt;=FS$6),+$T30,0)</f>
        <v>0</v>
      </c>
      <c r="FT30" s="87" t="n">
        <f aca="false">IF(AND($U30&gt;FS$6,$U30&lt;=FT$6),+$T30,0)</f>
        <v>0</v>
      </c>
      <c r="FU30" s="87" t="n">
        <f aca="false">IF(AND($U30&gt;FT$6,$U30&lt;=FU$6),+$T30,0)</f>
        <v>0</v>
      </c>
      <c r="FV30" s="87" t="n">
        <f aca="false">IF(AND($U30&gt;FU$6,$U30&lt;=FV$6),+$T30,0)</f>
        <v>0</v>
      </c>
      <c r="FW30" s="87" t="n">
        <f aca="false">IF(AND($U30&gt;FV$6,$U30&lt;=FW$6),+$T30,0)</f>
        <v>0</v>
      </c>
      <c r="FX30" s="87" t="n">
        <f aca="false">IF(AND($U30&gt;FW$6,$U30&lt;=FX$6),+$T30,0)</f>
        <v>0</v>
      </c>
      <c r="FY30" s="87" t="n">
        <f aca="false">IF(AND($U30&gt;FX$6,$U30&lt;=FY$6),+$T30,0)</f>
        <v>0</v>
      </c>
      <c r="FZ30" s="87" t="n">
        <f aca="false">IF(AND($U30&gt;FY$6,$U30&lt;=FZ$6),+$T30,0)</f>
        <v>0</v>
      </c>
      <c r="GA30" s="87" t="n">
        <f aca="false">IF(AND($U30&gt;FZ$6,$U30&lt;=GA$6),+$T30,0)</f>
        <v>0</v>
      </c>
      <c r="GB30" s="87" t="n">
        <f aca="false">IF(AND($U30&gt;GA$6,$U30&lt;=GB$6),+$T30,0)</f>
        <v>0</v>
      </c>
      <c r="GC30" s="18"/>
      <c r="GD30" s="65" t="n">
        <f aca="false">SUM($X30:$GC30)</f>
        <v>255.875</v>
      </c>
      <c r="GE30" s="65" t="n">
        <f aca="false">+GD30-T30</f>
        <v>0</v>
      </c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customFormat="false" ht="12.75" hidden="false" customHeight="false" outlineLevel="0" collapsed="false">
      <c r="A31" s="96" t="n">
        <v>4</v>
      </c>
      <c r="B31" s="86" t="s">
        <v>260</v>
      </c>
      <c r="C31" s="97" t="s">
        <v>257</v>
      </c>
      <c r="D31" s="81" t="s">
        <v>295</v>
      </c>
      <c r="E31" s="0" t="s">
        <v>296</v>
      </c>
      <c r="F31" s="99" t="n">
        <v>37134</v>
      </c>
      <c r="H31" s="101" t="s">
        <v>297</v>
      </c>
      <c r="I31" s="42" t="s">
        <v>231</v>
      </c>
      <c r="J31" s="89" t="s">
        <v>298</v>
      </c>
      <c r="K31" s="39"/>
      <c r="L31" s="101" t="s">
        <v>284</v>
      </c>
      <c r="M31" s="35" t="s">
        <v>308</v>
      </c>
      <c r="N31" s="35" t="s">
        <v>299</v>
      </c>
      <c r="O31" s="101"/>
      <c r="P31" s="101"/>
      <c r="Q31" s="101"/>
      <c r="R31" s="105" t="n">
        <v>150</v>
      </c>
      <c r="S31" s="101" t="s">
        <v>288</v>
      </c>
      <c r="T31" s="55" t="n">
        <f aca="false">IF($S31="USD",+$R31,VLOOKUP($S31,Rates!$A$3:$C$7,3)*$R31)</f>
        <v>150</v>
      </c>
      <c r="U31" s="108" t="n">
        <f aca="false">DATE(2002,8,1)</f>
        <v>37469</v>
      </c>
      <c r="V31" s="18"/>
      <c r="W31" s="18"/>
      <c r="X31" s="87" t="n">
        <f aca="false">IF(AND($U31&gt;W$6,$U31&lt;=X$6),+$T31,0)</f>
        <v>0</v>
      </c>
      <c r="Y31" s="87" t="n">
        <f aca="false">IF(AND($U31&gt;X$6,$U31&lt;=Y$6),+$T31,0)</f>
        <v>0</v>
      </c>
      <c r="Z31" s="87" t="n">
        <f aca="false">IF(AND($U31&gt;Y$6,$U31&lt;=Z$6),+$T31,0)</f>
        <v>0</v>
      </c>
      <c r="AA31" s="87" t="n">
        <f aca="false">IF(AND($U31&gt;Z$6,$U31&lt;=AA$6),+$T31,0)</f>
        <v>0</v>
      </c>
      <c r="AB31" s="87" t="n">
        <f aca="false">IF(AND($U31&gt;AA$6,$U31&lt;=AB$6),+$T31,0)</f>
        <v>150</v>
      </c>
      <c r="AC31" s="87" t="n">
        <f aca="false">IF(AND($U31&gt;AB$6,$U31&lt;=AC$6),+$T31,0)</f>
        <v>0</v>
      </c>
      <c r="AD31" s="87" t="n">
        <f aca="false">IF(AND($U31&gt;AC$6,$U31&lt;=AD$6),+$T31,0)</f>
        <v>0</v>
      </c>
      <c r="AE31" s="87" t="n">
        <f aca="false">IF(AND($U31&gt;AD$6,$U31&lt;=AE$6),+$T31,0)</f>
        <v>0</v>
      </c>
      <c r="AF31" s="87" t="n">
        <f aca="false">IF(AND($U31&gt;AE$6,$U31&lt;=AF$6),+$T31,0)</f>
        <v>0</v>
      </c>
      <c r="AG31" s="87" t="n">
        <f aca="false">IF(AND($U31&gt;AF$6,$U31&lt;=AG$6),+$T31,0)</f>
        <v>0</v>
      </c>
      <c r="AH31" s="87" t="n">
        <f aca="false">IF(AND($U31&gt;AG$6,$U31&lt;=AH$6),+$T31,0)</f>
        <v>0</v>
      </c>
      <c r="AI31" s="87" t="n">
        <f aca="false">IF(AND($U31&gt;AH$6,$U31&lt;=AI$6),+$T31,0)</f>
        <v>0</v>
      </c>
      <c r="AJ31" s="87" t="n">
        <f aca="false">IF(AND($U31&gt;AI$6,$U31&lt;=AJ$6),+$T31,0)</f>
        <v>0</v>
      </c>
      <c r="AK31" s="87" t="n">
        <f aca="false">IF(AND($U31&gt;AJ$6,$U31&lt;=AK$6),+$T31,0)</f>
        <v>0</v>
      </c>
      <c r="AL31" s="87" t="n">
        <f aca="false">IF(AND($U31&gt;AK$6,$U31&lt;=AL$6),+$T31,0)</f>
        <v>0</v>
      </c>
      <c r="AM31" s="87" t="n">
        <f aca="false">IF(AND($U31&gt;AL$6,$U31&lt;=AM$6),+$T31,0)</f>
        <v>0</v>
      </c>
      <c r="AN31" s="87" t="n">
        <f aca="false">IF(AND($U31&gt;AM$6,$U31&lt;=AN$6),+$T31,0)</f>
        <v>0</v>
      </c>
      <c r="AO31" s="87" t="n">
        <f aca="false">IF(AND($U31&gt;AN$6,$U31&lt;=AO$6),+$T31,0)</f>
        <v>0</v>
      </c>
      <c r="AP31" s="87" t="n">
        <f aca="false">IF(AND($U31&gt;AO$6,$U31&lt;=AP$6),+$T31,0)</f>
        <v>0</v>
      </c>
      <c r="AQ31" s="87" t="n">
        <f aca="false">IF(AND($U31&gt;AP$6,$U31&lt;=AQ$6),+$T31,0)</f>
        <v>0</v>
      </c>
      <c r="AR31" s="87" t="n">
        <f aca="false">IF(AND($U31&gt;AQ$6,$U31&lt;=AR$6),+$T31,0)</f>
        <v>0</v>
      </c>
      <c r="AS31" s="87" t="n">
        <f aca="false">IF(AND($U31&gt;AR$6,$U31&lt;=AS$6),+$T31,0)</f>
        <v>0</v>
      </c>
      <c r="AT31" s="87" t="n">
        <f aca="false">IF(AND($U31&gt;AS$6,$U31&lt;=AT$6),+$T31,0)</f>
        <v>0</v>
      </c>
      <c r="AU31" s="87" t="n">
        <f aca="false">IF(AND($U31&gt;AT$6,$U31&lt;=AU$6),+$T31,0)</f>
        <v>0</v>
      </c>
      <c r="AV31" s="87" t="n">
        <f aca="false">IF(AND($U31&gt;AU$6,$U31&lt;=AV$6),+$T31,0)</f>
        <v>0</v>
      </c>
      <c r="AW31" s="87" t="n">
        <f aca="false">IF(AND($U31&gt;AV$6,$U31&lt;=AW$6),+$T31,0)</f>
        <v>0</v>
      </c>
      <c r="AX31" s="87" t="n">
        <f aca="false">IF(AND($U31&gt;AW$6,$U31&lt;=AX$6),+$T31,0)</f>
        <v>0</v>
      </c>
      <c r="AY31" s="87" t="n">
        <f aca="false">IF(AND($U31&gt;AX$6,$U31&lt;=AY$6),+$T31,0)</f>
        <v>0</v>
      </c>
      <c r="AZ31" s="87" t="n">
        <f aca="false">IF(AND($U31&gt;AY$6,$U31&lt;=AZ$6),+$T31,0)</f>
        <v>0</v>
      </c>
      <c r="BA31" s="87" t="n">
        <f aca="false">IF(AND($U31&gt;AZ$6,$U31&lt;=BA$6),+$T31,0)</f>
        <v>0</v>
      </c>
      <c r="BB31" s="87" t="n">
        <f aca="false">IF(AND($U31&gt;BA$6,$U31&lt;=BB$6),+$T31,0)</f>
        <v>0</v>
      </c>
      <c r="BC31" s="87" t="n">
        <f aca="false">IF(AND($U31&gt;BB$6,$U31&lt;=BC$6),+$T31,0)</f>
        <v>0</v>
      </c>
      <c r="BD31" s="87" t="n">
        <f aca="false">IF(AND($U31&gt;BC$6,$U31&lt;=BD$6),+$T31,0)</f>
        <v>0</v>
      </c>
      <c r="BE31" s="87" t="n">
        <f aca="false">IF(AND($U31&gt;BD$6,$U31&lt;=BE$6),+$T31,0)</f>
        <v>0</v>
      </c>
      <c r="BF31" s="87" t="n">
        <f aca="false">IF(AND($U31&gt;BE$6,$U31&lt;=BF$6),+$T31,0)</f>
        <v>0</v>
      </c>
      <c r="BG31" s="87" t="n">
        <f aca="false">IF(AND($U31&gt;BF$6,$U31&lt;=BG$6),+$T31,0)</f>
        <v>0</v>
      </c>
      <c r="BH31" s="87" t="n">
        <f aca="false">IF(AND($U31&gt;BG$6,$U31&lt;=BH$6),+$T31,0)</f>
        <v>0</v>
      </c>
      <c r="BI31" s="87" t="n">
        <f aca="false">IF(AND($U31&gt;BH$6,$U31&lt;=BI$6),+$T31,0)</f>
        <v>0</v>
      </c>
      <c r="BJ31" s="87" t="n">
        <f aca="false">IF(AND($U31&gt;BI$6,$U31&lt;=BJ$6),+$T31,0)</f>
        <v>0</v>
      </c>
      <c r="BK31" s="87" t="n">
        <f aca="false">IF(AND($U31&gt;BJ$6,$U31&lt;=BK$6),+$T31,0)</f>
        <v>0</v>
      </c>
      <c r="BL31" s="87" t="n">
        <f aca="false">IF(AND($U31&gt;BK$6,$U31&lt;=BL$6),+$T31,0)</f>
        <v>0</v>
      </c>
      <c r="BM31" s="87" t="n">
        <f aca="false">IF(AND($U31&gt;BL$6,$U31&lt;=BM$6),+$T31,0)</f>
        <v>0</v>
      </c>
      <c r="BN31" s="87" t="n">
        <f aca="false">IF(AND($U31&gt;BM$6,$U31&lt;=BN$6),+$T31,0)</f>
        <v>0</v>
      </c>
      <c r="BO31" s="87" t="n">
        <f aca="false">IF(AND($U31&gt;BN$6,$U31&lt;=BO$6),+$T31,0)</f>
        <v>0</v>
      </c>
      <c r="BP31" s="87" t="n">
        <f aca="false">IF(AND($U31&gt;BO$6,$U31&lt;=BP$6),+$T31,0)</f>
        <v>0</v>
      </c>
      <c r="BQ31" s="87" t="n">
        <f aca="false">IF(AND($U31&gt;BP$6,$U31&lt;=BQ$6),+$T31,0)</f>
        <v>0</v>
      </c>
      <c r="BR31" s="87" t="n">
        <f aca="false">IF(AND($U31&gt;BQ$6,$U31&lt;=BR$6),+$T31,0)</f>
        <v>0</v>
      </c>
      <c r="BS31" s="87" t="n">
        <f aca="false">IF(AND($U31&gt;BR$6,$U31&lt;=BS$6),+$T31,0)</f>
        <v>0</v>
      </c>
      <c r="BT31" s="87" t="n">
        <f aca="false">IF(AND($U31&gt;BS$6,$U31&lt;=BT$6),+$T31,0)</f>
        <v>0</v>
      </c>
      <c r="BU31" s="87" t="n">
        <f aca="false">IF(AND($U31&gt;BT$6,$U31&lt;=BU$6),+$T31,0)</f>
        <v>0</v>
      </c>
      <c r="BV31" s="87" t="n">
        <f aca="false">IF(AND($U31&gt;BU$6,$U31&lt;=BV$6),+$T31,0)</f>
        <v>0</v>
      </c>
      <c r="BW31" s="87" t="n">
        <f aca="false">IF(AND($U31&gt;BV$6,$U31&lt;=BW$6),+$T31,0)</f>
        <v>0</v>
      </c>
      <c r="BX31" s="87" t="n">
        <f aca="false">IF(AND($U31&gt;BW$6,$U31&lt;=BX$6),+$T31,0)</f>
        <v>0</v>
      </c>
      <c r="BY31" s="87" t="n">
        <f aca="false">IF(AND($U31&gt;BX$6,$U31&lt;=BY$6),+$T31,0)</f>
        <v>0</v>
      </c>
      <c r="BZ31" s="87" t="n">
        <f aca="false">IF(AND($U31&gt;BY$6,$U31&lt;=BZ$6),+$T31,0)</f>
        <v>0</v>
      </c>
      <c r="CA31" s="87" t="n">
        <f aca="false">IF(AND($U31&gt;BZ$6,$U31&lt;=CA$6),+$T31,0)</f>
        <v>0</v>
      </c>
      <c r="CB31" s="87" t="n">
        <f aca="false">IF(AND($U31&gt;CA$6,$U31&lt;=CB$6),+$T31,0)</f>
        <v>0</v>
      </c>
      <c r="CC31" s="87" t="n">
        <f aca="false">IF(AND($U31&gt;CB$6,$U31&lt;=CC$6),+$T31,0)</f>
        <v>0</v>
      </c>
      <c r="CD31" s="87" t="n">
        <f aca="false">IF(AND($U31&gt;CC$6,$U31&lt;=CD$6),+$T31,0)</f>
        <v>0</v>
      </c>
      <c r="CE31" s="87" t="n">
        <f aca="false">IF(AND($U31&gt;CD$6,$U31&lt;=CE$6),+$T31,0)</f>
        <v>0</v>
      </c>
      <c r="CF31" s="87" t="n">
        <f aca="false">IF(AND($U31&gt;CE$6,$U31&lt;=CF$6),+$T31,0)</f>
        <v>0</v>
      </c>
      <c r="CG31" s="87" t="n">
        <f aca="false">IF(AND($U31&gt;CF$6,$U31&lt;=CG$6),+$T31,0)</f>
        <v>0</v>
      </c>
      <c r="CH31" s="87" t="n">
        <f aca="false">IF(AND($U31&gt;CG$6,$U31&lt;=CH$6),+$T31,0)</f>
        <v>0</v>
      </c>
      <c r="CI31" s="87" t="n">
        <f aca="false">IF(AND($U31&gt;CH$6,$U31&lt;=CI$6),+$T31,0)</f>
        <v>0</v>
      </c>
      <c r="CJ31" s="87" t="n">
        <f aca="false">IF(AND($U31&gt;CI$6,$U31&lt;=CJ$6),+$T31,0)</f>
        <v>0</v>
      </c>
      <c r="CK31" s="87" t="n">
        <f aca="false">IF(AND($U31&gt;CJ$6,$U31&lt;=CK$6),+$T31,0)</f>
        <v>0</v>
      </c>
      <c r="CL31" s="87" t="n">
        <f aca="false">IF(AND($U31&gt;CK$6,$U31&lt;=CL$6),+$T31,0)</f>
        <v>0</v>
      </c>
      <c r="CM31" s="87" t="n">
        <f aca="false">IF(AND($U31&gt;CL$6,$U31&lt;=CM$6),+$T31,0)</f>
        <v>0</v>
      </c>
      <c r="CN31" s="87" t="n">
        <f aca="false">IF(AND($U31&gt;CM$6,$U31&lt;=CN$6),+$T31,0)</f>
        <v>0</v>
      </c>
      <c r="CO31" s="87" t="n">
        <f aca="false">IF(AND($U31&gt;CN$6,$U31&lt;=CO$6),+$T31,0)</f>
        <v>0</v>
      </c>
      <c r="CP31" s="87" t="n">
        <f aca="false">IF(AND($U31&gt;CO$6,$U31&lt;=CP$6),+$T31,0)</f>
        <v>0</v>
      </c>
      <c r="CQ31" s="87" t="n">
        <f aca="false">IF(AND($U31&gt;CP$6,$U31&lt;=CQ$6),+$T31,0)</f>
        <v>0</v>
      </c>
      <c r="CR31" s="87" t="n">
        <f aca="false">IF(AND($U31&gt;CQ$6,$U31&lt;=CR$6),+$T31,0)</f>
        <v>0</v>
      </c>
      <c r="CS31" s="87" t="n">
        <f aca="false">IF(AND($U31&gt;CR$6,$U31&lt;=CS$6),+$T31,0)</f>
        <v>0</v>
      </c>
      <c r="CT31" s="87" t="n">
        <f aca="false">IF(AND($U31&gt;CS$6,$U31&lt;=CT$6),+$T31,0)</f>
        <v>0</v>
      </c>
      <c r="CU31" s="87" t="n">
        <f aca="false">IF(AND($U31&gt;CT$6,$U31&lt;=CU$6),+$T31,0)</f>
        <v>0</v>
      </c>
      <c r="CV31" s="87" t="n">
        <f aca="false">IF(AND($U31&gt;CU$6,$U31&lt;=CV$6),+$T31,0)</f>
        <v>0</v>
      </c>
      <c r="CW31" s="87" t="n">
        <f aca="false">IF(AND($U31&gt;CV$6,$U31&lt;=CW$6),+$T31,0)</f>
        <v>0</v>
      </c>
      <c r="CX31" s="87" t="n">
        <f aca="false">IF(AND($U31&gt;CW$6,$U31&lt;=CX$6),+$T31,0)</f>
        <v>0</v>
      </c>
      <c r="CY31" s="87" t="n">
        <f aca="false">IF(AND($U31&gt;CX$6,$U31&lt;=CY$6),+$T31,0)</f>
        <v>0</v>
      </c>
      <c r="CZ31" s="87" t="n">
        <f aca="false">IF(AND($U31&gt;CY$6,$U31&lt;=CZ$6),+$T31,0)</f>
        <v>0</v>
      </c>
      <c r="DA31" s="87" t="n">
        <f aca="false">IF(AND($U31&gt;CZ$6,$U31&lt;=DA$6),+$T31,0)</f>
        <v>0</v>
      </c>
      <c r="DB31" s="87" t="n">
        <f aca="false">IF(AND($U31&gt;DA$6,$U31&lt;=DB$6),+$T31,0)</f>
        <v>0</v>
      </c>
      <c r="DC31" s="87" t="n">
        <f aca="false">IF(AND($U31&gt;DB$6,$U31&lt;=DC$6),+$T31,0)</f>
        <v>0</v>
      </c>
      <c r="DD31" s="87" t="n">
        <f aca="false">IF(AND($U31&gt;DC$6,$U31&lt;=DD$6),+$T31,0)</f>
        <v>0</v>
      </c>
      <c r="DE31" s="87" t="n">
        <f aca="false">IF(AND($U31&gt;DD$6,$U31&lt;=DE$6),+$T31,0)</f>
        <v>0</v>
      </c>
      <c r="DF31" s="87" t="n">
        <f aca="false">IF(AND($U31&gt;DE$6,$U31&lt;=DF$6),+$T31,0)</f>
        <v>0</v>
      </c>
      <c r="DG31" s="87" t="n">
        <f aca="false">IF(AND($U31&gt;DF$6,$U31&lt;=DG$6),+$T31,0)</f>
        <v>0</v>
      </c>
      <c r="DH31" s="87" t="n">
        <f aca="false">IF(AND($U31&gt;DG$6,$U31&lt;=DH$6),+$T31,0)</f>
        <v>0</v>
      </c>
      <c r="DI31" s="87" t="n">
        <f aca="false">IF(AND($U31&gt;DH$6,$U31&lt;=DI$6),+$T31,0)</f>
        <v>0</v>
      </c>
      <c r="DJ31" s="87" t="n">
        <f aca="false">IF(AND($U31&gt;DI$6,$U31&lt;=DJ$6),+$T31,0)</f>
        <v>0</v>
      </c>
      <c r="DK31" s="87" t="n">
        <f aca="false">IF(AND($U31&gt;DJ$6,$U31&lt;=DK$6),+$T31,0)</f>
        <v>0</v>
      </c>
      <c r="DL31" s="87" t="n">
        <f aca="false">IF(AND($U31&gt;DK$6,$U31&lt;=DL$6),+$T31,0)</f>
        <v>0</v>
      </c>
      <c r="DM31" s="87" t="n">
        <f aca="false">IF(AND($U31&gt;DL$6,$U31&lt;=DM$6),+$T31,0)</f>
        <v>0</v>
      </c>
      <c r="DN31" s="87" t="n">
        <f aca="false">IF(AND($U31&gt;DM$6,$U31&lt;=DN$6),+$T31,0)</f>
        <v>0</v>
      </c>
      <c r="DO31" s="87" t="n">
        <f aca="false">IF(AND($U31&gt;DN$6,$U31&lt;=DO$6),+$T31,0)</f>
        <v>0</v>
      </c>
      <c r="DP31" s="87" t="n">
        <f aca="false">IF(AND($U31&gt;DO$6,$U31&lt;=DP$6),+$T31,0)</f>
        <v>0</v>
      </c>
      <c r="DQ31" s="87" t="n">
        <f aca="false">IF(AND($U31&gt;DP$6,$U31&lt;=DQ$6),+$T31,0)</f>
        <v>0</v>
      </c>
      <c r="DR31" s="87" t="n">
        <f aca="false">IF(AND($U31&gt;DQ$6,$U31&lt;=DR$6),+$T31,0)</f>
        <v>0</v>
      </c>
      <c r="DS31" s="87" t="n">
        <f aca="false">IF(AND($U31&gt;DR$6,$U31&lt;=DS$6),+$T31,0)</f>
        <v>0</v>
      </c>
      <c r="DT31" s="87" t="n">
        <f aca="false">IF(AND($U31&gt;DS$6,$U31&lt;=DT$6),+$T31,0)</f>
        <v>0</v>
      </c>
      <c r="DU31" s="87" t="n">
        <f aca="false">IF(AND($U31&gt;DT$6,$U31&lt;=DU$6),+$T31,0)</f>
        <v>0</v>
      </c>
      <c r="DV31" s="87" t="n">
        <f aca="false">IF(AND($U31&gt;DU$6,$U31&lt;=DV$6),+$T31,0)</f>
        <v>0</v>
      </c>
      <c r="DW31" s="87" t="n">
        <f aca="false">IF(AND($U31&gt;DV$6,$U31&lt;=DW$6),+$T31,0)</f>
        <v>0</v>
      </c>
      <c r="DX31" s="87" t="n">
        <f aca="false">IF(AND($U31&gt;DW$6,$U31&lt;=DX$6),+$T31,0)</f>
        <v>0</v>
      </c>
      <c r="DY31" s="87" t="n">
        <f aca="false">IF(AND($U31&gt;DX$6,$U31&lt;=DY$6),+$T31,0)</f>
        <v>0</v>
      </c>
      <c r="DZ31" s="87" t="n">
        <f aca="false">IF(AND($U31&gt;DY$6,$U31&lt;=DZ$6),+$T31,0)</f>
        <v>0</v>
      </c>
      <c r="EA31" s="87" t="n">
        <f aca="false">IF(AND($U31&gt;DZ$6,$U31&lt;=EA$6),+$T31,0)</f>
        <v>0</v>
      </c>
      <c r="EB31" s="87" t="n">
        <f aca="false">IF(AND($U31&gt;EA$6,$U31&lt;=EB$6),+$T31,0)</f>
        <v>0</v>
      </c>
      <c r="EC31" s="87" t="n">
        <f aca="false">IF(AND($U31&gt;EB$6,$U31&lt;=EC$6),+$T31,0)</f>
        <v>0</v>
      </c>
      <c r="ED31" s="87" t="n">
        <f aca="false">IF(AND($U31&gt;EC$6,$U31&lt;=ED$6),+$T31,0)</f>
        <v>0</v>
      </c>
      <c r="EE31" s="87" t="n">
        <f aca="false">IF(AND($U31&gt;ED$6,$U31&lt;=EE$6),+$T31,0)</f>
        <v>0</v>
      </c>
      <c r="EF31" s="87" t="n">
        <f aca="false">IF(AND($U31&gt;EE$6,$U31&lt;=EF$6),+$T31,0)</f>
        <v>0</v>
      </c>
      <c r="EG31" s="87" t="n">
        <f aca="false">IF(AND($U31&gt;EF$6,$U31&lt;=EG$6),+$T31,0)</f>
        <v>0</v>
      </c>
      <c r="EH31" s="87" t="n">
        <f aca="false">IF(AND($U31&gt;EG$6,$U31&lt;=EH$6),+$T31,0)</f>
        <v>0</v>
      </c>
      <c r="EI31" s="87" t="n">
        <f aca="false">IF(AND($U31&gt;EH$6,$U31&lt;=EI$6),+$T31,0)</f>
        <v>0</v>
      </c>
      <c r="EJ31" s="87" t="n">
        <f aca="false">IF(AND($U31&gt;EI$6,$U31&lt;=EJ$6),+$T31,0)</f>
        <v>0</v>
      </c>
      <c r="EK31" s="87" t="n">
        <f aca="false">IF(AND($U31&gt;EJ$6,$U31&lt;=EK$6),+$T31,0)</f>
        <v>0</v>
      </c>
      <c r="EL31" s="87" t="n">
        <f aca="false">IF(AND($U31&gt;EK$6,$U31&lt;=EL$6),+$T31,0)</f>
        <v>0</v>
      </c>
      <c r="EM31" s="87" t="n">
        <f aca="false">IF(AND($U31&gt;EL$6,$U31&lt;=EM$6),+$T31,0)</f>
        <v>0</v>
      </c>
      <c r="EN31" s="87" t="n">
        <f aca="false">IF(AND($U31&gt;EM$6,$U31&lt;=EN$6),+$T31,0)</f>
        <v>0</v>
      </c>
      <c r="EO31" s="87" t="n">
        <f aca="false">IF(AND($U31&gt;EN$6,$U31&lt;=EO$6),+$T31,0)</f>
        <v>0</v>
      </c>
      <c r="EP31" s="87" t="n">
        <f aca="false">IF(AND($U31&gt;EO$6,$U31&lt;=EP$6),+$T31,0)</f>
        <v>0</v>
      </c>
      <c r="EQ31" s="87" t="n">
        <f aca="false">IF(AND($U31&gt;EP$6,$U31&lt;=EQ$6),+$T31,0)</f>
        <v>0</v>
      </c>
      <c r="ER31" s="87" t="n">
        <f aca="false">IF(AND($U31&gt;EQ$6,$U31&lt;=ER$6),+$T31,0)</f>
        <v>0</v>
      </c>
      <c r="ES31" s="87" t="n">
        <f aca="false">IF(AND($U31&gt;ER$6,$U31&lt;=ES$6),+$T31,0)</f>
        <v>0</v>
      </c>
      <c r="ET31" s="87" t="n">
        <f aca="false">IF(AND($U31&gt;ES$6,$U31&lt;=ET$6),+$T31,0)</f>
        <v>0</v>
      </c>
      <c r="EU31" s="87" t="n">
        <f aca="false">IF(AND($U31&gt;ET$6,$U31&lt;=EU$6),+$T31,0)</f>
        <v>0</v>
      </c>
      <c r="EV31" s="87" t="n">
        <f aca="false">IF(AND($U31&gt;EU$6,$U31&lt;=EV$6),+$T31,0)</f>
        <v>0</v>
      </c>
      <c r="EW31" s="87" t="n">
        <f aca="false">IF(AND($U31&gt;EV$6,$U31&lt;=EW$6),+$T31,0)</f>
        <v>0</v>
      </c>
      <c r="EX31" s="87" t="n">
        <f aca="false">IF(AND($U31&gt;EW$6,$U31&lt;=EX$6),+$T31,0)</f>
        <v>0</v>
      </c>
      <c r="EY31" s="87" t="n">
        <f aca="false">IF(AND($U31&gt;EX$6,$U31&lt;=EY$6),+$T31,0)</f>
        <v>0</v>
      </c>
      <c r="EZ31" s="87" t="n">
        <f aca="false">IF(AND($U31&gt;EY$6,$U31&lt;=EZ$6),+$T31,0)</f>
        <v>0</v>
      </c>
      <c r="FA31" s="87" t="n">
        <f aca="false">IF(AND($U31&gt;EZ$6,$U31&lt;=FA$6),+$T31,0)</f>
        <v>0</v>
      </c>
      <c r="FB31" s="87" t="n">
        <f aca="false">IF(AND($U31&gt;FA$6,$U31&lt;=FB$6),+$T31,0)</f>
        <v>0</v>
      </c>
      <c r="FC31" s="87" t="n">
        <f aca="false">IF(AND($U31&gt;FB$6,$U31&lt;=FC$6),+$T31,0)</f>
        <v>0</v>
      </c>
      <c r="FD31" s="87" t="n">
        <f aca="false">IF(AND($U31&gt;FC$6,$U31&lt;=FD$6),+$T31,0)</f>
        <v>0</v>
      </c>
      <c r="FE31" s="87" t="n">
        <f aca="false">IF(AND($U31&gt;FD$6,$U31&lt;=FE$6),+$T31,0)</f>
        <v>0</v>
      </c>
      <c r="FF31" s="87" t="n">
        <f aca="false">IF(AND($U31&gt;FE$6,$U31&lt;=FF$6),+$T31,0)</f>
        <v>0</v>
      </c>
      <c r="FG31" s="87" t="n">
        <f aca="false">IF(AND($U31&gt;FF$6,$U31&lt;=FG$6),+$T31,0)</f>
        <v>0</v>
      </c>
      <c r="FH31" s="87" t="n">
        <f aca="false">IF(AND($U31&gt;FG$6,$U31&lt;=FH$6),+$T31,0)</f>
        <v>0</v>
      </c>
      <c r="FI31" s="87" t="n">
        <f aca="false">IF(AND($U31&gt;FH$6,$U31&lt;=FI$6),+$T31,0)</f>
        <v>0</v>
      </c>
      <c r="FJ31" s="87" t="n">
        <f aca="false">IF(AND($U31&gt;FI$6,$U31&lt;=FJ$6),+$T31,0)</f>
        <v>0</v>
      </c>
      <c r="FK31" s="87" t="n">
        <f aca="false">IF(AND($U31&gt;FJ$6,$U31&lt;=FK$6),+$T31,0)</f>
        <v>0</v>
      </c>
      <c r="FL31" s="87" t="n">
        <f aca="false">IF(AND($U31&gt;FK$6,$U31&lt;=FL$6),+$T31,0)</f>
        <v>0</v>
      </c>
      <c r="FM31" s="87" t="n">
        <f aca="false">IF(AND($U31&gt;FL$6,$U31&lt;=FM$6),+$T31,0)</f>
        <v>0</v>
      </c>
      <c r="FN31" s="87" t="n">
        <f aca="false">IF(AND($U31&gt;FM$6,$U31&lt;=FN$6),+$T31,0)</f>
        <v>0</v>
      </c>
      <c r="FO31" s="87" t="n">
        <f aca="false">IF(AND($U31&gt;FN$6,$U31&lt;=FO$6),+$T31,0)</f>
        <v>0</v>
      </c>
      <c r="FP31" s="87" t="n">
        <f aca="false">IF(AND($U31&gt;FO$6,$U31&lt;=FP$6),+$T31,0)</f>
        <v>0</v>
      </c>
      <c r="FQ31" s="87" t="n">
        <f aca="false">IF(AND($U31&gt;FP$6,$U31&lt;=FQ$6),+$T31,0)</f>
        <v>0</v>
      </c>
      <c r="FR31" s="87" t="n">
        <f aca="false">IF(AND($U31&gt;FQ$6,$U31&lt;=FR$6),+$T31,0)</f>
        <v>0</v>
      </c>
      <c r="FS31" s="87" t="n">
        <f aca="false">IF(AND($U31&gt;FR$6,$U31&lt;=FS$6),+$T31,0)</f>
        <v>0</v>
      </c>
      <c r="FT31" s="87" t="n">
        <f aca="false">IF(AND($U31&gt;FS$6,$U31&lt;=FT$6),+$T31,0)</f>
        <v>0</v>
      </c>
      <c r="FU31" s="87" t="n">
        <f aca="false">IF(AND($U31&gt;FT$6,$U31&lt;=FU$6),+$T31,0)</f>
        <v>0</v>
      </c>
      <c r="FV31" s="87" t="n">
        <f aca="false">IF(AND($U31&gt;FU$6,$U31&lt;=FV$6),+$T31,0)</f>
        <v>0</v>
      </c>
      <c r="FW31" s="87" t="n">
        <f aca="false">IF(AND($U31&gt;FV$6,$U31&lt;=FW$6),+$T31,0)</f>
        <v>0</v>
      </c>
      <c r="FX31" s="87" t="n">
        <f aca="false">IF(AND($U31&gt;FW$6,$U31&lt;=FX$6),+$T31,0)</f>
        <v>0</v>
      </c>
      <c r="FY31" s="87" t="n">
        <f aca="false">IF(AND($U31&gt;FX$6,$U31&lt;=FY$6),+$T31,0)</f>
        <v>0</v>
      </c>
      <c r="FZ31" s="87" t="n">
        <f aca="false">IF(AND($U31&gt;FY$6,$U31&lt;=FZ$6),+$T31,0)</f>
        <v>0</v>
      </c>
      <c r="GA31" s="87" t="n">
        <f aca="false">IF(AND($U31&gt;FZ$6,$U31&lt;=GA$6),+$T31,0)</f>
        <v>0</v>
      </c>
      <c r="GB31" s="87" t="n">
        <f aca="false">IF(AND($U31&gt;GA$6,$U31&lt;=GB$6),+$T31,0)</f>
        <v>0</v>
      </c>
      <c r="GC31" s="87" t="n">
        <f aca="false">IF(AND($U31&gt;GB$6,$U31&lt;=GC$6),+$T31,0)</f>
        <v>0</v>
      </c>
      <c r="GD31" s="87" t="n">
        <f aca="false">IF(AND($U31&gt;GC$6,$U31&lt;=GD$6),+$T31,0)</f>
        <v>150</v>
      </c>
      <c r="GE31" s="87" t="n">
        <f aca="false">IF(AND($U31&gt;GD$6,$U31&lt;=GE$6),+$T31,0)</f>
        <v>0</v>
      </c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12.75" hidden="false" customHeight="false" outlineLevel="0" collapsed="false">
      <c r="A32" s="96" t="n">
        <v>4</v>
      </c>
      <c r="B32" s="86" t="s">
        <v>260</v>
      </c>
      <c r="C32" s="97" t="s">
        <v>257</v>
      </c>
      <c r="D32" s="81" t="s">
        <v>295</v>
      </c>
      <c r="E32" s="0" t="s">
        <v>296</v>
      </c>
      <c r="F32" s="99" t="n">
        <v>37134</v>
      </c>
      <c r="H32" s="101" t="s">
        <v>297</v>
      </c>
      <c r="I32" s="42" t="s">
        <v>309</v>
      </c>
      <c r="J32" s="89" t="s">
        <v>298</v>
      </c>
      <c r="K32" s="39"/>
      <c r="L32" s="101" t="s">
        <v>284</v>
      </c>
      <c r="M32" s="35"/>
      <c r="N32" s="35"/>
      <c r="O32" s="101"/>
      <c r="P32" s="101"/>
      <c r="Q32" s="101"/>
      <c r="R32" s="105" t="n">
        <v>42.718</v>
      </c>
      <c r="S32" s="101" t="s">
        <v>288</v>
      </c>
      <c r="T32" s="55" t="n">
        <f aca="false">IF($S32="USD",+$R32,VLOOKUP($S32,Rates!$A$3:$C$7,3)*$R32)</f>
        <v>42.718</v>
      </c>
      <c r="U32" s="108" t="n">
        <f aca="false">DATE(2003,1,15)</f>
        <v>37636</v>
      </c>
      <c r="V32" s="18"/>
      <c r="W32" s="18"/>
      <c r="X32" s="87" t="n">
        <f aca="false">IF(AND($U32&gt;W$6,$U32&lt;=X$6),+$T32,0)</f>
        <v>0</v>
      </c>
      <c r="Y32" s="87" t="n">
        <f aca="false">IF(AND($U32&gt;X$6,$U32&lt;=Y$6),+$T32,0)</f>
        <v>0</v>
      </c>
      <c r="Z32" s="87" t="n">
        <f aca="false">IF(AND($U32&gt;Y$6,$U32&lt;=Z$6),+$T32,0)</f>
        <v>0</v>
      </c>
      <c r="AA32" s="87" t="n">
        <f aca="false">IF(AND($U32&gt;Z$6,$U32&lt;=AA$6),+$T32,0)</f>
        <v>0</v>
      </c>
      <c r="AB32" s="87" t="n">
        <f aca="false">IF(AND($U32&gt;AA$6,$U32&lt;=AB$6),+$T32,0)</f>
        <v>0</v>
      </c>
      <c r="AC32" s="87" t="n">
        <f aca="false">IF(AND($U32&gt;AB$6,$U32&lt;=AC$6),+$T32,0)</f>
        <v>0</v>
      </c>
      <c r="AD32" s="87" t="n">
        <f aca="false">IF(AND($U32&gt;AC$6,$U32&lt;=AD$6),+$T32,0)</f>
        <v>42.718</v>
      </c>
      <c r="AE32" s="87" t="n">
        <f aca="false">IF(AND($U32&gt;AD$6,$U32&lt;=AE$6),+$T32,0)</f>
        <v>0</v>
      </c>
      <c r="AF32" s="87" t="n">
        <f aca="false">IF(AND($U32&gt;AE$6,$U32&lt;=AF$6),+$T32,0)</f>
        <v>0</v>
      </c>
      <c r="AG32" s="87" t="n">
        <f aca="false">IF(AND($U32&gt;AF$6,$U32&lt;=AG$6),+$T32,0)</f>
        <v>0</v>
      </c>
      <c r="AH32" s="87" t="n">
        <f aca="false">IF(AND($U32&gt;AG$6,$U32&lt;=AH$6),+$T32,0)</f>
        <v>0</v>
      </c>
      <c r="AI32" s="87" t="n">
        <f aca="false">IF(AND($U32&gt;AH$6,$U32&lt;=AI$6),+$T32,0)</f>
        <v>0</v>
      </c>
      <c r="AJ32" s="87" t="n">
        <f aca="false">IF(AND($U32&gt;AI$6,$U32&lt;=AJ$6),+$T32,0)</f>
        <v>0</v>
      </c>
      <c r="AK32" s="87" t="n">
        <f aca="false">IF(AND($U32&gt;AJ$6,$U32&lt;=AK$6),+$T32,0)</f>
        <v>0</v>
      </c>
      <c r="AL32" s="87" t="n">
        <f aca="false">IF(AND($U32&gt;AK$6,$U32&lt;=AL$6),+$T32,0)</f>
        <v>0</v>
      </c>
      <c r="AM32" s="87" t="n">
        <f aca="false">IF(AND($U32&gt;AL$6,$U32&lt;=AM$6),+$T32,0)</f>
        <v>0</v>
      </c>
      <c r="AN32" s="87" t="n">
        <f aca="false">IF(AND($U32&gt;AM$6,$U32&lt;=AN$6),+$T32,0)</f>
        <v>0</v>
      </c>
      <c r="AO32" s="87" t="n">
        <f aca="false">IF(AND($U32&gt;AN$6,$U32&lt;=AO$6),+$T32,0)</f>
        <v>0</v>
      </c>
      <c r="AP32" s="87" t="n">
        <f aca="false">IF(AND($U32&gt;AO$6,$U32&lt;=AP$6),+$T32,0)</f>
        <v>0</v>
      </c>
      <c r="AQ32" s="87" t="n">
        <f aca="false">IF(AND($U32&gt;AP$6,$U32&lt;=AQ$6),+$T32,0)</f>
        <v>0</v>
      </c>
      <c r="AR32" s="87" t="n">
        <f aca="false">IF(AND($U32&gt;AQ$6,$U32&lt;=AR$6),+$T32,0)</f>
        <v>0</v>
      </c>
      <c r="AS32" s="87" t="n">
        <f aca="false">IF(AND($U32&gt;AR$6,$U32&lt;=AS$6),+$T32,0)</f>
        <v>0</v>
      </c>
      <c r="AT32" s="87" t="n">
        <f aca="false">IF(AND($U32&gt;AS$6,$U32&lt;=AT$6),+$T32,0)</f>
        <v>0</v>
      </c>
      <c r="AU32" s="87" t="n">
        <f aca="false">IF(AND($U32&gt;AT$6,$U32&lt;=AU$6),+$T32,0)</f>
        <v>0</v>
      </c>
      <c r="AV32" s="87" t="n">
        <f aca="false">IF(AND($U32&gt;AU$6,$U32&lt;=AV$6),+$T32,0)</f>
        <v>0</v>
      </c>
      <c r="AW32" s="87" t="n">
        <f aca="false">IF(AND($U32&gt;AV$6,$U32&lt;=AW$6),+$T32,0)</f>
        <v>0</v>
      </c>
      <c r="AX32" s="87" t="n">
        <f aca="false">IF(AND($U32&gt;AW$6,$U32&lt;=AX$6),+$T32,0)</f>
        <v>0</v>
      </c>
      <c r="AY32" s="87" t="n">
        <f aca="false">IF(AND($U32&gt;AX$6,$U32&lt;=AY$6),+$T32,0)</f>
        <v>0</v>
      </c>
      <c r="AZ32" s="87" t="n">
        <f aca="false">IF(AND($U32&gt;AY$6,$U32&lt;=AZ$6),+$T32,0)</f>
        <v>0</v>
      </c>
      <c r="BA32" s="87" t="n">
        <f aca="false">IF(AND($U32&gt;AZ$6,$U32&lt;=BA$6),+$T32,0)</f>
        <v>0</v>
      </c>
      <c r="BB32" s="87" t="n">
        <f aca="false">IF(AND($U32&gt;BA$6,$U32&lt;=BB$6),+$T32,0)</f>
        <v>0</v>
      </c>
      <c r="BC32" s="87" t="n">
        <f aca="false">IF(AND($U32&gt;BB$6,$U32&lt;=BC$6),+$T32,0)</f>
        <v>0</v>
      </c>
      <c r="BD32" s="87" t="n">
        <f aca="false">IF(AND($U32&gt;BC$6,$U32&lt;=BD$6),+$T32,0)</f>
        <v>0</v>
      </c>
      <c r="BE32" s="87" t="n">
        <f aca="false">IF(AND($U32&gt;BD$6,$U32&lt;=BE$6),+$T32,0)</f>
        <v>0</v>
      </c>
      <c r="BF32" s="87" t="n">
        <f aca="false">IF(AND($U32&gt;BE$6,$U32&lt;=BF$6),+$T32,0)</f>
        <v>0</v>
      </c>
      <c r="BG32" s="87" t="n">
        <f aca="false">IF(AND($U32&gt;BF$6,$U32&lt;=BG$6),+$T32,0)</f>
        <v>0</v>
      </c>
      <c r="BH32" s="87" t="n">
        <f aca="false">IF(AND($U32&gt;BG$6,$U32&lt;=BH$6),+$T32,0)</f>
        <v>0</v>
      </c>
      <c r="BI32" s="87" t="n">
        <f aca="false">IF(AND($U32&gt;BH$6,$U32&lt;=BI$6),+$T32,0)</f>
        <v>0</v>
      </c>
      <c r="BJ32" s="87" t="n">
        <f aca="false">IF(AND($U32&gt;BI$6,$U32&lt;=BJ$6),+$T32,0)</f>
        <v>0</v>
      </c>
      <c r="BK32" s="87" t="n">
        <f aca="false">IF(AND($U32&gt;BJ$6,$U32&lt;=BK$6),+$T32,0)</f>
        <v>0</v>
      </c>
      <c r="BL32" s="87" t="n">
        <f aca="false">IF(AND($U32&gt;BK$6,$U32&lt;=BL$6),+$T32,0)</f>
        <v>0</v>
      </c>
      <c r="BM32" s="87" t="n">
        <f aca="false">IF(AND($U32&gt;BL$6,$U32&lt;=BM$6),+$T32,0)</f>
        <v>0</v>
      </c>
      <c r="BN32" s="87" t="n">
        <f aca="false">IF(AND($U32&gt;BM$6,$U32&lt;=BN$6),+$T32,0)</f>
        <v>0</v>
      </c>
      <c r="BO32" s="87" t="n">
        <f aca="false">IF(AND($U32&gt;BN$6,$U32&lt;=BO$6),+$T32,0)</f>
        <v>0</v>
      </c>
      <c r="BP32" s="87" t="n">
        <f aca="false">IF(AND($U32&gt;BO$6,$U32&lt;=BP$6),+$T32,0)</f>
        <v>0</v>
      </c>
      <c r="BQ32" s="87" t="n">
        <f aca="false">IF(AND($U32&gt;BP$6,$U32&lt;=BQ$6),+$T32,0)</f>
        <v>0</v>
      </c>
      <c r="BR32" s="87" t="n">
        <f aca="false">IF(AND($U32&gt;BQ$6,$U32&lt;=BR$6),+$T32,0)</f>
        <v>0</v>
      </c>
      <c r="BS32" s="87" t="n">
        <f aca="false">IF(AND($U32&gt;BR$6,$U32&lt;=BS$6),+$T32,0)</f>
        <v>0</v>
      </c>
      <c r="BT32" s="87" t="n">
        <f aca="false">IF(AND($U32&gt;BS$6,$U32&lt;=BT$6),+$T32,0)</f>
        <v>0</v>
      </c>
      <c r="BU32" s="87" t="n">
        <f aca="false">IF(AND($U32&gt;BT$6,$U32&lt;=BU$6),+$T32,0)</f>
        <v>0</v>
      </c>
      <c r="BV32" s="87" t="n">
        <f aca="false">IF(AND($U32&gt;BU$6,$U32&lt;=BV$6),+$T32,0)</f>
        <v>0</v>
      </c>
      <c r="BW32" s="87" t="n">
        <f aca="false">IF(AND($U32&gt;BV$6,$U32&lt;=BW$6),+$T32,0)</f>
        <v>0</v>
      </c>
      <c r="BX32" s="87" t="n">
        <f aca="false">IF(AND($U32&gt;BW$6,$U32&lt;=BX$6),+$T32,0)</f>
        <v>0</v>
      </c>
      <c r="BY32" s="87" t="n">
        <f aca="false">IF(AND($U32&gt;BX$6,$U32&lt;=BY$6),+$T32,0)</f>
        <v>0</v>
      </c>
      <c r="BZ32" s="87" t="n">
        <f aca="false">IF(AND($U32&gt;BY$6,$U32&lt;=BZ$6),+$T32,0)</f>
        <v>0</v>
      </c>
      <c r="CA32" s="87" t="n">
        <f aca="false">IF(AND($U32&gt;BZ$6,$U32&lt;=CA$6),+$T32,0)</f>
        <v>0</v>
      </c>
      <c r="CB32" s="87" t="n">
        <f aca="false">IF(AND($U32&gt;CA$6,$U32&lt;=CB$6),+$T32,0)</f>
        <v>0</v>
      </c>
      <c r="CC32" s="87" t="n">
        <f aca="false">IF(AND($U32&gt;CB$6,$U32&lt;=CC$6),+$T32,0)</f>
        <v>0</v>
      </c>
      <c r="CD32" s="87" t="n">
        <f aca="false">IF(AND($U32&gt;CC$6,$U32&lt;=CD$6),+$T32,0)</f>
        <v>0</v>
      </c>
      <c r="CE32" s="87" t="n">
        <f aca="false">IF(AND($U32&gt;CD$6,$U32&lt;=CE$6),+$T32,0)</f>
        <v>0</v>
      </c>
      <c r="CF32" s="87" t="n">
        <f aca="false">IF(AND($U32&gt;CE$6,$U32&lt;=CF$6),+$T32,0)</f>
        <v>0</v>
      </c>
      <c r="CG32" s="87" t="n">
        <f aca="false">IF(AND($U32&gt;CF$6,$U32&lt;=CG$6),+$T32,0)</f>
        <v>0</v>
      </c>
      <c r="CH32" s="87" t="n">
        <f aca="false">IF(AND($U32&gt;CG$6,$U32&lt;=CH$6),+$T32,0)</f>
        <v>0</v>
      </c>
      <c r="CI32" s="87" t="n">
        <f aca="false">IF(AND($U32&gt;CH$6,$U32&lt;=CI$6),+$T32,0)</f>
        <v>0</v>
      </c>
      <c r="CJ32" s="87" t="n">
        <f aca="false">IF(AND($U32&gt;CI$6,$U32&lt;=CJ$6),+$T32,0)</f>
        <v>0</v>
      </c>
      <c r="CK32" s="87" t="n">
        <f aca="false">IF(AND($U32&gt;CJ$6,$U32&lt;=CK$6),+$T32,0)</f>
        <v>0</v>
      </c>
      <c r="CL32" s="87" t="n">
        <f aca="false">IF(AND($U32&gt;CK$6,$U32&lt;=CL$6),+$T32,0)</f>
        <v>0</v>
      </c>
      <c r="CM32" s="87" t="n">
        <f aca="false">IF(AND($U32&gt;CL$6,$U32&lt;=CM$6),+$T32,0)</f>
        <v>0</v>
      </c>
      <c r="CN32" s="87" t="n">
        <f aca="false">IF(AND($U32&gt;CM$6,$U32&lt;=CN$6),+$T32,0)</f>
        <v>0</v>
      </c>
      <c r="CO32" s="87" t="n">
        <f aca="false">IF(AND($U32&gt;CN$6,$U32&lt;=CO$6),+$T32,0)</f>
        <v>0</v>
      </c>
      <c r="CP32" s="87" t="n">
        <f aca="false">IF(AND($U32&gt;CO$6,$U32&lt;=CP$6),+$T32,0)</f>
        <v>0</v>
      </c>
      <c r="CQ32" s="87" t="n">
        <f aca="false">IF(AND($U32&gt;CP$6,$U32&lt;=CQ$6),+$T32,0)</f>
        <v>0</v>
      </c>
      <c r="CR32" s="87" t="n">
        <f aca="false">IF(AND($U32&gt;CQ$6,$U32&lt;=CR$6),+$T32,0)</f>
        <v>0</v>
      </c>
      <c r="CS32" s="87" t="n">
        <f aca="false">IF(AND($U32&gt;CR$6,$U32&lt;=CS$6),+$T32,0)</f>
        <v>0</v>
      </c>
      <c r="CT32" s="87" t="n">
        <f aca="false">IF(AND($U32&gt;CS$6,$U32&lt;=CT$6),+$T32,0)</f>
        <v>0</v>
      </c>
      <c r="CU32" s="87" t="n">
        <f aca="false">IF(AND($U32&gt;CT$6,$U32&lt;=CU$6),+$T32,0)</f>
        <v>0</v>
      </c>
      <c r="CV32" s="87" t="n">
        <f aca="false">IF(AND($U32&gt;CU$6,$U32&lt;=CV$6),+$T32,0)</f>
        <v>0</v>
      </c>
      <c r="CW32" s="87" t="n">
        <f aca="false">IF(AND($U32&gt;CV$6,$U32&lt;=CW$6),+$T32,0)</f>
        <v>0</v>
      </c>
      <c r="CX32" s="87" t="n">
        <f aca="false">IF(AND($U32&gt;CW$6,$U32&lt;=CX$6),+$T32,0)</f>
        <v>0</v>
      </c>
      <c r="CY32" s="87" t="n">
        <f aca="false">IF(AND($U32&gt;CX$6,$U32&lt;=CY$6),+$T32,0)</f>
        <v>0</v>
      </c>
      <c r="CZ32" s="87" t="n">
        <f aca="false">IF(AND($U32&gt;CY$6,$U32&lt;=CZ$6),+$T32,0)</f>
        <v>0</v>
      </c>
      <c r="DA32" s="87" t="n">
        <f aca="false">IF(AND($U32&gt;CZ$6,$U32&lt;=DA$6),+$T32,0)</f>
        <v>0</v>
      </c>
      <c r="DB32" s="87" t="n">
        <f aca="false">IF(AND($U32&gt;DA$6,$U32&lt;=DB$6),+$T32,0)</f>
        <v>0</v>
      </c>
      <c r="DC32" s="87" t="n">
        <f aca="false">IF(AND($U32&gt;DB$6,$U32&lt;=DC$6),+$T32,0)</f>
        <v>0</v>
      </c>
      <c r="DD32" s="87" t="n">
        <f aca="false">IF(AND($U32&gt;DC$6,$U32&lt;=DD$6),+$T32,0)</f>
        <v>0</v>
      </c>
      <c r="DE32" s="87" t="n">
        <f aca="false">IF(AND($U32&gt;DD$6,$U32&lt;=DE$6),+$T32,0)</f>
        <v>0</v>
      </c>
      <c r="DF32" s="87" t="n">
        <f aca="false">IF(AND($U32&gt;DE$6,$U32&lt;=DF$6),+$T32,0)</f>
        <v>0</v>
      </c>
      <c r="DG32" s="87" t="n">
        <f aca="false">IF(AND($U32&gt;DF$6,$U32&lt;=DG$6),+$T32,0)</f>
        <v>0</v>
      </c>
      <c r="DH32" s="87" t="n">
        <f aca="false">IF(AND($U32&gt;DG$6,$U32&lt;=DH$6),+$T32,0)</f>
        <v>0</v>
      </c>
      <c r="DI32" s="87" t="n">
        <f aca="false">IF(AND($U32&gt;DH$6,$U32&lt;=DI$6),+$T32,0)</f>
        <v>0</v>
      </c>
      <c r="DJ32" s="87" t="n">
        <f aca="false">IF(AND($U32&gt;DI$6,$U32&lt;=DJ$6),+$T32,0)</f>
        <v>0</v>
      </c>
      <c r="DK32" s="87" t="n">
        <f aca="false">IF(AND($U32&gt;DJ$6,$U32&lt;=DK$6),+$T32,0)</f>
        <v>0</v>
      </c>
      <c r="DL32" s="87" t="n">
        <f aca="false">IF(AND($U32&gt;DK$6,$U32&lt;=DL$6),+$T32,0)</f>
        <v>0</v>
      </c>
      <c r="DM32" s="87" t="n">
        <f aca="false">IF(AND($U32&gt;DL$6,$U32&lt;=DM$6),+$T32,0)</f>
        <v>0</v>
      </c>
      <c r="DN32" s="87" t="n">
        <f aca="false">IF(AND($U32&gt;DM$6,$U32&lt;=DN$6),+$T32,0)</f>
        <v>0</v>
      </c>
      <c r="DO32" s="87" t="n">
        <f aca="false">IF(AND($U32&gt;DN$6,$U32&lt;=DO$6),+$T32,0)</f>
        <v>0</v>
      </c>
      <c r="DP32" s="87" t="n">
        <f aca="false">IF(AND($U32&gt;DO$6,$U32&lt;=DP$6),+$T32,0)</f>
        <v>0</v>
      </c>
      <c r="DQ32" s="87" t="n">
        <f aca="false">IF(AND($U32&gt;DP$6,$U32&lt;=DQ$6),+$T32,0)</f>
        <v>0</v>
      </c>
      <c r="DR32" s="87" t="n">
        <f aca="false">IF(AND($U32&gt;DQ$6,$U32&lt;=DR$6),+$T32,0)</f>
        <v>0</v>
      </c>
      <c r="DS32" s="87" t="n">
        <f aca="false">IF(AND($U32&gt;DR$6,$U32&lt;=DS$6),+$T32,0)</f>
        <v>0</v>
      </c>
      <c r="DT32" s="87" t="n">
        <f aca="false">IF(AND($U32&gt;DS$6,$U32&lt;=DT$6),+$T32,0)</f>
        <v>0</v>
      </c>
      <c r="DU32" s="87" t="n">
        <f aca="false">IF(AND($U32&gt;DT$6,$U32&lt;=DU$6),+$T32,0)</f>
        <v>0</v>
      </c>
      <c r="DV32" s="87" t="n">
        <f aca="false">IF(AND($U32&gt;DU$6,$U32&lt;=DV$6),+$T32,0)</f>
        <v>0</v>
      </c>
      <c r="DW32" s="87" t="n">
        <f aca="false">IF(AND($U32&gt;DV$6,$U32&lt;=DW$6),+$T32,0)</f>
        <v>0</v>
      </c>
      <c r="DX32" s="87" t="n">
        <f aca="false">IF(AND($U32&gt;DW$6,$U32&lt;=DX$6),+$T32,0)</f>
        <v>0</v>
      </c>
      <c r="DY32" s="87" t="n">
        <f aca="false">IF(AND($U32&gt;DX$6,$U32&lt;=DY$6),+$T32,0)</f>
        <v>0</v>
      </c>
      <c r="DZ32" s="87" t="n">
        <f aca="false">IF(AND($U32&gt;DY$6,$U32&lt;=DZ$6),+$T32,0)</f>
        <v>0</v>
      </c>
      <c r="EA32" s="87" t="n">
        <f aca="false">IF(AND($U32&gt;DZ$6,$U32&lt;=EA$6),+$T32,0)</f>
        <v>0</v>
      </c>
      <c r="EB32" s="87" t="n">
        <f aca="false">IF(AND($U32&gt;EA$6,$U32&lt;=EB$6),+$T32,0)</f>
        <v>0</v>
      </c>
      <c r="EC32" s="87" t="n">
        <f aca="false">IF(AND($U32&gt;EB$6,$U32&lt;=EC$6),+$T32,0)</f>
        <v>0</v>
      </c>
      <c r="ED32" s="87" t="n">
        <f aca="false">IF(AND($U32&gt;EC$6,$U32&lt;=ED$6),+$T32,0)</f>
        <v>0</v>
      </c>
      <c r="EE32" s="87" t="n">
        <f aca="false">IF(AND($U32&gt;ED$6,$U32&lt;=EE$6),+$T32,0)</f>
        <v>0</v>
      </c>
      <c r="EF32" s="87" t="n">
        <f aca="false">IF(AND($U32&gt;EE$6,$U32&lt;=EF$6),+$T32,0)</f>
        <v>0</v>
      </c>
      <c r="EG32" s="87" t="n">
        <f aca="false">IF(AND($U32&gt;EF$6,$U32&lt;=EG$6),+$T32,0)</f>
        <v>0</v>
      </c>
      <c r="EH32" s="87" t="n">
        <f aca="false">IF(AND($U32&gt;EG$6,$U32&lt;=EH$6),+$T32,0)</f>
        <v>0</v>
      </c>
      <c r="EI32" s="87" t="n">
        <f aca="false">IF(AND($U32&gt;EH$6,$U32&lt;=EI$6),+$T32,0)</f>
        <v>0</v>
      </c>
      <c r="EJ32" s="87" t="n">
        <f aca="false">IF(AND($U32&gt;EI$6,$U32&lt;=EJ$6),+$T32,0)</f>
        <v>0</v>
      </c>
      <c r="EK32" s="87" t="n">
        <f aca="false">IF(AND($U32&gt;EJ$6,$U32&lt;=EK$6),+$T32,0)</f>
        <v>0</v>
      </c>
      <c r="EL32" s="87" t="n">
        <f aca="false">IF(AND($U32&gt;EK$6,$U32&lt;=EL$6),+$T32,0)</f>
        <v>0</v>
      </c>
      <c r="EM32" s="87" t="n">
        <f aca="false">IF(AND($U32&gt;EL$6,$U32&lt;=EM$6),+$T32,0)</f>
        <v>0</v>
      </c>
      <c r="EN32" s="87" t="n">
        <f aca="false">IF(AND($U32&gt;EM$6,$U32&lt;=EN$6),+$T32,0)</f>
        <v>0</v>
      </c>
      <c r="EO32" s="87" t="n">
        <f aca="false">IF(AND($U32&gt;EN$6,$U32&lt;=EO$6),+$T32,0)</f>
        <v>0</v>
      </c>
      <c r="EP32" s="87" t="n">
        <f aca="false">IF(AND($U32&gt;EO$6,$U32&lt;=EP$6),+$T32,0)</f>
        <v>0</v>
      </c>
      <c r="EQ32" s="87" t="n">
        <f aca="false">IF(AND($U32&gt;EP$6,$U32&lt;=EQ$6),+$T32,0)</f>
        <v>0</v>
      </c>
      <c r="ER32" s="87" t="n">
        <f aca="false">IF(AND($U32&gt;EQ$6,$U32&lt;=ER$6),+$T32,0)</f>
        <v>0</v>
      </c>
      <c r="ES32" s="87" t="n">
        <f aca="false">IF(AND($U32&gt;ER$6,$U32&lt;=ES$6),+$T32,0)</f>
        <v>0</v>
      </c>
      <c r="ET32" s="87" t="n">
        <f aca="false">IF(AND($U32&gt;ES$6,$U32&lt;=ET$6),+$T32,0)</f>
        <v>0</v>
      </c>
      <c r="EU32" s="87" t="n">
        <f aca="false">IF(AND($U32&gt;ET$6,$U32&lt;=EU$6),+$T32,0)</f>
        <v>0</v>
      </c>
      <c r="EV32" s="87" t="n">
        <f aca="false">IF(AND($U32&gt;EU$6,$U32&lt;=EV$6),+$T32,0)</f>
        <v>0</v>
      </c>
      <c r="EW32" s="87" t="n">
        <f aca="false">IF(AND($U32&gt;EV$6,$U32&lt;=EW$6),+$T32,0)</f>
        <v>0</v>
      </c>
      <c r="EX32" s="87" t="n">
        <f aca="false">IF(AND($U32&gt;EW$6,$U32&lt;=EX$6),+$T32,0)</f>
        <v>0</v>
      </c>
      <c r="EY32" s="87" t="n">
        <f aca="false">IF(AND($U32&gt;EX$6,$U32&lt;=EY$6),+$T32,0)</f>
        <v>0</v>
      </c>
      <c r="EZ32" s="87" t="n">
        <f aca="false">IF(AND($U32&gt;EY$6,$U32&lt;=EZ$6),+$T32,0)</f>
        <v>0</v>
      </c>
      <c r="FA32" s="87" t="n">
        <f aca="false">IF(AND($U32&gt;EZ$6,$U32&lt;=FA$6),+$T32,0)</f>
        <v>0</v>
      </c>
      <c r="FB32" s="87" t="n">
        <f aca="false">IF(AND($U32&gt;FA$6,$U32&lt;=FB$6),+$T32,0)</f>
        <v>0</v>
      </c>
      <c r="FC32" s="87" t="n">
        <f aca="false">IF(AND($U32&gt;FB$6,$U32&lt;=FC$6),+$T32,0)</f>
        <v>0</v>
      </c>
      <c r="FD32" s="87" t="n">
        <f aca="false">IF(AND($U32&gt;FC$6,$U32&lt;=FD$6),+$T32,0)</f>
        <v>0</v>
      </c>
      <c r="FE32" s="87" t="n">
        <f aca="false">IF(AND($U32&gt;FD$6,$U32&lt;=FE$6),+$T32,0)</f>
        <v>0</v>
      </c>
      <c r="FF32" s="87" t="n">
        <f aca="false">IF(AND($U32&gt;FE$6,$U32&lt;=FF$6),+$T32,0)</f>
        <v>0</v>
      </c>
      <c r="FG32" s="87" t="n">
        <f aca="false">IF(AND($U32&gt;FF$6,$U32&lt;=FG$6),+$T32,0)</f>
        <v>0</v>
      </c>
      <c r="FH32" s="87" t="n">
        <f aca="false">IF(AND($U32&gt;FG$6,$U32&lt;=FH$6),+$T32,0)</f>
        <v>0</v>
      </c>
      <c r="FI32" s="87" t="n">
        <f aca="false">IF(AND($U32&gt;FH$6,$U32&lt;=FI$6),+$T32,0)</f>
        <v>0</v>
      </c>
      <c r="FJ32" s="87" t="n">
        <f aca="false">IF(AND($U32&gt;FI$6,$U32&lt;=FJ$6),+$T32,0)</f>
        <v>0</v>
      </c>
      <c r="FK32" s="87" t="n">
        <f aca="false">IF(AND($U32&gt;FJ$6,$U32&lt;=FK$6),+$T32,0)</f>
        <v>0</v>
      </c>
      <c r="FL32" s="87" t="n">
        <f aca="false">IF(AND($U32&gt;FK$6,$U32&lt;=FL$6),+$T32,0)</f>
        <v>0</v>
      </c>
      <c r="FM32" s="87" t="n">
        <f aca="false">IF(AND($U32&gt;FL$6,$U32&lt;=FM$6),+$T32,0)</f>
        <v>0</v>
      </c>
      <c r="FN32" s="87" t="n">
        <f aca="false">IF(AND($U32&gt;FM$6,$U32&lt;=FN$6),+$T32,0)</f>
        <v>0</v>
      </c>
      <c r="FO32" s="87" t="n">
        <f aca="false">IF(AND($U32&gt;FN$6,$U32&lt;=FO$6),+$T32,0)</f>
        <v>0</v>
      </c>
      <c r="FP32" s="87" t="n">
        <f aca="false">IF(AND($U32&gt;FO$6,$U32&lt;=FP$6),+$T32,0)</f>
        <v>0</v>
      </c>
      <c r="FQ32" s="87" t="n">
        <f aca="false">IF(AND($U32&gt;FP$6,$U32&lt;=FQ$6),+$T32,0)</f>
        <v>0</v>
      </c>
      <c r="FR32" s="87" t="n">
        <f aca="false">IF(AND($U32&gt;FQ$6,$U32&lt;=FR$6),+$T32,0)</f>
        <v>0</v>
      </c>
      <c r="FS32" s="87" t="n">
        <f aca="false">IF(AND($U32&gt;FR$6,$U32&lt;=FS$6),+$T32,0)</f>
        <v>0</v>
      </c>
      <c r="FT32" s="87" t="n">
        <f aca="false">IF(AND($U32&gt;FS$6,$U32&lt;=FT$6),+$T32,0)</f>
        <v>0</v>
      </c>
      <c r="FU32" s="87" t="n">
        <f aca="false">IF(AND($U32&gt;FT$6,$U32&lt;=FU$6),+$T32,0)</f>
        <v>0</v>
      </c>
      <c r="FV32" s="87" t="n">
        <f aca="false">IF(AND($U32&gt;FU$6,$U32&lt;=FV$6),+$T32,0)</f>
        <v>0</v>
      </c>
      <c r="FW32" s="87" t="n">
        <f aca="false">IF(AND($U32&gt;FV$6,$U32&lt;=FW$6),+$T32,0)</f>
        <v>0</v>
      </c>
      <c r="FX32" s="87" t="n">
        <f aca="false">IF(AND($U32&gt;FW$6,$U32&lt;=FX$6),+$T32,0)</f>
        <v>0</v>
      </c>
      <c r="FY32" s="87" t="n">
        <f aca="false">IF(AND($U32&gt;FX$6,$U32&lt;=FY$6),+$T32,0)</f>
        <v>0</v>
      </c>
      <c r="FZ32" s="87" t="n">
        <f aca="false">IF(AND($U32&gt;FY$6,$U32&lt;=FZ$6),+$T32,0)</f>
        <v>0</v>
      </c>
      <c r="GA32" s="87" t="n">
        <f aca="false">IF(AND($U32&gt;FZ$6,$U32&lt;=GA$6),+$T32,0)</f>
        <v>0</v>
      </c>
      <c r="GB32" s="87" t="n">
        <f aca="false">IF(AND($U32&gt;GA$6,$U32&lt;=GB$6),+$T32,0)</f>
        <v>0</v>
      </c>
      <c r="GC32" s="87" t="n">
        <f aca="false">IF(AND($U32&gt;GB$6,$U32&lt;=GC$6),+$T32,0)</f>
        <v>0</v>
      </c>
      <c r="GD32" s="87" t="n">
        <f aca="false">IF(AND($U32&gt;GC$6,$U32&lt;=GD$6),+$T32,0)</f>
        <v>42.718</v>
      </c>
      <c r="GE32" s="87" t="n">
        <f aca="false">IF(AND($U32&gt;GD$6,$U32&lt;=GE$6),+$T32,0)</f>
        <v>0</v>
      </c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</row>
    <row r="33" customFormat="false" ht="12.75" hidden="false" customHeight="false" outlineLevel="0" collapsed="false">
      <c r="A33" s="96" t="n">
        <v>4</v>
      </c>
      <c r="B33" s="86" t="s">
        <v>260</v>
      </c>
      <c r="C33" s="97" t="s">
        <v>257</v>
      </c>
      <c r="D33" s="81" t="s">
        <v>280</v>
      </c>
      <c r="E33" s="0" t="s">
        <v>296</v>
      </c>
      <c r="F33" s="99" t="n">
        <v>37134</v>
      </c>
      <c r="H33" s="101" t="s">
        <v>297</v>
      </c>
      <c r="I33" s="42" t="s">
        <v>309</v>
      </c>
      <c r="J33" s="89" t="s">
        <v>298</v>
      </c>
      <c r="K33" s="39"/>
      <c r="L33" s="101" t="s">
        <v>284</v>
      </c>
      <c r="M33" s="35"/>
      <c r="N33" s="35"/>
      <c r="O33" s="101"/>
      <c r="P33" s="101"/>
      <c r="Q33" s="101"/>
      <c r="R33" s="105" t="n">
        <v>305.169</v>
      </c>
      <c r="S33" s="101" t="s">
        <v>288</v>
      </c>
      <c r="T33" s="55" t="n">
        <f aca="false">IF($S33="USD",+$R33,VLOOKUP($S33,Rates!$A$3:$C$7,3)*$R33)</f>
        <v>305.169</v>
      </c>
      <c r="U33" s="108" t="n">
        <f aca="false">DATE(2003,1,15)</f>
        <v>37636</v>
      </c>
      <c r="V33" s="18"/>
      <c r="W33" s="18"/>
      <c r="X33" s="87" t="n">
        <f aca="false">IF(AND($U33&gt;W$6,$U33&lt;=X$6),+$T33,0)</f>
        <v>0</v>
      </c>
      <c r="Y33" s="87" t="n">
        <f aca="false">IF(AND($U33&gt;X$6,$U33&lt;=Y$6),+$T33,0)</f>
        <v>0</v>
      </c>
      <c r="Z33" s="87" t="n">
        <f aca="false">IF(AND($U33&gt;Y$6,$U33&lt;=Z$6),+$T33,0)</f>
        <v>0</v>
      </c>
      <c r="AA33" s="87" t="n">
        <f aca="false">IF(AND($U33&gt;Z$6,$U33&lt;=AA$6),+$T33,0)</f>
        <v>0</v>
      </c>
      <c r="AB33" s="87" t="n">
        <f aca="false">IF(AND($U33&gt;AA$6,$U33&lt;=AB$6),+$T33,0)</f>
        <v>0</v>
      </c>
      <c r="AC33" s="87" t="n">
        <f aca="false">IF(AND($U33&gt;AB$6,$U33&lt;=AC$6),+$T33,0)</f>
        <v>0</v>
      </c>
      <c r="AD33" s="87" t="n">
        <f aca="false">IF(AND($U33&gt;AC$6,$U33&lt;=AD$6),+$T33,0)</f>
        <v>305.169</v>
      </c>
      <c r="AE33" s="87" t="n">
        <f aca="false">IF(AND($U33&gt;AD$6,$U33&lt;=AE$6),+$T33,0)</f>
        <v>0</v>
      </c>
      <c r="AF33" s="87" t="n">
        <f aca="false">IF(AND($U33&gt;AE$6,$U33&lt;=AF$6),+$T33,0)</f>
        <v>0</v>
      </c>
      <c r="AG33" s="87" t="n">
        <f aca="false">IF(AND($U33&gt;AF$6,$U33&lt;=AG$6),+$T33,0)</f>
        <v>0</v>
      </c>
      <c r="AH33" s="87" t="n">
        <f aca="false">IF(AND($U33&gt;AG$6,$U33&lt;=AH$6),+$T33,0)</f>
        <v>0</v>
      </c>
      <c r="AI33" s="87" t="n">
        <f aca="false">IF(AND($U33&gt;AH$6,$U33&lt;=AI$6),+$T33,0)</f>
        <v>0</v>
      </c>
      <c r="AJ33" s="87" t="n">
        <f aca="false">IF(AND($U33&gt;AI$6,$U33&lt;=AJ$6),+$T33,0)</f>
        <v>0</v>
      </c>
      <c r="AK33" s="87" t="n">
        <f aca="false">IF(AND($U33&gt;AJ$6,$U33&lt;=AK$6),+$T33,0)</f>
        <v>0</v>
      </c>
      <c r="AL33" s="87" t="n">
        <f aca="false">IF(AND($U33&gt;AK$6,$U33&lt;=AL$6),+$T33,0)</f>
        <v>0</v>
      </c>
      <c r="AM33" s="87" t="n">
        <f aca="false">IF(AND($U33&gt;AL$6,$U33&lt;=AM$6),+$T33,0)</f>
        <v>0</v>
      </c>
      <c r="AN33" s="87" t="n">
        <f aca="false">IF(AND($U33&gt;AM$6,$U33&lt;=AN$6),+$T33,0)</f>
        <v>0</v>
      </c>
      <c r="AO33" s="87" t="n">
        <f aca="false">IF(AND($U33&gt;AN$6,$U33&lt;=AO$6),+$T33,0)</f>
        <v>0</v>
      </c>
      <c r="AP33" s="87" t="n">
        <f aca="false">IF(AND($U33&gt;AO$6,$U33&lt;=AP$6),+$T33,0)</f>
        <v>0</v>
      </c>
      <c r="AQ33" s="87" t="n">
        <f aca="false">IF(AND($U33&gt;AP$6,$U33&lt;=AQ$6),+$T33,0)</f>
        <v>0</v>
      </c>
      <c r="AR33" s="87" t="n">
        <f aca="false">IF(AND($U33&gt;AQ$6,$U33&lt;=AR$6),+$T33,0)</f>
        <v>0</v>
      </c>
      <c r="AS33" s="87" t="n">
        <f aca="false">IF(AND($U33&gt;AR$6,$U33&lt;=AS$6),+$T33,0)</f>
        <v>0</v>
      </c>
      <c r="AT33" s="87" t="n">
        <f aca="false">IF(AND($U33&gt;AS$6,$U33&lt;=AT$6),+$T33,0)</f>
        <v>0</v>
      </c>
      <c r="AU33" s="87" t="n">
        <f aca="false">IF(AND($U33&gt;AT$6,$U33&lt;=AU$6),+$T33,0)</f>
        <v>0</v>
      </c>
      <c r="AV33" s="87" t="n">
        <f aca="false">IF(AND($U33&gt;AU$6,$U33&lt;=AV$6),+$T33,0)</f>
        <v>0</v>
      </c>
      <c r="AW33" s="87" t="n">
        <f aca="false">IF(AND($U33&gt;AV$6,$U33&lt;=AW$6),+$T33,0)</f>
        <v>0</v>
      </c>
      <c r="AX33" s="87" t="n">
        <f aca="false">IF(AND($U33&gt;AW$6,$U33&lt;=AX$6),+$T33,0)</f>
        <v>0</v>
      </c>
      <c r="AY33" s="87" t="n">
        <f aca="false">IF(AND($U33&gt;AX$6,$U33&lt;=AY$6),+$T33,0)</f>
        <v>0</v>
      </c>
      <c r="AZ33" s="87" t="n">
        <f aca="false">IF(AND($U33&gt;AY$6,$U33&lt;=AZ$6),+$T33,0)</f>
        <v>0</v>
      </c>
      <c r="BA33" s="87" t="n">
        <f aca="false">IF(AND($U33&gt;AZ$6,$U33&lt;=BA$6),+$T33,0)</f>
        <v>0</v>
      </c>
      <c r="BB33" s="87" t="n">
        <f aca="false">IF(AND($U33&gt;BA$6,$U33&lt;=BB$6),+$T33,0)</f>
        <v>0</v>
      </c>
      <c r="BC33" s="87" t="n">
        <f aca="false">IF(AND($U33&gt;BB$6,$U33&lt;=BC$6),+$T33,0)</f>
        <v>0</v>
      </c>
      <c r="BD33" s="87" t="n">
        <f aca="false">IF(AND($U33&gt;BC$6,$U33&lt;=BD$6),+$T33,0)</f>
        <v>0</v>
      </c>
      <c r="BE33" s="87" t="n">
        <f aca="false">IF(AND($U33&gt;BD$6,$U33&lt;=BE$6),+$T33,0)</f>
        <v>0</v>
      </c>
      <c r="BF33" s="87" t="n">
        <f aca="false">IF(AND($U33&gt;BE$6,$U33&lt;=BF$6),+$T33,0)</f>
        <v>0</v>
      </c>
      <c r="BG33" s="87" t="n">
        <f aca="false">IF(AND($U33&gt;BF$6,$U33&lt;=BG$6),+$T33,0)</f>
        <v>0</v>
      </c>
      <c r="BH33" s="87" t="n">
        <f aca="false">IF(AND($U33&gt;BG$6,$U33&lt;=BH$6),+$T33,0)</f>
        <v>0</v>
      </c>
      <c r="BI33" s="87" t="n">
        <f aca="false">IF(AND($U33&gt;BH$6,$U33&lt;=BI$6),+$T33,0)</f>
        <v>0</v>
      </c>
      <c r="BJ33" s="87" t="n">
        <f aca="false">IF(AND($U33&gt;BI$6,$U33&lt;=BJ$6),+$T33,0)</f>
        <v>0</v>
      </c>
      <c r="BK33" s="87" t="n">
        <f aca="false">IF(AND($U33&gt;BJ$6,$U33&lt;=BK$6),+$T33,0)</f>
        <v>0</v>
      </c>
      <c r="BL33" s="87" t="n">
        <f aca="false">IF(AND($U33&gt;BK$6,$U33&lt;=BL$6),+$T33,0)</f>
        <v>0</v>
      </c>
      <c r="BM33" s="87" t="n">
        <f aca="false">IF(AND($U33&gt;BL$6,$U33&lt;=BM$6),+$T33,0)</f>
        <v>0</v>
      </c>
      <c r="BN33" s="87" t="n">
        <f aca="false">IF(AND($U33&gt;BM$6,$U33&lt;=BN$6),+$T33,0)</f>
        <v>0</v>
      </c>
      <c r="BO33" s="87" t="n">
        <f aca="false">IF(AND($U33&gt;BN$6,$U33&lt;=BO$6),+$T33,0)</f>
        <v>0</v>
      </c>
      <c r="BP33" s="87" t="n">
        <f aca="false">IF(AND($U33&gt;BO$6,$U33&lt;=BP$6),+$T33,0)</f>
        <v>0</v>
      </c>
      <c r="BQ33" s="87" t="n">
        <f aca="false">IF(AND($U33&gt;BP$6,$U33&lt;=BQ$6),+$T33,0)</f>
        <v>0</v>
      </c>
      <c r="BR33" s="87" t="n">
        <f aca="false">IF(AND($U33&gt;BQ$6,$U33&lt;=BR$6),+$T33,0)</f>
        <v>0</v>
      </c>
      <c r="BS33" s="87" t="n">
        <f aca="false">IF(AND($U33&gt;BR$6,$U33&lt;=BS$6),+$T33,0)</f>
        <v>0</v>
      </c>
      <c r="BT33" s="87" t="n">
        <f aca="false">IF(AND($U33&gt;BS$6,$U33&lt;=BT$6),+$T33,0)</f>
        <v>0</v>
      </c>
      <c r="BU33" s="87" t="n">
        <f aca="false">IF(AND($U33&gt;BT$6,$U33&lt;=BU$6),+$T33,0)</f>
        <v>0</v>
      </c>
      <c r="BV33" s="87" t="n">
        <f aca="false">IF(AND($U33&gt;BU$6,$U33&lt;=BV$6),+$T33,0)</f>
        <v>0</v>
      </c>
      <c r="BW33" s="87" t="n">
        <f aca="false">IF(AND($U33&gt;BV$6,$U33&lt;=BW$6),+$T33,0)</f>
        <v>0</v>
      </c>
      <c r="BX33" s="87" t="n">
        <f aca="false">IF(AND($U33&gt;BW$6,$U33&lt;=BX$6),+$T33,0)</f>
        <v>0</v>
      </c>
      <c r="BY33" s="87" t="n">
        <f aca="false">IF(AND($U33&gt;BX$6,$U33&lt;=BY$6),+$T33,0)</f>
        <v>0</v>
      </c>
      <c r="BZ33" s="87" t="n">
        <f aca="false">IF(AND($U33&gt;BY$6,$U33&lt;=BZ$6),+$T33,0)</f>
        <v>0</v>
      </c>
      <c r="CA33" s="87" t="n">
        <f aca="false">IF(AND($U33&gt;BZ$6,$U33&lt;=CA$6),+$T33,0)</f>
        <v>0</v>
      </c>
      <c r="CB33" s="87" t="n">
        <f aca="false">IF(AND($U33&gt;CA$6,$U33&lt;=CB$6),+$T33,0)</f>
        <v>0</v>
      </c>
      <c r="CC33" s="87" t="n">
        <f aca="false">IF(AND($U33&gt;CB$6,$U33&lt;=CC$6),+$T33,0)</f>
        <v>0</v>
      </c>
      <c r="CD33" s="87" t="n">
        <f aca="false">IF(AND($U33&gt;CC$6,$U33&lt;=CD$6),+$T33,0)</f>
        <v>0</v>
      </c>
      <c r="CE33" s="87" t="n">
        <f aca="false">IF(AND($U33&gt;CD$6,$U33&lt;=CE$6),+$T33,0)</f>
        <v>0</v>
      </c>
      <c r="CF33" s="87" t="n">
        <f aca="false">IF(AND($U33&gt;CE$6,$U33&lt;=CF$6),+$T33,0)</f>
        <v>0</v>
      </c>
      <c r="CG33" s="87" t="n">
        <f aca="false">IF(AND($U33&gt;CF$6,$U33&lt;=CG$6),+$T33,0)</f>
        <v>0</v>
      </c>
      <c r="CH33" s="87" t="n">
        <f aca="false">IF(AND($U33&gt;CG$6,$U33&lt;=CH$6),+$T33,0)</f>
        <v>0</v>
      </c>
      <c r="CI33" s="87" t="n">
        <f aca="false">IF(AND($U33&gt;CH$6,$U33&lt;=CI$6),+$T33,0)</f>
        <v>0</v>
      </c>
      <c r="CJ33" s="87" t="n">
        <f aca="false">IF(AND($U33&gt;CI$6,$U33&lt;=CJ$6),+$T33,0)</f>
        <v>0</v>
      </c>
      <c r="CK33" s="87" t="n">
        <f aca="false">IF(AND($U33&gt;CJ$6,$U33&lt;=CK$6),+$T33,0)</f>
        <v>0</v>
      </c>
      <c r="CL33" s="87" t="n">
        <f aca="false">IF(AND($U33&gt;CK$6,$U33&lt;=CL$6),+$T33,0)</f>
        <v>0</v>
      </c>
      <c r="CM33" s="87" t="n">
        <f aca="false">IF(AND($U33&gt;CL$6,$U33&lt;=CM$6),+$T33,0)</f>
        <v>0</v>
      </c>
      <c r="CN33" s="87" t="n">
        <f aca="false">IF(AND($U33&gt;CM$6,$U33&lt;=CN$6),+$T33,0)</f>
        <v>0</v>
      </c>
      <c r="CO33" s="87" t="n">
        <f aca="false">IF(AND($U33&gt;CN$6,$U33&lt;=CO$6),+$T33,0)</f>
        <v>0</v>
      </c>
      <c r="CP33" s="87" t="n">
        <f aca="false">IF(AND($U33&gt;CO$6,$U33&lt;=CP$6),+$T33,0)</f>
        <v>0</v>
      </c>
      <c r="CQ33" s="87" t="n">
        <f aca="false">IF(AND($U33&gt;CP$6,$U33&lt;=CQ$6),+$T33,0)</f>
        <v>0</v>
      </c>
      <c r="CR33" s="87" t="n">
        <f aca="false">IF(AND($U33&gt;CQ$6,$U33&lt;=CR$6),+$T33,0)</f>
        <v>0</v>
      </c>
      <c r="CS33" s="87" t="n">
        <f aca="false">IF(AND($U33&gt;CR$6,$U33&lt;=CS$6),+$T33,0)</f>
        <v>0</v>
      </c>
      <c r="CT33" s="87" t="n">
        <f aca="false">IF(AND($U33&gt;CS$6,$U33&lt;=CT$6),+$T33,0)</f>
        <v>0</v>
      </c>
      <c r="CU33" s="87" t="n">
        <f aca="false">IF(AND($U33&gt;CT$6,$U33&lt;=CU$6),+$T33,0)</f>
        <v>0</v>
      </c>
      <c r="CV33" s="87" t="n">
        <f aca="false">IF(AND($U33&gt;CU$6,$U33&lt;=CV$6),+$T33,0)</f>
        <v>0</v>
      </c>
      <c r="CW33" s="87" t="n">
        <f aca="false">IF(AND($U33&gt;CV$6,$U33&lt;=CW$6),+$T33,0)</f>
        <v>0</v>
      </c>
      <c r="CX33" s="87" t="n">
        <f aca="false">IF(AND($U33&gt;CW$6,$U33&lt;=CX$6),+$T33,0)</f>
        <v>0</v>
      </c>
      <c r="CY33" s="87" t="n">
        <f aca="false">IF(AND($U33&gt;CX$6,$U33&lt;=CY$6),+$T33,0)</f>
        <v>0</v>
      </c>
      <c r="CZ33" s="87" t="n">
        <f aca="false">IF(AND($U33&gt;CY$6,$U33&lt;=CZ$6),+$T33,0)</f>
        <v>0</v>
      </c>
      <c r="DA33" s="87" t="n">
        <f aca="false">IF(AND($U33&gt;CZ$6,$U33&lt;=DA$6),+$T33,0)</f>
        <v>0</v>
      </c>
      <c r="DB33" s="87" t="n">
        <f aca="false">IF(AND($U33&gt;DA$6,$U33&lt;=DB$6),+$T33,0)</f>
        <v>0</v>
      </c>
      <c r="DC33" s="87" t="n">
        <f aca="false">IF(AND($U33&gt;DB$6,$U33&lt;=DC$6),+$T33,0)</f>
        <v>0</v>
      </c>
      <c r="DD33" s="87" t="n">
        <f aca="false">IF(AND($U33&gt;DC$6,$U33&lt;=DD$6),+$T33,0)</f>
        <v>0</v>
      </c>
      <c r="DE33" s="87" t="n">
        <f aca="false">IF(AND($U33&gt;DD$6,$U33&lt;=DE$6),+$T33,0)</f>
        <v>0</v>
      </c>
      <c r="DF33" s="87" t="n">
        <f aca="false">IF(AND($U33&gt;DE$6,$U33&lt;=DF$6),+$T33,0)</f>
        <v>0</v>
      </c>
      <c r="DG33" s="87" t="n">
        <f aca="false">IF(AND($U33&gt;DF$6,$U33&lt;=DG$6),+$T33,0)</f>
        <v>0</v>
      </c>
      <c r="DH33" s="87" t="n">
        <f aca="false">IF(AND($U33&gt;DG$6,$U33&lt;=DH$6),+$T33,0)</f>
        <v>0</v>
      </c>
      <c r="DI33" s="87" t="n">
        <f aca="false">IF(AND($U33&gt;DH$6,$U33&lt;=DI$6),+$T33,0)</f>
        <v>0</v>
      </c>
      <c r="DJ33" s="87" t="n">
        <f aca="false">IF(AND($U33&gt;DI$6,$U33&lt;=DJ$6),+$T33,0)</f>
        <v>0</v>
      </c>
      <c r="DK33" s="87" t="n">
        <f aca="false">IF(AND($U33&gt;DJ$6,$U33&lt;=DK$6),+$T33,0)</f>
        <v>0</v>
      </c>
      <c r="DL33" s="87" t="n">
        <f aca="false">IF(AND($U33&gt;DK$6,$U33&lt;=DL$6),+$T33,0)</f>
        <v>0</v>
      </c>
      <c r="DM33" s="87" t="n">
        <f aca="false">IF(AND($U33&gt;DL$6,$U33&lt;=DM$6),+$T33,0)</f>
        <v>0</v>
      </c>
      <c r="DN33" s="87" t="n">
        <f aca="false">IF(AND($U33&gt;DM$6,$U33&lt;=DN$6),+$T33,0)</f>
        <v>0</v>
      </c>
      <c r="DO33" s="87" t="n">
        <f aca="false">IF(AND($U33&gt;DN$6,$U33&lt;=DO$6),+$T33,0)</f>
        <v>0</v>
      </c>
      <c r="DP33" s="87" t="n">
        <f aca="false">IF(AND($U33&gt;DO$6,$U33&lt;=DP$6),+$T33,0)</f>
        <v>0</v>
      </c>
      <c r="DQ33" s="87" t="n">
        <f aca="false">IF(AND($U33&gt;DP$6,$U33&lt;=DQ$6),+$T33,0)</f>
        <v>0</v>
      </c>
      <c r="DR33" s="87" t="n">
        <f aca="false">IF(AND($U33&gt;DQ$6,$U33&lt;=DR$6),+$T33,0)</f>
        <v>0</v>
      </c>
      <c r="DS33" s="87" t="n">
        <f aca="false">IF(AND($U33&gt;DR$6,$U33&lt;=DS$6),+$T33,0)</f>
        <v>0</v>
      </c>
      <c r="DT33" s="87" t="n">
        <f aca="false">IF(AND($U33&gt;DS$6,$U33&lt;=DT$6),+$T33,0)</f>
        <v>0</v>
      </c>
      <c r="DU33" s="87" t="n">
        <f aca="false">IF(AND($U33&gt;DT$6,$U33&lt;=DU$6),+$T33,0)</f>
        <v>0</v>
      </c>
      <c r="DV33" s="87" t="n">
        <f aca="false">IF(AND($U33&gt;DU$6,$U33&lt;=DV$6),+$T33,0)</f>
        <v>0</v>
      </c>
      <c r="DW33" s="87" t="n">
        <f aca="false">IF(AND($U33&gt;DV$6,$U33&lt;=DW$6),+$T33,0)</f>
        <v>0</v>
      </c>
      <c r="DX33" s="87" t="n">
        <f aca="false">IF(AND($U33&gt;DW$6,$U33&lt;=DX$6),+$T33,0)</f>
        <v>0</v>
      </c>
      <c r="DY33" s="87" t="n">
        <f aca="false">IF(AND($U33&gt;DX$6,$U33&lt;=DY$6),+$T33,0)</f>
        <v>0</v>
      </c>
      <c r="DZ33" s="87" t="n">
        <f aca="false">IF(AND($U33&gt;DY$6,$U33&lt;=DZ$6),+$T33,0)</f>
        <v>0</v>
      </c>
      <c r="EA33" s="87" t="n">
        <f aca="false">IF(AND($U33&gt;DZ$6,$U33&lt;=EA$6),+$T33,0)</f>
        <v>0</v>
      </c>
      <c r="EB33" s="87" t="n">
        <f aca="false">IF(AND($U33&gt;EA$6,$U33&lt;=EB$6),+$T33,0)</f>
        <v>0</v>
      </c>
      <c r="EC33" s="87" t="n">
        <f aca="false">IF(AND($U33&gt;EB$6,$U33&lt;=EC$6),+$T33,0)</f>
        <v>0</v>
      </c>
      <c r="ED33" s="87" t="n">
        <f aca="false">IF(AND($U33&gt;EC$6,$U33&lt;=ED$6),+$T33,0)</f>
        <v>0</v>
      </c>
      <c r="EE33" s="87" t="n">
        <f aca="false">IF(AND($U33&gt;ED$6,$U33&lt;=EE$6),+$T33,0)</f>
        <v>0</v>
      </c>
      <c r="EF33" s="87" t="n">
        <f aca="false">IF(AND($U33&gt;EE$6,$U33&lt;=EF$6),+$T33,0)</f>
        <v>0</v>
      </c>
      <c r="EG33" s="87" t="n">
        <f aca="false">IF(AND($U33&gt;EF$6,$U33&lt;=EG$6),+$T33,0)</f>
        <v>0</v>
      </c>
      <c r="EH33" s="87" t="n">
        <f aca="false">IF(AND($U33&gt;EG$6,$U33&lt;=EH$6),+$T33,0)</f>
        <v>0</v>
      </c>
      <c r="EI33" s="87" t="n">
        <f aca="false">IF(AND($U33&gt;EH$6,$U33&lt;=EI$6),+$T33,0)</f>
        <v>0</v>
      </c>
      <c r="EJ33" s="87" t="n">
        <f aca="false">IF(AND($U33&gt;EI$6,$U33&lt;=EJ$6),+$T33,0)</f>
        <v>0</v>
      </c>
      <c r="EK33" s="87" t="n">
        <f aca="false">IF(AND($U33&gt;EJ$6,$U33&lt;=EK$6),+$T33,0)</f>
        <v>0</v>
      </c>
      <c r="EL33" s="87" t="n">
        <f aca="false">IF(AND($U33&gt;EK$6,$U33&lt;=EL$6),+$T33,0)</f>
        <v>0</v>
      </c>
      <c r="EM33" s="87" t="n">
        <f aca="false">IF(AND($U33&gt;EL$6,$U33&lt;=EM$6),+$T33,0)</f>
        <v>0</v>
      </c>
      <c r="EN33" s="87" t="n">
        <f aca="false">IF(AND($U33&gt;EM$6,$U33&lt;=EN$6),+$T33,0)</f>
        <v>0</v>
      </c>
      <c r="EO33" s="87" t="n">
        <f aca="false">IF(AND($U33&gt;EN$6,$U33&lt;=EO$6),+$T33,0)</f>
        <v>0</v>
      </c>
      <c r="EP33" s="87" t="n">
        <f aca="false">IF(AND($U33&gt;EO$6,$U33&lt;=EP$6),+$T33,0)</f>
        <v>0</v>
      </c>
      <c r="EQ33" s="87" t="n">
        <f aca="false">IF(AND($U33&gt;EP$6,$U33&lt;=EQ$6),+$T33,0)</f>
        <v>0</v>
      </c>
      <c r="ER33" s="87" t="n">
        <f aca="false">IF(AND($U33&gt;EQ$6,$U33&lt;=ER$6),+$T33,0)</f>
        <v>0</v>
      </c>
      <c r="ES33" s="87" t="n">
        <f aca="false">IF(AND($U33&gt;ER$6,$U33&lt;=ES$6),+$T33,0)</f>
        <v>0</v>
      </c>
      <c r="ET33" s="87" t="n">
        <f aca="false">IF(AND($U33&gt;ES$6,$U33&lt;=ET$6),+$T33,0)</f>
        <v>0</v>
      </c>
      <c r="EU33" s="87" t="n">
        <f aca="false">IF(AND($U33&gt;ET$6,$U33&lt;=EU$6),+$T33,0)</f>
        <v>0</v>
      </c>
      <c r="EV33" s="87" t="n">
        <f aca="false">IF(AND($U33&gt;EU$6,$U33&lt;=EV$6),+$T33,0)</f>
        <v>0</v>
      </c>
      <c r="EW33" s="87" t="n">
        <f aca="false">IF(AND($U33&gt;EV$6,$U33&lt;=EW$6),+$T33,0)</f>
        <v>0</v>
      </c>
      <c r="EX33" s="87" t="n">
        <f aca="false">IF(AND($U33&gt;EW$6,$U33&lt;=EX$6),+$T33,0)</f>
        <v>0</v>
      </c>
      <c r="EY33" s="87" t="n">
        <f aca="false">IF(AND($U33&gt;EX$6,$U33&lt;=EY$6),+$T33,0)</f>
        <v>0</v>
      </c>
      <c r="EZ33" s="87" t="n">
        <f aca="false">IF(AND($U33&gt;EY$6,$U33&lt;=EZ$6),+$T33,0)</f>
        <v>0</v>
      </c>
      <c r="FA33" s="87" t="n">
        <f aca="false">IF(AND($U33&gt;EZ$6,$U33&lt;=FA$6),+$T33,0)</f>
        <v>0</v>
      </c>
      <c r="FB33" s="87" t="n">
        <f aca="false">IF(AND($U33&gt;FA$6,$U33&lt;=FB$6),+$T33,0)</f>
        <v>0</v>
      </c>
      <c r="FC33" s="87" t="n">
        <f aca="false">IF(AND($U33&gt;FB$6,$U33&lt;=FC$6),+$T33,0)</f>
        <v>0</v>
      </c>
      <c r="FD33" s="87" t="n">
        <f aca="false">IF(AND($U33&gt;FC$6,$U33&lt;=FD$6),+$T33,0)</f>
        <v>0</v>
      </c>
      <c r="FE33" s="87" t="n">
        <f aca="false">IF(AND($U33&gt;FD$6,$U33&lt;=FE$6),+$T33,0)</f>
        <v>0</v>
      </c>
      <c r="FF33" s="87" t="n">
        <f aca="false">IF(AND($U33&gt;FE$6,$U33&lt;=FF$6),+$T33,0)</f>
        <v>0</v>
      </c>
      <c r="FG33" s="87" t="n">
        <f aca="false">IF(AND($U33&gt;FF$6,$U33&lt;=FG$6),+$T33,0)</f>
        <v>0</v>
      </c>
      <c r="FH33" s="87" t="n">
        <f aca="false">IF(AND($U33&gt;FG$6,$U33&lt;=FH$6),+$T33,0)</f>
        <v>0</v>
      </c>
      <c r="FI33" s="87" t="n">
        <f aca="false">IF(AND($U33&gt;FH$6,$U33&lt;=FI$6),+$T33,0)</f>
        <v>0</v>
      </c>
      <c r="FJ33" s="87" t="n">
        <f aca="false">IF(AND($U33&gt;FI$6,$U33&lt;=FJ$6),+$T33,0)</f>
        <v>0</v>
      </c>
      <c r="FK33" s="87" t="n">
        <f aca="false">IF(AND($U33&gt;FJ$6,$U33&lt;=FK$6),+$T33,0)</f>
        <v>0</v>
      </c>
      <c r="FL33" s="87" t="n">
        <f aca="false">IF(AND($U33&gt;FK$6,$U33&lt;=FL$6),+$T33,0)</f>
        <v>0</v>
      </c>
      <c r="FM33" s="87" t="n">
        <f aca="false">IF(AND($U33&gt;FL$6,$U33&lt;=FM$6),+$T33,0)</f>
        <v>0</v>
      </c>
      <c r="FN33" s="87" t="n">
        <f aca="false">IF(AND($U33&gt;FM$6,$U33&lt;=FN$6),+$T33,0)</f>
        <v>0</v>
      </c>
      <c r="FO33" s="87" t="n">
        <f aca="false">IF(AND($U33&gt;FN$6,$U33&lt;=FO$6),+$T33,0)</f>
        <v>0</v>
      </c>
      <c r="FP33" s="87" t="n">
        <f aca="false">IF(AND($U33&gt;FO$6,$U33&lt;=FP$6),+$T33,0)</f>
        <v>0</v>
      </c>
      <c r="FQ33" s="87" t="n">
        <f aca="false">IF(AND($U33&gt;FP$6,$U33&lt;=FQ$6),+$T33,0)</f>
        <v>0</v>
      </c>
      <c r="FR33" s="87" t="n">
        <f aca="false">IF(AND($U33&gt;FQ$6,$U33&lt;=FR$6),+$T33,0)</f>
        <v>0</v>
      </c>
      <c r="FS33" s="87" t="n">
        <f aca="false">IF(AND($U33&gt;FR$6,$U33&lt;=FS$6),+$T33,0)</f>
        <v>0</v>
      </c>
      <c r="FT33" s="87" t="n">
        <f aca="false">IF(AND($U33&gt;FS$6,$U33&lt;=FT$6),+$T33,0)</f>
        <v>0</v>
      </c>
      <c r="FU33" s="87" t="n">
        <f aca="false">IF(AND($U33&gt;FT$6,$U33&lt;=FU$6),+$T33,0)</f>
        <v>0</v>
      </c>
      <c r="FV33" s="87" t="n">
        <f aca="false">IF(AND($U33&gt;FU$6,$U33&lt;=FV$6),+$T33,0)</f>
        <v>0</v>
      </c>
      <c r="FW33" s="87" t="n">
        <f aca="false">IF(AND($U33&gt;FV$6,$U33&lt;=FW$6),+$T33,0)</f>
        <v>0</v>
      </c>
      <c r="FX33" s="87" t="n">
        <f aca="false">IF(AND($U33&gt;FW$6,$U33&lt;=FX$6),+$T33,0)</f>
        <v>0</v>
      </c>
      <c r="FY33" s="87" t="n">
        <f aca="false">IF(AND($U33&gt;FX$6,$U33&lt;=FY$6),+$T33,0)</f>
        <v>0</v>
      </c>
      <c r="FZ33" s="87" t="n">
        <f aca="false">IF(AND($U33&gt;FY$6,$U33&lt;=FZ$6),+$T33,0)</f>
        <v>0</v>
      </c>
      <c r="GA33" s="87" t="n">
        <f aca="false">IF(AND($U33&gt;FZ$6,$U33&lt;=GA$6),+$T33,0)</f>
        <v>0</v>
      </c>
      <c r="GB33" s="87" t="n">
        <f aca="false">IF(AND($U33&gt;GA$6,$U33&lt;=GB$6),+$T33,0)</f>
        <v>0</v>
      </c>
      <c r="GC33" s="87" t="n">
        <f aca="false">IF(AND($U33&gt;GB$6,$U33&lt;=GC$6),+$T33,0)</f>
        <v>0</v>
      </c>
      <c r="GD33" s="87" t="n">
        <f aca="false">IF(AND($U33&gt;GC$6,$U33&lt;=GD$6),+$T33,0)</f>
        <v>305.169</v>
      </c>
      <c r="GE33" s="87" t="n">
        <f aca="false">IF(AND($U33&gt;GD$6,$U33&lt;=GE$6),+$T33,0)</f>
        <v>0</v>
      </c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</row>
    <row r="34" customFormat="false" ht="12.75" hidden="false" customHeight="false" outlineLevel="0" collapsed="false">
      <c r="A34" s="96" t="n">
        <v>4</v>
      </c>
      <c r="B34" s="86" t="s">
        <v>260</v>
      </c>
      <c r="C34" s="97" t="s">
        <v>257</v>
      </c>
      <c r="D34" s="81" t="s">
        <v>295</v>
      </c>
      <c r="E34" s="0" t="s">
        <v>296</v>
      </c>
      <c r="F34" s="99" t="n">
        <v>37134</v>
      </c>
      <c r="H34" s="101" t="s">
        <v>297</v>
      </c>
      <c r="I34" s="42" t="s">
        <v>310</v>
      </c>
      <c r="J34" s="89" t="s">
        <v>298</v>
      </c>
      <c r="K34" s="39"/>
      <c r="L34" s="101" t="s">
        <v>284</v>
      </c>
      <c r="M34" s="35"/>
      <c r="N34" s="35" t="s">
        <v>299</v>
      </c>
      <c r="O34" s="101"/>
      <c r="P34" s="101"/>
      <c r="Q34" s="101"/>
      <c r="R34" s="105" t="n">
        <v>187.95</v>
      </c>
      <c r="S34" s="101" t="s">
        <v>288</v>
      </c>
      <c r="T34" s="55" t="n">
        <f aca="false">IF($S34="USD",+$R34,VLOOKUP($S34,Rates!$A$3:$C$7,3)*$R34)</f>
        <v>187.95</v>
      </c>
      <c r="U34" s="107" t="n">
        <f aca="false">DATE(2003,4,1)</f>
        <v>37712</v>
      </c>
      <c r="V34" s="18"/>
      <c r="W34" s="18"/>
      <c r="X34" s="87" t="n">
        <f aca="false">IF(AND($U34&gt;W$6,$U34&lt;=X$6),+$T34,0)</f>
        <v>0</v>
      </c>
      <c r="Y34" s="87" t="n">
        <f aca="false">IF(AND($U34&gt;X$6,$U34&lt;=Y$6),+$T34,0)</f>
        <v>0</v>
      </c>
      <c r="Z34" s="87" t="n">
        <f aca="false">IF(AND($U34&gt;Y$6,$U34&lt;=Z$6),+$T34,0)</f>
        <v>0</v>
      </c>
      <c r="AA34" s="87" t="n">
        <f aca="false">IF(AND($U34&gt;Z$6,$U34&lt;=AA$6),+$T34,0)</f>
        <v>0</v>
      </c>
      <c r="AB34" s="87" t="n">
        <f aca="false">IF(AND($U34&gt;AA$6,$U34&lt;=AB$6),+$T34,0)</f>
        <v>0</v>
      </c>
      <c r="AC34" s="87" t="n">
        <f aca="false">IF(AND($U34&gt;AB$6,$U34&lt;=AC$6),+$T34,0)</f>
        <v>0</v>
      </c>
      <c r="AD34" s="87" t="n">
        <f aca="false">IF(AND($U34&gt;AC$6,$U34&lt;=AD$6),+$T34,0)</f>
        <v>0</v>
      </c>
      <c r="AE34" s="87" t="n">
        <f aca="false">IF(AND($U34&gt;AD$6,$U34&lt;=AE$6),+$T34,0)</f>
        <v>187.95</v>
      </c>
      <c r="AF34" s="87" t="n">
        <f aca="false">IF(AND($U34&gt;AE$6,$U34&lt;=AF$6),+$T34,0)</f>
        <v>0</v>
      </c>
      <c r="AG34" s="87" t="n">
        <f aca="false">IF(AND($U34&gt;AF$6,$U34&lt;=AG$6),+$T34,0)</f>
        <v>0</v>
      </c>
      <c r="AH34" s="87" t="n">
        <f aca="false">IF(AND($U34&gt;AG$6,$U34&lt;=AH$6),+$T34,0)</f>
        <v>0</v>
      </c>
      <c r="AI34" s="87" t="n">
        <f aca="false">IF(AND($U34&gt;AH$6,$U34&lt;=AI$6),+$T34,0)</f>
        <v>0</v>
      </c>
      <c r="AJ34" s="87" t="n">
        <f aca="false">IF(AND($U34&gt;AI$6,$U34&lt;=AJ$6),+$T34,0)</f>
        <v>0</v>
      </c>
      <c r="AK34" s="87" t="n">
        <f aca="false">IF(AND($U34&gt;AJ$6,$U34&lt;=AK$6),+$T34,0)</f>
        <v>0</v>
      </c>
      <c r="AL34" s="87" t="n">
        <f aca="false">IF(AND($U34&gt;AK$6,$U34&lt;=AL$6),+$T34,0)</f>
        <v>0</v>
      </c>
      <c r="AM34" s="87" t="n">
        <f aca="false">IF(AND($U34&gt;AL$6,$U34&lt;=AM$6),+$T34,0)</f>
        <v>0</v>
      </c>
      <c r="AN34" s="87" t="n">
        <f aca="false">IF(AND($U34&gt;AM$6,$U34&lt;=AN$6),+$T34,0)</f>
        <v>0</v>
      </c>
      <c r="AO34" s="87" t="n">
        <f aca="false">IF(AND($U34&gt;AN$6,$U34&lt;=AO$6),+$T34,0)</f>
        <v>0</v>
      </c>
      <c r="AP34" s="87" t="n">
        <f aca="false">IF(AND($U34&gt;AO$6,$U34&lt;=AP$6),+$T34,0)</f>
        <v>0</v>
      </c>
      <c r="AQ34" s="87" t="n">
        <f aca="false">IF(AND($U34&gt;AP$6,$U34&lt;=AQ$6),+$T34,0)</f>
        <v>0</v>
      </c>
      <c r="AR34" s="87" t="n">
        <f aca="false">IF(AND($U34&gt;AQ$6,$U34&lt;=AR$6),+$T34,0)</f>
        <v>0</v>
      </c>
      <c r="AS34" s="87" t="n">
        <f aca="false">IF(AND($U34&gt;AR$6,$U34&lt;=AS$6),+$T34,0)</f>
        <v>0</v>
      </c>
      <c r="AT34" s="87" t="n">
        <f aca="false">IF(AND($U34&gt;AS$6,$U34&lt;=AT$6),+$T34,0)</f>
        <v>0</v>
      </c>
      <c r="AU34" s="87" t="n">
        <f aca="false">IF(AND($U34&gt;AT$6,$U34&lt;=AU$6),+$T34,0)</f>
        <v>0</v>
      </c>
      <c r="AV34" s="87" t="n">
        <f aca="false">IF(AND($U34&gt;AU$6,$U34&lt;=AV$6),+$T34,0)</f>
        <v>0</v>
      </c>
      <c r="AW34" s="87" t="n">
        <f aca="false">IF(AND($U34&gt;AV$6,$U34&lt;=AW$6),+$T34,0)</f>
        <v>0</v>
      </c>
      <c r="AX34" s="87" t="n">
        <f aca="false">IF(AND($U34&gt;AW$6,$U34&lt;=AX$6),+$T34,0)</f>
        <v>0</v>
      </c>
      <c r="AY34" s="87" t="n">
        <f aca="false">IF(AND($U34&gt;AX$6,$U34&lt;=AY$6),+$T34,0)</f>
        <v>0</v>
      </c>
      <c r="AZ34" s="87" t="n">
        <f aca="false">IF(AND($U34&gt;AY$6,$U34&lt;=AZ$6),+$T34,0)</f>
        <v>0</v>
      </c>
      <c r="BA34" s="87" t="n">
        <f aca="false">IF(AND($U34&gt;AZ$6,$U34&lt;=BA$6),+$T34,0)</f>
        <v>0</v>
      </c>
      <c r="BB34" s="87" t="n">
        <f aca="false">IF(AND($U34&gt;BA$6,$U34&lt;=BB$6),+$T34,0)</f>
        <v>0</v>
      </c>
      <c r="BC34" s="87" t="n">
        <f aca="false">IF(AND($U34&gt;BB$6,$U34&lt;=BC$6),+$T34,0)</f>
        <v>0</v>
      </c>
      <c r="BD34" s="87" t="n">
        <f aca="false">IF(AND($U34&gt;BC$6,$U34&lt;=BD$6),+$T34,0)</f>
        <v>0</v>
      </c>
      <c r="BE34" s="87" t="n">
        <f aca="false">IF(AND($U34&gt;BD$6,$U34&lt;=BE$6),+$T34,0)</f>
        <v>0</v>
      </c>
      <c r="BF34" s="87" t="n">
        <f aca="false">IF(AND($U34&gt;BE$6,$U34&lt;=BF$6),+$T34,0)</f>
        <v>0</v>
      </c>
      <c r="BG34" s="87" t="n">
        <f aca="false">IF(AND($U34&gt;BF$6,$U34&lt;=BG$6),+$T34,0)</f>
        <v>0</v>
      </c>
      <c r="BH34" s="87" t="n">
        <f aca="false">IF(AND($U34&gt;BG$6,$U34&lt;=BH$6),+$T34,0)</f>
        <v>0</v>
      </c>
      <c r="BI34" s="87" t="n">
        <f aca="false">IF(AND($U34&gt;BH$6,$U34&lt;=BI$6),+$T34,0)</f>
        <v>0</v>
      </c>
      <c r="BJ34" s="87" t="n">
        <f aca="false">IF(AND($U34&gt;BI$6,$U34&lt;=BJ$6),+$T34,0)</f>
        <v>0</v>
      </c>
      <c r="BK34" s="87" t="n">
        <f aca="false">IF(AND($U34&gt;BJ$6,$U34&lt;=BK$6),+$T34,0)</f>
        <v>0</v>
      </c>
      <c r="BL34" s="87" t="n">
        <f aca="false">IF(AND($U34&gt;BK$6,$U34&lt;=BL$6),+$T34,0)</f>
        <v>0</v>
      </c>
      <c r="BM34" s="87" t="n">
        <f aca="false">IF(AND($U34&gt;BL$6,$U34&lt;=BM$6),+$T34,0)</f>
        <v>0</v>
      </c>
      <c r="BN34" s="87" t="n">
        <f aca="false">IF(AND($U34&gt;BM$6,$U34&lt;=BN$6),+$T34,0)</f>
        <v>0</v>
      </c>
      <c r="BO34" s="87" t="n">
        <f aca="false">IF(AND($U34&gt;BN$6,$U34&lt;=BO$6),+$T34,0)</f>
        <v>0</v>
      </c>
      <c r="BP34" s="87" t="n">
        <f aca="false">IF(AND($U34&gt;BO$6,$U34&lt;=BP$6),+$T34,0)</f>
        <v>0</v>
      </c>
      <c r="BQ34" s="87" t="n">
        <f aca="false">IF(AND($U34&gt;BP$6,$U34&lt;=BQ$6),+$T34,0)</f>
        <v>0</v>
      </c>
      <c r="BR34" s="87" t="n">
        <f aca="false">IF(AND($U34&gt;BQ$6,$U34&lt;=BR$6),+$T34,0)</f>
        <v>0</v>
      </c>
      <c r="BS34" s="87" t="n">
        <f aca="false">IF(AND($U34&gt;BR$6,$U34&lt;=BS$6),+$T34,0)</f>
        <v>0</v>
      </c>
      <c r="BT34" s="87" t="n">
        <f aca="false">IF(AND($U34&gt;BS$6,$U34&lt;=BT$6),+$T34,0)</f>
        <v>0</v>
      </c>
      <c r="BU34" s="87" t="n">
        <f aca="false">IF(AND($U34&gt;BT$6,$U34&lt;=BU$6),+$T34,0)</f>
        <v>0</v>
      </c>
      <c r="BV34" s="87" t="n">
        <f aca="false">IF(AND($U34&gt;BU$6,$U34&lt;=BV$6),+$T34,0)</f>
        <v>0</v>
      </c>
      <c r="BW34" s="87" t="n">
        <f aca="false">IF(AND($U34&gt;BV$6,$U34&lt;=BW$6),+$T34,0)</f>
        <v>0</v>
      </c>
      <c r="BX34" s="87" t="n">
        <f aca="false">IF(AND($U34&gt;BW$6,$U34&lt;=BX$6),+$T34,0)</f>
        <v>0</v>
      </c>
      <c r="BY34" s="87" t="n">
        <f aca="false">IF(AND($U34&gt;BX$6,$U34&lt;=BY$6),+$T34,0)</f>
        <v>0</v>
      </c>
      <c r="BZ34" s="87" t="n">
        <f aca="false">IF(AND($U34&gt;BY$6,$U34&lt;=BZ$6),+$T34,0)</f>
        <v>0</v>
      </c>
      <c r="CA34" s="87" t="n">
        <f aca="false">IF(AND($U34&gt;BZ$6,$U34&lt;=CA$6),+$T34,0)</f>
        <v>0</v>
      </c>
      <c r="CB34" s="87" t="n">
        <f aca="false">IF(AND($U34&gt;CA$6,$U34&lt;=CB$6),+$T34,0)</f>
        <v>0</v>
      </c>
      <c r="CC34" s="87" t="n">
        <f aca="false">IF(AND($U34&gt;CB$6,$U34&lt;=CC$6),+$T34,0)</f>
        <v>0</v>
      </c>
      <c r="CD34" s="87" t="n">
        <f aca="false">IF(AND($U34&gt;CC$6,$U34&lt;=CD$6),+$T34,0)</f>
        <v>0</v>
      </c>
      <c r="CE34" s="87" t="n">
        <f aca="false">IF(AND($U34&gt;CD$6,$U34&lt;=CE$6),+$T34,0)</f>
        <v>0</v>
      </c>
      <c r="CF34" s="87" t="n">
        <f aca="false">IF(AND($U34&gt;CE$6,$U34&lt;=CF$6),+$T34,0)</f>
        <v>0</v>
      </c>
      <c r="CG34" s="87" t="n">
        <f aca="false">IF(AND($U34&gt;CF$6,$U34&lt;=CG$6),+$T34,0)</f>
        <v>0</v>
      </c>
      <c r="CH34" s="87" t="n">
        <f aca="false">IF(AND($U34&gt;CG$6,$U34&lt;=CH$6),+$T34,0)</f>
        <v>0</v>
      </c>
      <c r="CI34" s="87" t="n">
        <f aca="false">IF(AND($U34&gt;CH$6,$U34&lt;=CI$6),+$T34,0)</f>
        <v>0</v>
      </c>
      <c r="CJ34" s="87" t="n">
        <f aca="false">IF(AND($U34&gt;CI$6,$U34&lt;=CJ$6),+$T34,0)</f>
        <v>0</v>
      </c>
      <c r="CK34" s="87" t="n">
        <f aca="false">IF(AND($U34&gt;CJ$6,$U34&lt;=CK$6),+$T34,0)</f>
        <v>0</v>
      </c>
      <c r="CL34" s="87" t="n">
        <f aca="false">IF(AND($U34&gt;CK$6,$U34&lt;=CL$6),+$T34,0)</f>
        <v>0</v>
      </c>
      <c r="CM34" s="87" t="n">
        <f aca="false">IF(AND($U34&gt;CL$6,$U34&lt;=CM$6),+$T34,0)</f>
        <v>0</v>
      </c>
      <c r="CN34" s="87" t="n">
        <f aca="false">IF(AND($U34&gt;CM$6,$U34&lt;=CN$6),+$T34,0)</f>
        <v>0</v>
      </c>
      <c r="CO34" s="87" t="n">
        <f aca="false">IF(AND($U34&gt;CN$6,$U34&lt;=CO$6),+$T34,0)</f>
        <v>0</v>
      </c>
      <c r="CP34" s="87" t="n">
        <f aca="false">IF(AND($U34&gt;CO$6,$U34&lt;=CP$6),+$T34,0)</f>
        <v>0</v>
      </c>
      <c r="CQ34" s="87" t="n">
        <f aca="false">IF(AND($U34&gt;CP$6,$U34&lt;=CQ$6),+$T34,0)</f>
        <v>0</v>
      </c>
      <c r="CR34" s="87" t="n">
        <f aca="false">IF(AND($U34&gt;CQ$6,$U34&lt;=CR$6),+$T34,0)</f>
        <v>0</v>
      </c>
      <c r="CS34" s="87" t="n">
        <f aca="false">IF(AND($U34&gt;CR$6,$U34&lt;=CS$6),+$T34,0)</f>
        <v>0</v>
      </c>
      <c r="CT34" s="87" t="n">
        <f aca="false">IF(AND($U34&gt;CS$6,$U34&lt;=CT$6),+$T34,0)</f>
        <v>0</v>
      </c>
      <c r="CU34" s="87" t="n">
        <f aca="false">IF(AND($U34&gt;CT$6,$U34&lt;=CU$6),+$T34,0)</f>
        <v>0</v>
      </c>
      <c r="CV34" s="87" t="n">
        <f aca="false">IF(AND($U34&gt;CU$6,$U34&lt;=CV$6),+$T34,0)</f>
        <v>0</v>
      </c>
      <c r="CW34" s="87" t="n">
        <f aca="false">IF(AND($U34&gt;CV$6,$U34&lt;=CW$6),+$T34,0)</f>
        <v>0</v>
      </c>
      <c r="CX34" s="87" t="n">
        <f aca="false">IF(AND($U34&gt;CW$6,$U34&lt;=CX$6),+$T34,0)</f>
        <v>0</v>
      </c>
      <c r="CY34" s="87" t="n">
        <f aca="false">IF(AND($U34&gt;CX$6,$U34&lt;=CY$6),+$T34,0)</f>
        <v>0</v>
      </c>
      <c r="CZ34" s="87" t="n">
        <f aca="false">IF(AND($U34&gt;CY$6,$U34&lt;=CZ$6),+$T34,0)</f>
        <v>0</v>
      </c>
      <c r="DA34" s="87" t="n">
        <f aca="false">IF(AND($U34&gt;CZ$6,$U34&lt;=DA$6),+$T34,0)</f>
        <v>0</v>
      </c>
      <c r="DB34" s="87" t="n">
        <f aca="false">IF(AND($U34&gt;DA$6,$U34&lt;=DB$6),+$T34,0)</f>
        <v>0</v>
      </c>
      <c r="DC34" s="87" t="n">
        <f aca="false">IF(AND($U34&gt;DB$6,$U34&lt;=DC$6),+$T34,0)</f>
        <v>0</v>
      </c>
      <c r="DD34" s="87" t="n">
        <f aca="false">IF(AND($U34&gt;DC$6,$U34&lt;=DD$6),+$T34,0)</f>
        <v>0</v>
      </c>
      <c r="DE34" s="87" t="n">
        <f aca="false">IF(AND($U34&gt;DD$6,$U34&lt;=DE$6),+$T34,0)</f>
        <v>0</v>
      </c>
      <c r="DF34" s="87" t="n">
        <f aca="false">IF(AND($U34&gt;DE$6,$U34&lt;=DF$6),+$T34,0)</f>
        <v>0</v>
      </c>
      <c r="DG34" s="87" t="n">
        <f aca="false">IF(AND($U34&gt;DF$6,$U34&lt;=DG$6),+$T34,0)</f>
        <v>0</v>
      </c>
      <c r="DH34" s="87" t="n">
        <f aca="false">IF(AND($U34&gt;DG$6,$U34&lt;=DH$6),+$T34,0)</f>
        <v>0</v>
      </c>
      <c r="DI34" s="87" t="n">
        <f aca="false">IF(AND($U34&gt;DH$6,$U34&lt;=DI$6),+$T34,0)</f>
        <v>0</v>
      </c>
      <c r="DJ34" s="87" t="n">
        <f aca="false">IF(AND($U34&gt;DI$6,$U34&lt;=DJ$6),+$T34,0)</f>
        <v>0</v>
      </c>
      <c r="DK34" s="87" t="n">
        <f aca="false">IF(AND($U34&gt;DJ$6,$U34&lt;=DK$6),+$T34,0)</f>
        <v>0</v>
      </c>
      <c r="DL34" s="87" t="n">
        <f aca="false">IF(AND($U34&gt;DK$6,$U34&lt;=DL$6),+$T34,0)</f>
        <v>0</v>
      </c>
      <c r="DM34" s="87" t="n">
        <f aca="false">IF(AND($U34&gt;DL$6,$U34&lt;=DM$6),+$T34,0)</f>
        <v>0</v>
      </c>
      <c r="DN34" s="87" t="n">
        <f aca="false">IF(AND($U34&gt;DM$6,$U34&lt;=DN$6),+$T34,0)</f>
        <v>0</v>
      </c>
      <c r="DO34" s="87" t="n">
        <f aca="false">IF(AND($U34&gt;DN$6,$U34&lt;=DO$6),+$T34,0)</f>
        <v>0</v>
      </c>
      <c r="DP34" s="87" t="n">
        <f aca="false">IF(AND($U34&gt;DO$6,$U34&lt;=DP$6),+$T34,0)</f>
        <v>0</v>
      </c>
      <c r="DQ34" s="87" t="n">
        <f aca="false">IF(AND($U34&gt;DP$6,$U34&lt;=DQ$6),+$T34,0)</f>
        <v>0</v>
      </c>
      <c r="DR34" s="87" t="n">
        <f aca="false">IF(AND($U34&gt;DQ$6,$U34&lt;=DR$6),+$T34,0)</f>
        <v>0</v>
      </c>
      <c r="DS34" s="87" t="n">
        <f aca="false">IF(AND($U34&gt;DR$6,$U34&lt;=DS$6),+$T34,0)</f>
        <v>0</v>
      </c>
      <c r="DT34" s="87" t="n">
        <f aca="false">IF(AND($U34&gt;DS$6,$U34&lt;=DT$6),+$T34,0)</f>
        <v>0</v>
      </c>
      <c r="DU34" s="87" t="n">
        <f aca="false">IF(AND($U34&gt;DT$6,$U34&lt;=DU$6),+$T34,0)</f>
        <v>0</v>
      </c>
      <c r="DV34" s="87" t="n">
        <f aca="false">IF(AND($U34&gt;DU$6,$U34&lt;=DV$6),+$T34,0)</f>
        <v>0</v>
      </c>
      <c r="DW34" s="87" t="n">
        <f aca="false">IF(AND($U34&gt;DV$6,$U34&lt;=DW$6),+$T34,0)</f>
        <v>0</v>
      </c>
      <c r="DX34" s="87" t="n">
        <f aca="false">IF(AND($U34&gt;DW$6,$U34&lt;=DX$6),+$T34,0)</f>
        <v>0</v>
      </c>
      <c r="DY34" s="87" t="n">
        <f aca="false">IF(AND($U34&gt;DX$6,$U34&lt;=DY$6),+$T34,0)</f>
        <v>0</v>
      </c>
      <c r="DZ34" s="87" t="n">
        <f aca="false">IF(AND($U34&gt;DY$6,$U34&lt;=DZ$6),+$T34,0)</f>
        <v>0</v>
      </c>
      <c r="EA34" s="87" t="n">
        <f aca="false">IF(AND($U34&gt;DZ$6,$U34&lt;=EA$6),+$T34,0)</f>
        <v>0</v>
      </c>
      <c r="EB34" s="87" t="n">
        <f aca="false">IF(AND($U34&gt;EA$6,$U34&lt;=EB$6),+$T34,0)</f>
        <v>0</v>
      </c>
      <c r="EC34" s="87" t="n">
        <f aca="false">IF(AND($U34&gt;EB$6,$U34&lt;=EC$6),+$T34,0)</f>
        <v>0</v>
      </c>
      <c r="ED34" s="87" t="n">
        <f aca="false">IF(AND($U34&gt;EC$6,$U34&lt;=ED$6),+$T34,0)</f>
        <v>0</v>
      </c>
      <c r="EE34" s="87" t="n">
        <f aca="false">IF(AND($U34&gt;ED$6,$U34&lt;=EE$6),+$T34,0)</f>
        <v>0</v>
      </c>
      <c r="EF34" s="87" t="n">
        <f aca="false">IF(AND($U34&gt;EE$6,$U34&lt;=EF$6),+$T34,0)</f>
        <v>0</v>
      </c>
      <c r="EG34" s="87" t="n">
        <f aca="false">IF(AND($U34&gt;EF$6,$U34&lt;=EG$6),+$T34,0)</f>
        <v>0</v>
      </c>
      <c r="EH34" s="87" t="n">
        <f aca="false">IF(AND($U34&gt;EG$6,$U34&lt;=EH$6),+$T34,0)</f>
        <v>0</v>
      </c>
      <c r="EI34" s="87" t="n">
        <f aca="false">IF(AND($U34&gt;EH$6,$U34&lt;=EI$6),+$T34,0)</f>
        <v>0</v>
      </c>
      <c r="EJ34" s="87" t="n">
        <f aca="false">IF(AND($U34&gt;EI$6,$U34&lt;=EJ$6),+$T34,0)</f>
        <v>0</v>
      </c>
      <c r="EK34" s="87" t="n">
        <f aca="false">IF(AND($U34&gt;EJ$6,$U34&lt;=EK$6),+$T34,0)</f>
        <v>0</v>
      </c>
      <c r="EL34" s="87" t="n">
        <f aca="false">IF(AND($U34&gt;EK$6,$U34&lt;=EL$6),+$T34,0)</f>
        <v>0</v>
      </c>
      <c r="EM34" s="87" t="n">
        <f aca="false">IF(AND($U34&gt;EL$6,$U34&lt;=EM$6),+$T34,0)</f>
        <v>0</v>
      </c>
      <c r="EN34" s="87" t="n">
        <f aca="false">IF(AND($U34&gt;EM$6,$U34&lt;=EN$6),+$T34,0)</f>
        <v>0</v>
      </c>
      <c r="EO34" s="87" t="n">
        <f aca="false">IF(AND($U34&gt;EN$6,$U34&lt;=EO$6),+$T34,0)</f>
        <v>0</v>
      </c>
      <c r="EP34" s="87" t="n">
        <f aca="false">IF(AND($U34&gt;EO$6,$U34&lt;=EP$6),+$T34,0)</f>
        <v>0</v>
      </c>
      <c r="EQ34" s="87" t="n">
        <f aca="false">IF(AND($U34&gt;EP$6,$U34&lt;=EQ$6),+$T34,0)</f>
        <v>0</v>
      </c>
      <c r="ER34" s="87" t="n">
        <f aca="false">IF(AND($U34&gt;EQ$6,$U34&lt;=ER$6),+$T34,0)</f>
        <v>0</v>
      </c>
      <c r="ES34" s="87" t="n">
        <f aca="false">IF(AND($U34&gt;ER$6,$U34&lt;=ES$6),+$T34,0)</f>
        <v>0</v>
      </c>
      <c r="ET34" s="87" t="n">
        <f aca="false">IF(AND($U34&gt;ES$6,$U34&lt;=ET$6),+$T34,0)</f>
        <v>0</v>
      </c>
      <c r="EU34" s="87" t="n">
        <f aca="false">IF(AND($U34&gt;ET$6,$U34&lt;=EU$6),+$T34,0)</f>
        <v>0</v>
      </c>
      <c r="EV34" s="87" t="n">
        <f aca="false">IF(AND($U34&gt;EU$6,$U34&lt;=EV$6),+$T34,0)</f>
        <v>0</v>
      </c>
      <c r="EW34" s="87" t="n">
        <f aca="false">IF(AND($U34&gt;EV$6,$U34&lt;=EW$6),+$T34,0)</f>
        <v>0</v>
      </c>
      <c r="EX34" s="87" t="n">
        <f aca="false">IF(AND($U34&gt;EW$6,$U34&lt;=EX$6),+$T34,0)</f>
        <v>0</v>
      </c>
      <c r="EY34" s="87" t="n">
        <f aca="false">IF(AND($U34&gt;EX$6,$U34&lt;=EY$6),+$T34,0)</f>
        <v>0</v>
      </c>
      <c r="EZ34" s="87" t="n">
        <f aca="false">IF(AND($U34&gt;EY$6,$U34&lt;=EZ$6),+$T34,0)</f>
        <v>0</v>
      </c>
      <c r="FA34" s="87" t="n">
        <f aca="false">IF(AND($U34&gt;EZ$6,$U34&lt;=FA$6),+$T34,0)</f>
        <v>0</v>
      </c>
      <c r="FB34" s="87" t="n">
        <f aca="false">IF(AND($U34&gt;FA$6,$U34&lt;=FB$6),+$T34,0)</f>
        <v>0</v>
      </c>
      <c r="FC34" s="87" t="n">
        <f aca="false">IF(AND($U34&gt;FB$6,$U34&lt;=FC$6),+$T34,0)</f>
        <v>0</v>
      </c>
      <c r="FD34" s="87" t="n">
        <f aca="false">IF(AND($U34&gt;FC$6,$U34&lt;=FD$6),+$T34,0)</f>
        <v>0</v>
      </c>
      <c r="FE34" s="87" t="n">
        <f aca="false">IF(AND($U34&gt;FD$6,$U34&lt;=FE$6),+$T34,0)</f>
        <v>0</v>
      </c>
      <c r="FF34" s="87" t="n">
        <f aca="false">IF(AND($U34&gt;FE$6,$U34&lt;=FF$6),+$T34,0)</f>
        <v>0</v>
      </c>
      <c r="FG34" s="87" t="n">
        <f aca="false">IF(AND($U34&gt;FF$6,$U34&lt;=FG$6),+$T34,0)</f>
        <v>0</v>
      </c>
      <c r="FH34" s="87" t="n">
        <f aca="false">IF(AND($U34&gt;FG$6,$U34&lt;=FH$6),+$T34,0)</f>
        <v>0</v>
      </c>
      <c r="FI34" s="87" t="n">
        <f aca="false">IF(AND($U34&gt;FH$6,$U34&lt;=FI$6),+$T34,0)</f>
        <v>0</v>
      </c>
      <c r="FJ34" s="87" t="n">
        <f aca="false">IF(AND($U34&gt;FI$6,$U34&lt;=FJ$6),+$T34,0)</f>
        <v>0</v>
      </c>
      <c r="FK34" s="87" t="n">
        <f aca="false">IF(AND($U34&gt;FJ$6,$U34&lt;=FK$6),+$T34,0)</f>
        <v>0</v>
      </c>
      <c r="FL34" s="87" t="n">
        <f aca="false">IF(AND($U34&gt;FK$6,$U34&lt;=FL$6),+$T34,0)</f>
        <v>0</v>
      </c>
      <c r="FM34" s="87" t="n">
        <f aca="false">IF(AND($U34&gt;FL$6,$U34&lt;=FM$6),+$T34,0)</f>
        <v>0</v>
      </c>
      <c r="FN34" s="87" t="n">
        <f aca="false">IF(AND($U34&gt;FM$6,$U34&lt;=FN$6),+$T34,0)</f>
        <v>0</v>
      </c>
      <c r="FO34" s="87" t="n">
        <f aca="false">IF(AND($U34&gt;FN$6,$U34&lt;=FO$6),+$T34,0)</f>
        <v>0</v>
      </c>
      <c r="FP34" s="87" t="n">
        <f aca="false">IF(AND($U34&gt;FO$6,$U34&lt;=FP$6),+$T34,0)</f>
        <v>0</v>
      </c>
      <c r="FQ34" s="87" t="n">
        <f aca="false">IF(AND($U34&gt;FP$6,$U34&lt;=FQ$6),+$T34,0)</f>
        <v>0</v>
      </c>
      <c r="FR34" s="87" t="n">
        <f aca="false">IF(AND($U34&gt;FQ$6,$U34&lt;=FR$6),+$T34,0)</f>
        <v>0</v>
      </c>
      <c r="FS34" s="87" t="n">
        <f aca="false">IF(AND($U34&gt;FR$6,$U34&lt;=FS$6),+$T34,0)</f>
        <v>0</v>
      </c>
      <c r="FT34" s="87" t="n">
        <f aca="false">IF(AND($U34&gt;FS$6,$U34&lt;=FT$6),+$T34,0)</f>
        <v>0</v>
      </c>
      <c r="FU34" s="87" t="n">
        <f aca="false">IF(AND($U34&gt;FT$6,$U34&lt;=FU$6),+$T34,0)</f>
        <v>0</v>
      </c>
      <c r="FV34" s="87" t="n">
        <f aca="false">IF(AND($U34&gt;FU$6,$U34&lt;=FV$6),+$T34,0)</f>
        <v>0</v>
      </c>
      <c r="FW34" s="87" t="n">
        <f aca="false">IF(AND($U34&gt;FV$6,$U34&lt;=FW$6),+$T34,0)</f>
        <v>0</v>
      </c>
      <c r="FX34" s="87" t="n">
        <f aca="false">IF(AND($U34&gt;FW$6,$U34&lt;=FX$6),+$T34,0)</f>
        <v>0</v>
      </c>
      <c r="FY34" s="87" t="n">
        <f aca="false">IF(AND($U34&gt;FX$6,$U34&lt;=FY$6),+$T34,0)</f>
        <v>0</v>
      </c>
      <c r="FZ34" s="87" t="n">
        <f aca="false">IF(AND($U34&gt;FY$6,$U34&lt;=FZ$6),+$T34,0)</f>
        <v>0</v>
      </c>
      <c r="GA34" s="87" t="n">
        <f aca="false">IF(AND($U34&gt;FZ$6,$U34&lt;=GA$6),+$T34,0)</f>
        <v>0</v>
      </c>
      <c r="GB34" s="87" t="n">
        <f aca="false">IF(AND($U34&gt;GA$6,$U34&lt;=GB$6),+$T34,0)</f>
        <v>0</v>
      </c>
      <c r="GC34" s="87" t="n">
        <f aca="false">IF(AND($U34&gt;GB$6,$U34&lt;=GC$6),+$T34,0)</f>
        <v>0</v>
      </c>
      <c r="GD34" s="87" t="n">
        <f aca="false">IF(AND($U34&gt;GC$6,$U34&lt;=GD$6),+$T34,0)</f>
        <v>187.95</v>
      </c>
      <c r="GE34" s="87" t="n">
        <f aca="false">IF(AND($U34&gt;GD$6,$U34&lt;=GE$6),+$T34,0)</f>
        <v>0</v>
      </c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</row>
    <row r="35" customFormat="false" ht="12.75" hidden="false" customHeight="false" outlineLevel="0" collapsed="false">
      <c r="A35" s="96" t="n">
        <v>4</v>
      </c>
      <c r="B35" s="86" t="s">
        <v>260</v>
      </c>
      <c r="C35" s="97" t="s">
        <v>257</v>
      </c>
      <c r="D35" s="81" t="s">
        <v>295</v>
      </c>
      <c r="E35" s="0" t="s">
        <v>296</v>
      </c>
      <c r="F35" s="99" t="n">
        <v>37134</v>
      </c>
      <c r="H35" s="101" t="s">
        <v>297</v>
      </c>
      <c r="I35" s="42" t="s">
        <v>310</v>
      </c>
      <c r="J35" s="89" t="s">
        <v>298</v>
      </c>
      <c r="K35" s="39"/>
      <c r="L35" s="101" t="s">
        <v>284</v>
      </c>
      <c r="M35" s="35"/>
      <c r="N35" s="35" t="s">
        <v>299</v>
      </c>
      <c r="O35" s="101"/>
      <c r="P35" s="101"/>
      <c r="Q35" s="101"/>
      <c r="R35" s="105" t="n">
        <v>100</v>
      </c>
      <c r="S35" s="101" t="s">
        <v>288</v>
      </c>
      <c r="T35" s="55" t="n">
        <f aca="false">IF($S35="USD",+$R35,VLOOKUP($S35,Rates!$A$3:$C$7,3)*$R35)</f>
        <v>100</v>
      </c>
      <c r="U35" s="107" t="n">
        <f aca="false">DATE(2003,6,15)</f>
        <v>37787</v>
      </c>
      <c r="V35" s="18"/>
      <c r="W35" s="18"/>
      <c r="X35" s="87" t="n">
        <f aca="false">IF(AND($U35&gt;W$6,$U35&lt;=X$6),+$T35,0)</f>
        <v>0</v>
      </c>
      <c r="Y35" s="87" t="n">
        <f aca="false">IF(AND($U35&gt;X$6,$U35&lt;=Y$6),+$T35,0)</f>
        <v>0</v>
      </c>
      <c r="Z35" s="87" t="n">
        <f aca="false">IF(AND($U35&gt;Y$6,$U35&lt;=Z$6),+$T35,0)</f>
        <v>0</v>
      </c>
      <c r="AA35" s="87" t="n">
        <f aca="false">IF(AND($U35&gt;Z$6,$U35&lt;=AA$6),+$T35,0)</f>
        <v>0</v>
      </c>
      <c r="AB35" s="87" t="n">
        <f aca="false">IF(AND($U35&gt;AA$6,$U35&lt;=AB$6),+$T35,0)</f>
        <v>0</v>
      </c>
      <c r="AC35" s="87" t="n">
        <f aca="false">IF(AND($U35&gt;AB$6,$U35&lt;=AC$6),+$T35,0)</f>
        <v>0</v>
      </c>
      <c r="AD35" s="87" t="n">
        <f aca="false">IF(AND($U35&gt;AC$6,$U35&lt;=AD$6),+$T35,0)</f>
        <v>0</v>
      </c>
      <c r="AE35" s="87" t="n">
        <f aca="false">IF(AND($U35&gt;AD$6,$U35&lt;=AE$6),+$T35,0)</f>
        <v>100</v>
      </c>
      <c r="AF35" s="87" t="n">
        <f aca="false">IF(AND($U35&gt;AE$6,$U35&lt;=AF$6),+$T35,0)</f>
        <v>0</v>
      </c>
      <c r="AG35" s="87" t="n">
        <f aca="false">IF(AND($U35&gt;AF$6,$U35&lt;=AG$6),+$T35,0)</f>
        <v>0</v>
      </c>
      <c r="AH35" s="87" t="n">
        <f aca="false">IF(AND($U35&gt;AG$6,$U35&lt;=AH$6),+$T35,0)</f>
        <v>0</v>
      </c>
      <c r="AI35" s="87" t="n">
        <f aca="false">IF(AND($U35&gt;AH$6,$U35&lt;=AI$6),+$T35,0)</f>
        <v>0</v>
      </c>
      <c r="AJ35" s="87" t="n">
        <f aca="false">IF(AND($U35&gt;AI$6,$U35&lt;=AJ$6),+$T35,0)</f>
        <v>0</v>
      </c>
      <c r="AK35" s="87" t="n">
        <f aca="false">IF(AND($U35&gt;AJ$6,$U35&lt;=AK$6),+$T35,0)</f>
        <v>0</v>
      </c>
      <c r="AL35" s="87" t="n">
        <f aca="false">IF(AND($U35&gt;AK$6,$U35&lt;=AL$6),+$T35,0)</f>
        <v>0</v>
      </c>
      <c r="AM35" s="87" t="n">
        <f aca="false">IF(AND($U35&gt;AL$6,$U35&lt;=AM$6),+$T35,0)</f>
        <v>0</v>
      </c>
      <c r="AN35" s="87" t="n">
        <f aca="false">IF(AND($U35&gt;AM$6,$U35&lt;=AN$6),+$T35,0)</f>
        <v>0</v>
      </c>
      <c r="AO35" s="87" t="n">
        <f aca="false">IF(AND($U35&gt;AN$6,$U35&lt;=AO$6),+$T35,0)</f>
        <v>0</v>
      </c>
      <c r="AP35" s="87" t="n">
        <f aca="false">IF(AND($U35&gt;AO$6,$U35&lt;=AP$6),+$T35,0)</f>
        <v>0</v>
      </c>
      <c r="AQ35" s="87" t="n">
        <f aca="false">IF(AND($U35&gt;AP$6,$U35&lt;=AQ$6),+$T35,0)</f>
        <v>0</v>
      </c>
      <c r="AR35" s="87" t="n">
        <f aca="false">IF(AND($U35&gt;AQ$6,$U35&lt;=AR$6),+$T35,0)</f>
        <v>0</v>
      </c>
      <c r="AS35" s="87" t="n">
        <f aca="false">IF(AND($U35&gt;AR$6,$U35&lt;=AS$6),+$T35,0)</f>
        <v>0</v>
      </c>
      <c r="AT35" s="87" t="n">
        <f aca="false">IF(AND($U35&gt;AS$6,$U35&lt;=AT$6),+$T35,0)</f>
        <v>0</v>
      </c>
      <c r="AU35" s="87" t="n">
        <f aca="false">IF(AND($U35&gt;AT$6,$U35&lt;=AU$6),+$T35,0)</f>
        <v>0</v>
      </c>
      <c r="AV35" s="87" t="n">
        <f aca="false">IF(AND($U35&gt;AU$6,$U35&lt;=AV$6),+$T35,0)</f>
        <v>0</v>
      </c>
      <c r="AW35" s="87" t="n">
        <f aca="false">IF(AND($U35&gt;AV$6,$U35&lt;=AW$6),+$T35,0)</f>
        <v>0</v>
      </c>
      <c r="AX35" s="87" t="n">
        <f aca="false">IF(AND($U35&gt;AW$6,$U35&lt;=AX$6),+$T35,0)</f>
        <v>0</v>
      </c>
      <c r="AY35" s="87" t="n">
        <f aca="false">IF(AND($U35&gt;AX$6,$U35&lt;=AY$6),+$T35,0)</f>
        <v>0</v>
      </c>
      <c r="AZ35" s="87" t="n">
        <f aca="false">IF(AND($U35&gt;AY$6,$U35&lt;=AZ$6),+$T35,0)</f>
        <v>0</v>
      </c>
      <c r="BA35" s="87" t="n">
        <f aca="false">IF(AND($U35&gt;AZ$6,$U35&lt;=BA$6),+$T35,0)</f>
        <v>0</v>
      </c>
      <c r="BB35" s="87" t="n">
        <f aca="false">IF(AND($U35&gt;BA$6,$U35&lt;=BB$6),+$T35,0)</f>
        <v>0</v>
      </c>
      <c r="BC35" s="87" t="n">
        <f aca="false">IF(AND($U35&gt;BB$6,$U35&lt;=BC$6),+$T35,0)</f>
        <v>0</v>
      </c>
      <c r="BD35" s="87" t="n">
        <f aca="false">IF(AND($U35&gt;BC$6,$U35&lt;=BD$6),+$T35,0)</f>
        <v>0</v>
      </c>
      <c r="BE35" s="87" t="n">
        <f aca="false">IF(AND($U35&gt;BD$6,$U35&lt;=BE$6),+$T35,0)</f>
        <v>0</v>
      </c>
      <c r="BF35" s="87" t="n">
        <f aca="false">IF(AND($U35&gt;BE$6,$U35&lt;=BF$6),+$T35,0)</f>
        <v>0</v>
      </c>
      <c r="BG35" s="87" t="n">
        <f aca="false">IF(AND($U35&gt;BF$6,$U35&lt;=BG$6),+$T35,0)</f>
        <v>0</v>
      </c>
      <c r="BH35" s="87" t="n">
        <f aca="false">IF(AND($U35&gt;BG$6,$U35&lt;=BH$6),+$T35,0)</f>
        <v>0</v>
      </c>
      <c r="BI35" s="87" t="n">
        <f aca="false">IF(AND($U35&gt;BH$6,$U35&lt;=BI$6),+$T35,0)</f>
        <v>0</v>
      </c>
      <c r="BJ35" s="87" t="n">
        <f aca="false">IF(AND($U35&gt;BI$6,$U35&lt;=BJ$6),+$T35,0)</f>
        <v>0</v>
      </c>
      <c r="BK35" s="87" t="n">
        <f aca="false">IF(AND($U35&gt;BJ$6,$U35&lt;=BK$6),+$T35,0)</f>
        <v>0</v>
      </c>
      <c r="BL35" s="87" t="n">
        <f aca="false">IF(AND($U35&gt;BK$6,$U35&lt;=BL$6),+$T35,0)</f>
        <v>0</v>
      </c>
      <c r="BM35" s="87" t="n">
        <f aca="false">IF(AND($U35&gt;BL$6,$U35&lt;=BM$6),+$T35,0)</f>
        <v>0</v>
      </c>
      <c r="BN35" s="87" t="n">
        <f aca="false">IF(AND($U35&gt;BM$6,$U35&lt;=BN$6),+$T35,0)</f>
        <v>0</v>
      </c>
      <c r="BO35" s="87" t="n">
        <f aca="false">IF(AND($U35&gt;BN$6,$U35&lt;=BO$6),+$T35,0)</f>
        <v>0</v>
      </c>
      <c r="BP35" s="87" t="n">
        <f aca="false">IF(AND($U35&gt;BO$6,$U35&lt;=BP$6),+$T35,0)</f>
        <v>0</v>
      </c>
      <c r="BQ35" s="87" t="n">
        <f aca="false">IF(AND($U35&gt;BP$6,$U35&lt;=BQ$6),+$T35,0)</f>
        <v>0</v>
      </c>
      <c r="BR35" s="87" t="n">
        <f aca="false">IF(AND($U35&gt;BQ$6,$U35&lt;=BR$6),+$T35,0)</f>
        <v>0</v>
      </c>
      <c r="BS35" s="87" t="n">
        <f aca="false">IF(AND($U35&gt;BR$6,$U35&lt;=BS$6),+$T35,0)</f>
        <v>0</v>
      </c>
      <c r="BT35" s="87" t="n">
        <f aca="false">IF(AND($U35&gt;BS$6,$U35&lt;=BT$6),+$T35,0)</f>
        <v>0</v>
      </c>
      <c r="BU35" s="87" t="n">
        <f aca="false">IF(AND($U35&gt;BT$6,$U35&lt;=BU$6),+$T35,0)</f>
        <v>0</v>
      </c>
      <c r="BV35" s="87" t="n">
        <f aca="false">IF(AND($U35&gt;BU$6,$U35&lt;=BV$6),+$T35,0)</f>
        <v>0</v>
      </c>
      <c r="BW35" s="87" t="n">
        <f aca="false">IF(AND($U35&gt;BV$6,$U35&lt;=BW$6),+$T35,0)</f>
        <v>0</v>
      </c>
      <c r="BX35" s="87" t="n">
        <f aca="false">IF(AND($U35&gt;BW$6,$U35&lt;=BX$6),+$T35,0)</f>
        <v>0</v>
      </c>
      <c r="BY35" s="87" t="n">
        <f aca="false">IF(AND($U35&gt;BX$6,$U35&lt;=BY$6),+$T35,0)</f>
        <v>0</v>
      </c>
      <c r="BZ35" s="87" t="n">
        <f aca="false">IF(AND($U35&gt;BY$6,$U35&lt;=BZ$6),+$T35,0)</f>
        <v>0</v>
      </c>
      <c r="CA35" s="87" t="n">
        <f aca="false">IF(AND($U35&gt;BZ$6,$U35&lt;=CA$6),+$T35,0)</f>
        <v>0</v>
      </c>
      <c r="CB35" s="87" t="n">
        <f aca="false">IF(AND($U35&gt;CA$6,$U35&lt;=CB$6),+$T35,0)</f>
        <v>0</v>
      </c>
      <c r="CC35" s="87" t="n">
        <f aca="false">IF(AND($U35&gt;CB$6,$U35&lt;=CC$6),+$T35,0)</f>
        <v>0</v>
      </c>
      <c r="CD35" s="87" t="n">
        <f aca="false">IF(AND($U35&gt;CC$6,$U35&lt;=CD$6),+$T35,0)</f>
        <v>0</v>
      </c>
      <c r="CE35" s="87" t="n">
        <f aca="false">IF(AND($U35&gt;CD$6,$U35&lt;=CE$6),+$T35,0)</f>
        <v>0</v>
      </c>
      <c r="CF35" s="87" t="n">
        <f aca="false">IF(AND($U35&gt;CE$6,$U35&lt;=CF$6),+$T35,0)</f>
        <v>0</v>
      </c>
      <c r="CG35" s="87" t="n">
        <f aca="false">IF(AND($U35&gt;CF$6,$U35&lt;=CG$6),+$T35,0)</f>
        <v>0</v>
      </c>
      <c r="CH35" s="87" t="n">
        <f aca="false">IF(AND($U35&gt;CG$6,$U35&lt;=CH$6),+$T35,0)</f>
        <v>0</v>
      </c>
      <c r="CI35" s="87" t="n">
        <f aca="false">IF(AND($U35&gt;CH$6,$U35&lt;=CI$6),+$T35,0)</f>
        <v>0</v>
      </c>
      <c r="CJ35" s="87" t="n">
        <f aca="false">IF(AND($U35&gt;CI$6,$U35&lt;=CJ$6),+$T35,0)</f>
        <v>0</v>
      </c>
      <c r="CK35" s="87" t="n">
        <f aca="false">IF(AND($U35&gt;CJ$6,$U35&lt;=CK$6),+$T35,0)</f>
        <v>0</v>
      </c>
      <c r="CL35" s="87" t="n">
        <f aca="false">IF(AND($U35&gt;CK$6,$U35&lt;=CL$6),+$T35,0)</f>
        <v>0</v>
      </c>
      <c r="CM35" s="87" t="n">
        <f aca="false">IF(AND($U35&gt;CL$6,$U35&lt;=CM$6),+$T35,0)</f>
        <v>0</v>
      </c>
      <c r="CN35" s="87" t="n">
        <f aca="false">IF(AND($U35&gt;CM$6,$U35&lt;=CN$6),+$T35,0)</f>
        <v>0</v>
      </c>
      <c r="CO35" s="87" t="n">
        <f aca="false">IF(AND($U35&gt;CN$6,$U35&lt;=CO$6),+$T35,0)</f>
        <v>0</v>
      </c>
      <c r="CP35" s="87" t="n">
        <f aca="false">IF(AND($U35&gt;CO$6,$U35&lt;=CP$6),+$T35,0)</f>
        <v>0</v>
      </c>
      <c r="CQ35" s="87" t="n">
        <f aca="false">IF(AND($U35&gt;CP$6,$U35&lt;=CQ$6),+$T35,0)</f>
        <v>0</v>
      </c>
      <c r="CR35" s="87" t="n">
        <f aca="false">IF(AND($U35&gt;CQ$6,$U35&lt;=CR$6),+$T35,0)</f>
        <v>0</v>
      </c>
      <c r="CS35" s="87" t="n">
        <f aca="false">IF(AND($U35&gt;CR$6,$U35&lt;=CS$6),+$T35,0)</f>
        <v>0</v>
      </c>
      <c r="CT35" s="87" t="n">
        <f aca="false">IF(AND($U35&gt;CS$6,$U35&lt;=CT$6),+$T35,0)</f>
        <v>0</v>
      </c>
      <c r="CU35" s="87" t="n">
        <f aca="false">IF(AND($U35&gt;CT$6,$U35&lt;=CU$6),+$T35,0)</f>
        <v>0</v>
      </c>
      <c r="CV35" s="87" t="n">
        <f aca="false">IF(AND($U35&gt;CU$6,$U35&lt;=CV$6),+$T35,0)</f>
        <v>0</v>
      </c>
      <c r="CW35" s="87" t="n">
        <f aca="false">IF(AND($U35&gt;CV$6,$U35&lt;=CW$6),+$T35,0)</f>
        <v>0</v>
      </c>
      <c r="CX35" s="87" t="n">
        <f aca="false">IF(AND($U35&gt;CW$6,$U35&lt;=CX$6),+$T35,0)</f>
        <v>0</v>
      </c>
      <c r="CY35" s="87" t="n">
        <f aca="false">IF(AND($U35&gt;CX$6,$U35&lt;=CY$6),+$T35,0)</f>
        <v>0</v>
      </c>
      <c r="CZ35" s="87" t="n">
        <f aca="false">IF(AND($U35&gt;CY$6,$U35&lt;=CZ$6),+$T35,0)</f>
        <v>0</v>
      </c>
      <c r="DA35" s="87" t="n">
        <f aca="false">IF(AND($U35&gt;CZ$6,$U35&lt;=DA$6),+$T35,0)</f>
        <v>0</v>
      </c>
      <c r="DB35" s="87" t="n">
        <f aca="false">IF(AND($U35&gt;DA$6,$U35&lt;=DB$6),+$T35,0)</f>
        <v>0</v>
      </c>
      <c r="DC35" s="87" t="n">
        <f aca="false">IF(AND($U35&gt;DB$6,$U35&lt;=DC$6),+$T35,0)</f>
        <v>0</v>
      </c>
      <c r="DD35" s="87" t="n">
        <f aca="false">IF(AND($U35&gt;DC$6,$U35&lt;=DD$6),+$T35,0)</f>
        <v>0</v>
      </c>
      <c r="DE35" s="87" t="n">
        <f aca="false">IF(AND($U35&gt;DD$6,$U35&lt;=DE$6),+$T35,0)</f>
        <v>0</v>
      </c>
      <c r="DF35" s="87" t="n">
        <f aca="false">IF(AND($U35&gt;DE$6,$U35&lt;=DF$6),+$T35,0)</f>
        <v>0</v>
      </c>
      <c r="DG35" s="87" t="n">
        <f aca="false">IF(AND($U35&gt;DF$6,$U35&lt;=DG$6),+$T35,0)</f>
        <v>0</v>
      </c>
      <c r="DH35" s="87" t="n">
        <f aca="false">IF(AND($U35&gt;DG$6,$U35&lt;=DH$6),+$T35,0)</f>
        <v>0</v>
      </c>
      <c r="DI35" s="87" t="n">
        <f aca="false">IF(AND($U35&gt;DH$6,$U35&lt;=DI$6),+$T35,0)</f>
        <v>0</v>
      </c>
      <c r="DJ35" s="87" t="n">
        <f aca="false">IF(AND($U35&gt;DI$6,$U35&lt;=DJ$6),+$T35,0)</f>
        <v>0</v>
      </c>
      <c r="DK35" s="87" t="n">
        <f aca="false">IF(AND($U35&gt;DJ$6,$U35&lt;=DK$6),+$T35,0)</f>
        <v>0</v>
      </c>
      <c r="DL35" s="87" t="n">
        <f aca="false">IF(AND($U35&gt;DK$6,$U35&lt;=DL$6),+$T35,0)</f>
        <v>0</v>
      </c>
      <c r="DM35" s="87" t="n">
        <f aca="false">IF(AND($U35&gt;DL$6,$U35&lt;=DM$6),+$T35,0)</f>
        <v>0</v>
      </c>
      <c r="DN35" s="87" t="n">
        <f aca="false">IF(AND($U35&gt;DM$6,$U35&lt;=DN$6),+$T35,0)</f>
        <v>0</v>
      </c>
      <c r="DO35" s="87" t="n">
        <f aca="false">IF(AND($U35&gt;DN$6,$U35&lt;=DO$6),+$T35,0)</f>
        <v>0</v>
      </c>
      <c r="DP35" s="87" t="n">
        <f aca="false">IF(AND($U35&gt;DO$6,$U35&lt;=DP$6),+$T35,0)</f>
        <v>0</v>
      </c>
      <c r="DQ35" s="87" t="n">
        <f aca="false">IF(AND($U35&gt;DP$6,$U35&lt;=DQ$6),+$T35,0)</f>
        <v>0</v>
      </c>
      <c r="DR35" s="87" t="n">
        <f aca="false">IF(AND($U35&gt;DQ$6,$U35&lt;=DR$6),+$T35,0)</f>
        <v>0</v>
      </c>
      <c r="DS35" s="87" t="n">
        <f aca="false">IF(AND($U35&gt;DR$6,$U35&lt;=DS$6),+$T35,0)</f>
        <v>0</v>
      </c>
      <c r="DT35" s="87" t="n">
        <f aca="false">IF(AND($U35&gt;DS$6,$U35&lt;=DT$6),+$T35,0)</f>
        <v>0</v>
      </c>
      <c r="DU35" s="87" t="n">
        <f aca="false">IF(AND($U35&gt;DT$6,$U35&lt;=DU$6),+$T35,0)</f>
        <v>0</v>
      </c>
      <c r="DV35" s="87" t="n">
        <f aca="false">IF(AND($U35&gt;DU$6,$U35&lt;=DV$6),+$T35,0)</f>
        <v>0</v>
      </c>
      <c r="DW35" s="87" t="n">
        <f aca="false">IF(AND($U35&gt;DV$6,$U35&lt;=DW$6),+$T35,0)</f>
        <v>0</v>
      </c>
      <c r="DX35" s="87" t="n">
        <f aca="false">IF(AND($U35&gt;DW$6,$U35&lt;=DX$6),+$T35,0)</f>
        <v>0</v>
      </c>
      <c r="DY35" s="87" t="n">
        <f aca="false">IF(AND($U35&gt;DX$6,$U35&lt;=DY$6),+$T35,0)</f>
        <v>0</v>
      </c>
      <c r="DZ35" s="87" t="n">
        <f aca="false">IF(AND($U35&gt;DY$6,$U35&lt;=DZ$6),+$T35,0)</f>
        <v>0</v>
      </c>
      <c r="EA35" s="87" t="n">
        <f aca="false">IF(AND($U35&gt;DZ$6,$U35&lt;=EA$6),+$T35,0)</f>
        <v>0</v>
      </c>
      <c r="EB35" s="87" t="n">
        <f aca="false">IF(AND($U35&gt;EA$6,$U35&lt;=EB$6),+$T35,0)</f>
        <v>0</v>
      </c>
      <c r="EC35" s="87" t="n">
        <f aca="false">IF(AND($U35&gt;EB$6,$U35&lt;=EC$6),+$T35,0)</f>
        <v>0</v>
      </c>
      <c r="ED35" s="87" t="n">
        <f aca="false">IF(AND($U35&gt;EC$6,$U35&lt;=ED$6),+$T35,0)</f>
        <v>0</v>
      </c>
      <c r="EE35" s="87" t="n">
        <f aca="false">IF(AND($U35&gt;ED$6,$U35&lt;=EE$6),+$T35,0)</f>
        <v>0</v>
      </c>
      <c r="EF35" s="87" t="n">
        <f aca="false">IF(AND($U35&gt;EE$6,$U35&lt;=EF$6),+$T35,0)</f>
        <v>0</v>
      </c>
      <c r="EG35" s="87" t="n">
        <f aca="false">IF(AND($U35&gt;EF$6,$U35&lt;=EG$6),+$T35,0)</f>
        <v>0</v>
      </c>
      <c r="EH35" s="87" t="n">
        <f aca="false">IF(AND($U35&gt;EG$6,$U35&lt;=EH$6),+$T35,0)</f>
        <v>0</v>
      </c>
      <c r="EI35" s="87" t="n">
        <f aca="false">IF(AND($U35&gt;EH$6,$U35&lt;=EI$6),+$T35,0)</f>
        <v>0</v>
      </c>
      <c r="EJ35" s="87" t="n">
        <f aca="false">IF(AND($U35&gt;EI$6,$U35&lt;=EJ$6),+$T35,0)</f>
        <v>0</v>
      </c>
      <c r="EK35" s="87" t="n">
        <f aca="false">IF(AND($U35&gt;EJ$6,$U35&lt;=EK$6),+$T35,0)</f>
        <v>0</v>
      </c>
      <c r="EL35" s="87" t="n">
        <f aca="false">IF(AND($U35&gt;EK$6,$U35&lt;=EL$6),+$T35,0)</f>
        <v>0</v>
      </c>
      <c r="EM35" s="87" t="n">
        <f aca="false">IF(AND($U35&gt;EL$6,$U35&lt;=EM$6),+$T35,0)</f>
        <v>0</v>
      </c>
      <c r="EN35" s="87" t="n">
        <f aca="false">IF(AND($U35&gt;EM$6,$U35&lt;=EN$6),+$T35,0)</f>
        <v>0</v>
      </c>
      <c r="EO35" s="87" t="n">
        <f aca="false">IF(AND($U35&gt;EN$6,$U35&lt;=EO$6),+$T35,0)</f>
        <v>0</v>
      </c>
      <c r="EP35" s="87" t="n">
        <f aca="false">IF(AND($U35&gt;EO$6,$U35&lt;=EP$6),+$T35,0)</f>
        <v>0</v>
      </c>
      <c r="EQ35" s="87" t="n">
        <f aca="false">IF(AND($U35&gt;EP$6,$U35&lt;=EQ$6),+$T35,0)</f>
        <v>0</v>
      </c>
      <c r="ER35" s="87" t="n">
        <f aca="false">IF(AND($U35&gt;EQ$6,$U35&lt;=ER$6),+$T35,0)</f>
        <v>0</v>
      </c>
      <c r="ES35" s="87" t="n">
        <f aca="false">IF(AND($U35&gt;ER$6,$U35&lt;=ES$6),+$T35,0)</f>
        <v>0</v>
      </c>
      <c r="ET35" s="87" t="n">
        <f aca="false">IF(AND($U35&gt;ES$6,$U35&lt;=ET$6),+$T35,0)</f>
        <v>0</v>
      </c>
      <c r="EU35" s="87" t="n">
        <f aca="false">IF(AND($U35&gt;ET$6,$U35&lt;=EU$6),+$T35,0)</f>
        <v>0</v>
      </c>
      <c r="EV35" s="87" t="n">
        <f aca="false">IF(AND($U35&gt;EU$6,$U35&lt;=EV$6),+$T35,0)</f>
        <v>0</v>
      </c>
      <c r="EW35" s="87" t="n">
        <f aca="false">IF(AND($U35&gt;EV$6,$U35&lt;=EW$6),+$T35,0)</f>
        <v>0</v>
      </c>
      <c r="EX35" s="87" t="n">
        <f aca="false">IF(AND($U35&gt;EW$6,$U35&lt;=EX$6),+$T35,0)</f>
        <v>0</v>
      </c>
      <c r="EY35" s="87" t="n">
        <f aca="false">IF(AND($U35&gt;EX$6,$U35&lt;=EY$6),+$T35,0)</f>
        <v>0</v>
      </c>
      <c r="EZ35" s="87" t="n">
        <f aca="false">IF(AND($U35&gt;EY$6,$U35&lt;=EZ$6),+$T35,0)</f>
        <v>0</v>
      </c>
      <c r="FA35" s="87" t="n">
        <f aca="false">IF(AND($U35&gt;EZ$6,$U35&lt;=FA$6),+$T35,0)</f>
        <v>0</v>
      </c>
      <c r="FB35" s="87" t="n">
        <f aca="false">IF(AND($U35&gt;FA$6,$U35&lt;=FB$6),+$T35,0)</f>
        <v>0</v>
      </c>
      <c r="FC35" s="87" t="n">
        <f aca="false">IF(AND($U35&gt;FB$6,$U35&lt;=FC$6),+$T35,0)</f>
        <v>0</v>
      </c>
      <c r="FD35" s="87" t="n">
        <f aca="false">IF(AND($U35&gt;FC$6,$U35&lt;=FD$6),+$T35,0)</f>
        <v>0</v>
      </c>
      <c r="FE35" s="87" t="n">
        <f aca="false">IF(AND($U35&gt;FD$6,$U35&lt;=FE$6),+$T35,0)</f>
        <v>0</v>
      </c>
      <c r="FF35" s="87" t="n">
        <f aca="false">IF(AND($U35&gt;FE$6,$U35&lt;=FF$6),+$T35,0)</f>
        <v>0</v>
      </c>
      <c r="FG35" s="87" t="n">
        <f aca="false">IF(AND($U35&gt;FF$6,$U35&lt;=FG$6),+$T35,0)</f>
        <v>0</v>
      </c>
      <c r="FH35" s="87" t="n">
        <f aca="false">IF(AND($U35&gt;FG$6,$U35&lt;=FH$6),+$T35,0)</f>
        <v>0</v>
      </c>
      <c r="FI35" s="87" t="n">
        <f aca="false">IF(AND($U35&gt;FH$6,$U35&lt;=FI$6),+$T35,0)</f>
        <v>0</v>
      </c>
      <c r="FJ35" s="87" t="n">
        <f aca="false">IF(AND($U35&gt;FI$6,$U35&lt;=FJ$6),+$T35,0)</f>
        <v>0</v>
      </c>
      <c r="FK35" s="87" t="n">
        <f aca="false">IF(AND($U35&gt;FJ$6,$U35&lt;=FK$6),+$T35,0)</f>
        <v>0</v>
      </c>
      <c r="FL35" s="87" t="n">
        <f aca="false">IF(AND($U35&gt;FK$6,$U35&lt;=FL$6),+$T35,0)</f>
        <v>0</v>
      </c>
      <c r="FM35" s="87" t="n">
        <f aca="false">IF(AND($U35&gt;FL$6,$U35&lt;=FM$6),+$T35,0)</f>
        <v>0</v>
      </c>
      <c r="FN35" s="87" t="n">
        <f aca="false">IF(AND($U35&gt;FM$6,$U35&lt;=FN$6),+$T35,0)</f>
        <v>0</v>
      </c>
      <c r="FO35" s="87" t="n">
        <f aca="false">IF(AND($U35&gt;FN$6,$U35&lt;=FO$6),+$T35,0)</f>
        <v>0</v>
      </c>
      <c r="FP35" s="87" t="n">
        <f aca="false">IF(AND($U35&gt;FO$6,$U35&lt;=FP$6),+$T35,0)</f>
        <v>0</v>
      </c>
      <c r="FQ35" s="87" t="n">
        <f aca="false">IF(AND($U35&gt;FP$6,$U35&lt;=FQ$6),+$T35,0)</f>
        <v>0</v>
      </c>
      <c r="FR35" s="87" t="n">
        <f aca="false">IF(AND($U35&gt;FQ$6,$U35&lt;=FR$6),+$T35,0)</f>
        <v>0</v>
      </c>
      <c r="FS35" s="87" t="n">
        <f aca="false">IF(AND($U35&gt;FR$6,$U35&lt;=FS$6),+$T35,0)</f>
        <v>0</v>
      </c>
      <c r="FT35" s="87" t="n">
        <f aca="false">IF(AND($U35&gt;FS$6,$U35&lt;=FT$6),+$T35,0)</f>
        <v>0</v>
      </c>
      <c r="FU35" s="87" t="n">
        <f aca="false">IF(AND($U35&gt;FT$6,$U35&lt;=FU$6),+$T35,0)</f>
        <v>0</v>
      </c>
      <c r="FV35" s="87" t="n">
        <f aca="false">IF(AND($U35&gt;FU$6,$U35&lt;=FV$6),+$T35,0)</f>
        <v>0</v>
      </c>
      <c r="FW35" s="87" t="n">
        <f aca="false">IF(AND($U35&gt;FV$6,$U35&lt;=FW$6),+$T35,0)</f>
        <v>0</v>
      </c>
      <c r="FX35" s="87" t="n">
        <f aca="false">IF(AND($U35&gt;FW$6,$U35&lt;=FX$6),+$T35,0)</f>
        <v>0</v>
      </c>
      <c r="FY35" s="87" t="n">
        <f aca="false">IF(AND($U35&gt;FX$6,$U35&lt;=FY$6),+$T35,0)</f>
        <v>0</v>
      </c>
      <c r="FZ35" s="87" t="n">
        <f aca="false">IF(AND($U35&gt;FY$6,$U35&lt;=FZ$6),+$T35,0)</f>
        <v>0</v>
      </c>
      <c r="GA35" s="87" t="n">
        <f aca="false">IF(AND($U35&gt;FZ$6,$U35&lt;=GA$6),+$T35,0)</f>
        <v>0</v>
      </c>
      <c r="GB35" s="87" t="n">
        <f aca="false">IF(AND($U35&gt;GA$6,$U35&lt;=GB$6),+$T35,0)</f>
        <v>0</v>
      </c>
      <c r="GC35" s="87" t="n">
        <f aca="false">IF(AND($U35&gt;GB$6,$U35&lt;=GC$6),+$T35,0)</f>
        <v>0</v>
      </c>
      <c r="GD35" s="87" t="n">
        <f aca="false">IF(AND($U35&gt;GC$6,$U35&lt;=GD$6),+$T35,0)</f>
        <v>100</v>
      </c>
      <c r="GE35" s="87" t="n">
        <f aca="false">IF(AND($U35&gt;GD$6,$U35&lt;=GE$6),+$T35,0)</f>
        <v>0</v>
      </c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</row>
    <row r="36" customFormat="false" ht="12.75" hidden="false" customHeight="false" outlineLevel="0" collapsed="false">
      <c r="A36" s="96" t="n">
        <v>4</v>
      </c>
      <c r="B36" s="86" t="s">
        <v>260</v>
      </c>
      <c r="C36" s="97" t="s">
        <v>257</v>
      </c>
      <c r="D36" s="81" t="s">
        <v>295</v>
      </c>
      <c r="E36" s="0" t="s">
        <v>296</v>
      </c>
      <c r="F36" s="99" t="n">
        <v>37134</v>
      </c>
      <c r="H36" s="101" t="s">
        <v>297</v>
      </c>
      <c r="I36" s="42" t="s">
        <v>310</v>
      </c>
      <c r="J36" s="89" t="s">
        <v>298</v>
      </c>
      <c r="K36" s="39"/>
      <c r="L36" s="101" t="s">
        <v>284</v>
      </c>
      <c r="M36" s="35"/>
      <c r="N36" s="35" t="s">
        <v>299</v>
      </c>
      <c r="O36" s="101"/>
      <c r="P36" s="101"/>
      <c r="Q36" s="101"/>
      <c r="R36" s="105" t="n">
        <v>325</v>
      </c>
      <c r="S36" s="101" t="s">
        <v>288</v>
      </c>
      <c r="T36" s="55" t="n">
        <f aca="false">IF($S36="USD",+$R36,VLOOKUP($S36,Rates!$A$3:$C$7,3)*$R36)</f>
        <v>325</v>
      </c>
      <c r="U36" s="107" t="n">
        <f aca="false">DATE(2003,6,15)</f>
        <v>37787</v>
      </c>
      <c r="V36" s="18"/>
      <c r="W36" s="18"/>
      <c r="X36" s="87" t="n">
        <f aca="false">IF(AND($U36&gt;W$6,$U36&lt;=X$6),+$T36,0)</f>
        <v>0</v>
      </c>
      <c r="Y36" s="87" t="n">
        <f aca="false">IF(AND($U36&gt;X$6,$U36&lt;=Y$6),+$T36,0)</f>
        <v>0</v>
      </c>
      <c r="Z36" s="87" t="n">
        <f aca="false">IF(AND($U36&gt;Y$6,$U36&lt;=Z$6),+$T36,0)</f>
        <v>0</v>
      </c>
      <c r="AA36" s="87" t="n">
        <f aca="false">IF(AND($U36&gt;Z$6,$U36&lt;=AA$6),+$T36,0)</f>
        <v>0</v>
      </c>
      <c r="AB36" s="87" t="n">
        <f aca="false">IF(AND($U36&gt;AA$6,$U36&lt;=AB$6),+$T36,0)</f>
        <v>0</v>
      </c>
      <c r="AC36" s="87" t="n">
        <f aca="false">IF(AND($U36&gt;AB$6,$U36&lt;=AC$6),+$T36,0)</f>
        <v>0</v>
      </c>
      <c r="AD36" s="87" t="n">
        <f aca="false">IF(AND($U36&gt;AC$6,$U36&lt;=AD$6),+$T36,0)</f>
        <v>0</v>
      </c>
      <c r="AE36" s="87" t="n">
        <f aca="false">IF(AND($U36&gt;AD$6,$U36&lt;=AE$6),+$T36,0)</f>
        <v>325</v>
      </c>
      <c r="AF36" s="87" t="n">
        <f aca="false">IF(AND($U36&gt;AE$6,$U36&lt;=AF$6),+$T36,0)</f>
        <v>0</v>
      </c>
      <c r="AG36" s="87" t="n">
        <f aca="false">IF(AND($U36&gt;AF$6,$U36&lt;=AG$6),+$T36,0)</f>
        <v>0</v>
      </c>
      <c r="AH36" s="87" t="n">
        <f aca="false">IF(AND($U36&gt;AG$6,$U36&lt;=AH$6),+$T36,0)</f>
        <v>0</v>
      </c>
      <c r="AI36" s="87" t="n">
        <f aca="false">IF(AND($U36&gt;AH$6,$U36&lt;=AI$6),+$T36,0)</f>
        <v>0</v>
      </c>
      <c r="AJ36" s="87" t="n">
        <f aca="false">IF(AND($U36&gt;AI$6,$U36&lt;=AJ$6),+$T36,0)</f>
        <v>0</v>
      </c>
      <c r="AK36" s="87" t="n">
        <f aca="false">IF(AND($U36&gt;AJ$6,$U36&lt;=AK$6),+$T36,0)</f>
        <v>0</v>
      </c>
      <c r="AL36" s="87" t="n">
        <f aca="false">IF(AND($U36&gt;AK$6,$U36&lt;=AL$6),+$T36,0)</f>
        <v>0</v>
      </c>
      <c r="AM36" s="87" t="n">
        <f aca="false">IF(AND($U36&gt;AL$6,$U36&lt;=AM$6),+$T36,0)</f>
        <v>0</v>
      </c>
      <c r="AN36" s="87" t="n">
        <f aca="false">IF(AND($U36&gt;AM$6,$U36&lt;=AN$6),+$T36,0)</f>
        <v>0</v>
      </c>
      <c r="AO36" s="87" t="n">
        <f aca="false">IF(AND($U36&gt;AN$6,$U36&lt;=AO$6),+$T36,0)</f>
        <v>0</v>
      </c>
      <c r="AP36" s="87" t="n">
        <f aca="false">IF(AND($U36&gt;AO$6,$U36&lt;=AP$6),+$T36,0)</f>
        <v>0</v>
      </c>
      <c r="AQ36" s="87" t="n">
        <f aca="false">IF(AND($U36&gt;AP$6,$U36&lt;=AQ$6),+$T36,0)</f>
        <v>0</v>
      </c>
      <c r="AR36" s="87" t="n">
        <f aca="false">IF(AND($U36&gt;AQ$6,$U36&lt;=AR$6),+$T36,0)</f>
        <v>0</v>
      </c>
      <c r="AS36" s="87" t="n">
        <f aca="false">IF(AND($U36&gt;AR$6,$U36&lt;=AS$6),+$T36,0)</f>
        <v>0</v>
      </c>
      <c r="AT36" s="87" t="n">
        <f aca="false">IF(AND($U36&gt;AS$6,$U36&lt;=AT$6),+$T36,0)</f>
        <v>0</v>
      </c>
      <c r="AU36" s="87" t="n">
        <f aca="false">IF(AND($U36&gt;AT$6,$U36&lt;=AU$6),+$T36,0)</f>
        <v>0</v>
      </c>
      <c r="AV36" s="87" t="n">
        <f aca="false">IF(AND($U36&gt;AU$6,$U36&lt;=AV$6),+$T36,0)</f>
        <v>0</v>
      </c>
      <c r="AW36" s="87" t="n">
        <f aca="false">IF(AND($U36&gt;AV$6,$U36&lt;=AW$6),+$T36,0)</f>
        <v>0</v>
      </c>
      <c r="AX36" s="87" t="n">
        <f aca="false">IF(AND($U36&gt;AW$6,$U36&lt;=AX$6),+$T36,0)</f>
        <v>0</v>
      </c>
      <c r="AY36" s="87" t="n">
        <f aca="false">IF(AND($U36&gt;AX$6,$U36&lt;=AY$6),+$T36,0)</f>
        <v>0</v>
      </c>
      <c r="AZ36" s="87" t="n">
        <f aca="false">IF(AND($U36&gt;AY$6,$U36&lt;=AZ$6),+$T36,0)</f>
        <v>0</v>
      </c>
      <c r="BA36" s="87" t="n">
        <f aca="false">IF(AND($U36&gt;AZ$6,$U36&lt;=BA$6),+$T36,0)</f>
        <v>0</v>
      </c>
      <c r="BB36" s="87" t="n">
        <f aca="false">IF(AND($U36&gt;BA$6,$U36&lt;=BB$6),+$T36,0)</f>
        <v>0</v>
      </c>
      <c r="BC36" s="87" t="n">
        <f aca="false">IF(AND($U36&gt;BB$6,$U36&lt;=BC$6),+$T36,0)</f>
        <v>0</v>
      </c>
      <c r="BD36" s="87" t="n">
        <f aca="false">IF(AND($U36&gt;BC$6,$U36&lt;=BD$6),+$T36,0)</f>
        <v>0</v>
      </c>
      <c r="BE36" s="87" t="n">
        <f aca="false">IF(AND($U36&gt;BD$6,$U36&lt;=BE$6),+$T36,0)</f>
        <v>0</v>
      </c>
      <c r="BF36" s="87" t="n">
        <f aca="false">IF(AND($U36&gt;BE$6,$U36&lt;=BF$6),+$T36,0)</f>
        <v>0</v>
      </c>
      <c r="BG36" s="87" t="n">
        <f aca="false">IF(AND($U36&gt;BF$6,$U36&lt;=BG$6),+$T36,0)</f>
        <v>0</v>
      </c>
      <c r="BH36" s="87" t="n">
        <f aca="false">IF(AND($U36&gt;BG$6,$U36&lt;=BH$6),+$T36,0)</f>
        <v>0</v>
      </c>
      <c r="BI36" s="87" t="n">
        <f aca="false">IF(AND($U36&gt;BH$6,$U36&lt;=BI$6),+$T36,0)</f>
        <v>0</v>
      </c>
      <c r="BJ36" s="87" t="n">
        <f aca="false">IF(AND($U36&gt;BI$6,$U36&lt;=BJ$6),+$T36,0)</f>
        <v>0</v>
      </c>
      <c r="BK36" s="87" t="n">
        <f aca="false">IF(AND($U36&gt;BJ$6,$U36&lt;=BK$6),+$T36,0)</f>
        <v>0</v>
      </c>
      <c r="BL36" s="87" t="n">
        <f aca="false">IF(AND($U36&gt;BK$6,$U36&lt;=BL$6),+$T36,0)</f>
        <v>0</v>
      </c>
      <c r="BM36" s="87" t="n">
        <f aca="false">IF(AND($U36&gt;BL$6,$U36&lt;=BM$6),+$T36,0)</f>
        <v>0</v>
      </c>
      <c r="BN36" s="87" t="n">
        <f aca="false">IF(AND($U36&gt;BM$6,$U36&lt;=BN$6),+$T36,0)</f>
        <v>0</v>
      </c>
      <c r="BO36" s="87" t="n">
        <f aca="false">IF(AND($U36&gt;BN$6,$U36&lt;=BO$6),+$T36,0)</f>
        <v>0</v>
      </c>
      <c r="BP36" s="87" t="n">
        <f aca="false">IF(AND($U36&gt;BO$6,$U36&lt;=BP$6),+$T36,0)</f>
        <v>0</v>
      </c>
      <c r="BQ36" s="87" t="n">
        <f aca="false">IF(AND($U36&gt;BP$6,$U36&lt;=BQ$6),+$T36,0)</f>
        <v>0</v>
      </c>
      <c r="BR36" s="87" t="n">
        <f aca="false">IF(AND($U36&gt;BQ$6,$U36&lt;=BR$6),+$T36,0)</f>
        <v>0</v>
      </c>
      <c r="BS36" s="87" t="n">
        <f aca="false">IF(AND($U36&gt;BR$6,$U36&lt;=BS$6),+$T36,0)</f>
        <v>0</v>
      </c>
      <c r="BT36" s="87" t="n">
        <f aca="false">IF(AND($U36&gt;BS$6,$U36&lt;=BT$6),+$T36,0)</f>
        <v>0</v>
      </c>
      <c r="BU36" s="87" t="n">
        <f aca="false">IF(AND($U36&gt;BT$6,$U36&lt;=BU$6),+$T36,0)</f>
        <v>0</v>
      </c>
      <c r="BV36" s="87" t="n">
        <f aca="false">IF(AND($U36&gt;BU$6,$U36&lt;=BV$6),+$T36,0)</f>
        <v>0</v>
      </c>
      <c r="BW36" s="87" t="n">
        <f aca="false">IF(AND($U36&gt;BV$6,$U36&lt;=BW$6),+$T36,0)</f>
        <v>0</v>
      </c>
      <c r="BX36" s="87" t="n">
        <f aca="false">IF(AND($U36&gt;BW$6,$U36&lt;=BX$6),+$T36,0)</f>
        <v>0</v>
      </c>
      <c r="BY36" s="87" t="n">
        <f aca="false">IF(AND($U36&gt;BX$6,$U36&lt;=BY$6),+$T36,0)</f>
        <v>0</v>
      </c>
      <c r="BZ36" s="87" t="n">
        <f aca="false">IF(AND($U36&gt;BY$6,$U36&lt;=BZ$6),+$T36,0)</f>
        <v>0</v>
      </c>
      <c r="CA36" s="87" t="n">
        <f aca="false">IF(AND($U36&gt;BZ$6,$U36&lt;=CA$6),+$T36,0)</f>
        <v>0</v>
      </c>
      <c r="CB36" s="87" t="n">
        <f aca="false">IF(AND($U36&gt;CA$6,$U36&lt;=CB$6),+$T36,0)</f>
        <v>0</v>
      </c>
      <c r="CC36" s="87" t="n">
        <f aca="false">IF(AND($U36&gt;CB$6,$U36&lt;=CC$6),+$T36,0)</f>
        <v>0</v>
      </c>
      <c r="CD36" s="87" t="n">
        <f aca="false">IF(AND($U36&gt;CC$6,$U36&lt;=CD$6),+$T36,0)</f>
        <v>0</v>
      </c>
      <c r="CE36" s="87" t="n">
        <f aca="false">IF(AND($U36&gt;CD$6,$U36&lt;=CE$6),+$T36,0)</f>
        <v>0</v>
      </c>
      <c r="CF36" s="87" t="n">
        <f aca="false">IF(AND($U36&gt;CE$6,$U36&lt;=CF$6),+$T36,0)</f>
        <v>0</v>
      </c>
      <c r="CG36" s="87" t="n">
        <f aca="false">IF(AND($U36&gt;CF$6,$U36&lt;=CG$6),+$T36,0)</f>
        <v>0</v>
      </c>
      <c r="CH36" s="87" t="n">
        <f aca="false">IF(AND($U36&gt;CG$6,$U36&lt;=CH$6),+$T36,0)</f>
        <v>0</v>
      </c>
      <c r="CI36" s="87" t="n">
        <f aca="false">IF(AND($U36&gt;CH$6,$U36&lt;=CI$6),+$T36,0)</f>
        <v>0</v>
      </c>
      <c r="CJ36" s="87" t="n">
        <f aca="false">IF(AND($U36&gt;CI$6,$U36&lt;=CJ$6),+$T36,0)</f>
        <v>0</v>
      </c>
      <c r="CK36" s="87" t="n">
        <f aca="false">IF(AND($U36&gt;CJ$6,$U36&lt;=CK$6),+$T36,0)</f>
        <v>0</v>
      </c>
      <c r="CL36" s="87" t="n">
        <f aca="false">IF(AND($U36&gt;CK$6,$U36&lt;=CL$6),+$T36,0)</f>
        <v>0</v>
      </c>
      <c r="CM36" s="87" t="n">
        <f aca="false">IF(AND($U36&gt;CL$6,$U36&lt;=CM$6),+$T36,0)</f>
        <v>0</v>
      </c>
      <c r="CN36" s="87" t="n">
        <f aca="false">IF(AND($U36&gt;CM$6,$U36&lt;=CN$6),+$T36,0)</f>
        <v>0</v>
      </c>
      <c r="CO36" s="87" t="n">
        <f aca="false">IF(AND($U36&gt;CN$6,$U36&lt;=CO$6),+$T36,0)</f>
        <v>0</v>
      </c>
      <c r="CP36" s="87" t="n">
        <f aca="false">IF(AND($U36&gt;CO$6,$U36&lt;=CP$6),+$T36,0)</f>
        <v>0</v>
      </c>
      <c r="CQ36" s="87" t="n">
        <f aca="false">IF(AND($U36&gt;CP$6,$U36&lt;=CQ$6),+$T36,0)</f>
        <v>0</v>
      </c>
      <c r="CR36" s="87" t="n">
        <f aca="false">IF(AND($U36&gt;CQ$6,$U36&lt;=CR$6),+$T36,0)</f>
        <v>0</v>
      </c>
      <c r="CS36" s="87" t="n">
        <f aca="false">IF(AND($U36&gt;CR$6,$U36&lt;=CS$6),+$T36,0)</f>
        <v>0</v>
      </c>
      <c r="CT36" s="87" t="n">
        <f aca="false">IF(AND($U36&gt;CS$6,$U36&lt;=CT$6),+$T36,0)</f>
        <v>0</v>
      </c>
      <c r="CU36" s="87" t="n">
        <f aca="false">IF(AND($U36&gt;CT$6,$U36&lt;=CU$6),+$T36,0)</f>
        <v>0</v>
      </c>
      <c r="CV36" s="87" t="n">
        <f aca="false">IF(AND($U36&gt;CU$6,$U36&lt;=CV$6),+$T36,0)</f>
        <v>0</v>
      </c>
      <c r="CW36" s="87" t="n">
        <f aca="false">IF(AND($U36&gt;CV$6,$U36&lt;=CW$6),+$T36,0)</f>
        <v>0</v>
      </c>
      <c r="CX36" s="87" t="n">
        <f aca="false">IF(AND($U36&gt;CW$6,$U36&lt;=CX$6),+$T36,0)</f>
        <v>0</v>
      </c>
      <c r="CY36" s="87" t="n">
        <f aca="false">IF(AND($U36&gt;CX$6,$U36&lt;=CY$6),+$T36,0)</f>
        <v>0</v>
      </c>
      <c r="CZ36" s="87" t="n">
        <f aca="false">IF(AND($U36&gt;CY$6,$U36&lt;=CZ$6),+$T36,0)</f>
        <v>0</v>
      </c>
      <c r="DA36" s="87" t="n">
        <f aca="false">IF(AND($U36&gt;CZ$6,$U36&lt;=DA$6),+$T36,0)</f>
        <v>0</v>
      </c>
      <c r="DB36" s="87" t="n">
        <f aca="false">IF(AND($U36&gt;DA$6,$U36&lt;=DB$6),+$T36,0)</f>
        <v>0</v>
      </c>
      <c r="DC36" s="87" t="n">
        <f aca="false">IF(AND($U36&gt;DB$6,$U36&lt;=DC$6),+$T36,0)</f>
        <v>0</v>
      </c>
      <c r="DD36" s="87" t="n">
        <f aca="false">IF(AND($U36&gt;DC$6,$U36&lt;=DD$6),+$T36,0)</f>
        <v>0</v>
      </c>
      <c r="DE36" s="87" t="n">
        <f aca="false">IF(AND($U36&gt;DD$6,$U36&lt;=DE$6),+$T36,0)</f>
        <v>0</v>
      </c>
      <c r="DF36" s="87" t="n">
        <f aca="false">IF(AND($U36&gt;DE$6,$U36&lt;=DF$6),+$T36,0)</f>
        <v>0</v>
      </c>
      <c r="DG36" s="87" t="n">
        <f aca="false">IF(AND($U36&gt;DF$6,$U36&lt;=DG$6),+$T36,0)</f>
        <v>0</v>
      </c>
      <c r="DH36" s="87" t="n">
        <f aca="false">IF(AND($U36&gt;DG$6,$U36&lt;=DH$6),+$T36,0)</f>
        <v>0</v>
      </c>
      <c r="DI36" s="87" t="n">
        <f aca="false">IF(AND($U36&gt;DH$6,$U36&lt;=DI$6),+$T36,0)</f>
        <v>0</v>
      </c>
      <c r="DJ36" s="87" t="n">
        <f aca="false">IF(AND($U36&gt;DI$6,$U36&lt;=DJ$6),+$T36,0)</f>
        <v>0</v>
      </c>
      <c r="DK36" s="87" t="n">
        <f aca="false">IF(AND($U36&gt;DJ$6,$U36&lt;=DK$6),+$T36,0)</f>
        <v>0</v>
      </c>
      <c r="DL36" s="87" t="n">
        <f aca="false">IF(AND($U36&gt;DK$6,$U36&lt;=DL$6),+$T36,0)</f>
        <v>0</v>
      </c>
      <c r="DM36" s="87" t="n">
        <f aca="false">IF(AND($U36&gt;DL$6,$U36&lt;=DM$6),+$T36,0)</f>
        <v>0</v>
      </c>
      <c r="DN36" s="87" t="n">
        <f aca="false">IF(AND($U36&gt;DM$6,$U36&lt;=DN$6),+$T36,0)</f>
        <v>0</v>
      </c>
      <c r="DO36" s="87" t="n">
        <f aca="false">IF(AND($U36&gt;DN$6,$U36&lt;=DO$6),+$T36,0)</f>
        <v>0</v>
      </c>
      <c r="DP36" s="87" t="n">
        <f aca="false">IF(AND($U36&gt;DO$6,$U36&lt;=DP$6),+$T36,0)</f>
        <v>0</v>
      </c>
      <c r="DQ36" s="87" t="n">
        <f aca="false">IF(AND($U36&gt;DP$6,$U36&lt;=DQ$6),+$T36,0)</f>
        <v>0</v>
      </c>
      <c r="DR36" s="87" t="n">
        <f aca="false">IF(AND($U36&gt;DQ$6,$U36&lt;=DR$6),+$T36,0)</f>
        <v>0</v>
      </c>
      <c r="DS36" s="87" t="n">
        <f aca="false">IF(AND($U36&gt;DR$6,$U36&lt;=DS$6),+$T36,0)</f>
        <v>0</v>
      </c>
      <c r="DT36" s="87" t="n">
        <f aca="false">IF(AND($U36&gt;DS$6,$U36&lt;=DT$6),+$T36,0)</f>
        <v>0</v>
      </c>
      <c r="DU36" s="87" t="n">
        <f aca="false">IF(AND($U36&gt;DT$6,$U36&lt;=DU$6),+$T36,0)</f>
        <v>0</v>
      </c>
      <c r="DV36" s="87" t="n">
        <f aca="false">IF(AND($U36&gt;DU$6,$U36&lt;=DV$6),+$T36,0)</f>
        <v>0</v>
      </c>
      <c r="DW36" s="87" t="n">
        <f aca="false">IF(AND($U36&gt;DV$6,$U36&lt;=DW$6),+$T36,0)</f>
        <v>0</v>
      </c>
      <c r="DX36" s="87" t="n">
        <f aca="false">IF(AND($U36&gt;DW$6,$U36&lt;=DX$6),+$T36,0)</f>
        <v>0</v>
      </c>
      <c r="DY36" s="87" t="n">
        <f aca="false">IF(AND($U36&gt;DX$6,$U36&lt;=DY$6),+$T36,0)</f>
        <v>0</v>
      </c>
      <c r="DZ36" s="87" t="n">
        <f aca="false">IF(AND($U36&gt;DY$6,$U36&lt;=DZ$6),+$T36,0)</f>
        <v>0</v>
      </c>
      <c r="EA36" s="87" t="n">
        <f aca="false">IF(AND($U36&gt;DZ$6,$U36&lt;=EA$6),+$T36,0)</f>
        <v>0</v>
      </c>
      <c r="EB36" s="87" t="n">
        <f aca="false">IF(AND($U36&gt;EA$6,$U36&lt;=EB$6),+$T36,0)</f>
        <v>0</v>
      </c>
      <c r="EC36" s="87" t="n">
        <f aca="false">IF(AND($U36&gt;EB$6,$U36&lt;=EC$6),+$T36,0)</f>
        <v>0</v>
      </c>
      <c r="ED36" s="87" t="n">
        <f aca="false">IF(AND($U36&gt;EC$6,$U36&lt;=ED$6),+$T36,0)</f>
        <v>0</v>
      </c>
      <c r="EE36" s="87" t="n">
        <f aca="false">IF(AND($U36&gt;ED$6,$U36&lt;=EE$6),+$T36,0)</f>
        <v>0</v>
      </c>
      <c r="EF36" s="87" t="n">
        <f aca="false">IF(AND($U36&gt;EE$6,$U36&lt;=EF$6),+$T36,0)</f>
        <v>0</v>
      </c>
      <c r="EG36" s="87" t="n">
        <f aca="false">IF(AND($U36&gt;EF$6,$U36&lt;=EG$6),+$T36,0)</f>
        <v>0</v>
      </c>
      <c r="EH36" s="87" t="n">
        <f aca="false">IF(AND($U36&gt;EG$6,$U36&lt;=EH$6),+$T36,0)</f>
        <v>0</v>
      </c>
      <c r="EI36" s="87" t="n">
        <f aca="false">IF(AND($U36&gt;EH$6,$U36&lt;=EI$6),+$T36,0)</f>
        <v>0</v>
      </c>
      <c r="EJ36" s="87" t="n">
        <f aca="false">IF(AND($U36&gt;EI$6,$U36&lt;=EJ$6),+$T36,0)</f>
        <v>0</v>
      </c>
      <c r="EK36" s="87" t="n">
        <f aca="false">IF(AND($U36&gt;EJ$6,$U36&lt;=EK$6),+$T36,0)</f>
        <v>0</v>
      </c>
      <c r="EL36" s="87" t="n">
        <f aca="false">IF(AND($U36&gt;EK$6,$U36&lt;=EL$6),+$T36,0)</f>
        <v>0</v>
      </c>
      <c r="EM36" s="87" t="n">
        <f aca="false">IF(AND($U36&gt;EL$6,$U36&lt;=EM$6),+$T36,0)</f>
        <v>0</v>
      </c>
      <c r="EN36" s="87" t="n">
        <f aca="false">IF(AND($U36&gt;EM$6,$U36&lt;=EN$6),+$T36,0)</f>
        <v>0</v>
      </c>
      <c r="EO36" s="87" t="n">
        <f aca="false">IF(AND($U36&gt;EN$6,$U36&lt;=EO$6),+$T36,0)</f>
        <v>0</v>
      </c>
      <c r="EP36" s="87" t="n">
        <f aca="false">IF(AND($U36&gt;EO$6,$U36&lt;=EP$6),+$T36,0)</f>
        <v>0</v>
      </c>
      <c r="EQ36" s="87" t="n">
        <f aca="false">IF(AND($U36&gt;EP$6,$U36&lt;=EQ$6),+$T36,0)</f>
        <v>0</v>
      </c>
      <c r="ER36" s="87" t="n">
        <f aca="false">IF(AND($U36&gt;EQ$6,$U36&lt;=ER$6),+$T36,0)</f>
        <v>0</v>
      </c>
      <c r="ES36" s="87" t="n">
        <f aca="false">IF(AND($U36&gt;ER$6,$U36&lt;=ES$6),+$T36,0)</f>
        <v>0</v>
      </c>
      <c r="ET36" s="87" t="n">
        <f aca="false">IF(AND($U36&gt;ES$6,$U36&lt;=ET$6),+$T36,0)</f>
        <v>0</v>
      </c>
      <c r="EU36" s="87" t="n">
        <f aca="false">IF(AND($U36&gt;ET$6,$U36&lt;=EU$6),+$T36,0)</f>
        <v>0</v>
      </c>
      <c r="EV36" s="87" t="n">
        <f aca="false">IF(AND($U36&gt;EU$6,$U36&lt;=EV$6),+$T36,0)</f>
        <v>0</v>
      </c>
      <c r="EW36" s="87" t="n">
        <f aca="false">IF(AND($U36&gt;EV$6,$U36&lt;=EW$6),+$T36,0)</f>
        <v>0</v>
      </c>
      <c r="EX36" s="87" t="n">
        <f aca="false">IF(AND($U36&gt;EW$6,$U36&lt;=EX$6),+$T36,0)</f>
        <v>0</v>
      </c>
      <c r="EY36" s="87" t="n">
        <f aca="false">IF(AND($U36&gt;EX$6,$U36&lt;=EY$6),+$T36,0)</f>
        <v>0</v>
      </c>
      <c r="EZ36" s="87" t="n">
        <f aca="false">IF(AND($U36&gt;EY$6,$U36&lt;=EZ$6),+$T36,0)</f>
        <v>0</v>
      </c>
      <c r="FA36" s="87" t="n">
        <f aca="false">IF(AND($U36&gt;EZ$6,$U36&lt;=FA$6),+$T36,0)</f>
        <v>0</v>
      </c>
      <c r="FB36" s="87" t="n">
        <f aca="false">IF(AND($U36&gt;FA$6,$U36&lt;=FB$6),+$T36,0)</f>
        <v>0</v>
      </c>
      <c r="FC36" s="87" t="n">
        <f aca="false">IF(AND($U36&gt;FB$6,$U36&lt;=FC$6),+$T36,0)</f>
        <v>0</v>
      </c>
      <c r="FD36" s="87" t="n">
        <f aca="false">IF(AND($U36&gt;FC$6,$U36&lt;=FD$6),+$T36,0)</f>
        <v>0</v>
      </c>
      <c r="FE36" s="87" t="n">
        <f aca="false">IF(AND($U36&gt;FD$6,$U36&lt;=FE$6),+$T36,0)</f>
        <v>0</v>
      </c>
      <c r="FF36" s="87" t="n">
        <f aca="false">IF(AND($U36&gt;FE$6,$U36&lt;=FF$6),+$T36,0)</f>
        <v>0</v>
      </c>
      <c r="FG36" s="87" t="n">
        <f aca="false">IF(AND($U36&gt;FF$6,$U36&lt;=FG$6),+$T36,0)</f>
        <v>0</v>
      </c>
      <c r="FH36" s="87" t="n">
        <f aca="false">IF(AND($U36&gt;FG$6,$U36&lt;=FH$6),+$T36,0)</f>
        <v>0</v>
      </c>
      <c r="FI36" s="87" t="n">
        <f aca="false">IF(AND($U36&gt;FH$6,$U36&lt;=FI$6),+$T36,0)</f>
        <v>0</v>
      </c>
      <c r="FJ36" s="87" t="n">
        <f aca="false">IF(AND($U36&gt;FI$6,$U36&lt;=FJ$6),+$T36,0)</f>
        <v>0</v>
      </c>
      <c r="FK36" s="87" t="n">
        <f aca="false">IF(AND($U36&gt;FJ$6,$U36&lt;=FK$6),+$T36,0)</f>
        <v>0</v>
      </c>
      <c r="FL36" s="87" t="n">
        <f aca="false">IF(AND($U36&gt;FK$6,$U36&lt;=FL$6),+$T36,0)</f>
        <v>0</v>
      </c>
      <c r="FM36" s="87" t="n">
        <f aca="false">IF(AND($U36&gt;FL$6,$U36&lt;=FM$6),+$T36,0)</f>
        <v>0</v>
      </c>
      <c r="FN36" s="87" t="n">
        <f aca="false">IF(AND($U36&gt;FM$6,$U36&lt;=FN$6),+$T36,0)</f>
        <v>0</v>
      </c>
      <c r="FO36" s="87" t="n">
        <f aca="false">IF(AND($U36&gt;FN$6,$U36&lt;=FO$6),+$T36,0)</f>
        <v>0</v>
      </c>
      <c r="FP36" s="87" t="n">
        <f aca="false">IF(AND($U36&gt;FO$6,$U36&lt;=FP$6),+$T36,0)</f>
        <v>0</v>
      </c>
      <c r="FQ36" s="87" t="n">
        <f aca="false">IF(AND($U36&gt;FP$6,$U36&lt;=FQ$6),+$T36,0)</f>
        <v>0</v>
      </c>
      <c r="FR36" s="87" t="n">
        <f aca="false">IF(AND($U36&gt;FQ$6,$U36&lt;=FR$6),+$T36,0)</f>
        <v>0</v>
      </c>
      <c r="FS36" s="87" t="n">
        <f aca="false">IF(AND($U36&gt;FR$6,$U36&lt;=FS$6),+$T36,0)</f>
        <v>0</v>
      </c>
      <c r="FT36" s="87" t="n">
        <f aca="false">IF(AND($U36&gt;FS$6,$U36&lt;=FT$6),+$T36,0)</f>
        <v>0</v>
      </c>
      <c r="FU36" s="87" t="n">
        <f aca="false">IF(AND($U36&gt;FT$6,$U36&lt;=FU$6),+$T36,0)</f>
        <v>0</v>
      </c>
      <c r="FV36" s="87" t="n">
        <f aca="false">IF(AND($U36&gt;FU$6,$U36&lt;=FV$6),+$T36,0)</f>
        <v>0</v>
      </c>
      <c r="FW36" s="87" t="n">
        <f aca="false">IF(AND($U36&gt;FV$6,$U36&lt;=FW$6),+$T36,0)</f>
        <v>0</v>
      </c>
      <c r="FX36" s="87" t="n">
        <f aca="false">IF(AND($U36&gt;FW$6,$U36&lt;=FX$6),+$T36,0)</f>
        <v>0</v>
      </c>
      <c r="FY36" s="87" t="n">
        <f aca="false">IF(AND($U36&gt;FX$6,$U36&lt;=FY$6),+$T36,0)</f>
        <v>0</v>
      </c>
      <c r="FZ36" s="87" t="n">
        <f aca="false">IF(AND($U36&gt;FY$6,$U36&lt;=FZ$6),+$T36,0)</f>
        <v>0</v>
      </c>
      <c r="GA36" s="87" t="n">
        <f aca="false">IF(AND($U36&gt;FZ$6,$U36&lt;=GA$6),+$T36,0)</f>
        <v>0</v>
      </c>
      <c r="GB36" s="87" t="n">
        <f aca="false">IF(AND($U36&gt;GA$6,$U36&lt;=GB$6),+$T36,0)</f>
        <v>0</v>
      </c>
      <c r="GC36" s="87" t="n">
        <f aca="false">IF(AND($U36&gt;GB$6,$U36&lt;=GC$6),+$T36,0)</f>
        <v>0</v>
      </c>
      <c r="GD36" s="87" t="n">
        <f aca="false">IF(AND($U36&gt;GC$6,$U36&lt;=GD$6),+$T36,0)</f>
        <v>325</v>
      </c>
      <c r="GE36" s="87" t="n">
        <f aca="false">IF(AND($U36&gt;GD$6,$U36&lt;=GE$6),+$T36,0)</f>
        <v>0</v>
      </c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</row>
    <row r="37" customFormat="false" ht="12.75" hidden="false" customHeight="false" outlineLevel="0" collapsed="false">
      <c r="A37" s="111" t="n">
        <v>4</v>
      </c>
      <c r="B37" s="55" t="s">
        <v>259</v>
      </c>
      <c r="C37" s="97" t="s">
        <v>257</v>
      </c>
      <c r="D37" s="112" t="s">
        <v>295</v>
      </c>
      <c r="E37" s="0" t="s">
        <v>296</v>
      </c>
      <c r="F37" s="99" t="n">
        <v>37134</v>
      </c>
      <c r="H37" s="101" t="s">
        <v>297</v>
      </c>
      <c r="I37" s="45" t="s">
        <v>311</v>
      </c>
      <c r="J37" s="89" t="s">
        <v>298</v>
      </c>
      <c r="K37" s="89"/>
      <c r="L37" s="101" t="s">
        <v>284</v>
      </c>
      <c r="M37" s="35" t="s">
        <v>304</v>
      </c>
      <c r="N37" s="35" t="s">
        <v>299</v>
      </c>
      <c r="O37" s="101"/>
      <c r="P37" s="101"/>
      <c r="Q37" s="101"/>
      <c r="R37" s="109" t="n">
        <v>10000</v>
      </c>
      <c r="S37" s="101" t="s">
        <v>305</v>
      </c>
      <c r="T37" s="55" t="n">
        <v>81.4</v>
      </c>
      <c r="U37" s="107" t="n">
        <v>37790</v>
      </c>
      <c r="V37" s="87"/>
      <c r="W37" s="87"/>
      <c r="X37" s="87" t="n">
        <f aca="false">IF(AND($U37&gt;W$6,$U37&lt;=X$6),+$T37,0)</f>
        <v>0</v>
      </c>
      <c r="Y37" s="87" t="n">
        <f aca="false">IF(AND($U37&gt;X$6,$U37&lt;=Y$6),+$T37,0)</f>
        <v>0</v>
      </c>
      <c r="Z37" s="87" t="n">
        <f aca="false">IF(AND($U37&gt;Y$6,$U37&lt;=Z$6),+$T37,0)</f>
        <v>0</v>
      </c>
      <c r="AA37" s="87" t="n">
        <f aca="false">IF(AND($U37&gt;Z$6,$U37&lt;=AA$6),+$T37,0)</f>
        <v>0</v>
      </c>
      <c r="AB37" s="87" t="n">
        <f aca="false">IF(AND($U37&gt;AA$6,$U37&lt;=AB$6),+$T37,0)</f>
        <v>0</v>
      </c>
      <c r="AC37" s="87" t="n">
        <f aca="false">IF(AND($U37&gt;AB$6,$U37&lt;=AC$6),+$T37,0)</f>
        <v>0</v>
      </c>
      <c r="AD37" s="87" t="n">
        <f aca="false">IF(AND($U37&gt;AC$6,$U37&lt;=AD$6),+$T37,0)</f>
        <v>0</v>
      </c>
      <c r="AE37" s="87" t="n">
        <f aca="false">IF(AND($U37&gt;AD$6,$U37&lt;=AE$6),+$T37,0)</f>
        <v>81.4</v>
      </c>
      <c r="AF37" s="87" t="n">
        <f aca="false">IF(AND($U37&gt;AE$6,$U37&lt;=AF$6),+$T37,0)</f>
        <v>0</v>
      </c>
      <c r="AG37" s="87" t="n">
        <f aca="false">IF(AND($U37&gt;AF$6,$U37&lt;=AG$6),+$T37,0)</f>
        <v>0</v>
      </c>
      <c r="AH37" s="87" t="n">
        <f aca="false">IF(AND($U37&gt;AG$6,$U37&lt;=AH$6),+$T37,0)</f>
        <v>0</v>
      </c>
      <c r="AI37" s="87" t="n">
        <f aca="false">IF(AND($U37&gt;AH$6,$U37&lt;=AI$6),+$T37,0)</f>
        <v>0</v>
      </c>
      <c r="AJ37" s="87" t="n">
        <f aca="false">IF(AND($U37&gt;AI$6,$U37&lt;=AJ$6),+$T37,0)</f>
        <v>0</v>
      </c>
      <c r="AK37" s="87" t="n">
        <f aca="false">IF(AND($U37&gt;AJ$6,$U37&lt;=AK$6),+$T37,0)</f>
        <v>0</v>
      </c>
      <c r="AL37" s="87" t="n">
        <f aca="false">IF(AND($U37&gt;AK$6,$U37&lt;=AL$6),+$T37,0)</f>
        <v>0</v>
      </c>
      <c r="AM37" s="87" t="n">
        <f aca="false">IF(AND($U37&gt;AL$6,$U37&lt;=AM$6),+$T37,0)</f>
        <v>0</v>
      </c>
      <c r="AN37" s="87" t="n">
        <f aca="false">IF(AND($U37&gt;AM$6,$U37&lt;=AN$6),+$T37,0)</f>
        <v>0</v>
      </c>
      <c r="AO37" s="87" t="n">
        <f aca="false">IF(AND($U37&gt;AN$6,$U37&lt;=AO$6),+$T37,0)</f>
        <v>0</v>
      </c>
      <c r="AP37" s="87" t="n">
        <f aca="false">IF(AND($U37&gt;AO$6,$U37&lt;=AP$6),+$T37,0)</f>
        <v>0</v>
      </c>
      <c r="AQ37" s="87" t="n">
        <f aca="false">IF(AND($U37&gt;AP$6,$U37&lt;=AQ$6),+$T37,0)</f>
        <v>0</v>
      </c>
      <c r="AR37" s="87" t="n">
        <f aca="false">IF(AND($U37&gt;AQ$6,$U37&lt;=AR$6),+$T37,0)</f>
        <v>0</v>
      </c>
      <c r="AS37" s="87" t="n">
        <f aca="false">IF(AND($U37&gt;AR$6,$U37&lt;=AS$6),+$T37,0)</f>
        <v>0</v>
      </c>
      <c r="AT37" s="87" t="n">
        <f aca="false">IF(AND($U37&gt;AS$6,$U37&lt;=AT$6),+$T37,0)</f>
        <v>0</v>
      </c>
      <c r="AU37" s="87" t="n">
        <f aca="false">IF(AND($U37&gt;AT$6,$U37&lt;=AU$6),+$T37,0)</f>
        <v>0</v>
      </c>
      <c r="AV37" s="87" t="n">
        <f aca="false">IF(AND($U37&gt;AU$6,$U37&lt;=AV$6),+$T37,0)</f>
        <v>0</v>
      </c>
      <c r="AW37" s="87" t="n">
        <f aca="false">IF(AND($U37&gt;AV$6,$U37&lt;=AW$6),+$T37,0)</f>
        <v>0</v>
      </c>
      <c r="AX37" s="87" t="n">
        <f aca="false">IF(AND($U37&gt;AW$6,$U37&lt;=AX$6),+$T37,0)</f>
        <v>0</v>
      </c>
      <c r="AY37" s="87" t="n">
        <f aca="false">IF(AND($U37&gt;AX$6,$U37&lt;=AY$6),+$T37,0)</f>
        <v>0</v>
      </c>
      <c r="AZ37" s="87" t="n">
        <f aca="false">IF(AND($U37&gt;AY$6,$U37&lt;=AZ$6),+$T37,0)</f>
        <v>0</v>
      </c>
      <c r="BA37" s="87" t="n">
        <f aca="false">IF(AND($U37&gt;AZ$6,$U37&lt;=BA$6),+$T37,0)</f>
        <v>0</v>
      </c>
      <c r="BB37" s="87" t="n">
        <f aca="false">IF(AND($U37&gt;BA$6,$U37&lt;=BB$6),+$T37,0)</f>
        <v>0</v>
      </c>
      <c r="BC37" s="87" t="n">
        <f aca="false">IF(AND($U37&gt;BB$6,$U37&lt;=BC$6),+$T37,0)</f>
        <v>0</v>
      </c>
      <c r="BD37" s="87" t="n">
        <f aca="false">IF(AND($U37&gt;BC$6,$U37&lt;=BD$6),+$T37,0)</f>
        <v>0</v>
      </c>
      <c r="BE37" s="87" t="n">
        <f aca="false">IF(AND($U37&gt;BD$6,$U37&lt;=BE$6),+$T37,0)</f>
        <v>0</v>
      </c>
      <c r="BF37" s="87" t="n">
        <f aca="false">IF(AND($U37&gt;BE$6,$U37&lt;=BF$6),+$T37,0)</f>
        <v>0</v>
      </c>
      <c r="BG37" s="87" t="n">
        <f aca="false">IF(AND($U37&gt;BF$6,$U37&lt;=BG$6),+$T37,0)</f>
        <v>0</v>
      </c>
      <c r="BH37" s="87" t="n">
        <f aca="false">IF(AND($U37&gt;BG$6,$U37&lt;=BH$6),+$T37,0)</f>
        <v>0</v>
      </c>
      <c r="BI37" s="87" t="n">
        <f aca="false">IF(AND($U37&gt;BH$6,$U37&lt;=BI$6),+$T37,0)</f>
        <v>0</v>
      </c>
      <c r="BJ37" s="87" t="n">
        <f aca="false">IF(AND($U37&gt;BI$6,$U37&lt;=BJ$6),+$T37,0)</f>
        <v>0</v>
      </c>
      <c r="BK37" s="87" t="n">
        <f aca="false">IF(AND($U37&gt;BJ$6,$U37&lt;=BK$6),+$T37,0)</f>
        <v>0</v>
      </c>
      <c r="BL37" s="87" t="n">
        <f aca="false">IF(AND($U37&gt;BK$6,$U37&lt;=BL$6),+$T37,0)</f>
        <v>0</v>
      </c>
      <c r="BM37" s="87" t="n">
        <f aca="false">IF(AND($U37&gt;BL$6,$U37&lt;=BM$6),+$T37,0)</f>
        <v>0</v>
      </c>
      <c r="BN37" s="87" t="n">
        <f aca="false">IF(AND($U37&gt;BM$6,$U37&lt;=BN$6),+$T37,0)</f>
        <v>0</v>
      </c>
      <c r="BO37" s="87" t="n">
        <f aca="false">IF(AND($U37&gt;BN$6,$U37&lt;=BO$6),+$T37,0)</f>
        <v>0</v>
      </c>
      <c r="BP37" s="87" t="n">
        <f aca="false">IF(AND($U37&gt;BO$6,$U37&lt;=BP$6),+$T37,0)</f>
        <v>0</v>
      </c>
      <c r="BQ37" s="87" t="n">
        <f aca="false">IF(AND($U37&gt;BP$6,$U37&lt;=BQ$6),+$T37,0)</f>
        <v>0</v>
      </c>
      <c r="BR37" s="87" t="n">
        <f aca="false">IF(AND($U37&gt;BQ$6,$U37&lt;=BR$6),+$T37,0)</f>
        <v>0</v>
      </c>
      <c r="BS37" s="87" t="n">
        <f aca="false">IF(AND($U37&gt;BR$6,$U37&lt;=BS$6),+$T37,0)</f>
        <v>0</v>
      </c>
      <c r="BT37" s="87" t="n">
        <f aca="false">IF(AND($U37&gt;BS$6,$U37&lt;=BT$6),+$T37,0)</f>
        <v>0</v>
      </c>
      <c r="BU37" s="87" t="n">
        <f aca="false">IF(AND($U37&gt;BT$6,$U37&lt;=BU$6),+$T37,0)</f>
        <v>0</v>
      </c>
      <c r="BV37" s="87" t="n">
        <f aca="false">IF(AND($U37&gt;BU$6,$U37&lt;=BV$6),+$T37,0)</f>
        <v>0</v>
      </c>
      <c r="BW37" s="87" t="n">
        <f aca="false">IF(AND($U37&gt;BV$6,$U37&lt;=BW$6),+$T37,0)</f>
        <v>0</v>
      </c>
      <c r="BX37" s="87" t="n">
        <f aca="false">IF(AND($U37&gt;BW$6,$U37&lt;=BX$6),+$T37,0)</f>
        <v>0</v>
      </c>
      <c r="BY37" s="87" t="n">
        <f aca="false">IF(AND($U37&gt;BX$6,$U37&lt;=BY$6),+$T37,0)</f>
        <v>0</v>
      </c>
      <c r="BZ37" s="87" t="n">
        <f aca="false">IF(AND($U37&gt;BY$6,$U37&lt;=BZ$6),+$T37,0)</f>
        <v>0</v>
      </c>
      <c r="CA37" s="87" t="n">
        <f aca="false">IF(AND($U37&gt;BZ$6,$U37&lt;=CA$6),+$T37,0)</f>
        <v>0</v>
      </c>
      <c r="CB37" s="87" t="n">
        <f aca="false">IF(AND($U37&gt;CA$6,$U37&lt;=CB$6),+$T37,0)</f>
        <v>0</v>
      </c>
      <c r="CC37" s="87" t="n">
        <f aca="false">IF(AND($U37&gt;CB$6,$U37&lt;=CC$6),+$T37,0)</f>
        <v>0</v>
      </c>
      <c r="CD37" s="87" t="n">
        <f aca="false">IF(AND($U37&gt;CC$6,$U37&lt;=CD$6),+$T37,0)</f>
        <v>0</v>
      </c>
      <c r="CE37" s="87" t="n">
        <f aca="false">IF(AND($U37&gt;CD$6,$U37&lt;=CE$6),+$T37,0)</f>
        <v>0</v>
      </c>
      <c r="CF37" s="87" t="n">
        <f aca="false">IF(AND($U37&gt;CE$6,$U37&lt;=CF$6),+$T37,0)</f>
        <v>0</v>
      </c>
      <c r="CG37" s="87" t="n">
        <f aca="false">IF(AND($U37&gt;CF$6,$U37&lt;=CG$6),+$T37,0)</f>
        <v>0</v>
      </c>
      <c r="CH37" s="87" t="n">
        <f aca="false">IF(AND($U37&gt;CG$6,$U37&lt;=CH$6),+$T37,0)</f>
        <v>0</v>
      </c>
      <c r="CI37" s="87" t="n">
        <f aca="false">IF(AND($U37&gt;CH$6,$U37&lt;=CI$6),+$T37,0)</f>
        <v>0</v>
      </c>
      <c r="CJ37" s="87" t="n">
        <f aca="false">IF(AND($U37&gt;CI$6,$U37&lt;=CJ$6),+$T37,0)</f>
        <v>0</v>
      </c>
      <c r="CK37" s="87" t="n">
        <f aca="false">IF(AND($U37&gt;CJ$6,$U37&lt;=CK$6),+$T37,0)</f>
        <v>0</v>
      </c>
      <c r="CL37" s="87" t="n">
        <f aca="false">IF(AND($U37&gt;CK$6,$U37&lt;=CL$6),+$T37,0)</f>
        <v>0</v>
      </c>
      <c r="CM37" s="87" t="n">
        <f aca="false">IF(AND($U37&gt;CL$6,$U37&lt;=CM$6),+$T37,0)</f>
        <v>0</v>
      </c>
      <c r="CN37" s="87" t="n">
        <f aca="false">IF(AND($U37&gt;CM$6,$U37&lt;=CN$6),+$T37,0)</f>
        <v>0</v>
      </c>
      <c r="CO37" s="87" t="n">
        <f aca="false">IF(AND($U37&gt;CN$6,$U37&lt;=CO$6),+$T37,0)</f>
        <v>0</v>
      </c>
      <c r="CP37" s="87" t="n">
        <f aca="false">IF(AND($U37&gt;CO$6,$U37&lt;=CP$6),+$T37,0)</f>
        <v>0</v>
      </c>
      <c r="CQ37" s="87" t="n">
        <f aca="false">IF(AND($U37&gt;CP$6,$U37&lt;=CQ$6),+$T37,0)</f>
        <v>0</v>
      </c>
      <c r="CR37" s="87" t="n">
        <f aca="false">IF(AND($U37&gt;CQ$6,$U37&lt;=CR$6),+$T37,0)</f>
        <v>0</v>
      </c>
      <c r="CS37" s="87" t="n">
        <f aca="false">IF(AND($U37&gt;CR$6,$U37&lt;=CS$6),+$T37,0)</f>
        <v>0</v>
      </c>
      <c r="CT37" s="87" t="n">
        <f aca="false">IF(AND($U37&gt;CS$6,$U37&lt;=CT$6),+$T37,0)</f>
        <v>0</v>
      </c>
      <c r="CU37" s="87" t="n">
        <f aca="false">IF(AND($U37&gt;CT$6,$U37&lt;=CU$6),+$T37,0)</f>
        <v>0</v>
      </c>
      <c r="CV37" s="87" t="n">
        <f aca="false">IF(AND($U37&gt;CU$6,$U37&lt;=CV$6),+$T37,0)</f>
        <v>0</v>
      </c>
      <c r="CW37" s="87" t="n">
        <f aca="false">IF(AND($U37&gt;CV$6,$U37&lt;=CW$6),+$T37,0)</f>
        <v>0</v>
      </c>
      <c r="CX37" s="87" t="n">
        <f aca="false">IF(AND($U37&gt;CW$6,$U37&lt;=CX$6),+$T37,0)</f>
        <v>0</v>
      </c>
      <c r="CY37" s="87" t="n">
        <f aca="false">IF(AND($U37&gt;CX$6,$U37&lt;=CY$6),+$T37,0)</f>
        <v>0</v>
      </c>
      <c r="CZ37" s="87" t="n">
        <f aca="false">IF(AND($U37&gt;CY$6,$U37&lt;=CZ$6),+$T37,0)</f>
        <v>0</v>
      </c>
      <c r="DA37" s="87" t="n">
        <f aca="false">IF(AND($U37&gt;CZ$6,$U37&lt;=DA$6),+$T37,0)</f>
        <v>0</v>
      </c>
      <c r="DB37" s="87" t="n">
        <f aca="false">IF(AND($U37&gt;DA$6,$U37&lt;=DB$6),+$T37,0)</f>
        <v>0</v>
      </c>
      <c r="DC37" s="87" t="n">
        <f aca="false">IF(AND($U37&gt;DB$6,$U37&lt;=DC$6),+$T37,0)</f>
        <v>0</v>
      </c>
      <c r="DD37" s="87" t="n">
        <f aca="false">IF(AND($U37&gt;DC$6,$U37&lt;=DD$6),+$T37,0)</f>
        <v>0</v>
      </c>
      <c r="DE37" s="87" t="n">
        <f aca="false">IF(AND($U37&gt;DD$6,$U37&lt;=DE$6),+$T37,0)</f>
        <v>0</v>
      </c>
      <c r="DF37" s="87" t="n">
        <f aca="false">IF(AND($U37&gt;DE$6,$U37&lt;=DF$6),+$T37,0)</f>
        <v>0</v>
      </c>
      <c r="DG37" s="87" t="n">
        <f aca="false">IF(AND($U37&gt;DF$6,$U37&lt;=DG$6),+$T37,0)</f>
        <v>0</v>
      </c>
      <c r="DH37" s="87" t="n">
        <f aca="false">IF(AND($U37&gt;DG$6,$U37&lt;=DH$6),+$T37,0)</f>
        <v>0</v>
      </c>
      <c r="DI37" s="87" t="n">
        <f aca="false">IF(AND($U37&gt;DH$6,$U37&lt;=DI$6),+$T37,0)</f>
        <v>0</v>
      </c>
      <c r="DJ37" s="87" t="n">
        <f aca="false">IF(AND($U37&gt;DI$6,$U37&lt;=DJ$6),+$T37,0)</f>
        <v>0</v>
      </c>
      <c r="DK37" s="87" t="n">
        <f aca="false">IF(AND($U37&gt;DJ$6,$U37&lt;=DK$6),+$T37,0)</f>
        <v>0</v>
      </c>
      <c r="DL37" s="87" t="n">
        <f aca="false">IF(AND($U37&gt;DK$6,$U37&lt;=DL$6),+$T37,0)</f>
        <v>0</v>
      </c>
      <c r="DM37" s="87" t="n">
        <f aca="false">IF(AND($U37&gt;DL$6,$U37&lt;=DM$6),+$T37,0)</f>
        <v>0</v>
      </c>
      <c r="DN37" s="87" t="n">
        <f aca="false">IF(AND($U37&gt;DM$6,$U37&lt;=DN$6),+$T37,0)</f>
        <v>0</v>
      </c>
      <c r="DO37" s="87" t="n">
        <f aca="false">IF(AND($U37&gt;DN$6,$U37&lt;=DO$6),+$T37,0)</f>
        <v>0</v>
      </c>
      <c r="DP37" s="87" t="n">
        <f aca="false">IF(AND($U37&gt;DO$6,$U37&lt;=DP$6),+$T37,0)</f>
        <v>0</v>
      </c>
      <c r="DQ37" s="87" t="n">
        <f aca="false">IF(AND($U37&gt;DP$6,$U37&lt;=DQ$6),+$T37,0)</f>
        <v>0</v>
      </c>
      <c r="DR37" s="87" t="n">
        <f aca="false">IF(AND($U37&gt;DQ$6,$U37&lt;=DR$6),+$T37,0)</f>
        <v>0</v>
      </c>
      <c r="DS37" s="87" t="n">
        <f aca="false">IF(AND($U37&gt;DR$6,$U37&lt;=DS$6),+$T37,0)</f>
        <v>0</v>
      </c>
      <c r="DT37" s="87" t="n">
        <f aca="false">IF(AND($U37&gt;DS$6,$U37&lt;=DT$6),+$T37,0)</f>
        <v>0</v>
      </c>
      <c r="DU37" s="87" t="n">
        <f aca="false">IF(AND($U37&gt;DT$6,$U37&lt;=DU$6),+$T37,0)</f>
        <v>0</v>
      </c>
      <c r="DV37" s="87" t="n">
        <f aca="false">IF(AND($U37&gt;DU$6,$U37&lt;=DV$6),+$T37,0)</f>
        <v>0</v>
      </c>
      <c r="DW37" s="87" t="n">
        <f aca="false">IF(AND($U37&gt;DV$6,$U37&lt;=DW$6),+$T37,0)</f>
        <v>0</v>
      </c>
      <c r="DX37" s="87" t="n">
        <f aca="false">IF(AND($U37&gt;DW$6,$U37&lt;=DX$6),+$T37,0)</f>
        <v>0</v>
      </c>
      <c r="DY37" s="87" t="n">
        <f aca="false">IF(AND($U37&gt;DX$6,$U37&lt;=DY$6),+$T37,0)</f>
        <v>0</v>
      </c>
      <c r="DZ37" s="87" t="n">
        <f aca="false">IF(AND($U37&gt;DY$6,$U37&lt;=DZ$6),+$T37,0)</f>
        <v>0</v>
      </c>
      <c r="EA37" s="87" t="n">
        <f aca="false">IF(AND($U37&gt;DZ$6,$U37&lt;=EA$6),+$T37,0)</f>
        <v>0</v>
      </c>
      <c r="EB37" s="87" t="n">
        <f aca="false">IF(AND($U37&gt;EA$6,$U37&lt;=EB$6),+$T37,0)</f>
        <v>0</v>
      </c>
      <c r="EC37" s="87" t="n">
        <f aca="false">IF(AND($U37&gt;EB$6,$U37&lt;=EC$6),+$T37,0)</f>
        <v>0</v>
      </c>
      <c r="ED37" s="87" t="n">
        <f aca="false">IF(AND($U37&gt;EC$6,$U37&lt;=ED$6),+$T37,0)</f>
        <v>0</v>
      </c>
      <c r="EE37" s="87" t="n">
        <f aca="false">IF(AND($U37&gt;ED$6,$U37&lt;=EE$6),+$T37,0)</f>
        <v>0</v>
      </c>
      <c r="EF37" s="87" t="n">
        <f aca="false">IF(AND($U37&gt;EE$6,$U37&lt;=EF$6),+$T37,0)</f>
        <v>0</v>
      </c>
      <c r="EG37" s="87" t="n">
        <f aca="false">IF(AND($U37&gt;EF$6,$U37&lt;=EG$6),+$T37,0)</f>
        <v>0</v>
      </c>
      <c r="EH37" s="87" t="n">
        <f aca="false">IF(AND($U37&gt;EG$6,$U37&lt;=EH$6),+$T37,0)</f>
        <v>0</v>
      </c>
      <c r="EI37" s="87" t="n">
        <f aca="false">IF(AND($U37&gt;EH$6,$U37&lt;=EI$6),+$T37,0)</f>
        <v>0</v>
      </c>
      <c r="EJ37" s="87" t="n">
        <f aca="false">IF(AND($U37&gt;EI$6,$U37&lt;=EJ$6),+$T37,0)</f>
        <v>0</v>
      </c>
      <c r="EK37" s="87" t="n">
        <f aca="false">IF(AND($U37&gt;EJ$6,$U37&lt;=EK$6),+$T37,0)</f>
        <v>0</v>
      </c>
      <c r="EL37" s="87" t="n">
        <f aca="false">IF(AND($U37&gt;EK$6,$U37&lt;=EL$6),+$T37,0)</f>
        <v>0</v>
      </c>
      <c r="EM37" s="87" t="n">
        <f aca="false">IF(AND($U37&gt;EL$6,$U37&lt;=EM$6),+$T37,0)</f>
        <v>0</v>
      </c>
      <c r="EN37" s="87" t="n">
        <f aca="false">IF(AND($U37&gt;EM$6,$U37&lt;=EN$6),+$T37,0)</f>
        <v>0</v>
      </c>
      <c r="EO37" s="87" t="n">
        <f aca="false">IF(AND($U37&gt;EN$6,$U37&lt;=EO$6),+$T37,0)</f>
        <v>0</v>
      </c>
      <c r="EP37" s="87" t="n">
        <f aca="false">IF(AND($U37&gt;EO$6,$U37&lt;=EP$6),+$T37,0)</f>
        <v>0</v>
      </c>
      <c r="EQ37" s="87" t="n">
        <f aca="false">IF(AND($U37&gt;EP$6,$U37&lt;=EQ$6),+$T37,0)</f>
        <v>0</v>
      </c>
      <c r="ER37" s="87" t="n">
        <f aca="false">IF(AND($U37&gt;EQ$6,$U37&lt;=ER$6),+$T37,0)</f>
        <v>0</v>
      </c>
      <c r="ES37" s="87" t="n">
        <f aca="false">IF(AND($U37&gt;ER$6,$U37&lt;=ES$6),+$T37,0)</f>
        <v>0</v>
      </c>
      <c r="ET37" s="87" t="n">
        <f aca="false">IF(AND($U37&gt;ES$6,$U37&lt;=ET$6),+$T37,0)</f>
        <v>0</v>
      </c>
      <c r="EU37" s="87" t="n">
        <f aca="false">IF(AND($U37&gt;ET$6,$U37&lt;=EU$6),+$T37,0)</f>
        <v>0</v>
      </c>
      <c r="EV37" s="87" t="n">
        <f aca="false">IF(AND($U37&gt;EU$6,$U37&lt;=EV$6),+$T37,0)</f>
        <v>0</v>
      </c>
      <c r="EW37" s="87" t="n">
        <f aca="false">IF(AND($U37&gt;EV$6,$U37&lt;=EW$6),+$T37,0)</f>
        <v>0</v>
      </c>
      <c r="EX37" s="87" t="n">
        <f aca="false">IF(AND($U37&gt;EW$6,$U37&lt;=EX$6),+$T37,0)</f>
        <v>0</v>
      </c>
      <c r="EY37" s="87" t="n">
        <f aca="false">IF(AND($U37&gt;EX$6,$U37&lt;=EY$6),+$T37,0)</f>
        <v>0</v>
      </c>
      <c r="EZ37" s="87" t="n">
        <f aca="false">IF(AND($U37&gt;EY$6,$U37&lt;=EZ$6),+$T37,0)</f>
        <v>0</v>
      </c>
      <c r="FA37" s="87" t="n">
        <f aca="false">IF(AND($U37&gt;EZ$6,$U37&lt;=FA$6),+$T37,0)</f>
        <v>0</v>
      </c>
      <c r="FB37" s="87" t="n">
        <f aca="false">IF(AND($U37&gt;FA$6,$U37&lt;=FB$6),+$T37,0)</f>
        <v>0</v>
      </c>
      <c r="FC37" s="87" t="n">
        <f aca="false">IF(AND($U37&gt;FB$6,$U37&lt;=FC$6),+$T37,0)</f>
        <v>0</v>
      </c>
      <c r="FD37" s="87" t="n">
        <f aca="false">IF(AND($U37&gt;FC$6,$U37&lt;=FD$6),+$T37,0)</f>
        <v>0</v>
      </c>
      <c r="FE37" s="87" t="n">
        <f aca="false">IF(AND($U37&gt;FD$6,$U37&lt;=FE$6),+$T37,0)</f>
        <v>0</v>
      </c>
      <c r="FF37" s="87" t="n">
        <f aca="false">IF(AND($U37&gt;FE$6,$U37&lt;=FF$6),+$T37,0)</f>
        <v>0</v>
      </c>
      <c r="FG37" s="87" t="n">
        <f aca="false">IF(AND($U37&gt;FF$6,$U37&lt;=FG$6),+$T37,0)</f>
        <v>0</v>
      </c>
      <c r="FH37" s="87" t="n">
        <f aca="false">IF(AND($U37&gt;FG$6,$U37&lt;=FH$6),+$T37,0)</f>
        <v>0</v>
      </c>
      <c r="FI37" s="87" t="n">
        <f aca="false">IF(AND($U37&gt;FH$6,$U37&lt;=FI$6),+$T37,0)</f>
        <v>0</v>
      </c>
      <c r="FJ37" s="87" t="n">
        <f aca="false">IF(AND($U37&gt;FI$6,$U37&lt;=FJ$6),+$T37,0)</f>
        <v>0</v>
      </c>
      <c r="FK37" s="87" t="n">
        <f aca="false">IF(AND($U37&gt;FJ$6,$U37&lt;=FK$6),+$T37,0)</f>
        <v>0</v>
      </c>
      <c r="FL37" s="87" t="n">
        <f aca="false">IF(AND($U37&gt;FK$6,$U37&lt;=FL$6),+$T37,0)</f>
        <v>0</v>
      </c>
      <c r="FM37" s="87" t="n">
        <f aca="false">IF(AND($U37&gt;FL$6,$U37&lt;=FM$6),+$T37,0)</f>
        <v>0</v>
      </c>
      <c r="FN37" s="87" t="n">
        <f aca="false">IF(AND($U37&gt;FM$6,$U37&lt;=FN$6),+$T37,0)</f>
        <v>0</v>
      </c>
      <c r="FO37" s="87" t="n">
        <f aca="false">IF(AND($U37&gt;FN$6,$U37&lt;=FO$6),+$T37,0)</f>
        <v>0</v>
      </c>
      <c r="FP37" s="87" t="n">
        <f aca="false">IF(AND($U37&gt;FO$6,$U37&lt;=FP$6),+$T37,0)</f>
        <v>0</v>
      </c>
      <c r="FQ37" s="87" t="n">
        <f aca="false">IF(AND($U37&gt;FP$6,$U37&lt;=FQ$6),+$T37,0)</f>
        <v>0</v>
      </c>
      <c r="FR37" s="87" t="n">
        <f aca="false">IF(AND($U37&gt;FQ$6,$U37&lt;=FR$6),+$T37,0)</f>
        <v>0</v>
      </c>
      <c r="FS37" s="87" t="n">
        <f aca="false">IF(AND($U37&gt;FR$6,$U37&lt;=FS$6),+$T37,0)</f>
        <v>0</v>
      </c>
      <c r="FT37" s="87" t="n">
        <f aca="false">IF(AND($U37&gt;FS$6,$U37&lt;=FT$6),+$T37,0)</f>
        <v>0</v>
      </c>
      <c r="FU37" s="87" t="n">
        <f aca="false">IF(AND($U37&gt;FT$6,$U37&lt;=FU$6),+$T37,0)</f>
        <v>0</v>
      </c>
      <c r="FV37" s="87" t="n">
        <f aca="false">IF(AND($U37&gt;FU$6,$U37&lt;=FV$6),+$T37,0)</f>
        <v>0</v>
      </c>
      <c r="FW37" s="87" t="n">
        <f aca="false">IF(AND($U37&gt;FV$6,$U37&lt;=FW$6),+$T37,0)</f>
        <v>0</v>
      </c>
      <c r="FX37" s="87" t="n">
        <f aca="false">IF(AND($U37&gt;FW$6,$U37&lt;=FX$6),+$T37,0)</f>
        <v>0</v>
      </c>
      <c r="FY37" s="87" t="n">
        <f aca="false">IF(AND($U37&gt;FX$6,$U37&lt;=FY$6),+$T37,0)</f>
        <v>0</v>
      </c>
      <c r="FZ37" s="87" t="n">
        <f aca="false">IF(AND($U37&gt;FY$6,$U37&lt;=FZ$6),+$T37,0)</f>
        <v>0</v>
      </c>
      <c r="GA37" s="87" t="n">
        <f aca="false">IF(AND($U37&gt;FZ$6,$U37&lt;=GA$6),+$T37,0)</f>
        <v>0</v>
      </c>
      <c r="GB37" s="87" t="n">
        <f aca="false">IF(AND($U37&gt;GA$6,$U37&lt;=GB$6),+$T37,0)</f>
        <v>0</v>
      </c>
      <c r="GC37" s="87" t="n">
        <f aca="false">IF(AND($U37&gt;GB$6,$U37&lt;=GC$6),+$T37,0)</f>
        <v>0</v>
      </c>
      <c r="GD37" s="87" t="n">
        <f aca="false">IF(AND($U37&gt;GC$6,$U37&lt;=GD$6),+$T37,0)</f>
        <v>81.4</v>
      </c>
      <c r="GE37" s="87" t="n">
        <f aca="false">IF(AND($U37&gt;GD$6,$U37&lt;=GE$6),+$T37,0)</f>
        <v>0</v>
      </c>
      <c r="GF37" s="87"/>
      <c r="GG37" s="87"/>
      <c r="GH37" s="87"/>
      <c r="GI37" s="87"/>
      <c r="GJ37" s="87"/>
      <c r="GK37" s="87"/>
      <c r="GL37" s="87"/>
      <c r="GM37" s="87"/>
      <c r="GN37" s="87"/>
      <c r="GO37" s="87"/>
      <c r="GP37" s="87"/>
      <c r="GQ37" s="87"/>
      <c r="GR37" s="87"/>
      <c r="GS37" s="87"/>
      <c r="GT37" s="87"/>
      <c r="GU37" s="87"/>
      <c r="GV37" s="87"/>
      <c r="GW37" s="87"/>
      <c r="GX37" s="87"/>
      <c r="GY37" s="87"/>
      <c r="GZ37" s="87"/>
      <c r="HA37" s="87"/>
      <c r="HB37" s="87"/>
      <c r="HC37" s="87"/>
      <c r="HD37" s="87"/>
      <c r="HE37" s="87"/>
      <c r="HF37" s="87"/>
      <c r="HG37" s="87"/>
      <c r="HH37" s="87"/>
      <c r="HI37" s="87"/>
      <c r="HJ37" s="87"/>
      <c r="HK37" s="87"/>
      <c r="HL37" s="87"/>
      <c r="HM37" s="87"/>
      <c r="HN37" s="87"/>
      <c r="HO37" s="87"/>
      <c r="HP37" s="87"/>
      <c r="HQ37" s="87"/>
      <c r="HR37" s="87"/>
      <c r="HS37" s="87"/>
      <c r="HT37" s="87"/>
      <c r="HU37" s="87"/>
      <c r="HV37" s="87"/>
      <c r="HW37" s="87"/>
      <c r="HX37" s="87"/>
      <c r="HY37" s="87"/>
      <c r="HZ37" s="87"/>
      <c r="IA37" s="87"/>
      <c r="IB37" s="87"/>
      <c r="IC37" s="87"/>
      <c r="ID37" s="87"/>
      <c r="IE37" s="87"/>
      <c r="IF37" s="87"/>
      <c r="IG37" s="87"/>
      <c r="IH37" s="87"/>
      <c r="II37" s="87"/>
      <c r="IJ37" s="87"/>
      <c r="IK37" s="87"/>
      <c r="IL37" s="87"/>
      <c r="IM37" s="87"/>
      <c r="IN37" s="87"/>
      <c r="IO37" s="87"/>
      <c r="IP37" s="87"/>
      <c r="IQ37" s="87"/>
      <c r="IR37" s="87"/>
      <c r="IS37" s="87"/>
      <c r="IT37" s="87"/>
      <c r="IU37" s="87"/>
      <c r="IV37" s="87"/>
      <c r="IW37" s="87"/>
    </row>
    <row r="38" customFormat="false" ht="12.75" hidden="false" customHeight="false" outlineLevel="0" collapsed="false">
      <c r="A38" s="111" t="n">
        <v>4</v>
      </c>
      <c r="B38" s="55" t="s">
        <v>259</v>
      </c>
      <c r="C38" s="97" t="s">
        <v>257</v>
      </c>
      <c r="D38" s="112" t="s">
        <v>295</v>
      </c>
      <c r="E38" s="0" t="s">
        <v>296</v>
      </c>
      <c r="F38" s="99" t="n">
        <v>37134</v>
      </c>
      <c r="H38" s="101" t="s">
        <v>297</v>
      </c>
      <c r="I38" s="45" t="s">
        <v>312</v>
      </c>
      <c r="J38" s="89" t="s">
        <v>298</v>
      </c>
      <c r="K38" s="115"/>
      <c r="L38" s="101" t="s">
        <v>284</v>
      </c>
      <c r="M38" s="35" t="s">
        <v>304</v>
      </c>
      <c r="N38" s="35" t="s">
        <v>299</v>
      </c>
      <c r="O38" s="101"/>
      <c r="P38" s="101"/>
      <c r="Q38" s="101"/>
      <c r="R38" s="109" t="n">
        <v>40000</v>
      </c>
      <c r="S38" s="101" t="s">
        <v>305</v>
      </c>
      <c r="T38" s="55" t="n">
        <v>325.4</v>
      </c>
      <c r="U38" s="107" t="n">
        <v>37790</v>
      </c>
      <c r="V38" s="116"/>
      <c r="W38" s="116"/>
      <c r="X38" s="87" t="n">
        <f aca="false">IF(AND($U38&gt;W$6,$U38&lt;=X$6),+$T38,0)</f>
        <v>0</v>
      </c>
      <c r="Y38" s="87" t="n">
        <f aca="false">IF(AND($U38&gt;X$6,$U38&lt;=Y$6),+$T38,0)</f>
        <v>0</v>
      </c>
      <c r="Z38" s="87" t="n">
        <f aca="false">IF(AND($U38&gt;Y$6,$U38&lt;=Z$6),+$T38,0)</f>
        <v>0</v>
      </c>
      <c r="AA38" s="87" t="n">
        <f aca="false">IF(AND($U38&gt;Z$6,$U38&lt;=AA$6),+$T38,0)</f>
        <v>0</v>
      </c>
      <c r="AB38" s="87" t="n">
        <f aca="false">IF(AND($U38&gt;AA$6,$U38&lt;=AB$6),+$T38,0)</f>
        <v>0</v>
      </c>
      <c r="AC38" s="87" t="n">
        <f aca="false">IF(AND($U38&gt;AB$6,$U38&lt;=AC$6),+$T38,0)</f>
        <v>0</v>
      </c>
      <c r="AD38" s="87" t="n">
        <f aca="false">IF(AND($U38&gt;AC$6,$U38&lt;=AD$6),+$T38,0)</f>
        <v>0</v>
      </c>
      <c r="AE38" s="87" t="n">
        <f aca="false">IF(AND($U38&gt;AD$6,$U38&lt;=AE$6),+$T38,0)</f>
        <v>325.4</v>
      </c>
      <c r="AF38" s="87" t="n">
        <f aca="false">IF(AND($U38&gt;AE$6,$U38&lt;=AF$6),+$T38,0)</f>
        <v>0</v>
      </c>
      <c r="AG38" s="87" t="n">
        <f aca="false">IF(AND($U38&gt;AF$6,$U38&lt;=AG$6),+$T38,0)</f>
        <v>0</v>
      </c>
      <c r="AH38" s="87" t="n">
        <f aca="false">IF(AND($U38&gt;AG$6,$U38&lt;=AH$6),+$T38,0)</f>
        <v>0</v>
      </c>
      <c r="AI38" s="87" t="n">
        <f aca="false">IF(AND($U38&gt;AH$6,$U38&lt;=AI$6),+$T38,0)</f>
        <v>0</v>
      </c>
      <c r="AJ38" s="87" t="n">
        <f aca="false">IF(AND($U38&gt;AI$6,$U38&lt;=AJ$6),+$T38,0)</f>
        <v>0</v>
      </c>
      <c r="AK38" s="87" t="n">
        <f aca="false">IF(AND($U38&gt;AJ$6,$U38&lt;=AK$6),+$T38,0)</f>
        <v>0</v>
      </c>
      <c r="AL38" s="87" t="n">
        <f aca="false">IF(AND($U38&gt;AK$6,$U38&lt;=AL$6),+$T38,0)</f>
        <v>0</v>
      </c>
      <c r="AM38" s="87" t="n">
        <f aca="false">IF(AND($U38&gt;AL$6,$U38&lt;=AM$6),+$T38,0)</f>
        <v>0</v>
      </c>
      <c r="AN38" s="87" t="n">
        <f aca="false">IF(AND($U38&gt;AM$6,$U38&lt;=AN$6),+$T38,0)</f>
        <v>0</v>
      </c>
      <c r="AO38" s="87" t="n">
        <f aca="false">IF(AND($U38&gt;AN$6,$U38&lt;=AO$6),+$T38,0)</f>
        <v>0</v>
      </c>
      <c r="AP38" s="87" t="n">
        <f aca="false">IF(AND($U38&gt;AO$6,$U38&lt;=AP$6),+$T38,0)</f>
        <v>0</v>
      </c>
      <c r="AQ38" s="87" t="n">
        <f aca="false">IF(AND($U38&gt;AP$6,$U38&lt;=AQ$6),+$T38,0)</f>
        <v>0</v>
      </c>
      <c r="AR38" s="87" t="n">
        <f aca="false">IF(AND($U38&gt;AQ$6,$U38&lt;=AR$6),+$T38,0)</f>
        <v>0</v>
      </c>
      <c r="AS38" s="87" t="n">
        <f aca="false">IF(AND($U38&gt;AR$6,$U38&lt;=AS$6),+$T38,0)</f>
        <v>0</v>
      </c>
      <c r="AT38" s="87" t="n">
        <f aca="false">IF(AND($U38&gt;AS$6,$U38&lt;=AT$6),+$T38,0)</f>
        <v>0</v>
      </c>
      <c r="AU38" s="87" t="n">
        <f aca="false">IF(AND($U38&gt;AT$6,$U38&lt;=AU$6),+$T38,0)</f>
        <v>0</v>
      </c>
      <c r="AV38" s="87" t="n">
        <f aca="false">IF(AND($U38&gt;AU$6,$U38&lt;=AV$6),+$T38,0)</f>
        <v>0</v>
      </c>
      <c r="AW38" s="87" t="n">
        <f aca="false">IF(AND($U38&gt;AV$6,$U38&lt;=AW$6),+$T38,0)</f>
        <v>0</v>
      </c>
      <c r="AX38" s="87" t="n">
        <f aca="false">IF(AND($U38&gt;AW$6,$U38&lt;=AX$6),+$T38,0)</f>
        <v>0</v>
      </c>
      <c r="AY38" s="87" t="n">
        <f aca="false">IF(AND($U38&gt;AX$6,$U38&lt;=AY$6),+$T38,0)</f>
        <v>0</v>
      </c>
      <c r="AZ38" s="87" t="n">
        <f aca="false">IF(AND($U38&gt;AY$6,$U38&lt;=AZ$6),+$T38,0)</f>
        <v>0</v>
      </c>
      <c r="BA38" s="87" t="n">
        <f aca="false">IF(AND($U38&gt;AZ$6,$U38&lt;=BA$6),+$T38,0)</f>
        <v>0</v>
      </c>
      <c r="BB38" s="87" t="n">
        <f aca="false">IF(AND($U38&gt;BA$6,$U38&lt;=BB$6),+$T38,0)</f>
        <v>0</v>
      </c>
      <c r="BC38" s="87" t="n">
        <f aca="false">IF(AND($U38&gt;BB$6,$U38&lt;=BC$6),+$T38,0)</f>
        <v>0</v>
      </c>
      <c r="BD38" s="87" t="n">
        <f aca="false">IF(AND($U38&gt;BC$6,$U38&lt;=BD$6),+$T38,0)</f>
        <v>0</v>
      </c>
      <c r="BE38" s="87" t="n">
        <f aca="false">IF(AND($U38&gt;BD$6,$U38&lt;=BE$6),+$T38,0)</f>
        <v>0</v>
      </c>
      <c r="BF38" s="87" t="n">
        <f aca="false">IF(AND($U38&gt;BE$6,$U38&lt;=BF$6),+$T38,0)</f>
        <v>0</v>
      </c>
      <c r="BG38" s="87" t="n">
        <f aca="false">IF(AND($U38&gt;BF$6,$U38&lt;=BG$6),+$T38,0)</f>
        <v>0</v>
      </c>
      <c r="BH38" s="87" t="n">
        <f aca="false">IF(AND($U38&gt;BG$6,$U38&lt;=BH$6),+$T38,0)</f>
        <v>0</v>
      </c>
      <c r="BI38" s="87" t="n">
        <f aca="false">IF(AND($U38&gt;BH$6,$U38&lt;=BI$6),+$T38,0)</f>
        <v>0</v>
      </c>
      <c r="BJ38" s="87" t="n">
        <f aca="false">IF(AND($U38&gt;BI$6,$U38&lt;=BJ$6),+$T38,0)</f>
        <v>0</v>
      </c>
      <c r="BK38" s="87" t="n">
        <f aca="false">IF(AND($U38&gt;BJ$6,$U38&lt;=BK$6),+$T38,0)</f>
        <v>0</v>
      </c>
      <c r="BL38" s="87" t="n">
        <f aca="false">IF(AND($U38&gt;BK$6,$U38&lt;=BL$6),+$T38,0)</f>
        <v>0</v>
      </c>
      <c r="BM38" s="87" t="n">
        <f aca="false">IF(AND($U38&gt;BL$6,$U38&lt;=BM$6),+$T38,0)</f>
        <v>0</v>
      </c>
      <c r="BN38" s="87" t="n">
        <f aca="false">IF(AND($U38&gt;BM$6,$U38&lt;=BN$6),+$T38,0)</f>
        <v>0</v>
      </c>
      <c r="BO38" s="87" t="n">
        <f aca="false">IF(AND($U38&gt;BN$6,$U38&lt;=BO$6),+$T38,0)</f>
        <v>0</v>
      </c>
      <c r="BP38" s="87" t="n">
        <f aca="false">IF(AND($U38&gt;BO$6,$U38&lt;=BP$6),+$T38,0)</f>
        <v>0</v>
      </c>
      <c r="BQ38" s="87" t="n">
        <f aca="false">IF(AND($U38&gt;BP$6,$U38&lt;=BQ$6),+$T38,0)</f>
        <v>0</v>
      </c>
      <c r="BR38" s="87" t="n">
        <f aca="false">IF(AND($U38&gt;BQ$6,$U38&lt;=BR$6),+$T38,0)</f>
        <v>0</v>
      </c>
      <c r="BS38" s="87" t="n">
        <f aca="false">IF(AND($U38&gt;BR$6,$U38&lt;=BS$6),+$T38,0)</f>
        <v>0</v>
      </c>
      <c r="BT38" s="87" t="n">
        <f aca="false">IF(AND($U38&gt;BS$6,$U38&lt;=BT$6),+$T38,0)</f>
        <v>0</v>
      </c>
      <c r="BU38" s="87" t="n">
        <f aca="false">IF(AND($U38&gt;BT$6,$U38&lt;=BU$6),+$T38,0)</f>
        <v>0</v>
      </c>
      <c r="BV38" s="87" t="n">
        <f aca="false">IF(AND($U38&gt;BU$6,$U38&lt;=BV$6),+$T38,0)</f>
        <v>0</v>
      </c>
      <c r="BW38" s="87" t="n">
        <f aca="false">IF(AND($U38&gt;BV$6,$U38&lt;=BW$6),+$T38,0)</f>
        <v>0</v>
      </c>
      <c r="BX38" s="87" t="n">
        <f aca="false">IF(AND($U38&gt;BW$6,$U38&lt;=BX$6),+$T38,0)</f>
        <v>0</v>
      </c>
      <c r="BY38" s="87" t="n">
        <f aca="false">IF(AND($U38&gt;BX$6,$U38&lt;=BY$6),+$T38,0)</f>
        <v>0</v>
      </c>
      <c r="BZ38" s="87" t="n">
        <f aca="false">IF(AND($U38&gt;BY$6,$U38&lt;=BZ$6),+$T38,0)</f>
        <v>0</v>
      </c>
      <c r="CA38" s="87" t="n">
        <f aca="false">IF(AND($U38&gt;BZ$6,$U38&lt;=CA$6),+$T38,0)</f>
        <v>0</v>
      </c>
      <c r="CB38" s="87" t="n">
        <f aca="false">IF(AND($U38&gt;CA$6,$U38&lt;=CB$6),+$T38,0)</f>
        <v>0</v>
      </c>
      <c r="CC38" s="87" t="n">
        <f aca="false">IF(AND($U38&gt;CB$6,$U38&lt;=CC$6),+$T38,0)</f>
        <v>0</v>
      </c>
      <c r="CD38" s="87" t="n">
        <f aca="false">IF(AND($U38&gt;CC$6,$U38&lt;=CD$6),+$T38,0)</f>
        <v>0</v>
      </c>
      <c r="CE38" s="87" t="n">
        <f aca="false">IF(AND($U38&gt;CD$6,$U38&lt;=CE$6),+$T38,0)</f>
        <v>0</v>
      </c>
      <c r="CF38" s="87" t="n">
        <f aca="false">IF(AND($U38&gt;CE$6,$U38&lt;=CF$6),+$T38,0)</f>
        <v>0</v>
      </c>
      <c r="CG38" s="87" t="n">
        <f aca="false">IF(AND($U38&gt;CF$6,$U38&lt;=CG$6),+$T38,0)</f>
        <v>0</v>
      </c>
      <c r="CH38" s="87" t="n">
        <f aca="false">IF(AND($U38&gt;CG$6,$U38&lt;=CH$6),+$T38,0)</f>
        <v>0</v>
      </c>
      <c r="CI38" s="87" t="n">
        <f aca="false">IF(AND($U38&gt;CH$6,$U38&lt;=CI$6),+$T38,0)</f>
        <v>0</v>
      </c>
      <c r="CJ38" s="87" t="n">
        <f aca="false">IF(AND($U38&gt;CI$6,$U38&lt;=CJ$6),+$T38,0)</f>
        <v>0</v>
      </c>
      <c r="CK38" s="87" t="n">
        <f aca="false">IF(AND($U38&gt;CJ$6,$U38&lt;=CK$6),+$T38,0)</f>
        <v>0</v>
      </c>
      <c r="CL38" s="87" t="n">
        <f aca="false">IF(AND($U38&gt;CK$6,$U38&lt;=CL$6),+$T38,0)</f>
        <v>0</v>
      </c>
      <c r="CM38" s="87" t="n">
        <f aca="false">IF(AND($U38&gt;CL$6,$U38&lt;=CM$6),+$T38,0)</f>
        <v>0</v>
      </c>
      <c r="CN38" s="87" t="n">
        <f aca="false">IF(AND($U38&gt;CM$6,$U38&lt;=CN$6),+$T38,0)</f>
        <v>0</v>
      </c>
      <c r="CO38" s="87" t="n">
        <f aca="false">IF(AND($U38&gt;CN$6,$U38&lt;=CO$6),+$T38,0)</f>
        <v>0</v>
      </c>
      <c r="CP38" s="87" t="n">
        <f aca="false">IF(AND($U38&gt;CO$6,$U38&lt;=CP$6),+$T38,0)</f>
        <v>0</v>
      </c>
      <c r="CQ38" s="87" t="n">
        <f aca="false">IF(AND($U38&gt;CP$6,$U38&lt;=CQ$6),+$T38,0)</f>
        <v>0</v>
      </c>
      <c r="CR38" s="87" t="n">
        <f aca="false">IF(AND($U38&gt;CQ$6,$U38&lt;=CR$6),+$T38,0)</f>
        <v>0</v>
      </c>
      <c r="CS38" s="87" t="n">
        <f aca="false">IF(AND($U38&gt;CR$6,$U38&lt;=CS$6),+$T38,0)</f>
        <v>0</v>
      </c>
      <c r="CT38" s="87" t="n">
        <f aca="false">IF(AND($U38&gt;CS$6,$U38&lt;=CT$6),+$T38,0)</f>
        <v>0</v>
      </c>
      <c r="CU38" s="87" t="n">
        <f aca="false">IF(AND($U38&gt;CT$6,$U38&lt;=CU$6),+$T38,0)</f>
        <v>0</v>
      </c>
      <c r="CV38" s="87" t="n">
        <f aca="false">IF(AND($U38&gt;CU$6,$U38&lt;=CV$6),+$T38,0)</f>
        <v>0</v>
      </c>
      <c r="CW38" s="87" t="n">
        <f aca="false">IF(AND($U38&gt;CV$6,$U38&lt;=CW$6),+$T38,0)</f>
        <v>0</v>
      </c>
      <c r="CX38" s="87" t="n">
        <f aca="false">IF(AND($U38&gt;CW$6,$U38&lt;=CX$6),+$T38,0)</f>
        <v>0</v>
      </c>
      <c r="CY38" s="87" t="n">
        <f aca="false">IF(AND($U38&gt;CX$6,$U38&lt;=CY$6),+$T38,0)</f>
        <v>0</v>
      </c>
      <c r="CZ38" s="87" t="n">
        <f aca="false">IF(AND($U38&gt;CY$6,$U38&lt;=CZ$6),+$T38,0)</f>
        <v>0</v>
      </c>
      <c r="DA38" s="87" t="n">
        <f aca="false">IF(AND($U38&gt;CZ$6,$U38&lt;=DA$6),+$T38,0)</f>
        <v>0</v>
      </c>
      <c r="DB38" s="87" t="n">
        <f aca="false">IF(AND($U38&gt;DA$6,$U38&lt;=DB$6),+$T38,0)</f>
        <v>0</v>
      </c>
      <c r="DC38" s="87" t="n">
        <f aca="false">IF(AND($U38&gt;DB$6,$U38&lt;=DC$6),+$T38,0)</f>
        <v>0</v>
      </c>
      <c r="DD38" s="87" t="n">
        <f aca="false">IF(AND($U38&gt;DC$6,$U38&lt;=DD$6),+$T38,0)</f>
        <v>0</v>
      </c>
      <c r="DE38" s="87" t="n">
        <f aca="false">IF(AND($U38&gt;DD$6,$U38&lt;=DE$6),+$T38,0)</f>
        <v>0</v>
      </c>
      <c r="DF38" s="87" t="n">
        <f aca="false">IF(AND($U38&gt;DE$6,$U38&lt;=DF$6),+$T38,0)</f>
        <v>0</v>
      </c>
      <c r="DG38" s="87" t="n">
        <f aca="false">IF(AND($U38&gt;DF$6,$U38&lt;=DG$6),+$T38,0)</f>
        <v>0</v>
      </c>
      <c r="DH38" s="87" t="n">
        <f aca="false">IF(AND($U38&gt;DG$6,$U38&lt;=DH$6),+$T38,0)</f>
        <v>0</v>
      </c>
      <c r="DI38" s="87" t="n">
        <f aca="false">IF(AND($U38&gt;DH$6,$U38&lt;=DI$6),+$T38,0)</f>
        <v>0</v>
      </c>
      <c r="DJ38" s="87" t="n">
        <f aca="false">IF(AND($U38&gt;DI$6,$U38&lt;=DJ$6),+$T38,0)</f>
        <v>0</v>
      </c>
      <c r="DK38" s="87" t="n">
        <f aca="false">IF(AND($U38&gt;DJ$6,$U38&lt;=DK$6),+$T38,0)</f>
        <v>0</v>
      </c>
      <c r="DL38" s="87" t="n">
        <f aca="false">IF(AND($U38&gt;DK$6,$U38&lt;=DL$6),+$T38,0)</f>
        <v>0</v>
      </c>
      <c r="DM38" s="87" t="n">
        <f aca="false">IF(AND($U38&gt;DL$6,$U38&lt;=DM$6),+$T38,0)</f>
        <v>0</v>
      </c>
      <c r="DN38" s="87" t="n">
        <f aca="false">IF(AND($U38&gt;DM$6,$U38&lt;=DN$6),+$T38,0)</f>
        <v>0</v>
      </c>
      <c r="DO38" s="87" t="n">
        <f aca="false">IF(AND($U38&gt;DN$6,$U38&lt;=DO$6),+$T38,0)</f>
        <v>0</v>
      </c>
      <c r="DP38" s="87" t="n">
        <f aca="false">IF(AND($U38&gt;DO$6,$U38&lt;=DP$6),+$T38,0)</f>
        <v>0</v>
      </c>
      <c r="DQ38" s="87" t="n">
        <f aca="false">IF(AND($U38&gt;DP$6,$U38&lt;=DQ$6),+$T38,0)</f>
        <v>0</v>
      </c>
      <c r="DR38" s="87" t="n">
        <f aca="false">IF(AND($U38&gt;DQ$6,$U38&lt;=DR$6),+$T38,0)</f>
        <v>0</v>
      </c>
      <c r="DS38" s="87" t="n">
        <f aca="false">IF(AND($U38&gt;DR$6,$U38&lt;=DS$6),+$T38,0)</f>
        <v>0</v>
      </c>
      <c r="DT38" s="87" t="n">
        <f aca="false">IF(AND($U38&gt;DS$6,$U38&lt;=DT$6),+$T38,0)</f>
        <v>0</v>
      </c>
      <c r="DU38" s="87" t="n">
        <f aca="false">IF(AND($U38&gt;DT$6,$U38&lt;=DU$6),+$T38,0)</f>
        <v>0</v>
      </c>
      <c r="DV38" s="87" t="n">
        <f aca="false">IF(AND($U38&gt;DU$6,$U38&lt;=DV$6),+$T38,0)</f>
        <v>0</v>
      </c>
      <c r="DW38" s="87" t="n">
        <f aca="false">IF(AND($U38&gt;DV$6,$U38&lt;=DW$6),+$T38,0)</f>
        <v>0</v>
      </c>
      <c r="DX38" s="87" t="n">
        <f aca="false">IF(AND($U38&gt;DW$6,$U38&lt;=DX$6),+$T38,0)</f>
        <v>0</v>
      </c>
      <c r="DY38" s="87" t="n">
        <f aca="false">IF(AND($U38&gt;DX$6,$U38&lt;=DY$6),+$T38,0)</f>
        <v>0</v>
      </c>
      <c r="DZ38" s="87" t="n">
        <f aca="false">IF(AND($U38&gt;DY$6,$U38&lt;=DZ$6),+$T38,0)</f>
        <v>0</v>
      </c>
      <c r="EA38" s="87" t="n">
        <f aca="false">IF(AND($U38&gt;DZ$6,$U38&lt;=EA$6),+$T38,0)</f>
        <v>0</v>
      </c>
      <c r="EB38" s="87" t="n">
        <f aca="false">IF(AND($U38&gt;EA$6,$U38&lt;=EB$6),+$T38,0)</f>
        <v>0</v>
      </c>
      <c r="EC38" s="87" t="n">
        <f aca="false">IF(AND($U38&gt;EB$6,$U38&lt;=EC$6),+$T38,0)</f>
        <v>0</v>
      </c>
      <c r="ED38" s="87" t="n">
        <f aca="false">IF(AND($U38&gt;EC$6,$U38&lt;=ED$6),+$T38,0)</f>
        <v>0</v>
      </c>
      <c r="EE38" s="87" t="n">
        <f aca="false">IF(AND($U38&gt;ED$6,$U38&lt;=EE$6),+$T38,0)</f>
        <v>0</v>
      </c>
      <c r="EF38" s="87" t="n">
        <f aca="false">IF(AND($U38&gt;EE$6,$U38&lt;=EF$6),+$T38,0)</f>
        <v>0</v>
      </c>
      <c r="EG38" s="87" t="n">
        <f aca="false">IF(AND($U38&gt;EF$6,$U38&lt;=EG$6),+$T38,0)</f>
        <v>0</v>
      </c>
      <c r="EH38" s="87" t="n">
        <f aca="false">IF(AND($U38&gt;EG$6,$U38&lt;=EH$6),+$T38,0)</f>
        <v>0</v>
      </c>
      <c r="EI38" s="87" t="n">
        <f aca="false">IF(AND($U38&gt;EH$6,$U38&lt;=EI$6),+$T38,0)</f>
        <v>0</v>
      </c>
      <c r="EJ38" s="87" t="n">
        <f aca="false">IF(AND($U38&gt;EI$6,$U38&lt;=EJ$6),+$T38,0)</f>
        <v>0</v>
      </c>
      <c r="EK38" s="87" t="n">
        <f aca="false">IF(AND($U38&gt;EJ$6,$U38&lt;=EK$6),+$T38,0)</f>
        <v>0</v>
      </c>
      <c r="EL38" s="87" t="n">
        <f aca="false">IF(AND($U38&gt;EK$6,$U38&lt;=EL$6),+$T38,0)</f>
        <v>0</v>
      </c>
      <c r="EM38" s="87" t="n">
        <f aca="false">IF(AND($U38&gt;EL$6,$U38&lt;=EM$6),+$T38,0)</f>
        <v>0</v>
      </c>
      <c r="EN38" s="87" t="n">
        <f aca="false">IF(AND($U38&gt;EM$6,$U38&lt;=EN$6),+$T38,0)</f>
        <v>0</v>
      </c>
      <c r="EO38" s="87" t="n">
        <f aca="false">IF(AND($U38&gt;EN$6,$U38&lt;=EO$6),+$T38,0)</f>
        <v>0</v>
      </c>
      <c r="EP38" s="87" t="n">
        <f aca="false">IF(AND($U38&gt;EO$6,$U38&lt;=EP$6),+$T38,0)</f>
        <v>0</v>
      </c>
      <c r="EQ38" s="87" t="n">
        <f aca="false">IF(AND($U38&gt;EP$6,$U38&lt;=EQ$6),+$T38,0)</f>
        <v>0</v>
      </c>
      <c r="ER38" s="87" t="n">
        <f aca="false">IF(AND($U38&gt;EQ$6,$U38&lt;=ER$6),+$T38,0)</f>
        <v>0</v>
      </c>
      <c r="ES38" s="87" t="n">
        <f aca="false">IF(AND($U38&gt;ER$6,$U38&lt;=ES$6),+$T38,0)</f>
        <v>0</v>
      </c>
      <c r="ET38" s="87" t="n">
        <f aca="false">IF(AND($U38&gt;ES$6,$U38&lt;=ET$6),+$T38,0)</f>
        <v>0</v>
      </c>
      <c r="EU38" s="87" t="n">
        <f aca="false">IF(AND($U38&gt;ET$6,$U38&lt;=EU$6),+$T38,0)</f>
        <v>0</v>
      </c>
      <c r="EV38" s="87" t="n">
        <f aca="false">IF(AND($U38&gt;EU$6,$U38&lt;=EV$6),+$T38,0)</f>
        <v>0</v>
      </c>
      <c r="EW38" s="87" t="n">
        <f aca="false">IF(AND($U38&gt;EV$6,$U38&lt;=EW$6),+$T38,0)</f>
        <v>0</v>
      </c>
      <c r="EX38" s="87" t="n">
        <f aca="false">IF(AND($U38&gt;EW$6,$U38&lt;=EX$6),+$T38,0)</f>
        <v>0</v>
      </c>
      <c r="EY38" s="87" t="n">
        <f aca="false">IF(AND($U38&gt;EX$6,$U38&lt;=EY$6),+$T38,0)</f>
        <v>0</v>
      </c>
      <c r="EZ38" s="87" t="n">
        <f aca="false">IF(AND($U38&gt;EY$6,$U38&lt;=EZ$6),+$T38,0)</f>
        <v>0</v>
      </c>
      <c r="FA38" s="87" t="n">
        <f aca="false">IF(AND($U38&gt;EZ$6,$U38&lt;=FA$6),+$T38,0)</f>
        <v>0</v>
      </c>
      <c r="FB38" s="87" t="n">
        <f aca="false">IF(AND($U38&gt;FA$6,$U38&lt;=FB$6),+$T38,0)</f>
        <v>0</v>
      </c>
      <c r="FC38" s="87" t="n">
        <f aca="false">IF(AND($U38&gt;FB$6,$U38&lt;=FC$6),+$T38,0)</f>
        <v>0</v>
      </c>
      <c r="FD38" s="87" t="n">
        <f aca="false">IF(AND($U38&gt;FC$6,$U38&lt;=FD$6),+$T38,0)</f>
        <v>0</v>
      </c>
      <c r="FE38" s="87" t="n">
        <f aca="false">IF(AND($U38&gt;FD$6,$U38&lt;=FE$6),+$T38,0)</f>
        <v>0</v>
      </c>
      <c r="FF38" s="87" t="n">
        <f aca="false">IF(AND($U38&gt;FE$6,$U38&lt;=FF$6),+$T38,0)</f>
        <v>0</v>
      </c>
      <c r="FG38" s="87" t="n">
        <f aca="false">IF(AND($U38&gt;FF$6,$U38&lt;=FG$6),+$T38,0)</f>
        <v>0</v>
      </c>
      <c r="FH38" s="87" t="n">
        <f aca="false">IF(AND($U38&gt;FG$6,$U38&lt;=FH$6),+$T38,0)</f>
        <v>0</v>
      </c>
      <c r="FI38" s="87" t="n">
        <f aca="false">IF(AND($U38&gt;FH$6,$U38&lt;=FI$6),+$T38,0)</f>
        <v>0</v>
      </c>
      <c r="FJ38" s="87" t="n">
        <f aca="false">IF(AND($U38&gt;FI$6,$U38&lt;=FJ$6),+$T38,0)</f>
        <v>0</v>
      </c>
      <c r="FK38" s="87" t="n">
        <f aca="false">IF(AND($U38&gt;FJ$6,$U38&lt;=FK$6),+$T38,0)</f>
        <v>0</v>
      </c>
      <c r="FL38" s="87" t="n">
        <f aca="false">IF(AND($U38&gt;FK$6,$U38&lt;=FL$6),+$T38,0)</f>
        <v>0</v>
      </c>
      <c r="FM38" s="87" t="n">
        <f aca="false">IF(AND($U38&gt;FL$6,$U38&lt;=FM$6),+$T38,0)</f>
        <v>0</v>
      </c>
      <c r="FN38" s="87" t="n">
        <f aca="false">IF(AND($U38&gt;FM$6,$U38&lt;=FN$6),+$T38,0)</f>
        <v>0</v>
      </c>
      <c r="FO38" s="87" t="n">
        <f aca="false">IF(AND($U38&gt;FN$6,$U38&lt;=FO$6),+$T38,0)</f>
        <v>0</v>
      </c>
      <c r="FP38" s="87" t="n">
        <f aca="false">IF(AND($U38&gt;FO$6,$U38&lt;=FP$6),+$T38,0)</f>
        <v>0</v>
      </c>
      <c r="FQ38" s="87" t="n">
        <f aca="false">IF(AND($U38&gt;FP$6,$U38&lt;=FQ$6),+$T38,0)</f>
        <v>0</v>
      </c>
      <c r="FR38" s="87" t="n">
        <f aca="false">IF(AND($U38&gt;FQ$6,$U38&lt;=FR$6),+$T38,0)</f>
        <v>0</v>
      </c>
      <c r="FS38" s="87" t="n">
        <f aca="false">IF(AND($U38&gt;FR$6,$U38&lt;=FS$6),+$T38,0)</f>
        <v>0</v>
      </c>
      <c r="FT38" s="87" t="n">
        <f aca="false">IF(AND($U38&gt;FS$6,$U38&lt;=FT$6),+$T38,0)</f>
        <v>0</v>
      </c>
      <c r="FU38" s="87" t="n">
        <f aca="false">IF(AND($U38&gt;FT$6,$U38&lt;=FU$6),+$T38,0)</f>
        <v>0</v>
      </c>
      <c r="FV38" s="87" t="n">
        <f aca="false">IF(AND($U38&gt;FU$6,$U38&lt;=FV$6),+$T38,0)</f>
        <v>0</v>
      </c>
      <c r="FW38" s="87" t="n">
        <f aca="false">IF(AND($U38&gt;FV$6,$U38&lt;=FW$6),+$T38,0)</f>
        <v>0</v>
      </c>
      <c r="FX38" s="87" t="n">
        <f aca="false">IF(AND($U38&gt;FW$6,$U38&lt;=FX$6),+$T38,0)</f>
        <v>0</v>
      </c>
      <c r="FY38" s="87" t="n">
        <f aca="false">IF(AND($U38&gt;FX$6,$U38&lt;=FY$6),+$T38,0)</f>
        <v>0</v>
      </c>
      <c r="FZ38" s="87" t="n">
        <f aca="false">IF(AND($U38&gt;FY$6,$U38&lt;=FZ$6),+$T38,0)</f>
        <v>0</v>
      </c>
      <c r="GA38" s="87" t="n">
        <f aca="false">IF(AND($U38&gt;FZ$6,$U38&lt;=GA$6),+$T38,0)</f>
        <v>0</v>
      </c>
      <c r="GB38" s="87" t="n">
        <f aca="false">IF(AND($U38&gt;GA$6,$U38&lt;=GB$6),+$T38,0)</f>
        <v>0</v>
      </c>
      <c r="GC38" s="87" t="n">
        <f aca="false">IF(AND($U38&gt;GB$6,$U38&lt;=GC$6),+$T38,0)</f>
        <v>0</v>
      </c>
      <c r="GD38" s="87" t="n">
        <f aca="false">IF(AND($U38&gt;GC$6,$U38&lt;=GD$6),+$T38,0)</f>
        <v>325.4</v>
      </c>
      <c r="GE38" s="87" t="n">
        <f aca="false">IF(AND($U38&gt;GD$6,$U38&lt;=GE$6),+$T38,0)</f>
        <v>0</v>
      </c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  <c r="GT38" s="116"/>
      <c r="GU38" s="116"/>
      <c r="GV38" s="116"/>
      <c r="GW38" s="116"/>
      <c r="GX38" s="116"/>
      <c r="GY38" s="116"/>
      <c r="GZ38" s="116"/>
      <c r="HA38" s="116"/>
      <c r="HB38" s="116"/>
      <c r="HC38" s="116"/>
      <c r="HD38" s="116"/>
      <c r="HE38" s="116"/>
      <c r="HF38" s="116"/>
      <c r="HG38" s="116"/>
      <c r="HH38" s="116"/>
      <c r="HI38" s="116"/>
      <c r="HJ38" s="116"/>
      <c r="HK38" s="116"/>
      <c r="HL38" s="116"/>
      <c r="HM38" s="116"/>
      <c r="HN38" s="116"/>
      <c r="HO38" s="116"/>
      <c r="HP38" s="116"/>
      <c r="HQ38" s="116"/>
      <c r="HR38" s="116"/>
      <c r="HS38" s="116"/>
      <c r="HT38" s="116"/>
      <c r="HU38" s="116"/>
      <c r="HV38" s="116"/>
      <c r="HW38" s="116"/>
      <c r="HX38" s="116"/>
      <c r="HY38" s="116"/>
      <c r="HZ38" s="116"/>
      <c r="IA38" s="116"/>
      <c r="IB38" s="116"/>
      <c r="IC38" s="116"/>
      <c r="ID38" s="116"/>
      <c r="IE38" s="116"/>
      <c r="IF38" s="116"/>
      <c r="IG38" s="116"/>
      <c r="IH38" s="116"/>
      <c r="II38" s="116"/>
      <c r="IJ38" s="116"/>
      <c r="IK38" s="116"/>
      <c r="IL38" s="116"/>
      <c r="IM38" s="116"/>
      <c r="IN38" s="116"/>
      <c r="IO38" s="116"/>
      <c r="IP38" s="116"/>
      <c r="IQ38" s="116"/>
      <c r="IR38" s="116"/>
      <c r="IS38" s="116"/>
      <c r="IT38" s="116"/>
      <c r="IU38" s="116"/>
      <c r="IV38" s="116"/>
      <c r="IW38" s="116"/>
    </row>
    <row r="39" customFormat="false" ht="12.75" hidden="false" customHeight="false" outlineLevel="0" collapsed="false">
      <c r="A39" s="96" t="n">
        <v>4</v>
      </c>
      <c r="B39" s="86" t="s">
        <v>260</v>
      </c>
      <c r="C39" s="97" t="s">
        <v>257</v>
      </c>
      <c r="D39" s="81" t="s">
        <v>295</v>
      </c>
      <c r="E39" s="0" t="s">
        <v>296</v>
      </c>
      <c r="F39" s="99" t="n">
        <v>37134</v>
      </c>
      <c r="H39" s="101" t="s">
        <v>297</v>
      </c>
      <c r="I39" s="42" t="s">
        <v>310</v>
      </c>
      <c r="J39" s="89" t="s">
        <v>298</v>
      </c>
      <c r="K39" s="39"/>
      <c r="L39" s="101" t="s">
        <v>284</v>
      </c>
      <c r="M39" s="35" t="s">
        <v>293</v>
      </c>
      <c r="N39" s="35" t="s">
        <v>299</v>
      </c>
      <c r="O39" s="101"/>
      <c r="P39" s="101"/>
      <c r="Q39" s="101"/>
      <c r="R39" s="105" t="n">
        <v>71.65</v>
      </c>
      <c r="S39" s="101" t="s">
        <v>288</v>
      </c>
      <c r="T39" s="55" t="n">
        <f aca="false">IF($S39="USD",+$R39,VLOOKUP($S39,Rates!$A$3:$C$7,3)*$R39)</f>
        <v>71.65</v>
      </c>
      <c r="U39" s="107" t="n">
        <f aca="false">DATE(2003,10,15)</f>
        <v>37909</v>
      </c>
      <c r="V39" s="18"/>
      <c r="W39" s="18"/>
      <c r="X39" s="87" t="n">
        <f aca="false">IF(AND($U39&gt;W$6,$U39&lt;=X$6),+$T39,0)</f>
        <v>0</v>
      </c>
      <c r="Y39" s="87" t="n">
        <f aca="false">IF(AND($U39&gt;X$6,$U39&lt;=Y$6),+$T39,0)</f>
        <v>0</v>
      </c>
      <c r="Z39" s="87" t="n">
        <f aca="false">IF(AND($U39&gt;Y$6,$U39&lt;=Z$6),+$T39,0)</f>
        <v>0</v>
      </c>
      <c r="AA39" s="87" t="n">
        <f aca="false">IF(AND($U39&gt;Z$6,$U39&lt;=AA$6),+$T39,0)</f>
        <v>0</v>
      </c>
      <c r="AB39" s="87" t="n">
        <f aca="false">IF(AND($U39&gt;AA$6,$U39&lt;=AB$6),+$T39,0)</f>
        <v>0</v>
      </c>
      <c r="AC39" s="87" t="n">
        <f aca="false">IF(AND($U39&gt;AB$6,$U39&lt;=AC$6),+$T39,0)</f>
        <v>0</v>
      </c>
      <c r="AD39" s="87" t="n">
        <f aca="false">IF(AND($U39&gt;AC$6,$U39&lt;=AD$6),+$T39,0)</f>
        <v>0</v>
      </c>
      <c r="AE39" s="87" t="n">
        <f aca="false">IF(AND($U39&gt;AD$6,$U39&lt;=AE$6),+$T39,0)</f>
        <v>0</v>
      </c>
      <c r="AF39" s="87" t="n">
        <f aca="false">IF(AND($U39&gt;AE$6,$U39&lt;=AF$6),+$T39,0)</f>
        <v>0</v>
      </c>
      <c r="AG39" s="87" t="n">
        <f aca="false">IF(AND($U39&gt;AF$6,$U39&lt;=AG$6),+$T39,0)</f>
        <v>71.65</v>
      </c>
      <c r="AH39" s="87" t="n">
        <f aca="false">IF(AND($U39&gt;AG$6,$U39&lt;=AH$6),+$T39,0)</f>
        <v>0</v>
      </c>
      <c r="AI39" s="87" t="n">
        <f aca="false">IF(AND($U39&gt;AH$6,$U39&lt;=AI$6),+$T39,0)</f>
        <v>0</v>
      </c>
      <c r="AJ39" s="87" t="n">
        <f aca="false">IF(AND($U39&gt;AI$6,$U39&lt;=AJ$6),+$T39,0)</f>
        <v>0</v>
      </c>
      <c r="AK39" s="87" t="n">
        <f aca="false">IF(AND($U39&gt;AJ$6,$U39&lt;=AK$6),+$T39,0)</f>
        <v>0</v>
      </c>
      <c r="AL39" s="87" t="n">
        <f aca="false">IF(AND($U39&gt;AK$6,$U39&lt;=AL$6),+$T39,0)</f>
        <v>0</v>
      </c>
      <c r="AM39" s="87" t="n">
        <f aca="false">IF(AND($U39&gt;AL$6,$U39&lt;=AM$6),+$T39,0)</f>
        <v>0</v>
      </c>
      <c r="AN39" s="87" t="n">
        <f aca="false">IF(AND($U39&gt;AM$6,$U39&lt;=AN$6),+$T39,0)</f>
        <v>0</v>
      </c>
      <c r="AO39" s="87" t="n">
        <f aca="false">IF(AND($U39&gt;AN$6,$U39&lt;=AO$6),+$T39,0)</f>
        <v>0</v>
      </c>
      <c r="AP39" s="87" t="n">
        <f aca="false">IF(AND($U39&gt;AO$6,$U39&lt;=AP$6),+$T39,0)</f>
        <v>0</v>
      </c>
      <c r="AQ39" s="87" t="n">
        <f aca="false">IF(AND($U39&gt;AP$6,$U39&lt;=AQ$6),+$T39,0)</f>
        <v>0</v>
      </c>
      <c r="AR39" s="87" t="n">
        <f aca="false">IF(AND($U39&gt;AQ$6,$U39&lt;=AR$6),+$T39,0)</f>
        <v>0</v>
      </c>
      <c r="AS39" s="87" t="n">
        <f aca="false">IF(AND($U39&gt;AR$6,$U39&lt;=AS$6),+$T39,0)</f>
        <v>0</v>
      </c>
      <c r="AT39" s="87" t="n">
        <f aca="false">IF(AND($U39&gt;AS$6,$U39&lt;=AT$6),+$T39,0)</f>
        <v>0</v>
      </c>
      <c r="AU39" s="87" t="n">
        <f aca="false">IF(AND($U39&gt;AT$6,$U39&lt;=AU$6),+$T39,0)</f>
        <v>0</v>
      </c>
      <c r="AV39" s="87" t="n">
        <f aca="false">IF(AND($U39&gt;AU$6,$U39&lt;=AV$6),+$T39,0)</f>
        <v>0</v>
      </c>
      <c r="AW39" s="87" t="n">
        <f aca="false">IF(AND($U39&gt;AV$6,$U39&lt;=AW$6),+$T39,0)</f>
        <v>0</v>
      </c>
      <c r="AX39" s="87" t="n">
        <f aca="false">IF(AND($U39&gt;AW$6,$U39&lt;=AX$6),+$T39,0)</f>
        <v>0</v>
      </c>
      <c r="AY39" s="87" t="n">
        <f aca="false">IF(AND($U39&gt;AX$6,$U39&lt;=AY$6),+$T39,0)</f>
        <v>0</v>
      </c>
      <c r="AZ39" s="87" t="n">
        <f aca="false">IF(AND($U39&gt;AY$6,$U39&lt;=AZ$6),+$T39,0)</f>
        <v>0</v>
      </c>
      <c r="BA39" s="87" t="n">
        <f aca="false">IF(AND($U39&gt;AZ$6,$U39&lt;=BA$6),+$T39,0)</f>
        <v>0</v>
      </c>
      <c r="BB39" s="87" t="n">
        <f aca="false">IF(AND($U39&gt;BA$6,$U39&lt;=BB$6),+$T39,0)</f>
        <v>0</v>
      </c>
      <c r="BC39" s="87" t="n">
        <f aca="false">IF(AND($U39&gt;BB$6,$U39&lt;=BC$6),+$T39,0)</f>
        <v>0</v>
      </c>
      <c r="BD39" s="87" t="n">
        <f aca="false">IF(AND($U39&gt;BC$6,$U39&lt;=BD$6),+$T39,0)</f>
        <v>0</v>
      </c>
      <c r="BE39" s="87" t="n">
        <f aca="false">IF(AND($U39&gt;BD$6,$U39&lt;=BE$6),+$T39,0)</f>
        <v>0</v>
      </c>
      <c r="BF39" s="87" t="n">
        <f aca="false">IF(AND($U39&gt;BE$6,$U39&lt;=BF$6),+$T39,0)</f>
        <v>0</v>
      </c>
      <c r="BG39" s="87" t="n">
        <f aca="false">IF(AND($U39&gt;BF$6,$U39&lt;=BG$6),+$T39,0)</f>
        <v>0</v>
      </c>
      <c r="BH39" s="87" t="n">
        <f aca="false">IF(AND($U39&gt;BG$6,$U39&lt;=BH$6),+$T39,0)</f>
        <v>0</v>
      </c>
      <c r="BI39" s="87" t="n">
        <f aca="false">IF(AND($U39&gt;BH$6,$U39&lt;=BI$6),+$T39,0)</f>
        <v>0</v>
      </c>
      <c r="BJ39" s="87" t="n">
        <f aca="false">IF(AND($U39&gt;BI$6,$U39&lt;=BJ$6),+$T39,0)</f>
        <v>0</v>
      </c>
      <c r="BK39" s="87" t="n">
        <f aca="false">IF(AND($U39&gt;BJ$6,$U39&lt;=BK$6),+$T39,0)</f>
        <v>0</v>
      </c>
      <c r="BL39" s="87" t="n">
        <f aca="false">IF(AND($U39&gt;BK$6,$U39&lt;=BL$6),+$T39,0)</f>
        <v>0</v>
      </c>
      <c r="BM39" s="87" t="n">
        <f aca="false">IF(AND($U39&gt;BL$6,$U39&lt;=BM$6),+$T39,0)</f>
        <v>0</v>
      </c>
      <c r="BN39" s="87" t="n">
        <f aca="false">IF(AND($U39&gt;BM$6,$U39&lt;=BN$6),+$T39,0)</f>
        <v>0</v>
      </c>
      <c r="BO39" s="87" t="n">
        <f aca="false">IF(AND($U39&gt;BN$6,$U39&lt;=BO$6),+$T39,0)</f>
        <v>0</v>
      </c>
      <c r="BP39" s="87" t="n">
        <f aca="false">IF(AND($U39&gt;BO$6,$U39&lt;=BP$6),+$T39,0)</f>
        <v>0</v>
      </c>
      <c r="BQ39" s="87" t="n">
        <f aca="false">IF(AND($U39&gt;BP$6,$U39&lt;=BQ$6),+$T39,0)</f>
        <v>0</v>
      </c>
      <c r="BR39" s="87" t="n">
        <f aca="false">IF(AND($U39&gt;BQ$6,$U39&lt;=BR$6),+$T39,0)</f>
        <v>0</v>
      </c>
      <c r="BS39" s="87" t="n">
        <f aca="false">IF(AND($U39&gt;BR$6,$U39&lt;=BS$6),+$T39,0)</f>
        <v>0</v>
      </c>
      <c r="BT39" s="87" t="n">
        <f aca="false">IF(AND($U39&gt;BS$6,$U39&lt;=BT$6),+$T39,0)</f>
        <v>0</v>
      </c>
      <c r="BU39" s="87" t="n">
        <f aca="false">IF(AND($U39&gt;BT$6,$U39&lt;=BU$6),+$T39,0)</f>
        <v>0</v>
      </c>
      <c r="BV39" s="87" t="n">
        <f aca="false">IF(AND($U39&gt;BU$6,$U39&lt;=BV$6),+$T39,0)</f>
        <v>0</v>
      </c>
      <c r="BW39" s="87" t="n">
        <f aca="false">IF(AND($U39&gt;BV$6,$U39&lt;=BW$6),+$T39,0)</f>
        <v>0</v>
      </c>
      <c r="BX39" s="87" t="n">
        <f aca="false">IF(AND($U39&gt;BW$6,$U39&lt;=BX$6),+$T39,0)</f>
        <v>0</v>
      </c>
      <c r="BY39" s="87" t="n">
        <f aca="false">IF(AND($U39&gt;BX$6,$U39&lt;=BY$6),+$T39,0)</f>
        <v>0</v>
      </c>
      <c r="BZ39" s="87" t="n">
        <f aca="false">IF(AND($U39&gt;BY$6,$U39&lt;=BZ$6),+$T39,0)</f>
        <v>0</v>
      </c>
      <c r="CA39" s="87" t="n">
        <f aca="false">IF(AND($U39&gt;BZ$6,$U39&lt;=CA$6),+$T39,0)</f>
        <v>0</v>
      </c>
      <c r="CB39" s="87" t="n">
        <f aca="false">IF(AND($U39&gt;CA$6,$U39&lt;=CB$6),+$T39,0)</f>
        <v>0</v>
      </c>
      <c r="CC39" s="87" t="n">
        <f aca="false">IF(AND($U39&gt;CB$6,$U39&lt;=CC$6),+$T39,0)</f>
        <v>0</v>
      </c>
      <c r="CD39" s="87" t="n">
        <f aca="false">IF(AND($U39&gt;CC$6,$U39&lt;=CD$6),+$T39,0)</f>
        <v>0</v>
      </c>
      <c r="CE39" s="87" t="n">
        <f aca="false">IF(AND($U39&gt;CD$6,$U39&lt;=CE$6),+$T39,0)</f>
        <v>0</v>
      </c>
      <c r="CF39" s="87" t="n">
        <f aca="false">IF(AND($U39&gt;CE$6,$U39&lt;=CF$6),+$T39,0)</f>
        <v>0</v>
      </c>
      <c r="CG39" s="87" t="n">
        <f aca="false">IF(AND($U39&gt;CF$6,$U39&lt;=CG$6),+$T39,0)</f>
        <v>0</v>
      </c>
      <c r="CH39" s="87" t="n">
        <f aca="false">IF(AND($U39&gt;CG$6,$U39&lt;=CH$6),+$T39,0)</f>
        <v>0</v>
      </c>
      <c r="CI39" s="87" t="n">
        <f aca="false">IF(AND($U39&gt;CH$6,$U39&lt;=CI$6),+$T39,0)</f>
        <v>0</v>
      </c>
      <c r="CJ39" s="87" t="n">
        <f aca="false">IF(AND($U39&gt;CI$6,$U39&lt;=CJ$6),+$T39,0)</f>
        <v>0</v>
      </c>
      <c r="CK39" s="87" t="n">
        <f aca="false">IF(AND($U39&gt;CJ$6,$U39&lt;=CK$6),+$T39,0)</f>
        <v>0</v>
      </c>
      <c r="CL39" s="87" t="n">
        <f aca="false">IF(AND($U39&gt;CK$6,$U39&lt;=CL$6),+$T39,0)</f>
        <v>0</v>
      </c>
      <c r="CM39" s="87" t="n">
        <f aca="false">IF(AND($U39&gt;CL$6,$U39&lt;=CM$6),+$T39,0)</f>
        <v>0</v>
      </c>
      <c r="CN39" s="87" t="n">
        <f aca="false">IF(AND($U39&gt;CM$6,$U39&lt;=CN$6),+$T39,0)</f>
        <v>0</v>
      </c>
      <c r="CO39" s="87" t="n">
        <f aca="false">IF(AND($U39&gt;CN$6,$U39&lt;=CO$6),+$T39,0)</f>
        <v>0</v>
      </c>
      <c r="CP39" s="87" t="n">
        <f aca="false">IF(AND($U39&gt;CO$6,$U39&lt;=CP$6),+$T39,0)</f>
        <v>0</v>
      </c>
      <c r="CQ39" s="87" t="n">
        <f aca="false">IF(AND($U39&gt;CP$6,$U39&lt;=CQ$6),+$T39,0)</f>
        <v>0</v>
      </c>
      <c r="CR39" s="87" t="n">
        <f aca="false">IF(AND($U39&gt;CQ$6,$U39&lt;=CR$6),+$T39,0)</f>
        <v>0</v>
      </c>
      <c r="CS39" s="87" t="n">
        <f aca="false">IF(AND($U39&gt;CR$6,$U39&lt;=CS$6),+$T39,0)</f>
        <v>0</v>
      </c>
      <c r="CT39" s="87" t="n">
        <f aca="false">IF(AND($U39&gt;CS$6,$U39&lt;=CT$6),+$T39,0)</f>
        <v>0</v>
      </c>
      <c r="CU39" s="87" t="n">
        <f aca="false">IF(AND($U39&gt;CT$6,$U39&lt;=CU$6),+$T39,0)</f>
        <v>0</v>
      </c>
      <c r="CV39" s="87" t="n">
        <f aca="false">IF(AND($U39&gt;CU$6,$U39&lt;=CV$6),+$T39,0)</f>
        <v>0</v>
      </c>
      <c r="CW39" s="87" t="n">
        <f aca="false">IF(AND($U39&gt;CV$6,$U39&lt;=CW$6),+$T39,0)</f>
        <v>0</v>
      </c>
      <c r="CX39" s="87" t="n">
        <f aca="false">IF(AND($U39&gt;CW$6,$U39&lt;=CX$6),+$T39,0)</f>
        <v>0</v>
      </c>
      <c r="CY39" s="87" t="n">
        <f aca="false">IF(AND($U39&gt;CX$6,$U39&lt;=CY$6),+$T39,0)</f>
        <v>0</v>
      </c>
      <c r="CZ39" s="87" t="n">
        <f aca="false">IF(AND($U39&gt;CY$6,$U39&lt;=CZ$6),+$T39,0)</f>
        <v>0</v>
      </c>
      <c r="DA39" s="87" t="n">
        <f aca="false">IF(AND($U39&gt;CZ$6,$U39&lt;=DA$6),+$T39,0)</f>
        <v>0</v>
      </c>
      <c r="DB39" s="87" t="n">
        <f aca="false">IF(AND($U39&gt;DA$6,$U39&lt;=DB$6),+$T39,0)</f>
        <v>0</v>
      </c>
      <c r="DC39" s="87" t="n">
        <f aca="false">IF(AND($U39&gt;DB$6,$U39&lt;=DC$6),+$T39,0)</f>
        <v>0</v>
      </c>
      <c r="DD39" s="87" t="n">
        <f aca="false">IF(AND($U39&gt;DC$6,$U39&lt;=DD$6),+$T39,0)</f>
        <v>0</v>
      </c>
      <c r="DE39" s="87" t="n">
        <f aca="false">IF(AND($U39&gt;DD$6,$U39&lt;=DE$6),+$T39,0)</f>
        <v>0</v>
      </c>
      <c r="DF39" s="87" t="n">
        <f aca="false">IF(AND($U39&gt;DE$6,$U39&lt;=DF$6),+$T39,0)</f>
        <v>0</v>
      </c>
      <c r="DG39" s="87" t="n">
        <f aca="false">IF(AND($U39&gt;DF$6,$U39&lt;=DG$6),+$T39,0)</f>
        <v>0</v>
      </c>
      <c r="DH39" s="87" t="n">
        <f aca="false">IF(AND($U39&gt;DG$6,$U39&lt;=DH$6),+$T39,0)</f>
        <v>0</v>
      </c>
      <c r="DI39" s="87" t="n">
        <f aca="false">IF(AND($U39&gt;DH$6,$U39&lt;=DI$6),+$T39,0)</f>
        <v>0</v>
      </c>
      <c r="DJ39" s="87" t="n">
        <f aca="false">IF(AND($U39&gt;DI$6,$U39&lt;=DJ$6),+$T39,0)</f>
        <v>0</v>
      </c>
      <c r="DK39" s="87" t="n">
        <f aca="false">IF(AND($U39&gt;DJ$6,$U39&lt;=DK$6),+$T39,0)</f>
        <v>0</v>
      </c>
      <c r="DL39" s="87" t="n">
        <f aca="false">IF(AND($U39&gt;DK$6,$U39&lt;=DL$6),+$T39,0)</f>
        <v>0</v>
      </c>
      <c r="DM39" s="87" t="n">
        <f aca="false">IF(AND($U39&gt;DL$6,$U39&lt;=DM$6),+$T39,0)</f>
        <v>0</v>
      </c>
      <c r="DN39" s="87" t="n">
        <f aca="false">IF(AND($U39&gt;DM$6,$U39&lt;=DN$6),+$T39,0)</f>
        <v>0</v>
      </c>
      <c r="DO39" s="87" t="n">
        <f aca="false">IF(AND($U39&gt;DN$6,$U39&lt;=DO$6),+$T39,0)</f>
        <v>0</v>
      </c>
      <c r="DP39" s="87" t="n">
        <f aca="false">IF(AND($U39&gt;DO$6,$U39&lt;=DP$6),+$T39,0)</f>
        <v>0</v>
      </c>
      <c r="DQ39" s="87" t="n">
        <f aca="false">IF(AND($U39&gt;DP$6,$U39&lt;=DQ$6),+$T39,0)</f>
        <v>0</v>
      </c>
      <c r="DR39" s="87" t="n">
        <f aca="false">IF(AND($U39&gt;DQ$6,$U39&lt;=DR$6),+$T39,0)</f>
        <v>0</v>
      </c>
      <c r="DS39" s="87" t="n">
        <f aca="false">IF(AND($U39&gt;DR$6,$U39&lt;=DS$6),+$T39,0)</f>
        <v>0</v>
      </c>
      <c r="DT39" s="87" t="n">
        <f aca="false">IF(AND($U39&gt;DS$6,$U39&lt;=DT$6),+$T39,0)</f>
        <v>0</v>
      </c>
      <c r="DU39" s="87" t="n">
        <f aca="false">IF(AND($U39&gt;DT$6,$U39&lt;=DU$6),+$T39,0)</f>
        <v>0</v>
      </c>
      <c r="DV39" s="87" t="n">
        <f aca="false">IF(AND($U39&gt;DU$6,$U39&lt;=DV$6),+$T39,0)</f>
        <v>0</v>
      </c>
      <c r="DW39" s="87" t="n">
        <f aca="false">IF(AND($U39&gt;DV$6,$U39&lt;=DW$6),+$T39,0)</f>
        <v>0</v>
      </c>
      <c r="DX39" s="87" t="n">
        <f aca="false">IF(AND($U39&gt;DW$6,$U39&lt;=DX$6),+$T39,0)</f>
        <v>0</v>
      </c>
      <c r="DY39" s="87" t="n">
        <f aca="false">IF(AND($U39&gt;DX$6,$U39&lt;=DY$6),+$T39,0)</f>
        <v>0</v>
      </c>
      <c r="DZ39" s="87" t="n">
        <f aca="false">IF(AND($U39&gt;DY$6,$U39&lt;=DZ$6),+$T39,0)</f>
        <v>0</v>
      </c>
      <c r="EA39" s="87" t="n">
        <f aca="false">IF(AND($U39&gt;DZ$6,$U39&lt;=EA$6),+$T39,0)</f>
        <v>0</v>
      </c>
      <c r="EB39" s="87" t="n">
        <f aca="false">IF(AND($U39&gt;EA$6,$U39&lt;=EB$6),+$T39,0)</f>
        <v>0</v>
      </c>
      <c r="EC39" s="87" t="n">
        <f aca="false">IF(AND($U39&gt;EB$6,$U39&lt;=EC$6),+$T39,0)</f>
        <v>0</v>
      </c>
      <c r="ED39" s="87" t="n">
        <f aca="false">IF(AND($U39&gt;EC$6,$U39&lt;=ED$6),+$T39,0)</f>
        <v>0</v>
      </c>
      <c r="EE39" s="87" t="n">
        <f aca="false">IF(AND($U39&gt;ED$6,$U39&lt;=EE$6),+$T39,0)</f>
        <v>0</v>
      </c>
      <c r="EF39" s="87" t="n">
        <f aca="false">IF(AND($U39&gt;EE$6,$U39&lt;=EF$6),+$T39,0)</f>
        <v>0</v>
      </c>
      <c r="EG39" s="87" t="n">
        <f aca="false">IF(AND($U39&gt;EF$6,$U39&lt;=EG$6),+$T39,0)</f>
        <v>0</v>
      </c>
      <c r="EH39" s="87" t="n">
        <f aca="false">IF(AND($U39&gt;EG$6,$U39&lt;=EH$6),+$T39,0)</f>
        <v>0</v>
      </c>
      <c r="EI39" s="87" t="n">
        <f aca="false">IF(AND($U39&gt;EH$6,$U39&lt;=EI$6),+$T39,0)</f>
        <v>0</v>
      </c>
      <c r="EJ39" s="87" t="n">
        <f aca="false">IF(AND($U39&gt;EI$6,$U39&lt;=EJ$6),+$T39,0)</f>
        <v>0</v>
      </c>
      <c r="EK39" s="87" t="n">
        <f aca="false">IF(AND($U39&gt;EJ$6,$U39&lt;=EK$6),+$T39,0)</f>
        <v>0</v>
      </c>
      <c r="EL39" s="87" t="n">
        <f aca="false">IF(AND($U39&gt;EK$6,$U39&lt;=EL$6),+$T39,0)</f>
        <v>0</v>
      </c>
      <c r="EM39" s="87" t="n">
        <f aca="false">IF(AND($U39&gt;EL$6,$U39&lt;=EM$6),+$T39,0)</f>
        <v>0</v>
      </c>
      <c r="EN39" s="87" t="n">
        <f aca="false">IF(AND($U39&gt;EM$6,$U39&lt;=EN$6),+$T39,0)</f>
        <v>0</v>
      </c>
      <c r="EO39" s="87" t="n">
        <f aca="false">IF(AND($U39&gt;EN$6,$U39&lt;=EO$6),+$T39,0)</f>
        <v>0</v>
      </c>
      <c r="EP39" s="87" t="n">
        <f aca="false">IF(AND($U39&gt;EO$6,$U39&lt;=EP$6),+$T39,0)</f>
        <v>0</v>
      </c>
      <c r="EQ39" s="87" t="n">
        <f aca="false">IF(AND($U39&gt;EP$6,$U39&lt;=EQ$6),+$T39,0)</f>
        <v>0</v>
      </c>
      <c r="ER39" s="87" t="n">
        <f aca="false">IF(AND($U39&gt;EQ$6,$U39&lt;=ER$6),+$T39,0)</f>
        <v>0</v>
      </c>
      <c r="ES39" s="87" t="n">
        <f aca="false">IF(AND($U39&gt;ER$6,$U39&lt;=ES$6),+$T39,0)</f>
        <v>0</v>
      </c>
      <c r="ET39" s="87" t="n">
        <f aca="false">IF(AND($U39&gt;ES$6,$U39&lt;=ET$6),+$T39,0)</f>
        <v>0</v>
      </c>
      <c r="EU39" s="87" t="n">
        <f aca="false">IF(AND($U39&gt;ET$6,$U39&lt;=EU$6),+$T39,0)</f>
        <v>0</v>
      </c>
      <c r="EV39" s="87" t="n">
        <f aca="false">IF(AND($U39&gt;EU$6,$U39&lt;=EV$6),+$T39,0)</f>
        <v>0</v>
      </c>
      <c r="EW39" s="87" t="n">
        <f aca="false">IF(AND($U39&gt;EV$6,$U39&lt;=EW$6),+$T39,0)</f>
        <v>0</v>
      </c>
      <c r="EX39" s="87" t="n">
        <f aca="false">IF(AND($U39&gt;EW$6,$U39&lt;=EX$6),+$T39,0)</f>
        <v>0</v>
      </c>
      <c r="EY39" s="87" t="n">
        <f aca="false">IF(AND($U39&gt;EX$6,$U39&lt;=EY$6),+$T39,0)</f>
        <v>0</v>
      </c>
      <c r="EZ39" s="87" t="n">
        <f aca="false">IF(AND($U39&gt;EY$6,$U39&lt;=EZ$6),+$T39,0)</f>
        <v>0</v>
      </c>
      <c r="FA39" s="87" t="n">
        <f aca="false">IF(AND($U39&gt;EZ$6,$U39&lt;=FA$6),+$T39,0)</f>
        <v>0</v>
      </c>
      <c r="FB39" s="87" t="n">
        <f aca="false">IF(AND($U39&gt;FA$6,$U39&lt;=FB$6),+$T39,0)</f>
        <v>0</v>
      </c>
      <c r="FC39" s="87" t="n">
        <f aca="false">IF(AND($U39&gt;FB$6,$U39&lt;=FC$6),+$T39,0)</f>
        <v>0</v>
      </c>
      <c r="FD39" s="87" t="n">
        <f aca="false">IF(AND($U39&gt;FC$6,$U39&lt;=FD$6),+$T39,0)</f>
        <v>0</v>
      </c>
      <c r="FE39" s="87" t="n">
        <f aca="false">IF(AND($U39&gt;FD$6,$U39&lt;=FE$6),+$T39,0)</f>
        <v>0</v>
      </c>
      <c r="FF39" s="87" t="n">
        <f aca="false">IF(AND($U39&gt;FE$6,$U39&lt;=FF$6),+$T39,0)</f>
        <v>0</v>
      </c>
      <c r="FG39" s="87" t="n">
        <f aca="false">IF(AND($U39&gt;FF$6,$U39&lt;=FG$6),+$T39,0)</f>
        <v>0</v>
      </c>
      <c r="FH39" s="87" t="n">
        <f aca="false">IF(AND($U39&gt;FG$6,$U39&lt;=FH$6),+$T39,0)</f>
        <v>0</v>
      </c>
      <c r="FI39" s="87" t="n">
        <f aca="false">IF(AND($U39&gt;FH$6,$U39&lt;=FI$6),+$T39,0)</f>
        <v>0</v>
      </c>
      <c r="FJ39" s="87" t="n">
        <f aca="false">IF(AND($U39&gt;FI$6,$U39&lt;=FJ$6),+$T39,0)</f>
        <v>0</v>
      </c>
      <c r="FK39" s="87" t="n">
        <f aca="false">IF(AND($U39&gt;FJ$6,$U39&lt;=FK$6),+$T39,0)</f>
        <v>0</v>
      </c>
      <c r="FL39" s="87" t="n">
        <f aca="false">IF(AND($U39&gt;FK$6,$U39&lt;=FL$6),+$T39,0)</f>
        <v>0</v>
      </c>
      <c r="FM39" s="87" t="n">
        <f aca="false">IF(AND($U39&gt;FL$6,$U39&lt;=FM$6),+$T39,0)</f>
        <v>0</v>
      </c>
      <c r="FN39" s="87" t="n">
        <f aca="false">IF(AND($U39&gt;FM$6,$U39&lt;=FN$6),+$T39,0)</f>
        <v>0</v>
      </c>
      <c r="FO39" s="87" t="n">
        <f aca="false">IF(AND($U39&gt;FN$6,$U39&lt;=FO$6),+$T39,0)</f>
        <v>0</v>
      </c>
      <c r="FP39" s="87" t="n">
        <f aca="false">IF(AND($U39&gt;FO$6,$U39&lt;=FP$6),+$T39,0)</f>
        <v>0</v>
      </c>
      <c r="FQ39" s="87" t="n">
        <f aca="false">IF(AND($U39&gt;FP$6,$U39&lt;=FQ$6),+$T39,0)</f>
        <v>0</v>
      </c>
      <c r="FR39" s="87" t="n">
        <f aca="false">IF(AND($U39&gt;FQ$6,$U39&lt;=FR$6),+$T39,0)</f>
        <v>0</v>
      </c>
      <c r="FS39" s="87" t="n">
        <f aca="false">IF(AND($U39&gt;FR$6,$U39&lt;=FS$6),+$T39,0)</f>
        <v>0</v>
      </c>
      <c r="FT39" s="87" t="n">
        <f aca="false">IF(AND($U39&gt;FS$6,$U39&lt;=FT$6),+$T39,0)</f>
        <v>0</v>
      </c>
      <c r="FU39" s="87" t="n">
        <f aca="false">IF(AND($U39&gt;FT$6,$U39&lt;=FU$6),+$T39,0)</f>
        <v>0</v>
      </c>
      <c r="FV39" s="87" t="n">
        <f aca="false">IF(AND($U39&gt;FU$6,$U39&lt;=FV$6),+$T39,0)</f>
        <v>0</v>
      </c>
      <c r="FW39" s="87" t="n">
        <f aca="false">IF(AND($U39&gt;FV$6,$U39&lt;=FW$6),+$T39,0)</f>
        <v>0</v>
      </c>
      <c r="FX39" s="87" t="n">
        <f aca="false">IF(AND($U39&gt;FW$6,$U39&lt;=FX$6),+$T39,0)</f>
        <v>0</v>
      </c>
      <c r="FY39" s="87" t="n">
        <f aca="false">IF(AND($U39&gt;FX$6,$U39&lt;=FY$6),+$T39,0)</f>
        <v>0</v>
      </c>
      <c r="FZ39" s="87" t="n">
        <f aca="false">IF(AND($U39&gt;FY$6,$U39&lt;=FZ$6),+$T39,0)</f>
        <v>0</v>
      </c>
      <c r="GA39" s="87" t="n">
        <f aca="false">IF(AND($U39&gt;FZ$6,$U39&lt;=GA$6),+$T39,0)</f>
        <v>0</v>
      </c>
      <c r="GB39" s="87" t="n">
        <f aca="false">IF(AND($U39&gt;GA$6,$U39&lt;=GB$6),+$T39,0)</f>
        <v>0</v>
      </c>
      <c r="GC39" s="87" t="n">
        <f aca="false">IF(AND($U39&gt;GB$6,$U39&lt;=GC$6),+$T39,0)</f>
        <v>0</v>
      </c>
      <c r="GD39" s="87" t="n">
        <f aca="false">IF(AND($U39&gt;GC$6,$U39&lt;=GD$6),+$T39,0)</f>
        <v>71.65</v>
      </c>
      <c r="GE39" s="87" t="n">
        <f aca="false">IF(AND($U39&gt;GD$6,$U39&lt;=GE$6),+$T39,0)</f>
        <v>0</v>
      </c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</row>
    <row r="40" customFormat="false" ht="12.75" hidden="false" customHeight="false" outlineLevel="0" collapsed="false">
      <c r="A40" s="96" t="n">
        <v>4</v>
      </c>
      <c r="B40" s="86" t="s">
        <v>260</v>
      </c>
      <c r="C40" s="97" t="s">
        <v>257</v>
      </c>
      <c r="D40" s="81" t="s">
        <v>295</v>
      </c>
      <c r="E40" s="0" t="s">
        <v>296</v>
      </c>
      <c r="F40" s="99" t="n">
        <v>37134</v>
      </c>
      <c r="H40" s="101" t="s">
        <v>297</v>
      </c>
      <c r="I40" s="42" t="s">
        <v>313</v>
      </c>
      <c r="J40" s="89" t="s">
        <v>298</v>
      </c>
      <c r="K40" s="39"/>
      <c r="L40" s="101" t="s">
        <v>284</v>
      </c>
      <c r="M40" s="35"/>
      <c r="N40" s="35"/>
      <c r="O40" s="101"/>
      <c r="P40" s="101"/>
      <c r="Q40" s="101"/>
      <c r="R40" s="105" t="n">
        <v>168.85</v>
      </c>
      <c r="S40" s="101" t="s">
        <v>288</v>
      </c>
      <c r="T40" s="55" t="n">
        <f aca="false">IF($S40="USD",+$R40,VLOOKUP($S40,Rates!$A$3:$C$7,3)*$R40)</f>
        <v>168.85</v>
      </c>
      <c r="U40" s="107" t="n">
        <f aca="false">DATE(2004,1,15)</f>
        <v>38001</v>
      </c>
      <c r="V40" s="18"/>
      <c r="W40" s="18"/>
      <c r="X40" s="87" t="n">
        <f aca="false">IF(AND($U40&gt;W$6,$U40&lt;=X$6),+$T40,0)</f>
        <v>0</v>
      </c>
      <c r="Y40" s="87" t="n">
        <f aca="false">IF(AND($U40&gt;X$6,$U40&lt;=Y$6),+$T40,0)</f>
        <v>0</v>
      </c>
      <c r="Z40" s="87" t="n">
        <f aca="false">IF(AND($U40&gt;Y$6,$U40&lt;=Z$6),+$T40,0)</f>
        <v>0</v>
      </c>
      <c r="AA40" s="87" t="n">
        <f aca="false">IF(AND($U40&gt;Z$6,$U40&lt;=AA$6),+$T40,0)</f>
        <v>0</v>
      </c>
      <c r="AB40" s="87" t="n">
        <f aca="false">IF(AND($U40&gt;AA$6,$U40&lt;=AB$6),+$T40,0)</f>
        <v>0</v>
      </c>
      <c r="AC40" s="87" t="n">
        <f aca="false">IF(AND($U40&gt;AB$6,$U40&lt;=AC$6),+$T40,0)</f>
        <v>0</v>
      </c>
      <c r="AD40" s="87" t="n">
        <f aca="false">IF(AND($U40&gt;AC$6,$U40&lt;=AD$6),+$T40,0)</f>
        <v>0</v>
      </c>
      <c r="AE40" s="87" t="n">
        <f aca="false">IF(AND($U40&gt;AD$6,$U40&lt;=AE$6),+$T40,0)</f>
        <v>0</v>
      </c>
      <c r="AF40" s="87" t="n">
        <f aca="false">IF(AND($U40&gt;AE$6,$U40&lt;=AF$6),+$T40,0)</f>
        <v>0</v>
      </c>
      <c r="AG40" s="87" t="n">
        <f aca="false">IF(AND($U40&gt;AF$6,$U40&lt;=AG$6),+$T40,0)</f>
        <v>0</v>
      </c>
      <c r="AH40" s="87" t="n">
        <f aca="false">IF(AND($U40&gt;AG$6,$U40&lt;=AH$6),+$T40,0)</f>
        <v>168.85</v>
      </c>
      <c r="AI40" s="87" t="n">
        <f aca="false">IF(AND($U40&gt;AH$6,$U40&lt;=AI$6),+$T40,0)</f>
        <v>0</v>
      </c>
      <c r="AJ40" s="87" t="n">
        <f aca="false">IF(AND($U40&gt;AI$6,$U40&lt;=AJ$6),+$T40,0)</f>
        <v>0</v>
      </c>
      <c r="AK40" s="87" t="n">
        <f aca="false">IF(AND($U40&gt;AJ$6,$U40&lt;=AK$6),+$T40,0)</f>
        <v>0</v>
      </c>
      <c r="AL40" s="87" t="n">
        <f aca="false">IF(AND($U40&gt;AK$6,$U40&lt;=AL$6),+$T40,0)</f>
        <v>0</v>
      </c>
      <c r="AM40" s="87" t="n">
        <f aca="false">IF(AND($U40&gt;AL$6,$U40&lt;=AM$6),+$T40,0)</f>
        <v>0</v>
      </c>
      <c r="AN40" s="87" t="n">
        <f aca="false">IF(AND($U40&gt;AM$6,$U40&lt;=AN$6),+$T40,0)</f>
        <v>0</v>
      </c>
      <c r="AO40" s="87" t="n">
        <f aca="false">IF(AND($U40&gt;AN$6,$U40&lt;=AO$6),+$T40,0)</f>
        <v>0</v>
      </c>
      <c r="AP40" s="87" t="n">
        <f aca="false">IF(AND($U40&gt;AO$6,$U40&lt;=AP$6),+$T40,0)</f>
        <v>0</v>
      </c>
      <c r="AQ40" s="87" t="n">
        <f aca="false">IF(AND($U40&gt;AP$6,$U40&lt;=AQ$6),+$T40,0)</f>
        <v>0</v>
      </c>
      <c r="AR40" s="87" t="n">
        <f aca="false">IF(AND($U40&gt;AQ$6,$U40&lt;=AR$6),+$T40,0)</f>
        <v>0</v>
      </c>
      <c r="AS40" s="87" t="n">
        <f aca="false">IF(AND($U40&gt;AR$6,$U40&lt;=AS$6),+$T40,0)</f>
        <v>0</v>
      </c>
      <c r="AT40" s="87" t="n">
        <f aca="false">IF(AND($U40&gt;AS$6,$U40&lt;=AT$6),+$T40,0)</f>
        <v>0</v>
      </c>
      <c r="AU40" s="87" t="n">
        <f aca="false">IF(AND($U40&gt;AT$6,$U40&lt;=AU$6),+$T40,0)</f>
        <v>0</v>
      </c>
      <c r="AV40" s="87" t="n">
        <f aca="false">IF(AND($U40&gt;AU$6,$U40&lt;=AV$6),+$T40,0)</f>
        <v>0</v>
      </c>
      <c r="AW40" s="87" t="n">
        <f aca="false">IF(AND($U40&gt;AV$6,$U40&lt;=AW$6),+$T40,0)</f>
        <v>0</v>
      </c>
      <c r="AX40" s="87" t="n">
        <f aca="false">IF(AND($U40&gt;AW$6,$U40&lt;=AX$6),+$T40,0)</f>
        <v>0</v>
      </c>
      <c r="AY40" s="87" t="n">
        <f aca="false">IF(AND($U40&gt;AX$6,$U40&lt;=AY$6),+$T40,0)</f>
        <v>0</v>
      </c>
      <c r="AZ40" s="87" t="n">
        <f aca="false">IF(AND($U40&gt;AY$6,$U40&lt;=AZ$6),+$T40,0)</f>
        <v>0</v>
      </c>
      <c r="BA40" s="87" t="n">
        <f aca="false">IF(AND($U40&gt;AZ$6,$U40&lt;=BA$6),+$T40,0)</f>
        <v>0</v>
      </c>
      <c r="BB40" s="87" t="n">
        <f aca="false">IF(AND($U40&gt;BA$6,$U40&lt;=BB$6),+$T40,0)</f>
        <v>0</v>
      </c>
      <c r="BC40" s="87" t="n">
        <f aca="false">IF(AND($U40&gt;BB$6,$U40&lt;=BC$6),+$T40,0)</f>
        <v>0</v>
      </c>
      <c r="BD40" s="87" t="n">
        <f aca="false">IF(AND($U40&gt;BC$6,$U40&lt;=BD$6),+$T40,0)</f>
        <v>0</v>
      </c>
      <c r="BE40" s="87" t="n">
        <f aca="false">IF(AND($U40&gt;BD$6,$U40&lt;=BE$6),+$T40,0)</f>
        <v>0</v>
      </c>
      <c r="BF40" s="87" t="n">
        <f aca="false">IF(AND($U40&gt;BE$6,$U40&lt;=BF$6),+$T40,0)</f>
        <v>0</v>
      </c>
      <c r="BG40" s="87" t="n">
        <f aca="false">IF(AND($U40&gt;BF$6,$U40&lt;=BG$6),+$T40,0)</f>
        <v>0</v>
      </c>
      <c r="BH40" s="87" t="n">
        <f aca="false">IF(AND($U40&gt;BG$6,$U40&lt;=BH$6),+$T40,0)</f>
        <v>0</v>
      </c>
      <c r="BI40" s="87" t="n">
        <f aca="false">IF(AND($U40&gt;BH$6,$U40&lt;=BI$6),+$T40,0)</f>
        <v>0</v>
      </c>
      <c r="BJ40" s="87" t="n">
        <f aca="false">IF(AND($U40&gt;BI$6,$U40&lt;=BJ$6),+$T40,0)</f>
        <v>0</v>
      </c>
      <c r="BK40" s="87" t="n">
        <f aca="false">IF(AND($U40&gt;BJ$6,$U40&lt;=BK$6),+$T40,0)</f>
        <v>0</v>
      </c>
      <c r="BL40" s="87" t="n">
        <f aca="false">IF(AND($U40&gt;BK$6,$U40&lt;=BL$6),+$T40,0)</f>
        <v>0</v>
      </c>
      <c r="BM40" s="87" t="n">
        <f aca="false">IF(AND($U40&gt;BL$6,$U40&lt;=BM$6),+$T40,0)</f>
        <v>0</v>
      </c>
      <c r="BN40" s="87" t="n">
        <f aca="false">IF(AND($U40&gt;BM$6,$U40&lt;=BN$6),+$T40,0)</f>
        <v>0</v>
      </c>
      <c r="BO40" s="87" t="n">
        <f aca="false">IF(AND($U40&gt;BN$6,$U40&lt;=BO$6),+$T40,0)</f>
        <v>0</v>
      </c>
      <c r="BP40" s="87" t="n">
        <f aca="false">IF(AND($U40&gt;BO$6,$U40&lt;=BP$6),+$T40,0)</f>
        <v>0</v>
      </c>
      <c r="BQ40" s="87" t="n">
        <f aca="false">IF(AND($U40&gt;BP$6,$U40&lt;=BQ$6),+$T40,0)</f>
        <v>0</v>
      </c>
      <c r="BR40" s="87" t="n">
        <f aca="false">IF(AND($U40&gt;BQ$6,$U40&lt;=BR$6),+$T40,0)</f>
        <v>0</v>
      </c>
      <c r="BS40" s="87" t="n">
        <f aca="false">IF(AND($U40&gt;BR$6,$U40&lt;=BS$6),+$T40,0)</f>
        <v>0</v>
      </c>
      <c r="BT40" s="87" t="n">
        <f aca="false">IF(AND($U40&gt;BS$6,$U40&lt;=BT$6),+$T40,0)</f>
        <v>0</v>
      </c>
      <c r="BU40" s="87" t="n">
        <f aca="false">IF(AND($U40&gt;BT$6,$U40&lt;=BU$6),+$T40,0)</f>
        <v>0</v>
      </c>
      <c r="BV40" s="87" t="n">
        <f aca="false">IF(AND($U40&gt;BU$6,$U40&lt;=BV$6),+$T40,0)</f>
        <v>0</v>
      </c>
      <c r="BW40" s="87" t="n">
        <f aca="false">IF(AND($U40&gt;BV$6,$U40&lt;=BW$6),+$T40,0)</f>
        <v>0</v>
      </c>
      <c r="BX40" s="87" t="n">
        <f aca="false">IF(AND($U40&gt;BW$6,$U40&lt;=BX$6),+$T40,0)</f>
        <v>0</v>
      </c>
      <c r="BY40" s="87" t="n">
        <f aca="false">IF(AND($U40&gt;BX$6,$U40&lt;=BY$6),+$T40,0)</f>
        <v>0</v>
      </c>
      <c r="BZ40" s="87" t="n">
        <f aca="false">IF(AND($U40&gt;BY$6,$U40&lt;=BZ$6),+$T40,0)</f>
        <v>0</v>
      </c>
      <c r="CA40" s="87" t="n">
        <f aca="false">IF(AND($U40&gt;BZ$6,$U40&lt;=CA$6),+$T40,0)</f>
        <v>0</v>
      </c>
      <c r="CB40" s="87" t="n">
        <f aca="false">IF(AND($U40&gt;CA$6,$U40&lt;=CB$6),+$T40,0)</f>
        <v>0</v>
      </c>
      <c r="CC40" s="87" t="n">
        <f aca="false">IF(AND($U40&gt;CB$6,$U40&lt;=CC$6),+$T40,0)</f>
        <v>0</v>
      </c>
      <c r="CD40" s="87" t="n">
        <f aca="false">IF(AND($U40&gt;CC$6,$U40&lt;=CD$6),+$T40,0)</f>
        <v>0</v>
      </c>
      <c r="CE40" s="87" t="n">
        <f aca="false">IF(AND($U40&gt;CD$6,$U40&lt;=CE$6),+$T40,0)</f>
        <v>0</v>
      </c>
      <c r="CF40" s="87" t="n">
        <f aca="false">IF(AND($U40&gt;CE$6,$U40&lt;=CF$6),+$T40,0)</f>
        <v>0</v>
      </c>
      <c r="CG40" s="87" t="n">
        <f aca="false">IF(AND($U40&gt;CF$6,$U40&lt;=CG$6),+$T40,0)</f>
        <v>0</v>
      </c>
      <c r="CH40" s="87" t="n">
        <f aca="false">IF(AND($U40&gt;CG$6,$U40&lt;=CH$6),+$T40,0)</f>
        <v>0</v>
      </c>
      <c r="CI40" s="87" t="n">
        <f aca="false">IF(AND($U40&gt;CH$6,$U40&lt;=CI$6),+$T40,0)</f>
        <v>0</v>
      </c>
      <c r="CJ40" s="87" t="n">
        <f aca="false">IF(AND($U40&gt;CI$6,$U40&lt;=CJ$6),+$T40,0)</f>
        <v>0</v>
      </c>
      <c r="CK40" s="87" t="n">
        <f aca="false">IF(AND($U40&gt;CJ$6,$U40&lt;=CK$6),+$T40,0)</f>
        <v>0</v>
      </c>
      <c r="CL40" s="87" t="n">
        <f aca="false">IF(AND($U40&gt;CK$6,$U40&lt;=CL$6),+$T40,0)</f>
        <v>0</v>
      </c>
      <c r="CM40" s="87" t="n">
        <f aca="false">IF(AND($U40&gt;CL$6,$U40&lt;=CM$6),+$T40,0)</f>
        <v>0</v>
      </c>
      <c r="CN40" s="87" t="n">
        <f aca="false">IF(AND($U40&gt;CM$6,$U40&lt;=CN$6),+$T40,0)</f>
        <v>0</v>
      </c>
      <c r="CO40" s="87" t="n">
        <f aca="false">IF(AND($U40&gt;CN$6,$U40&lt;=CO$6),+$T40,0)</f>
        <v>0</v>
      </c>
      <c r="CP40" s="87" t="n">
        <f aca="false">IF(AND($U40&gt;CO$6,$U40&lt;=CP$6),+$T40,0)</f>
        <v>0</v>
      </c>
      <c r="CQ40" s="87" t="n">
        <f aca="false">IF(AND($U40&gt;CP$6,$U40&lt;=CQ$6),+$T40,0)</f>
        <v>0</v>
      </c>
      <c r="CR40" s="87" t="n">
        <f aca="false">IF(AND($U40&gt;CQ$6,$U40&lt;=CR$6),+$T40,0)</f>
        <v>0</v>
      </c>
      <c r="CS40" s="87" t="n">
        <f aca="false">IF(AND($U40&gt;CR$6,$U40&lt;=CS$6),+$T40,0)</f>
        <v>0</v>
      </c>
      <c r="CT40" s="87" t="n">
        <f aca="false">IF(AND($U40&gt;CS$6,$U40&lt;=CT$6),+$T40,0)</f>
        <v>0</v>
      </c>
      <c r="CU40" s="87" t="n">
        <f aca="false">IF(AND($U40&gt;CT$6,$U40&lt;=CU$6),+$T40,0)</f>
        <v>0</v>
      </c>
      <c r="CV40" s="87" t="n">
        <f aca="false">IF(AND($U40&gt;CU$6,$U40&lt;=CV$6),+$T40,0)</f>
        <v>0</v>
      </c>
      <c r="CW40" s="87" t="n">
        <f aca="false">IF(AND($U40&gt;CV$6,$U40&lt;=CW$6),+$T40,0)</f>
        <v>0</v>
      </c>
      <c r="CX40" s="87" t="n">
        <f aca="false">IF(AND($U40&gt;CW$6,$U40&lt;=CX$6),+$T40,0)</f>
        <v>0</v>
      </c>
      <c r="CY40" s="87" t="n">
        <f aca="false">IF(AND($U40&gt;CX$6,$U40&lt;=CY$6),+$T40,0)</f>
        <v>0</v>
      </c>
      <c r="CZ40" s="87" t="n">
        <f aca="false">IF(AND($U40&gt;CY$6,$U40&lt;=CZ$6),+$T40,0)</f>
        <v>0</v>
      </c>
      <c r="DA40" s="87" t="n">
        <f aca="false">IF(AND($U40&gt;CZ$6,$U40&lt;=DA$6),+$T40,0)</f>
        <v>0</v>
      </c>
      <c r="DB40" s="87" t="n">
        <f aca="false">IF(AND($U40&gt;DA$6,$U40&lt;=DB$6),+$T40,0)</f>
        <v>0</v>
      </c>
      <c r="DC40" s="87" t="n">
        <f aca="false">IF(AND($U40&gt;DB$6,$U40&lt;=DC$6),+$T40,0)</f>
        <v>0</v>
      </c>
      <c r="DD40" s="87" t="n">
        <f aca="false">IF(AND($U40&gt;DC$6,$U40&lt;=DD$6),+$T40,0)</f>
        <v>0</v>
      </c>
      <c r="DE40" s="87" t="n">
        <f aca="false">IF(AND($U40&gt;DD$6,$U40&lt;=DE$6),+$T40,0)</f>
        <v>0</v>
      </c>
      <c r="DF40" s="87" t="n">
        <f aca="false">IF(AND($U40&gt;DE$6,$U40&lt;=DF$6),+$T40,0)</f>
        <v>0</v>
      </c>
      <c r="DG40" s="87" t="n">
        <f aca="false">IF(AND($U40&gt;DF$6,$U40&lt;=DG$6),+$T40,0)</f>
        <v>0</v>
      </c>
      <c r="DH40" s="87" t="n">
        <f aca="false">IF(AND($U40&gt;DG$6,$U40&lt;=DH$6),+$T40,0)</f>
        <v>0</v>
      </c>
      <c r="DI40" s="87" t="n">
        <f aca="false">IF(AND($U40&gt;DH$6,$U40&lt;=DI$6),+$T40,0)</f>
        <v>0</v>
      </c>
      <c r="DJ40" s="87" t="n">
        <f aca="false">IF(AND($U40&gt;DI$6,$U40&lt;=DJ$6),+$T40,0)</f>
        <v>0</v>
      </c>
      <c r="DK40" s="87" t="n">
        <f aca="false">IF(AND($U40&gt;DJ$6,$U40&lt;=DK$6),+$T40,0)</f>
        <v>0</v>
      </c>
      <c r="DL40" s="87" t="n">
        <f aca="false">IF(AND($U40&gt;DK$6,$U40&lt;=DL$6),+$T40,0)</f>
        <v>0</v>
      </c>
      <c r="DM40" s="87" t="n">
        <f aca="false">IF(AND($U40&gt;DL$6,$U40&lt;=DM$6),+$T40,0)</f>
        <v>0</v>
      </c>
      <c r="DN40" s="87" t="n">
        <f aca="false">IF(AND($U40&gt;DM$6,$U40&lt;=DN$6),+$T40,0)</f>
        <v>0</v>
      </c>
      <c r="DO40" s="87" t="n">
        <f aca="false">IF(AND($U40&gt;DN$6,$U40&lt;=DO$6),+$T40,0)</f>
        <v>0</v>
      </c>
      <c r="DP40" s="87" t="n">
        <f aca="false">IF(AND($U40&gt;DO$6,$U40&lt;=DP$6),+$T40,0)</f>
        <v>0</v>
      </c>
      <c r="DQ40" s="87" t="n">
        <f aca="false">IF(AND($U40&gt;DP$6,$U40&lt;=DQ$6),+$T40,0)</f>
        <v>0</v>
      </c>
      <c r="DR40" s="87" t="n">
        <f aca="false">IF(AND($U40&gt;DQ$6,$U40&lt;=DR$6),+$T40,0)</f>
        <v>0</v>
      </c>
      <c r="DS40" s="87" t="n">
        <f aca="false">IF(AND($U40&gt;DR$6,$U40&lt;=DS$6),+$T40,0)</f>
        <v>0</v>
      </c>
      <c r="DT40" s="87" t="n">
        <f aca="false">IF(AND($U40&gt;DS$6,$U40&lt;=DT$6),+$T40,0)</f>
        <v>0</v>
      </c>
      <c r="DU40" s="87" t="n">
        <f aca="false">IF(AND($U40&gt;DT$6,$U40&lt;=DU$6),+$T40,0)</f>
        <v>0</v>
      </c>
      <c r="DV40" s="87" t="n">
        <f aca="false">IF(AND($U40&gt;DU$6,$U40&lt;=DV$6),+$T40,0)</f>
        <v>0</v>
      </c>
      <c r="DW40" s="87" t="n">
        <f aca="false">IF(AND($U40&gt;DV$6,$U40&lt;=DW$6),+$T40,0)</f>
        <v>0</v>
      </c>
      <c r="DX40" s="87" t="n">
        <f aca="false">IF(AND($U40&gt;DW$6,$U40&lt;=DX$6),+$T40,0)</f>
        <v>0</v>
      </c>
      <c r="DY40" s="87" t="n">
        <f aca="false">IF(AND($U40&gt;DX$6,$U40&lt;=DY$6),+$T40,0)</f>
        <v>0</v>
      </c>
      <c r="DZ40" s="87" t="n">
        <f aca="false">IF(AND($U40&gt;DY$6,$U40&lt;=DZ$6),+$T40,0)</f>
        <v>0</v>
      </c>
      <c r="EA40" s="87" t="n">
        <f aca="false">IF(AND($U40&gt;DZ$6,$U40&lt;=EA$6),+$T40,0)</f>
        <v>0</v>
      </c>
      <c r="EB40" s="87" t="n">
        <f aca="false">IF(AND($U40&gt;EA$6,$U40&lt;=EB$6),+$T40,0)</f>
        <v>0</v>
      </c>
      <c r="EC40" s="87" t="n">
        <f aca="false">IF(AND($U40&gt;EB$6,$U40&lt;=EC$6),+$T40,0)</f>
        <v>0</v>
      </c>
      <c r="ED40" s="87" t="n">
        <f aca="false">IF(AND($U40&gt;EC$6,$U40&lt;=ED$6),+$T40,0)</f>
        <v>0</v>
      </c>
      <c r="EE40" s="87" t="n">
        <f aca="false">IF(AND($U40&gt;ED$6,$U40&lt;=EE$6),+$T40,0)</f>
        <v>0</v>
      </c>
      <c r="EF40" s="87" t="n">
        <f aca="false">IF(AND($U40&gt;EE$6,$U40&lt;=EF$6),+$T40,0)</f>
        <v>0</v>
      </c>
      <c r="EG40" s="87" t="n">
        <f aca="false">IF(AND($U40&gt;EF$6,$U40&lt;=EG$6),+$T40,0)</f>
        <v>0</v>
      </c>
      <c r="EH40" s="87" t="n">
        <f aca="false">IF(AND($U40&gt;EG$6,$U40&lt;=EH$6),+$T40,0)</f>
        <v>0</v>
      </c>
      <c r="EI40" s="87" t="n">
        <f aca="false">IF(AND($U40&gt;EH$6,$U40&lt;=EI$6),+$T40,0)</f>
        <v>0</v>
      </c>
      <c r="EJ40" s="87" t="n">
        <f aca="false">IF(AND($U40&gt;EI$6,$U40&lt;=EJ$6),+$T40,0)</f>
        <v>0</v>
      </c>
      <c r="EK40" s="87" t="n">
        <f aca="false">IF(AND($U40&gt;EJ$6,$U40&lt;=EK$6),+$T40,0)</f>
        <v>0</v>
      </c>
      <c r="EL40" s="87" t="n">
        <f aca="false">IF(AND($U40&gt;EK$6,$U40&lt;=EL$6),+$T40,0)</f>
        <v>0</v>
      </c>
      <c r="EM40" s="87" t="n">
        <f aca="false">IF(AND($U40&gt;EL$6,$U40&lt;=EM$6),+$T40,0)</f>
        <v>0</v>
      </c>
      <c r="EN40" s="87" t="n">
        <f aca="false">IF(AND($U40&gt;EM$6,$U40&lt;=EN$6),+$T40,0)</f>
        <v>0</v>
      </c>
      <c r="EO40" s="87" t="n">
        <f aca="false">IF(AND($U40&gt;EN$6,$U40&lt;=EO$6),+$T40,0)</f>
        <v>0</v>
      </c>
      <c r="EP40" s="87" t="n">
        <f aca="false">IF(AND($U40&gt;EO$6,$U40&lt;=EP$6),+$T40,0)</f>
        <v>0</v>
      </c>
      <c r="EQ40" s="87" t="n">
        <f aca="false">IF(AND($U40&gt;EP$6,$U40&lt;=EQ$6),+$T40,0)</f>
        <v>0</v>
      </c>
      <c r="ER40" s="87" t="n">
        <f aca="false">IF(AND($U40&gt;EQ$6,$U40&lt;=ER$6),+$T40,0)</f>
        <v>0</v>
      </c>
      <c r="ES40" s="87" t="n">
        <f aca="false">IF(AND($U40&gt;ER$6,$U40&lt;=ES$6),+$T40,0)</f>
        <v>0</v>
      </c>
      <c r="ET40" s="87" t="n">
        <f aca="false">IF(AND($U40&gt;ES$6,$U40&lt;=ET$6),+$T40,0)</f>
        <v>0</v>
      </c>
      <c r="EU40" s="87" t="n">
        <f aca="false">IF(AND($U40&gt;ET$6,$U40&lt;=EU$6),+$T40,0)</f>
        <v>0</v>
      </c>
      <c r="EV40" s="87" t="n">
        <f aca="false">IF(AND($U40&gt;EU$6,$U40&lt;=EV$6),+$T40,0)</f>
        <v>0</v>
      </c>
      <c r="EW40" s="87" t="n">
        <f aca="false">IF(AND($U40&gt;EV$6,$U40&lt;=EW$6),+$T40,0)</f>
        <v>0</v>
      </c>
      <c r="EX40" s="87" t="n">
        <f aca="false">IF(AND($U40&gt;EW$6,$U40&lt;=EX$6),+$T40,0)</f>
        <v>0</v>
      </c>
      <c r="EY40" s="87" t="n">
        <f aca="false">IF(AND($U40&gt;EX$6,$U40&lt;=EY$6),+$T40,0)</f>
        <v>0</v>
      </c>
      <c r="EZ40" s="87" t="n">
        <f aca="false">IF(AND($U40&gt;EY$6,$U40&lt;=EZ$6),+$T40,0)</f>
        <v>0</v>
      </c>
      <c r="FA40" s="87" t="n">
        <f aca="false">IF(AND($U40&gt;EZ$6,$U40&lt;=FA$6),+$T40,0)</f>
        <v>0</v>
      </c>
      <c r="FB40" s="87" t="n">
        <f aca="false">IF(AND($U40&gt;FA$6,$U40&lt;=FB$6),+$T40,0)</f>
        <v>0</v>
      </c>
      <c r="FC40" s="87" t="n">
        <f aca="false">IF(AND($U40&gt;FB$6,$U40&lt;=FC$6),+$T40,0)</f>
        <v>0</v>
      </c>
      <c r="FD40" s="87" t="n">
        <f aca="false">IF(AND($U40&gt;FC$6,$U40&lt;=FD$6),+$T40,0)</f>
        <v>0</v>
      </c>
      <c r="FE40" s="87" t="n">
        <f aca="false">IF(AND($U40&gt;FD$6,$U40&lt;=FE$6),+$T40,0)</f>
        <v>0</v>
      </c>
      <c r="FF40" s="87" t="n">
        <f aca="false">IF(AND($U40&gt;FE$6,$U40&lt;=FF$6),+$T40,0)</f>
        <v>0</v>
      </c>
      <c r="FG40" s="87" t="n">
        <f aca="false">IF(AND($U40&gt;FF$6,$U40&lt;=FG$6),+$T40,0)</f>
        <v>0</v>
      </c>
      <c r="FH40" s="87" t="n">
        <f aca="false">IF(AND($U40&gt;FG$6,$U40&lt;=FH$6),+$T40,0)</f>
        <v>0</v>
      </c>
      <c r="FI40" s="87" t="n">
        <f aca="false">IF(AND($U40&gt;FH$6,$U40&lt;=FI$6),+$T40,0)</f>
        <v>0</v>
      </c>
      <c r="FJ40" s="87" t="n">
        <f aca="false">IF(AND($U40&gt;FI$6,$U40&lt;=FJ$6),+$T40,0)</f>
        <v>0</v>
      </c>
      <c r="FK40" s="87" t="n">
        <f aca="false">IF(AND($U40&gt;FJ$6,$U40&lt;=FK$6),+$T40,0)</f>
        <v>0</v>
      </c>
      <c r="FL40" s="87" t="n">
        <f aca="false">IF(AND($U40&gt;FK$6,$U40&lt;=FL$6),+$T40,0)</f>
        <v>0</v>
      </c>
      <c r="FM40" s="87" t="n">
        <f aca="false">IF(AND($U40&gt;FL$6,$U40&lt;=FM$6),+$T40,0)</f>
        <v>0</v>
      </c>
      <c r="FN40" s="87" t="n">
        <f aca="false">IF(AND($U40&gt;FM$6,$U40&lt;=FN$6),+$T40,0)</f>
        <v>0</v>
      </c>
      <c r="FO40" s="87" t="n">
        <f aca="false">IF(AND($U40&gt;FN$6,$U40&lt;=FO$6),+$T40,0)</f>
        <v>0</v>
      </c>
      <c r="FP40" s="87" t="n">
        <f aca="false">IF(AND($U40&gt;FO$6,$U40&lt;=FP$6),+$T40,0)</f>
        <v>0</v>
      </c>
      <c r="FQ40" s="87" t="n">
        <f aca="false">IF(AND($U40&gt;FP$6,$U40&lt;=FQ$6),+$T40,0)</f>
        <v>0</v>
      </c>
      <c r="FR40" s="87" t="n">
        <f aca="false">IF(AND($U40&gt;FQ$6,$U40&lt;=FR$6),+$T40,0)</f>
        <v>0</v>
      </c>
      <c r="FS40" s="87" t="n">
        <f aca="false">IF(AND($U40&gt;FR$6,$U40&lt;=FS$6),+$T40,0)</f>
        <v>0</v>
      </c>
      <c r="FT40" s="87" t="n">
        <f aca="false">IF(AND($U40&gt;FS$6,$U40&lt;=FT$6),+$T40,0)</f>
        <v>0</v>
      </c>
      <c r="FU40" s="87" t="n">
        <f aca="false">IF(AND($U40&gt;FT$6,$U40&lt;=FU$6),+$T40,0)</f>
        <v>0</v>
      </c>
      <c r="FV40" s="87" t="n">
        <f aca="false">IF(AND($U40&gt;FU$6,$U40&lt;=FV$6),+$T40,0)</f>
        <v>0</v>
      </c>
      <c r="FW40" s="87" t="n">
        <f aca="false">IF(AND($U40&gt;FV$6,$U40&lt;=FW$6),+$T40,0)</f>
        <v>0</v>
      </c>
      <c r="FX40" s="87" t="n">
        <f aca="false">IF(AND($U40&gt;FW$6,$U40&lt;=FX$6),+$T40,0)</f>
        <v>0</v>
      </c>
      <c r="FY40" s="87" t="n">
        <f aca="false">IF(AND($U40&gt;FX$6,$U40&lt;=FY$6),+$T40,0)</f>
        <v>0</v>
      </c>
      <c r="FZ40" s="87" t="n">
        <f aca="false">IF(AND($U40&gt;FY$6,$U40&lt;=FZ$6),+$T40,0)</f>
        <v>0</v>
      </c>
      <c r="GA40" s="87" t="n">
        <f aca="false">IF(AND($U40&gt;FZ$6,$U40&lt;=GA$6),+$T40,0)</f>
        <v>0</v>
      </c>
      <c r="GB40" s="87" t="n">
        <f aca="false">IF(AND($U40&gt;GA$6,$U40&lt;=GB$6),+$T40,0)</f>
        <v>0</v>
      </c>
      <c r="GC40" s="87" t="n">
        <f aca="false">IF(AND($U40&gt;GB$6,$U40&lt;=GC$6),+$T40,0)</f>
        <v>0</v>
      </c>
      <c r="GD40" s="87" t="n">
        <f aca="false">IF(AND($U40&gt;GC$6,$U40&lt;=GD$6),+$T40,0)</f>
        <v>168.85</v>
      </c>
      <c r="GE40" s="87" t="n">
        <f aca="false">IF(AND($U40&gt;GD$6,$U40&lt;=GE$6),+$T40,0)</f>
        <v>0</v>
      </c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  <c r="IW40" s="18"/>
    </row>
    <row r="41" customFormat="false" ht="12.75" hidden="false" customHeight="false" outlineLevel="0" collapsed="false">
      <c r="A41" s="96" t="n">
        <v>4</v>
      </c>
      <c r="B41" s="86" t="s">
        <v>260</v>
      </c>
      <c r="C41" s="97" t="s">
        <v>257</v>
      </c>
      <c r="D41" s="81" t="s">
        <v>280</v>
      </c>
      <c r="E41" s="0" t="s">
        <v>296</v>
      </c>
      <c r="F41" s="99" t="n">
        <v>37134</v>
      </c>
      <c r="H41" s="101" t="s">
        <v>297</v>
      </c>
      <c r="I41" s="42" t="s">
        <v>314</v>
      </c>
      <c r="J41" s="89" t="s">
        <v>298</v>
      </c>
      <c r="K41" s="39"/>
      <c r="L41" s="101" t="s">
        <v>284</v>
      </c>
      <c r="M41" s="35"/>
      <c r="N41" s="35"/>
      <c r="O41" s="101"/>
      <c r="P41" s="101"/>
      <c r="Q41" s="101"/>
      <c r="R41" s="105" t="n">
        <v>23.2</v>
      </c>
      <c r="S41" s="101" t="s">
        <v>288</v>
      </c>
      <c r="T41" s="55" t="n">
        <f aca="false">IF($S41="USD",+$R41,VLOOKUP($S41,Rates!$A$3:$C$7,3)*$R41)</f>
        <v>23.2</v>
      </c>
      <c r="U41" s="107" t="n">
        <f aca="false">DATE(2004,2,23)</f>
        <v>38040</v>
      </c>
      <c r="V41" s="18"/>
      <c r="W41" s="18"/>
      <c r="X41" s="87" t="n">
        <f aca="false">IF(AND($U41&gt;W$6,$U41&lt;=X$6),+$T41,0)</f>
        <v>0</v>
      </c>
      <c r="Y41" s="87" t="n">
        <f aca="false">IF(AND($U41&gt;X$6,$U41&lt;=Y$6),+$T41,0)</f>
        <v>0</v>
      </c>
      <c r="Z41" s="87" t="n">
        <f aca="false">IF(AND($U41&gt;Y$6,$U41&lt;=Z$6),+$T41,0)</f>
        <v>0</v>
      </c>
      <c r="AA41" s="87" t="n">
        <f aca="false">IF(AND($U41&gt;Z$6,$U41&lt;=AA$6),+$T41,0)</f>
        <v>0</v>
      </c>
      <c r="AB41" s="87" t="n">
        <f aca="false">IF(AND($U41&gt;AA$6,$U41&lt;=AB$6),+$T41,0)</f>
        <v>0</v>
      </c>
      <c r="AC41" s="87" t="n">
        <f aca="false">IF(AND($U41&gt;AB$6,$U41&lt;=AC$6),+$T41,0)</f>
        <v>0</v>
      </c>
      <c r="AD41" s="87" t="n">
        <f aca="false">IF(AND($U41&gt;AC$6,$U41&lt;=AD$6),+$T41,0)</f>
        <v>0</v>
      </c>
      <c r="AE41" s="87" t="n">
        <f aca="false">IF(AND($U41&gt;AD$6,$U41&lt;=AE$6),+$T41,0)</f>
        <v>0</v>
      </c>
      <c r="AF41" s="87" t="n">
        <f aca="false">IF(AND($U41&gt;AE$6,$U41&lt;=AF$6),+$T41,0)</f>
        <v>0</v>
      </c>
      <c r="AG41" s="87" t="n">
        <f aca="false">IF(AND($U41&gt;AF$6,$U41&lt;=AG$6),+$T41,0)</f>
        <v>0</v>
      </c>
      <c r="AH41" s="87" t="n">
        <f aca="false">IF(AND($U41&gt;AG$6,$U41&lt;=AH$6),+$T41,0)</f>
        <v>23.2</v>
      </c>
      <c r="AI41" s="87" t="n">
        <f aca="false">IF(AND($U41&gt;AH$6,$U41&lt;=AI$6),+$T41,0)</f>
        <v>0</v>
      </c>
      <c r="AJ41" s="87" t="n">
        <f aca="false">IF(AND($U41&gt;AI$6,$U41&lt;=AJ$6),+$T41,0)</f>
        <v>0</v>
      </c>
      <c r="AK41" s="87" t="n">
        <f aca="false">IF(AND($U41&gt;AJ$6,$U41&lt;=AK$6),+$T41,0)</f>
        <v>0</v>
      </c>
      <c r="AL41" s="87" t="n">
        <f aca="false">IF(AND($U41&gt;AK$6,$U41&lt;=AL$6),+$T41,0)</f>
        <v>0</v>
      </c>
      <c r="AM41" s="87" t="n">
        <f aca="false">IF(AND($U41&gt;AL$6,$U41&lt;=AM$6),+$T41,0)</f>
        <v>0</v>
      </c>
      <c r="AN41" s="87" t="n">
        <f aca="false">IF(AND($U41&gt;AM$6,$U41&lt;=AN$6),+$T41,0)</f>
        <v>0</v>
      </c>
      <c r="AO41" s="87" t="n">
        <f aca="false">IF(AND($U41&gt;AN$6,$U41&lt;=AO$6),+$T41,0)</f>
        <v>0</v>
      </c>
      <c r="AP41" s="87" t="n">
        <f aca="false">IF(AND($U41&gt;AO$6,$U41&lt;=AP$6),+$T41,0)</f>
        <v>0</v>
      </c>
      <c r="AQ41" s="87" t="n">
        <f aca="false">IF(AND($U41&gt;AP$6,$U41&lt;=AQ$6),+$T41,0)</f>
        <v>0</v>
      </c>
      <c r="AR41" s="87" t="n">
        <f aca="false">IF(AND($U41&gt;AQ$6,$U41&lt;=AR$6),+$T41,0)</f>
        <v>0</v>
      </c>
      <c r="AS41" s="87" t="n">
        <f aca="false">IF(AND($U41&gt;AR$6,$U41&lt;=AS$6),+$T41,0)</f>
        <v>0</v>
      </c>
      <c r="AT41" s="87" t="n">
        <f aca="false">IF(AND($U41&gt;AS$6,$U41&lt;=AT$6),+$T41,0)</f>
        <v>0</v>
      </c>
      <c r="AU41" s="87" t="n">
        <f aca="false">IF(AND($U41&gt;AT$6,$U41&lt;=AU$6),+$T41,0)</f>
        <v>0</v>
      </c>
      <c r="AV41" s="87" t="n">
        <f aca="false">IF(AND($U41&gt;AU$6,$U41&lt;=AV$6),+$T41,0)</f>
        <v>0</v>
      </c>
      <c r="AW41" s="87" t="n">
        <f aca="false">IF(AND($U41&gt;AV$6,$U41&lt;=AW$6),+$T41,0)</f>
        <v>0</v>
      </c>
      <c r="AX41" s="87" t="n">
        <f aca="false">IF(AND($U41&gt;AW$6,$U41&lt;=AX$6),+$T41,0)</f>
        <v>0</v>
      </c>
      <c r="AY41" s="87" t="n">
        <f aca="false">IF(AND($U41&gt;AX$6,$U41&lt;=AY$6),+$T41,0)</f>
        <v>0</v>
      </c>
      <c r="AZ41" s="87" t="n">
        <f aca="false">IF(AND($U41&gt;AY$6,$U41&lt;=AZ$6),+$T41,0)</f>
        <v>0</v>
      </c>
      <c r="BA41" s="87" t="n">
        <f aca="false">IF(AND($U41&gt;AZ$6,$U41&lt;=BA$6),+$T41,0)</f>
        <v>0</v>
      </c>
      <c r="BB41" s="87" t="n">
        <f aca="false">IF(AND($U41&gt;BA$6,$U41&lt;=BB$6),+$T41,0)</f>
        <v>0</v>
      </c>
      <c r="BC41" s="87" t="n">
        <f aca="false">IF(AND($U41&gt;BB$6,$U41&lt;=BC$6),+$T41,0)</f>
        <v>0</v>
      </c>
      <c r="BD41" s="87" t="n">
        <f aca="false">IF(AND($U41&gt;BC$6,$U41&lt;=BD$6),+$T41,0)</f>
        <v>0</v>
      </c>
      <c r="BE41" s="87" t="n">
        <f aca="false">IF(AND($U41&gt;BD$6,$U41&lt;=BE$6),+$T41,0)</f>
        <v>0</v>
      </c>
      <c r="BF41" s="87" t="n">
        <f aca="false">IF(AND($U41&gt;BE$6,$U41&lt;=BF$6),+$T41,0)</f>
        <v>0</v>
      </c>
      <c r="BG41" s="87" t="n">
        <f aca="false">IF(AND($U41&gt;BF$6,$U41&lt;=BG$6),+$T41,0)</f>
        <v>0</v>
      </c>
      <c r="BH41" s="87" t="n">
        <f aca="false">IF(AND($U41&gt;BG$6,$U41&lt;=BH$6),+$T41,0)</f>
        <v>0</v>
      </c>
      <c r="BI41" s="87" t="n">
        <f aca="false">IF(AND($U41&gt;BH$6,$U41&lt;=BI$6),+$T41,0)</f>
        <v>0</v>
      </c>
      <c r="BJ41" s="87" t="n">
        <f aca="false">IF(AND($U41&gt;BI$6,$U41&lt;=BJ$6),+$T41,0)</f>
        <v>0</v>
      </c>
      <c r="BK41" s="87" t="n">
        <f aca="false">IF(AND($U41&gt;BJ$6,$U41&lt;=BK$6),+$T41,0)</f>
        <v>0</v>
      </c>
      <c r="BL41" s="87" t="n">
        <f aca="false">IF(AND($U41&gt;BK$6,$U41&lt;=BL$6),+$T41,0)</f>
        <v>0</v>
      </c>
      <c r="BM41" s="87" t="n">
        <f aca="false">IF(AND($U41&gt;BL$6,$U41&lt;=BM$6),+$T41,0)</f>
        <v>0</v>
      </c>
      <c r="BN41" s="87" t="n">
        <f aca="false">IF(AND($U41&gt;BM$6,$U41&lt;=BN$6),+$T41,0)</f>
        <v>0</v>
      </c>
      <c r="BO41" s="87" t="n">
        <f aca="false">IF(AND($U41&gt;BN$6,$U41&lt;=BO$6),+$T41,0)</f>
        <v>0</v>
      </c>
      <c r="BP41" s="87" t="n">
        <f aca="false">IF(AND($U41&gt;BO$6,$U41&lt;=BP$6),+$T41,0)</f>
        <v>0</v>
      </c>
      <c r="BQ41" s="87" t="n">
        <f aca="false">IF(AND($U41&gt;BP$6,$U41&lt;=BQ$6),+$T41,0)</f>
        <v>0</v>
      </c>
      <c r="BR41" s="87" t="n">
        <f aca="false">IF(AND($U41&gt;BQ$6,$U41&lt;=BR$6),+$T41,0)</f>
        <v>0</v>
      </c>
      <c r="BS41" s="87" t="n">
        <f aca="false">IF(AND($U41&gt;BR$6,$U41&lt;=BS$6),+$T41,0)</f>
        <v>0</v>
      </c>
      <c r="BT41" s="87" t="n">
        <f aca="false">IF(AND($U41&gt;BS$6,$U41&lt;=BT$6),+$T41,0)</f>
        <v>0</v>
      </c>
      <c r="BU41" s="87" t="n">
        <f aca="false">IF(AND($U41&gt;BT$6,$U41&lt;=BU$6),+$T41,0)</f>
        <v>0</v>
      </c>
      <c r="BV41" s="87" t="n">
        <f aca="false">IF(AND($U41&gt;BU$6,$U41&lt;=BV$6),+$T41,0)</f>
        <v>0</v>
      </c>
      <c r="BW41" s="87" t="n">
        <f aca="false">IF(AND($U41&gt;BV$6,$U41&lt;=BW$6),+$T41,0)</f>
        <v>0</v>
      </c>
      <c r="BX41" s="87" t="n">
        <f aca="false">IF(AND($U41&gt;BW$6,$U41&lt;=BX$6),+$T41,0)</f>
        <v>0</v>
      </c>
      <c r="BY41" s="87" t="n">
        <f aca="false">IF(AND($U41&gt;BX$6,$U41&lt;=BY$6),+$T41,0)</f>
        <v>0</v>
      </c>
      <c r="BZ41" s="87" t="n">
        <f aca="false">IF(AND($U41&gt;BY$6,$U41&lt;=BZ$6),+$T41,0)</f>
        <v>0</v>
      </c>
      <c r="CA41" s="87" t="n">
        <f aca="false">IF(AND($U41&gt;BZ$6,$U41&lt;=CA$6),+$T41,0)</f>
        <v>0</v>
      </c>
      <c r="CB41" s="87" t="n">
        <f aca="false">IF(AND($U41&gt;CA$6,$U41&lt;=CB$6),+$T41,0)</f>
        <v>0</v>
      </c>
      <c r="CC41" s="87" t="n">
        <f aca="false">IF(AND($U41&gt;CB$6,$U41&lt;=CC$6),+$T41,0)</f>
        <v>0</v>
      </c>
      <c r="CD41" s="87" t="n">
        <f aca="false">IF(AND($U41&gt;CC$6,$U41&lt;=CD$6),+$T41,0)</f>
        <v>0</v>
      </c>
      <c r="CE41" s="87" t="n">
        <f aca="false">IF(AND($U41&gt;CD$6,$U41&lt;=CE$6),+$T41,0)</f>
        <v>0</v>
      </c>
      <c r="CF41" s="87" t="n">
        <f aca="false">IF(AND($U41&gt;CE$6,$U41&lt;=CF$6),+$T41,0)</f>
        <v>0</v>
      </c>
      <c r="CG41" s="87" t="n">
        <f aca="false">IF(AND($U41&gt;CF$6,$U41&lt;=CG$6),+$T41,0)</f>
        <v>0</v>
      </c>
      <c r="CH41" s="87" t="n">
        <f aca="false">IF(AND($U41&gt;CG$6,$U41&lt;=CH$6),+$T41,0)</f>
        <v>0</v>
      </c>
      <c r="CI41" s="87" t="n">
        <f aca="false">IF(AND($U41&gt;CH$6,$U41&lt;=CI$6),+$T41,0)</f>
        <v>0</v>
      </c>
      <c r="CJ41" s="87" t="n">
        <f aca="false">IF(AND($U41&gt;CI$6,$U41&lt;=CJ$6),+$T41,0)</f>
        <v>0</v>
      </c>
      <c r="CK41" s="87" t="n">
        <f aca="false">IF(AND($U41&gt;CJ$6,$U41&lt;=CK$6),+$T41,0)</f>
        <v>0</v>
      </c>
      <c r="CL41" s="87" t="n">
        <f aca="false">IF(AND($U41&gt;CK$6,$U41&lt;=CL$6),+$T41,0)</f>
        <v>0</v>
      </c>
      <c r="CM41" s="87" t="n">
        <f aca="false">IF(AND($U41&gt;CL$6,$U41&lt;=CM$6),+$T41,0)</f>
        <v>0</v>
      </c>
      <c r="CN41" s="87" t="n">
        <f aca="false">IF(AND($U41&gt;CM$6,$U41&lt;=CN$6),+$T41,0)</f>
        <v>0</v>
      </c>
      <c r="CO41" s="87" t="n">
        <f aca="false">IF(AND($U41&gt;CN$6,$U41&lt;=CO$6),+$T41,0)</f>
        <v>0</v>
      </c>
      <c r="CP41" s="87" t="n">
        <f aca="false">IF(AND($U41&gt;CO$6,$U41&lt;=CP$6),+$T41,0)</f>
        <v>0</v>
      </c>
      <c r="CQ41" s="87" t="n">
        <f aca="false">IF(AND($U41&gt;CP$6,$U41&lt;=CQ$6),+$T41,0)</f>
        <v>0</v>
      </c>
      <c r="CR41" s="87" t="n">
        <f aca="false">IF(AND($U41&gt;CQ$6,$U41&lt;=CR$6),+$T41,0)</f>
        <v>0</v>
      </c>
      <c r="CS41" s="87" t="n">
        <f aca="false">IF(AND($U41&gt;CR$6,$U41&lt;=CS$6),+$T41,0)</f>
        <v>0</v>
      </c>
      <c r="CT41" s="87" t="n">
        <f aca="false">IF(AND($U41&gt;CS$6,$U41&lt;=CT$6),+$T41,0)</f>
        <v>0</v>
      </c>
      <c r="CU41" s="87" t="n">
        <f aca="false">IF(AND($U41&gt;CT$6,$U41&lt;=CU$6),+$T41,0)</f>
        <v>0</v>
      </c>
      <c r="CV41" s="87" t="n">
        <f aca="false">IF(AND($U41&gt;CU$6,$U41&lt;=CV$6),+$T41,0)</f>
        <v>0</v>
      </c>
      <c r="CW41" s="87" t="n">
        <f aca="false">IF(AND($U41&gt;CV$6,$U41&lt;=CW$6),+$T41,0)</f>
        <v>0</v>
      </c>
      <c r="CX41" s="87" t="n">
        <f aca="false">IF(AND($U41&gt;CW$6,$U41&lt;=CX$6),+$T41,0)</f>
        <v>0</v>
      </c>
      <c r="CY41" s="87" t="n">
        <f aca="false">IF(AND($U41&gt;CX$6,$U41&lt;=CY$6),+$T41,0)</f>
        <v>0</v>
      </c>
      <c r="CZ41" s="87" t="n">
        <f aca="false">IF(AND($U41&gt;CY$6,$U41&lt;=CZ$6),+$T41,0)</f>
        <v>0</v>
      </c>
      <c r="DA41" s="87" t="n">
        <f aca="false">IF(AND($U41&gt;CZ$6,$U41&lt;=DA$6),+$T41,0)</f>
        <v>0</v>
      </c>
      <c r="DB41" s="87" t="n">
        <f aca="false">IF(AND($U41&gt;DA$6,$U41&lt;=DB$6),+$T41,0)</f>
        <v>0</v>
      </c>
      <c r="DC41" s="87" t="n">
        <f aca="false">IF(AND($U41&gt;DB$6,$U41&lt;=DC$6),+$T41,0)</f>
        <v>0</v>
      </c>
      <c r="DD41" s="87" t="n">
        <f aca="false">IF(AND($U41&gt;DC$6,$U41&lt;=DD$6),+$T41,0)</f>
        <v>0</v>
      </c>
      <c r="DE41" s="87" t="n">
        <f aca="false">IF(AND($U41&gt;DD$6,$U41&lt;=DE$6),+$T41,0)</f>
        <v>0</v>
      </c>
      <c r="DF41" s="87" t="n">
        <f aca="false">IF(AND($U41&gt;DE$6,$U41&lt;=DF$6),+$T41,0)</f>
        <v>0</v>
      </c>
      <c r="DG41" s="87" t="n">
        <f aca="false">IF(AND($U41&gt;DF$6,$U41&lt;=DG$6),+$T41,0)</f>
        <v>0</v>
      </c>
      <c r="DH41" s="87" t="n">
        <f aca="false">IF(AND($U41&gt;DG$6,$U41&lt;=DH$6),+$T41,0)</f>
        <v>0</v>
      </c>
      <c r="DI41" s="87" t="n">
        <f aca="false">IF(AND($U41&gt;DH$6,$U41&lt;=DI$6),+$T41,0)</f>
        <v>0</v>
      </c>
      <c r="DJ41" s="87" t="n">
        <f aca="false">IF(AND($U41&gt;DI$6,$U41&lt;=DJ$6),+$T41,0)</f>
        <v>0</v>
      </c>
      <c r="DK41" s="87" t="n">
        <f aca="false">IF(AND($U41&gt;DJ$6,$U41&lt;=DK$6),+$T41,0)</f>
        <v>0</v>
      </c>
      <c r="DL41" s="87" t="n">
        <f aca="false">IF(AND($U41&gt;DK$6,$U41&lt;=DL$6),+$T41,0)</f>
        <v>0</v>
      </c>
      <c r="DM41" s="87" t="n">
        <f aca="false">IF(AND($U41&gt;DL$6,$U41&lt;=DM$6),+$T41,0)</f>
        <v>0</v>
      </c>
      <c r="DN41" s="87" t="n">
        <f aca="false">IF(AND($U41&gt;DM$6,$U41&lt;=DN$6),+$T41,0)</f>
        <v>0</v>
      </c>
      <c r="DO41" s="87" t="n">
        <f aca="false">IF(AND($U41&gt;DN$6,$U41&lt;=DO$6),+$T41,0)</f>
        <v>0</v>
      </c>
      <c r="DP41" s="87" t="n">
        <f aca="false">IF(AND($U41&gt;DO$6,$U41&lt;=DP$6),+$T41,0)</f>
        <v>0</v>
      </c>
      <c r="DQ41" s="87" t="n">
        <f aca="false">IF(AND($U41&gt;DP$6,$U41&lt;=DQ$6),+$T41,0)</f>
        <v>0</v>
      </c>
      <c r="DR41" s="87" t="n">
        <f aca="false">IF(AND($U41&gt;DQ$6,$U41&lt;=DR$6),+$T41,0)</f>
        <v>0</v>
      </c>
      <c r="DS41" s="87" t="n">
        <f aca="false">IF(AND($U41&gt;DR$6,$U41&lt;=DS$6),+$T41,0)</f>
        <v>0</v>
      </c>
      <c r="DT41" s="87" t="n">
        <f aca="false">IF(AND($U41&gt;DS$6,$U41&lt;=DT$6),+$T41,0)</f>
        <v>0</v>
      </c>
      <c r="DU41" s="87" t="n">
        <f aca="false">IF(AND($U41&gt;DT$6,$U41&lt;=DU$6),+$T41,0)</f>
        <v>0</v>
      </c>
      <c r="DV41" s="87" t="n">
        <f aca="false">IF(AND($U41&gt;DU$6,$U41&lt;=DV$6),+$T41,0)</f>
        <v>0</v>
      </c>
      <c r="DW41" s="87" t="n">
        <f aca="false">IF(AND($U41&gt;DV$6,$U41&lt;=DW$6),+$T41,0)</f>
        <v>0</v>
      </c>
      <c r="DX41" s="87" t="n">
        <f aca="false">IF(AND($U41&gt;DW$6,$U41&lt;=DX$6),+$T41,0)</f>
        <v>0</v>
      </c>
      <c r="DY41" s="87" t="n">
        <f aca="false">IF(AND($U41&gt;DX$6,$U41&lt;=DY$6),+$T41,0)</f>
        <v>0</v>
      </c>
      <c r="DZ41" s="87" t="n">
        <f aca="false">IF(AND($U41&gt;DY$6,$U41&lt;=DZ$6),+$T41,0)</f>
        <v>0</v>
      </c>
      <c r="EA41" s="87" t="n">
        <f aca="false">IF(AND($U41&gt;DZ$6,$U41&lt;=EA$6),+$T41,0)</f>
        <v>0</v>
      </c>
      <c r="EB41" s="87" t="n">
        <f aca="false">IF(AND($U41&gt;EA$6,$U41&lt;=EB$6),+$T41,0)</f>
        <v>0</v>
      </c>
      <c r="EC41" s="87" t="n">
        <f aca="false">IF(AND($U41&gt;EB$6,$U41&lt;=EC$6),+$T41,0)</f>
        <v>0</v>
      </c>
      <c r="ED41" s="87" t="n">
        <f aca="false">IF(AND($U41&gt;EC$6,$U41&lt;=ED$6),+$T41,0)</f>
        <v>0</v>
      </c>
      <c r="EE41" s="87" t="n">
        <f aca="false">IF(AND($U41&gt;ED$6,$U41&lt;=EE$6),+$T41,0)</f>
        <v>0</v>
      </c>
      <c r="EF41" s="87" t="n">
        <f aca="false">IF(AND($U41&gt;EE$6,$U41&lt;=EF$6),+$T41,0)</f>
        <v>0</v>
      </c>
      <c r="EG41" s="87" t="n">
        <f aca="false">IF(AND($U41&gt;EF$6,$U41&lt;=EG$6),+$T41,0)</f>
        <v>0</v>
      </c>
      <c r="EH41" s="87" t="n">
        <f aca="false">IF(AND($U41&gt;EG$6,$U41&lt;=EH$6),+$T41,0)</f>
        <v>0</v>
      </c>
      <c r="EI41" s="87" t="n">
        <f aca="false">IF(AND($U41&gt;EH$6,$U41&lt;=EI$6),+$T41,0)</f>
        <v>0</v>
      </c>
      <c r="EJ41" s="87" t="n">
        <f aca="false">IF(AND($U41&gt;EI$6,$U41&lt;=EJ$6),+$T41,0)</f>
        <v>0</v>
      </c>
      <c r="EK41" s="87" t="n">
        <f aca="false">IF(AND($U41&gt;EJ$6,$U41&lt;=EK$6),+$T41,0)</f>
        <v>0</v>
      </c>
      <c r="EL41" s="87" t="n">
        <f aca="false">IF(AND($U41&gt;EK$6,$U41&lt;=EL$6),+$T41,0)</f>
        <v>0</v>
      </c>
      <c r="EM41" s="87" t="n">
        <f aca="false">IF(AND($U41&gt;EL$6,$U41&lt;=EM$6),+$T41,0)</f>
        <v>0</v>
      </c>
      <c r="EN41" s="87" t="n">
        <f aca="false">IF(AND($U41&gt;EM$6,$U41&lt;=EN$6),+$T41,0)</f>
        <v>0</v>
      </c>
      <c r="EO41" s="87" t="n">
        <f aca="false">IF(AND($U41&gt;EN$6,$U41&lt;=EO$6),+$T41,0)</f>
        <v>0</v>
      </c>
      <c r="EP41" s="87" t="n">
        <f aca="false">IF(AND($U41&gt;EO$6,$U41&lt;=EP$6),+$T41,0)</f>
        <v>0</v>
      </c>
      <c r="EQ41" s="87" t="n">
        <f aca="false">IF(AND($U41&gt;EP$6,$U41&lt;=EQ$6),+$T41,0)</f>
        <v>0</v>
      </c>
      <c r="ER41" s="87" t="n">
        <f aca="false">IF(AND($U41&gt;EQ$6,$U41&lt;=ER$6),+$T41,0)</f>
        <v>0</v>
      </c>
      <c r="ES41" s="87" t="n">
        <f aca="false">IF(AND($U41&gt;ER$6,$U41&lt;=ES$6),+$T41,0)</f>
        <v>0</v>
      </c>
      <c r="ET41" s="87" t="n">
        <f aca="false">IF(AND($U41&gt;ES$6,$U41&lt;=ET$6),+$T41,0)</f>
        <v>0</v>
      </c>
      <c r="EU41" s="87" t="n">
        <f aca="false">IF(AND($U41&gt;ET$6,$U41&lt;=EU$6),+$T41,0)</f>
        <v>0</v>
      </c>
      <c r="EV41" s="87" t="n">
        <f aca="false">IF(AND($U41&gt;EU$6,$U41&lt;=EV$6),+$T41,0)</f>
        <v>0</v>
      </c>
      <c r="EW41" s="87" t="n">
        <f aca="false">IF(AND($U41&gt;EV$6,$U41&lt;=EW$6),+$T41,0)</f>
        <v>0</v>
      </c>
      <c r="EX41" s="87" t="n">
        <f aca="false">IF(AND($U41&gt;EW$6,$U41&lt;=EX$6),+$T41,0)</f>
        <v>0</v>
      </c>
      <c r="EY41" s="87" t="n">
        <f aca="false">IF(AND($U41&gt;EX$6,$U41&lt;=EY$6),+$T41,0)</f>
        <v>0</v>
      </c>
      <c r="EZ41" s="87" t="n">
        <f aca="false">IF(AND($U41&gt;EY$6,$U41&lt;=EZ$6),+$T41,0)</f>
        <v>0</v>
      </c>
      <c r="FA41" s="87" t="n">
        <f aca="false">IF(AND($U41&gt;EZ$6,$U41&lt;=FA$6),+$T41,0)</f>
        <v>0</v>
      </c>
      <c r="FB41" s="87" t="n">
        <f aca="false">IF(AND($U41&gt;FA$6,$U41&lt;=FB$6),+$T41,0)</f>
        <v>0</v>
      </c>
      <c r="FC41" s="87" t="n">
        <f aca="false">IF(AND($U41&gt;FB$6,$U41&lt;=FC$6),+$T41,0)</f>
        <v>0</v>
      </c>
      <c r="FD41" s="87" t="n">
        <f aca="false">IF(AND($U41&gt;FC$6,$U41&lt;=FD$6),+$T41,0)</f>
        <v>0</v>
      </c>
      <c r="FE41" s="87" t="n">
        <f aca="false">IF(AND($U41&gt;FD$6,$U41&lt;=FE$6),+$T41,0)</f>
        <v>0</v>
      </c>
      <c r="FF41" s="87" t="n">
        <f aca="false">IF(AND($U41&gt;FE$6,$U41&lt;=FF$6),+$T41,0)</f>
        <v>0</v>
      </c>
      <c r="FG41" s="87" t="n">
        <f aca="false">IF(AND($U41&gt;FF$6,$U41&lt;=FG$6),+$T41,0)</f>
        <v>0</v>
      </c>
      <c r="FH41" s="87" t="n">
        <f aca="false">IF(AND($U41&gt;FG$6,$U41&lt;=FH$6),+$T41,0)</f>
        <v>0</v>
      </c>
      <c r="FI41" s="87" t="n">
        <f aca="false">IF(AND($U41&gt;FH$6,$U41&lt;=FI$6),+$T41,0)</f>
        <v>0</v>
      </c>
      <c r="FJ41" s="87" t="n">
        <f aca="false">IF(AND($U41&gt;FI$6,$U41&lt;=FJ$6),+$T41,0)</f>
        <v>0</v>
      </c>
      <c r="FK41" s="87" t="n">
        <f aca="false">IF(AND($U41&gt;FJ$6,$U41&lt;=FK$6),+$T41,0)</f>
        <v>0</v>
      </c>
      <c r="FL41" s="87" t="n">
        <f aca="false">IF(AND($U41&gt;FK$6,$U41&lt;=FL$6),+$T41,0)</f>
        <v>0</v>
      </c>
      <c r="FM41" s="87" t="n">
        <f aca="false">IF(AND($U41&gt;FL$6,$U41&lt;=FM$6),+$T41,0)</f>
        <v>0</v>
      </c>
      <c r="FN41" s="87" t="n">
        <f aca="false">IF(AND($U41&gt;FM$6,$U41&lt;=FN$6),+$T41,0)</f>
        <v>0</v>
      </c>
      <c r="FO41" s="87" t="n">
        <f aca="false">IF(AND($U41&gt;FN$6,$U41&lt;=FO$6),+$T41,0)</f>
        <v>0</v>
      </c>
      <c r="FP41" s="87" t="n">
        <f aca="false">IF(AND($U41&gt;FO$6,$U41&lt;=FP$6),+$T41,0)</f>
        <v>0</v>
      </c>
      <c r="FQ41" s="87" t="n">
        <f aca="false">IF(AND($U41&gt;FP$6,$U41&lt;=FQ$6),+$T41,0)</f>
        <v>0</v>
      </c>
      <c r="FR41" s="87" t="n">
        <f aca="false">IF(AND($U41&gt;FQ$6,$U41&lt;=FR$6),+$T41,0)</f>
        <v>0</v>
      </c>
      <c r="FS41" s="87" t="n">
        <f aca="false">IF(AND($U41&gt;FR$6,$U41&lt;=FS$6),+$T41,0)</f>
        <v>0</v>
      </c>
      <c r="FT41" s="87" t="n">
        <f aca="false">IF(AND($U41&gt;FS$6,$U41&lt;=FT$6),+$T41,0)</f>
        <v>0</v>
      </c>
      <c r="FU41" s="87" t="n">
        <f aca="false">IF(AND($U41&gt;FT$6,$U41&lt;=FU$6),+$T41,0)</f>
        <v>0</v>
      </c>
      <c r="FV41" s="87" t="n">
        <f aca="false">IF(AND($U41&gt;FU$6,$U41&lt;=FV$6),+$T41,0)</f>
        <v>0</v>
      </c>
      <c r="FW41" s="87" t="n">
        <f aca="false">IF(AND($U41&gt;FV$6,$U41&lt;=FW$6),+$T41,0)</f>
        <v>0</v>
      </c>
      <c r="FX41" s="87" t="n">
        <f aca="false">IF(AND($U41&gt;FW$6,$U41&lt;=FX$6),+$T41,0)</f>
        <v>0</v>
      </c>
      <c r="FY41" s="87" t="n">
        <f aca="false">IF(AND($U41&gt;FX$6,$U41&lt;=FY$6),+$T41,0)</f>
        <v>0</v>
      </c>
      <c r="FZ41" s="87" t="n">
        <f aca="false">IF(AND($U41&gt;FY$6,$U41&lt;=FZ$6),+$T41,0)</f>
        <v>0</v>
      </c>
      <c r="GA41" s="87" t="n">
        <f aca="false">IF(AND($U41&gt;FZ$6,$U41&lt;=GA$6),+$T41,0)</f>
        <v>0</v>
      </c>
      <c r="GB41" s="87" t="n">
        <f aca="false">IF(AND($U41&gt;GA$6,$U41&lt;=GB$6),+$T41,0)</f>
        <v>0</v>
      </c>
      <c r="GC41" s="87" t="n">
        <f aca="false">IF(AND($U41&gt;GB$6,$U41&lt;=GC$6),+$T41,0)</f>
        <v>0</v>
      </c>
      <c r="GD41" s="87" t="n">
        <f aca="false">IF(AND($U41&gt;GC$6,$U41&lt;=GD$6),+$T41,0)</f>
        <v>23.2</v>
      </c>
      <c r="GE41" s="87" t="n">
        <f aca="false">IF(AND($U41&gt;GD$6,$U41&lt;=GE$6),+$T41,0)</f>
        <v>0</v>
      </c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  <c r="IW41" s="18"/>
    </row>
    <row r="42" customFormat="false" ht="12.75" hidden="false" customHeight="false" outlineLevel="0" collapsed="false">
      <c r="A42" s="111" t="n">
        <v>4</v>
      </c>
      <c r="B42" s="55" t="s">
        <v>259</v>
      </c>
      <c r="C42" s="97" t="s">
        <v>257</v>
      </c>
      <c r="D42" s="112" t="s">
        <v>295</v>
      </c>
      <c r="E42" s="0" t="s">
        <v>296</v>
      </c>
      <c r="F42" s="99" t="n">
        <v>37134</v>
      </c>
      <c r="H42" s="101" t="s">
        <v>297</v>
      </c>
      <c r="I42" s="45" t="s">
        <v>315</v>
      </c>
      <c r="J42" s="89" t="s">
        <v>298</v>
      </c>
      <c r="K42" s="115"/>
      <c r="L42" s="101" t="s">
        <v>284</v>
      </c>
      <c r="M42" s="35" t="s">
        <v>304</v>
      </c>
      <c r="N42" s="35" t="s">
        <v>299</v>
      </c>
      <c r="O42" s="101"/>
      <c r="P42" s="101"/>
      <c r="Q42" s="101"/>
      <c r="R42" s="109" t="n">
        <v>10000</v>
      </c>
      <c r="S42" s="101" t="s">
        <v>305</v>
      </c>
      <c r="T42" s="55" t="n">
        <v>81.4</v>
      </c>
      <c r="U42" s="107" t="n">
        <v>38156</v>
      </c>
      <c r="V42" s="116"/>
      <c r="W42" s="116"/>
      <c r="X42" s="87" t="n">
        <f aca="false">IF(AND($U42&gt;W$6,$U42&lt;=X$6),+$T42,0)</f>
        <v>0</v>
      </c>
      <c r="Y42" s="87" t="n">
        <f aca="false">IF(AND($U42&gt;X$6,$U42&lt;=Y$6),+$T42,0)</f>
        <v>0</v>
      </c>
      <c r="Z42" s="87" t="n">
        <f aca="false">IF(AND($U42&gt;Y$6,$U42&lt;=Z$6),+$T42,0)</f>
        <v>0</v>
      </c>
      <c r="AA42" s="87" t="n">
        <f aca="false">IF(AND($U42&gt;Z$6,$U42&lt;=AA$6),+$T42,0)</f>
        <v>0</v>
      </c>
      <c r="AB42" s="87" t="n">
        <f aca="false">IF(AND($U42&gt;AA$6,$U42&lt;=AB$6),+$T42,0)</f>
        <v>0</v>
      </c>
      <c r="AC42" s="87" t="n">
        <f aca="false">IF(AND($U42&gt;AB$6,$U42&lt;=AC$6),+$T42,0)</f>
        <v>0</v>
      </c>
      <c r="AD42" s="87" t="n">
        <f aca="false">IF(AND($U42&gt;AC$6,$U42&lt;=AD$6),+$T42,0)</f>
        <v>0</v>
      </c>
      <c r="AE42" s="87" t="n">
        <f aca="false">IF(AND($U42&gt;AD$6,$U42&lt;=AE$6),+$T42,0)</f>
        <v>0</v>
      </c>
      <c r="AF42" s="87" t="n">
        <f aca="false">IF(AND($U42&gt;AE$6,$U42&lt;=AF$6),+$T42,0)</f>
        <v>0</v>
      </c>
      <c r="AG42" s="87" t="n">
        <f aca="false">IF(AND($U42&gt;AF$6,$U42&lt;=AG$6),+$T42,0)</f>
        <v>0</v>
      </c>
      <c r="AH42" s="87" t="n">
        <f aca="false">IF(AND($U42&gt;AG$6,$U42&lt;=AH$6),+$T42,0)</f>
        <v>0</v>
      </c>
      <c r="AI42" s="87" t="n">
        <f aca="false">IF(AND($U42&gt;AH$6,$U42&lt;=AI$6),+$T42,0)</f>
        <v>81.4</v>
      </c>
      <c r="AJ42" s="87" t="n">
        <f aca="false">IF(AND($U42&gt;AI$6,$U42&lt;=AJ$6),+$T42,0)</f>
        <v>0</v>
      </c>
      <c r="AK42" s="87" t="n">
        <f aca="false">IF(AND($U42&gt;AJ$6,$U42&lt;=AK$6),+$T42,0)</f>
        <v>0</v>
      </c>
      <c r="AL42" s="87" t="n">
        <f aca="false">IF(AND($U42&gt;AK$6,$U42&lt;=AL$6),+$T42,0)</f>
        <v>0</v>
      </c>
      <c r="AM42" s="87" t="n">
        <f aca="false">IF(AND($U42&gt;AL$6,$U42&lt;=AM$6),+$T42,0)</f>
        <v>0</v>
      </c>
      <c r="AN42" s="87" t="n">
        <f aca="false">IF(AND($U42&gt;AM$6,$U42&lt;=AN$6),+$T42,0)</f>
        <v>0</v>
      </c>
      <c r="AO42" s="87" t="n">
        <f aca="false">IF(AND($U42&gt;AN$6,$U42&lt;=AO$6),+$T42,0)</f>
        <v>0</v>
      </c>
      <c r="AP42" s="87" t="n">
        <f aca="false">IF(AND($U42&gt;AO$6,$U42&lt;=AP$6),+$T42,0)</f>
        <v>0</v>
      </c>
      <c r="AQ42" s="87" t="n">
        <f aca="false">IF(AND($U42&gt;AP$6,$U42&lt;=AQ$6),+$T42,0)</f>
        <v>0</v>
      </c>
      <c r="AR42" s="87" t="n">
        <f aca="false">IF(AND($U42&gt;AQ$6,$U42&lt;=AR$6),+$T42,0)</f>
        <v>0</v>
      </c>
      <c r="AS42" s="87" t="n">
        <f aca="false">IF(AND($U42&gt;AR$6,$U42&lt;=AS$6),+$T42,0)</f>
        <v>0</v>
      </c>
      <c r="AT42" s="87" t="n">
        <f aca="false">IF(AND($U42&gt;AS$6,$U42&lt;=AT$6),+$T42,0)</f>
        <v>0</v>
      </c>
      <c r="AU42" s="87" t="n">
        <f aca="false">IF(AND($U42&gt;AT$6,$U42&lt;=AU$6),+$T42,0)</f>
        <v>0</v>
      </c>
      <c r="AV42" s="87" t="n">
        <f aca="false">IF(AND($U42&gt;AU$6,$U42&lt;=AV$6),+$T42,0)</f>
        <v>0</v>
      </c>
      <c r="AW42" s="87" t="n">
        <f aca="false">IF(AND($U42&gt;AV$6,$U42&lt;=AW$6),+$T42,0)</f>
        <v>0</v>
      </c>
      <c r="AX42" s="87" t="n">
        <f aca="false">IF(AND($U42&gt;AW$6,$U42&lt;=AX$6),+$T42,0)</f>
        <v>0</v>
      </c>
      <c r="AY42" s="87" t="n">
        <f aca="false">IF(AND($U42&gt;AX$6,$U42&lt;=AY$6),+$T42,0)</f>
        <v>0</v>
      </c>
      <c r="AZ42" s="87" t="n">
        <f aca="false">IF(AND($U42&gt;AY$6,$U42&lt;=AZ$6),+$T42,0)</f>
        <v>0</v>
      </c>
      <c r="BA42" s="87" t="n">
        <f aca="false">IF(AND($U42&gt;AZ$6,$U42&lt;=BA$6),+$T42,0)</f>
        <v>0</v>
      </c>
      <c r="BB42" s="87" t="n">
        <f aca="false">IF(AND($U42&gt;BA$6,$U42&lt;=BB$6),+$T42,0)</f>
        <v>0</v>
      </c>
      <c r="BC42" s="87" t="n">
        <f aca="false">IF(AND($U42&gt;BB$6,$U42&lt;=BC$6),+$T42,0)</f>
        <v>0</v>
      </c>
      <c r="BD42" s="87" t="n">
        <f aca="false">IF(AND($U42&gt;BC$6,$U42&lt;=BD$6),+$T42,0)</f>
        <v>0</v>
      </c>
      <c r="BE42" s="87" t="n">
        <f aca="false">IF(AND($U42&gt;BD$6,$U42&lt;=BE$6),+$T42,0)</f>
        <v>0</v>
      </c>
      <c r="BF42" s="87" t="n">
        <f aca="false">IF(AND($U42&gt;BE$6,$U42&lt;=BF$6),+$T42,0)</f>
        <v>0</v>
      </c>
      <c r="BG42" s="87" t="n">
        <f aca="false">IF(AND($U42&gt;BF$6,$U42&lt;=BG$6),+$T42,0)</f>
        <v>0</v>
      </c>
      <c r="BH42" s="87" t="n">
        <f aca="false">IF(AND($U42&gt;BG$6,$U42&lt;=BH$6),+$T42,0)</f>
        <v>0</v>
      </c>
      <c r="BI42" s="87" t="n">
        <f aca="false">IF(AND($U42&gt;BH$6,$U42&lt;=BI$6),+$T42,0)</f>
        <v>0</v>
      </c>
      <c r="BJ42" s="87" t="n">
        <f aca="false">IF(AND($U42&gt;BI$6,$U42&lt;=BJ$6),+$T42,0)</f>
        <v>0</v>
      </c>
      <c r="BK42" s="87" t="n">
        <f aca="false">IF(AND($U42&gt;BJ$6,$U42&lt;=BK$6),+$T42,0)</f>
        <v>0</v>
      </c>
      <c r="BL42" s="87" t="n">
        <f aca="false">IF(AND($U42&gt;BK$6,$U42&lt;=BL$6),+$T42,0)</f>
        <v>0</v>
      </c>
      <c r="BM42" s="87" t="n">
        <f aca="false">IF(AND($U42&gt;BL$6,$U42&lt;=BM$6),+$T42,0)</f>
        <v>0</v>
      </c>
      <c r="BN42" s="87" t="n">
        <f aca="false">IF(AND($U42&gt;BM$6,$U42&lt;=BN$6),+$T42,0)</f>
        <v>0</v>
      </c>
      <c r="BO42" s="87" t="n">
        <f aca="false">IF(AND($U42&gt;BN$6,$U42&lt;=BO$6),+$T42,0)</f>
        <v>0</v>
      </c>
      <c r="BP42" s="87" t="n">
        <f aca="false">IF(AND($U42&gt;BO$6,$U42&lt;=BP$6),+$T42,0)</f>
        <v>0</v>
      </c>
      <c r="BQ42" s="87" t="n">
        <f aca="false">IF(AND($U42&gt;BP$6,$U42&lt;=BQ$6),+$T42,0)</f>
        <v>0</v>
      </c>
      <c r="BR42" s="87" t="n">
        <f aca="false">IF(AND($U42&gt;BQ$6,$U42&lt;=BR$6),+$T42,0)</f>
        <v>0</v>
      </c>
      <c r="BS42" s="87" t="n">
        <f aca="false">IF(AND($U42&gt;BR$6,$U42&lt;=BS$6),+$T42,0)</f>
        <v>0</v>
      </c>
      <c r="BT42" s="87" t="n">
        <f aca="false">IF(AND($U42&gt;BS$6,$U42&lt;=BT$6),+$T42,0)</f>
        <v>0</v>
      </c>
      <c r="BU42" s="87" t="n">
        <f aca="false">IF(AND($U42&gt;BT$6,$U42&lt;=BU$6),+$T42,0)</f>
        <v>0</v>
      </c>
      <c r="BV42" s="87" t="n">
        <f aca="false">IF(AND($U42&gt;BU$6,$U42&lt;=BV$6),+$T42,0)</f>
        <v>0</v>
      </c>
      <c r="BW42" s="87" t="n">
        <f aca="false">IF(AND($U42&gt;BV$6,$U42&lt;=BW$6),+$T42,0)</f>
        <v>0</v>
      </c>
      <c r="BX42" s="87" t="n">
        <f aca="false">IF(AND($U42&gt;BW$6,$U42&lt;=BX$6),+$T42,0)</f>
        <v>0</v>
      </c>
      <c r="BY42" s="87" t="n">
        <f aca="false">IF(AND($U42&gt;BX$6,$U42&lt;=BY$6),+$T42,0)</f>
        <v>0</v>
      </c>
      <c r="BZ42" s="87" t="n">
        <f aca="false">IF(AND($U42&gt;BY$6,$U42&lt;=BZ$6),+$T42,0)</f>
        <v>0</v>
      </c>
      <c r="CA42" s="87" t="n">
        <f aca="false">IF(AND($U42&gt;BZ$6,$U42&lt;=CA$6),+$T42,0)</f>
        <v>0</v>
      </c>
      <c r="CB42" s="87" t="n">
        <f aca="false">IF(AND($U42&gt;CA$6,$U42&lt;=CB$6),+$T42,0)</f>
        <v>0</v>
      </c>
      <c r="CC42" s="87" t="n">
        <f aca="false">IF(AND($U42&gt;CB$6,$U42&lt;=CC$6),+$T42,0)</f>
        <v>0</v>
      </c>
      <c r="CD42" s="87" t="n">
        <f aca="false">IF(AND($U42&gt;CC$6,$U42&lt;=CD$6),+$T42,0)</f>
        <v>0</v>
      </c>
      <c r="CE42" s="87" t="n">
        <f aca="false">IF(AND($U42&gt;CD$6,$U42&lt;=CE$6),+$T42,0)</f>
        <v>0</v>
      </c>
      <c r="CF42" s="87" t="n">
        <f aca="false">IF(AND($U42&gt;CE$6,$U42&lt;=CF$6),+$T42,0)</f>
        <v>0</v>
      </c>
      <c r="CG42" s="87" t="n">
        <f aca="false">IF(AND($U42&gt;CF$6,$U42&lt;=CG$6),+$T42,0)</f>
        <v>0</v>
      </c>
      <c r="CH42" s="87" t="n">
        <f aca="false">IF(AND($U42&gt;CG$6,$U42&lt;=CH$6),+$T42,0)</f>
        <v>0</v>
      </c>
      <c r="CI42" s="87" t="n">
        <f aca="false">IF(AND($U42&gt;CH$6,$U42&lt;=CI$6),+$T42,0)</f>
        <v>0</v>
      </c>
      <c r="CJ42" s="87" t="n">
        <f aca="false">IF(AND($U42&gt;CI$6,$U42&lt;=CJ$6),+$T42,0)</f>
        <v>0</v>
      </c>
      <c r="CK42" s="87" t="n">
        <f aca="false">IF(AND($U42&gt;CJ$6,$U42&lt;=CK$6),+$T42,0)</f>
        <v>0</v>
      </c>
      <c r="CL42" s="87" t="n">
        <f aca="false">IF(AND($U42&gt;CK$6,$U42&lt;=CL$6),+$T42,0)</f>
        <v>0</v>
      </c>
      <c r="CM42" s="87" t="n">
        <f aca="false">IF(AND($U42&gt;CL$6,$U42&lt;=CM$6),+$T42,0)</f>
        <v>0</v>
      </c>
      <c r="CN42" s="87" t="n">
        <f aca="false">IF(AND($U42&gt;CM$6,$U42&lt;=CN$6),+$T42,0)</f>
        <v>0</v>
      </c>
      <c r="CO42" s="87" t="n">
        <f aca="false">IF(AND($U42&gt;CN$6,$U42&lt;=CO$6),+$T42,0)</f>
        <v>0</v>
      </c>
      <c r="CP42" s="87" t="n">
        <f aca="false">IF(AND($U42&gt;CO$6,$U42&lt;=CP$6),+$T42,0)</f>
        <v>0</v>
      </c>
      <c r="CQ42" s="87" t="n">
        <f aca="false">IF(AND($U42&gt;CP$6,$U42&lt;=CQ$6),+$T42,0)</f>
        <v>0</v>
      </c>
      <c r="CR42" s="87" t="n">
        <f aca="false">IF(AND($U42&gt;CQ$6,$U42&lt;=CR$6),+$T42,0)</f>
        <v>0</v>
      </c>
      <c r="CS42" s="87" t="n">
        <f aca="false">IF(AND($U42&gt;CR$6,$U42&lt;=CS$6),+$T42,0)</f>
        <v>0</v>
      </c>
      <c r="CT42" s="87" t="n">
        <f aca="false">IF(AND($U42&gt;CS$6,$U42&lt;=CT$6),+$T42,0)</f>
        <v>0</v>
      </c>
      <c r="CU42" s="87" t="n">
        <f aca="false">IF(AND($U42&gt;CT$6,$U42&lt;=CU$6),+$T42,0)</f>
        <v>0</v>
      </c>
      <c r="CV42" s="87" t="n">
        <f aca="false">IF(AND($U42&gt;CU$6,$U42&lt;=CV$6),+$T42,0)</f>
        <v>0</v>
      </c>
      <c r="CW42" s="87" t="n">
        <f aca="false">IF(AND($U42&gt;CV$6,$U42&lt;=CW$6),+$T42,0)</f>
        <v>0</v>
      </c>
      <c r="CX42" s="87" t="n">
        <f aca="false">IF(AND($U42&gt;CW$6,$U42&lt;=CX$6),+$T42,0)</f>
        <v>0</v>
      </c>
      <c r="CY42" s="87" t="n">
        <f aca="false">IF(AND($U42&gt;CX$6,$U42&lt;=CY$6),+$T42,0)</f>
        <v>0</v>
      </c>
      <c r="CZ42" s="87" t="n">
        <f aca="false">IF(AND($U42&gt;CY$6,$U42&lt;=CZ$6),+$T42,0)</f>
        <v>0</v>
      </c>
      <c r="DA42" s="87" t="n">
        <f aca="false">IF(AND($U42&gt;CZ$6,$U42&lt;=DA$6),+$T42,0)</f>
        <v>0</v>
      </c>
      <c r="DB42" s="87" t="n">
        <f aca="false">IF(AND($U42&gt;DA$6,$U42&lt;=DB$6),+$T42,0)</f>
        <v>0</v>
      </c>
      <c r="DC42" s="87" t="n">
        <f aca="false">IF(AND($U42&gt;DB$6,$U42&lt;=DC$6),+$T42,0)</f>
        <v>0</v>
      </c>
      <c r="DD42" s="87" t="n">
        <f aca="false">IF(AND($U42&gt;DC$6,$U42&lt;=DD$6),+$T42,0)</f>
        <v>0</v>
      </c>
      <c r="DE42" s="87" t="n">
        <f aca="false">IF(AND($U42&gt;DD$6,$U42&lt;=DE$6),+$T42,0)</f>
        <v>0</v>
      </c>
      <c r="DF42" s="87" t="n">
        <f aca="false">IF(AND($U42&gt;DE$6,$U42&lt;=DF$6),+$T42,0)</f>
        <v>0</v>
      </c>
      <c r="DG42" s="87" t="n">
        <f aca="false">IF(AND($U42&gt;DF$6,$U42&lt;=DG$6),+$T42,0)</f>
        <v>0</v>
      </c>
      <c r="DH42" s="87" t="n">
        <f aca="false">IF(AND($U42&gt;DG$6,$U42&lt;=DH$6),+$T42,0)</f>
        <v>0</v>
      </c>
      <c r="DI42" s="87" t="n">
        <f aca="false">IF(AND($U42&gt;DH$6,$U42&lt;=DI$6),+$T42,0)</f>
        <v>0</v>
      </c>
      <c r="DJ42" s="87" t="n">
        <f aca="false">IF(AND($U42&gt;DI$6,$U42&lt;=DJ$6),+$T42,0)</f>
        <v>0</v>
      </c>
      <c r="DK42" s="87" t="n">
        <f aca="false">IF(AND($U42&gt;DJ$6,$U42&lt;=DK$6),+$T42,0)</f>
        <v>0</v>
      </c>
      <c r="DL42" s="87" t="n">
        <f aca="false">IF(AND($U42&gt;DK$6,$U42&lt;=DL$6),+$T42,0)</f>
        <v>0</v>
      </c>
      <c r="DM42" s="87" t="n">
        <f aca="false">IF(AND($U42&gt;DL$6,$U42&lt;=DM$6),+$T42,0)</f>
        <v>0</v>
      </c>
      <c r="DN42" s="87" t="n">
        <f aca="false">IF(AND($U42&gt;DM$6,$U42&lt;=DN$6),+$T42,0)</f>
        <v>0</v>
      </c>
      <c r="DO42" s="87" t="n">
        <f aca="false">IF(AND($U42&gt;DN$6,$U42&lt;=DO$6),+$T42,0)</f>
        <v>0</v>
      </c>
      <c r="DP42" s="87" t="n">
        <f aca="false">IF(AND($U42&gt;DO$6,$U42&lt;=DP$6),+$T42,0)</f>
        <v>0</v>
      </c>
      <c r="DQ42" s="87" t="n">
        <f aca="false">IF(AND($U42&gt;DP$6,$U42&lt;=DQ$6),+$T42,0)</f>
        <v>0</v>
      </c>
      <c r="DR42" s="87" t="n">
        <f aca="false">IF(AND($U42&gt;DQ$6,$U42&lt;=DR$6),+$T42,0)</f>
        <v>0</v>
      </c>
      <c r="DS42" s="87" t="n">
        <f aca="false">IF(AND($U42&gt;DR$6,$U42&lt;=DS$6),+$T42,0)</f>
        <v>0</v>
      </c>
      <c r="DT42" s="87" t="n">
        <f aca="false">IF(AND($U42&gt;DS$6,$U42&lt;=DT$6),+$T42,0)</f>
        <v>0</v>
      </c>
      <c r="DU42" s="87" t="n">
        <f aca="false">IF(AND($U42&gt;DT$6,$U42&lt;=DU$6),+$T42,0)</f>
        <v>0</v>
      </c>
      <c r="DV42" s="87" t="n">
        <f aca="false">IF(AND($U42&gt;DU$6,$U42&lt;=DV$6),+$T42,0)</f>
        <v>0</v>
      </c>
      <c r="DW42" s="87" t="n">
        <f aca="false">IF(AND($U42&gt;DV$6,$U42&lt;=DW$6),+$T42,0)</f>
        <v>0</v>
      </c>
      <c r="DX42" s="87" t="n">
        <f aca="false">IF(AND($U42&gt;DW$6,$U42&lt;=DX$6),+$T42,0)</f>
        <v>0</v>
      </c>
      <c r="DY42" s="87" t="n">
        <f aca="false">IF(AND($U42&gt;DX$6,$U42&lt;=DY$6),+$T42,0)</f>
        <v>0</v>
      </c>
      <c r="DZ42" s="87" t="n">
        <f aca="false">IF(AND($U42&gt;DY$6,$U42&lt;=DZ$6),+$T42,0)</f>
        <v>0</v>
      </c>
      <c r="EA42" s="87" t="n">
        <f aca="false">IF(AND($U42&gt;DZ$6,$U42&lt;=EA$6),+$T42,0)</f>
        <v>0</v>
      </c>
      <c r="EB42" s="87" t="n">
        <f aca="false">IF(AND($U42&gt;EA$6,$U42&lt;=EB$6),+$T42,0)</f>
        <v>0</v>
      </c>
      <c r="EC42" s="87" t="n">
        <f aca="false">IF(AND($U42&gt;EB$6,$U42&lt;=EC$6),+$T42,0)</f>
        <v>0</v>
      </c>
      <c r="ED42" s="87" t="n">
        <f aca="false">IF(AND($U42&gt;EC$6,$U42&lt;=ED$6),+$T42,0)</f>
        <v>0</v>
      </c>
      <c r="EE42" s="87" t="n">
        <f aca="false">IF(AND($U42&gt;ED$6,$U42&lt;=EE$6),+$T42,0)</f>
        <v>0</v>
      </c>
      <c r="EF42" s="87" t="n">
        <f aca="false">IF(AND($U42&gt;EE$6,$U42&lt;=EF$6),+$T42,0)</f>
        <v>0</v>
      </c>
      <c r="EG42" s="87" t="n">
        <f aca="false">IF(AND($U42&gt;EF$6,$U42&lt;=EG$6),+$T42,0)</f>
        <v>0</v>
      </c>
      <c r="EH42" s="87" t="n">
        <f aca="false">IF(AND($U42&gt;EG$6,$U42&lt;=EH$6),+$T42,0)</f>
        <v>0</v>
      </c>
      <c r="EI42" s="87" t="n">
        <f aca="false">IF(AND($U42&gt;EH$6,$U42&lt;=EI$6),+$T42,0)</f>
        <v>0</v>
      </c>
      <c r="EJ42" s="87" t="n">
        <f aca="false">IF(AND($U42&gt;EI$6,$U42&lt;=EJ$6),+$T42,0)</f>
        <v>0</v>
      </c>
      <c r="EK42" s="87" t="n">
        <f aca="false">IF(AND($U42&gt;EJ$6,$U42&lt;=EK$6),+$T42,0)</f>
        <v>0</v>
      </c>
      <c r="EL42" s="87" t="n">
        <f aca="false">IF(AND($U42&gt;EK$6,$U42&lt;=EL$6),+$T42,0)</f>
        <v>0</v>
      </c>
      <c r="EM42" s="87" t="n">
        <f aca="false">IF(AND($U42&gt;EL$6,$U42&lt;=EM$6),+$T42,0)</f>
        <v>0</v>
      </c>
      <c r="EN42" s="87" t="n">
        <f aca="false">IF(AND($U42&gt;EM$6,$U42&lt;=EN$6),+$T42,0)</f>
        <v>0</v>
      </c>
      <c r="EO42" s="87" t="n">
        <f aca="false">IF(AND($U42&gt;EN$6,$U42&lt;=EO$6),+$T42,0)</f>
        <v>0</v>
      </c>
      <c r="EP42" s="87" t="n">
        <f aca="false">IF(AND($U42&gt;EO$6,$U42&lt;=EP$6),+$T42,0)</f>
        <v>0</v>
      </c>
      <c r="EQ42" s="87" t="n">
        <f aca="false">IF(AND($U42&gt;EP$6,$U42&lt;=EQ$6),+$T42,0)</f>
        <v>0</v>
      </c>
      <c r="ER42" s="87" t="n">
        <f aca="false">IF(AND($U42&gt;EQ$6,$U42&lt;=ER$6),+$T42,0)</f>
        <v>0</v>
      </c>
      <c r="ES42" s="87" t="n">
        <f aca="false">IF(AND($U42&gt;ER$6,$U42&lt;=ES$6),+$T42,0)</f>
        <v>0</v>
      </c>
      <c r="ET42" s="87" t="n">
        <f aca="false">IF(AND($U42&gt;ES$6,$U42&lt;=ET$6),+$T42,0)</f>
        <v>0</v>
      </c>
      <c r="EU42" s="87" t="n">
        <f aca="false">IF(AND($U42&gt;ET$6,$U42&lt;=EU$6),+$T42,0)</f>
        <v>0</v>
      </c>
      <c r="EV42" s="87" t="n">
        <f aca="false">IF(AND($U42&gt;EU$6,$U42&lt;=EV$6),+$T42,0)</f>
        <v>0</v>
      </c>
      <c r="EW42" s="87" t="n">
        <f aca="false">IF(AND($U42&gt;EV$6,$U42&lt;=EW$6),+$T42,0)</f>
        <v>0</v>
      </c>
      <c r="EX42" s="87" t="n">
        <f aca="false">IF(AND($U42&gt;EW$6,$U42&lt;=EX$6),+$T42,0)</f>
        <v>0</v>
      </c>
      <c r="EY42" s="87" t="n">
        <f aca="false">IF(AND($U42&gt;EX$6,$U42&lt;=EY$6),+$T42,0)</f>
        <v>0</v>
      </c>
      <c r="EZ42" s="87" t="n">
        <f aca="false">IF(AND($U42&gt;EY$6,$U42&lt;=EZ$6),+$T42,0)</f>
        <v>0</v>
      </c>
      <c r="FA42" s="87" t="n">
        <f aca="false">IF(AND($U42&gt;EZ$6,$U42&lt;=FA$6),+$T42,0)</f>
        <v>0</v>
      </c>
      <c r="FB42" s="87" t="n">
        <f aca="false">IF(AND($U42&gt;FA$6,$U42&lt;=FB$6),+$T42,0)</f>
        <v>0</v>
      </c>
      <c r="FC42" s="87" t="n">
        <f aca="false">IF(AND($U42&gt;FB$6,$U42&lt;=FC$6),+$T42,0)</f>
        <v>0</v>
      </c>
      <c r="FD42" s="87" t="n">
        <f aca="false">IF(AND($U42&gt;FC$6,$U42&lt;=FD$6),+$T42,0)</f>
        <v>0</v>
      </c>
      <c r="FE42" s="87" t="n">
        <f aca="false">IF(AND($U42&gt;FD$6,$U42&lt;=FE$6),+$T42,0)</f>
        <v>0</v>
      </c>
      <c r="FF42" s="87" t="n">
        <f aca="false">IF(AND($U42&gt;FE$6,$U42&lt;=FF$6),+$T42,0)</f>
        <v>0</v>
      </c>
      <c r="FG42" s="87" t="n">
        <f aca="false">IF(AND($U42&gt;FF$6,$U42&lt;=FG$6),+$T42,0)</f>
        <v>0</v>
      </c>
      <c r="FH42" s="87" t="n">
        <f aca="false">IF(AND($U42&gt;FG$6,$U42&lt;=FH$6),+$T42,0)</f>
        <v>0</v>
      </c>
      <c r="FI42" s="87" t="n">
        <f aca="false">IF(AND($U42&gt;FH$6,$U42&lt;=FI$6),+$T42,0)</f>
        <v>0</v>
      </c>
      <c r="FJ42" s="87" t="n">
        <f aca="false">IF(AND($U42&gt;FI$6,$U42&lt;=FJ$6),+$T42,0)</f>
        <v>0</v>
      </c>
      <c r="FK42" s="87" t="n">
        <f aca="false">IF(AND($U42&gt;FJ$6,$U42&lt;=FK$6),+$T42,0)</f>
        <v>0</v>
      </c>
      <c r="FL42" s="87" t="n">
        <f aca="false">IF(AND($U42&gt;FK$6,$U42&lt;=FL$6),+$T42,0)</f>
        <v>0</v>
      </c>
      <c r="FM42" s="87" t="n">
        <f aca="false">IF(AND($U42&gt;FL$6,$U42&lt;=FM$6),+$T42,0)</f>
        <v>0</v>
      </c>
      <c r="FN42" s="87" t="n">
        <f aca="false">IF(AND($U42&gt;FM$6,$U42&lt;=FN$6),+$T42,0)</f>
        <v>0</v>
      </c>
      <c r="FO42" s="87" t="n">
        <f aca="false">IF(AND($U42&gt;FN$6,$U42&lt;=FO$6),+$T42,0)</f>
        <v>0</v>
      </c>
      <c r="FP42" s="87" t="n">
        <f aca="false">IF(AND($U42&gt;FO$6,$U42&lt;=FP$6),+$T42,0)</f>
        <v>0</v>
      </c>
      <c r="FQ42" s="87" t="n">
        <f aca="false">IF(AND($U42&gt;FP$6,$U42&lt;=FQ$6),+$T42,0)</f>
        <v>0</v>
      </c>
      <c r="FR42" s="87" t="n">
        <f aca="false">IF(AND($U42&gt;FQ$6,$U42&lt;=FR$6),+$T42,0)</f>
        <v>0</v>
      </c>
      <c r="FS42" s="87" t="n">
        <f aca="false">IF(AND($U42&gt;FR$6,$U42&lt;=FS$6),+$T42,0)</f>
        <v>0</v>
      </c>
      <c r="FT42" s="87" t="n">
        <f aca="false">IF(AND($U42&gt;FS$6,$U42&lt;=FT$6),+$T42,0)</f>
        <v>0</v>
      </c>
      <c r="FU42" s="87" t="n">
        <f aca="false">IF(AND($U42&gt;FT$6,$U42&lt;=FU$6),+$T42,0)</f>
        <v>0</v>
      </c>
      <c r="FV42" s="87" t="n">
        <f aca="false">IF(AND($U42&gt;FU$6,$U42&lt;=FV$6),+$T42,0)</f>
        <v>0</v>
      </c>
      <c r="FW42" s="87" t="n">
        <f aca="false">IF(AND($U42&gt;FV$6,$U42&lt;=FW$6),+$T42,0)</f>
        <v>0</v>
      </c>
      <c r="FX42" s="87" t="n">
        <f aca="false">IF(AND($U42&gt;FW$6,$U42&lt;=FX$6),+$T42,0)</f>
        <v>0</v>
      </c>
      <c r="FY42" s="87" t="n">
        <f aca="false">IF(AND($U42&gt;FX$6,$U42&lt;=FY$6),+$T42,0)</f>
        <v>0</v>
      </c>
      <c r="FZ42" s="87" t="n">
        <f aca="false">IF(AND($U42&gt;FY$6,$U42&lt;=FZ$6),+$T42,0)</f>
        <v>0</v>
      </c>
      <c r="GA42" s="87" t="n">
        <f aca="false">IF(AND($U42&gt;FZ$6,$U42&lt;=GA$6),+$T42,0)</f>
        <v>0</v>
      </c>
      <c r="GB42" s="87" t="n">
        <f aca="false">IF(AND($U42&gt;GA$6,$U42&lt;=GB$6),+$T42,0)</f>
        <v>0</v>
      </c>
      <c r="GC42" s="87" t="n">
        <f aca="false">IF(AND($U42&gt;GB$6,$U42&lt;=GC$6),+$T42,0)</f>
        <v>0</v>
      </c>
      <c r="GD42" s="87" t="n">
        <f aca="false">IF(AND($U42&gt;GC$6,$U42&lt;=GD$6),+$T42,0)</f>
        <v>81.4</v>
      </c>
      <c r="GE42" s="87" t="n">
        <f aca="false">IF(AND($U42&gt;GD$6,$U42&lt;=GE$6),+$T42,0)</f>
        <v>0</v>
      </c>
      <c r="GF42" s="116"/>
      <c r="GG42" s="116"/>
      <c r="GH42" s="116"/>
      <c r="GI42" s="116"/>
      <c r="GJ42" s="116"/>
      <c r="GK42" s="116"/>
      <c r="GL42" s="116"/>
      <c r="GM42" s="116"/>
      <c r="GN42" s="116"/>
      <c r="GO42" s="116"/>
      <c r="GP42" s="116"/>
      <c r="GQ42" s="116"/>
      <c r="GR42" s="116"/>
      <c r="GS42" s="116"/>
      <c r="GT42" s="116"/>
      <c r="GU42" s="116"/>
      <c r="GV42" s="116"/>
      <c r="GW42" s="116"/>
      <c r="GX42" s="116"/>
      <c r="GY42" s="116"/>
      <c r="GZ42" s="116"/>
      <c r="HA42" s="116"/>
      <c r="HB42" s="116"/>
      <c r="HC42" s="116"/>
      <c r="HD42" s="116"/>
      <c r="HE42" s="116"/>
      <c r="HF42" s="116"/>
      <c r="HG42" s="116"/>
      <c r="HH42" s="116"/>
      <c r="HI42" s="116"/>
      <c r="HJ42" s="116"/>
      <c r="HK42" s="116"/>
      <c r="HL42" s="116"/>
      <c r="HM42" s="116"/>
      <c r="HN42" s="116"/>
      <c r="HO42" s="116"/>
      <c r="HP42" s="116"/>
      <c r="HQ42" s="116"/>
      <c r="HR42" s="116"/>
      <c r="HS42" s="116"/>
      <c r="HT42" s="116"/>
      <c r="HU42" s="116"/>
      <c r="HV42" s="116"/>
      <c r="HW42" s="116"/>
      <c r="HX42" s="116"/>
      <c r="HY42" s="116"/>
      <c r="HZ42" s="116"/>
      <c r="IA42" s="116"/>
      <c r="IB42" s="116"/>
      <c r="IC42" s="116"/>
      <c r="ID42" s="116"/>
      <c r="IE42" s="116"/>
      <c r="IF42" s="116"/>
      <c r="IG42" s="116"/>
      <c r="IH42" s="116"/>
      <c r="II42" s="116"/>
      <c r="IJ42" s="116"/>
      <c r="IK42" s="116"/>
      <c r="IL42" s="116"/>
      <c r="IM42" s="116"/>
      <c r="IN42" s="116"/>
      <c r="IO42" s="116"/>
      <c r="IP42" s="116"/>
      <c r="IQ42" s="116"/>
      <c r="IR42" s="116"/>
      <c r="IS42" s="116"/>
      <c r="IT42" s="116"/>
      <c r="IU42" s="116"/>
      <c r="IV42" s="116"/>
      <c r="IW42" s="116"/>
    </row>
    <row r="43" customFormat="false" ht="12.75" hidden="false" customHeight="false" outlineLevel="0" collapsed="false">
      <c r="A43" s="96" t="n">
        <v>4</v>
      </c>
      <c r="B43" s="86" t="s">
        <v>260</v>
      </c>
      <c r="C43" s="97" t="s">
        <v>257</v>
      </c>
      <c r="D43" s="81" t="s">
        <v>295</v>
      </c>
      <c r="E43" s="0" t="s">
        <v>296</v>
      </c>
      <c r="F43" s="99" t="n">
        <v>37134</v>
      </c>
      <c r="H43" s="101" t="s">
        <v>297</v>
      </c>
      <c r="I43" s="42" t="s">
        <v>310</v>
      </c>
      <c r="J43" s="89" t="s">
        <v>298</v>
      </c>
      <c r="K43" s="39"/>
      <c r="L43" s="101" t="s">
        <v>284</v>
      </c>
      <c r="M43" s="35" t="s">
        <v>316</v>
      </c>
      <c r="N43" s="35" t="s">
        <v>299</v>
      </c>
      <c r="O43" s="101"/>
      <c r="P43" s="101"/>
      <c r="Q43" s="101"/>
      <c r="R43" s="105" t="n">
        <v>84.875</v>
      </c>
      <c r="S43" s="101" t="s">
        <v>288</v>
      </c>
      <c r="T43" s="55" t="n">
        <f aca="false">IF($S43="USD",+$R43,VLOOKUP($S43,Rates!$A$3:$C$7,3)*$R43)</f>
        <v>84.875</v>
      </c>
      <c r="U43" s="107" t="n">
        <f aca="false">DATE(2004,9,1)</f>
        <v>38231</v>
      </c>
      <c r="V43" s="18"/>
      <c r="W43" s="18"/>
      <c r="X43" s="87" t="n">
        <f aca="false">IF(AND($U43&gt;W$6,$U43&lt;=X$6),+$T43,0)</f>
        <v>0</v>
      </c>
      <c r="Y43" s="87" t="n">
        <f aca="false">IF(AND($U43&gt;X$6,$U43&lt;=Y$6),+$T43,0)</f>
        <v>0</v>
      </c>
      <c r="Z43" s="87" t="n">
        <f aca="false">IF(AND($U43&gt;Y$6,$U43&lt;=Z$6),+$T43,0)</f>
        <v>0</v>
      </c>
      <c r="AA43" s="87" t="n">
        <f aca="false">IF(AND($U43&gt;Z$6,$U43&lt;=AA$6),+$T43,0)</f>
        <v>0</v>
      </c>
      <c r="AB43" s="87" t="n">
        <f aca="false">IF(AND($U43&gt;AA$6,$U43&lt;=AB$6),+$T43,0)</f>
        <v>0</v>
      </c>
      <c r="AC43" s="87" t="n">
        <f aca="false">IF(AND($U43&gt;AB$6,$U43&lt;=AC$6),+$T43,0)</f>
        <v>0</v>
      </c>
      <c r="AD43" s="87" t="n">
        <f aca="false">IF(AND($U43&gt;AC$6,$U43&lt;=AD$6),+$T43,0)</f>
        <v>0</v>
      </c>
      <c r="AE43" s="87" t="n">
        <f aca="false">IF(AND($U43&gt;AD$6,$U43&lt;=AE$6),+$T43,0)</f>
        <v>0</v>
      </c>
      <c r="AF43" s="87" t="n">
        <f aca="false">IF(AND($U43&gt;AE$6,$U43&lt;=AF$6),+$T43,0)</f>
        <v>0</v>
      </c>
      <c r="AG43" s="87" t="n">
        <f aca="false">IF(AND($U43&gt;AF$6,$U43&lt;=AG$6),+$T43,0)</f>
        <v>0</v>
      </c>
      <c r="AH43" s="87" t="n">
        <f aca="false">IF(AND($U43&gt;AG$6,$U43&lt;=AH$6),+$T43,0)</f>
        <v>0</v>
      </c>
      <c r="AI43" s="87" t="n">
        <f aca="false">IF(AND($U43&gt;AH$6,$U43&lt;=AI$6),+$T43,0)</f>
        <v>0</v>
      </c>
      <c r="AJ43" s="87" t="n">
        <f aca="false">IF(AND($U43&gt;AI$6,$U43&lt;=AJ$6),+$T43,0)</f>
        <v>84.875</v>
      </c>
      <c r="AK43" s="87" t="n">
        <f aca="false">IF(AND($U43&gt;AJ$6,$U43&lt;=AK$6),+$T43,0)</f>
        <v>0</v>
      </c>
      <c r="AL43" s="87" t="n">
        <f aca="false">IF(AND($U43&gt;AK$6,$U43&lt;=AL$6),+$T43,0)</f>
        <v>0</v>
      </c>
      <c r="AM43" s="87" t="n">
        <f aca="false">IF(AND($U43&gt;AL$6,$U43&lt;=AM$6),+$T43,0)</f>
        <v>0</v>
      </c>
      <c r="AN43" s="87" t="n">
        <f aca="false">IF(AND($U43&gt;AM$6,$U43&lt;=AN$6),+$T43,0)</f>
        <v>0</v>
      </c>
      <c r="AO43" s="87" t="n">
        <f aca="false">IF(AND($U43&gt;AN$6,$U43&lt;=AO$6),+$T43,0)</f>
        <v>0</v>
      </c>
      <c r="AP43" s="87" t="n">
        <f aca="false">IF(AND($U43&gt;AO$6,$U43&lt;=AP$6),+$T43,0)</f>
        <v>0</v>
      </c>
      <c r="AQ43" s="87" t="n">
        <f aca="false">IF(AND($U43&gt;AP$6,$U43&lt;=AQ$6),+$T43,0)</f>
        <v>0</v>
      </c>
      <c r="AR43" s="87" t="n">
        <f aca="false">IF(AND($U43&gt;AQ$6,$U43&lt;=AR$6),+$T43,0)</f>
        <v>0</v>
      </c>
      <c r="AS43" s="87" t="n">
        <f aca="false">IF(AND($U43&gt;AR$6,$U43&lt;=AS$6),+$T43,0)</f>
        <v>0</v>
      </c>
      <c r="AT43" s="87" t="n">
        <f aca="false">IF(AND($U43&gt;AS$6,$U43&lt;=AT$6),+$T43,0)</f>
        <v>0</v>
      </c>
      <c r="AU43" s="87" t="n">
        <f aca="false">IF(AND($U43&gt;AT$6,$U43&lt;=AU$6),+$T43,0)</f>
        <v>0</v>
      </c>
      <c r="AV43" s="87" t="n">
        <f aca="false">IF(AND($U43&gt;AU$6,$U43&lt;=AV$6),+$T43,0)</f>
        <v>0</v>
      </c>
      <c r="AW43" s="87" t="n">
        <f aca="false">IF(AND($U43&gt;AV$6,$U43&lt;=AW$6),+$T43,0)</f>
        <v>0</v>
      </c>
      <c r="AX43" s="87" t="n">
        <f aca="false">IF(AND($U43&gt;AW$6,$U43&lt;=AX$6),+$T43,0)</f>
        <v>0</v>
      </c>
      <c r="AY43" s="87" t="n">
        <f aca="false">IF(AND($U43&gt;AX$6,$U43&lt;=AY$6),+$T43,0)</f>
        <v>0</v>
      </c>
      <c r="AZ43" s="87" t="n">
        <f aca="false">IF(AND($U43&gt;AY$6,$U43&lt;=AZ$6),+$T43,0)</f>
        <v>0</v>
      </c>
      <c r="BA43" s="87" t="n">
        <f aca="false">IF(AND($U43&gt;AZ$6,$U43&lt;=BA$6),+$T43,0)</f>
        <v>0</v>
      </c>
      <c r="BB43" s="87" t="n">
        <f aca="false">IF(AND($U43&gt;BA$6,$U43&lt;=BB$6),+$T43,0)</f>
        <v>0</v>
      </c>
      <c r="BC43" s="87" t="n">
        <f aca="false">IF(AND($U43&gt;BB$6,$U43&lt;=BC$6),+$T43,0)</f>
        <v>0</v>
      </c>
      <c r="BD43" s="87" t="n">
        <f aca="false">IF(AND($U43&gt;BC$6,$U43&lt;=BD$6),+$T43,0)</f>
        <v>0</v>
      </c>
      <c r="BE43" s="87" t="n">
        <f aca="false">IF(AND($U43&gt;BD$6,$U43&lt;=BE$6),+$T43,0)</f>
        <v>0</v>
      </c>
      <c r="BF43" s="87" t="n">
        <f aca="false">IF(AND($U43&gt;BE$6,$U43&lt;=BF$6),+$T43,0)</f>
        <v>0</v>
      </c>
      <c r="BG43" s="87" t="n">
        <f aca="false">IF(AND($U43&gt;BF$6,$U43&lt;=BG$6),+$T43,0)</f>
        <v>0</v>
      </c>
      <c r="BH43" s="87" t="n">
        <f aca="false">IF(AND($U43&gt;BG$6,$U43&lt;=BH$6),+$T43,0)</f>
        <v>0</v>
      </c>
      <c r="BI43" s="87" t="n">
        <f aca="false">IF(AND($U43&gt;BH$6,$U43&lt;=BI$6),+$T43,0)</f>
        <v>0</v>
      </c>
      <c r="BJ43" s="87" t="n">
        <f aca="false">IF(AND($U43&gt;BI$6,$U43&lt;=BJ$6),+$T43,0)</f>
        <v>0</v>
      </c>
      <c r="BK43" s="87" t="n">
        <f aca="false">IF(AND($U43&gt;BJ$6,$U43&lt;=BK$6),+$T43,0)</f>
        <v>0</v>
      </c>
      <c r="BL43" s="87" t="n">
        <f aca="false">IF(AND($U43&gt;BK$6,$U43&lt;=BL$6),+$T43,0)</f>
        <v>0</v>
      </c>
      <c r="BM43" s="87" t="n">
        <f aca="false">IF(AND($U43&gt;BL$6,$U43&lt;=BM$6),+$T43,0)</f>
        <v>0</v>
      </c>
      <c r="BN43" s="87" t="n">
        <f aca="false">IF(AND($U43&gt;BM$6,$U43&lt;=BN$6),+$T43,0)</f>
        <v>0</v>
      </c>
      <c r="BO43" s="87" t="n">
        <f aca="false">IF(AND($U43&gt;BN$6,$U43&lt;=BO$6),+$T43,0)</f>
        <v>0</v>
      </c>
      <c r="BP43" s="87" t="n">
        <f aca="false">IF(AND($U43&gt;BO$6,$U43&lt;=BP$6),+$T43,0)</f>
        <v>0</v>
      </c>
      <c r="BQ43" s="87" t="n">
        <f aca="false">IF(AND($U43&gt;BP$6,$U43&lt;=BQ$6),+$T43,0)</f>
        <v>0</v>
      </c>
      <c r="BR43" s="87" t="n">
        <f aca="false">IF(AND($U43&gt;BQ$6,$U43&lt;=BR$6),+$T43,0)</f>
        <v>0</v>
      </c>
      <c r="BS43" s="87" t="n">
        <f aca="false">IF(AND($U43&gt;BR$6,$U43&lt;=BS$6),+$T43,0)</f>
        <v>0</v>
      </c>
      <c r="BT43" s="87" t="n">
        <f aca="false">IF(AND($U43&gt;BS$6,$U43&lt;=BT$6),+$T43,0)</f>
        <v>0</v>
      </c>
      <c r="BU43" s="87" t="n">
        <f aca="false">IF(AND($U43&gt;BT$6,$U43&lt;=BU$6),+$T43,0)</f>
        <v>0</v>
      </c>
      <c r="BV43" s="87" t="n">
        <f aca="false">IF(AND($U43&gt;BU$6,$U43&lt;=BV$6),+$T43,0)</f>
        <v>0</v>
      </c>
      <c r="BW43" s="87" t="n">
        <f aca="false">IF(AND($U43&gt;BV$6,$U43&lt;=BW$6),+$T43,0)</f>
        <v>0</v>
      </c>
      <c r="BX43" s="87" t="n">
        <f aca="false">IF(AND($U43&gt;BW$6,$U43&lt;=BX$6),+$T43,0)</f>
        <v>0</v>
      </c>
      <c r="BY43" s="87" t="n">
        <f aca="false">IF(AND($U43&gt;BX$6,$U43&lt;=BY$6),+$T43,0)</f>
        <v>0</v>
      </c>
      <c r="BZ43" s="87" t="n">
        <f aca="false">IF(AND($U43&gt;BY$6,$U43&lt;=BZ$6),+$T43,0)</f>
        <v>0</v>
      </c>
      <c r="CA43" s="87" t="n">
        <f aca="false">IF(AND($U43&gt;BZ$6,$U43&lt;=CA$6),+$T43,0)</f>
        <v>0</v>
      </c>
      <c r="CB43" s="87" t="n">
        <f aca="false">IF(AND($U43&gt;CA$6,$U43&lt;=CB$6),+$T43,0)</f>
        <v>0</v>
      </c>
      <c r="CC43" s="87" t="n">
        <f aca="false">IF(AND($U43&gt;CB$6,$U43&lt;=CC$6),+$T43,0)</f>
        <v>0</v>
      </c>
      <c r="CD43" s="87" t="n">
        <f aca="false">IF(AND($U43&gt;CC$6,$U43&lt;=CD$6),+$T43,0)</f>
        <v>0</v>
      </c>
      <c r="CE43" s="87" t="n">
        <f aca="false">IF(AND($U43&gt;CD$6,$U43&lt;=CE$6),+$T43,0)</f>
        <v>0</v>
      </c>
      <c r="CF43" s="87" t="n">
        <f aca="false">IF(AND($U43&gt;CE$6,$U43&lt;=CF$6),+$T43,0)</f>
        <v>0</v>
      </c>
      <c r="CG43" s="87" t="n">
        <f aca="false">IF(AND($U43&gt;CF$6,$U43&lt;=CG$6),+$T43,0)</f>
        <v>0</v>
      </c>
      <c r="CH43" s="87" t="n">
        <f aca="false">IF(AND($U43&gt;CG$6,$U43&lt;=CH$6),+$T43,0)</f>
        <v>0</v>
      </c>
      <c r="CI43" s="87" t="n">
        <f aca="false">IF(AND($U43&gt;CH$6,$U43&lt;=CI$6),+$T43,0)</f>
        <v>0</v>
      </c>
      <c r="CJ43" s="87" t="n">
        <f aca="false">IF(AND($U43&gt;CI$6,$U43&lt;=CJ$6),+$T43,0)</f>
        <v>0</v>
      </c>
      <c r="CK43" s="87" t="n">
        <f aca="false">IF(AND($U43&gt;CJ$6,$U43&lt;=CK$6),+$T43,0)</f>
        <v>0</v>
      </c>
      <c r="CL43" s="87" t="n">
        <f aca="false">IF(AND($U43&gt;CK$6,$U43&lt;=CL$6),+$T43,0)</f>
        <v>0</v>
      </c>
      <c r="CM43" s="87" t="n">
        <f aca="false">IF(AND($U43&gt;CL$6,$U43&lt;=CM$6),+$T43,0)</f>
        <v>0</v>
      </c>
      <c r="CN43" s="87" t="n">
        <f aca="false">IF(AND($U43&gt;CM$6,$U43&lt;=CN$6),+$T43,0)</f>
        <v>0</v>
      </c>
      <c r="CO43" s="87" t="n">
        <f aca="false">IF(AND($U43&gt;CN$6,$U43&lt;=CO$6),+$T43,0)</f>
        <v>0</v>
      </c>
      <c r="CP43" s="87" t="n">
        <f aca="false">IF(AND($U43&gt;CO$6,$U43&lt;=CP$6),+$T43,0)</f>
        <v>0</v>
      </c>
      <c r="CQ43" s="87" t="n">
        <f aca="false">IF(AND($U43&gt;CP$6,$U43&lt;=CQ$6),+$T43,0)</f>
        <v>0</v>
      </c>
      <c r="CR43" s="87" t="n">
        <f aca="false">IF(AND($U43&gt;CQ$6,$U43&lt;=CR$6),+$T43,0)</f>
        <v>0</v>
      </c>
      <c r="CS43" s="87" t="n">
        <f aca="false">IF(AND($U43&gt;CR$6,$U43&lt;=CS$6),+$T43,0)</f>
        <v>0</v>
      </c>
      <c r="CT43" s="87" t="n">
        <f aca="false">IF(AND($U43&gt;CS$6,$U43&lt;=CT$6),+$T43,0)</f>
        <v>0</v>
      </c>
      <c r="CU43" s="87" t="n">
        <f aca="false">IF(AND($U43&gt;CT$6,$U43&lt;=CU$6),+$T43,0)</f>
        <v>0</v>
      </c>
      <c r="CV43" s="87" t="n">
        <f aca="false">IF(AND($U43&gt;CU$6,$U43&lt;=CV$6),+$T43,0)</f>
        <v>0</v>
      </c>
      <c r="CW43" s="87" t="n">
        <f aca="false">IF(AND($U43&gt;CV$6,$U43&lt;=CW$6),+$T43,0)</f>
        <v>0</v>
      </c>
      <c r="CX43" s="87" t="n">
        <f aca="false">IF(AND($U43&gt;CW$6,$U43&lt;=CX$6),+$T43,0)</f>
        <v>0</v>
      </c>
      <c r="CY43" s="87" t="n">
        <f aca="false">IF(AND($U43&gt;CX$6,$U43&lt;=CY$6),+$T43,0)</f>
        <v>0</v>
      </c>
      <c r="CZ43" s="87" t="n">
        <f aca="false">IF(AND($U43&gt;CY$6,$U43&lt;=CZ$6),+$T43,0)</f>
        <v>0</v>
      </c>
      <c r="DA43" s="87" t="n">
        <f aca="false">IF(AND($U43&gt;CZ$6,$U43&lt;=DA$6),+$T43,0)</f>
        <v>0</v>
      </c>
      <c r="DB43" s="87" t="n">
        <f aca="false">IF(AND($U43&gt;DA$6,$U43&lt;=DB$6),+$T43,0)</f>
        <v>0</v>
      </c>
      <c r="DC43" s="87" t="n">
        <f aca="false">IF(AND($U43&gt;DB$6,$U43&lt;=DC$6),+$T43,0)</f>
        <v>0</v>
      </c>
      <c r="DD43" s="87" t="n">
        <f aca="false">IF(AND($U43&gt;DC$6,$U43&lt;=DD$6),+$T43,0)</f>
        <v>0</v>
      </c>
      <c r="DE43" s="87" t="n">
        <f aca="false">IF(AND($U43&gt;DD$6,$U43&lt;=DE$6),+$T43,0)</f>
        <v>0</v>
      </c>
      <c r="DF43" s="87" t="n">
        <f aca="false">IF(AND($U43&gt;DE$6,$U43&lt;=DF$6),+$T43,0)</f>
        <v>0</v>
      </c>
      <c r="DG43" s="87" t="n">
        <f aca="false">IF(AND($U43&gt;DF$6,$U43&lt;=DG$6),+$T43,0)</f>
        <v>0</v>
      </c>
      <c r="DH43" s="87" t="n">
        <f aca="false">IF(AND($U43&gt;DG$6,$U43&lt;=DH$6),+$T43,0)</f>
        <v>0</v>
      </c>
      <c r="DI43" s="87" t="n">
        <f aca="false">IF(AND($U43&gt;DH$6,$U43&lt;=DI$6),+$T43,0)</f>
        <v>0</v>
      </c>
      <c r="DJ43" s="87" t="n">
        <f aca="false">IF(AND($U43&gt;DI$6,$U43&lt;=DJ$6),+$T43,0)</f>
        <v>0</v>
      </c>
      <c r="DK43" s="87" t="n">
        <f aca="false">IF(AND($U43&gt;DJ$6,$U43&lt;=DK$6),+$T43,0)</f>
        <v>0</v>
      </c>
      <c r="DL43" s="87" t="n">
        <f aca="false">IF(AND($U43&gt;DK$6,$U43&lt;=DL$6),+$T43,0)</f>
        <v>0</v>
      </c>
      <c r="DM43" s="87" t="n">
        <f aca="false">IF(AND($U43&gt;DL$6,$U43&lt;=DM$6),+$T43,0)</f>
        <v>0</v>
      </c>
      <c r="DN43" s="87" t="n">
        <f aca="false">IF(AND($U43&gt;DM$6,$U43&lt;=DN$6),+$T43,0)</f>
        <v>0</v>
      </c>
      <c r="DO43" s="87" t="n">
        <f aca="false">IF(AND($U43&gt;DN$6,$U43&lt;=DO$6),+$T43,0)</f>
        <v>0</v>
      </c>
      <c r="DP43" s="87" t="n">
        <f aca="false">IF(AND($U43&gt;DO$6,$U43&lt;=DP$6),+$T43,0)</f>
        <v>0</v>
      </c>
      <c r="DQ43" s="87" t="n">
        <f aca="false">IF(AND($U43&gt;DP$6,$U43&lt;=DQ$6),+$T43,0)</f>
        <v>0</v>
      </c>
      <c r="DR43" s="87" t="n">
        <f aca="false">IF(AND($U43&gt;DQ$6,$U43&lt;=DR$6),+$T43,0)</f>
        <v>0</v>
      </c>
      <c r="DS43" s="87" t="n">
        <f aca="false">IF(AND($U43&gt;DR$6,$U43&lt;=DS$6),+$T43,0)</f>
        <v>0</v>
      </c>
      <c r="DT43" s="87" t="n">
        <f aca="false">IF(AND($U43&gt;DS$6,$U43&lt;=DT$6),+$T43,0)</f>
        <v>0</v>
      </c>
      <c r="DU43" s="87" t="n">
        <f aca="false">IF(AND($U43&gt;DT$6,$U43&lt;=DU$6),+$T43,0)</f>
        <v>0</v>
      </c>
      <c r="DV43" s="87" t="n">
        <f aca="false">IF(AND($U43&gt;DU$6,$U43&lt;=DV$6),+$T43,0)</f>
        <v>0</v>
      </c>
      <c r="DW43" s="87" t="n">
        <f aca="false">IF(AND($U43&gt;DV$6,$U43&lt;=DW$6),+$T43,0)</f>
        <v>0</v>
      </c>
      <c r="DX43" s="87" t="n">
        <f aca="false">IF(AND($U43&gt;DW$6,$U43&lt;=DX$6),+$T43,0)</f>
        <v>0</v>
      </c>
      <c r="DY43" s="87" t="n">
        <f aca="false">IF(AND($U43&gt;DX$6,$U43&lt;=DY$6),+$T43,0)</f>
        <v>0</v>
      </c>
      <c r="DZ43" s="87" t="n">
        <f aca="false">IF(AND($U43&gt;DY$6,$U43&lt;=DZ$6),+$T43,0)</f>
        <v>0</v>
      </c>
      <c r="EA43" s="87" t="n">
        <f aca="false">IF(AND($U43&gt;DZ$6,$U43&lt;=EA$6),+$T43,0)</f>
        <v>0</v>
      </c>
      <c r="EB43" s="87" t="n">
        <f aca="false">IF(AND($U43&gt;EA$6,$U43&lt;=EB$6),+$T43,0)</f>
        <v>0</v>
      </c>
      <c r="EC43" s="87" t="n">
        <f aca="false">IF(AND($U43&gt;EB$6,$U43&lt;=EC$6),+$T43,0)</f>
        <v>0</v>
      </c>
      <c r="ED43" s="87" t="n">
        <f aca="false">IF(AND($U43&gt;EC$6,$U43&lt;=ED$6),+$T43,0)</f>
        <v>0</v>
      </c>
      <c r="EE43" s="87" t="n">
        <f aca="false">IF(AND($U43&gt;ED$6,$U43&lt;=EE$6),+$T43,0)</f>
        <v>0</v>
      </c>
      <c r="EF43" s="87" t="n">
        <f aca="false">IF(AND($U43&gt;EE$6,$U43&lt;=EF$6),+$T43,0)</f>
        <v>0</v>
      </c>
      <c r="EG43" s="87" t="n">
        <f aca="false">IF(AND($U43&gt;EF$6,$U43&lt;=EG$6),+$T43,0)</f>
        <v>0</v>
      </c>
      <c r="EH43" s="87" t="n">
        <f aca="false">IF(AND($U43&gt;EG$6,$U43&lt;=EH$6),+$T43,0)</f>
        <v>0</v>
      </c>
      <c r="EI43" s="87" t="n">
        <f aca="false">IF(AND($U43&gt;EH$6,$U43&lt;=EI$6),+$T43,0)</f>
        <v>0</v>
      </c>
      <c r="EJ43" s="87" t="n">
        <f aca="false">IF(AND($U43&gt;EI$6,$U43&lt;=EJ$6),+$T43,0)</f>
        <v>0</v>
      </c>
      <c r="EK43" s="87" t="n">
        <f aca="false">IF(AND($U43&gt;EJ$6,$U43&lt;=EK$6),+$T43,0)</f>
        <v>0</v>
      </c>
      <c r="EL43" s="87" t="n">
        <f aca="false">IF(AND($U43&gt;EK$6,$U43&lt;=EL$6),+$T43,0)</f>
        <v>0</v>
      </c>
      <c r="EM43" s="87" t="n">
        <f aca="false">IF(AND($U43&gt;EL$6,$U43&lt;=EM$6),+$T43,0)</f>
        <v>0</v>
      </c>
      <c r="EN43" s="87" t="n">
        <f aca="false">IF(AND($U43&gt;EM$6,$U43&lt;=EN$6),+$T43,0)</f>
        <v>0</v>
      </c>
      <c r="EO43" s="87" t="n">
        <f aca="false">IF(AND($U43&gt;EN$6,$U43&lt;=EO$6),+$T43,0)</f>
        <v>0</v>
      </c>
      <c r="EP43" s="87" t="n">
        <f aca="false">IF(AND($U43&gt;EO$6,$U43&lt;=EP$6),+$T43,0)</f>
        <v>0</v>
      </c>
      <c r="EQ43" s="87" t="n">
        <f aca="false">IF(AND($U43&gt;EP$6,$U43&lt;=EQ$6),+$T43,0)</f>
        <v>0</v>
      </c>
      <c r="ER43" s="87" t="n">
        <f aca="false">IF(AND($U43&gt;EQ$6,$U43&lt;=ER$6),+$T43,0)</f>
        <v>0</v>
      </c>
      <c r="ES43" s="87" t="n">
        <f aca="false">IF(AND($U43&gt;ER$6,$U43&lt;=ES$6),+$T43,0)</f>
        <v>0</v>
      </c>
      <c r="ET43" s="87" t="n">
        <f aca="false">IF(AND($U43&gt;ES$6,$U43&lt;=ET$6),+$T43,0)</f>
        <v>0</v>
      </c>
      <c r="EU43" s="87" t="n">
        <f aca="false">IF(AND($U43&gt;ET$6,$U43&lt;=EU$6),+$T43,0)</f>
        <v>0</v>
      </c>
      <c r="EV43" s="87" t="n">
        <f aca="false">IF(AND($U43&gt;EU$6,$U43&lt;=EV$6),+$T43,0)</f>
        <v>0</v>
      </c>
      <c r="EW43" s="87" t="n">
        <f aca="false">IF(AND($U43&gt;EV$6,$U43&lt;=EW$6),+$T43,0)</f>
        <v>0</v>
      </c>
      <c r="EX43" s="87" t="n">
        <f aca="false">IF(AND($U43&gt;EW$6,$U43&lt;=EX$6),+$T43,0)</f>
        <v>0</v>
      </c>
      <c r="EY43" s="87" t="n">
        <f aca="false">IF(AND($U43&gt;EX$6,$U43&lt;=EY$6),+$T43,0)</f>
        <v>0</v>
      </c>
      <c r="EZ43" s="87" t="n">
        <f aca="false">IF(AND($U43&gt;EY$6,$U43&lt;=EZ$6),+$T43,0)</f>
        <v>0</v>
      </c>
      <c r="FA43" s="87" t="n">
        <f aca="false">IF(AND($U43&gt;EZ$6,$U43&lt;=FA$6),+$T43,0)</f>
        <v>0</v>
      </c>
      <c r="FB43" s="87" t="n">
        <f aca="false">IF(AND($U43&gt;FA$6,$U43&lt;=FB$6),+$T43,0)</f>
        <v>0</v>
      </c>
      <c r="FC43" s="87" t="n">
        <f aca="false">IF(AND($U43&gt;FB$6,$U43&lt;=FC$6),+$T43,0)</f>
        <v>0</v>
      </c>
      <c r="FD43" s="87" t="n">
        <f aca="false">IF(AND($U43&gt;FC$6,$U43&lt;=FD$6),+$T43,0)</f>
        <v>0</v>
      </c>
      <c r="FE43" s="87" t="n">
        <f aca="false">IF(AND($U43&gt;FD$6,$U43&lt;=FE$6),+$T43,0)</f>
        <v>0</v>
      </c>
      <c r="FF43" s="87" t="n">
        <f aca="false">IF(AND($U43&gt;FE$6,$U43&lt;=FF$6),+$T43,0)</f>
        <v>0</v>
      </c>
      <c r="FG43" s="87" t="n">
        <f aca="false">IF(AND($U43&gt;FF$6,$U43&lt;=FG$6),+$T43,0)</f>
        <v>0</v>
      </c>
      <c r="FH43" s="87" t="n">
        <f aca="false">IF(AND($U43&gt;FG$6,$U43&lt;=FH$6),+$T43,0)</f>
        <v>0</v>
      </c>
      <c r="FI43" s="87" t="n">
        <f aca="false">IF(AND($U43&gt;FH$6,$U43&lt;=FI$6),+$T43,0)</f>
        <v>0</v>
      </c>
      <c r="FJ43" s="87" t="n">
        <f aca="false">IF(AND($U43&gt;FI$6,$U43&lt;=FJ$6),+$T43,0)</f>
        <v>0</v>
      </c>
      <c r="FK43" s="87" t="n">
        <f aca="false">IF(AND($U43&gt;FJ$6,$U43&lt;=FK$6),+$T43,0)</f>
        <v>0</v>
      </c>
      <c r="FL43" s="87" t="n">
        <f aca="false">IF(AND($U43&gt;FK$6,$U43&lt;=FL$6),+$T43,0)</f>
        <v>0</v>
      </c>
      <c r="FM43" s="87" t="n">
        <f aca="false">IF(AND($U43&gt;FL$6,$U43&lt;=FM$6),+$T43,0)</f>
        <v>0</v>
      </c>
      <c r="FN43" s="87" t="n">
        <f aca="false">IF(AND($U43&gt;FM$6,$U43&lt;=FN$6),+$T43,0)</f>
        <v>0</v>
      </c>
      <c r="FO43" s="87" t="n">
        <f aca="false">IF(AND($U43&gt;FN$6,$U43&lt;=FO$6),+$T43,0)</f>
        <v>0</v>
      </c>
      <c r="FP43" s="87" t="n">
        <f aca="false">IF(AND($U43&gt;FO$6,$U43&lt;=FP$6),+$T43,0)</f>
        <v>0</v>
      </c>
      <c r="FQ43" s="87" t="n">
        <f aca="false">IF(AND($U43&gt;FP$6,$U43&lt;=FQ$6),+$T43,0)</f>
        <v>0</v>
      </c>
      <c r="FR43" s="87" t="n">
        <f aca="false">IF(AND($U43&gt;FQ$6,$U43&lt;=FR$6),+$T43,0)</f>
        <v>0</v>
      </c>
      <c r="FS43" s="87" t="n">
        <f aca="false">IF(AND($U43&gt;FR$6,$U43&lt;=FS$6),+$T43,0)</f>
        <v>0</v>
      </c>
      <c r="FT43" s="87" t="n">
        <f aca="false">IF(AND($U43&gt;FS$6,$U43&lt;=FT$6),+$T43,0)</f>
        <v>0</v>
      </c>
      <c r="FU43" s="87" t="n">
        <f aca="false">IF(AND($U43&gt;FT$6,$U43&lt;=FU$6),+$T43,0)</f>
        <v>0</v>
      </c>
      <c r="FV43" s="87" t="n">
        <f aca="false">IF(AND($U43&gt;FU$6,$U43&lt;=FV$6),+$T43,0)</f>
        <v>0</v>
      </c>
      <c r="FW43" s="87" t="n">
        <f aca="false">IF(AND($U43&gt;FV$6,$U43&lt;=FW$6),+$T43,0)</f>
        <v>0</v>
      </c>
      <c r="FX43" s="87" t="n">
        <f aca="false">IF(AND($U43&gt;FW$6,$U43&lt;=FX$6),+$T43,0)</f>
        <v>0</v>
      </c>
      <c r="FY43" s="87" t="n">
        <f aca="false">IF(AND($U43&gt;FX$6,$U43&lt;=FY$6),+$T43,0)</f>
        <v>0</v>
      </c>
      <c r="FZ43" s="87" t="n">
        <f aca="false">IF(AND($U43&gt;FY$6,$U43&lt;=FZ$6),+$T43,0)</f>
        <v>0</v>
      </c>
      <c r="GA43" s="87" t="n">
        <f aca="false">IF(AND($U43&gt;FZ$6,$U43&lt;=GA$6),+$T43,0)</f>
        <v>0</v>
      </c>
      <c r="GB43" s="87" t="n">
        <f aca="false">IF(AND($U43&gt;GA$6,$U43&lt;=GB$6),+$T43,0)</f>
        <v>0</v>
      </c>
      <c r="GC43" s="87" t="n">
        <f aca="false">IF(AND($U43&gt;GB$6,$U43&lt;=GC$6),+$T43,0)</f>
        <v>0</v>
      </c>
      <c r="GD43" s="87" t="n">
        <f aca="false">IF(AND($U43&gt;GC$6,$U43&lt;=GD$6),+$T43,0)</f>
        <v>84.875</v>
      </c>
      <c r="GE43" s="87" t="n">
        <f aca="false">IF(AND($U43&gt;GD$6,$U43&lt;=GE$6),+$T43,0)</f>
        <v>0</v>
      </c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</row>
    <row r="44" customFormat="false" ht="12.75" hidden="false" customHeight="false" outlineLevel="0" collapsed="false">
      <c r="A44" s="96" t="n">
        <v>4</v>
      </c>
      <c r="B44" s="86" t="s">
        <v>260</v>
      </c>
      <c r="C44" s="97" t="s">
        <v>257</v>
      </c>
      <c r="D44" s="81" t="s">
        <v>295</v>
      </c>
      <c r="E44" s="0" t="s">
        <v>296</v>
      </c>
      <c r="F44" s="99" t="n">
        <v>37134</v>
      </c>
      <c r="H44" s="101" t="s">
        <v>297</v>
      </c>
      <c r="I44" s="42" t="s">
        <v>310</v>
      </c>
      <c r="J44" s="89" t="s">
        <v>298</v>
      </c>
      <c r="K44" s="39"/>
      <c r="L44" s="101" t="s">
        <v>284</v>
      </c>
      <c r="M44" s="35" t="s">
        <v>317</v>
      </c>
      <c r="N44" s="35" t="s">
        <v>299</v>
      </c>
      <c r="O44" s="101"/>
      <c r="P44" s="101"/>
      <c r="Q44" s="101"/>
      <c r="R44" s="105" t="n">
        <v>188.09</v>
      </c>
      <c r="S44" s="101" t="s">
        <v>288</v>
      </c>
      <c r="T44" s="55" t="n">
        <f aca="false">IF($S44="USD",+$R44,VLOOKUP($S44,Rates!$A$3:$C$7,3)*$R44)</f>
        <v>188.09</v>
      </c>
      <c r="U44" s="107" t="n">
        <f aca="false">DATE(2004,9,10)</f>
        <v>38240</v>
      </c>
      <c r="V44" s="18"/>
      <c r="W44" s="18"/>
      <c r="X44" s="87" t="n">
        <f aca="false">IF(AND($U44&gt;W$6,$U44&lt;=X$6),+$T44,0)</f>
        <v>0</v>
      </c>
      <c r="Y44" s="87" t="n">
        <f aca="false">IF(AND($U44&gt;X$6,$U44&lt;=Y$6),+$T44,0)</f>
        <v>0</v>
      </c>
      <c r="Z44" s="87" t="n">
        <f aca="false">IF(AND($U44&gt;Y$6,$U44&lt;=Z$6),+$T44,0)</f>
        <v>0</v>
      </c>
      <c r="AA44" s="87" t="n">
        <f aca="false">IF(AND($U44&gt;Z$6,$U44&lt;=AA$6),+$T44,0)</f>
        <v>0</v>
      </c>
      <c r="AB44" s="87" t="n">
        <f aca="false">IF(AND($U44&gt;AA$6,$U44&lt;=AB$6),+$T44,0)</f>
        <v>0</v>
      </c>
      <c r="AC44" s="87" t="n">
        <f aca="false">IF(AND($U44&gt;AB$6,$U44&lt;=AC$6),+$T44,0)</f>
        <v>0</v>
      </c>
      <c r="AD44" s="87" t="n">
        <f aca="false">IF(AND($U44&gt;AC$6,$U44&lt;=AD$6),+$T44,0)</f>
        <v>0</v>
      </c>
      <c r="AE44" s="87" t="n">
        <f aca="false">IF(AND($U44&gt;AD$6,$U44&lt;=AE$6),+$T44,0)</f>
        <v>0</v>
      </c>
      <c r="AF44" s="87" t="n">
        <f aca="false">IF(AND($U44&gt;AE$6,$U44&lt;=AF$6),+$T44,0)</f>
        <v>0</v>
      </c>
      <c r="AG44" s="87" t="n">
        <f aca="false">IF(AND($U44&gt;AF$6,$U44&lt;=AG$6),+$T44,0)</f>
        <v>0</v>
      </c>
      <c r="AH44" s="87" t="n">
        <f aca="false">IF(AND($U44&gt;AG$6,$U44&lt;=AH$6),+$T44,0)</f>
        <v>0</v>
      </c>
      <c r="AI44" s="87" t="n">
        <f aca="false">IF(AND($U44&gt;AH$6,$U44&lt;=AI$6),+$T44,0)</f>
        <v>0</v>
      </c>
      <c r="AJ44" s="87" t="n">
        <f aca="false">IF(AND($U44&gt;AI$6,$U44&lt;=AJ$6),+$T44,0)</f>
        <v>188.09</v>
      </c>
      <c r="AK44" s="87" t="n">
        <f aca="false">IF(AND($U44&gt;AJ$6,$U44&lt;=AK$6),+$T44,0)</f>
        <v>0</v>
      </c>
      <c r="AL44" s="87" t="n">
        <f aca="false">IF(AND($U44&gt;AK$6,$U44&lt;=AL$6),+$T44,0)</f>
        <v>0</v>
      </c>
      <c r="AM44" s="87" t="n">
        <f aca="false">IF(AND($U44&gt;AL$6,$U44&lt;=AM$6),+$T44,0)</f>
        <v>0</v>
      </c>
      <c r="AN44" s="87" t="n">
        <f aca="false">IF(AND($U44&gt;AM$6,$U44&lt;=AN$6),+$T44,0)</f>
        <v>0</v>
      </c>
      <c r="AO44" s="87" t="n">
        <f aca="false">IF(AND($U44&gt;AN$6,$U44&lt;=AO$6),+$T44,0)</f>
        <v>0</v>
      </c>
      <c r="AP44" s="87" t="n">
        <f aca="false">IF(AND($U44&gt;AO$6,$U44&lt;=AP$6),+$T44,0)</f>
        <v>0</v>
      </c>
      <c r="AQ44" s="87" t="n">
        <f aca="false">IF(AND($U44&gt;AP$6,$U44&lt;=AQ$6),+$T44,0)</f>
        <v>0</v>
      </c>
      <c r="AR44" s="87" t="n">
        <f aca="false">IF(AND($U44&gt;AQ$6,$U44&lt;=AR$6),+$T44,0)</f>
        <v>0</v>
      </c>
      <c r="AS44" s="87" t="n">
        <f aca="false">IF(AND($U44&gt;AR$6,$U44&lt;=AS$6),+$T44,0)</f>
        <v>0</v>
      </c>
      <c r="AT44" s="87" t="n">
        <f aca="false">IF(AND($U44&gt;AS$6,$U44&lt;=AT$6),+$T44,0)</f>
        <v>0</v>
      </c>
      <c r="AU44" s="87" t="n">
        <f aca="false">IF(AND($U44&gt;AT$6,$U44&lt;=AU$6),+$T44,0)</f>
        <v>0</v>
      </c>
      <c r="AV44" s="87" t="n">
        <f aca="false">IF(AND($U44&gt;AU$6,$U44&lt;=AV$6),+$T44,0)</f>
        <v>0</v>
      </c>
      <c r="AW44" s="87" t="n">
        <f aca="false">IF(AND($U44&gt;AV$6,$U44&lt;=AW$6),+$T44,0)</f>
        <v>0</v>
      </c>
      <c r="AX44" s="87" t="n">
        <f aca="false">IF(AND($U44&gt;AW$6,$U44&lt;=AX$6),+$T44,0)</f>
        <v>0</v>
      </c>
      <c r="AY44" s="87" t="n">
        <f aca="false">IF(AND($U44&gt;AX$6,$U44&lt;=AY$6),+$T44,0)</f>
        <v>0</v>
      </c>
      <c r="AZ44" s="87" t="n">
        <f aca="false">IF(AND($U44&gt;AY$6,$U44&lt;=AZ$6),+$T44,0)</f>
        <v>0</v>
      </c>
      <c r="BA44" s="87" t="n">
        <f aca="false">IF(AND($U44&gt;AZ$6,$U44&lt;=BA$6),+$T44,0)</f>
        <v>0</v>
      </c>
      <c r="BB44" s="87" t="n">
        <f aca="false">IF(AND($U44&gt;BA$6,$U44&lt;=BB$6),+$T44,0)</f>
        <v>0</v>
      </c>
      <c r="BC44" s="87" t="n">
        <f aca="false">IF(AND($U44&gt;BB$6,$U44&lt;=BC$6),+$T44,0)</f>
        <v>0</v>
      </c>
      <c r="BD44" s="87" t="n">
        <f aca="false">IF(AND($U44&gt;BC$6,$U44&lt;=BD$6),+$T44,0)</f>
        <v>0</v>
      </c>
      <c r="BE44" s="87" t="n">
        <f aca="false">IF(AND($U44&gt;BD$6,$U44&lt;=BE$6),+$T44,0)</f>
        <v>0</v>
      </c>
      <c r="BF44" s="87" t="n">
        <f aca="false">IF(AND($U44&gt;BE$6,$U44&lt;=BF$6),+$T44,0)</f>
        <v>0</v>
      </c>
      <c r="BG44" s="87" t="n">
        <f aca="false">IF(AND($U44&gt;BF$6,$U44&lt;=BG$6),+$T44,0)</f>
        <v>0</v>
      </c>
      <c r="BH44" s="87" t="n">
        <f aca="false">IF(AND($U44&gt;BG$6,$U44&lt;=BH$6),+$T44,0)</f>
        <v>0</v>
      </c>
      <c r="BI44" s="87" t="n">
        <f aca="false">IF(AND($U44&gt;BH$6,$U44&lt;=BI$6),+$T44,0)</f>
        <v>0</v>
      </c>
      <c r="BJ44" s="87" t="n">
        <f aca="false">IF(AND($U44&gt;BI$6,$U44&lt;=BJ$6),+$T44,0)</f>
        <v>0</v>
      </c>
      <c r="BK44" s="87" t="n">
        <f aca="false">IF(AND($U44&gt;BJ$6,$U44&lt;=BK$6),+$T44,0)</f>
        <v>0</v>
      </c>
      <c r="BL44" s="87" t="n">
        <f aca="false">IF(AND($U44&gt;BK$6,$U44&lt;=BL$6),+$T44,0)</f>
        <v>0</v>
      </c>
      <c r="BM44" s="87" t="n">
        <f aca="false">IF(AND($U44&gt;BL$6,$U44&lt;=BM$6),+$T44,0)</f>
        <v>0</v>
      </c>
      <c r="BN44" s="87" t="n">
        <f aca="false">IF(AND($U44&gt;BM$6,$U44&lt;=BN$6),+$T44,0)</f>
        <v>0</v>
      </c>
      <c r="BO44" s="87" t="n">
        <f aca="false">IF(AND($U44&gt;BN$6,$U44&lt;=BO$6),+$T44,0)</f>
        <v>0</v>
      </c>
      <c r="BP44" s="87" t="n">
        <f aca="false">IF(AND($U44&gt;BO$6,$U44&lt;=BP$6),+$T44,0)</f>
        <v>0</v>
      </c>
      <c r="BQ44" s="87" t="n">
        <f aca="false">IF(AND($U44&gt;BP$6,$U44&lt;=BQ$6),+$T44,0)</f>
        <v>0</v>
      </c>
      <c r="BR44" s="87" t="n">
        <f aca="false">IF(AND($U44&gt;BQ$6,$U44&lt;=BR$6),+$T44,0)</f>
        <v>0</v>
      </c>
      <c r="BS44" s="87" t="n">
        <f aca="false">IF(AND($U44&gt;BR$6,$U44&lt;=BS$6),+$T44,0)</f>
        <v>0</v>
      </c>
      <c r="BT44" s="87" t="n">
        <f aca="false">IF(AND($U44&gt;BS$6,$U44&lt;=BT$6),+$T44,0)</f>
        <v>0</v>
      </c>
      <c r="BU44" s="87" t="n">
        <f aca="false">IF(AND($U44&gt;BT$6,$U44&lt;=BU$6),+$T44,0)</f>
        <v>0</v>
      </c>
      <c r="BV44" s="87" t="n">
        <f aca="false">IF(AND($U44&gt;BU$6,$U44&lt;=BV$6),+$T44,0)</f>
        <v>0</v>
      </c>
      <c r="BW44" s="87" t="n">
        <f aca="false">IF(AND($U44&gt;BV$6,$U44&lt;=BW$6),+$T44,0)</f>
        <v>0</v>
      </c>
      <c r="BX44" s="87" t="n">
        <f aca="false">IF(AND($U44&gt;BW$6,$U44&lt;=BX$6),+$T44,0)</f>
        <v>0</v>
      </c>
      <c r="BY44" s="87" t="n">
        <f aca="false">IF(AND($U44&gt;BX$6,$U44&lt;=BY$6),+$T44,0)</f>
        <v>0</v>
      </c>
      <c r="BZ44" s="87" t="n">
        <f aca="false">IF(AND($U44&gt;BY$6,$U44&lt;=BZ$6),+$T44,0)</f>
        <v>0</v>
      </c>
      <c r="CA44" s="87" t="n">
        <f aca="false">IF(AND($U44&gt;BZ$6,$U44&lt;=CA$6),+$T44,0)</f>
        <v>0</v>
      </c>
      <c r="CB44" s="87" t="n">
        <f aca="false">IF(AND($U44&gt;CA$6,$U44&lt;=CB$6),+$T44,0)</f>
        <v>0</v>
      </c>
      <c r="CC44" s="87" t="n">
        <f aca="false">IF(AND($U44&gt;CB$6,$U44&lt;=CC$6),+$T44,0)</f>
        <v>0</v>
      </c>
      <c r="CD44" s="87" t="n">
        <f aca="false">IF(AND($U44&gt;CC$6,$U44&lt;=CD$6),+$T44,0)</f>
        <v>0</v>
      </c>
      <c r="CE44" s="87" t="n">
        <f aca="false">IF(AND($U44&gt;CD$6,$U44&lt;=CE$6),+$T44,0)</f>
        <v>0</v>
      </c>
      <c r="CF44" s="87" t="n">
        <f aca="false">IF(AND($U44&gt;CE$6,$U44&lt;=CF$6),+$T44,0)</f>
        <v>0</v>
      </c>
      <c r="CG44" s="87" t="n">
        <f aca="false">IF(AND($U44&gt;CF$6,$U44&lt;=CG$6),+$T44,0)</f>
        <v>0</v>
      </c>
      <c r="CH44" s="87" t="n">
        <f aca="false">IF(AND($U44&gt;CG$6,$U44&lt;=CH$6),+$T44,0)</f>
        <v>0</v>
      </c>
      <c r="CI44" s="87" t="n">
        <f aca="false">IF(AND($U44&gt;CH$6,$U44&lt;=CI$6),+$T44,0)</f>
        <v>0</v>
      </c>
      <c r="CJ44" s="87" t="n">
        <f aca="false">IF(AND($U44&gt;CI$6,$U44&lt;=CJ$6),+$T44,0)</f>
        <v>0</v>
      </c>
      <c r="CK44" s="87" t="n">
        <f aca="false">IF(AND($U44&gt;CJ$6,$U44&lt;=CK$6),+$T44,0)</f>
        <v>0</v>
      </c>
      <c r="CL44" s="87" t="n">
        <f aca="false">IF(AND($U44&gt;CK$6,$U44&lt;=CL$6),+$T44,0)</f>
        <v>0</v>
      </c>
      <c r="CM44" s="87" t="n">
        <f aca="false">IF(AND($U44&gt;CL$6,$U44&lt;=CM$6),+$T44,0)</f>
        <v>0</v>
      </c>
      <c r="CN44" s="87" t="n">
        <f aca="false">IF(AND($U44&gt;CM$6,$U44&lt;=CN$6),+$T44,0)</f>
        <v>0</v>
      </c>
      <c r="CO44" s="87" t="n">
        <f aca="false">IF(AND($U44&gt;CN$6,$U44&lt;=CO$6),+$T44,0)</f>
        <v>0</v>
      </c>
      <c r="CP44" s="87" t="n">
        <f aca="false">IF(AND($U44&gt;CO$6,$U44&lt;=CP$6),+$T44,0)</f>
        <v>0</v>
      </c>
      <c r="CQ44" s="87" t="n">
        <f aca="false">IF(AND($U44&gt;CP$6,$U44&lt;=CQ$6),+$T44,0)</f>
        <v>0</v>
      </c>
      <c r="CR44" s="87" t="n">
        <f aca="false">IF(AND($U44&gt;CQ$6,$U44&lt;=CR$6),+$T44,0)</f>
        <v>0</v>
      </c>
      <c r="CS44" s="87" t="n">
        <f aca="false">IF(AND($U44&gt;CR$6,$U44&lt;=CS$6),+$T44,0)</f>
        <v>0</v>
      </c>
      <c r="CT44" s="87" t="n">
        <f aca="false">IF(AND($U44&gt;CS$6,$U44&lt;=CT$6),+$T44,0)</f>
        <v>0</v>
      </c>
      <c r="CU44" s="87" t="n">
        <f aca="false">IF(AND($U44&gt;CT$6,$U44&lt;=CU$6),+$T44,0)</f>
        <v>0</v>
      </c>
      <c r="CV44" s="87" t="n">
        <f aca="false">IF(AND($U44&gt;CU$6,$U44&lt;=CV$6),+$T44,0)</f>
        <v>0</v>
      </c>
      <c r="CW44" s="87" t="n">
        <f aca="false">IF(AND($U44&gt;CV$6,$U44&lt;=CW$6),+$T44,0)</f>
        <v>0</v>
      </c>
      <c r="CX44" s="87" t="n">
        <f aca="false">IF(AND($U44&gt;CW$6,$U44&lt;=CX$6),+$T44,0)</f>
        <v>0</v>
      </c>
      <c r="CY44" s="87" t="n">
        <f aca="false">IF(AND($U44&gt;CX$6,$U44&lt;=CY$6),+$T44,0)</f>
        <v>0</v>
      </c>
      <c r="CZ44" s="87" t="n">
        <f aca="false">IF(AND($U44&gt;CY$6,$U44&lt;=CZ$6),+$T44,0)</f>
        <v>0</v>
      </c>
      <c r="DA44" s="87" t="n">
        <f aca="false">IF(AND($U44&gt;CZ$6,$U44&lt;=DA$6),+$T44,0)</f>
        <v>0</v>
      </c>
      <c r="DB44" s="87" t="n">
        <f aca="false">IF(AND($U44&gt;DA$6,$U44&lt;=DB$6),+$T44,0)</f>
        <v>0</v>
      </c>
      <c r="DC44" s="87" t="n">
        <f aca="false">IF(AND($U44&gt;DB$6,$U44&lt;=DC$6),+$T44,0)</f>
        <v>0</v>
      </c>
      <c r="DD44" s="87" t="n">
        <f aca="false">IF(AND($U44&gt;DC$6,$U44&lt;=DD$6),+$T44,0)</f>
        <v>0</v>
      </c>
      <c r="DE44" s="87" t="n">
        <f aca="false">IF(AND($U44&gt;DD$6,$U44&lt;=DE$6),+$T44,0)</f>
        <v>0</v>
      </c>
      <c r="DF44" s="87" t="n">
        <f aca="false">IF(AND($U44&gt;DE$6,$U44&lt;=DF$6),+$T44,0)</f>
        <v>0</v>
      </c>
      <c r="DG44" s="87" t="n">
        <f aca="false">IF(AND($U44&gt;DF$6,$U44&lt;=DG$6),+$T44,0)</f>
        <v>0</v>
      </c>
      <c r="DH44" s="87" t="n">
        <f aca="false">IF(AND($U44&gt;DG$6,$U44&lt;=DH$6),+$T44,0)</f>
        <v>0</v>
      </c>
      <c r="DI44" s="87" t="n">
        <f aca="false">IF(AND($U44&gt;DH$6,$U44&lt;=DI$6),+$T44,0)</f>
        <v>0</v>
      </c>
      <c r="DJ44" s="87" t="n">
        <f aca="false">IF(AND($U44&gt;DI$6,$U44&lt;=DJ$6),+$T44,0)</f>
        <v>0</v>
      </c>
      <c r="DK44" s="87" t="n">
        <f aca="false">IF(AND($U44&gt;DJ$6,$U44&lt;=DK$6),+$T44,0)</f>
        <v>0</v>
      </c>
      <c r="DL44" s="87" t="n">
        <f aca="false">IF(AND($U44&gt;DK$6,$U44&lt;=DL$6),+$T44,0)</f>
        <v>0</v>
      </c>
      <c r="DM44" s="87" t="n">
        <f aca="false">IF(AND($U44&gt;DL$6,$U44&lt;=DM$6),+$T44,0)</f>
        <v>0</v>
      </c>
      <c r="DN44" s="87" t="n">
        <f aca="false">IF(AND($U44&gt;DM$6,$U44&lt;=DN$6),+$T44,0)</f>
        <v>0</v>
      </c>
      <c r="DO44" s="87" t="n">
        <f aca="false">IF(AND($U44&gt;DN$6,$U44&lt;=DO$6),+$T44,0)</f>
        <v>0</v>
      </c>
      <c r="DP44" s="87" t="n">
        <f aca="false">IF(AND($U44&gt;DO$6,$U44&lt;=DP$6),+$T44,0)</f>
        <v>0</v>
      </c>
      <c r="DQ44" s="87" t="n">
        <f aca="false">IF(AND($U44&gt;DP$6,$U44&lt;=DQ$6),+$T44,0)</f>
        <v>0</v>
      </c>
      <c r="DR44" s="87" t="n">
        <f aca="false">IF(AND($U44&gt;DQ$6,$U44&lt;=DR$6),+$T44,0)</f>
        <v>0</v>
      </c>
      <c r="DS44" s="87" t="n">
        <f aca="false">IF(AND($U44&gt;DR$6,$U44&lt;=DS$6),+$T44,0)</f>
        <v>0</v>
      </c>
      <c r="DT44" s="87" t="n">
        <f aca="false">IF(AND($U44&gt;DS$6,$U44&lt;=DT$6),+$T44,0)</f>
        <v>0</v>
      </c>
      <c r="DU44" s="87" t="n">
        <f aca="false">IF(AND($U44&gt;DT$6,$U44&lt;=DU$6),+$T44,0)</f>
        <v>0</v>
      </c>
      <c r="DV44" s="87" t="n">
        <f aca="false">IF(AND($U44&gt;DU$6,$U44&lt;=DV$6),+$T44,0)</f>
        <v>0</v>
      </c>
      <c r="DW44" s="87" t="n">
        <f aca="false">IF(AND($U44&gt;DV$6,$U44&lt;=DW$6),+$T44,0)</f>
        <v>0</v>
      </c>
      <c r="DX44" s="87" t="n">
        <f aca="false">IF(AND($U44&gt;DW$6,$U44&lt;=DX$6),+$T44,0)</f>
        <v>0</v>
      </c>
      <c r="DY44" s="87" t="n">
        <f aca="false">IF(AND($U44&gt;DX$6,$U44&lt;=DY$6),+$T44,0)</f>
        <v>0</v>
      </c>
      <c r="DZ44" s="87" t="n">
        <f aca="false">IF(AND($U44&gt;DY$6,$U44&lt;=DZ$6),+$T44,0)</f>
        <v>0</v>
      </c>
      <c r="EA44" s="87" t="n">
        <f aca="false">IF(AND($U44&gt;DZ$6,$U44&lt;=EA$6),+$T44,0)</f>
        <v>0</v>
      </c>
      <c r="EB44" s="87" t="n">
        <f aca="false">IF(AND($U44&gt;EA$6,$U44&lt;=EB$6),+$T44,0)</f>
        <v>0</v>
      </c>
      <c r="EC44" s="87" t="n">
        <f aca="false">IF(AND($U44&gt;EB$6,$U44&lt;=EC$6),+$T44,0)</f>
        <v>0</v>
      </c>
      <c r="ED44" s="87" t="n">
        <f aca="false">IF(AND($U44&gt;EC$6,$U44&lt;=ED$6),+$T44,0)</f>
        <v>0</v>
      </c>
      <c r="EE44" s="87" t="n">
        <f aca="false">IF(AND($U44&gt;ED$6,$U44&lt;=EE$6),+$T44,0)</f>
        <v>0</v>
      </c>
      <c r="EF44" s="87" t="n">
        <f aca="false">IF(AND($U44&gt;EE$6,$U44&lt;=EF$6),+$T44,0)</f>
        <v>0</v>
      </c>
      <c r="EG44" s="87" t="n">
        <f aca="false">IF(AND($U44&gt;EF$6,$U44&lt;=EG$6),+$T44,0)</f>
        <v>0</v>
      </c>
      <c r="EH44" s="87" t="n">
        <f aca="false">IF(AND($U44&gt;EG$6,$U44&lt;=EH$6),+$T44,0)</f>
        <v>0</v>
      </c>
      <c r="EI44" s="87" t="n">
        <f aca="false">IF(AND($U44&gt;EH$6,$U44&lt;=EI$6),+$T44,0)</f>
        <v>0</v>
      </c>
      <c r="EJ44" s="87" t="n">
        <f aca="false">IF(AND($U44&gt;EI$6,$U44&lt;=EJ$6),+$T44,0)</f>
        <v>0</v>
      </c>
      <c r="EK44" s="87" t="n">
        <f aca="false">IF(AND($U44&gt;EJ$6,$U44&lt;=EK$6),+$T44,0)</f>
        <v>0</v>
      </c>
      <c r="EL44" s="87" t="n">
        <f aca="false">IF(AND($U44&gt;EK$6,$U44&lt;=EL$6),+$T44,0)</f>
        <v>0</v>
      </c>
      <c r="EM44" s="87" t="n">
        <f aca="false">IF(AND($U44&gt;EL$6,$U44&lt;=EM$6),+$T44,0)</f>
        <v>0</v>
      </c>
      <c r="EN44" s="87" t="n">
        <f aca="false">IF(AND($U44&gt;EM$6,$U44&lt;=EN$6),+$T44,0)</f>
        <v>0</v>
      </c>
      <c r="EO44" s="87" t="n">
        <f aca="false">IF(AND($U44&gt;EN$6,$U44&lt;=EO$6),+$T44,0)</f>
        <v>0</v>
      </c>
      <c r="EP44" s="87" t="n">
        <f aca="false">IF(AND($U44&gt;EO$6,$U44&lt;=EP$6),+$T44,0)</f>
        <v>0</v>
      </c>
      <c r="EQ44" s="87" t="n">
        <f aca="false">IF(AND($U44&gt;EP$6,$U44&lt;=EQ$6),+$T44,0)</f>
        <v>0</v>
      </c>
      <c r="ER44" s="87" t="n">
        <f aca="false">IF(AND($U44&gt;EQ$6,$U44&lt;=ER$6),+$T44,0)</f>
        <v>0</v>
      </c>
      <c r="ES44" s="87" t="n">
        <f aca="false">IF(AND($U44&gt;ER$6,$U44&lt;=ES$6),+$T44,0)</f>
        <v>0</v>
      </c>
      <c r="ET44" s="87" t="n">
        <f aca="false">IF(AND($U44&gt;ES$6,$U44&lt;=ET$6),+$T44,0)</f>
        <v>0</v>
      </c>
      <c r="EU44" s="87" t="n">
        <f aca="false">IF(AND($U44&gt;ET$6,$U44&lt;=EU$6),+$T44,0)</f>
        <v>0</v>
      </c>
      <c r="EV44" s="87" t="n">
        <f aca="false">IF(AND($U44&gt;EU$6,$U44&lt;=EV$6),+$T44,0)</f>
        <v>0</v>
      </c>
      <c r="EW44" s="87" t="n">
        <f aca="false">IF(AND($U44&gt;EV$6,$U44&lt;=EW$6),+$T44,0)</f>
        <v>0</v>
      </c>
      <c r="EX44" s="87" t="n">
        <f aca="false">IF(AND($U44&gt;EW$6,$U44&lt;=EX$6),+$T44,0)</f>
        <v>0</v>
      </c>
      <c r="EY44" s="87" t="n">
        <f aca="false">IF(AND($U44&gt;EX$6,$U44&lt;=EY$6),+$T44,0)</f>
        <v>0</v>
      </c>
      <c r="EZ44" s="87" t="n">
        <f aca="false">IF(AND($U44&gt;EY$6,$U44&lt;=EZ$6),+$T44,0)</f>
        <v>0</v>
      </c>
      <c r="FA44" s="87" t="n">
        <f aca="false">IF(AND($U44&gt;EZ$6,$U44&lt;=FA$6),+$T44,0)</f>
        <v>0</v>
      </c>
      <c r="FB44" s="87" t="n">
        <f aca="false">IF(AND($U44&gt;FA$6,$U44&lt;=FB$6),+$T44,0)</f>
        <v>0</v>
      </c>
      <c r="FC44" s="87" t="n">
        <f aca="false">IF(AND($U44&gt;FB$6,$U44&lt;=FC$6),+$T44,0)</f>
        <v>0</v>
      </c>
      <c r="FD44" s="87" t="n">
        <f aca="false">IF(AND($U44&gt;FC$6,$U44&lt;=FD$6),+$T44,0)</f>
        <v>0</v>
      </c>
      <c r="FE44" s="87" t="n">
        <f aca="false">IF(AND($U44&gt;FD$6,$U44&lt;=FE$6),+$T44,0)</f>
        <v>0</v>
      </c>
      <c r="FF44" s="87" t="n">
        <f aca="false">IF(AND($U44&gt;FE$6,$U44&lt;=FF$6),+$T44,0)</f>
        <v>0</v>
      </c>
      <c r="FG44" s="87" t="n">
        <f aca="false">IF(AND($U44&gt;FF$6,$U44&lt;=FG$6),+$T44,0)</f>
        <v>0</v>
      </c>
      <c r="FH44" s="87" t="n">
        <f aca="false">IF(AND($U44&gt;FG$6,$U44&lt;=FH$6),+$T44,0)</f>
        <v>0</v>
      </c>
      <c r="FI44" s="87" t="n">
        <f aca="false">IF(AND($U44&gt;FH$6,$U44&lt;=FI$6),+$T44,0)</f>
        <v>0</v>
      </c>
      <c r="FJ44" s="87" t="n">
        <f aca="false">IF(AND($U44&gt;FI$6,$U44&lt;=FJ$6),+$T44,0)</f>
        <v>0</v>
      </c>
      <c r="FK44" s="87" t="n">
        <f aca="false">IF(AND($U44&gt;FJ$6,$U44&lt;=FK$6),+$T44,0)</f>
        <v>0</v>
      </c>
      <c r="FL44" s="87" t="n">
        <f aca="false">IF(AND($U44&gt;FK$6,$U44&lt;=FL$6),+$T44,0)</f>
        <v>0</v>
      </c>
      <c r="FM44" s="87" t="n">
        <f aca="false">IF(AND($U44&gt;FL$6,$U44&lt;=FM$6),+$T44,0)</f>
        <v>0</v>
      </c>
      <c r="FN44" s="87" t="n">
        <f aca="false">IF(AND($U44&gt;FM$6,$U44&lt;=FN$6),+$T44,0)</f>
        <v>0</v>
      </c>
      <c r="FO44" s="87" t="n">
        <f aca="false">IF(AND($U44&gt;FN$6,$U44&lt;=FO$6),+$T44,0)</f>
        <v>0</v>
      </c>
      <c r="FP44" s="87" t="n">
        <f aca="false">IF(AND($U44&gt;FO$6,$U44&lt;=FP$6),+$T44,0)</f>
        <v>0</v>
      </c>
      <c r="FQ44" s="87" t="n">
        <f aca="false">IF(AND($U44&gt;FP$6,$U44&lt;=FQ$6),+$T44,0)</f>
        <v>0</v>
      </c>
      <c r="FR44" s="87" t="n">
        <f aca="false">IF(AND($U44&gt;FQ$6,$U44&lt;=FR$6),+$T44,0)</f>
        <v>0</v>
      </c>
      <c r="FS44" s="87" t="n">
        <f aca="false">IF(AND($U44&gt;FR$6,$U44&lt;=FS$6),+$T44,0)</f>
        <v>0</v>
      </c>
      <c r="FT44" s="87" t="n">
        <f aca="false">IF(AND($U44&gt;FS$6,$U44&lt;=FT$6),+$T44,0)</f>
        <v>0</v>
      </c>
      <c r="FU44" s="87" t="n">
        <f aca="false">IF(AND($U44&gt;FT$6,$U44&lt;=FU$6),+$T44,0)</f>
        <v>0</v>
      </c>
      <c r="FV44" s="87" t="n">
        <f aca="false">IF(AND($U44&gt;FU$6,$U44&lt;=FV$6),+$T44,0)</f>
        <v>0</v>
      </c>
      <c r="FW44" s="87" t="n">
        <f aca="false">IF(AND($U44&gt;FV$6,$U44&lt;=FW$6),+$T44,0)</f>
        <v>0</v>
      </c>
      <c r="FX44" s="87" t="n">
        <f aca="false">IF(AND($U44&gt;FW$6,$U44&lt;=FX$6),+$T44,0)</f>
        <v>0</v>
      </c>
      <c r="FY44" s="87" t="n">
        <f aca="false">IF(AND($U44&gt;FX$6,$U44&lt;=FY$6),+$T44,0)</f>
        <v>0</v>
      </c>
      <c r="FZ44" s="87" t="n">
        <f aca="false">IF(AND($U44&gt;FY$6,$U44&lt;=FZ$6),+$T44,0)</f>
        <v>0</v>
      </c>
      <c r="GA44" s="87" t="n">
        <f aca="false">IF(AND($U44&gt;FZ$6,$U44&lt;=GA$6),+$T44,0)</f>
        <v>0</v>
      </c>
      <c r="GB44" s="87" t="n">
        <f aca="false">IF(AND($U44&gt;GA$6,$U44&lt;=GB$6),+$T44,0)</f>
        <v>0</v>
      </c>
      <c r="GC44" s="87" t="n">
        <f aca="false">IF(AND($U44&gt;GB$6,$U44&lt;=GC$6),+$T44,0)</f>
        <v>0</v>
      </c>
      <c r="GD44" s="87" t="n">
        <f aca="false">IF(AND($U44&gt;GC$6,$U44&lt;=GD$6),+$T44,0)</f>
        <v>188.09</v>
      </c>
      <c r="GE44" s="87" t="n">
        <f aca="false">IF(AND($U44&gt;GD$6,$U44&lt;=GE$6),+$T44,0)</f>
        <v>0</v>
      </c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  <c r="IW44" s="18"/>
    </row>
    <row r="45" customFormat="false" ht="12.75" hidden="false" customHeight="false" outlineLevel="0" collapsed="false">
      <c r="A45" s="96" t="n">
        <v>4</v>
      </c>
      <c r="B45" s="86" t="s">
        <v>260</v>
      </c>
      <c r="C45" s="97" t="s">
        <v>257</v>
      </c>
      <c r="D45" s="81" t="s">
        <v>295</v>
      </c>
      <c r="E45" s="0" t="s">
        <v>296</v>
      </c>
      <c r="F45" s="99" t="n">
        <v>37134</v>
      </c>
      <c r="H45" s="101" t="s">
        <v>297</v>
      </c>
      <c r="I45" s="42" t="s">
        <v>310</v>
      </c>
      <c r="J45" s="89" t="s">
        <v>298</v>
      </c>
      <c r="K45" s="39"/>
      <c r="L45" s="101" t="s">
        <v>284</v>
      </c>
      <c r="M45" s="35"/>
      <c r="N45" s="35" t="s">
        <v>299</v>
      </c>
      <c r="O45" s="101"/>
      <c r="P45" s="101"/>
      <c r="Q45" s="101"/>
      <c r="R45" s="105" t="n">
        <v>40</v>
      </c>
      <c r="S45" s="101" t="s">
        <v>288</v>
      </c>
      <c r="T45" s="55" t="n">
        <f aca="false">IF($S45="USD",+$R45,VLOOKUP($S45,Rates!$A$3:$C$7,3)*$R45)</f>
        <v>40</v>
      </c>
      <c r="U45" s="107" t="n">
        <f aca="false">DATE(2004,9,15)</f>
        <v>38245</v>
      </c>
      <c r="V45" s="18"/>
      <c r="W45" s="18"/>
      <c r="X45" s="87" t="n">
        <f aca="false">IF(AND($U45&gt;W$6,$U45&lt;=X$6),+$T45,0)</f>
        <v>0</v>
      </c>
      <c r="Y45" s="87" t="n">
        <f aca="false">IF(AND($U45&gt;X$6,$U45&lt;=Y$6),+$T45,0)</f>
        <v>0</v>
      </c>
      <c r="Z45" s="87" t="n">
        <f aca="false">IF(AND($U45&gt;Y$6,$U45&lt;=Z$6),+$T45,0)</f>
        <v>0</v>
      </c>
      <c r="AA45" s="87" t="n">
        <f aca="false">IF(AND($U45&gt;Z$6,$U45&lt;=AA$6),+$T45,0)</f>
        <v>0</v>
      </c>
      <c r="AB45" s="87" t="n">
        <f aca="false">IF(AND($U45&gt;AA$6,$U45&lt;=AB$6),+$T45,0)</f>
        <v>0</v>
      </c>
      <c r="AC45" s="87" t="n">
        <f aca="false">IF(AND($U45&gt;AB$6,$U45&lt;=AC$6),+$T45,0)</f>
        <v>0</v>
      </c>
      <c r="AD45" s="87" t="n">
        <f aca="false">IF(AND($U45&gt;AC$6,$U45&lt;=AD$6),+$T45,0)</f>
        <v>0</v>
      </c>
      <c r="AE45" s="87" t="n">
        <f aca="false">IF(AND($U45&gt;AD$6,$U45&lt;=AE$6),+$T45,0)</f>
        <v>0</v>
      </c>
      <c r="AF45" s="87" t="n">
        <f aca="false">IF(AND($U45&gt;AE$6,$U45&lt;=AF$6),+$T45,0)</f>
        <v>0</v>
      </c>
      <c r="AG45" s="87" t="n">
        <f aca="false">IF(AND($U45&gt;AF$6,$U45&lt;=AG$6),+$T45,0)</f>
        <v>0</v>
      </c>
      <c r="AH45" s="87" t="n">
        <f aca="false">IF(AND($U45&gt;AG$6,$U45&lt;=AH$6),+$T45,0)</f>
        <v>0</v>
      </c>
      <c r="AI45" s="87" t="n">
        <f aca="false">IF(AND($U45&gt;AH$6,$U45&lt;=AI$6),+$T45,0)</f>
        <v>0</v>
      </c>
      <c r="AJ45" s="87" t="n">
        <f aca="false">IF(AND($U45&gt;AI$6,$U45&lt;=AJ$6),+$T45,0)</f>
        <v>40</v>
      </c>
      <c r="AK45" s="87" t="n">
        <f aca="false">IF(AND($U45&gt;AJ$6,$U45&lt;=AK$6),+$T45,0)</f>
        <v>0</v>
      </c>
      <c r="AL45" s="87" t="n">
        <f aca="false">IF(AND($U45&gt;AK$6,$U45&lt;=AL$6),+$T45,0)</f>
        <v>0</v>
      </c>
      <c r="AM45" s="87" t="n">
        <f aca="false">IF(AND($U45&gt;AL$6,$U45&lt;=AM$6),+$T45,0)</f>
        <v>0</v>
      </c>
      <c r="AN45" s="87" t="n">
        <f aca="false">IF(AND($U45&gt;AM$6,$U45&lt;=AN$6),+$T45,0)</f>
        <v>0</v>
      </c>
      <c r="AO45" s="87" t="n">
        <f aca="false">IF(AND($U45&gt;AN$6,$U45&lt;=AO$6),+$T45,0)</f>
        <v>0</v>
      </c>
      <c r="AP45" s="87" t="n">
        <f aca="false">IF(AND($U45&gt;AO$6,$U45&lt;=AP$6),+$T45,0)</f>
        <v>0</v>
      </c>
      <c r="AQ45" s="87" t="n">
        <f aca="false">IF(AND($U45&gt;AP$6,$U45&lt;=AQ$6),+$T45,0)</f>
        <v>0</v>
      </c>
      <c r="AR45" s="87" t="n">
        <f aca="false">IF(AND($U45&gt;AQ$6,$U45&lt;=AR$6),+$T45,0)</f>
        <v>0</v>
      </c>
      <c r="AS45" s="87" t="n">
        <f aca="false">IF(AND($U45&gt;AR$6,$U45&lt;=AS$6),+$T45,0)</f>
        <v>0</v>
      </c>
      <c r="AT45" s="87" t="n">
        <f aca="false">IF(AND($U45&gt;AS$6,$U45&lt;=AT$6),+$T45,0)</f>
        <v>0</v>
      </c>
      <c r="AU45" s="87" t="n">
        <f aca="false">IF(AND($U45&gt;AT$6,$U45&lt;=AU$6),+$T45,0)</f>
        <v>0</v>
      </c>
      <c r="AV45" s="87" t="n">
        <f aca="false">IF(AND($U45&gt;AU$6,$U45&lt;=AV$6),+$T45,0)</f>
        <v>0</v>
      </c>
      <c r="AW45" s="87" t="n">
        <f aca="false">IF(AND($U45&gt;AV$6,$U45&lt;=AW$6),+$T45,0)</f>
        <v>0</v>
      </c>
      <c r="AX45" s="87" t="n">
        <f aca="false">IF(AND($U45&gt;AW$6,$U45&lt;=AX$6),+$T45,0)</f>
        <v>0</v>
      </c>
      <c r="AY45" s="87" t="n">
        <f aca="false">IF(AND($U45&gt;AX$6,$U45&lt;=AY$6),+$T45,0)</f>
        <v>0</v>
      </c>
      <c r="AZ45" s="87" t="n">
        <f aca="false">IF(AND($U45&gt;AY$6,$U45&lt;=AZ$6),+$T45,0)</f>
        <v>0</v>
      </c>
      <c r="BA45" s="87" t="n">
        <f aca="false">IF(AND($U45&gt;AZ$6,$U45&lt;=BA$6),+$T45,0)</f>
        <v>0</v>
      </c>
      <c r="BB45" s="87" t="n">
        <f aca="false">IF(AND($U45&gt;BA$6,$U45&lt;=BB$6),+$T45,0)</f>
        <v>0</v>
      </c>
      <c r="BC45" s="87" t="n">
        <f aca="false">IF(AND($U45&gt;BB$6,$U45&lt;=BC$6),+$T45,0)</f>
        <v>0</v>
      </c>
      <c r="BD45" s="87" t="n">
        <f aca="false">IF(AND($U45&gt;BC$6,$U45&lt;=BD$6),+$T45,0)</f>
        <v>0</v>
      </c>
      <c r="BE45" s="87" t="n">
        <f aca="false">IF(AND($U45&gt;BD$6,$U45&lt;=BE$6),+$T45,0)</f>
        <v>0</v>
      </c>
      <c r="BF45" s="87" t="n">
        <f aca="false">IF(AND($U45&gt;BE$6,$U45&lt;=BF$6),+$T45,0)</f>
        <v>0</v>
      </c>
      <c r="BG45" s="87" t="n">
        <f aca="false">IF(AND($U45&gt;BF$6,$U45&lt;=BG$6),+$T45,0)</f>
        <v>0</v>
      </c>
      <c r="BH45" s="87" t="n">
        <f aca="false">IF(AND($U45&gt;BG$6,$U45&lt;=BH$6),+$T45,0)</f>
        <v>0</v>
      </c>
      <c r="BI45" s="87" t="n">
        <f aca="false">IF(AND($U45&gt;BH$6,$U45&lt;=BI$6),+$T45,0)</f>
        <v>0</v>
      </c>
      <c r="BJ45" s="87" t="n">
        <f aca="false">IF(AND($U45&gt;BI$6,$U45&lt;=BJ$6),+$T45,0)</f>
        <v>0</v>
      </c>
      <c r="BK45" s="87" t="n">
        <f aca="false">IF(AND($U45&gt;BJ$6,$U45&lt;=BK$6),+$T45,0)</f>
        <v>0</v>
      </c>
      <c r="BL45" s="87" t="n">
        <f aca="false">IF(AND($U45&gt;BK$6,$U45&lt;=BL$6),+$T45,0)</f>
        <v>0</v>
      </c>
      <c r="BM45" s="87" t="n">
        <f aca="false">IF(AND($U45&gt;BL$6,$U45&lt;=BM$6),+$T45,0)</f>
        <v>0</v>
      </c>
      <c r="BN45" s="87" t="n">
        <f aca="false">IF(AND($U45&gt;BM$6,$U45&lt;=BN$6),+$T45,0)</f>
        <v>0</v>
      </c>
      <c r="BO45" s="87" t="n">
        <f aca="false">IF(AND($U45&gt;BN$6,$U45&lt;=BO$6),+$T45,0)</f>
        <v>0</v>
      </c>
      <c r="BP45" s="87" t="n">
        <f aca="false">IF(AND($U45&gt;BO$6,$U45&lt;=BP$6),+$T45,0)</f>
        <v>0</v>
      </c>
      <c r="BQ45" s="87" t="n">
        <f aca="false">IF(AND($U45&gt;BP$6,$U45&lt;=BQ$6),+$T45,0)</f>
        <v>0</v>
      </c>
      <c r="BR45" s="87" t="n">
        <f aca="false">IF(AND($U45&gt;BQ$6,$U45&lt;=BR$6),+$T45,0)</f>
        <v>0</v>
      </c>
      <c r="BS45" s="87" t="n">
        <f aca="false">IF(AND($U45&gt;BR$6,$U45&lt;=BS$6),+$T45,0)</f>
        <v>0</v>
      </c>
      <c r="BT45" s="87" t="n">
        <f aca="false">IF(AND($U45&gt;BS$6,$U45&lt;=BT$6),+$T45,0)</f>
        <v>0</v>
      </c>
      <c r="BU45" s="87" t="n">
        <f aca="false">IF(AND($U45&gt;BT$6,$U45&lt;=BU$6),+$T45,0)</f>
        <v>0</v>
      </c>
      <c r="BV45" s="87" t="n">
        <f aca="false">IF(AND($U45&gt;BU$6,$U45&lt;=BV$6),+$T45,0)</f>
        <v>0</v>
      </c>
      <c r="BW45" s="87" t="n">
        <f aca="false">IF(AND($U45&gt;BV$6,$U45&lt;=BW$6),+$T45,0)</f>
        <v>0</v>
      </c>
      <c r="BX45" s="87" t="n">
        <f aca="false">IF(AND($U45&gt;BW$6,$U45&lt;=BX$6),+$T45,0)</f>
        <v>0</v>
      </c>
      <c r="BY45" s="87" t="n">
        <f aca="false">IF(AND($U45&gt;BX$6,$U45&lt;=BY$6),+$T45,0)</f>
        <v>0</v>
      </c>
      <c r="BZ45" s="87" t="n">
        <f aca="false">IF(AND($U45&gt;BY$6,$U45&lt;=BZ$6),+$T45,0)</f>
        <v>0</v>
      </c>
      <c r="CA45" s="87" t="n">
        <f aca="false">IF(AND($U45&gt;BZ$6,$U45&lt;=CA$6),+$T45,0)</f>
        <v>0</v>
      </c>
      <c r="CB45" s="87" t="n">
        <f aca="false">IF(AND($U45&gt;CA$6,$U45&lt;=CB$6),+$T45,0)</f>
        <v>0</v>
      </c>
      <c r="CC45" s="87" t="n">
        <f aca="false">IF(AND($U45&gt;CB$6,$U45&lt;=CC$6),+$T45,0)</f>
        <v>0</v>
      </c>
      <c r="CD45" s="87" t="n">
        <f aca="false">IF(AND($U45&gt;CC$6,$U45&lt;=CD$6),+$T45,0)</f>
        <v>0</v>
      </c>
      <c r="CE45" s="87" t="n">
        <f aca="false">IF(AND($U45&gt;CD$6,$U45&lt;=CE$6),+$T45,0)</f>
        <v>0</v>
      </c>
      <c r="CF45" s="87" t="n">
        <f aca="false">IF(AND($U45&gt;CE$6,$U45&lt;=CF$6),+$T45,0)</f>
        <v>0</v>
      </c>
      <c r="CG45" s="87" t="n">
        <f aca="false">IF(AND($U45&gt;CF$6,$U45&lt;=CG$6),+$T45,0)</f>
        <v>0</v>
      </c>
      <c r="CH45" s="87" t="n">
        <f aca="false">IF(AND($U45&gt;CG$6,$U45&lt;=CH$6),+$T45,0)</f>
        <v>0</v>
      </c>
      <c r="CI45" s="87" t="n">
        <f aca="false">IF(AND($U45&gt;CH$6,$U45&lt;=CI$6),+$T45,0)</f>
        <v>0</v>
      </c>
      <c r="CJ45" s="87" t="n">
        <f aca="false">IF(AND($U45&gt;CI$6,$U45&lt;=CJ$6),+$T45,0)</f>
        <v>0</v>
      </c>
      <c r="CK45" s="87" t="n">
        <f aca="false">IF(AND($U45&gt;CJ$6,$U45&lt;=CK$6),+$T45,0)</f>
        <v>0</v>
      </c>
      <c r="CL45" s="87" t="n">
        <f aca="false">IF(AND($U45&gt;CK$6,$U45&lt;=CL$6),+$T45,0)</f>
        <v>0</v>
      </c>
      <c r="CM45" s="87" t="n">
        <f aca="false">IF(AND($U45&gt;CL$6,$U45&lt;=CM$6),+$T45,0)</f>
        <v>0</v>
      </c>
      <c r="CN45" s="87" t="n">
        <f aca="false">IF(AND($U45&gt;CM$6,$U45&lt;=CN$6),+$T45,0)</f>
        <v>0</v>
      </c>
      <c r="CO45" s="87" t="n">
        <f aca="false">IF(AND($U45&gt;CN$6,$U45&lt;=CO$6),+$T45,0)</f>
        <v>0</v>
      </c>
      <c r="CP45" s="87" t="n">
        <f aca="false">IF(AND($U45&gt;CO$6,$U45&lt;=CP$6),+$T45,0)</f>
        <v>0</v>
      </c>
      <c r="CQ45" s="87" t="n">
        <f aca="false">IF(AND($U45&gt;CP$6,$U45&lt;=CQ$6),+$T45,0)</f>
        <v>0</v>
      </c>
      <c r="CR45" s="87" t="n">
        <f aca="false">IF(AND($U45&gt;CQ$6,$U45&lt;=CR$6),+$T45,0)</f>
        <v>0</v>
      </c>
      <c r="CS45" s="87" t="n">
        <f aca="false">IF(AND($U45&gt;CR$6,$U45&lt;=CS$6),+$T45,0)</f>
        <v>0</v>
      </c>
      <c r="CT45" s="87" t="n">
        <f aca="false">IF(AND($U45&gt;CS$6,$U45&lt;=CT$6),+$T45,0)</f>
        <v>0</v>
      </c>
      <c r="CU45" s="87" t="n">
        <f aca="false">IF(AND($U45&gt;CT$6,$U45&lt;=CU$6),+$T45,0)</f>
        <v>0</v>
      </c>
      <c r="CV45" s="87" t="n">
        <f aca="false">IF(AND($U45&gt;CU$6,$U45&lt;=CV$6),+$T45,0)</f>
        <v>0</v>
      </c>
      <c r="CW45" s="87" t="n">
        <f aca="false">IF(AND($U45&gt;CV$6,$U45&lt;=CW$6),+$T45,0)</f>
        <v>0</v>
      </c>
      <c r="CX45" s="87" t="n">
        <f aca="false">IF(AND($U45&gt;CW$6,$U45&lt;=CX$6),+$T45,0)</f>
        <v>0</v>
      </c>
      <c r="CY45" s="87" t="n">
        <f aca="false">IF(AND($U45&gt;CX$6,$U45&lt;=CY$6),+$T45,0)</f>
        <v>0</v>
      </c>
      <c r="CZ45" s="87" t="n">
        <f aca="false">IF(AND($U45&gt;CY$6,$U45&lt;=CZ$6),+$T45,0)</f>
        <v>0</v>
      </c>
      <c r="DA45" s="87" t="n">
        <f aca="false">IF(AND($U45&gt;CZ$6,$U45&lt;=DA$6),+$T45,0)</f>
        <v>0</v>
      </c>
      <c r="DB45" s="87" t="n">
        <f aca="false">IF(AND($U45&gt;DA$6,$U45&lt;=DB$6),+$T45,0)</f>
        <v>0</v>
      </c>
      <c r="DC45" s="87" t="n">
        <f aca="false">IF(AND($U45&gt;DB$6,$U45&lt;=DC$6),+$T45,0)</f>
        <v>0</v>
      </c>
      <c r="DD45" s="87" t="n">
        <f aca="false">IF(AND($U45&gt;DC$6,$U45&lt;=DD$6),+$T45,0)</f>
        <v>0</v>
      </c>
      <c r="DE45" s="87" t="n">
        <f aca="false">IF(AND($U45&gt;DD$6,$U45&lt;=DE$6),+$T45,0)</f>
        <v>0</v>
      </c>
      <c r="DF45" s="87" t="n">
        <f aca="false">IF(AND($U45&gt;DE$6,$U45&lt;=DF$6),+$T45,0)</f>
        <v>0</v>
      </c>
      <c r="DG45" s="87" t="n">
        <f aca="false">IF(AND($U45&gt;DF$6,$U45&lt;=DG$6),+$T45,0)</f>
        <v>0</v>
      </c>
      <c r="DH45" s="87" t="n">
        <f aca="false">IF(AND($U45&gt;DG$6,$U45&lt;=DH$6),+$T45,0)</f>
        <v>0</v>
      </c>
      <c r="DI45" s="87" t="n">
        <f aca="false">IF(AND($U45&gt;DH$6,$U45&lt;=DI$6),+$T45,0)</f>
        <v>0</v>
      </c>
      <c r="DJ45" s="87" t="n">
        <f aca="false">IF(AND($U45&gt;DI$6,$U45&lt;=DJ$6),+$T45,0)</f>
        <v>0</v>
      </c>
      <c r="DK45" s="87" t="n">
        <f aca="false">IF(AND($U45&gt;DJ$6,$U45&lt;=DK$6),+$T45,0)</f>
        <v>0</v>
      </c>
      <c r="DL45" s="87" t="n">
        <f aca="false">IF(AND($U45&gt;DK$6,$U45&lt;=DL$6),+$T45,0)</f>
        <v>0</v>
      </c>
      <c r="DM45" s="87" t="n">
        <f aca="false">IF(AND($U45&gt;DL$6,$U45&lt;=DM$6),+$T45,0)</f>
        <v>0</v>
      </c>
      <c r="DN45" s="87" t="n">
        <f aca="false">IF(AND($U45&gt;DM$6,$U45&lt;=DN$6),+$T45,0)</f>
        <v>0</v>
      </c>
      <c r="DO45" s="87" t="n">
        <f aca="false">IF(AND($U45&gt;DN$6,$U45&lt;=DO$6),+$T45,0)</f>
        <v>0</v>
      </c>
      <c r="DP45" s="87" t="n">
        <f aca="false">IF(AND($U45&gt;DO$6,$U45&lt;=DP$6),+$T45,0)</f>
        <v>0</v>
      </c>
      <c r="DQ45" s="87" t="n">
        <f aca="false">IF(AND($U45&gt;DP$6,$U45&lt;=DQ$6),+$T45,0)</f>
        <v>0</v>
      </c>
      <c r="DR45" s="87" t="n">
        <f aca="false">IF(AND($U45&gt;DQ$6,$U45&lt;=DR$6),+$T45,0)</f>
        <v>0</v>
      </c>
      <c r="DS45" s="87" t="n">
        <f aca="false">IF(AND($U45&gt;DR$6,$U45&lt;=DS$6),+$T45,0)</f>
        <v>0</v>
      </c>
      <c r="DT45" s="87" t="n">
        <f aca="false">IF(AND($U45&gt;DS$6,$U45&lt;=DT$6),+$T45,0)</f>
        <v>0</v>
      </c>
      <c r="DU45" s="87" t="n">
        <f aca="false">IF(AND($U45&gt;DT$6,$U45&lt;=DU$6),+$T45,0)</f>
        <v>0</v>
      </c>
      <c r="DV45" s="87" t="n">
        <f aca="false">IF(AND($U45&gt;DU$6,$U45&lt;=DV$6),+$T45,0)</f>
        <v>0</v>
      </c>
      <c r="DW45" s="87" t="n">
        <f aca="false">IF(AND($U45&gt;DV$6,$U45&lt;=DW$6),+$T45,0)</f>
        <v>0</v>
      </c>
      <c r="DX45" s="87" t="n">
        <f aca="false">IF(AND($U45&gt;DW$6,$U45&lt;=DX$6),+$T45,0)</f>
        <v>0</v>
      </c>
      <c r="DY45" s="87" t="n">
        <f aca="false">IF(AND($U45&gt;DX$6,$U45&lt;=DY$6),+$T45,0)</f>
        <v>0</v>
      </c>
      <c r="DZ45" s="87" t="n">
        <f aca="false">IF(AND($U45&gt;DY$6,$U45&lt;=DZ$6),+$T45,0)</f>
        <v>0</v>
      </c>
      <c r="EA45" s="87" t="n">
        <f aca="false">IF(AND($U45&gt;DZ$6,$U45&lt;=EA$6),+$T45,0)</f>
        <v>0</v>
      </c>
      <c r="EB45" s="87" t="n">
        <f aca="false">IF(AND($U45&gt;EA$6,$U45&lt;=EB$6),+$T45,0)</f>
        <v>0</v>
      </c>
      <c r="EC45" s="87" t="n">
        <f aca="false">IF(AND($U45&gt;EB$6,$U45&lt;=EC$6),+$T45,0)</f>
        <v>0</v>
      </c>
      <c r="ED45" s="87" t="n">
        <f aca="false">IF(AND($U45&gt;EC$6,$U45&lt;=ED$6),+$T45,0)</f>
        <v>0</v>
      </c>
      <c r="EE45" s="87" t="n">
        <f aca="false">IF(AND($U45&gt;ED$6,$U45&lt;=EE$6),+$T45,0)</f>
        <v>0</v>
      </c>
      <c r="EF45" s="87" t="n">
        <f aca="false">IF(AND($U45&gt;EE$6,$U45&lt;=EF$6),+$T45,0)</f>
        <v>0</v>
      </c>
      <c r="EG45" s="87" t="n">
        <f aca="false">IF(AND($U45&gt;EF$6,$U45&lt;=EG$6),+$T45,0)</f>
        <v>0</v>
      </c>
      <c r="EH45" s="87" t="n">
        <f aca="false">IF(AND($U45&gt;EG$6,$U45&lt;=EH$6),+$T45,0)</f>
        <v>0</v>
      </c>
      <c r="EI45" s="87" t="n">
        <f aca="false">IF(AND($U45&gt;EH$6,$U45&lt;=EI$6),+$T45,0)</f>
        <v>0</v>
      </c>
      <c r="EJ45" s="87" t="n">
        <f aca="false">IF(AND($U45&gt;EI$6,$U45&lt;=EJ$6),+$T45,0)</f>
        <v>0</v>
      </c>
      <c r="EK45" s="87" t="n">
        <f aca="false">IF(AND($U45&gt;EJ$6,$U45&lt;=EK$6),+$T45,0)</f>
        <v>0</v>
      </c>
      <c r="EL45" s="87" t="n">
        <f aca="false">IF(AND($U45&gt;EK$6,$U45&lt;=EL$6),+$T45,0)</f>
        <v>0</v>
      </c>
      <c r="EM45" s="87" t="n">
        <f aca="false">IF(AND($U45&gt;EL$6,$U45&lt;=EM$6),+$T45,0)</f>
        <v>0</v>
      </c>
      <c r="EN45" s="87" t="n">
        <f aca="false">IF(AND($U45&gt;EM$6,$U45&lt;=EN$6),+$T45,0)</f>
        <v>0</v>
      </c>
      <c r="EO45" s="87" t="n">
        <f aca="false">IF(AND($U45&gt;EN$6,$U45&lt;=EO$6),+$T45,0)</f>
        <v>0</v>
      </c>
      <c r="EP45" s="87" t="n">
        <f aca="false">IF(AND($U45&gt;EO$6,$U45&lt;=EP$6),+$T45,0)</f>
        <v>0</v>
      </c>
      <c r="EQ45" s="87" t="n">
        <f aca="false">IF(AND($U45&gt;EP$6,$U45&lt;=EQ$6),+$T45,0)</f>
        <v>0</v>
      </c>
      <c r="ER45" s="87" t="n">
        <f aca="false">IF(AND($U45&gt;EQ$6,$U45&lt;=ER$6),+$T45,0)</f>
        <v>0</v>
      </c>
      <c r="ES45" s="87" t="n">
        <f aca="false">IF(AND($U45&gt;ER$6,$U45&lt;=ES$6),+$T45,0)</f>
        <v>0</v>
      </c>
      <c r="ET45" s="87" t="n">
        <f aca="false">IF(AND($U45&gt;ES$6,$U45&lt;=ET$6),+$T45,0)</f>
        <v>0</v>
      </c>
      <c r="EU45" s="87" t="n">
        <f aca="false">IF(AND($U45&gt;ET$6,$U45&lt;=EU$6),+$T45,0)</f>
        <v>0</v>
      </c>
      <c r="EV45" s="87" t="n">
        <f aca="false">IF(AND($U45&gt;EU$6,$U45&lt;=EV$6),+$T45,0)</f>
        <v>0</v>
      </c>
      <c r="EW45" s="87" t="n">
        <f aca="false">IF(AND($U45&gt;EV$6,$U45&lt;=EW$6),+$T45,0)</f>
        <v>0</v>
      </c>
      <c r="EX45" s="87" t="n">
        <f aca="false">IF(AND($U45&gt;EW$6,$U45&lt;=EX$6),+$T45,0)</f>
        <v>0</v>
      </c>
      <c r="EY45" s="87" t="n">
        <f aca="false">IF(AND($U45&gt;EX$6,$U45&lt;=EY$6),+$T45,0)</f>
        <v>0</v>
      </c>
      <c r="EZ45" s="87" t="n">
        <f aca="false">IF(AND($U45&gt;EY$6,$U45&lt;=EZ$6),+$T45,0)</f>
        <v>0</v>
      </c>
      <c r="FA45" s="87" t="n">
        <f aca="false">IF(AND($U45&gt;EZ$6,$U45&lt;=FA$6),+$T45,0)</f>
        <v>0</v>
      </c>
      <c r="FB45" s="87" t="n">
        <f aca="false">IF(AND($U45&gt;FA$6,$U45&lt;=FB$6),+$T45,0)</f>
        <v>0</v>
      </c>
      <c r="FC45" s="87" t="n">
        <f aca="false">IF(AND($U45&gt;FB$6,$U45&lt;=FC$6),+$T45,0)</f>
        <v>0</v>
      </c>
      <c r="FD45" s="87" t="n">
        <f aca="false">IF(AND($U45&gt;FC$6,$U45&lt;=FD$6),+$T45,0)</f>
        <v>0</v>
      </c>
      <c r="FE45" s="87" t="n">
        <f aca="false">IF(AND($U45&gt;FD$6,$U45&lt;=FE$6),+$T45,0)</f>
        <v>0</v>
      </c>
      <c r="FF45" s="87" t="n">
        <f aca="false">IF(AND($U45&gt;FE$6,$U45&lt;=FF$6),+$T45,0)</f>
        <v>0</v>
      </c>
      <c r="FG45" s="87" t="n">
        <f aca="false">IF(AND($U45&gt;FF$6,$U45&lt;=FG$6),+$T45,0)</f>
        <v>0</v>
      </c>
      <c r="FH45" s="87" t="n">
        <f aca="false">IF(AND($U45&gt;FG$6,$U45&lt;=FH$6),+$T45,0)</f>
        <v>0</v>
      </c>
      <c r="FI45" s="87" t="n">
        <f aca="false">IF(AND($U45&gt;FH$6,$U45&lt;=FI$6),+$T45,0)</f>
        <v>0</v>
      </c>
      <c r="FJ45" s="87" t="n">
        <f aca="false">IF(AND($U45&gt;FI$6,$U45&lt;=FJ$6),+$T45,0)</f>
        <v>0</v>
      </c>
      <c r="FK45" s="87" t="n">
        <f aca="false">IF(AND($U45&gt;FJ$6,$U45&lt;=FK$6),+$T45,0)</f>
        <v>0</v>
      </c>
      <c r="FL45" s="87" t="n">
        <f aca="false">IF(AND($U45&gt;FK$6,$U45&lt;=FL$6),+$T45,0)</f>
        <v>0</v>
      </c>
      <c r="FM45" s="87" t="n">
        <f aca="false">IF(AND($U45&gt;FL$6,$U45&lt;=FM$6),+$T45,0)</f>
        <v>0</v>
      </c>
      <c r="FN45" s="87" t="n">
        <f aca="false">IF(AND($U45&gt;FM$6,$U45&lt;=FN$6),+$T45,0)</f>
        <v>0</v>
      </c>
      <c r="FO45" s="87" t="n">
        <f aca="false">IF(AND($U45&gt;FN$6,$U45&lt;=FO$6),+$T45,0)</f>
        <v>0</v>
      </c>
      <c r="FP45" s="87" t="n">
        <f aca="false">IF(AND($U45&gt;FO$6,$U45&lt;=FP$6),+$T45,0)</f>
        <v>0</v>
      </c>
      <c r="FQ45" s="87" t="n">
        <f aca="false">IF(AND($U45&gt;FP$6,$U45&lt;=FQ$6),+$T45,0)</f>
        <v>0</v>
      </c>
      <c r="FR45" s="87" t="n">
        <f aca="false">IF(AND($U45&gt;FQ$6,$U45&lt;=FR$6),+$T45,0)</f>
        <v>0</v>
      </c>
      <c r="FS45" s="87" t="n">
        <f aca="false">IF(AND($U45&gt;FR$6,$U45&lt;=FS$6),+$T45,0)</f>
        <v>0</v>
      </c>
      <c r="FT45" s="87" t="n">
        <f aca="false">IF(AND($U45&gt;FS$6,$U45&lt;=FT$6),+$T45,0)</f>
        <v>0</v>
      </c>
      <c r="FU45" s="87" t="n">
        <f aca="false">IF(AND($U45&gt;FT$6,$U45&lt;=FU$6),+$T45,0)</f>
        <v>0</v>
      </c>
      <c r="FV45" s="87" t="n">
        <f aca="false">IF(AND($U45&gt;FU$6,$U45&lt;=FV$6),+$T45,0)</f>
        <v>0</v>
      </c>
      <c r="FW45" s="87" t="n">
        <f aca="false">IF(AND($U45&gt;FV$6,$U45&lt;=FW$6),+$T45,0)</f>
        <v>0</v>
      </c>
      <c r="FX45" s="87" t="n">
        <f aca="false">IF(AND($U45&gt;FW$6,$U45&lt;=FX$6),+$T45,0)</f>
        <v>0</v>
      </c>
      <c r="FY45" s="87" t="n">
        <f aca="false">IF(AND($U45&gt;FX$6,$U45&lt;=FY$6),+$T45,0)</f>
        <v>0</v>
      </c>
      <c r="FZ45" s="87" t="n">
        <f aca="false">IF(AND($U45&gt;FY$6,$U45&lt;=FZ$6),+$T45,0)</f>
        <v>0</v>
      </c>
      <c r="GA45" s="87" t="n">
        <f aca="false">IF(AND($U45&gt;FZ$6,$U45&lt;=GA$6),+$T45,0)</f>
        <v>0</v>
      </c>
      <c r="GB45" s="87" t="n">
        <f aca="false">IF(AND($U45&gt;GA$6,$U45&lt;=GB$6),+$T45,0)</f>
        <v>0</v>
      </c>
      <c r="GC45" s="87" t="n">
        <f aca="false">IF(AND($U45&gt;GB$6,$U45&lt;=GC$6),+$T45,0)</f>
        <v>0</v>
      </c>
      <c r="GD45" s="87" t="n">
        <f aca="false">IF(AND($U45&gt;GC$6,$U45&lt;=GD$6),+$T45,0)</f>
        <v>40</v>
      </c>
      <c r="GE45" s="87" t="n">
        <f aca="false">IF(AND($U45&gt;GD$6,$U45&lt;=GE$6),+$T45,0)</f>
        <v>0</v>
      </c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  <c r="IW45" s="18"/>
    </row>
    <row r="46" customFormat="false" ht="12.75" hidden="false" customHeight="false" outlineLevel="0" collapsed="false">
      <c r="A46" s="96" t="n">
        <v>4</v>
      </c>
      <c r="B46" s="86" t="s">
        <v>260</v>
      </c>
      <c r="C46" s="97" t="s">
        <v>256</v>
      </c>
      <c r="D46" s="117" t="s">
        <v>295</v>
      </c>
      <c r="E46" s="46" t="s">
        <v>318</v>
      </c>
      <c r="F46" s="99" t="n">
        <v>37134</v>
      </c>
      <c r="G46" s="46"/>
      <c r="H46" s="101" t="s">
        <v>297</v>
      </c>
      <c r="I46" s="46" t="s">
        <v>318</v>
      </c>
      <c r="J46" s="39" t="s">
        <v>256</v>
      </c>
      <c r="K46" s="39"/>
      <c r="L46" s="101" t="s">
        <v>284</v>
      </c>
      <c r="M46" s="35" t="s">
        <v>319</v>
      </c>
      <c r="N46" s="35" t="s">
        <v>320</v>
      </c>
      <c r="O46" s="101"/>
      <c r="P46" s="101"/>
      <c r="Q46" s="101"/>
      <c r="R46" s="105" t="n">
        <v>150</v>
      </c>
      <c r="S46" s="101" t="s">
        <v>288</v>
      </c>
      <c r="T46" s="55"/>
      <c r="U46" s="104" t="n">
        <v>38260</v>
      </c>
      <c r="V46" s="18"/>
      <c r="W46" s="18"/>
      <c r="X46" s="87" t="n">
        <f aca="false">IF(AND($U46&gt;W$6,$U46&lt;=X$6),+$T46,0)</f>
        <v>0</v>
      </c>
      <c r="Y46" s="87" t="n">
        <f aca="false">IF(AND($U46&gt;X$6,$U46&lt;=Y$6),+$T46,0)</f>
        <v>0</v>
      </c>
      <c r="Z46" s="87" t="n">
        <f aca="false">IF(AND($U46&gt;Y$6,$U46&lt;=Z$6),+$T46,0)</f>
        <v>0</v>
      </c>
      <c r="AA46" s="87" t="n">
        <f aca="false">IF(AND($U46&gt;Z$6,$U46&lt;=AA$6),+$T46,0)</f>
        <v>0</v>
      </c>
      <c r="AB46" s="87" t="n">
        <f aca="false">IF(AND($U46&gt;AA$6,$U46&lt;=AB$6),+$T46,0)</f>
        <v>0</v>
      </c>
      <c r="AC46" s="87" t="n">
        <f aca="false">IF(AND($U46&gt;AB$6,$U46&lt;=AC$6),+$T46,0)</f>
        <v>0</v>
      </c>
      <c r="AD46" s="87" t="n">
        <f aca="false">IF(AND($U46&gt;AC$6,$U46&lt;=AD$6),+$T46,0)</f>
        <v>0</v>
      </c>
      <c r="AE46" s="87" t="n">
        <f aca="false">IF(AND($U46&gt;AD$6,$U46&lt;=AE$6),+$T46,0)</f>
        <v>0</v>
      </c>
      <c r="AF46" s="87" t="n">
        <f aca="false">IF(AND($U46&gt;AE$6,$U46&lt;=AF$6),+$T46,0)</f>
        <v>0</v>
      </c>
      <c r="AG46" s="87" t="n">
        <f aca="false">IF(AND($U46&gt;AF$6,$U46&lt;=AG$6),+$T46,0)</f>
        <v>0</v>
      </c>
      <c r="AH46" s="87" t="n">
        <f aca="false">IF(AND($U46&gt;AG$6,$U46&lt;=AH$6),+$T46,0)</f>
        <v>0</v>
      </c>
      <c r="AI46" s="87" t="n">
        <f aca="false">IF(AND($U46&gt;AH$6,$U46&lt;=AI$6),+$T46,0)</f>
        <v>0</v>
      </c>
      <c r="AJ46" s="87" t="n">
        <f aca="false">IF(AND($U46&gt;AI$6,$U46&lt;=AJ$6),+$T46,0)</f>
        <v>0</v>
      </c>
      <c r="AK46" s="87" t="n">
        <f aca="false">IF(AND($U46&gt;AJ$6,$U46&lt;=AK$6),+$T46,0)</f>
        <v>0</v>
      </c>
      <c r="AL46" s="87" t="n">
        <f aca="false">IF(AND($U46&gt;AK$6,$U46&lt;=AL$6),+$T46,0)</f>
        <v>0</v>
      </c>
      <c r="AM46" s="87" t="n">
        <f aca="false">IF(AND($U46&gt;AL$6,$U46&lt;=AM$6),+$T46,0)</f>
        <v>0</v>
      </c>
      <c r="AN46" s="87" t="n">
        <f aca="false">IF(AND($U46&gt;AM$6,$U46&lt;=AN$6),+$T46,0)</f>
        <v>0</v>
      </c>
      <c r="AO46" s="87" t="n">
        <f aca="false">IF(AND($U46&gt;AN$6,$U46&lt;=AO$6),+$T46,0)</f>
        <v>0</v>
      </c>
      <c r="AP46" s="87" t="n">
        <f aca="false">IF(AND($U46&gt;AO$6,$U46&lt;=AP$6),+$T46,0)</f>
        <v>0</v>
      </c>
      <c r="AQ46" s="87" t="n">
        <f aca="false">IF(AND($U46&gt;AP$6,$U46&lt;=AQ$6),+$T46,0)</f>
        <v>0</v>
      </c>
      <c r="AR46" s="87" t="n">
        <f aca="false">IF(AND($U46&gt;AQ$6,$U46&lt;=AR$6),+$T46,0)</f>
        <v>0</v>
      </c>
      <c r="AS46" s="87" t="n">
        <f aca="false">IF(AND($U46&gt;AR$6,$U46&lt;=AS$6),+$T46,0)</f>
        <v>0</v>
      </c>
      <c r="AT46" s="87" t="n">
        <f aca="false">IF(AND($U46&gt;AS$6,$U46&lt;=AT$6),+$T46,0)</f>
        <v>0</v>
      </c>
      <c r="AU46" s="87" t="n">
        <f aca="false">IF(AND($U46&gt;AT$6,$U46&lt;=AU$6),+$T46,0)</f>
        <v>0</v>
      </c>
      <c r="AV46" s="87" t="n">
        <f aca="false">IF(AND($U46&gt;AU$6,$U46&lt;=AV$6),+$T46,0)</f>
        <v>0</v>
      </c>
      <c r="AW46" s="87" t="n">
        <f aca="false">IF(AND($U46&gt;AV$6,$U46&lt;=AW$6),+$T46,0)</f>
        <v>0</v>
      </c>
      <c r="AX46" s="87" t="n">
        <f aca="false">IF(AND($U46&gt;AW$6,$U46&lt;=AX$6),+$T46,0)</f>
        <v>0</v>
      </c>
      <c r="AY46" s="87" t="n">
        <f aca="false">IF(AND($U46&gt;AX$6,$U46&lt;=AY$6),+$T46,0)</f>
        <v>0</v>
      </c>
      <c r="AZ46" s="87" t="n">
        <f aca="false">IF(AND($U46&gt;AY$6,$U46&lt;=AZ$6),+$T46,0)</f>
        <v>0</v>
      </c>
      <c r="BA46" s="87" t="n">
        <f aca="false">IF(AND($U46&gt;AZ$6,$U46&lt;=BA$6),+$T46,0)</f>
        <v>0</v>
      </c>
      <c r="BB46" s="87" t="n">
        <f aca="false">IF(AND($U46&gt;BA$6,$U46&lt;=BB$6),+$T46,0)</f>
        <v>0</v>
      </c>
      <c r="BC46" s="87" t="n">
        <f aca="false">IF(AND($U46&gt;BB$6,$U46&lt;=BC$6),+$T46,0)</f>
        <v>0</v>
      </c>
      <c r="BD46" s="87" t="n">
        <f aca="false">IF(AND($U46&gt;BC$6,$U46&lt;=BD$6),+$T46,0)</f>
        <v>0</v>
      </c>
      <c r="BE46" s="87" t="n">
        <f aca="false">IF(AND($U46&gt;BD$6,$U46&lt;=BE$6),+$T46,0)</f>
        <v>0</v>
      </c>
      <c r="BF46" s="87" t="n">
        <f aca="false">IF(AND($U46&gt;BE$6,$U46&lt;=BF$6),+$T46,0)</f>
        <v>0</v>
      </c>
      <c r="BG46" s="87" t="n">
        <f aca="false">IF(AND($U46&gt;BF$6,$U46&lt;=BG$6),+$T46,0)</f>
        <v>0</v>
      </c>
      <c r="BH46" s="87" t="n">
        <f aca="false">IF(AND($U46&gt;BG$6,$U46&lt;=BH$6),+$T46,0)</f>
        <v>0</v>
      </c>
      <c r="BI46" s="87" t="n">
        <f aca="false">IF(AND($U46&gt;BH$6,$U46&lt;=BI$6),+$T46,0)</f>
        <v>0</v>
      </c>
      <c r="BJ46" s="87" t="n">
        <f aca="false">IF(AND($U46&gt;BI$6,$U46&lt;=BJ$6),+$T46,0)</f>
        <v>0</v>
      </c>
      <c r="BK46" s="87" t="n">
        <f aca="false">IF(AND($U46&gt;BJ$6,$U46&lt;=BK$6),+$T46,0)</f>
        <v>0</v>
      </c>
      <c r="BL46" s="87" t="n">
        <f aca="false">IF(AND($U46&gt;BK$6,$U46&lt;=BL$6),+$T46,0)</f>
        <v>0</v>
      </c>
      <c r="BM46" s="87" t="n">
        <f aca="false">IF(AND($U46&gt;BL$6,$U46&lt;=BM$6),+$T46,0)</f>
        <v>0</v>
      </c>
      <c r="BN46" s="87" t="n">
        <f aca="false">IF(AND($U46&gt;BM$6,$U46&lt;=BN$6),+$T46,0)</f>
        <v>0</v>
      </c>
      <c r="BO46" s="87" t="n">
        <f aca="false">IF(AND($U46&gt;BN$6,$U46&lt;=BO$6),+$T46,0)</f>
        <v>0</v>
      </c>
      <c r="BP46" s="87" t="n">
        <f aca="false">IF(AND($U46&gt;BO$6,$U46&lt;=BP$6),+$T46,0)</f>
        <v>0</v>
      </c>
      <c r="BQ46" s="87" t="n">
        <f aca="false">IF(AND($U46&gt;BP$6,$U46&lt;=BQ$6),+$T46,0)</f>
        <v>0</v>
      </c>
      <c r="BR46" s="87" t="n">
        <f aca="false">IF(AND($U46&gt;BQ$6,$U46&lt;=BR$6),+$T46,0)</f>
        <v>0</v>
      </c>
      <c r="BS46" s="87" t="n">
        <f aca="false">IF(AND($U46&gt;BR$6,$U46&lt;=BS$6),+$T46,0)</f>
        <v>0</v>
      </c>
      <c r="BT46" s="87" t="n">
        <f aca="false">IF(AND($U46&gt;BS$6,$U46&lt;=BT$6),+$T46,0)</f>
        <v>0</v>
      </c>
      <c r="BU46" s="87" t="n">
        <f aca="false">IF(AND($U46&gt;BT$6,$U46&lt;=BU$6),+$T46,0)</f>
        <v>0</v>
      </c>
      <c r="BV46" s="87" t="n">
        <f aca="false">IF(AND($U46&gt;BU$6,$U46&lt;=BV$6),+$T46,0)</f>
        <v>0</v>
      </c>
      <c r="BW46" s="87" t="n">
        <f aca="false">IF(AND($U46&gt;BV$6,$U46&lt;=BW$6),+$T46,0)</f>
        <v>0</v>
      </c>
      <c r="BX46" s="87" t="n">
        <f aca="false">IF(AND($U46&gt;BW$6,$U46&lt;=BX$6),+$T46,0)</f>
        <v>0</v>
      </c>
      <c r="BY46" s="87" t="n">
        <f aca="false">IF(AND($U46&gt;BX$6,$U46&lt;=BY$6),+$T46,0)</f>
        <v>0</v>
      </c>
      <c r="BZ46" s="87" t="n">
        <f aca="false">IF(AND($U46&gt;BY$6,$U46&lt;=BZ$6),+$T46,0)</f>
        <v>0</v>
      </c>
      <c r="CA46" s="87" t="n">
        <f aca="false">IF(AND($U46&gt;BZ$6,$U46&lt;=CA$6),+$T46,0)</f>
        <v>0</v>
      </c>
      <c r="CB46" s="87" t="n">
        <f aca="false">IF(AND($U46&gt;CA$6,$U46&lt;=CB$6),+$T46,0)</f>
        <v>0</v>
      </c>
      <c r="CC46" s="87" t="n">
        <f aca="false">IF(AND($U46&gt;CB$6,$U46&lt;=CC$6),+$T46,0)</f>
        <v>0</v>
      </c>
      <c r="CD46" s="87" t="n">
        <f aca="false">IF(AND($U46&gt;CC$6,$U46&lt;=CD$6),+$T46,0)</f>
        <v>0</v>
      </c>
      <c r="CE46" s="87" t="n">
        <f aca="false">IF(AND($U46&gt;CD$6,$U46&lt;=CE$6),+$T46,0)</f>
        <v>0</v>
      </c>
      <c r="CF46" s="87" t="n">
        <f aca="false">IF(AND($U46&gt;CE$6,$U46&lt;=CF$6),+$T46,0)</f>
        <v>0</v>
      </c>
      <c r="CG46" s="87" t="n">
        <f aca="false">IF(AND($U46&gt;CF$6,$U46&lt;=CG$6),+$T46,0)</f>
        <v>0</v>
      </c>
      <c r="CH46" s="87" t="n">
        <f aca="false">IF(AND($U46&gt;CG$6,$U46&lt;=CH$6),+$T46,0)</f>
        <v>0</v>
      </c>
      <c r="CI46" s="87" t="n">
        <f aca="false">IF(AND($U46&gt;CH$6,$U46&lt;=CI$6),+$T46,0)</f>
        <v>0</v>
      </c>
      <c r="CJ46" s="87" t="n">
        <f aca="false">IF(AND($U46&gt;CI$6,$U46&lt;=CJ$6),+$T46,0)</f>
        <v>0</v>
      </c>
      <c r="CK46" s="87" t="n">
        <f aca="false">IF(AND($U46&gt;CJ$6,$U46&lt;=CK$6),+$T46,0)</f>
        <v>0</v>
      </c>
      <c r="CL46" s="87" t="n">
        <f aca="false">IF(AND($U46&gt;CK$6,$U46&lt;=CL$6),+$T46,0)</f>
        <v>0</v>
      </c>
      <c r="CM46" s="87" t="n">
        <f aca="false">IF(AND($U46&gt;CL$6,$U46&lt;=CM$6),+$T46,0)</f>
        <v>0</v>
      </c>
      <c r="CN46" s="87" t="n">
        <f aca="false">IF(AND($U46&gt;CM$6,$U46&lt;=CN$6),+$T46,0)</f>
        <v>0</v>
      </c>
      <c r="CO46" s="87" t="n">
        <f aca="false">IF(AND($U46&gt;CN$6,$U46&lt;=CO$6),+$T46,0)</f>
        <v>0</v>
      </c>
      <c r="CP46" s="87" t="n">
        <f aca="false">IF(AND($U46&gt;CO$6,$U46&lt;=CP$6),+$T46,0)</f>
        <v>0</v>
      </c>
      <c r="CQ46" s="87" t="n">
        <f aca="false">IF(AND($U46&gt;CP$6,$U46&lt;=CQ$6),+$T46,0)</f>
        <v>0</v>
      </c>
      <c r="CR46" s="87" t="n">
        <f aca="false">IF(AND($U46&gt;CQ$6,$U46&lt;=CR$6),+$T46,0)</f>
        <v>0</v>
      </c>
      <c r="CS46" s="87" t="n">
        <f aca="false">IF(AND($U46&gt;CR$6,$U46&lt;=CS$6),+$T46,0)</f>
        <v>0</v>
      </c>
      <c r="CT46" s="87" t="n">
        <f aca="false">IF(AND($U46&gt;CS$6,$U46&lt;=CT$6),+$T46,0)</f>
        <v>0</v>
      </c>
      <c r="CU46" s="87" t="n">
        <f aca="false">IF(AND($U46&gt;CT$6,$U46&lt;=CU$6),+$T46,0)</f>
        <v>0</v>
      </c>
      <c r="CV46" s="87" t="n">
        <f aca="false">IF(AND($U46&gt;CU$6,$U46&lt;=CV$6),+$T46,0)</f>
        <v>0</v>
      </c>
      <c r="CW46" s="87" t="n">
        <f aca="false">IF(AND($U46&gt;CV$6,$U46&lt;=CW$6),+$T46,0)</f>
        <v>0</v>
      </c>
      <c r="CX46" s="87" t="n">
        <f aca="false">IF(AND($U46&gt;CW$6,$U46&lt;=CX$6),+$T46,0)</f>
        <v>0</v>
      </c>
      <c r="CY46" s="87" t="n">
        <f aca="false">IF(AND($U46&gt;CX$6,$U46&lt;=CY$6),+$T46,0)</f>
        <v>0</v>
      </c>
      <c r="CZ46" s="87" t="n">
        <f aca="false">IF(AND($U46&gt;CY$6,$U46&lt;=CZ$6),+$T46,0)</f>
        <v>0</v>
      </c>
      <c r="DA46" s="87" t="n">
        <f aca="false">IF(AND($U46&gt;CZ$6,$U46&lt;=DA$6),+$T46,0)</f>
        <v>0</v>
      </c>
      <c r="DB46" s="87" t="n">
        <f aca="false">IF(AND($U46&gt;DA$6,$U46&lt;=DB$6),+$T46,0)</f>
        <v>0</v>
      </c>
      <c r="DC46" s="87" t="n">
        <f aca="false">IF(AND($U46&gt;DB$6,$U46&lt;=DC$6),+$T46,0)</f>
        <v>0</v>
      </c>
      <c r="DD46" s="87" t="n">
        <f aca="false">IF(AND($U46&gt;DC$6,$U46&lt;=DD$6),+$T46,0)</f>
        <v>0</v>
      </c>
      <c r="DE46" s="87" t="n">
        <f aca="false">IF(AND($U46&gt;DD$6,$U46&lt;=DE$6),+$T46,0)</f>
        <v>0</v>
      </c>
      <c r="DF46" s="87" t="n">
        <f aca="false">IF(AND($U46&gt;DE$6,$U46&lt;=DF$6),+$T46,0)</f>
        <v>0</v>
      </c>
      <c r="DG46" s="87" t="n">
        <f aca="false">IF(AND($U46&gt;DF$6,$U46&lt;=DG$6),+$T46,0)</f>
        <v>0</v>
      </c>
      <c r="DH46" s="87" t="n">
        <f aca="false">IF(AND($U46&gt;DG$6,$U46&lt;=DH$6),+$T46,0)</f>
        <v>0</v>
      </c>
      <c r="DI46" s="87" t="n">
        <f aca="false">IF(AND($U46&gt;DH$6,$U46&lt;=DI$6),+$T46,0)</f>
        <v>0</v>
      </c>
      <c r="DJ46" s="87" t="n">
        <f aca="false">IF(AND($U46&gt;DI$6,$U46&lt;=DJ$6),+$T46,0)</f>
        <v>0</v>
      </c>
      <c r="DK46" s="87" t="n">
        <f aca="false">IF(AND($U46&gt;DJ$6,$U46&lt;=DK$6),+$T46,0)</f>
        <v>0</v>
      </c>
      <c r="DL46" s="87" t="n">
        <f aca="false">IF(AND($U46&gt;DK$6,$U46&lt;=DL$6),+$T46,0)</f>
        <v>0</v>
      </c>
      <c r="DM46" s="87" t="n">
        <f aca="false">IF(AND($U46&gt;DL$6,$U46&lt;=DM$6),+$T46,0)</f>
        <v>0</v>
      </c>
      <c r="DN46" s="87" t="n">
        <f aca="false">IF(AND($U46&gt;DM$6,$U46&lt;=DN$6),+$T46,0)</f>
        <v>0</v>
      </c>
      <c r="DO46" s="87" t="n">
        <f aca="false">IF(AND($U46&gt;DN$6,$U46&lt;=DO$6),+$T46,0)</f>
        <v>0</v>
      </c>
      <c r="DP46" s="87" t="n">
        <f aca="false">IF(AND($U46&gt;DO$6,$U46&lt;=DP$6),+$T46,0)</f>
        <v>0</v>
      </c>
      <c r="DQ46" s="87" t="n">
        <f aca="false">IF(AND($U46&gt;DP$6,$U46&lt;=DQ$6),+$T46,0)</f>
        <v>0</v>
      </c>
      <c r="DR46" s="87" t="n">
        <f aca="false">IF(AND($U46&gt;DQ$6,$U46&lt;=DR$6),+$T46,0)</f>
        <v>0</v>
      </c>
      <c r="DS46" s="87" t="n">
        <f aca="false">IF(AND($U46&gt;DR$6,$U46&lt;=DS$6),+$T46,0)</f>
        <v>0</v>
      </c>
      <c r="DT46" s="87" t="n">
        <f aca="false">IF(AND($U46&gt;DS$6,$U46&lt;=DT$6),+$T46,0)</f>
        <v>0</v>
      </c>
      <c r="DU46" s="87" t="n">
        <f aca="false">IF(AND($U46&gt;DT$6,$U46&lt;=DU$6),+$T46,0)</f>
        <v>0</v>
      </c>
      <c r="DV46" s="87" t="n">
        <f aca="false">IF(AND($U46&gt;DU$6,$U46&lt;=DV$6),+$T46,0)</f>
        <v>0</v>
      </c>
      <c r="DW46" s="87" t="n">
        <f aca="false">IF(AND($U46&gt;DV$6,$U46&lt;=DW$6),+$T46,0)</f>
        <v>0</v>
      </c>
      <c r="DX46" s="87" t="n">
        <f aca="false">IF(AND($U46&gt;DW$6,$U46&lt;=DX$6),+$T46,0)</f>
        <v>0</v>
      </c>
      <c r="DY46" s="87" t="n">
        <f aca="false">IF(AND($U46&gt;DX$6,$U46&lt;=DY$6),+$T46,0)</f>
        <v>0</v>
      </c>
      <c r="DZ46" s="87" t="n">
        <f aca="false">IF(AND($U46&gt;DY$6,$U46&lt;=DZ$6),+$T46,0)</f>
        <v>0</v>
      </c>
      <c r="EA46" s="87" t="n">
        <f aca="false">IF(AND($U46&gt;DZ$6,$U46&lt;=EA$6),+$T46,0)</f>
        <v>0</v>
      </c>
      <c r="EB46" s="87" t="n">
        <f aca="false">IF(AND($U46&gt;EA$6,$U46&lt;=EB$6),+$T46,0)</f>
        <v>0</v>
      </c>
      <c r="EC46" s="87" t="n">
        <f aca="false">IF(AND($U46&gt;EB$6,$U46&lt;=EC$6),+$T46,0)</f>
        <v>0</v>
      </c>
      <c r="ED46" s="87" t="n">
        <f aca="false">IF(AND($U46&gt;EC$6,$U46&lt;=ED$6),+$T46,0)</f>
        <v>0</v>
      </c>
      <c r="EE46" s="87" t="n">
        <f aca="false">IF(AND($U46&gt;ED$6,$U46&lt;=EE$6),+$T46,0)</f>
        <v>0</v>
      </c>
      <c r="EF46" s="87" t="n">
        <f aca="false">IF(AND($U46&gt;EE$6,$U46&lt;=EF$6),+$T46,0)</f>
        <v>0</v>
      </c>
      <c r="EG46" s="87" t="n">
        <f aca="false">IF(AND($U46&gt;EF$6,$U46&lt;=EG$6),+$T46,0)</f>
        <v>0</v>
      </c>
      <c r="EH46" s="87" t="n">
        <f aca="false">IF(AND($U46&gt;EG$6,$U46&lt;=EH$6),+$T46,0)</f>
        <v>0</v>
      </c>
      <c r="EI46" s="87" t="n">
        <f aca="false">IF(AND($U46&gt;EH$6,$U46&lt;=EI$6),+$T46,0)</f>
        <v>0</v>
      </c>
      <c r="EJ46" s="87" t="n">
        <f aca="false">IF(AND($U46&gt;EI$6,$U46&lt;=EJ$6),+$T46,0)</f>
        <v>0</v>
      </c>
      <c r="EK46" s="87" t="n">
        <f aca="false">IF(AND($U46&gt;EJ$6,$U46&lt;=EK$6),+$T46,0)</f>
        <v>0</v>
      </c>
      <c r="EL46" s="87" t="n">
        <f aca="false">IF(AND($U46&gt;EK$6,$U46&lt;=EL$6),+$T46,0)</f>
        <v>0</v>
      </c>
      <c r="EM46" s="87" t="n">
        <f aca="false">IF(AND($U46&gt;EL$6,$U46&lt;=EM$6),+$T46,0)</f>
        <v>0</v>
      </c>
      <c r="EN46" s="87" t="n">
        <f aca="false">IF(AND($U46&gt;EM$6,$U46&lt;=EN$6),+$T46,0)</f>
        <v>0</v>
      </c>
      <c r="EO46" s="87" t="n">
        <f aca="false">IF(AND($U46&gt;EN$6,$U46&lt;=EO$6),+$T46,0)</f>
        <v>0</v>
      </c>
      <c r="EP46" s="87" t="n">
        <f aca="false">IF(AND($U46&gt;EO$6,$U46&lt;=EP$6),+$T46,0)</f>
        <v>0</v>
      </c>
      <c r="EQ46" s="87" t="n">
        <f aca="false">IF(AND($U46&gt;EP$6,$U46&lt;=EQ$6),+$T46,0)</f>
        <v>0</v>
      </c>
      <c r="ER46" s="87" t="n">
        <f aca="false">IF(AND($U46&gt;EQ$6,$U46&lt;=ER$6),+$T46,0)</f>
        <v>0</v>
      </c>
      <c r="ES46" s="87" t="n">
        <f aca="false">IF(AND($U46&gt;ER$6,$U46&lt;=ES$6),+$T46,0)</f>
        <v>0</v>
      </c>
      <c r="ET46" s="87" t="n">
        <f aca="false">IF(AND($U46&gt;ES$6,$U46&lt;=ET$6),+$T46,0)</f>
        <v>0</v>
      </c>
      <c r="EU46" s="87" t="n">
        <f aca="false">IF(AND($U46&gt;ET$6,$U46&lt;=EU$6),+$T46,0)</f>
        <v>0</v>
      </c>
      <c r="EV46" s="87" t="n">
        <f aca="false">IF(AND($U46&gt;EU$6,$U46&lt;=EV$6),+$T46,0)</f>
        <v>0</v>
      </c>
      <c r="EW46" s="87" t="n">
        <f aca="false">IF(AND($U46&gt;EV$6,$U46&lt;=EW$6),+$T46,0)</f>
        <v>0</v>
      </c>
      <c r="EX46" s="87" t="n">
        <f aca="false">IF(AND($U46&gt;EW$6,$U46&lt;=EX$6),+$T46,0)</f>
        <v>0</v>
      </c>
      <c r="EY46" s="87" t="n">
        <f aca="false">IF(AND($U46&gt;EX$6,$U46&lt;=EY$6),+$T46,0)</f>
        <v>0</v>
      </c>
      <c r="EZ46" s="87" t="n">
        <f aca="false">IF(AND($U46&gt;EY$6,$U46&lt;=EZ$6),+$T46,0)</f>
        <v>0</v>
      </c>
      <c r="FA46" s="87" t="n">
        <f aca="false">IF(AND($U46&gt;EZ$6,$U46&lt;=FA$6),+$T46,0)</f>
        <v>0</v>
      </c>
      <c r="FB46" s="87" t="n">
        <f aca="false">IF(AND($U46&gt;FA$6,$U46&lt;=FB$6),+$T46,0)</f>
        <v>0</v>
      </c>
      <c r="FC46" s="87" t="n">
        <f aca="false">IF(AND($U46&gt;FB$6,$U46&lt;=FC$6),+$T46,0)</f>
        <v>0</v>
      </c>
      <c r="FD46" s="87" t="n">
        <f aca="false">IF(AND($U46&gt;FC$6,$U46&lt;=FD$6),+$T46,0)</f>
        <v>0</v>
      </c>
      <c r="FE46" s="87" t="n">
        <f aca="false">IF(AND($U46&gt;FD$6,$U46&lt;=FE$6),+$T46,0)</f>
        <v>0</v>
      </c>
      <c r="FF46" s="87" t="n">
        <f aca="false">IF(AND($U46&gt;FE$6,$U46&lt;=FF$6),+$T46,0)</f>
        <v>0</v>
      </c>
      <c r="FG46" s="87" t="n">
        <f aca="false">IF(AND($U46&gt;FF$6,$U46&lt;=FG$6),+$T46,0)</f>
        <v>0</v>
      </c>
      <c r="FH46" s="87" t="n">
        <f aca="false">IF(AND($U46&gt;FG$6,$U46&lt;=FH$6),+$T46,0)</f>
        <v>0</v>
      </c>
      <c r="FI46" s="87" t="n">
        <f aca="false">IF(AND($U46&gt;FH$6,$U46&lt;=FI$6),+$T46,0)</f>
        <v>0</v>
      </c>
      <c r="FJ46" s="87" t="n">
        <f aca="false">IF(AND($U46&gt;FI$6,$U46&lt;=FJ$6),+$T46,0)</f>
        <v>0</v>
      </c>
      <c r="FK46" s="87" t="n">
        <f aca="false">IF(AND($U46&gt;FJ$6,$U46&lt;=FK$6),+$T46,0)</f>
        <v>0</v>
      </c>
      <c r="FL46" s="87" t="n">
        <f aca="false">IF(AND($U46&gt;FK$6,$U46&lt;=FL$6),+$T46,0)</f>
        <v>0</v>
      </c>
      <c r="FM46" s="87" t="n">
        <f aca="false">IF(AND($U46&gt;FL$6,$U46&lt;=FM$6),+$T46,0)</f>
        <v>0</v>
      </c>
      <c r="FN46" s="87" t="n">
        <f aca="false">IF(AND($U46&gt;FM$6,$U46&lt;=FN$6),+$T46,0)</f>
        <v>0</v>
      </c>
      <c r="FO46" s="87" t="n">
        <f aca="false">IF(AND($U46&gt;FN$6,$U46&lt;=FO$6),+$T46,0)</f>
        <v>0</v>
      </c>
      <c r="FP46" s="87" t="n">
        <f aca="false">IF(AND($U46&gt;FO$6,$U46&lt;=FP$6),+$T46,0)</f>
        <v>0</v>
      </c>
      <c r="FQ46" s="87" t="n">
        <f aca="false">IF(AND($U46&gt;FP$6,$U46&lt;=FQ$6),+$T46,0)</f>
        <v>0</v>
      </c>
      <c r="FR46" s="87" t="n">
        <f aca="false">IF(AND($U46&gt;FQ$6,$U46&lt;=FR$6),+$T46,0)</f>
        <v>0</v>
      </c>
      <c r="FS46" s="87" t="n">
        <f aca="false">IF(AND($U46&gt;FR$6,$U46&lt;=FS$6),+$T46,0)</f>
        <v>0</v>
      </c>
      <c r="FT46" s="87" t="n">
        <f aca="false">IF(AND($U46&gt;FS$6,$U46&lt;=FT$6),+$T46,0)</f>
        <v>0</v>
      </c>
      <c r="FU46" s="87" t="n">
        <f aca="false">IF(AND($U46&gt;FT$6,$U46&lt;=FU$6),+$T46,0)</f>
        <v>0</v>
      </c>
      <c r="FV46" s="87" t="n">
        <f aca="false">IF(AND($U46&gt;FU$6,$U46&lt;=FV$6),+$T46,0)</f>
        <v>0</v>
      </c>
      <c r="FW46" s="87" t="n">
        <f aca="false">IF(AND($U46&gt;FV$6,$U46&lt;=FW$6),+$T46,0)</f>
        <v>0</v>
      </c>
      <c r="FX46" s="87" t="n">
        <f aca="false">IF(AND($U46&gt;FW$6,$U46&lt;=FX$6),+$T46,0)</f>
        <v>0</v>
      </c>
      <c r="FY46" s="87" t="n">
        <f aca="false">IF(AND($U46&gt;FX$6,$U46&lt;=FY$6),+$T46,0)</f>
        <v>0</v>
      </c>
      <c r="FZ46" s="87" t="n">
        <f aca="false">IF(AND($U46&gt;FY$6,$U46&lt;=FZ$6),+$T46,0)</f>
        <v>0</v>
      </c>
      <c r="GA46" s="87" t="n">
        <f aca="false">IF(AND($U46&gt;FZ$6,$U46&lt;=GA$6),+$T46,0)</f>
        <v>0</v>
      </c>
      <c r="GB46" s="87" t="n">
        <f aca="false">IF(AND($U46&gt;GA$6,$U46&lt;=GB$6),+$T46,0)</f>
        <v>0</v>
      </c>
      <c r="GC46" s="87" t="n">
        <f aca="false">IF(AND($U46&gt;GB$6,$U46&lt;=GC$6),+$T46,0)</f>
        <v>0</v>
      </c>
      <c r="GD46" s="87" t="n">
        <f aca="false">IF(AND($U46&gt;GC$6,$U46&lt;=GD$6),+$T46,0)</f>
        <v>0</v>
      </c>
      <c r="GE46" s="87" t="n">
        <f aca="false">IF(AND($U46&gt;GD$6,$U46&lt;=GE$6),+$T46,0)</f>
        <v>0</v>
      </c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  <c r="IW46" s="18"/>
    </row>
    <row r="47" customFormat="false" ht="12.75" hidden="false" customHeight="false" outlineLevel="0" collapsed="false">
      <c r="A47" s="96" t="n">
        <v>4</v>
      </c>
      <c r="B47" s="86" t="s">
        <v>260</v>
      </c>
      <c r="C47" s="97" t="s">
        <v>257</v>
      </c>
      <c r="D47" s="81" t="s">
        <v>280</v>
      </c>
      <c r="E47" s="0" t="s">
        <v>296</v>
      </c>
      <c r="F47" s="99" t="n">
        <v>37134</v>
      </c>
      <c r="H47" s="101" t="s">
        <v>297</v>
      </c>
      <c r="I47" s="42" t="s">
        <v>321</v>
      </c>
      <c r="J47" s="89" t="s">
        <v>298</v>
      </c>
      <c r="K47" s="39"/>
      <c r="L47" s="101" t="s">
        <v>284</v>
      </c>
      <c r="M47" s="35"/>
      <c r="N47" s="35"/>
      <c r="O47" s="101"/>
      <c r="P47" s="101"/>
      <c r="Q47" s="101"/>
      <c r="R47" s="105" t="n">
        <v>25</v>
      </c>
      <c r="S47" s="101" t="s">
        <v>288</v>
      </c>
      <c r="T47" s="55" t="n">
        <f aca="false">IF($S47="USD",+$R47,VLOOKUP($S47,Rates!$A$3:$C$7,3)*$R47)</f>
        <v>25</v>
      </c>
      <c r="U47" s="107" t="n">
        <v>38306</v>
      </c>
      <c r="V47" s="18"/>
      <c r="W47" s="18"/>
      <c r="X47" s="87" t="n">
        <f aca="false">IF(AND($U47&gt;W$6,$U47&lt;=X$6),+$T47,0)</f>
        <v>0</v>
      </c>
      <c r="Y47" s="87" t="n">
        <f aca="false">IF(AND($U47&gt;X$6,$U47&lt;=Y$6),+$T47,0)</f>
        <v>0</v>
      </c>
      <c r="Z47" s="87" t="n">
        <f aca="false">IF(AND($U47&gt;Y$6,$U47&lt;=Z$6),+$T47,0)</f>
        <v>0</v>
      </c>
      <c r="AA47" s="87" t="n">
        <f aca="false">IF(AND($U47&gt;Z$6,$U47&lt;=AA$6),+$T47,0)</f>
        <v>0</v>
      </c>
      <c r="AB47" s="87" t="n">
        <f aca="false">IF(AND($U47&gt;AA$6,$U47&lt;=AB$6),+$T47,0)</f>
        <v>0</v>
      </c>
      <c r="AC47" s="87" t="n">
        <f aca="false">IF(AND($U47&gt;AB$6,$U47&lt;=AC$6),+$T47,0)</f>
        <v>0</v>
      </c>
      <c r="AD47" s="87" t="n">
        <f aca="false">IF(AND($U47&gt;AC$6,$U47&lt;=AD$6),+$T47,0)</f>
        <v>0</v>
      </c>
      <c r="AE47" s="87" t="n">
        <f aca="false">IF(AND($U47&gt;AD$6,$U47&lt;=AE$6),+$T47,0)</f>
        <v>0</v>
      </c>
      <c r="AF47" s="87" t="n">
        <f aca="false">IF(AND($U47&gt;AE$6,$U47&lt;=AF$6),+$T47,0)</f>
        <v>0</v>
      </c>
      <c r="AG47" s="87" t="n">
        <f aca="false">IF(AND($U47&gt;AF$6,$U47&lt;=AG$6),+$T47,0)</f>
        <v>0</v>
      </c>
      <c r="AH47" s="87" t="n">
        <f aca="false">IF(AND($U47&gt;AG$6,$U47&lt;=AH$6),+$T47,0)</f>
        <v>0</v>
      </c>
      <c r="AI47" s="87" t="n">
        <f aca="false">IF(AND($U47&gt;AH$6,$U47&lt;=AI$6),+$T47,0)</f>
        <v>0</v>
      </c>
      <c r="AJ47" s="87" t="n">
        <f aca="false">IF(AND($U47&gt;AI$6,$U47&lt;=AJ$6),+$T47,0)</f>
        <v>0</v>
      </c>
      <c r="AK47" s="87" t="n">
        <f aca="false">IF(AND($U47&gt;AJ$6,$U47&lt;=AK$6),+$T47,0)</f>
        <v>25</v>
      </c>
      <c r="AL47" s="87" t="n">
        <f aca="false">IF(AND($U47&gt;AK$6,$U47&lt;=AL$6),+$T47,0)</f>
        <v>0</v>
      </c>
      <c r="AM47" s="87" t="n">
        <f aca="false">IF(AND($U47&gt;AL$6,$U47&lt;=AM$6),+$T47,0)</f>
        <v>0</v>
      </c>
      <c r="AN47" s="87" t="n">
        <f aca="false">IF(AND($U47&gt;AM$6,$U47&lt;=AN$6),+$T47,0)</f>
        <v>0</v>
      </c>
      <c r="AO47" s="87" t="n">
        <f aca="false">IF(AND($U47&gt;AN$6,$U47&lt;=AO$6),+$T47,0)</f>
        <v>0</v>
      </c>
      <c r="AP47" s="87" t="n">
        <f aca="false">IF(AND($U47&gt;AO$6,$U47&lt;=AP$6),+$T47,0)</f>
        <v>0</v>
      </c>
      <c r="AQ47" s="87" t="n">
        <f aca="false">IF(AND($U47&gt;AP$6,$U47&lt;=AQ$6),+$T47,0)</f>
        <v>0</v>
      </c>
      <c r="AR47" s="87" t="n">
        <f aca="false">IF(AND($U47&gt;AQ$6,$U47&lt;=AR$6),+$T47,0)</f>
        <v>0</v>
      </c>
      <c r="AS47" s="87" t="n">
        <f aca="false">IF(AND($U47&gt;AR$6,$U47&lt;=AS$6),+$T47,0)</f>
        <v>0</v>
      </c>
      <c r="AT47" s="87" t="n">
        <f aca="false">IF(AND($U47&gt;AS$6,$U47&lt;=AT$6),+$T47,0)</f>
        <v>0</v>
      </c>
      <c r="AU47" s="87" t="n">
        <f aca="false">IF(AND($U47&gt;AT$6,$U47&lt;=AU$6),+$T47,0)</f>
        <v>0</v>
      </c>
      <c r="AV47" s="87" t="n">
        <f aca="false">IF(AND($U47&gt;AU$6,$U47&lt;=AV$6),+$T47,0)</f>
        <v>0</v>
      </c>
      <c r="AW47" s="87" t="n">
        <f aca="false">IF(AND($U47&gt;AV$6,$U47&lt;=AW$6),+$T47,0)</f>
        <v>0</v>
      </c>
      <c r="AX47" s="87" t="n">
        <f aca="false">IF(AND($U47&gt;AW$6,$U47&lt;=AX$6),+$T47,0)</f>
        <v>0</v>
      </c>
      <c r="AY47" s="87" t="n">
        <f aca="false">IF(AND($U47&gt;AX$6,$U47&lt;=AY$6),+$T47,0)</f>
        <v>0</v>
      </c>
      <c r="AZ47" s="87" t="n">
        <f aca="false">IF(AND($U47&gt;AY$6,$U47&lt;=AZ$6),+$T47,0)</f>
        <v>0</v>
      </c>
      <c r="BA47" s="87" t="n">
        <f aca="false">IF(AND($U47&gt;AZ$6,$U47&lt;=BA$6),+$T47,0)</f>
        <v>0</v>
      </c>
      <c r="BB47" s="87" t="n">
        <f aca="false">IF(AND($U47&gt;BA$6,$U47&lt;=BB$6),+$T47,0)</f>
        <v>0</v>
      </c>
      <c r="BC47" s="87" t="n">
        <f aca="false">IF(AND($U47&gt;BB$6,$U47&lt;=BC$6),+$T47,0)</f>
        <v>0</v>
      </c>
      <c r="BD47" s="87" t="n">
        <f aca="false">IF(AND($U47&gt;BC$6,$U47&lt;=BD$6),+$T47,0)</f>
        <v>0</v>
      </c>
      <c r="BE47" s="87" t="n">
        <f aca="false">IF(AND($U47&gt;BD$6,$U47&lt;=BE$6),+$T47,0)</f>
        <v>0</v>
      </c>
      <c r="BF47" s="87" t="n">
        <f aca="false">IF(AND($U47&gt;BE$6,$U47&lt;=BF$6),+$T47,0)</f>
        <v>0</v>
      </c>
      <c r="BG47" s="87" t="n">
        <f aca="false">IF(AND($U47&gt;BF$6,$U47&lt;=BG$6),+$T47,0)</f>
        <v>0</v>
      </c>
      <c r="BH47" s="87" t="n">
        <f aca="false">IF(AND($U47&gt;BG$6,$U47&lt;=BH$6),+$T47,0)</f>
        <v>0</v>
      </c>
      <c r="BI47" s="87" t="n">
        <f aca="false">IF(AND($U47&gt;BH$6,$U47&lt;=BI$6),+$T47,0)</f>
        <v>0</v>
      </c>
      <c r="BJ47" s="87" t="n">
        <f aca="false">IF(AND($U47&gt;BI$6,$U47&lt;=BJ$6),+$T47,0)</f>
        <v>0</v>
      </c>
      <c r="BK47" s="87" t="n">
        <f aca="false">IF(AND($U47&gt;BJ$6,$U47&lt;=BK$6),+$T47,0)</f>
        <v>0</v>
      </c>
      <c r="BL47" s="87" t="n">
        <f aca="false">IF(AND($U47&gt;BK$6,$U47&lt;=BL$6),+$T47,0)</f>
        <v>0</v>
      </c>
      <c r="BM47" s="87" t="n">
        <f aca="false">IF(AND($U47&gt;BL$6,$U47&lt;=BM$6),+$T47,0)</f>
        <v>0</v>
      </c>
      <c r="BN47" s="87" t="n">
        <f aca="false">IF(AND($U47&gt;BM$6,$U47&lt;=BN$6),+$T47,0)</f>
        <v>0</v>
      </c>
      <c r="BO47" s="87" t="n">
        <f aca="false">IF(AND($U47&gt;BN$6,$U47&lt;=BO$6),+$T47,0)</f>
        <v>0</v>
      </c>
      <c r="BP47" s="87" t="n">
        <f aca="false">IF(AND($U47&gt;BO$6,$U47&lt;=BP$6),+$T47,0)</f>
        <v>0</v>
      </c>
      <c r="BQ47" s="87" t="n">
        <f aca="false">IF(AND($U47&gt;BP$6,$U47&lt;=BQ$6),+$T47,0)</f>
        <v>0</v>
      </c>
      <c r="BR47" s="87" t="n">
        <f aca="false">IF(AND($U47&gt;BQ$6,$U47&lt;=BR$6),+$T47,0)</f>
        <v>0</v>
      </c>
      <c r="BS47" s="87" t="n">
        <f aca="false">IF(AND($U47&gt;BR$6,$U47&lt;=BS$6),+$T47,0)</f>
        <v>0</v>
      </c>
      <c r="BT47" s="87" t="n">
        <f aca="false">IF(AND($U47&gt;BS$6,$U47&lt;=BT$6),+$T47,0)</f>
        <v>0</v>
      </c>
      <c r="BU47" s="87" t="n">
        <f aca="false">IF(AND($U47&gt;BT$6,$U47&lt;=BU$6),+$T47,0)</f>
        <v>0</v>
      </c>
      <c r="BV47" s="87" t="n">
        <f aca="false">IF(AND($U47&gt;BU$6,$U47&lt;=BV$6),+$T47,0)</f>
        <v>0</v>
      </c>
      <c r="BW47" s="87" t="n">
        <f aca="false">IF(AND($U47&gt;BV$6,$U47&lt;=BW$6),+$T47,0)</f>
        <v>0</v>
      </c>
      <c r="BX47" s="87" t="n">
        <f aca="false">IF(AND($U47&gt;BW$6,$U47&lt;=BX$6),+$T47,0)</f>
        <v>0</v>
      </c>
      <c r="BY47" s="87" t="n">
        <f aca="false">IF(AND($U47&gt;BX$6,$U47&lt;=BY$6),+$T47,0)</f>
        <v>0</v>
      </c>
      <c r="BZ47" s="87" t="n">
        <f aca="false">IF(AND($U47&gt;BY$6,$U47&lt;=BZ$6),+$T47,0)</f>
        <v>0</v>
      </c>
      <c r="CA47" s="87" t="n">
        <f aca="false">IF(AND($U47&gt;BZ$6,$U47&lt;=CA$6),+$T47,0)</f>
        <v>0</v>
      </c>
      <c r="CB47" s="87" t="n">
        <f aca="false">IF(AND($U47&gt;CA$6,$U47&lt;=CB$6),+$T47,0)</f>
        <v>0</v>
      </c>
      <c r="CC47" s="87" t="n">
        <f aca="false">IF(AND($U47&gt;CB$6,$U47&lt;=CC$6),+$T47,0)</f>
        <v>0</v>
      </c>
      <c r="CD47" s="87" t="n">
        <f aca="false">IF(AND($U47&gt;CC$6,$U47&lt;=CD$6),+$T47,0)</f>
        <v>0</v>
      </c>
      <c r="CE47" s="87" t="n">
        <f aca="false">IF(AND($U47&gt;CD$6,$U47&lt;=CE$6),+$T47,0)</f>
        <v>0</v>
      </c>
      <c r="CF47" s="87" t="n">
        <f aca="false">IF(AND($U47&gt;CE$6,$U47&lt;=CF$6),+$T47,0)</f>
        <v>0</v>
      </c>
      <c r="CG47" s="87" t="n">
        <f aca="false">IF(AND($U47&gt;CF$6,$U47&lt;=CG$6),+$T47,0)</f>
        <v>0</v>
      </c>
      <c r="CH47" s="87" t="n">
        <f aca="false">IF(AND($U47&gt;CG$6,$U47&lt;=CH$6),+$T47,0)</f>
        <v>0</v>
      </c>
      <c r="CI47" s="87" t="n">
        <f aca="false">IF(AND($U47&gt;CH$6,$U47&lt;=CI$6),+$T47,0)</f>
        <v>0</v>
      </c>
      <c r="CJ47" s="87" t="n">
        <f aca="false">IF(AND($U47&gt;CI$6,$U47&lt;=CJ$6),+$T47,0)</f>
        <v>0</v>
      </c>
      <c r="CK47" s="87" t="n">
        <f aca="false">IF(AND($U47&gt;CJ$6,$U47&lt;=CK$6),+$T47,0)</f>
        <v>0</v>
      </c>
      <c r="CL47" s="87" t="n">
        <f aca="false">IF(AND($U47&gt;CK$6,$U47&lt;=CL$6),+$T47,0)</f>
        <v>0</v>
      </c>
      <c r="CM47" s="87" t="n">
        <f aca="false">IF(AND($U47&gt;CL$6,$U47&lt;=CM$6),+$T47,0)</f>
        <v>0</v>
      </c>
      <c r="CN47" s="87" t="n">
        <f aca="false">IF(AND($U47&gt;CM$6,$U47&lt;=CN$6),+$T47,0)</f>
        <v>0</v>
      </c>
      <c r="CO47" s="87" t="n">
        <f aca="false">IF(AND($U47&gt;CN$6,$U47&lt;=CO$6),+$T47,0)</f>
        <v>0</v>
      </c>
      <c r="CP47" s="87" t="n">
        <f aca="false">IF(AND($U47&gt;CO$6,$U47&lt;=CP$6),+$T47,0)</f>
        <v>0</v>
      </c>
      <c r="CQ47" s="87" t="n">
        <f aca="false">IF(AND($U47&gt;CP$6,$U47&lt;=CQ$6),+$T47,0)</f>
        <v>0</v>
      </c>
      <c r="CR47" s="87" t="n">
        <f aca="false">IF(AND($U47&gt;CQ$6,$U47&lt;=CR$6),+$T47,0)</f>
        <v>0</v>
      </c>
      <c r="CS47" s="87" t="n">
        <f aca="false">IF(AND($U47&gt;CR$6,$U47&lt;=CS$6),+$T47,0)</f>
        <v>0</v>
      </c>
      <c r="CT47" s="87" t="n">
        <f aca="false">IF(AND($U47&gt;CS$6,$U47&lt;=CT$6),+$T47,0)</f>
        <v>0</v>
      </c>
      <c r="CU47" s="87" t="n">
        <f aca="false">IF(AND($U47&gt;CT$6,$U47&lt;=CU$6),+$T47,0)</f>
        <v>0</v>
      </c>
      <c r="CV47" s="87" t="n">
        <f aca="false">IF(AND($U47&gt;CU$6,$U47&lt;=CV$6),+$T47,0)</f>
        <v>0</v>
      </c>
      <c r="CW47" s="87" t="n">
        <f aca="false">IF(AND($U47&gt;CV$6,$U47&lt;=CW$6),+$T47,0)</f>
        <v>0</v>
      </c>
      <c r="CX47" s="87" t="n">
        <f aca="false">IF(AND($U47&gt;CW$6,$U47&lt;=CX$6),+$T47,0)</f>
        <v>0</v>
      </c>
      <c r="CY47" s="87" t="n">
        <f aca="false">IF(AND($U47&gt;CX$6,$U47&lt;=CY$6),+$T47,0)</f>
        <v>0</v>
      </c>
      <c r="CZ47" s="87" t="n">
        <f aca="false">IF(AND($U47&gt;CY$6,$U47&lt;=CZ$6),+$T47,0)</f>
        <v>0</v>
      </c>
      <c r="DA47" s="87" t="n">
        <f aca="false">IF(AND($U47&gt;CZ$6,$U47&lt;=DA$6),+$T47,0)</f>
        <v>0</v>
      </c>
      <c r="DB47" s="87" t="n">
        <f aca="false">IF(AND($U47&gt;DA$6,$U47&lt;=DB$6),+$T47,0)</f>
        <v>0</v>
      </c>
      <c r="DC47" s="87" t="n">
        <f aca="false">IF(AND($U47&gt;DB$6,$U47&lt;=DC$6),+$T47,0)</f>
        <v>0</v>
      </c>
      <c r="DD47" s="87" t="n">
        <f aca="false">IF(AND($U47&gt;DC$6,$U47&lt;=DD$6),+$T47,0)</f>
        <v>0</v>
      </c>
      <c r="DE47" s="87" t="n">
        <f aca="false">IF(AND($U47&gt;DD$6,$U47&lt;=DE$6),+$T47,0)</f>
        <v>0</v>
      </c>
      <c r="DF47" s="87" t="n">
        <f aca="false">IF(AND($U47&gt;DE$6,$U47&lt;=DF$6),+$T47,0)</f>
        <v>0</v>
      </c>
      <c r="DG47" s="87" t="n">
        <f aca="false">IF(AND($U47&gt;DF$6,$U47&lt;=DG$6),+$T47,0)</f>
        <v>0</v>
      </c>
      <c r="DH47" s="87" t="n">
        <f aca="false">IF(AND($U47&gt;DG$6,$U47&lt;=DH$6),+$T47,0)</f>
        <v>0</v>
      </c>
      <c r="DI47" s="87" t="n">
        <f aca="false">IF(AND($U47&gt;DH$6,$U47&lt;=DI$6),+$T47,0)</f>
        <v>0</v>
      </c>
      <c r="DJ47" s="87" t="n">
        <f aca="false">IF(AND($U47&gt;DI$6,$U47&lt;=DJ$6),+$T47,0)</f>
        <v>0</v>
      </c>
      <c r="DK47" s="87" t="n">
        <f aca="false">IF(AND($U47&gt;DJ$6,$U47&lt;=DK$6),+$T47,0)</f>
        <v>0</v>
      </c>
      <c r="DL47" s="87" t="n">
        <f aca="false">IF(AND($U47&gt;DK$6,$U47&lt;=DL$6),+$T47,0)</f>
        <v>0</v>
      </c>
      <c r="DM47" s="87" t="n">
        <f aca="false">IF(AND($U47&gt;DL$6,$U47&lt;=DM$6),+$T47,0)</f>
        <v>0</v>
      </c>
      <c r="DN47" s="87" t="n">
        <f aca="false">IF(AND($U47&gt;DM$6,$U47&lt;=DN$6),+$T47,0)</f>
        <v>0</v>
      </c>
      <c r="DO47" s="87" t="n">
        <f aca="false">IF(AND($U47&gt;DN$6,$U47&lt;=DO$6),+$T47,0)</f>
        <v>0</v>
      </c>
      <c r="DP47" s="87" t="n">
        <f aca="false">IF(AND($U47&gt;DO$6,$U47&lt;=DP$6),+$T47,0)</f>
        <v>0</v>
      </c>
      <c r="DQ47" s="87" t="n">
        <f aca="false">IF(AND($U47&gt;DP$6,$U47&lt;=DQ$6),+$T47,0)</f>
        <v>0</v>
      </c>
      <c r="DR47" s="87" t="n">
        <f aca="false">IF(AND($U47&gt;DQ$6,$U47&lt;=DR$6),+$T47,0)</f>
        <v>0</v>
      </c>
      <c r="DS47" s="87" t="n">
        <f aca="false">IF(AND($U47&gt;DR$6,$U47&lt;=DS$6),+$T47,0)</f>
        <v>0</v>
      </c>
      <c r="DT47" s="87" t="n">
        <f aca="false">IF(AND($U47&gt;DS$6,$U47&lt;=DT$6),+$T47,0)</f>
        <v>0</v>
      </c>
      <c r="DU47" s="87" t="n">
        <f aca="false">IF(AND($U47&gt;DT$6,$U47&lt;=DU$6),+$T47,0)</f>
        <v>0</v>
      </c>
      <c r="DV47" s="87" t="n">
        <f aca="false">IF(AND($U47&gt;DU$6,$U47&lt;=DV$6),+$T47,0)</f>
        <v>0</v>
      </c>
      <c r="DW47" s="87" t="n">
        <f aca="false">IF(AND($U47&gt;DV$6,$U47&lt;=DW$6),+$T47,0)</f>
        <v>0</v>
      </c>
      <c r="DX47" s="87" t="n">
        <f aca="false">IF(AND($U47&gt;DW$6,$U47&lt;=DX$6),+$T47,0)</f>
        <v>0</v>
      </c>
      <c r="DY47" s="87" t="n">
        <f aca="false">IF(AND($U47&gt;DX$6,$U47&lt;=DY$6),+$T47,0)</f>
        <v>0</v>
      </c>
      <c r="DZ47" s="87" t="n">
        <f aca="false">IF(AND($U47&gt;DY$6,$U47&lt;=DZ$6),+$T47,0)</f>
        <v>0</v>
      </c>
      <c r="EA47" s="87" t="n">
        <f aca="false">IF(AND($U47&gt;DZ$6,$U47&lt;=EA$6),+$T47,0)</f>
        <v>0</v>
      </c>
      <c r="EB47" s="87" t="n">
        <f aca="false">IF(AND($U47&gt;EA$6,$U47&lt;=EB$6),+$T47,0)</f>
        <v>0</v>
      </c>
      <c r="EC47" s="87" t="n">
        <f aca="false">IF(AND($U47&gt;EB$6,$U47&lt;=EC$6),+$T47,0)</f>
        <v>0</v>
      </c>
      <c r="ED47" s="87" t="n">
        <f aca="false">IF(AND($U47&gt;EC$6,$U47&lt;=ED$6),+$T47,0)</f>
        <v>0</v>
      </c>
      <c r="EE47" s="87" t="n">
        <f aca="false">IF(AND($U47&gt;ED$6,$U47&lt;=EE$6),+$T47,0)</f>
        <v>0</v>
      </c>
      <c r="EF47" s="87" t="n">
        <f aca="false">IF(AND($U47&gt;EE$6,$U47&lt;=EF$6),+$T47,0)</f>
        <v>0</v>
      </c>
      <c r="EG47" s="87" t="n">
        <f aca="false">IF(AND($U47&gt;EF$6,$U47&lt;=EG$6),+$T47,0)</f>
        <v>0</v>
      </c>
      <c r="EH47" s="87" t="n">
        <f aca="false">IF(AND($U47&gt;EG$6,$U47&lt;=EH$6),+$T47,0)</f>
        <v>0</v>
      </c>
      <c r="EI47" s="87" t="n">
        <f aca="false">IF(AND($U47&gt;EH$6,$U47&lt;=EI$6),+$T47,0)</f>
        <v>0</v>
      </c>
      <c r="EJ47" s="87" t="n">
        <f aca="false">IF(AND($U47&gt;EI$6,$U47&lt;=EJ$6),+$T47,0)</f>
        <v>0</v>
      </c>
      <c r="EK47" s="87" t="n">
        <f aca="false">IF(AND($U47&gt;EJ$6,$U47&lt;=EK$6),+$T47,0)</f>
        <v>0</v>
      </c>
      <c r="EL47" s="87" t="n">
        <f aca="false">IF(AND($U47&gt;EK$6,$U47&lt;=EL$6),+$T47,0)</f>
        <v>0</v>
      </c>
      <c r="EM47" s="87" t="n">
        <f aca="false">IF(AND($U47&gt;EL$6,$U47&lt;=EM$6),+$T47,0)</f>
        <v>0</v>
      </c>
      <c r="EN47" s="87" t="n">
        <f aca="false">IF(AND($U47&gt;EM$6,$U47&lt;=EN$6),+$T47,0)</f>
        <v>0</v>
      </c>
      <c r="EO47" s="87" t="n">
        <f aca="false">IF(AND($U47&gt;EN$6,$U47&lt;=EO$6),+$T47,0)</f>
        <v>0</v>
      </c>
      <c r="EP47" s="87" t="n">
        <f aca="false">IF(AND($U47&gt;EO$6,$U47&lt;=EP$6),+$T47,0)</f>
        <v>0</v>
      </c>
      <c r="EQ47" s="87" t="n">
        <f aca="false">IF(AND($U47&gt;EP$6,$U47&lt;=EQ$6),+$T47,0)</f>
        <v>0</v>
      </c>
      <c r="ER47" s="87" t="n">
        <f aca="false">IF(AND($U47&gt;EQ$6,$U47&lt;=ER$6),+$T47,0)</f>
        <v>0</v>
      </c>
      <c r="ES47" s="87" t="n">
        <f aca="false">IF(AND($U47&gt;ER$6,$U47&lt;=ES$6),+$T47,0)</f>
        <v>0</v>
      </c>
      <c r="ET47" s="87" t="n">
        <f aca="false">IF(AND($U47&gt;ES$6,$U47&lt;=ET$6),+$T47,0)</f>
        <v>0</v>
      </c>
      <c r="EU47" s="87" t="n">
        <f aca="false">IF(AND($U47&gt;ET$6,$U47&lt;=EU$6),+$T47,0)</f>
        <v>0</v>
      </c>
      <c r="EV47" s="87" t="n">
        <f aca="false">IF(AND($U47&gt;EU$6,$U47&lt;=EV$6),+$T47,0)</f>
        <v>0</v>
      </c>
      <c r="EW47" s="87" t="n">
        <f aca="false">IF(AND($U47&gt;EV$6,$U47&lt;=EW$6),+$T47,0)</f>
        <v>0</v>
      </c>
      <c r="EX47" s="87" t="n">
        <f aca="false">IF(AND($U47&gt;EW$6,$U47&lt;=EX$6),+$T47,0)</f>
        <v>0</v>
      </c>
      <c r="EY47" s="87" t="n">
        <f aca="false">IF(AND($U47&gt;EX$6,$U47&lt;=EY$6),+$T47,0)</f>
        <v>0</v>
      </c>
      <c r="EZ47" s="87" t="n">
        <f aca="false">IF(AND($U47&gt;EY$6,$U47&lt;=EZ$6),+$T47,0)</f>
        <v>0</v>
      </c>
      <c r="FA47" s="87" t="n">
        <f aca="false">IF(AND($U47&gt;EZ$6,$U47&lt;=FA$6),+$T47,0)</f>
        <v>0</v>
      </c>
      <c r="FB47" s="87" t="n">
        <f aca="false">IF(AND($U47&gt;FA$6,$U47&lt;=FB$6),+$T47,0)</f>
        <v>0</v>
      </c>
      <c r="FC47" s="87" t="n">
        <f aca="false">IF(AND($U47&gt;FB$6,$U47&lt;=FC$6),+$T47,0)</f>
        <v>0</v>
      </c>
      <c r="FD47" s="87" t="n">
        <f aca="false">IF(AND($U47&gt;FC$6,$U47&lt;=FD$6),+$T47,0)</f>
        <v>0</v>
      </c>
      <c r="FE47" s="87" t="n">
        <f aca="false">IF(AND($U47&gt;FD$6,$U47&lt;=FE$6),+$T47,0)</f>
        <v>0</v>
      </c>
      <c r="FF47" s="87" t="n">
        <f aca="false">IF(AND($U47&gt;FE$6,$U47&lt;=FF$6),+$T47,0)</f>
        <v>0</v>
      </c>
      <c r="FG47" s="87" t="n">
        <f aca="false">IF(AND($U47&gt;FF$6,$U47&lt;=FG$6),+$T47,0)</f>
        <v>0</v>
      </c>
      <c r="FH47" s="87" t="n">
        <f aca="false">IF(AND($U47&gt;FG$6,$U47&lt;=FH$6),+$T47,0)</f>
        <v>0</v>
      </c>
      <c r="FI47" s="87" t="n">
        <f aca="false">IF(AND($U47&gt;FH$6,$U47&lt;=FI$6),+$T47,0)</f>
        <v>0</v>
      </c>
      <c r="FJ47" s="87" t="n">
        <f aca="false">IF(AND($U47&gt;FI$6,$U47&lt;=FJ$6),+$T47,0)</f>
        <v>0</v>
      </c>
      <c r="FK47" s="87" t="n">
        <f aca="false">IF(AND($U47&gt;FJ$6,$U47&lt;=FK$6),+$T47,0)</f>
        <v>0</v>
      </c>
      <c r="FL47" s="87" t="n">
        <f aca="false">IF(AND($U47&gt;FK$6,$U47&lt;=FL$6),+$T47,0)</f>
        <v>0</v>
      </c>
      <c r="FM47" s="87" t="n">
        <f aca="false">IF(AND($U47&gt;FL$6,$U47&lt;=FM$6),+$T47,0)</f>
        <v>0</v>
      </c>
      <c r="FN47" s="87" t="n">
        <f aca="false">IF(AND($U47&gt;FM$6,$U47&lt;=FN$6),+$T47,0)</f>
        <v>0</v>
      </c>
      <c r="FO47" s="87" t="n">
        <f aca="false">IF(AND($U47&gt;FN$6,$U47&lt;=FO$6),+$T47,0)</f>
        <v>0</v>
      </c>
      <c r="FP47" s="87" t="n">
        <f aca="false">IF(AND($U47&gt;FO$6,$U47&lt;=FP$6),+$T47,0)</f>
        <v>0</v>
      </c>
      <c r="FQ47" s="87" t="n">
        <f aca="false">IF(AND($U47&gt;FP$6,$U47&lt;=FQ$6),+$T47,0)</f>
        <v>0</v>
      </c>
      <c r="FR47" s="87" t="n">
        <f aca="false">IF(AND($U47&gt;FQ$6,$U47&lt;=FR$6),+$T47,0)</f>
        <v>0</v>
      </c>
      <c r="FS47" s="87" t="n">
        <f aca="false">IF(AND($U47&gt;FR$6,$U47&lt;=FS$6),+$T47,0)</f>
        <v>0</v>
      </c>
      <c r="FT47" s="87" t="n">
        <f aca="false">IF(AND($U47&gt;FS$6,$U47&lt;=FT$6),+$T47,0)</f>
        <v>0</v>
      </c>
      <c r="FU47" s="87" t="n">
        <f aca="false">IF(AND($U47&gt;FT$6,$U47&lt;=FU$6),+$T47,0)</f>
        <v>0</v>
      </c>
      <c r="FV47" s="87" t="n">
        <f aca="false">IF(AND($U47&gt;FU$6,$U47&lt;=FV$6),+$T47,0)</f>
        <v>0</v>
      </c>
      <c r="FW47" s="87" t="n">
        <f aca="false">IF(AND($U47&gt;FV$6,$U47&lt;=FW$6),+$T47,0)</f>
        <v>0</v>
      </c>
      <c r="FX47" s="87" t="n">
        <f aca="false">IF(AND($U47&gt;FW$6,$U47&lt;=FX$6),+$T47,0)</f>
        <v>0</v>
      </c>
      <c r="FY47" s="87" t="n">
        <f aca="false">IF(AND($U47&gt;FX$6,$U47&lt;=FY$6),+$T47,0)</f>
        <v>0</v>
      </c>
      <c r="FZ47" s="87" t="n">
        <f aca="false">IF(AND($U47&gt;FY$6,$U47&lt;=FZ$6),+$T47,0)</f>
        <v>0</v>
      </c>
      <c r="GA47" s="87" t="n">
        <f aca="false">IF(AND($U47&gt;FZ$6,$U47&lt;=GA$6),+$T47,0)</f>
        <v>0</v>
      </c>
      <c r="GB47" s="87" t="n">
        <f aca="false">IF(AND($U47&gt;GA$6,$U47&lt;=GB$6),+$T47,0)</f>
        <v>0</v>
      </c>
      <c r="GC47" s="87" t="n">
        <f aca="false">IF(AND($U47&gt;GB$6,$U47&lt;=GC$6),+$T47,0)</f>
        <v>0</v>
      </c>
      <c r="GD47" s="87" t="n">
        <f aca="false">IF(AND($U47&gt;GC$6,$U47&lt;=GD$6),+$T47,0)</f>
        <v>25</v>
      </c>
      <c r="GE47" s="87" t="n">
        <f aca="false">IF(AND($U47&gt;GD$6,$U47&lt;=GE$6),+$T47,0)</f>
        <v>0</v>
      </c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</row>
    <row r="48" customFormat="false" ht="12.75" hidden="false" customHeight="false" outlineLevel="0" collapsed="false">
      <c r="A48" s="96" t="n">
        <v>4</v>
      </c>
      <c r="B48" s="55" t="s">
        <v>259</v>
      </c>
      <c r="C48" s="97" t="s">
        <v>256</v>
      </c>
      <c r="D48" s="98" t="s">
        <v>295</v>
      </c>
      <c r="E48" s="0" t="s">
        <v>296</v>
      </c>
      <c r="F48" s="99" t="n">
        <v>37134</v>
      </c>
      <c r="H48" s="101" t="s">
        <v>297</v>
      </c>
      <c r="I48" s="44" t="s">
        <v>322</v>
      </c>
      <c r="J48" s="39" t="s">
        <v>256</v>
      </c>
      <c r="K48" s="39"/>
      <c r="L48" s="101" t="s">
        <v>284</v>
      </c>
      <c r="M48" s="35"/>
      <c r="N48" s="35"/>
      <c r="O48" s="101"/>
      <c r="P48" s="101"/>
      <c r="Q48" s="101"/>
      <c r="R48" s="109"/>
      <c r="S48" s="101" t="s">
        <v>323</v>
      </c>
      <c r="T48" s="55" t="n">
        <v>9.2</v>
      </c>
      <c r="U48" s="106" t="n">
        <f aca="false">DATE(2005,3,31)</f>
        <v>38442</v>
      </c>
      <c r="V48" s="18"/>
      <c r="W48" s="18"/>
      <c r="X48" s="87" t="n">
        <f aca="false">IF(AND($U48&gt;W$6,$U48&lt;=X$6),+$T48,0)</f>
        <v>0</v>
      </c>
      <c r="Y48" s="87" t="n">
        <f aca="false">IF(AND($U48&gt;X$6,$U48&lt;=Y$6),+$T48,0)</f>
        <v>0</v>
      </c>
      <c r="Z48" s="118" t="n">
        <v>1.841</v>
      </c>
      <c r="AA48" s="87" t="n">
        <f aca="false">IF(AND($U48&gt;Z$6,$U48&lt;=AA$6),+$T48,0)</f>
        <v>0</v>
      </c>
      <c r="AB48" s="87" t="n">
        <f aca="false">IF(AND($U48&gt;AA$6,$U48&lt;=AB$6),+$T48,0)</f>
        <v>0</v>
      </c>
      <c r="AC48" s="87" t="n">
        <f aca="false">IF(AND($U48&gt;AB$6,$U48&lt;=AC$6),+$T48,0)</f>
        <v>0</v>
      </c>
      <c r="AD48" s="87" t="n">
        <f aca="false">IF(AND($U48&gt;AC$6,$U48&lt;=AD$6),+$T48,0)</f>
        <v>0</v>
      </c>
      <c r="AE48" s="87" t="n">
        <f aca="false">IF(AND($U48&gt;AD$6,$U48&lt;=AE$6),+$T48,0)</f>
        <v>0</v>
      </c>
      <c r="AF48" s="87" t="n">
        <f aca="false">IF(AND($U48&gt;AE$6,$U48&lt;=AF$6),+$T48,0)</f>
        <v>0</v>
      </c>
      <c r="AG48" s="87" t="n">
        <f aca="false">IF(AND($U48&gt;AF$6,$U48&lt;=AG$6),+$T48,0)</f>
        <v>0</v>
      </c>
      <c r="AH48" s="87" t="n">
        <f aca="false">IF(AND($U48&gt;AG$6,$U48&lt;=AH$6),+$T48,0)</f>
        <v>0</v>
      </c>
      <c r="AI48" s="87" t="n">
        <f aca="false">IF(AND($U48&gt;AH$6,$U48&lt;=AI$6),+$T48,0)</f>
        <v>0</v>
      </c>
      <c r="AJ48" s="87" t="n">
        <f aca="false">IF(AND($U48&gt;AI$6,$U48&lt;=AJ$6),+$T48,0)</f>
        <v>0</v>
      </c>
      <c r="AK48" s="87" t="n">
        <f aca="false">IF(AND($U48&gt;AJ$6,$U48&lt;=AK$6),+$T48,0)</f>
        <v>0</v>
      </c>
      <c r="AL48" s="87" t="n">
        <f aca="false">IF(AND($U48&gt;AK$6,$U48&lt;=AL$6),+$T48,0)</f>
        <v>9.2</v>
      </c>
      <c r="AM48" s="87" t="n">
        <f aca="false">IF(AND($U48&gt;AL$6,$U48&lt;=AM$6),+$T48,0)</f>
        <v>0</v>
      </c>
      <c r="AN48" s="87" t="n">
        <f aca="false">IF(AND($U48&gt;AM$6,$U48&lt;=AN$6),+$T48,0)</f>
        <v>0</v>
      </c>
      <c r="AO48" s="87" t="n">
        <f aca="false">IF(AND($U48&gt;AN$6,$U48&lt;=AO$6),+$T48,0)</f>
        <v>0</v>
      </c>
      <c r="AP48" s="87" t="n">
        <f aca="false">IF(AND($U48&gt;AO$6,$U48&lt;=AP$6),+$T48,0)</f>
        <v>0</v>
      </c>
      <c r="AQ48" s="87" t="n">
        <f aca="false">IF(AND($U48&gt;AP$6,$U48&lt;=AQ$6),+$T48,0)</f>
        <v>0</v>
      </c>
      <c r="AR48" s="87" t="n">
        <f aca="false">IF(AND($U48&gt;AQ$6,$U48&lt;=AR$6),+$T48,0)</f>
        <v>0</v>
      </c>
      <c r="AS48" s="87" t="n">
        <f aca="false">IF(AND($U48&gt;AR$6,$U48&lt;=AS$6),+$T48,0)</f>
        <v>0</v>
      </c>
      <c r="AT48" s="87" t="n">
        <f aca="false">IF(AND($U48&gt;AS$6,$U48&lt;=AT$6),+$T48,0)</f>
        <v>0</v>
      </c>
      <c r="AU48" s="87" t="n">
        <f aca="false">IF(AND($U48&gt;AT$6,$U48&lt;=AU$6),+$T48,0)</f>
        <v>0</v>
      </c>
      <c r="AV48" s="87" t="n">
        <f aca="false">IF(AND($U48&gt;AU$6,$U48&lt;=AV$6),+$T48,0)</f>
        <v>0</v>
      </c>
      <c r="AW48" s="87" t="n">
        <f aca="false">IF(AND($U48&gt;AV$6,$U48&lt;=AW$6),+$T48,0)</f>
        <v>0</v>
      </c>
      <c r="AX48" s="87" t="n">
        <f aca="false">IF(AND($U48&gt;AW$6,$U48&lt;=AX$6),+$T48,0)</f>
        <v>0</v>
      </c>
      <c r="AY48" s="87" t="n">
        <f aca="false">IF(AND($U48&gt;AX$6,$U48&lt;=AY$6),+$T48,0)</f>
        <v>0</v>
      </c>
      <c r="AZ48" s="87" t="n">
        <f aca="false">IF(AND($U48&gt;AY$6,$U48&lt;=AZ$6),+$T48,0)</f>
        <v>0</v>
      </c>
      <c r="BA48" s="87" t="n">
        <f aca="false">IF(AND($U48&gt;AZ$6,$U48&lt;=BA$6),+$T48,0)</f>
        <v>0</v>
      </c>
      <c r="BB48" s="87" t="n">
        <f aca="false">IF(AND($U48&gt;BA$6,$U48&lt;=BB$6),+$T48,0)</f>
        <v>0</v>
      </c>
      <c r="BC48" s="87" t="n">
        <f aca="false">IF(AND($U48&gt;BB$6,$U48&lt;=BC$6),+$T48,0)</f>
        <v>0</v>
      </c>
      <c r="BD48" s="87" t="n">
        <f aca="false">IF(AND($U48&gt;BC$6,$U48&lt;=BD$6),+$T48,0)</f>
        <v>0</v>
      </c>
      <c r="BE48" s="87" t="n">
        <f aca="false">IF(AND($U48&gt;BD$6,$U48&lt;=BE$6),+$T48,0)</f>
        <v>0</v>
      </c>
      <c r="BF48" s="87" t="n">
        <f aca="false">IF(AND($U48&gt;BE$6,$U48&lt;=BF$6),+$T48,0)</f>
        <v>0</v>
      </c>
      <c r="BG48" s="87" t="n">
        <f aca="false">IF(AND($U48&gt;BF$6,$U48&lt;=BG$6),+$T48,0)</f>
        <v>0</v>
      </c>
      <c r="BH48" s="87" t="n">
        <f aca="false">IF(AND($U48&gt;BG$6,$U48&lt;=BH$6),+$T48,0)</f>
        <v>0</v>
      </c>
      <c r="BI48" s="87" t="n">
        <f aca="false">IF(AND($U48&gt;BH$6,$U48&lt;=BI$6),+$T48,0)</f>
        <v>0</v>
      </c>
      <c r="BJ48" s="87" t="n">
        <f aca="false">IF(AND($U48&gt;BI$6,$U48&lt;=BJ$6),+$T48,0)</f>
        <v>0</v>
      </c>
      <c r="BK48" s="87" t="n">
        <f aca="false">IF(AND($U48&gt;BJ$6,$U48&lt;=BK$6),+$T48,0)</f>
        <v>0</v>
      </c>
      <c r="BL48" s="87" t="n">
        <f aca="false">IF(AND($U48&gt;BK$6,$U48&lt;=BL$6),+$T48,0)</f>
        <v>0</v>
      </c>
      <c r="BM48" s="87" t="n">
        <f aca="false">IF(AND($U48&gt;BL$6,$U48&lt;=BM$6),+$T48,0)</f>
        <v>0</v>
      </c>
      <c r="BN48" s="87" t="n">
        <f aca="false">IF(AND($U48&gt;BM$6,$U48&lt;=BN$6),+$T48,0)</f>
        <v>0</v>
      </c>
      <c r="BO48" s="87" t="n">
        <f aca="false">IF(AND($U48&gt;BN$6,$U48&lt;=BO$6),+$T48,0)</f>
        <v>0</v>
      </c>
      <c r="BP48" s="87" t="n">
        <f aca="false">IF(AND($U48&gt;BO$6,$U48&lt;=BP$6),+$T48,0)</f>
        <v>0</v>
      </c>
      <c r="BQ48" s="87" t="n">
        <f aca="false">IF(AND($U48&gt;BP$6,$U48&lt;=BQ$6),+$T48,0)</f>
        <v>0</v>
      </c>
      <c r="BR48" s="87" t="n">
        <f aca="false">IF(AND($U48&gt;BQ$6,$U48&lt;=BR$6),+$T48,0)</f>
        <v>0</v>
      </c>
      <c r="BS48" s="87" t="n">
        <f aca="false">IF(AND($U48&gt;BR$6,$U48&lt;=BS$6),+$T48,0)</f>
        <v>0</v>
      </c>
      <c r="BT48" s="87" t="n">
        <f aca="false">IF(AND($U48&gt;BS$6,$U48&lt;=BT$6),+$T48,0)</f>
        <v>0</v>
      </c>
      <c r="BU48" s="87" t="n">
        <f aca="false">IF(AND($U48&gt;BT$6,$U48&lt;=BU$6),+$T48,0)</f>
        <v>0</v>
      </c>
      <c r="BV48" s="87" t="n">
        <f aca="false">IF(AND($U48&gt;BU$6,$U48&lt;=BV$6),+$T48,0)</f>
        <v>0</v>
      </c>
      <c r="BW48" s="87" t="n">
        <f aca="false">IF(AND($U48&gt;BV$6,$U48&lt;=BW$6),+$T48,0)</f>
        <v>0</v>
      </c>
      <c r="BX48" s="87" t="n">
        <f aca="false">IF(AND($U48&gt;BW$6,$U48&lt;=BX$6),+$T48,0)</f>
        <v>0</v>
      </c>
      <c r="BY48" s="87" t="n">
        <f aca="false">IF(AND($U48&gt;BX$6,$U48&lt;=BY$6),+$T48,0)</f>
        <v>0</v>
      </c>
      <c r="BZ48" s="87" t="n">
        <f aca="false">IF(AND($U48&gt;BY$6,$U48&lt;=BZ$6),+$T48,0)</f>
        <v>0</v>
      </c>
      <c r="CA48" s="87" t="n">
        <f aca="false">IF(AND($U48&gt;BZ$6,$U48&lt;=CA$6),+$T48,0)</f>
        <v>0</v>
      </c>
      <c r="CB48" s="87" t="n">
        <f aca="false">IF(AND($U48&gt;CA$6,$U48&lt;=CB$6),+$T48,0)</f>
        <v>0</v>
      </c>
      <c r="CC48" s="87" t="n">
        <f aca="false">IF(AND($U48&gt;CB$6,$U48&lt;=CC$6),+$T48,0)</f>
        <v>0</v>
      </c>
      <c r="CD48" s="87" t="n">
        <f aca="false">IF(AND($U48&gt;CC$6,$U48&lt;=CD$6),+$T48,0)</f>
        <v>0</v>
      </c>
      <c r="CE48" s="87" t="n">
        <f aca="false">IF(AND($U48&gt;CD$6,$U48&lt;=CE$6),+$T48,0)</f>
        <v>0</v>
      </c>
      <c r="CF48" s="87" t="n">
        <f aca="false">IF(AND($U48&gt;CE$6,$U48&lt;=CF$6),+$T48,0)</f>
        <v>0</v>
      </c>
      <c r="CG48" s="87" t="n">
        <f aca="false">IF(AND($U48&gt;CF$6,$U48&lt;=CG$6),+$T48,0)</f>
        <v>0</v>
      </c>
      <c r="CH48" s="87" t="n">
        <f aca="false">IF(AND($U48&gt;CG$6,$U48&lt;=CH$6),+$T48,0)</f>
        <v>0</v>
      </c>
      <c r="CI48" s="87" t="n">
        <f aca="false">IF(AND($U48&gt;CH$6,$U48&lt;=CI$6),+$T48,0)</f>
        <v>0</v>
      </c>
      <c r="CJ48" s="87" t="n">
        <f aca="false">IF(AND($U48&gt;CI$6,$U48&lt;=CJ$6),+$T48,0)</f>
        <v>0</v>
      </c>
      <c r="CK48" s="87" t="n">
        <f aca="false">IF(AND($U48&gt;CJ$6,$U48&lt;=CK$6),+$T48,0)</f>
        <v>0</v>
      </c>
      <c r="CL48" s="87" t="n">
        <f aca="false">IF(AND($U48&gt;CK$6,$U48&lt;=CL$6),+$T48,0)</f>
        <v>0</v>
      </c>
      <c r="CM48" s="87" t="n">
        <f aca="false">IF(AND($U48&gt;CL$6,$U48&lt;=CM$6),+$T48,0)</f>
        <v>0</v>
      </c>
      <c r="CN48" s="87" t="n">
        <f aca="false">IF(AND($U48&gt;CM$6,$U48&lt;=CN$6),+$T48,0)</f>
        <v>0</v>
      </c>
      <c r="CO48" s="87" t="n">
        <f aca="false">IF(AND($U48&gt;CN$6,$U48&lt;=CO$6),+$T48,0)</f>
        <v>0</v>
      </c>
      <c r="CP48" s="87" t="n">
        <f aca="false">IF(AND($U48&gt;CO$6,$U48&lt;=CP$6),+$T48,0)</f>
        <v>0</v>
      </c>
      <c r="CQ48" s="87" t="n">
        <f aca="false">IF(AND($U48&gt;CP$6,$U48&lt;=CQ$6),+$T48,0)</f>
        <v>0</v>
      </c>
      <c r="CR48" s="87" t="n">
        <f aca="false">IF(AND($U48&gt;CQ$6,$U48&lt;=CR$6),+$T48,0)</f>
        <v>0</v>
      </c>
      <c r="CS48" s="87" t="n">
        <f aca="false">IF(AND($U48&gt;CR$6,$U48&lt;=CS$6),+$T48,0)</f>
        <v>0</v>
      </c>
      <c r="CT48" s="87" t="n">
        <f aca="false">IF(AND($U48&gt;CS$6,$U48&lt;=CT$6),+$T48,0)</f>
        <v>0</v>
      </c>
      <c r="CU48" s="87" t="n">
        <f aca="false">IF(AND($U48&gt;CT$6,$U48&lt;=CU$6),+$T48,0)</f>
        <v>0</v>
      </c>
      <c r="CV48" s="87" t="n">
        <f aca="false">IF(AND($U48&gt;CU$6,$U48&lt;=CV$6),+$T48,0)</f>
        <v>0</v>
      </c>
      <c r="CW48" s="87" t="n">
        <f aca="false">IF(AND($U48&gt;CV$6,$U48&lt;=CW$6),+$T48,0)</f>
        <v>0</v>
      </c>
      <c r="CX48" s="87" t="n">
        <f aca="false">IF(AND($U48&gt;CW$6,$U48&lt;=CX$6),+$T48,0)</f>
        <v>0</v>
      </c>
      <c r="CY48" s="87" t="n">
        <f aca="false">IF(AND($U48&gt;CX$6,$U48&lt;=CY$6),+$T48,0)</f>
        <v>0</v>
      </c>
      <c r="CZ48" s="87" t="n">
        <f aca="false">IF(AND($U48&gt;CY$6,$U48&lt;=CZ$6),+$T48,0)</f>
        <v>0</v>
      </c>
      <c r="DA48" s="87" t="n">
        <f aca="false">IF(AND($U48&gt;CZ$6,$U48&lt;=DA$6),+$T48,0)</f>
        <v>0</v>
      </c>
      <c r="DB48" s="87" t="n">
        <f aca="false">IF(AND($U48&gt;DA$6,$U48&lt;=DB$6),+$T48,0)</f>
        <v>0</v>
      </c>
      <c r="DC48" s="87" t="n">
        <f aca="false">IF(AND($U48&gt;DB$6,$U48&lt;=DC$6),+$T48,0)</f>
        <v>0</v>
      </c>
      <c r="DD48" s="87" t="n">
        <f aca="false">IF(AND($U48&gt;DC$6,$U48&lt;=DD$6),+$T48,0)</f>
        <v>0</v>
      </c>
      <c r="DE48" s="87" t="n">
        <f aca="false">IF(AND($U48&gt;DD$6,$U48&lt;=DE$6),+$T48,0)</f>
        <v>0</v>
      </c>
      <c r="DF48" s="87" t="n">
        <f aca="false">IF(AND($U48&gt;DE$6,$U48&lt;=DF$6),+$T48,0)</f>
        <v>0</v>
      </c>
      <c r="DG48" s="87" t="n">
        <f aca="false">IF(AND($U48&gt;DF$6,$U48&lt;=DG$6),+$T48,0)</f>
        <v>0</v>
      </c>
      <c r="DH48" s="87" t="n">
        <f aca="false">IF(AND($U48&gt;DG$6,$U48&lt;=DH$6),+$T48,0)</f>
        <v>0</v>
      </c>
      <c r="DI48" s="87" t="n">
        <f aca="false">IF(AND($U48&gt;DH$6,$U48&lt;=DI$6),+$T48,0)</f>
        <v>0</v>
      </c>
      <c r="DJ48" s="87" t="n">
        <f aca="false">IF(AND($U48&gt;DI$6,$U48&lt;=DJ$6),+$T48,0)</f>
        <v>0</v>
      </c>
      <c r="DK48" s="87" t="n">
        <f aca="false">IF(AND($U48&gt;DJ$6,$U48&lt;=DK$6),+$T48,0)</f>
        <v>0</v>
      </c>
      <c r="DL48" s="87" t="n">
        <f aca="false">IF(AND($U48&gt;DK$6,$U48&lt;=DL$6),+$T48,0)</f>
        <v>0</v>
      </c>
      <c r="DM48" s="87" t="n">
        <f aca="false">IF(AND($U48&gt;DL$6,$U48&lt;=DM$6),+$T48,0)</f>
        <v>0</v>
      </c>
      <c r="DN48" s="87" t="n">
        <f aca="false">IF(AND($U48&gt;DM$6,$U48&lt;=DN$6),+$T48,0)</f>
        <v>0</v>
      </c>
      <c r="DO48" s="87" t="n">
        <f aca="false">IF(AND($U48&gt;DN$6,$U48&lt;=DO$6),+$T48,0)</f>
        <v>0</v>
      </c>
      <c r="DP48" s="87" t="n">
        <f aca="false">IF(AND($U48&gt;DO$6,$U48&lt;=DP$6),+$T48,0)</f>
        <v>0</v>
      </c>
      <c r="DQ48" s="87" t="n">
        <f aca="false">IF(AND($U48&gt;DP$6,$U48&lt;=DQ$6),+$T48,0)</f>
        <v>0</v>
      </c>
      <c r="DR48" s="87" t="n">
        <f aca="false">IF(AND($U48&gt;DQ$6,$U48&lt;=DR$6),+$T48,0)</f>
        <v>0</v>
      </c>
      <c r="DS48" s="87" t="n">
        <f aca="false">IF(AND($U48&gt;DR$6,$U48&lt;=DS$6),+$T48,0)</f>
        <v>0</v>
      </c>
      <c r="DT48" s="87" t="n">
        <f aca="false">IF(AND($U48&gt;DS$6,$U48&lt;=DT$6),+$T48,0)</f>
        <v>0</v>
      </c>
      <c r="DU48" s="87" t="n">
        <f aca="false">IF(AND($U48&gt;DT$6,$U48&lt;=DU$6),+$T48,0)</f>
        <v>0</v>
      </c>
      <c r="DV48" s="87" t="n">
        <f aca="false">IF(AND($U48&gt;DU$6,$U48&lt;=DV$6),+$T48,0)</f>
        <v>0</v>
      </c>
      <c r="DW48" s="87" t="n">
        <f aca="false">IF(AND($U48&gt;DV$6,$U48&lt;=DW$6),+$T48,0)</f>
        <v>0</v>
      </c>
      <c r="DX48" s="87" t="n">
        <f aca="false">IF(AND($U48&gt;DW$6,$U48&lt;=DX$6),+$T48,0)</f>
        <v>0</v>
      </c>
      <c r="DY48" s="87" t="n">
        <f aca="false">IF(AND($U48&gt;DX$6,$U48&lt;=DY$6),+$T48,0)</f>
        <v>0</v>
      </c>
      <c r="DZ48" s="87" t="n">
        <f aca="false">IF(AND($U48&gt;DY$6,$U48&lt;=DZ$6),+$T48,0)</f>
        <v>0</v>
      </c>
      <c r="EA48" s="87" t="n">
        <f aca="false">IF(AND($U48&gt;DZ$6,$U48&lt;=EA$6),+$T48,0)</f>
        <v>0</v>
      </c>
      <c r="EB48" s="87" t="n">
        <f aca="false">IF(AND($U48&gt;EA$6,$U48&lt;=EB$6),+$T48,0)</f>
        <v>0</v>
      </c>
      <c r="EC48" s="87" t="n">
        <f aca="false">IF(AND($U48&gt;EB$6,$U48&lt;=EC$6),+$T48,0)</f>
        <v>0</v>
      </c>
      <c r="ED48" s="87" t="n">
        <f aca="false">IF(AND($U48&gt;EC$6,$U48&lt;=ED$6),+$T48,0)</f>
        <v>0</v>
      </c>
      <c r="EE48" s="87" t="n">
        <f aca="false">IF(AND($U48&gt;ED$6,$U48&lt;=EE$6),+$T48,0)</f>
        <v>0</v>
      </c>
      <c r="EF48" s="87" t="n">
        <f aca="false">IF(AND($U48&gt;EE$6,$U48&lt;=EF$6),+$T48,0)</f>
        <v>0</v>
      </c>
      <c r="EG48" s="87" t="n">
        <f aca="false">IF(AND($U48&gt;EF$6,$U48&lt;=EG$6),+$T48,0)</f>
        <v>0</v>
      </c>
      <c r="EH48" s="87" t="n">
        <f aca="false">IF(AND($U48&gt;EG$6,$U48&lt;=EH$6),+$T48,0)</f>
        <v>0</v>
      </c>
      <c r="EI48" s="87" t="n">
        <f aca="false">IF(AND($U48&gt;EH$6,$U48&lt;=EI$6),+$T48,0)</f>
        <v>0</v>
      </c>
      <c r="EJ48" s="87" t="n">
        <f aca="false">IF(AND($U48&gt;EI$6,$U48&lt;=EJ$6),+$T48,0)</f>
        <v>0</v>
      </c>
      <c r="EK48" s="87" t="n">
        <f aca="false">IF(AND($U48&gt;EJ$6,$U48&lt;=EK$6),+$T48,0)</f>
        <v>0</v>
      </c>
      <c r="EL48" s="87" t="n">
        <f aca="false">IF(AND($U48&gt;EK$6,$U48&lt;=EL$6),+$T48,0)</f>
        <v>0</v>
      </c>
      <c r="EM48" s="87" t="n">
        <f aca="false">IF(AND($U48&gt;EL$6,$U48&lt;=EM$6),+$T48,0)</f>
        <v>0</v>
      </c>
      <c r="EN48" s="87" t="n">
        <f aca="false">IF(AND($U48&gt;EM$6,$U48&lt;=EN$6),+$T48,0)</f>
        <v>0</v>
      </c>
      <c r="EO48" s="87" t="n">
        <f aca="false">IF(AND($U48&gt;EN$6,$U48&lt;=EO$6),+$T48,0)</f>
        <v>0</v>
      </c>
      <c r="EP48" s="87" t="n">
        <f aca="false">IF(AND($U48&gt;EO$6,$U48&lt;=EP$6),+$T48,0)</f>
        <v>0</v>
      </c>
      <c r="EQ48" s="87" t="n">
        <f aca="false">IF(AND($U48&gt;EP$6,$U48&lt;=EQ$6),+$T48,0)</f>
        <v>0</v>
      </c>
      <c r="ER48" s="87" t="n">
        <f aca="false">IF(AND($U48&gt;EQ$6,$U48&lt;=ER$6),+$T48,0)</f>
        <v>0</v>
      </c>
      <c r="ES48" s="87" t="n">
        <f aca="false">IF(AND($U48&gt;ER$6,$U48&lt;=ES$6),+$T48,0)</f>
        <v>0</v>
      </c>
      <c r="ET48" s="87" t="n">
        <f aca="false">IF(AND($U48&gt;ES$6,$U48&lt;=ET$6),+$T48,0)</f>
        <v>0</v>
      </c>
      <c r="EU48" s="87" t="n">
        <f aca="false">IF(AND($U48&gt;ET$6,$U48&lt;=EU$6),+$T48,0)</f>
        <v>0</v>
      </c>
      <c r="EV48" s="87" t="n">
        <f aca="false">IF(AND($U48&gt;EU$6,$U48&lt;=EV$6),+$T48,0)</f>
        <v>0</v>
      </c>
      <c r="EW48" s="87" t="n">
        <f aca="false">IF(AND($U48&gt;EV$6,$U48&lt;=EW$6),+$T48,0)</f>
        <v>0</v>
      </c>
      <c r="EX48" s="87" t="n">
        <f aca="false">IF(AND($U48&gt;EW$6,$U48&lt;=EX$6),+$T48,0)</f>
        <v>0</v>
      </c>
      <c r="EY48" s="87" t="n">
        <f aca="false">IF(AND($U48&gt;EX$6,$U48&lt;=EY$6),+$T48,0)</f>
        <v>0</v>
      </c>
      <c r="EZ48" s="87" t="n">
        <f aca="false">IF(AND($U48&gt;EY$6,$U48&lt;=EZ$6),+$T48,0)</f>
        <v>0</v>
      </c>
      <c r="FA48" s="87" t="n">
        <f aca="false">IF(AND($U48&gt;EZ$6,$U48&lt;=FA$6),+$T48,0)</f>
        <v>0</v>
      </c>
      <c r="FB48" s="87" t="n">
        <f aca="false">IF(AND($U48&gt;FA$6,$U48&lt;=FB$6),+$T48,0)</f>
        <v>0</v>
      </c>
      <c r="FC48" s="87" t="n">
        <f aca="false">IF(AND($U48&gt;FB$6,$U48&lt;=FC$6),+$T48,0)</f>
        <v>0</v>
      </c>
      <c r="FD48" s="87" t="n">
        <f aca="false">IF(AND($U48&gt;FC$6,$U48&lt;=FD$6),+$T48,0)</f>
        <v>0</v>
      </c>
      <c r="FE48" s="87" t="n">
        <f aca="false">IF(AND($U48&gt;FD$6,$U48&lt;=FE$6),+$T48,0)</f>
        <v>0</v>
      </c>
      <c r="FF48" s="87" t="n">
        <f aca="false">IF(AND($U48&gt;FE$6,$U48&lt;=FF$6),+$T48,0)</f>
        <v>0</v>
      </c>
      <c r="FG48" s="87" t="n">
        <f aca="false">IF(AND($U48&gt;FF$6,$U48&lt;=FG$6),+$T48,0)</f>
        <v>0</v>
      </c>
      <c r="FH48" s="87" t="n">
        <f aca="false">IF(AND($U48&gt;FG$6,$U48&lt;=FH$6),+$T48,0)</f>
        <v>0</v>
      </c>
      <c r="FI48" s="87" t="n">
        <f aca="false">IF(AND($U48&gt;FH$6,$U48&lt;=FI$6),+$T48,0)</f>
        <v>0</v>
      </c>
      <c r="FJ48" s="87" t="n">
        <f aca="false">IF(AND($U48&gt;FI$6,$U48&lt;=FJ$6),+$T48,0)</f>
        <v>0</v>
      </c>
      <c r="FK48" s="87" t="n">
        <f aca="false">IF(AND($U48&gt;FJ$6,$U48&lt;=FK$6),+$T48,0)</f>
        <v>0</v>
      </c>
      <c r="FL48" s="87" t="n">
        <f aca="false">IF(AND($U48&gt;FK$6,$U48&lt;=FL$6),+$T48,0)</f>
        <v>0</v>
      </c>
      <c r="FM48" s="87" t="n">
        <f aca="false">IF(AND($U48&gt;FL$6,$U48&lt;=FM$6),+$T48,0)</f>
        <v>0</v>
      </c>
      <c r="FN48" s="87" t="n">
        <f aca="false">IF(AND($U48&gt;FM$6,$U48&lt;=FN$6),+$T48,0)</f>
        <v>0</v>
      </c>
      <c r="FO48" s="87" t="n">
        <f aca="false">IF(AND($U48&gt;FN$6,$U48&lt;=FO$6),+$T48,0)</f>
        <v>0</v>
      </c>
      <c r="FP48" s="87" t="n">
        <f aca="false">IF(AND($U48&gt;FO$6,$U48&lt;=FP$6),+$T48,0)</f>
        <v>0</v>
      </c>
      <c r="FQ48" s="87" t="n">
        <f aca="false">IF(AND($U48&gt;FP$6,$U48&lt;=FQ$6),+$T48,0)</f>
        <v>0</v>
      </c>
      <c r="FR48" s="87" t="n">
        <f aca="false">IF(AND($U48&gt;FQ$6,$U48&lt;=FR$6),+$T48,0)</f>
        <v>0</v>
      </c>
      <c r="FS48" s="87" t="n">
        <f aca="false">IF(AND($U48&gt;FR$6,$U48&lt;=FS$6),+$T48,0)</f>
        <v>0</v>
      </c>
      <c r="FT48" s="87" t="n">
        <f aca="false">IF(AND($U48&gt;FS$6,$U48&lt;=FT$6),+$T48,0)</f>
        <v>0</v>
      </c>
      <c r="FU48" s="87" t="n">
        <f aca="false">IF(AND($U48&gt;FT$6,$U48&lt;=FU$6),+$T48,0)</f>
        <v>0</v>
      </c>
      <c r="FV48" s="87" t="n">
        <f aca="false">IF(AND($U48&gt;FU$6,$U48&lt;=FV$6),+$T48,0)</f>
        <v>0</v>
      </c>
      <c r="FW48" s="87" t="n">
        <f aca="false">IF(AND($U48&gt;FV$6,$U48&lt;=FW$6),+$T48,0)</f>
        <v>0</v>
      </c>
      <c r="FX48" s="87" t="n">
        <f aca="false">IF(AND($U48&gt;FW$6,$U48&lt;=FX$6),+$T48,0)</f>
        <v>0</v>
      </c>
      <c r="FY48" s="87" t="n">
        <f aca="false">IF(AND($U48&gt;FX$6,$U48&lt;=FY$6),+$T48,0)</f>
        <v>0</v>
      </c>
      <c r="FZ48" s="87" t="n">
        <f aca="false">IF(AND($U48&gt;FY$6,$U48&lt;=FZ$6),+$T48,0)</f>
        <v>0</v>
      </c>
      <c r="GA48" s="87" t="n">
        <f aca="false">IF(AND($U48&gt;FZ$6,$U48&lt;=GA$6),+$T48,0)</f>
        <v>0</v>
      </c>
      <c r="GB48" s="87" t="n">
        <f aca="false">IF(AND($U48&gt;GA$6,$U48&lt;=GB$6),+$T48,0)</f>
        <v>0</v>
      </c>
      <c r="GC48" s="87" t="n">
        <f aca="false">IF(AND($U48&gt;GB$6,$U48&lt;=GC$6),+$T48,0)</f>
        <v>0</v>
      </c>
      <c r="GD48" s="87" t="n">
        <f aca="false">IF(AND($U48&gt;GC$6,$U48&lt;=GD$6),+$T48,0)</f>
        <v>9.2</v>
      </c>
      <c r="GE48" s="87" t="n">
        <f aca="false">IF(AND($U48&gt;GD$6,$U48&lt;=GE$6),+$T48,0)</f>
        <v>0</v>
      </c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</row>
    <row r="49" customFormat="false" ht="12.75" hidden="false" customHeight="false" outlineLevel="0" collapsed="false">
      <c r="A49" s="96" t="n">
        <v>4</v>
      </c>
      <c r="B49" s="55" t="s">
        <v>259</v>
      </c>
      <c r="C49" s="97" t="s">
        <v>256</v>
      </c>
      <c r="D49" s="98" t="s">
        <v>295</v>
      </c>
      <c r="E49" s="0" t="s">
        <v>296</v>
      </c>
      <c r="F49" s="99" t="n">
        <v>37134</v>
      </c>
      <c r="H49" s="101" t="s">
        <v>297</v>
      </c>
      <c r="I49" s="44" t="s">
        <v>324</v>
      </c>
      <c r="J49" s="39" t="s">
        <v>256</v>
      </c>
      <c r="K49" s="39"/>
      <c r="L49" s="101" t="s">
        <v>284</v>
      </c>
      <c r="M49" s="35"/>
      <c r="N49" s="35"/>
      <c r="O49" s="101"/>
      <c r="P49" s="101"/>
      <c r="Q49" s="101"/>
      <c r="R49" s="109"/>
      <c r="S49" s="101" t="s">
        <v>323</v>
      </c>
      <c r="T49" s="55" t="n">
        <v>12</v>
      </c>
      <c r="U49" s="106" t="n">
        <f aca="false">DATE(2005,3,31)</f>
        <v>38442</v>
      </c>
      <c r="V49" s="18"/>
      <c r="W49" s="18"/>
      <c r="X49" s="87" t="n">
        <f aca="false">IF(AND($U49&gt;W$6,$U49&lt;=X$6),+$T49,0)</f>
        <v>0</v>
      </c>
      <c r="Y49" s="87" t="n">
        <f aca="false">IF(AND($U49&gt;X$6,$U49&lt;=Y$6),+$T49,0)</f>
        <v>0</v>
      </c>
      <c r="Z49" s="118" t="n">
        <v>2.45</v>
      </c>
      <c r="AA49" s="87" t="n">
        <f aca="false">IF(AND($U49&gt;Z$6,$U49&lt;=AA$6),+$T49,0)</f>
        <v>0</v>
      </c>
      <c r="AB49" s="87" t="n">
        <f aca="false">IF(AND($U49&gt;AA$6,$U49&lt;=AB$6),+$T49,0)</f>
        <v>0</v>
      </c>
      <c r="AC49" s="87" t="n">
        <f aca="false">IF(AND($U49&gt;AB$6,$U49&lt;=AC$6),+$T49,0)</f>
        <v>0</v>
      </c>
      <c r="AD49" s="87" t="n">
        <f aca="false">IF(AND($U49&gt;AC$6,$U49&lt;=AD$6),+$T49,0)</f>
        <v>0</v>
      </c>
      <c r="AE49" s="87" t="n">
        <f aca="false">IF(AND($U49&gt;AD$6,$U49&lt;=AE$6),+$T49,0)</f>
        <v>0</v>
      </c>
      <c r="AF49" s="87" t="n">
        <f aca="false">IF(AND($U49&gt;AE$6,$U49&lt;=AF$6),+$T49,0)</f>
        <v>0</v>
      </c>
      <c r="AG49" s="87" t="n">
        <f aca="false">IF(AND($U49&gt;AF$6,$U49&lt;=AG$6),+$T49,0)</f>
        <v>0</v>
      </c>
      <c r="AH49" s="87" t="n">
        <f aca="false">IF(AND($U49&gt;AG$6,$U49&lt;=AH$6),+$T49,0)</f>
        <v>0</v>
      </c>
      <c r="AI49" s="87" t="n">
        <f aca="false">IF(AND($U49&gt;AH$6,$U49&lt;=AI$6),+$T49,0)</f>
        <v>0</v>
      </c>
      <c r="AJ49" s="87" t="n">
        <f aca="false">IF(AND($U49&gt;AI$6,$U49&lt;=AJ$6),+$T49,0)</f>
        <v>0</v>
      </c>
      <c r="AK49" s="87" t="n">
        <f aca="false">IF(AND($U49&gt;AJ$6,$U49&lt;=AK$6),+$T49,0)</f>
        <v>0</v>
      </c>
      <c r="AL49" s="87" t="n">
        <f aca="false">IF(AND($U49&gt;AK$6,$U49&lt;=AL$6),+$T49,0)</f>
        <v>12</v>
      </c>
      <c r="AM49" s="87" t="n">
        <f aca="false">IF(AND($U49&gt;AL$6,$U49&lt;=AM$6),+$T49,0)</f>
        <v>0</v>
      </c>
      <c r="AN49" s="87" t="n">
        <f aca="false">IF(AND($U49&gt;AM$6,$U49&lt;=AN$6),+$T49,0)</f>
        <v>0</v>
      </c>
      <c r="AO49" s="87" t="n">
        <f aca="false">IF(AND($U49&gt;AN$6,$U49&lt;=AO$6),+$T49,0)</f>
        <v>0</v>
      </c>
      <c r="AP49" s="87" t="n">
        <f aca="false">IF(AND($U49&gt;AO$6,$U49&lt;=AP$6),+$T49,0)</f>
        <v>0</v>
      </c>
      <c r="AQ49" s="87" t="n">
        <f aca="false">IF(AND($U49&gt;AP$6,$U49&lt;=AQ$6),+$T49,0)</f>
        <v>0</v>
      </c>
      <c r="AR49" s="87" t="n">
        <f aca="false">IF(AND($U49&gt;AQ$6,$U49&lt;=AR$6),+$T49,0)</f>
        <v>0</v>
      </c>
      <c r="AS49" s="87" t="n">
        <f aca="false">IF(AND($U49&gt;AR$6,$U49&lt;=AS$6),+$T49,0)</f>
        <v>0</v>
      </c>
      <c r="AT49" s="87" t="n">
        <f aca="false">IF(AND($U49&gt;AS$6,$U49&lt;=AT$6),+$T49,0)</f>
        <v>0</v>
      </c>
      <c r="AU49" s="87" t="n">
        <f aca="false">IF(AND($U49&gt;AT$6,$U49&lt;=AU$6),+$T49,0)</f>
        <v>0</v>
      </c>
      <c r="AV49" s="87" t="n">
        <f aca="false">IF(AND($U49&gt;AU$6,$U49&lt;=AV$6),+$T49,0)</f>
        <v>0</v>
      </c>
      <c r="AW49" s="87" t="n">
        <f aca="false">IF(AND($U49&gt;AV$6,$U49&lt;=AW$6),+$T49,0)</f>
        <v>0</v>
      </c>
      <c r="AX49" s="87" t="n">
        <f aca="false">IF(AND($U49&gt;AW$6,$U49&lt;=AX$6),+$T49,0)</f>
        <v>0</v>
      </c>
      <c r="AY49" s="87" t="n">
        <f aca="false">IF(AND($U49&gt;AX$6,$U49&lt;=AY$6),+$T49,0)</f>
        <v>0</v>
      </c>
      <c r="AZ49" s="87" t="n">
        <f aca="false">IF(AND($U49&gt;AY$6,$U49&lt;=AZ$6),+$T49,0)</f>
        <v>0</v>
      </c>
      <c r="BA49" s="87" t="n">
        <f aca="false">IF(AND($U49&gt;AZ$6,$U49&lt;=BA$6),+$T49,0)</f>
        <v>0</v>
      </c>
      <c r="BB49" s="87" t="n">
        <f aca="false">IF(AND($U49&gt;BA$6,$U49&lt;=BB$6),+$T49,0)</f>
        <v>0</v>
      </c>
      <c r="BC49" s="87" t="n">
        <f aca="false">IF(AND($U49&gt;BB$6,$U49&lt;=BC$6),+$T49,0)</f>
        <v>0</v>
      </c>
      <c r="BD49" s="87" t="n">
        <f aca="false">IF(AND($U49&gt;BC$6,$U49&lt;=BD$6),+$T49,0)</f>
        <v>0</v>
      </c>
      <c r="BE49" s="87" t="n">
        <f aca="false">IF(AND($U49&gt;BD$6,$U49&lt;=BE$6),+$T49,0)</f>
        <v>0</v>
      </c>
      <c r="BF49" s="87" t="n">
        <f aca="false">IF(AND($U49&gt;BE$6,$U49&lt;=BF$6),+$T49,0)</f>
        <v>0</v>
      </c>
      <c r="BG49" s="87" t="n">
        <f aca="false">IF(AND($U49&gt;BF$6,$U49&lt;=BG$6),+$T49,0)</f>
        <v>0</v>
      </c>
      <c r="BH49" s="87" t="n">
        <f aca="false">IF(AND($U49&gt;BG$6,$U49&lt;=BH$6),+$T49,0)</f>
        <v>0</v>
      </c>
      <c r="BI49" s="87" t="n">
        <f aca="false">IF(AND($U49&gt;BH$6,$U49&lt;=BI$6),+$T49,0)</f>
        <v>0</v>
      </c>
      <c r="BJ49" s="87" t="n">
        <f aca="false">IF(AND($U49&gt;BI$6,$U49&lt;=BJ$6),+$T49,0)</f>
        <v>0</v>
      </c>
      <c r="BK49" s="87" t="n">
        <f aca="false">IF(AND($U49&gt;BJ$6,$U49&lt;=BK$6),+$T49,0)</f>
        <v>0</v>
      </c>
      <c r="BL49" s="87" t="n">
        <f aca="false">IF(AND($U49&gt;BK$6,$U49&lt;=BL$6),+$T49,0)</f>
        <v>0</v>
      </c>
      <c r="BM49" s="87" t="n">
        <f aca="false">IF(AND($U49&gt;BL$6,$U49&lt;=BM$6),+$T49,0)</f>
        <v>0</v>
      </c>
      <c r="BN49" s="87" t="n">
        <f aca="false">IF(AND($U49&gt;BM$6,$U49&lt;=BN$6),+$T49,0)</f>
        <v>0</v>
      </c>
      <c r="BO49" s="87" t="n">
        <f aca="false">IF(AND($U49&gt;BN$6,$U49&lt;=BO$6),+$T49,0)</f>
        <v>0</v>
      </c>
      <c r="BP49" s="87" t="n">
        <f aca="false">IF(AND($U49&gt;BO$6,$U49&lt;=BP$6),+$T49,0)</f>
        <v>0</v>
      </c>
      <c r="BQ49" s="87" t="n">
        <f aca="false">IF(AND($U49&gt;BP$6,$U49&lt;=BQ$6),+$T49,0)</f>
        <v>0</v>
      </c>
      <c r="BR49" s="87" t="n">
        <f aca="false">IF(AND($U49&gt;BQ$6,$U49&lt;=BR$6),+$T49,0)</f>
        <v>0</v>
      </c>
      <c r="BS49" s="87" t="n">
        <f aca="false">IF(AND($U49&gt;BR$6,$U49&lt;=BS$6),+$T49,0)</f>
        <v>0</v>
      </c>
      <c r="BT49" s="87" t="n">
        <f aca="false">IF(AND($U49&gt;BS$6,$U49&lt;=BT$6),+$T49,0)</f>
        <v>0</v>
      </c>
      <c r="BU49" s="87" t="n">
        <f aca="false">IF(AND($U49&gt;BT$6,$U49&lt;=BU$6),+$T49,0)</f>
        <v>0</v>
      </c>
      <c r="BV49" s="87" t="n">
        <f aca="false">IF(AND($U49&gt;BU$6,$U49&lt;=BV$6),+$T49,0)</f>
        <v>0</v>
      </c>
      <c r="BW49" s="87" t="n">
        <f aca="false">IF(AND($U49&gt;BV$6,$U49&lt;=BW$6),+$T49,0)</f>
        <v>0</v>
      </c>
      <c r="BX49" s="87" t="n">
        <f aca="false">IF(AND($U49&gt;BW$6,$U49&lt;=BX$6),+$T49,0)</f>
        <v>0</v>
      </c>
      <c r="BY49" s="87" t="n">
        <f aca="false">IF(AND($U49&gt;BX$6,$U49&lt;=BY$6),+$T49,0)</f>
        <v>0</v>
      </c>
      <c r="BZ49" s="87" t="n">
        <f aca="false">IF(AND($U49&gt;BY$6,$U49&lt;=BZ$6),+$T49,0)</f>
        <v>0</v>
      </c>
      <c r="CA49" s="87" t="n">
        <f aca="false">IF(AND($U49&gt;BZ$6,$U49&lt;=CA$6),+$T49,0)</f>
        <v>0</v>
      </c>
      <c r="CB49" s="87" t="n">
        <f aca="false">IF(AND($U49&gt;CA$6,$U49&lt;=CB$6),+$T49,0)</f>
        <v>0</v>
      </c>
      <c r="CC49" s="87" t="n">
        <f aca="false">IF(AND($U49&gt;CB$6,$U49&lt;=CC$6),+$T49,0)</f>
        <v>0</v>
      </c>
      <c r="CD49" s="87" t="n">
        <f aca="false">IF(AND($U49&gt;CC$6,$U49&lt;=CD$6),+$T49,0)</f>
        <v>0</v>
      </c>
      <c r="CE49" s="87" t="n">
        <f aca="false">IF(AND($U49&gt;CD$6,$U49&lt;=CE$6),+$T49,0)</f>
        <v>0</v>
      </c>
      <c r="CF49" s="87" t="n">
        <f aca="false">IF(AND($U49&gt;CE$6,$U49&lt;=CF$6),+$T49,0)</f>
        <v>0</v>
      </c>
      <c r="CG49" s="87" t="n">
        <f aca="false">IF(AND($U49&gt;CF$6,$U49&lt;=CG$6),+$T49,0)</f>
        <v>0</v>
      </c>
      <c r="CH49" s="87" t="n">
        <f aca="false">IF(AND($U49&gt;CG$6,$U49&lt;=CH$6),+$T49,0)</f>
        <v>0</v>
      </c>
      <c r="CI49" s="87" t="n">
        <f aca="false">IF(AND($U49&gt;CH$6,$U49&lt;=CI$6),+$T49,0)</f>
        <v>0</v>
      </c>
      <c r="CJ49" s="87" t="n">
        <f aca="false">IF(AND($U49&gt;CI$6,$U49&lt;=CJ$6),+$T49,0)</f>
        <v>0</v>
      </c>
      <c r="CK49" s="87" t="n">
        <f aca="false">IF(AND($U49&gt;CJ$6,$U49&lt;=CK$6),+$T49,0)</f>
        <v>0</v>
      </c>
      <c r="CL49" s="87" t="n">
        <f aca="false">IF(AND($U49&gt;CK$6,$U49&lt;=CL$6),+$T49,0)</f>
        <v>0</v>
      </c>
      <c r="CM49" s="87" t="n">
        <f aca="false">IF(AND($U49&gt;CL$6,$U49&lt;=CM$6),+$T49,0)</f>
        <v>0</v>
      </c>
      <c r="CN49" s="87" t="n">
        <f aca="false">IF(AND($U49&gt;CM$6,$U49&lt;=CN$6),+$T49,0)</f>
        <v>0</v>
      </c>
      <c r="CO49" s="87" t="n">
        <f aca="false">IF(AND($U49&gt;CN$6,$U49&lt;=CO$6),+$T49,0)</f>
        <v>0</v>
      </c>
      <c r="CP49" s="87" t="n">
        <f aca="false">IF(AND($U49&gt;CO$6,$U49&lt;=CP$6),+$T49,0)</f>
        <v>0</v>
      </c>
      <c r="CQ49" s="87" t="n">
        <f aca="false">IF(AND($U49&gt;CP$6,$U49&lt;=CQ$6),+$T49,0)</f>
        <v>0</v>
      </c>
      <c r="CR49" s="87" t="n">
        <f aca="false">IF(AND($U49&gt;CQ$6,$U49&lt;=CR$6),+$T49,0)</f>
        <v>0</v>
      </c>
      <c r="CS49" s="87" t="n">
        <f aca="false">IF(AND($U49&gt;CR$6,$U49&lt;=CS$6),+$T49,0)</f>
        <v>0</v>
      </c>
      <c r="CT49" s="87" t="n">
        <f aca="false">IF(AND($U49&gt;CS$6,$U49&lt;=CT$6),+$T49,0)</f>
        <v>0</v>
      </c>
      <c r="CU49" s="87" t="n">
        <f aca="false">IF(AND($U49&gt;CT$6,$U49&lt;=CU$6),+$T49,0)</f>
        <v>0</v>
      </c>
      <c r="CV49" s="87" t="n">
        <f aca="false">IF(AND($U49&gt;CU$6,$U49&lt;=CV$6),+$T49,0)</f>
        <v>0</v>
      </c>
      <c r="CW49" s="87" t="n">
        <f aca="false">IF(AND($U49&gt;CV$6,$U49&lt;=CW$6),+$T49,0)</f>
        <v>0</v>
      </c>
      <c r="CX49" s="87" t="n">
        <f aca="false">IF(AND($U49&gt;CW$6,$U49&lt;=CX$6),+$T49,0)</f>
        <v>0</v>
      </c>
      <c r="CY49" s="87" t="n">
        <f aca="false">IF(AND($U49&gt;CX$6,$U49&lt;=CY$6),+$T49,0)</f>
        <v>0</v>
      </c>
      <c r="CZ49" s="87" t="n">
        <f aca="false">IF(AND($U49&gt;CY$6,$U49&lt;=CZ$6),+$T49,0)</f>
        <v>0</v>
      </c>
      <c r="DA49" s="87" t="n">
        <f aca="false">IF(AND($U49&gt;CZ$6,$U49&lt;=DA$6),+$T49,0)</f>
        <v>0</v>
      </c>
      <c r="DB49" s="87" t="n">
        <f aca="false">IF(AND($U49&gt;DA$6,$U49&lt;=DB$6),+$T49,0)</f>
        <v>0</v>
      </c>
      <c r="DC49" s="87" t="n">
        <f aca="false">IF(AND($U49&gt;DB$6,$U49&lt;=DC$6),+$T49,0)</f>
        <v>0</v>
      </c>
      <c r="DD49" s="87" t="n">
        <f aca="false">IF(AND($U49&gt;DC$6,$U49&lt;=DD$6),+$T49,0)</f>
        <v>0</v>
      </c>
      <c r="DE49" s="87" t="n">
        <f aca="false">IF(AND($U49&gt;DD$6,$U49&lt;=DE$6),+$T49,0)</f>
        <v>0</v>
      </c>
      <c r="DF49" s="87" t="n">
        <f aca="false">IF(AND($U49&gt;DE$6,$U49&lt;=DF$6),+$T49,0)</f>
        <v>0</v>
      </c>
      <c r="DG49" s="87" t="n">
        <f aca="false">IF(AND($U49&gt;DF$6,$U49&lt;=DG$6),+$T49,0)</f>
        <v>0</v>
      </c>
      <c r="DH49" s="87" t="n">
        <f aca="false">IF(AND($U49&gt;DG$6,$U49&lt;=DH$6),+$T49,0)</f>
        <v>0</v>
      </c>
      <c r="DI49" s="87" t="n">
        <f aca="false">IF(AND($U49&gt;DH$6,$U49&lt;=DI$6),+$T49,0)</f>
        <v>0</v>
      </c>
      <c r="DJ49" s="87" t="n">
        <f aca="false">IF(AND($U49&gt;DI$6,$U49&lt;=DJ$6),+$T49,0)</f>
        <v>0</v>
      </c>
      <c r="DK49" s="87" t="n">
        <f aca="false">IF(AND($U49&gt;DJ$6,$U49&lt;=DK$6),+$T49,0)</f>
        <v>0</v>
      </c>
      <c r="DL49" s="87" t="n">
        <f aca="false">IF(AND($U49&gt;DK$6,$U49&lt;=DL$6),+$T49,0)</f>
        <v>0</v>
      </c>
      <c r="DM49" s="87" t="n">
        <f aca="false">IF(AND($U49&gt;DL$6,$U49&lt;=DM$6),+$T49,0)</f>
        <v>0</v>
      </c>
      <c r="DN49" s="87" t="n">
        <f aca="false">IF(AND($U49&gt;DM$6,$U49&lt;=DN$6),+$T49,0)</f>
        <v>0</v>
      </c>
      <c r="DO49" s="87" t="n">
        <f aca="false">IF(AND($U49&gt;DN$6,$U49&lt;=DO$6),+$T49,0)</f>
        <v>0</v>
      </c>
      <c r="DP49" s="87" t="n">
        <f aca="false">IF(AND($U49&gt;DO$6,$U49&lt;=DP$6),+$T49,0)</f>
        <v>0</v>
      </c>
      <c r="DQ49" s="87" t="n">
        <f aca="false">IF(AND($U49&gt;DP$6,$U49&lt;=DQ$6),+$T49,0)</f>
        <v>0</v>
      </c>
      <c r="DR49" s="87" t="n">
        <f aca="false">IF(AND($U49&gt;DQ$6,$U49&lt;=DR$6),+$T49,0)</f>
        <v>0</v>
      </c>
      <c r="DS49" s="87" t="n">
        <f aca="false">IF(AND($U49&gt;DR$6,$U49&lt;=DS$6),+$T49,0)</f>
        <v>0</v>
      </c>
      <c r="DT49" s="87" t="n">
        <f aca="false">IF(AND($U49&gt;DS$6,$U49&lt;=DT$6),+$T49,0)</f>
        <v>0</v>
      </c>
      <c r="DU49" s="87" t="n">
        <f aca="false">IF(AND($U49&gt;DT$6,$U49&lt;=DU$6),+$T49,0)</f>
        <v>0</v>
      </c>
      <c r="DV49" s="87" t="n">
        <f aca="false">IF(AND($U49&gt;DU$6,$U49&lt;=DV$6),+$T49,0)</f>
        <v>0</v>
      </c>
      <c r="DW49" s="87" t="n">
        <f aca="false">IF(AND($U49&gt;DV$6,$U49&lt;=DW$6),+$T49,0)</f>
        <v>0</v>
      </c>
      <c r="DX49" s="87" t="n">
        <f aca="false">IF(AND($U49&gt;DW$6,$U49&lt;=DX$6),+$T49,0)</f>
        <v>0</v>
      </c>
      <c r="DY49" s="87" t="n">
        <f aca="false">IF(AND($U49&gt;DX$6,$U49&lt;=DY$6),+$T49,0)</f>
        <v>0</v>
      </c>
      <c r="DZ49" s="87" t="n">
        <f aca="false">IF(AND($U49&gt;DY$6,$U49&lt;=DZ$6),+$T49,0)</f>
        <v>0</v>
      </c>
      <c r="EA49" s="87" t="n">
        <f aca="false">IF(AND($U49&gt;DZ$6,$U49&lt;=EA$6),+$T49,0)</f>
        <v>0</v>
      </c>
      <c r="EB49" s="87" t="n">
        <f aca="false">IF(AND($U49&gt;EA$6,$U49&lt;=EB$6),+$T49,0)</f>
        <v>0</v>
      </c>
      <c r="EC49" s="87" t="n">
        <f aca="false">IF(AND($U49&gt;EB$6,$U49&lt;=EC$6),+$T49,0)</f>
        <v>0</v>
      </c>
      <c r="ED49" s="87" t="n">
        <f aca="false">IF(AND($U49&gt;EC$6,$U49&lt;=ED$6),+$T49,0)</f>
        <v>0</v>
      </c>
      <c r="EE49" s="87" t="n">
        <f aca="false">IF(AND($U49&gt;ED$6,$U49&lt;=EE$6),+$T49,0)</f>
        <v>0</v>
      </c>
      <c r="EF49" s="87" t="n">
        <f aca="false">IF(AND($U49&gt;EE$6,$U49&lt;=EF$6),+$T49,0)</f>
        <v>0</v>
      </c>
      <c r="EG49" s="87" t="n">
        <f aca="false">IF(AND($U49&gt;EF$6,$U49&lt;=EG$6),+$T49,0)</f>
        <v>0</v>
      </c>
      <c r="EH49" s="87" t="n">
        <f aca="false">IF(AND($U49&gt;EG$6,$U49&lt;=EH$6),+$T49,0)</f>
        <v>0</v>
      </c>
      <c r="EI49" s="87" t="n">
        <f aca="false">IF(AND($U49&gt;EH$6,$U49&lt;=EI$6),+$T49,0)</f>
        <v>0</v>
      </c>
      <c r="EJ49" s="87" t="n">
        <f aca="false">IF(AND($U49&gt;EI$6,$U49&lt;=EJ$6),+$T49,0)</f>
        <v>0</v>
      </c>
      <c r="EK49" s="87" t="n">
        <f aca="false">IF(AND($U49&gt;EJ$6,$U49&lt;=EK$6),+$T49,0)</f>
        <v>0</v>
      </c>
      <c r="EL49" s="87" t="n">
        <f aca="false">IF(AND($U49&gt;EK$6,$U49&lt;=EL$6),+$T49,0)</f>
        <v>0</v>
      </c>
      <c r="EM49" s="87" t="n">
        <f aca="false">IF(AND($U49&gt;EL$6,$U49&lt;=EM$6),+$T49,0)</f>
        <v>0</v>
      </c>
      <c r="EN49" s="87" t="n">
        <f aca="false">IF(AND($U49&gt;EM$6,$U49&lt;=EN$6),+$T49,0)</f>
        <v>0</v>
      </c>
      <c r="EO49" s="87" t="n">
        <f aca="false">IF(AND($U49&gt;EN$6,$U49&lt;=EO$6),+$T49,0)</f>
        <v>0</v>
      </c>
      <c r="EP49" s="87" t="n">
        <f aca="false">IF(AND($U49&gt;EO$6,$U49&lt;=EP$6),+$T49,0)</f>
        <v>0</v>
      </c>
      <c r="EQ49" s="87" t="n">
        <f aca="false">IF(AND($U49&gt;EP$6,$U49&lt;=EQ$6),+$T49,0)</f>
        <v>0</v>
      </c>
      <c r="ER49" s="87" t="n">
        <f aca="false">IF(AND($U49&gt;EQ$6,$U49&lt;=ER$6),+$T49,0)</f>
        <v>0</v>
      </c>
      <c r="ES49" s="87" t="n">
        <f aca="false">IF(AND($U49&gt;ER$6,$U49&lt;=ES$6),+$T49,0)</f>
        <v>0</v>
      </c>
      <c r="ET49" s="87" t="n">
        <f aca="false">IF(AND($U49&gt;ES$6,$U49&lt;=ET$6),+$T49,0)</f>
        <v>0</v>
      </c>
      <c r="EU49" s="87" t="n">
        <f aca="false">IF(AND($U49&gt;ET$6,$U49&lt;=EU$6),+$T49,0)</f>
        <v>0</v>
      </c>
      <c r="EV49" s="87" t="n">
        <f aca="false">IF(AND($U49&gt;EU$6,$U49&lt;=EV$6),+$T49,0)</f>
        <v>0</v>
      </c>
      <c r="EW49" s="87" t="n">
        <f aca="false">IF(AND($U49&gt;EV$6,$U49&lt;=EW$6),+$T49,0)</f>
        <v>0</v>
      </c>
      <c r="EX49" s="87" t="n">
        <f aca="false">IF(AND($U49&gt;EW$6,$U49&lt;=EX$6),+$T49,0)</f>
        <v>0</v>
      </c>
      <c r="EY49" s="87" t="n">
        <f aca="false">IF(AND($U49&gt;EX$6,$U49&lt;=EY$6),+$T49,0)</f>
        <v>0</v>
      </c>
      <c r="EZ49" s="87" t="n">
        <f aca="false">IF(AND($U49&gt;EY$6,$U49&lt;=EZ$6),+$T49,0)</f>
        <v>0</v>
      </c>
      <c r="FA49" s="87" t="n">
        <f aca="false">IF(AND($U49&gt;EZ$6,$U49&lt;=FA$6),+$T49,0)</f>
        <v>0</v>
      </c>
      <c r="FB49" s="87" t="n">
        <f aca="false">IF(AND($U49&gt;FA$6,$U49&lt;=FB$6),+$T49,0)</f>
        <v>0</v>
      </c>
      <c r="FC49" s="87" t="n">
        <f aca="false">IF(AND($U49&gt;FB$6,$U49&lt;=FC$6),+$T49,0)</f>
        <v>0</v>
      </c>
      <c r="FD49" s="87" t="n">
        <f aca="false">IF(AND($U49&gt;FC$6,$U49&lt;=FD$6),+$T49,0)</f>
        <v>0</v>
      </c>
      <c r="FE49" s="87" t="n">
        <f aca="false">IF(AND($U49&gt;FD$6,$U49&lt;=FE$6),+$T49,0)</f>
        <v>0</v>
      </c>
      <c r="FF49" s="87" t="n">
        <f aca="false">IF(AND($U49&gt;FE$6,$U49&lt;=FF$6),+$T49,0)</f>
        <v>0</v>
      </c>
      <c r="FG49" s="87" t="n">
        <f aca="false">IF(AND($U49&gt;FF$6,$U49&lt;=FG$6),+$T49,0)</f>
        <v>0</v>
      </c>
      <c r="FH49" s="87" t="n">
        <f aca="false">IF(AND($U49&gt;FG$6,$U49&lt;=FH$6),+$T49,0)</f>
        <v>0</v>
      </c>
      <c r="FI49" s="87" t="n">
        <f aca="false">IF(AND($U49&gt;FH$6,$U49&lt;=FI$6),+$T49,0)</f>
        <v>0</v>
      </c>
      <c r="FJ49" s="87" t="n">
        <f aca="false">IF(AND($U49&gt;FI$6,$U49&lt;=FJ$6),+$T49,0)</f>
        <v>0</v>
      </c>
      <c r="FK49" s="87" t="n">
        <f aca="false">IF(AND($U49&gt;FJ$6,$U49&lt;=FK$6),+$T49,0)</f>
        <v>0</v>
      </c>
      <c r="FL49" s="87" t="n">
        <f aca="false">IF(AND($U49&gt;FK$6,$U49&lt;=FL$6),+$T49,0)</f>
        <v>0</v>
      </c>
      <c r="FM49" s="87" t="n">
        <f aca="false">IF(AND($U49&gt;FL$6,$U49&lt;=FM$6),+$T49,0)</f>
        <v>0</v>
      </c>
      <c r="FN49" s="87" t="n">
        <f aca="false">IF(AND($U49&gt;FM$6,$U49&lt;=FN$6),+$T49,0)</f>
        <v>0</v>
      </c>
      <c r="FO49" s="87" t="n">
        <f aca="false">IF(AND($U49&gt;FN$6,$U49&lt;=FO$6),+$T49,0)</f>
        <v>0</v>
      </c>
      <c r="FP49" s="87" t="n">
        <f aca="false">IF(AND($U49&gt;FO$6,$U49&lt;=FP$6),+$T49,0)</f>
        <v>0</v>
      </c>
      <c r="FQ49" s="87" t="n">
        <f aca="false">IF(AND($U49&gt;FP$6,$U49&lt;=FQ$6),+$T49,0)</f>
        <v>0</v>
      </c>
      <c r="FR49" s="87" t="n">
        <f aca="false">IF(AND($U49&gt;FQ$6,$U49&lt;=FR$6),+$T49,0)</f>
        <v>0</v>
      </c>
      <c r="FS49" s="87" t="n">
        <f aca="false">IF(AND($U49&gt;FR$6,$U49&lt;=FS$6),+$T49,0)</f>
        <v>0</v>
      </c>
      <c r="FT49" s="87" t="n">
        <f aca="false">IF(AND($U49&gt;FS$6,$U49&lt;=FT$6),+$T49,0)</f>
        <v>0</v>
      </c>
      <c r="FU49" s="87" t="n">
        <f aca="false">IF(AND($U49&gt;FT$6,$U49&lt;=FU$6),+$T49,0)</f>
        <v>0</v>
      </c>
      <c r="FV49" s="87" t="n">
        <f aca="false">IF(AND($U49&gt;FU$6,$U49&lt;=FV$6),+$T49,0)</f>
        <v>0</v>
      </c>
      <c r="FW49" s="87" t="n">
        <f aca="false">IF(AND($U49&gt;FV$6,$U49&lt;=FW$6),+$T49,0)</f>
        <v>0</v>
      </c>
      <c r="FX49" s="87" t="n">
        <f aca="false">IF(AND($U49&gt;FW$6,$U49&lt;=FX$6),+$T49,0)</f>
        <v>0</v>
      </c>
      <c r="FY49" s="87" t="n">
        <f aca="false">IF(AND($U49&gt;FX$6,$U49&lt;=FY$6),+$T49,0)</f>
        <v>0</v>
      </c>
      <c r="FZ49" s="87" t="n">
        <f aca="false">IF(AND($U49&gt;FY$6,$U49&lt;=FZ$6),+$T49,0)</f>
        <v>0</v>
      </c>
      <c r="GA49" s="87" t="n">
        <f aca="false">IF(AND($U49&gt;FZ$6,$U49&lt;=GA$6),+$T49,0)</f>
        <v>0</v>
      </c>
      <c r="GB49" s="87" t="n">
        <f aca="false">IF(AND($U49&gt;GA$6,$U49&lt;=GB$6),+$T49,0)</f>
        <v>0</v>
      </c>
      <c r="GC49" s="87"/>
      <c r="GD49" s="65" t="n">
        <f aca="false">SUM($X49:$GC49)</f>
        <v>14.45</v>
      </c>
      <c r="GE49" s="65" t="n">
        <f aca="false">+GD49-T49</f>
        <v>2.45</v>
      </c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  <c r="IV49" s="18"/>
      <c r="IW49" s="18"/>
    </row>
    <row r="50" customFormat="false" ht="12.75" hidden="false" customHeight="false" outlineLevel="0" collapsed="false">
      <c r="A50" s="96" t="n">
        <v>4</v>
      </c>
      <c r="B50" s="55" t="s">
        <v>259</v>
      </c>
      <c r="C50" s="97" t="s">
        <v>257</v>
      </c>
      <c r="D50" s="81" t="s">
        <v>280</v>
      </c>
      <c r="E50" s="0" t="s">
        <v>296</v>
      </c>
      <c r="F50" s="99" t="n">
        <v>37134</v>
      </c>
      <c r="H50" s="101" t="s">
        <v>297</v>
      </c>
      <c r="I50" s="45" t="s">
        <v>325</v>
      </c>
      <c r="J50" s="89" t="s">
        <v>298</v>
      </c>
      <c r="K50" s="119"/>
      <c r="L50" s="101" t="s">
        <v>284</v>
      </c>
      <c r="M50" s="35" t="s">
        <v>326</v>
      </c>
      <c r="N50" s="35" t="s">
        <v>299</v>
      </c>
      <c r="O50" s="101"/>
      <c r="P50" s="101"/>
      <c r="Q50" s="101"/>
      <c r="R50" s="105" t="n">
        <v>400</v>
      </c>
      <c r="S50" s="101" t="s">
        <v>327</v>
      </c>
      <c r="T50" s="55" t="n">
        <v>374.4</v>
      </c>
      <c r="U50" s="107" t="n">
        <f aca="false">DATE(2005,4,8)</f>
        <v>38450</v>
      </c>
      <c r="V50" s="120"/>
      <c r="W50" s="120"/>
      <c r="X50" s="87" t="n">
        <f aca="false">IF(AND($U50&gt;W$6,$U50&lt;=X$6),+$T50,0)</f>
        <v>0</v>
      </c>
      <c r="Y50" s="87" t="n">
        <f aca="false">IF(AND($U50&gt;X$6,$U50&lt;=Y$6),+$T50,0)</f>
        <v>0</v>
      </c>
      <c r="Z50" s="87" t="n">
        <f aca="false">IF(AND($U50&gt;Y$6,$U50&lt;=Z$6),+$T50,0)</f>
        <v>0</v>
      </c>
      <c r="AA50" s="87" t="n">
        <f aca="false">IF(AND($U50&gt;Z$6,$U50&lt;=AA$6),+$T50,0)</f>
        <v>0</v>
      </c>
      <c r="AB50" s="87" t="n">
        <f aca="false">IF(AND($U50&gt;AA$6,$U50&lt;=AB$6),+$T50,0)</f>
        <v>0</v>
      </c>
      <c r="AC50" s="87" t="n">
        <f aca="false">IF(AND($U50&gt;AB$6,$U50&lt;=AC$6),+$T50,0)</f>
        <v>0</v>
      </c>
      <c r="AD50" s="87" t="n">
        <f aca="false">IF(AND($U50&gt;AC$6,$U50&lt;=AD$6),+$T50,0)</f>
        <v>0</v>
      </c>
      <c r="AE50" s="87" t="n">
        <f aca="false">IF(AND($U50&gt;AD$6,$U50&lt;=AE$6),+$T50,0)</f>
        <v>0</v>
      </c>
      <c r="AF50" s="87" t="n">
        <f aca="false">IF(AND($U50&gt;AE$6,$U50&lt;=AF$6),+$T50,0)</f>
        <v>0</v>
      </c>
      <c r="AG50" s="87" t="n">
        <f aca="false">IF(AND($U50&gt;AF$6,$U50&lt;=AG$6),+$T50,0)</f>
        <v>0</v>
      </c>
      <c r="AH50" s="87" t="n">
        <f aca="false">IF(AND($U50&gt;AG$6,$U50&lt;=AH$6),+$T50,0)</f>
        <v>0</v>
      </c>
      <c r="AI50" s="87" t="n">
        <f aca="false">IF(AND($U50&gt;AH$6,$U50&lt;=AI$6),+$T50,0)</f>
        <v>0</v>
      </c>
      <c r="AJ50" s="87" t="n">
        <f aca="false">IF(AND($U50&gt;AI$6,$U50&lt;=AJ$6),+$T50,0)</f>
        <v>0</v>
      </c>
      <c r="AK50" s="87" t="n">
        <f aca="false">IF(AND($U50&gt;AJ$6,$U50&lt;=AK$6),+$T50,0)</f>
        <v>0</v>
      </c>
      <c r="AL50" s="87" t="n">
        <f aca="false">IF(AND($U50&gt;AK$6,$U50&lt;=AL$6),+$T50,0)</f>
        <v>0</v>
      </c>
      <c r="AM50" s="87" t="n">
        <f aca="false">IF(AND($U50&gt;AL$6,$U50&lt;=AM$6),+$T50,0)</f>
        <v>374.4</v>
      </c>
      <c r="AN50" s="87" t="n">
        <f aca="false">IF(AND($U50&gt;AM$6,$U50&lt;=AN$6),+$T50,0)</f>
        <v>0</v>
      </c>
      <c r="AO50" s="87" t="n">
        <f aca="false">IF(AND($U50&gt;AN$6,$U50&lt;=AO$6),+$T50,0)</f>
        <v>0</v>
      </c>
      <c r="AP50" s="87" t="n">
        <f aca="false">IF(AND($U50&gt;AO$6,$U50&lt;=AP$6),+$T50,0)</f>
        <v>0</v>
      </c>
      <c r="AQ50" s="87" t="n">
        <f aca="false">IF(AND($U50&gt;AP$6,$U50&lt;=AQ$6),+$T50,0)</f>
        <v>0</v>
      </c>
      <c r="AR50" s="87" t="n">
        <f aca="false">IF(AND($U50&gt;AQ$6,$U50&lt;=AR$6),+$T50,0)</f>
        <v>0</v>
      </c>
      <c r="AS50" s="87" t="n">
        <f aca="false">IF(AND($U50&gt;AR$6,$U50&lt;=AS$6),+$T50,0)</f>
        <v>0</v>
      </c>
      <c r="AT50" s="87" t="n">
        <f aca="false">IF(AND($U50&gt;AS$6,$U50&lt;=AT$6),+$T50,0)</f>
        <v>0</v>
      </c>
      <c r="AU50" s="87" t="n">
        <f aca="false">IF(AND($U50&gt;AT$6,$U50&lt;=AU$6),+$T50,0)</f>
        <v>0</v>
      </c>
      <c r="AV50" s="87" t="n">
        <f aca="false">IF(AND($U50&gt;AU$6,$U50&lt;=AV$6),+$T50,0)</f>
        <v>0</v>
      </c>
      <c r="AW50" s="87" t="n">
        <f aca="false">IF(AND($U50&gt;AV$6,$U50&lt;=AW$6),+$T50,0)</f>
        <v>0</v>
      </c>
      <c r="AX50" s="87" t="n">
        <f aca="false">IF(AND($U50&gt;AW$6,$U50&lt;=AX$6),+$T50,0)</f>
        <v>0</v>
      </c>
      <c r="AY50" s="87" t="n">
        <f aca="false">IF(AND($U50&gt;AX$6,$U50&lt;=AY$6),+$T50,0)</f>
        <v>0</v>
      </c>
      <c r="AZ50" s="87" t="n">
        <f aca="false">IF(AND($U50&gt;AY$6,$U50&lt;=AZ$6),+$T50,0)</f>
        <v>0</v>
      </c>
      <c r="BA50" s="87" t="n">
        <f aca="false">IF(AND($U50&gt;AZ$6,$U50&lt;=BA$6),+$T50,0)</f>
        <v>0</v>
      </c>
      <c r="BB50" s="87" t="n">
        <f aca="false">IF(AND($U50&gt;BA$6,$U50&lt;=BB$6),+$T50,0)</f>
        <v>0</v>
      </c>
      <c r="BC50" s="87" t="n">
        <f aca="false">IF(AND($U50&gt;BB$6,$U50&lt;=BC$6),+$T50,0)</f>
        <v>0</v>
      </c>
      <c r="BD50" s="87" t="n">
        <f aca="false">IF(AND($U50&gt;BC$6,$U50&lt;=BD$6),+$T50,0)</f>
        <v>0</v>
      </c>
      <c r="BE50" s="87" t="n">
        <f aca="false">IF(AND($U50&gt;BD$6,$U50&lt;=BE$6),+$T50,0)</f>
        <v>0</v>
      </c>
      <c r="BF50" s="87" t="n">
        <f aca="false">IF(AND($U50&gt;BE$6,$U50&lt;=BF$6),+$T50,0)</f>
        <v>0</v>
      </c>
      <c r="BG50" s="87" t="n">
        <f aca="false">IF(AND($U50&gt;BF$6,$U50&lt;=BG$6),+$T50,0)</f>
        <v>0</v>
      </c>
      <c r="BH50" s="87" t="n">
        <f aca="false">IF(AND($U50&gt;BG$6,$U50&lt;=BH$6),+$T50,0)</f>
        <v>0</v>
      </c>
      <c r="BI50" s="87" t="n">
        <f aca="false">IF(AND($U50&gt;BH$6,$U50&lt;=BI$6),+$T50,0)</f>
        <v>0</v>
      </c>
      <c r="BJ50" s="87" t="n">
        <f aca="false">IF(AND($U50&gt;BI$6,$U50&lt;=BJ$6),+$T50,0)</f>
        <v>0</v>
      </c>
      <c r="BK50" s="87" t="n">
        <f aca="false">IF(AND($U50&gt;BJ$6,$U50&lt;=BK$6),+$T50,0)</f>
        <v>0</v>
      </c>
      <c r="BL50" s="87" t="n">
        <f aca="false">IF(AND($U50&gt;BK$6,$U50&lt;=BL$6),+$T50,0)</f>
        <v>0</v>
      </c>
      <c r="BM50" s="87" t="n">
        <f aca="false">IF(AND($U50&gt;BL$6,$U50&lt;=BM$6),+$T50,0)</f>
        <v>0</v>
      </c>
      <c r="BN50" s="87" t="n">
        <f aca="false">IF(AND($U50&gt;BM$6,$U50&lt;=BN$6),+$T50,0)</f>
        <v>0</v>
      </c>
      <c r="BO50" s="87" t="n">
        <f aca="false">IF(AND($U50&gt;BN$6,$U50&lt;=BO$6),+$T50,0)</f>
        <v>0</v>
      </c>
      <c r="BP50" s="87" t="n">
        <f aca="false">IF(AND($U50&gt;BO$6,$U50&lt;=BP$6),+$T50,0)</f>
        <v>0</v>
      </c>
      <c r="BQ50" s="87" t="n">
        <f aca="false">IF(AND($U50&gt;BP$6,$U50&lt;=BQ$6),+$T50,0)</f>
        <v>0</v>
      </c>
      <c r="BR50" s="87" t="n">
        <f aca="false">IF(AND($U50&gt;BQ$6,$U50&lt;=BR$6),+$T50,0)</f>
        <v>0</v>
      </c>
      <c r="BS50" s="87" t="n">
        <f aca="false">IF(AND($U50&gt;BR$6,$U50&lt;=BS$6),+$T50,0)</f>
        <v>0</v>
      </c>
      <c r="BT50" s="87" t="n">
        <f aca="false">IF(AND($U50&gt;BS$6,$U50&lt;=BT$6),+$T50,0)</f>
        <v>0</v>
      </c>
      <c r="BU50" s="87" t="n">
        <f aca="false">IF(AND($U50&gt;BT$6,$U50&lt;=BU$6),+$T50,0)</f>
        <v>0</v>
      </c>
      <c r="BV50" s="87" t="n">
        <f aca="false">IF(AND($U50&gt;BU$6,$U50&lt;=BV$6),+$T50,0)</f>
        <v>0</v>
      </c>
      <c r="BW50" s="87" t="n">
        <f aca="false">IF(AND($U50&gt;BV$6,$U50&lt;=BW$6),+$T50,0)</f>
        <v>0</v>
      </c>
      <c r="BX50" s="87" t="n">
        <f aca="false">IF(AND($U50&gt;BW$6,$U50&lt;=BX$6),+$T50,0)</f>
        <v>0</v>
      </c>
      <c r="BY50" s="87" t="n">
        <f aca="false">IF(AND($U50&gt;BX$6,$U50&lt;=BY$6),+$T50,0)</f>
        <v>0</v>
      </c>
      <c r="BZ50" s="87" t="n">
        <f aca="false">IF(AND($U50&gt;BY$6,$U50&lt;=BZ$6),+$T50,0)</f>
        <v>0</v>
      </c>
      <c r="CA50" s="87" t="n">
        <f aca="false">IF(AND($U50&gt;BZ$6,$U50&lt;=CA$6),+$T50,0)</f>
        <v>0</v>
      </c>
      <c r="CB50" s="87" t="n">
        <f aca="false">IF(AND($U50&gt;CA$6,$U50&lt;=CB$6),+$T50,0)</f>
        <v>0</v>
      </c>
      <c r="CC50" s="87" t="n">
        <f aca="false">IF(AND($U50&gt;CB$6,$U50&lt;=CC$6),+$T50,0)</f>
        <v>0</v>
      </c>
      <c r="CD50" s="87" t="n">
        <f aca="false">IF(AND($U50&gt;CC$6,$U50&lt;=CD$6),+$T50,0)</f>
        <v>0</v>
      </c>
      <c r="CE50" s="87" t="n">
        <f aca="false">IF(AND($U50&gt;CD$6,$U50&lt;=CE$6),+$T50,0)</f>
        <v>0</v>
      </c>
      <c r="CF50" s="87" t="n">
        <f aca="false">IF(AND($U50&gt;CE$6,$U50&lt;=CF$6),+$T50,0)</f>
        <v>0</v>
      </c>
      <c r="CG50" s="87" t="n">
        <f aca="false">IF(AND($U50&gt;CF$6,$U50&lt;=CG$6),+$T50,0)</f>
        <v>0</v>
      </c>
      <c r="CH50" s="87" t="n">
        <f aca="false">IF(AND($U50&gt;CG$6,$U50&lt;=CH$6),+$T50,0)</f>
        <v>0</v>
      </c>
      <c r="CI50" s="87" t="n">
        <f aca="false">IF(AND($U50&gt;CH$6,$U50&lt;=CI$6),+$T50,0)</f>
        <v>0</v>
      </c>
      <c r="CJ50" s="87" t="n">
        <f aca="false">IF(AND($U50&gt;CI$6,$U50&lt;=CJ$6),+$T50,0)</f>
        <v>0</v>
      </c>
      <c r="CK50" s="87" t="n">
        <f aca="false">IF(AND($U50&gt;CJ$6,$U50&lt;=CK$6),+$T50,0)</f>
        <v>0</v>
      </c>
      <c r="CL50" s="87" t="n">
        <f aca="false">IF(AND($U50&gt;CK$6,$U50&lt;=CL$6),+$T50,0)</f>
        <v>0</v>
      </c>
      <c r="CM50" s="87" t="n">
        <f aca="false">IF(AND($U50&gt;CL$6,$U50&lt;=CM$6),+$T50,0)</f>
        <v>0</v>
      </c>
      <c r="CN50" s="87" t="n">
        <f aca="false">IF(AND($U50&gt;CM$6,$U50&lt;=CN$6),+$T50,0)</f>
        <v>0</v>
      </c>
      <c r="CO50" s="87" t="n">
        <f aca="false">IF(AND($U50&gt;CN$6,$U50&lt;=CO$6),+$T50,0)</f>
        <v>0</v>
      </c>
      <c r="CP50" s="87" t="n">
        <f aca="false">IF(AND($U50&gt;CO$6,$U50&lt;=CP$6),+$T50,0)</f>
        <v>0</v>
      </c>
      <c r="CQ50" s="87" t="n">
        <f aca="false">IF(AND($U50&gt;CP$6,$U50&lt;=CQ$6),+$T50,0)</f>
        <v>0</v>
      </c>
      <c r="CR50" s="87" t="n">
        <f aca="false">IF(AND($U50&gt;CQ$6,$U50&lt;=CR$6),+$T50,0)</f>
        <v>0</v>
      </c>
      <c r="CS50" s="87" t="n">
        <f aca="false">IF(AND($U50&gt;CR$6,$U50&lt;=CS$6),+$T50,0)</f>
        <v>0</v>
      </c>
      <c r="CT50" s="87" t="n">
        <f aca="false">IF(AND($U50&gt;CS$6,$U50&lt;=CT$6),+$T50,0)</f>
        <v>0</v>
      </c>
      <c r="CU50" s="87" t="n">
        <f aca="false">IF(AND($U50&gt;CT$6,$U50&lt;=CU$6),+$T50,0)</f>
        <v>0</v>
      </c>
      <c r="CV50" s="87" t="n">
        <f aca="false">IF(AND($U50&gt;CU$6,$U50&lt;=CV$6),+$T50,0)</f>
        <v>0</v>
      </c>
      <c r="CW50" s="87" t="n">
        <f aca="false">IF(AND($U50&gt;CV$6,$U50&lt;=CW$6),+$T50,0)</f>
        <v>0</v>
      </c>
      <c r="CX50" s="87" t="n">
        <f aca="false">IF(AND($U50&gt;CW$6,$U50&lt;=CX$6),+$T50,0)</f>
        <v>0</v>
      </c>
      <c r="CY50" s="87" t="n">
        <f aca="false">IF(AND($U50&gt;CX$6,$U50&lt;=CY$6),+$T50,0)</f>
        <v>0</v>
      </c>
      <c r="CZ50" s="87" t="n">
        <f aca="false">IF(AND($U50&gt;CY$6,$U50&lt;=CZ$6),+$T50,0)</f>
        <v>0</v>
      </c>
      <c r="DA50" s="87" t="n">
        <f aca="false">IF(AND($U50&gt;CZ$6,$U50&lt;=DA$6),+$T50,0)</f>
        <v>0</v>
      </c>
      <c r="DB50" s="87" t="n">
        <f aca="false">IF(AND($U50&gt;DA$6,$U50&lt;=DB$6),+$T50,0)</f>
        <v>0</v>
      </c>
      <c r="DC50" s="87" t="n">
        <f aca="false">IF(AND($U50&gt;DB$6,$U50&lt;=DC$6),+$T50,0)</f>
        <v>0</v>
      </c>
      <c r="DD50" s="87" t="n">
        <f aca="false">IF(AND($U50&gt;DC$6,$U50&lt;=DD$6),+$T50,0)</f>
        <v>0</v>
      </c>
      <c r="DE50" s="87" t="n">
        <f aca="false">IF(AND($U50&gt;DD$6,$U50&lt;=DE$6),+$T50,0)</f>
        <v>0</v>
      </c>
      <c r="DF50" s="87" t="n">
        <f aca="false">IF(AND($U50&gt;DE$6,$U50&lt;=DF$6),+$T50,0)</f>
        <v>0</v>
      </c>
      <c r="DG50" s="87" t="n">
        <f aca="false">IF(AND($U50&gt;DF$6,$U50&lt;=DG$6),+$T50,0)</f>
        <v>0</v>
      </c>
      <c r="DH50" s="87" t="n">
        <f aca="false">IF(AND($U50&gt;DG$6,$U50&lt;=DH$6),+$T50,0)</f>
        <v>0</v>
      </c>
      <c r="DI50" s="87" t="n">
        <f aca="false">IF(AND($U50&gt;DH$6,$U50&lt;=DI$6),+$T50,0)</f>
        <v>0</v>
      </c>
      <c r="DJ50" s="87" t="n">
        <f aca="false">IF(AND($U50&gt;DI$6,$U50&lt;=DJ$6),+$T50,0)</f>
        <v>0</v>
      </c>
      <c r="DK50" s="87" t="n">
        <f aca="false">IF(AND($U50&gt;DJ$6,$U50&lt;=DK$6),+$T50,0)</f>
        <v>0</v>
      </c>
      <c r="DL50" s="87" t="n">
        <f aca="false">IF(AND($U50&gt;DK$6,$U50&lt;=DL$6),+$T50,0)</f>
        <v>0</v>
      </c>
      <c r="DM50" s="87" t="n">
        <f aca="false">IF(AND($U50&gt;DL$6,$U50&lt;=DM$6),+$T50,0)</f>
        <v>0</v>
      </c>
      <c r="DN50" s="87" t="n">
        <f aca="false">IF(AND($U50&gt;DM$6,$U50&lt;=DN$6),+$T50,0)</f>
        <v>0</v>
      </c>
      <c r="DO50" s="87" t="n">
        <f aca="false">IF(AND($U50&gt;DN$6,$U50&lt;=DO$6),+$T50,0)</f>
        <v>0</v>
      </c>
      <c r="DP50" s="87" t="n">
        <f aca="false">IF(AND($U50&gt;DO$6,$U50&lt;=DP$6),+$T50,0)</f>
        <v>0</v>
      </c>
      <c r="DQ50" s="87" t="n">
        <f aca="false">IF(AND($U50&gt;DP$6,$U50&lt;=DQ$6),+$T50,0)</f>
        <v>0</v>
      </c>
      <c r="DR50" s="87" t="n">
        <f aca="false">IF(AND($U50&gt;DQ$6,$U50&lt;=DR$6),+$T50,0)</f>
        <v>0</v>
      </c>
      <c r="DS50" s="87" t="n">
        <f aca="false">IF(AND($U50&gt;DR$6,$U50&lt;=DS$6),+$T50,0)</f>
        <v>0</v>
      </c>
      <c r="DT50" s="87" t="n">
        <f aca="false">IF(AND($U50&gt;DS$6,$U50&lt;=DT$6),+$T50,0)</f>
        <v>0</v>
      </c>
      <c r="DU50" s="87" t="n">
        <f aca="false">IF(AND($U50&gt;DT$6,$U50&lt;=DU$6),+$T50,0)</f>
        <v>0</v>
      </c>
      <c r="DV50" s="87" t="n">
        <f aca="false">IF(AND($U50&gt;DU$6,$U50&lt;=DV$6),+$T50,0)</f>
        <v>0</v>
      </c>
      <c r="DW50" s="87" t="n">
        <f aca="false">IF(AND($U50&gt;DV$6,$U50&lt;=DW$6),+$T50,0)</f>
        <v>0</v>
      </c>
      <c r="DX50" s="87" t="n">
        <f aca="false">IF(AND($U50&gt;DW$6,$U50&lt;=DX$6),+$T50,0)</f>
        <v>0</v>
      </c>
      <c r="DY50" s="87" t="n">
        <f aca="false">IF(AND($U50&gt;DX$6,$U50&lt;=DY$6),+$T50,0)</f>
        <v>0</v>
      </c>
      <c r="DZ50" s="87" t="n">
        <f aca="false">IF(AND($U50&gt;DY$6,$U50&lt;=DZ$6),+$T50,0)</f>
        <v>0</v>
      </c>
      <c r="EA50" s="87" t="n">
        <f aca="false">IF(AND($U50&gt;DZ$6,$U50&lt;=EA$6),+$T50,0)</f>
        <v>0</v>
      </c>
      <c r="EB50" s="87" t="n">
        <f aca="false">IF(AND($U50&gt;EA$6,$U50&lt;=EB$6),+$T50,0)</f>
        <v>0</v>
      </c>
      <c r="EC50" s="87" t="n">
        <f aca="false">IF(AND($U50&gt;EB$6,$U50&lt;=EC$6),+$T50,0)</f>
        <v>0</v>
      </c>
      <c r="ED50" s="87" t="n">
        <f aca="false">IF(AND($U50&gt;EC$6,$U50&lt;=ED$6),+$T50,0)</f>
        <v>0</v>
      </c>
      <c r="EE50" s="87" t="n">
        <f aca="false">IF(AND($U50&gt;ED$6,$U50&lt;=EE$6),+$T50,0)</f>
        <v>0</v>
      </c>
      <c r="EF50" s="87" t="n">
        <f aca="false">IF(AND($U50&gt;EE$6,$U50&lt;=EF$6),+$T50,0)</f>
        <v>0</v>
      </c>
      <c r="EG50" s="87" t="n">
        <f aca="false">IF(AND($U50&gt;EF$6,$U50&lt;=EG$6),+$T50,0)</f>
        <v>0</v>
      </c>
      <c r="EH50" s="87" t="n">
        <f aca="false">IF(AND($U50&gt;EG$6,$U50&lt;=EH$6),+$T50,0)</f>
        <v>0</v>
      </c>
      <c r="EI50" s="87" t="n">
        <f aca="false">IF(AND($U50&gt;EH$6,$U50&lt;=EI$6),+$T50,0)</f>
        <v>0</v>
      </c>
      <c r="EJ50" s="87" t="n">
        <f aca="false">IF(AND($U50&gt;EI$6,$U50&lt;=EJ$6),+$T50,0)</f>
        <v>0</v>
      </c>
      <c r="EK50" s="87" t="n">
        <f aca="false">IF(AND($U50&gt;EJ$6,$U50&lt;=EK$6),+$T50,0)</f>
        <v>0</v>
      </c>
      <c r="EL50" s="87" t="n">
        <f aca="false">IF(AND($U50&gt;EK$6,$U50&lt;=EL$6),+$T50,0)</f>
        <v>0</v>
      </c>
      <c r="EM50" s="87" t="n">
        <f aca="false">IF(AND($U50&gt;EL$6,$U50&lt;=EM$6),+$T50,0)</f>
        <v>0</v>
      </c>
      <c r="EN50" s="87" t="n">
        <f aca="false">IF(AND($U50&gt;EM$6,$U50&lt;=EN$6),+$T50,0)</f>
        <v>0</v>
      </c>
      <c r="EO50" s="87" t="n">
        <f aca="false">IF(AND($U50&gt;EN$6,$U50&lt;=EO$6),+$T50,0)</f>
        <v>0</v>
      </c>
      <c r="EP50" s="87" t="n">
        <f aca="false">IF(AND($U50&gt;EO$6,$U50&lt;=EP$6),+$T50,0)</f>
        <v>0</v>
      </c>
      <c r="EQ50" s="87" t="n">
        <f aca="false">IF(AND($U50&gt;EP$6,$U50&lt;=EQ$6),+$T50,0)</f>
        <v>0</v>
      </c>
      <c r="ER50" s="87" t="n">
        <f aca="false">IF(AND($U50&gt;EQ$6,$U50&lt;=ER$6),+$T50,0)</f>
        <v>0</v>
      </c>
      <c r="ES50" s="87" t="n">
        <f aca="false">IF(AND($U50&gt;ER$6,$U50&lt;=ES$6),+$T50,0)</f>
        <v>0</v>
      </c>
      <c r="ET50" s="87" t="n">
        <f aca="false">IF(AND($U50&gt;ES$6,$U50&lt;=ET$6),+$T50,0)</f>
        <v>0</v>
      </c>
      <c r="EU50" s="87" t="n">
        <f aca="false">IF(AND($U50&gt;ET$6,$U50&lt;=EU$6),+$T50,0)</f>
        <v>0</v>
      </c>
      <c r="EV50" s="87" t="n">
        <f aca="false">IF(AND($U50&gt;EU$6,$U50&lt;=EV$6),+$T50,0)</f>
        <v>0</v>
      </c>
      <c r="EW50" s="87" t="n">
        <f aca="false">IF(AND($U50&gt;EV$6,$U50&lt;=EW$6),+$T50,0)</f>
        <v>0</v>
      </c>
      <c r="EX50" s="87" t="n">
        <f aca="false">IF(AND($U50&gt;EW$6,$U50&lt;=EX$6),+$T50,0)</f>
        <v>0</v>
      </c>
      <c r="EY50" s="87" t="n">
        <f aca="false">IF(AND($U50&gt;EX$6,$U50&lt;=EY$6),+$T50,0)</f>
        <v>0</v>
      </c>
      <c r="EZ50" s="87" t="n">
        <f aca="false">IF(AND($U50&gt;EY$6,$U50&lt;=EZ$6),+$T50,0)</f>
        <v>0</v>
      </c>
      <c r="FA50" s="87" t="n">
        <f aca="false">IF(AND($U50&gt;EZ$6,$U50&lt;=FA$6),+$T50,0)</f>
        <v>0</v>
      </c>
      <c r="FB50" s="87" t="n">
        <f aca="false">IF(AND($U50&gt;FA$6,$U50&lt;=FB$6),+$T50,0)</f>
        <v>0</v>
      </c>
      <c r="FC50" s="87" t="n">
        <f aca="false">IF(AND($U50&gt;FB$6,$U50&lt;=FC$6),+$T50,0)</f>
        <v>0</v>
      </c>
      <c r="FD50" s="87" t="n">
        <f aca="false">IF(AND($U50&gt;FC$6,$U50&lt;=FD$6),+$T50,0)</f>
        <v>0</v>
      </c>
      <c r="FE50" s="87" t="n">
        <f aca="false">IF(AND($U50&gt;FD$6,$U50&lt;=FE$6),+$T50,0)</f>
        <v>0</v>
      </c>
      <c r="FF50" s="87" t="n">
        <f aca="false">IF(AND($U50&gt;FE$6,$U50&lt;=FF$6),+$T50,0)</f>
        <v>0</v>
      </c>
      <c r="FG50" s="87" t="n">
        <f aca="false">IF(AND($U50&gt;FF$6,$U50&lt;=FG$6),+$T50,0)</f>
        <v>0</v>
      </c>
      <c r="FH50" s="87" t="n">
        <f aca="false">IF(AND($U50&gt;FG$6,$U50&lt;=FH$6),+$T50,0)</f>
        <v>0</v>
      </c>
      <c r="FI50" s="87" t="n">
        <f aca="false">IF(AND($U50&gt;FH$6,$U50&lt;=FI$6),+$T50,0)</f>
        <v>0</v>
      </c>
      <c r="FJ50" s="87" t="n">
        <f aca="false">IF(AND($U50&gt;FI$6,$U50&lt;=FJ$6),+$T50,0)</f>
        <v>0</v>
      </c>
      <c r="FK50" s="87" t="n">
        <f aca="false">IF(AND($U50&gt;FJ$6,$U50&lt;=FK$6),+$T50,0)</f>
        <v>0</v>
      </c>
      <c r="FL50" s="87" t="n">
        <f aca="false">IF(AND($U50&gt;FK$6,$U50&lt;=FL$6),+$T50,0)</f>
        <v>0</v>
      </c>
      <c r="FM50" s="87" t="n">
        <f aca="false">IF(AND($U50&gt;FL$6,$U50&lt;=FM$6),+$T50,0)</f>
        <v>0</v>
      </c>
      <c r="FN50" s="87" t="n">
        <f aca="false">IF(AND($U50&gt;FM$6,$U50&lt;=FN$6),+$T50,0)</f>
        <v>0</v>
      </c>
      <c r="FO50" s="87" t="n">
        <f aca="false">IF(AND($U50&gt;FN$6,$U50&lt;=FO$6),+$T50,0)</f>
        <v>0</v>
      </c>
      <c r="FP50" s="87" t="n">
        <f aca="false">IF(AND($U50&gt;FO$6,$U50&lt;=FP$6),+$T50,0)</f>
        <v>0</v>
      </c>
      <c r="FQ50" s="87" t="n">
        <f aca="false">IF(AND($U50&gt;FP$6,$U50&lt;=FQ$6),+$T50,0)</f>
        <v>0</v>
      </c>
      <c r="FR50" s="87" t="n">
        <f aca="false">IF(AND($U50&gt;FQ$6,$U50&lt;=FR$6),+$T50,0)</f>
        <v>0</v>
      </c>
      <c r="FS50" s="87" t="n">
        <f aca="false">IF(AND($U50&gt;FR$6,$U50&lt;=FS$6),+$T50,0)</f>
        <v>0</v>
      </c>
      <c r="FT50" s="87" t="n">
        <f aca="false">IF(AND($U50&gt;FS$6,$U50&lt;=FT$6),+$T50,0)</f>
        <v>0</v>
      </c>
      <c r="FU50" s="87" t="n">
        <f aca="false">IF(AND($U50&gt;FT$6,$U50&lt;=FU$6),+$T50,0)</f>
        <v>0</v>
      </c>
      <c r="FV50" s="87" t="n">
        <f aca="false">IF(AND($U50&gt;FU$6,$U50&lt;=FV$6),+$T50,0)</f>
        <v>0</v>
      </c>
      <c r="FW50" s="87" t="n">
        <f aca="false">IF(AND($U50&gt;FV$6,$U50&lt;=FW$6),+$T50,0)</f>
        <v>0</v>
      </c>
      <c r="FX50" s="87" t="n">
        <f aca="false">IF(AND($U50&gt;FW$6,$U50&lt;=FX$6),+$T50,0)</f>
        <v>0</v>
      </c>
      <c r="FY50" s="87" t="n">
        <f aca="false">IF(AND($U50&gt;FX$6,$U50&lt;=FY$6),+$T50,0)</f>
        <v>0</v>
      </c>
      <c r="FZ50" s="87" t="n">
        <f aca="false">IF(AND($U50&gt;FY$6,$U50&lt;=FZ$6),+$T50,0)</f>
        <v>0</v>
      </c>
      <c r="GA50" s="87" t="n">
        <f aca="false">IF(AND($U50&gt;FZ$6,$U50&lt;=GA$6),+$T50,0)</f>
        <v>0</v>
      </c>
      <c r="GB50" s="87" t="n">
        <f aca="false">IF(AND($U50&gt;GA$6,$U50&lt;=GB$6),+$T50,0)</f>
        <v>0</v>
      </c>
      <c r="GC50" s="87"/>
      <c r="GD50" s="65" t="n">
        <f aca="false">SUM($X50:$GC50)</f>
        <v>374.4</v>
      </c>
      <c r="GE50" s="65" t="n">
        <f aca="false">+GD50-T50</f>
        <v>0</v>
      </c>
      <c r="GF50" s="120"/>
      <c r="GG50" s="120"/>
      <c r="GH50" s="120"/>
      <c r="GI50" s="120"/>
      <c r="GJ50" s="120"/>
      <c r="GK50" s="120"/>
      <c r="GL50" s="120"/>
      <c r="GM50" s="120"/>
      <c r="GN50" s="120"/>
      <c r="GO50" s="120"/>
      <c r="GP50" s="120"/>
      <c r="GQ50" s="120"/>
      <c r="GR50" s="120"/>
      <c r="GS50" s="120"/>
      <c r="GT50" s="120"/>
      <c r="GU50" s="120"/>
      <c r="GV50" s="120"/>
      <c r="GW50" s="120"/>
      <c r="GX50" s="120"/>
      <c r="GY50" s="120"/>
      <c r="GZ50" s="120"/>
      <c r="HA50" s="120"/>
      <c r="HB50" s="120"/>
      <c r="HC50" s="120"/>
      <c r="HD50" s="120"/>
      <c r="HE50" s="120"/>
      <c r="HF50" s="120"/>
      <c r="HG50" s="120"/>
      <c r="HH50" s="120"/>
      <c r="HI50" s="120"/>
      <c r="HJ50" s="120"/>
      <c r="HK50" s="120"/>
      <c r="HL50" s="120"/>
      <c r="HM50" s="120"/>
      <c r="HN50" s="120"/>
      <c r="HO50" s="120"/>
      <c r="HP50" s="120"/>
      <c r="HQ50" s="120"/>
      <c r="HR50" s="120"/>
      <c r="HS50" s="120"/>
      <c r="HT50" s="120"/>
      <c r="HU50" s="120"/>
      <c r="HV50" s="120"/>
      <c r="HW50" s="120"/>
      <c r="HX50" s="120"/>
      <c r="HY50" s="120"/>
      <c r="HZ50" s="120"/>
      <c r="IA50" s="120"/>
      <c r="IB50" s="120"/>
      <c r="IC50" s="120"/>
      <c r="ID50" s="120"/>
      <c r="IE50" s="120"/>
      <c r="IF50" s="120"/>
      <c r="IG50" s="120"/>
      <c r="IH50" s="120"/>
      <c r="II50" s="120"/>
      <c r="IJ50" s="120"/>
      <c r="IK50" s="120"/>
      <c r="IL50" s="120"/>
      <c r="IM50" s="120"/>
      <c r="IN50" s="120"/>
      <c r="IO50" s="120"/>
      <c r="IP50" s="120"/>
      <c r="IQ50" s="120"/>
      <c r="IR50" s="120"/>
      <c r="IS50" s="120"/>
      <c r="IT50" s="120"/>
      <c r="IU50" s="120"/>
      <c r="IV50" s="120"/>
      <c r="IW50" s="120"/>
    </row>
    <row r="51" customFormat="false" ht="12.75" hidden="false" customHeight="false" outlineLevel="0" collapsed="false">
      <c r="A51" s="96" t="n">
        <v>4</v>
      </c>
      <c r="B51" s="86" t="s">
        <v>260</v>
      </c>
      <c r="C51" s="97" t="s">
        <v>257</v>
      </c>
      <c r="D51" s="81" t="s">
        <v>295</v>
      </c>
      <c r="E51" s="0" t="s">
        <v>296</v>
      </c>
      <c r="F51" s="99" t="n">
        <v>37134</v>
      </c>
      <c r="H51" s="101" t="s">
        <v>297</v>
      </c>
      <c r="I51" s="42" t="s">
        <v>328</v>
      </c>
      <c r="J51" s="89" t="s">
        <v>298</v>
      </c>
      <c r="K51" s="39"/>
      <c r="L51" s="101" t="s">
        <v>284</v>
      </c>
      <c r="M51" s="35"/>
      <c r="N51" s="35" t="s">
        <v>299</v>
      </c>
      <c r="O51" s="101"/>
      <c r="P51" s="101"/>
      <c r="Q51" s="101"/>
      <c r="R51" s="105" t="n">
        <v>100</v>
      </c>
      <c r="S51" s="101" t="s">
        <v>288</v>
      </c>
      <c r="T51" s="55" t="n">
        <f aca="false">IF($S51="USD",+$R51,VLOOKUP($S51,Rates!$A$3:$C$7,3)*$R51)</f>
        <v>100</v>
      </c>
      <c r="U51" s="107" t="n">
        <f aca="false">DATE(2005,5,1)</f>
        <v>38473</v>
      </c>
      <c r="V51" s="18"/>
      <c r="W51" s="18"/>
      <c r="X51" s="87" t="n">
        <f aca="false">IF(AND($U51&gt;W$6,$U51&lt;=X$6),+$T51,0)</f>
        <v>0</v>
      </c>
      <c r="Y51" s="87" t="n">
        <f aca="false">IF(AND($U51&gt;X$6,$U51&lt;=Y$6),+$T51,0)</f>
        <v>0</v>
      </c>
      <c r="Z51" s="87" t="n">
        <f aca="false">IF(AND($U51&gt;Y$6,$U51&lt;=Z$6),+$T51,0)</f>
        <v>0</v>
      </c>
      <c r="AA51" s="87" t="n">
        <f aca="false">IF(AND($U51&gt;Z$6,$U51&lt;=AA$6),+$T51,0)</f>
        <v>0</v>
      </c>
      <c r="AB51" s="87" t="n">
        <f aca="false">IF(AND($U51&gt;AA$6,$U51&lt;=AB$6),+$T51,0)</f>
        <v>0</v>
      </c>
      <c r="AC51" s="87" t="n">
        <f aca="false">IF(AND($U51&gt;AB$6,$U51&lt;=AC$6),+$T51,0)</f>
        <v>0</v>
      </c>
      <c r="AD51" s="87" t="n">
        <f aca="false">IF(AND($U51&gt;AC$6,$U51&lt;=AD$6),+$T51,0)</f>
        <v>0</v>
      </c>
      <c r="AE51" s="87" t="n">
        <f aca="false">IF(AND($U51&gt;AD$6,$U51&lt;=AE$6),+$T51,0)</f>
        <v>0</v>
      </c>
      <c r="AF51" s="87" t="n">
        <f aca="false">IF(AND($U51&gt;AE$6,$U51&lt;=AF$6),+$T51,0)</f>
        <v>0</v>
      </c>
      <c r="AG51" s="87" t="n">
        <f aca="false">IF(AND($U51&gt;AF$6,$U51&lt;=AG$6),+$T51,0)</f>
        <v>0</v>
      </c>
      <c r="AH51" s="87" t="n">
        <f aca="false">IF(AND($U51&gt;AG$6,$U51&lt;=AH$6),+$T51,0)</f>
        <v>0</v>
      </c>
      <c r="AI51" s="87" t="n">
        <f aca="false">IF(AND($U51&gt;AH$6,$U51&lt;=AI$6),+$T51,0)</f>
        <v>0</v>
      </c>
      <c r="AJ51" s="87" t="n">
        <f aca="false">IF(AND($U51&gt;AI$6,$U51&lt;=AJ$6),+$T51,0)</f>
        <v>0</v>
      </c>
      <c r="AK51" s="87" t="n">
        <f aca="false">IF(AND($U51&gt;AJ$6,$U51&lt;=AK$6),+$T51,0)</f>
        <v>0</v>
      </c>
      <c r="AL51" s="87" t="n">
        <f aca="false">IF(AND($U51&gt;AK$6,$U51&lt;=AL$6),+$T51,0)</f>
        <v>0</v>
      </c>
      <c r="AM51" s="87" t="n">
        <f aca="false">IF(AND($U51&gt;AL$6,$U51&lt;=AM$6),+$T51,0)</f>
        <v>100</v>
      </c>
      <c r="AN51" s="87" t="n">
        <f aca="false">IF(AND($U51&gt;AM$6,$U51&lt;=AN$6),+$T51,0)</f>
        <v>0</v>
      </c>
      <c r="AO51" s="87" t="n">
        <f aca="false">IF(AND($U51&gt;AN$6,$U51&lt;=AO$6),+$T51,0)</f>
        <v>0</v>
      </c>
      <c r="AP51" s="87" t="n">
        <f aca="false">IF(AND($U51&gt;AO$6,$U51&lt;=AP$6),+$T51,0)</f>
        <v>0</v>
      </c>
      <c r="AQ51" s="87" t="n">
        <f aca="false">IF(AND($U51&gt;AP$6,$U51&lt;=AQ$6),+$T51,0)</f>
        <v>0</v>
      </c>
      <c r="AR51" s="87" t="n">
        <f aca="false">IF(AND($U51&gt;AQ$6,$U51&lt;=AR$6),+$T51,0)</f>
        <v>0</v>
      </c>
      <c r="AS51" s="87" t="n">
        <f aca="false">IF(AND($U51&gt;AR$6,$U51&lt;=AS$6),+$T51,0)</f>
        <v>0</v>
      </c>
      <c r="AT51" s="87" t="n">
        <f aca="false">IF(AND($U51&gt;AS$6,$U51&lt;=AT$6),+$T51,0)</f>
        <v>0</v>
      </c>
      <c r="AU51" s="87" t="n">
        <f aca="false">IF(AND($U51&gt;AT$6,$U51&lt;=AU$6),+$T51,0)</f>
        <v>0</v>
      </c>
      <c r="AV51" s="87" t="n">
        <f aca="false">IF(AND($U51&gt;AU$6,$U51&lt;=AV$6),+$T51,0)</f>
        <v>0</v>
      </c>
      <c r="AW51" s="87" t="n">
        <f aca="false">IF(AND($U51&gt;AV$6,$U51&lt;=AW$6),+$T51,0)</f>
        <v>0</v>
      </c>
      <c r="AX51" s="87" t="n">
        <f aca="false">IF(AND($U51&gt;AW$6,$U51&lt;=AX$6),+$T51,0)</f>
        <v>0</v>
      </c>
      <c r="AY51" s="87" t="n">
        <f aca="false">IF(AND($U51&gt;AX$6,$U51&lt;=AY$6),+$T51,0)</f>
        <v>0</v>
      </c>
      <c r="AZ51" s="87" t="n">
        <f aca="false">IF(AND($U51&gt;AY$6,$U51&lt;=AZ$6),+$T51,0)</f>
        <v>0</v>
      </c>
      <c r="BA51" s="87" t="n">
        <f aca="false">IF(AND($U51&gt;AZ$6,$U51&lt;=BA$6),+$T51,0)</f>
        <v>0</v>
      </c>
      <c r="BB51" s="87" t="n">
        <f aca="false">IF(AND($U51&gt;BA$6,$U51&lt;=BB$6),+$T51,0)</f>
        <v>0</v>
      </c>
      <c r="BC51" s="87" t="n">
        <f aca="false">IF(AND($U51&gt;BB$6,$U51&lt;=BC$6),+$T51,0)</f>
        <v>0</v>
      </c>
      <c r="BD51" s="87" t="n">
        <f aca="false">IF(AND($U51&gt;BC$6,$U51&lt;=BD$6),+$T51,0)</f>
        <v>0</v>
      </c>
      <c r="BE51" s="87" t="n">
        <f aca="false">IF(AND($U51&gt;BD$6,$U51&lt;=BE$6),+$T51,0)</f>
        <v>0</v>
      </c>
      <c r="BF51" s="87" t="n">
        <f aca="false">IF(AND($U51&gt;BE$6,$U51&lt;=BF$6),+$T51,0)</f>
        <v>0</v>
      </c>
      <c r="BG51" s="87" t="n">
        <f aca="false">IF(AND($U51&gt;BF$6,$U51&lt;=BG$6),+$T51,0)</f>
        <v>0</v>
      </c>
      <c r="BH51" s="87" t="n">
        <f aca="false">IF(AND($U51&gt;BG$6,$U51&lt;=BH$6),+$T51,0)</f>
        <v>0</v>
      </c>
      <c r="BI51" s="87" t="n">
        <f aca="false">IF(AND($U51&gt;BH$6,$U51&lt;=BI$6),+$T51,0)</f>
        <v>0</v>
      </c>
      <c r="BJ51" s="87" t="n">
        <f aca="false">IF(AND($U51&gt;BI$6,$U51&lt;=BJ$6),+$T51,0)</f>
        <v>0</v>
      </c>
      <c r="BK51" s="87" t="n">
        <f aca="false">IF(AND($U51&gt;BJ$6,$U51&lt;=BK$6),+$T51,0)</f>
        <v>0</v>
      </c>
      <c r="BL51" s="87" t="n">
        <f aca="false">IF(AND($U51&gt;BK$6,$U51&lt;=BL$6),+$T51,0)</f>
        <v>0</v>
      </c>
      <c r="BM51" s="87" t="n">
        <f aca="false">IF(AND($U51&gt;BL$6,$U51&lt;=BM$6),+$T51,0)</f>
        <v>0</v>
      </c>
      <c r="BN51" s="87" t="n">
        <f aca="false">IF(AND($U51&gt;BM$6,$U51&lt;=BN$6),+$T51,0)</f>
        <v>0</v>
      </c>
      <c r="BO51" s="87" t="n">
        <f aca="false">IF(AND($U51&gt;BN$6,$U51&lt;=BO$6),+$T51,0)</f>
        <v>0</v>
      </c>
      <c r="BP51" s="87" t="n">
        <f aca="false">IF(AND($U51&gt;BO$6,$U51&lt;=BP$6),+$T51,0)</f>
        <v>0</v>
      </c>
      <c r="BQ51" s="87" t="n">
        <f aca="false">IF(AND($U51&gt;BP$6,$U51&lt;=BQ$6),+$T51,0)</f>
        <v>0</v>
      </c>
      <c r="BR51" s="87" t="n">
        <f aca="false">IF(AND($U51&gt;BQ$6,$U51&lt;=BR$6),+$T51,0)</f>
        <v>0</v>
      </c>
      <c r="BS51" s="87" t="n">
        <f aca="false">IF(AND($U51&gt;BR$6,$U51&lt;=BS$6),+$T51,0)</f>
        <v>0</v>
      </c>
      <c r="BT51" s="87" t="n">
        <f aca="false">IF(AND($U51&gt;BS$6,$U51&lt;=BT$6),+$T51,0)</f>
        <v>0</v>
      </c>
      <c r="BU51" s="87" t="n">
        <f aca="false">IF(AND($U51&gt;BT$6,$U51&lt;=BU$6),+$T51,0)</f>
        <v>0</v>
      </c>
      <c r="BV51" s="87" t="n">
        <f aca="false">IF(AND($U51&gt;BU$6,$U51&lt;=BV$6),+$T51,0)</f>
        <v>0</v>
      </c>
      <c r="BW51" s="87" t="n">
        <f aca="false">IF(AND($U51&gt;BV$6,$U51&lt;=BW$6),+$T51,0)</f>
        <v>0</v>
      </c>
      <c r="BX51" s="87" t="n">
        <f aca="false">IF(AND($U51&gt;BW$6,$U51&lt;=BX$6),+$T51,0)</f>
        <v>0</v>
      </c>
      <c r="BY51" s="87" t="n">
        <f aca="false">IF(AND($U51&gt;BX$6,$U51&lt;=BY$6),+$T51,0)</f>
        <v>0</v>
      </c>
      <c r="BZ51" s="87" t="n">
        <f aca="false">IF(AND($U51&gt;BY$6,$U51&lt;=BZ$6),+$T51,0)</f>
        <v>0</v>
      </c>
      <c r="CA51" s="87" t="n">
        <f aca="false">IF(AND($U51&gt;BZ$6,$U51&lt;=CA$6),+$T51,0)</f>
        <v>0</v>
      </c>
      <c r="CB51" s="87" t="n">
        <f aca="false">IF(AND($U51&gt;CA$6,$U51&lt;=CB$6),+$T51,0)</f>
        <v>0</v>
      </c>
      <c r="CC51" s="87" t="n">
        <f aca="false">IF(AND($U51&gt;CB$6,$U51&lt;=CC$6),+$T51,0)</f>
        <v>0</v>
      </c>
      <c r="CD51" s="87" t="n">
        <f aca="false">IF(AND($U51&gt;CC$6,$U51&lt;=CD$6),+$T51,0)</f>
        <v>0</v>
      </c>
      <c r="CE51" s="87" t="n">
        <f aca="false">IF(AND($U51&gt;CD$6,$U51&lt;=CE$6),+$T51,0)</f>
        <v>0</v>
      </c>
      <c r="CF51" s="87" t="n">
        <f aca="false">IF(AND($U51&gt;CE$6,$U51&lt;=CF$6),+$T51,0)</f>
        <v>0</v>
      </c>
      <c r="CG51" s="87" t="n">
        <f aca="false">IF(AND($U51&gt;CF$6,$U51&lt;=CG$6),+$T51,0)</f>
        <v>0</v>
      </c>
      <c r="CH51" s="87" t="n">
        <f aca="false">IF(AND($U51&gt;CG$6,$U51&lt;=CH$6),+$T51,0)</f>
        <v>0</v>
      </c>
      <c r="CI51" s="87" t="n">
        <f aca="false">IF(AND($U51&gt;CH$6,$U51&lt;=CI$6),+$T51,0)</f>
        <v>0</v>
      </c>
      <c r="CJ51" s="87" t="n">
        <f aca="false">IF(AND($U51&gt;CI$6,$U51&lt;=CJ$6),+$T51,0)</f>
        <v>0</v>
      </c>
      <c r="CK51" s="87" t="n">
        <f aca="false">IF(AND($U51&gt;CJ$6,$U51&lt;=CK$6),+$T51,0)</f>
        <v>0</v>
      </c>
      <c r="CL51" s="87" t="n">
        <f aca="false">IF(AND($U51&gt;CK$6,$U51&lt;=CL$6),+$T51,0)</f>
        <v>0</v>
      </c>
      <c r="CM51" s="87" t="n">
        <f aca="false">IF(AND($U51&gt;CL$6,$U51&lt;=CM$6),+$T51,0)</f>
        <v>0</v>
      </c>
      <c r="CN51" s="87" t="n">
        <f aca="false">IF(AND($U51&gt;CM$6,$U51&lt;=CN$6),+$T51,0)</f>
        <v>0</v>
      </c>
      <c r="CO51" s="87" t="n">
        <f aca="false">IF(AND($U51&gt;CN$6,$U51&lt;=CO$6),+$T51,0)</f>
        <v>0</v>
      </c>
      <c r="CP51" s="87" t="n">
        <f aca="false">IF(AND($U51&gt;CO$6,$U51&lt;=CP$6),+$T51,0)</f>
        <v>0</v>
      </c>
      <c r="CQ51" s="87" t="n">
        <f aca="false">IF(AND($U51&gt;CP$6,$U51&lt;=CQ$6),+$T51,0)</f>
        <v>0</v>
      </c>
      <c r="CR51" s="87" t="n">
        <f aca="false">IF(AND($U51&gt;CQ$6,$U51&lt;=CR$6),+$T51,0)</f>
        <v>0</v>
      </c>
      <c r="CS51" s="87" t="n">
        <f aca="false">IF(AND($U51&gt;CR$6,$U51&lt;=CS$6),+$T51,0)</f>
        <v>0</v>
      </c>
      <c r="CT51" s="87" t="n">
        <f aca="false">IF(AND($U51&gt;CS$6,$U51&lt;=CT$6),+$T51,0)</f>
        <v>0</v>
      </c>
      <c r="CU51" s="87" t="n">
        <f aca="false">IF(AND($U51&gt;CT$6,$U51&lt;=CU$6),+$T51,0)</f>
        <v>0</v>
      </c>
      <c r="CV51" s="87" t="n">
        <f aca="false">IF(AND($U51&gt;CU$6,$U51&lt;=CV$6),+$T51,0)</f>
        <v>0</v>
      </c>
      <c r="CW51" s="87" t="n">
        <f aca="false">IF(AND($U51&gt;CV$6,$U51&lt;=CW$6),+$T51,0)</f>
        <v>0</v>
      </c>
      <c r="CX51" s="87" t="n">
        <f aca="false">IF(AND($U51&gt;CW$6,$U51&lt;=CX$6),+$T51,0)</f>
        <v>0</v>
      </c>
      <c r="CY51" s="87" t="n">
        <f aca="false">IF(AND($U51&gt;CX$6,$U51&lt;=CY$6),+$T51,0)</f>
        <v>0</v>
      </c>
      <c r="CZ51" s="87" t="n">
        <f aca="false">IF(AND($U51&gt;CY$6,$U51&lt;=CZ$6),+$T51,0)</f>
        <v>0</v>
      </c>
      <c r="DA51" s="87" t="n">
        <f aca="false">IF(AND($U51&gt;CZ$6,$U51&lt;=DA$6),+$T51,0)</f>
        <v>0</v>
      </c>
      <c r="DB51" s="87" t="n">
        <f aca="false">IF(AND($U51&gt;DA$6,$U51&lt;=DB$6),+$T51,0)</f>
        <v>0</v>
      </c>
      <c r="DC51" s="87" t="n">
        <f aca="false">IF(AND($U51&gt;DB$6,$U51&lt;=DC$6),+$T51,0)</f>
        <v>0</v>
      </c>
      <c r="DD51" s="87" t="n">
        <f aca="false">IF(AND($U51&gt;DC$6,$U51&lt;=DD$6),+$T51,0)</f>
        <v>0</v>
      </c>
      <c r="DE51" s="87" t="n">
        <f aca="false">IF(AND($U51&gt;DD$6,$U51&lt;=DE$6),+$T51,0)</f>
        <v>0</v>
      </c>
      <c r="DF51" s="87" t="n">
        <f aca="false">IF(AND($U51&gt;DE$6,$U51&lt;=DF$6),+$T51,0)</f>
        <v>0</v>
      </c>
      <c r="DG51" s="87" t="n">
        <f aca="false">IF(AND($U51&gt;DF$6,$U51&lt;=DG$6),+$T51,0)</f>
        <v>0</v>
      </c>
      <c r="DH51" s="87" t="n">
        <f aca="false">IF(AND($U51&gt;DG$6,$U51&lt;=DH$6),+$T51,0)</f>
        <v>0</v>
      </c>
      <c r="DI51" s="87" t="n">
        <f aca="false">IF(AND($U51&gt;DH$6,$U51&lt;=DI$6),+$T51,0)</f>
        <v>0</v>
      </c>
      <c r="DJ51" s="87" t="n">
        <f aca="false">IF(AND($U51&gt;DI$6,$U51&lt;=DJ$6),+$T51,0)</f>
        <v>0</v>
      </c>
      <c r="DK51" s="87" t="n">
        <f aca="false">IF(AND($U51&gt;DJ$6,$U51&lt;=DK$6),+$T51,0)</f>
        <v>0</v>
      </c>
      <c r="DL51" s="87" t="n">
        <f aca="false">IF(AND($U51&gt;DK$6,$U51&lt;=DL$6),+$T51,0)</f>
        <v>0</v>
      </c>
      <c r="DM51" s="87" t="n">
        <f aca="false">IF(AND($U51&gt;DL$6,$U51&lt;=DM$6),+$T51,0)</f>
        <v>0</v>
      </c>
      <c r="DN51" s="87" t="n">
        <f aca="false">IF(AND($U51&gt;DM$6,$U51&lt;=DN$6),+$T51,0)</f>
        <v>0</v>
      </c>
      <c r="DO51" s="87" t="n">
        <f aca="false">IF(AND($U51&gt;DN$6,$U51&lt;=DO$6),+$T51,0)</f>
        <v>0</v>
      </c>
      <c r="DP51" s="87" t="n">
        <f aca="false">IF(AND($U51&gt;DO$6,$U51&lt;=DP$6),+$T51,0)</f>
        <v>0</v>
      </c>
      <c r="DQ51" s="87" t="n">
        <f aca="false">IF(AND($U51&gt;DP$6,$U51&lt;=DQ$6),+$T51,0)</f>
        <v>0</v>
      </c>
      <c r="DR51" s="87" t="n">
        <f aca="false">IF(AND($U51&gt;DQ$6,$U51&lt;=DR$6),+$T51,0)</f>
        <v>0</v>
      </c>
      <c r="DS51" s="87" t="n">
        <f aca="false">IF(AND($U51&gt;DR$6,$U51&lt;=DS$6),+$T51,0)</f>
        <v>0</v>
      </c>
      <c r="DT51" s="87" t="n">
        <f aca="false">IF(AND($U51&gt;DS$6,$U51&lt;=DT$6),+$T51,0)</f>
        <v>0</v>
      </c>
      <c r="DU51" s="87" t="n">
        <f aca="false">IF(AND($U51&gt;DT$6,$U51&lt;=DU$6),+$T51,0)</f>
        <v>0</v>
      </c>
      <c r="DV51" s="87" t="n">
        <f aca="false">IF(AND($U51&gt;DU$6,$U51&lt;=DV$6),+$T51,0)</f>
        <v>0</v>
      </c>
      <c r="DW51" s="87" t="n">
        <f aca="false">IF(AND($U51&gt;DV$6,$U51&lt;=DW$6),+$T51,0)</f>
        <v>0</v>
      </c>
      <c r="DX51" s="87" t="n">
        <f aca="false">IF(AND($U51&gt;DW$6,$U51&lt;=DX$6),+$T51,0)</f>
        <v>0</v>
      </c>
      <c r="DY51" s="87" t="n">
        <f aca="false">IF(AND($U51&gt;DX$6,$U51&lt;=DY$6),+$T51,0)</f>
        <v>0</v>
      </c>
      <c r="DZ51" s="87" t="n">
        <f aca="false">IF(AND($U51&gt;DY$6,$U51&lt;=DZ$6),+$T51,0)</f>
        <v>0</v>
      </c>
      <c r="EA51" s="87" t="n">
        <f aca="false">IF(AND($U51&gt;DZ$6,$U51&lt;=EA$6),+$T51,0)</f>
        <v>0</v>
      </c>
      <c r="EB51" s="87" t="n">
        <f aca="false">IF(AND($U51&gt;EA$6,$U51&lt;=EB$6),+$T51,0)</f>
        <v>0</v>
      </c>
      <c r="EC51" s="87" t="n">
        <f aca="false">IF(AND($U51&gt;EB$6,$U51&lt;=EC$6),+$T51,0)</f>
        <v>0</v>
      </c>
      <c r="ED51" s="87" t="n">
        <f aca="false">IF(AND($U51&gt;EC$6,$U51&lt;=ED$6),+$T51,0)</f>
        <v>0</v>
      </c>
      <c r="EE51" s="87" t="n">
        <f aca="false">IF(AND($U51&gt;ED$6,$U51&lt;=EE$6),+$T51,0)</f>
        <v>0</v>
      </c>
      <c r="EF51" s="87" t="n">
        <f aca="false">IF(AND($U51&gt;EE$6,$U51&lt;=EF$6),+$T51,0)</f>
        <v>0</v>
      </c>
      <c r="EG51" s="87" t="n">
        <f aca="false">IF(AND($U51&gt;EF$6,$U51&lt;=EG$6),+$T51,0)</f>
        <v>0</v>
      </c>
      <c r="EH51" s="87" t="n">
        <f aca="false">IF(AND($U51&gt;EG$6,$U51&lt;=EH$6),+$T51,0)</f>
        <v>0</v>
      </c>
      <c r="EI51" s="87" t="n">
        <f aca="false">IF(AND($U51&gt;EH$6,$U51&lt;=EI$6),+$T51,0)</f>
        <v>0</v>
      </c>
      <c r="EJ51" s="87" t="n">
        <f aca="false">IF(AND($U51&gt;EI$6,$U51&lt;=EJ$6),+$T51,0)</f>
        <v>0</v>
      </c>
      <c r="EK51" s="87" t="n">
        <f aca="false">IF(AND($U51&gt;EJ$6,$U51&lt;=EK$6),+$T51,0)</f>
        <v>0</v>
      </c>
      <c r="EL51" s="87" t="n">
        <f aca="false">IF(AND($U51&gt;EK$6,$U51&lt;=EL$6),+$T51,0)</f>
        <v>0</v>
      </c>
      <c r="EM51" s="87" t="n">
        <f aca="false">IF(AND($U51&gt;EL$6,$U51&lt;=EM$6),+$T51,0)</f>
        <v>0</v>
      </c>
      <c r="EN51" s="87" t="n">
        <f aca="false">IF(AND($U51&gt;EM$6,$U51&lt;=EN$6),+$T51,0)</f>
        <v>0</v>
      </c>
      <c r="EO51" s="87" t="n">
        <f aca="false">IF(AND($U51&gt;EN$6,$U51&lt;=EO$6),+$T51,0)</f>
        <v>0</v>
      </c>
      <c r="EP51" s="87" t="n">
        <f aca="false">IF(AND($U51&gt;EO$6,$U51&lt;=EP$6),+$T51,0)</f>
        <v>0</v>
      </c>
      <c r="EQ51" s="87" t="n">
        <f aca="false">IF(AND($U51&gt;EP$6,$U51&lt;=EQ$6),+$T51,0)</f>
        <v>0</v>
      </c>
      <c r="ER51" s="87" t="n">
        <f aca="false">IF(AND($U51&gt;EQ$6,$U51&lt;=ER$6),+$T51,0)</f>
        <v>0</v>
      </c>
      <c r="ES51" s="87" t="n">
        <f aca="false">IF(AND($U51&gt;ER$6,$U51&lt;=ES$6),+$T51,0)</f>
        <v>0</v>
      </c>
      <c r="ET51" s="87" t="n">
        <f aca="false">IF(AND($U51&gt;ES$6,$U51&lt;=ET$6),+$T51,0)</f>
        <v>0</v>
      </c>
      <c r="EU51" s="87" t="n">
        <f aca="false">IF(AND($U51&gt;ET$6,$U51&lt;=EU$6),+$T51,0)</f>
        <v>0</v>
      </c>
      <c r="EV51" s="87" t="n">
        <f aca="false">IF(AND($U51&gt;EU$6,$U51&lt;=EV$6),+$T51,0)</f>
        <v>0</v>
      </c>
      <c r="EW51" s="87" t="n">
        <f aca="false">IF(AND($U51&gt;EV$6,$U51&lt;=EW$6),+$T51,0)</f>
        <v>0</v>
      </c>
      <c r="EX51" s="87" t="n">
        <f aca="false">IF(AND($U51&gt;EW$6,$U51&lt;=EX$6),+$T51,0)</f>
        <v>0</v>
      </c>
      <c r="EY51" s="87" t="n">
        <f aca="false">IF(AND($U51&gt;EX$6,$U51&lt;=EY$6),+$T51,0)</f>
        <v>0</v>
      </c>
      <c r="EZ51" s="87" t="n">
        <f aca="false">IF(AND($U51&gt;EY$6,$U51&lt;=EZ$6),+$T51,0)</f>
        <v>0</v>
      </c>
      <c r="FA51" s="87" t="n">
        <f aca="false">IF(AND($U51&gt;EZ$6,$U51&lt;=FA$6),+$T51,0)</f>
        <v>0</v>
      </c>
      <c r="FB51" s="87" t="n">
        <f aca="false">IF(AND($U51&gt;FA$6,$U51&lt;=FB$6),+$T51,0)</f>
        <v>0</v>
      </c>
      <c r="FC51" s="87" t="n">
        <f aca="false">IF(AND($U51&gt;FB$6,$U51&lt;=FC$6),+$T51,0)</f>
        <v>0</v>
      </c>
      <c r="FD51" s="87" t="n">
        <f aca="false">IF(AND($U51&gt;FC$6,$U51&lt;=FD$6),+$T51,0)</f>
        <v>0</v>
      </c>
      <c r="FE51" s="87" t="n">
        <f aca="false">IF(AND($U51&gt;FD$6,$U51&lt;=FE$6),+$T51,0)</f>
        <v>0</v>
      </c>
      <c r="FF51" s="87" t="n">
        <f aca="false">IF(AND($U51&gt;FE$6,$U51&lt;=FF$6),+$T51,0)</f>
        <v>0</v>
      </c>
      <c r="FG51" s="87" t="n">
        <f aca="false">IF(AND($U51&gt;FF$6,$U51&lt;=FG$6),+$T51,0)</f>
        <v>0</v>
      </c>
      <c r="FH51" s="87" t="n">
        <f aca="false">IF(AND($U51&gt;FG$6,$U51&lt;=FH$6),+$T51,0)</f>
        <v>0</v>
      </c>
      <c r="FI51" s="87" t="n">
        <f aca="false">IF(AND($U51&gt;FH$6,$U51&lt;=FI$6),+$T51,0)</f>
        <v>0</v>
      </c>
      <c r="FJ51" s="87" t="n">
        <f aca="false">IF(AND($U51&gt;FI$6,$U51&lt;=FJ$6),+$T51,0)</f>
        <v>0</v>
      </c>
      <c r="FK51" s="87" t="n">
        <f aca="false">IF(AND($U51&gt;FJ$6,$U51&lt;=FK$6),+$T51,0)</f>
        <v>0</v>
      </c>
      <c r="FL51" s="87" t="n">
        <f aca="false">IF(AND($U51&gt;FK$6,$U51&lt;=FL$6),+$T51,0)</f>
        <v>0</v>
      </c>
      <c r="FM51" s="87" t="n">
        <f aca="false">IF(AND($U51&gt;FL$6,$U51&lt;=FM$6),+$T51,0)</f>
        <v>0</v>
      </c>
      <c r="FN51" s="87" t="n">
        <f aca="false">IF(AND($U51&gt;FM$6,$U51&lt;=FN$6),+$T51,0)</f>
        <v>0</v>
      </c>
      <c r="FO51" s="87" t="n">
        <f aca="false">IF(AND($U51&gt;FN$6,$U51&lt;=FO$6),+$T51,0)</f>
        <v>0</v>
      </c>
      <c r="FP51" s="87" t="n">
        <f aca="false">IF(AND($U51&gt;FO$6,$U51&lt;=FP$6),+$T51,0)</f>
        <v>0</v>
      </c>
      <c r="FQ51" s="87" t="n">
        <f aca="false">IF(AND($U51&gt;FP$6,$U51&lt;=FQ$6),+$T51,0)</f>
        <v>0</v>
      </c>
      <c r="FR51" s="87" t="n">
        <f aca="false">IF(AND($U51&gt;FQ$6,$U51&lt;=FR$6),+$T51,0)</f>
        <v>0</v>
      </c>
      <c r="FS51" s="87" t="n">
        <f aca="false">IF(AND($U51&gt;FR$6,$U51&lt;=FS$6),+$T51,0)</f>
        <v>0</v>
      </c>
      <c r="FT51" s="87" t="n">
        <f aca="false">IF(AND($U51&gt;FS$6,$U51&lt;=FT$6),+$T51,0)</f>
        <v>0</v>
      </c>
      <c r="FU51" s="87" t="n">
        <f aca="false">IF(AND($U51&gt;FT$6,$U51&lt;=FU$6),+$T51,0)</f>
        <v>0</v>
      </c>
      <c r="FV51" s="87" t="n">
        <f aca="false">IF(AND($U51&gt;FU$6,$U51&lt;=FV$6),+$T51,0)</f>
        <v>0</v>
      </c>
      <c r="FW51" s="87" t="n">
        <f aca="false">IF(AND($U51&gt;FV$6,$U51&lt;=FW$6),+$T51,0)</f>
        <v>0</v>
      </c>
      <c r="FX51" s="87" t="n">
        <f aca="false">IF(AND($U51&gt;FW$6,$U51&lt;=FX$6),+$T51,0)</f>
        <v>0</v>
      </c>
      <c r="FY51" s="87" t="n">
        <f aca="false">IF(AND($U51&gt;FX$6,$U51&lt;=FY$6),+$T51,0)</f>
        <v>0</v>
      </c>
      <c r="FZ51" s="87" t="n">
        <f aca="false">IF(AND($U51&gt;FY$6,$U51&lt;=FZ$6),+$T51,0)</f>
        <v>0</v>
      </c>
      <c r="GA51" s="87" t="n">
        <f aca="false">IF(AND($U51&gt;FZ$6,$U51&lt;=GA$6),+$T51,0)</f>
        <v>0</v>
      </c>
      <c r="GB51" s="87" t="n">
        <f aca="false">IF(AND($U51&gt;GA$6,$U51&lt;=GB$6),+$T51,0)</f>
        <v>0</v>
      </c>
      <c r="GC51" s="18"/>
      <c r="GD51" s="65" t="n">
        <f aca="false">SUM($X51:$GC51)</f>
        <v>100</v>
      </c>
      <c r="GE51" s="65" t="n">
        <f aca="false">+GD51-T51</f>
        <v>0</v>
      </c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  <c r="IV51" s="18"/>
      <c r="IW51" s="18"/>
    </row>
    <row r="52" customFormat="false" ht="12.75" hidden="false" customHeight="false" outlineLevel="0" collapsed="false">
      <c r="A52" s="96" t="n">
        <v>4</v>
      </c>
      <c r="B52" s="86" t="s">
        <v>260</v>
      </c>
      <c r="C52" s="97" t="s">
        <v>257</v>
      </c>
      <c r="D52" s="81" t="s">
        <v>295</v>
      </c>
      <c r="E52" s="0" t="s">
        <v>296</v>
      </c>
      <c r="F52" s="99" t="n">
        <v>37133</v>
      </c>
      <c r="H52" s="101" t="s">
        <v>297</v>
      </c>
      <c r="I52" s="44" t="s">
        <v>329</v>
      </c>
      <c r="J52" s="39" t="s">
        <v>256</v>
      </c>
      <c r="L52" s="101" t="s">
        <v>284</v>
      </c>
      <c r="R52" s="52" t="n">
        <v>1250</v>
      </c>
      <c r="S52" s="101" t="s">
        <v>288</v>
      </c>
      <c r="T52" s="55" t="n">
        <f aca="false">IF($S52="USD",+$R52,VLOOKUP($S52,Rates!$A$3:$C$7,3)*$R52)</f>
        <v>1250</v>
      </c>
      <c r="U52" s="108" t="n">
        <f aca="false">DATE(2005,5,1)</f>
        <v>38473</v>
      </c>
      <c r="AM52" s="0" t="n">
        <v>1250</v>
      </c>
    </row>
    <row r="53" customFormat="false" ht="12.75" hidden="false" customHeight="false" outlineLevel="0" collapsed="false">
      <c r="A53" s="96" t="n">
        <v>4</v>
      </c>
      <c r="B53" s="86" t="s">
        <v>260</v>
      </c>
      <c r="C53" s="97" t="s">
        <v>257</v>
      </c>
      <c r="D53" s="81" t="s">
        <v>295</v>
      </c>
      <c r="E53" s="0" t="s">
        <v>296</v>
      </c>
      <c r="F53" s="99" t="n">
        <v>37134</v>
      </c>
      <c r="H53" s="101" t="s">
        <v>297</v>
      </c>
      <c r="I53" s="42" t="s">
        <v>330</v>
      </c>
      <c r="J53" s="89" t="s">
        <v>298</v>
      </c>
      <c r="K53" s="39"/>
      <c r="L53" s="101" t="s">
        <v>284</v>
      </c>
      <c r="M53" s="35"/>
      <c r="N53" s="35"/>
      <c r="O53" s="101"/>
      <c r="P53" s="101"/>
      <c r="Q53" s="101"/>
      <c r="R53" s="105" t="n">
        <v>175</v>
      </c>
      <c r="S53" s="101" t="s">
        <v>288</v>
      </c>
      <c r="T53" s="55" t="n">
        <f aca="false">IF($S53="USD",+$R53,VLOOKUP($S53,Rates!$A$3:$C$7,3)*$R53)</f>
        <v>175</v>
      </c>
      <c r="U53" s="107" t="n">
        <v>38494</v>
      </c>
      <c r="V53" s="18"/>
      <c r="W53" s="18"/>
      <c r="X53" s="87" t="n">
        <f aca="false">IF(AND($U53&gt;W$6,$U53&lt;=X$6),+$T53,0)</f>
        <v>0</v>
      </c>
      <c r="Y53" s="87" t="n">
        <f aca="false">IF(AND($U53&gt;X$6,$U53&lt;=Y$6),+$T53,0)</f>
        <v>0</v>
      </c>
      <c r="Z53" s="87" t="n">
        <f aca="false">IF(AND($U53&gt;Y$6,$U53&lt;=Z$6),+$T53,0)</f>
        <v>0</v>
      </c>
      <c r="AA53" s="87" t="n">
        <f aca="false">IF(AND($U53&gt;Z$6,$U53&lt;=AA$6),+$T53,0)</f>
        <v>0</v>
      </c>
      <c r="AB53" s="87" t="n">
        <f aca="false">IF(AND($U53&gt;AA$6,$U53&lt;=AB$6),+$T53,0)</f>
        <v>0</v>
      </c>
      <c r="AC53" s="87" t="n">
        <f aca="false">IF(AND($U53&gt;AB$6,$U53&lt;=AC$6),+$T53,0)</f>
        <v>0</v>
      </c>
      <c r="AD53" s="87" t="n">
        <f aca="false">IF(AND($U53&gt;AC$6,$U53&lt;=AD$6),+$T53,0)</f>
        <v>0</v>
      </c>
      <c r="AE53" s="87" t="n">
        <f aca="false">IF(AND($U53&gt;AD$6,$U53&lt;=AE$6),+$T53,0)</f>
        <v>0</v>
      </c>
      <c r="AF53" s="87" t="n">
        <f aca="false">IF(AND($U53&gt;AE$6,$U53&lt;=AF$6),+$T53,0)</f>
        <v>0</v>
      </c>
      <c r="AG53" s="87" t="n">
        <f aca="false">IF(AND($U53&gt;AF$6,$U53&lt;=AG$6),+$T53,0)</f>
        <v>0</v>
      </c>
      <c r="AH53" s="87" t="n">
        <f aca="false">IF(AND($U53&gt;AG$6,$U53&lt;=AH$6),+$T53,0)</f>
        <v>0</v>
      </c>
      <c r="AI53" s="87" t="n">
        <f aca="false">IF(AND($U53&gt;AH$6,$U53&lt;=AI$6),+$T53,0)</f>
        <v>0</v>
      </c>
      <c r="AJ53" s="87" t="n">
        <f aca="false">IF(AND($U53&gt;AI$6,$U53&lt;=AJ$6),+$T53,0)</f>
        <v>0</v>
      </c>
      <c r="AK53" s="87" t="n">
        <f aca="false">IF(AND($U53&gt;AJ$6,$U53&lt;=AK$6),+$T53,0)</f>
        <v>0</v>
      </c>
      <c r="AL53" s="87" t="n">
        <f aca="false">IF(AND($U53&gt;AK$6,$U53&lt;=AL$6),+$T53,0)</f>
        <v>0</v>
      </c>
      <c r="AM53" s="87" t="n">
        <f aca="false">IF(AND($U53&gt;AL$6,$U53&lt;=AM$6),+$T53,0)</f>
        <v>175</v>
      </c>
      <c r="AN53" s="87" t="n">
        <f aca="false">IF(AND($U53&gt;AM$6,$U53&lt;=AN$6),+$T53,0)</f>
        <v>0</v>
      </c>
      <c r="AO53" s="87" t="n">
        <f aca="false">IF(AND($U53&gt;AN$6,$U53&lt;=AO$6),+$T53,0)</f>
        <v>0</v>
      </c>
      <c r="AP53" s="87" t="n">
        <f aca="false">IF(AND($U53&gt;AO$6,$U53&lt;=AP$6),+$T53,0)</f>
        <v>0</v>
      </c>
      <c r="AQ53" s="87" t="n">
        <f aca="false">IF(AND($U53&gt;AP$6,$U53&lt;=AQ$6),+$T53,0)</f>
        <v>0</v>
      </c>
      <c r="AR53" s="87" t="n">
        <f aca="false">IF(AND($U53&gt;AQ$6,$U53&lt;=AR$6),+$T53,0)</f>
        <v>0</v>
      </c>
      <c r="AS53" s="87" t="n">
        <f aca="false">IF(AND($U53&gt;AR$6,$U53&lt;=AS$6),+$T53,0)</f>
        <v>0</v>
      </c>
      <c r="AT53" s="87" t="n">
        <f aca="false">IF(AND($U53&gt;AS$6,$U53&lt;=AT$6),+$T53,0)</f>
        <v>0</v>
      </c>
      <c r="AU53" s="87" t="n">
        <f aca="false">IF(AND($U53&gt;AT$6,$U53&lt;=AU$6),+$T53,0)</f>
        <v>0</v>
      </c>
      <c r="AV53" s="87" t="n">
        <f aca="false">IF(AND($U53&gt;AU$6,$U53&lt;=AV$6),+$T53,0)</f>
        <v>0</v>
      </c>
      <c r="AW53" s="87" t="n">
        <f aca="false">IF(AND($U53&gt;AV$6,$U53&lt;=AW$6),+$T53,0)</f>
        <v>0</v>
      </c>
      <c r="AX53" s="87" t="n">
        <f aca="false">IF(AND($U53&gt;AW$6,$U53&lt;=AX$6),+$T53,0)</f>
        <v>0</v>
      </c>
      <c r="AY53" s="87" t="n">
        <f aca="false">IF(AND($U53&gt;AX$6,$U53&lt;=AY$6),+$T53,0)</f>
        <v>0</v>
      </c>
      <c r="AZ53" s="87" t="n">
        <f aca="false">IF(AND($U53&gt;AY$6,$U53&lt;=AZ$6),+$T53,0)</f>
        <v>0</v>
      </c>
      <c r="BA53" s="87" t="n">
        <f aca="false">IF(AND($U53&gt;AZ$6,$U53&lt;=BA$6),+$T53,0)</f>
        <v>0</v>
      </c>
      <c r="BB53" s="87" t="n">
        <f aca="false">IF(AND($U53&gt;BA$6,$U53&lt;=BB$6),+$T53,0)</f>
        <v>0</v>
      </c>
      <c r="BC53" s="87" t="n">
        <f aca="false">IF(AND($U53&gt;BB$6,$U53&lt;=BC$6),+$T53,0)</f>
        <v>0</v>
      </c>
      <c r="BD53" s="87" t="n">
        <f aca="false">IF(AND($U53&gt;BC$6,$U53&lt;=BD$6),+$T53,0)</f>
        <v>0</v>
      </c>
      <c r="BE53" s="87" t="n">
        <f aca="false">IF(AND($U53&gt;BD$6,$U53&lt;=BE$6),+$T53,0)</f>
        <v>0</v>
      </c>
      <c r="BF53" s="87" t="n">
        <f aca="false">IF(AND($U53&gt;BE$6,$U53&lt;=BF$6),+$T53,0)</f>
        <v>0</v>
      </c>
      <c r="BG53" s="87" t="n">
        <f aca="false">IF(AND($U53&gt;BF$6,$U53&lt;=BG$6),+$T53,0)</f>
        <v>0</v>
      </c>
      <c r="BH53" s="87" t="n">
        <f aca="false">IF(AND($U53&gt;BG$6,$U53&lt;=BH$6),+$T53,0)</f>
        <v>0</v>
      </c>
      <c r="BI53" s="87" t="n">
        <f aca="false">IF(AND($U53&gt;BH$6,$U53&lt;=BI$6),+$T53,0)</f>
        <v>0</v>
      </c>
      <c r="BJ53" s="87" t="n">
        <f aca="false">IF(AND($U53&gt;BI$6,$U53&lt;=BJ$6),+$T53,0)</f>
        <v>0</v>
      </c>
      <c r="BK53" s="87" t="n">
        <f aca="false">IF(AND($U53&gt;BJ$6,$U53&lt;=BK$6),+$T53,0)</f>
        <v>0</v>
      </c>
      <c r="BL53" s="87" t="n">
        <f aca="false">IF(AND($U53&gt;BK$6,$U53&lt;=BL$6),+$T53,0)</f>
        <v>0</v>
      </c>
      <c r="BM53" s="87" t="n">
        <f aca="false">IF(AND($U53&gt;BL$6,$U53&lt;=BM$6),+$T53,0)</f>
        <v>0</v>
      </c>
      <c r="BN53" s="87" t="n">
        <f aca="false">IF(AND($U53&gt;BM$6,$U53&lt;=BN$6),+$T53,0)</f>
        <v>0</v>
      </c>
      <c r="BO53" s="87" t="n">
        <f aca="false">IF(AND($U53&gt;BN$6,$U53&lt;=BO$6),+$T53,0)</f>
        <v>0</v>
      </c>
      <c r="BP53" s="87" t="n">
        <f aca="false">IF(AND($U53&gt;BO$6,$U53&lt;=BP$6),+$T53,0)</f>
        <v>0</v>
      </c>
      <c r="BQ53" s="87" t="n">
        <f aca="false">IF(AND($U53&gt;BP$6,$U53&lt;=BQ$6),+$T53,0)</f>
        <v>0</v>
      </c>
      <c r="BR53" s="87" t="n">
        <f aca="false">IF(AND($U53&gt;BQ$6,$U53&lt;=BR$6),+$T53,0)</f>
        <v>0</v>
      </c>
      <c r="BS53" s="87" t="n">
        <f aca="false">IF(AND($U53&gt;BR$6,$U53&lt;=BS$6),+$T53,0)</f>
        <v>0</v>
      </c>
      <c r="BT53" s="87" t="n">
        <f aca="false">IF(AND($U53&gt;BS$6,$U53&lt;=BT$6),+$T53,0)</f>
        <v>0</v>
      </c>
      <c r="BU53" s="87" t="n">
        <f aca="false">IF(AND($U53&gt;BT$6,$U53&lt;=BU$6),+$T53,0)</f>
        <v>0</v>
      </c>
      <c r="BV53" s="87" t="n">
        <f aca="false">IF(AND($U53&gt;BU$6,$U53&lt;=BV$6),+$T53,0)</f>
        <v>0</v>
      </c>
      <c r="BW53" s="87" t="n">
        <f aca="false">IF(AND($U53&gt;BV$6,$U53&lt;=BW$6),+$T53,0)</f>
        <v>0</v>
      </c>
      <c r="BX53" s="87" t="n">
        <f aca="false">IF(AND($U53&gt;BW$6,$U53&lt;=BX$6),+$T53,0)</f>
        <v>0</v>
      </c>
      <c r="BY53" s="87" t="n">
        <f aca="false">IF(AND($U53&gt;BX$6,$U53&lt;=BY$6),+$T53,0)</f>
        <v>0</v>
      </c>
      <c r="BZ53" s="87" t="n">
        <f aca="false">IF(AND($U53&gt;BY$6,$U53&lt;=BZ$6),+$T53,0)</f>
        <v>0</v>
      </c>
      <c r="CA53" s="87" t="n">
        <f aca="false">IF(AND($U53&gt;BZ$6,$U53&lt;=CA$6),+$T53,0)</f>
        <v>0</v>
      </c>
      <c r="CB53" s="87" t="n">
        <f aca="false">IF(AND($U53&gt;CA$6,$U53&lt;=CB$6),+$T53,0)</f>
        <v>0</v>
      </c>
      <c r="CC53" s="87" t="n">
        <f aca="false">IF(AND($U53&gt;CB$6,$U53&lt;=CC$6),+$T53,0)</f>
        <v>0</v>
      </c>
      <c r="CD53" s="87" t="n">
        <f aca="false">IF(AND($U53&gt;CC$6,$U53&lt;=CD$6),+$T53,0)</f>
        <v>0</v>
      </c>
      <c r="CE53" s="87" t="n">
        <f aca="false">IF(AND($U53&gt;CD$6,$U53&lt;=CE$6),+$T53,0)</f>
        <v>0</v>
      </c>
      <c r="CF53" s="87" t="n">
        <f aca="false">IF(AND($U53&gt;CE$6,$U53&lt;=CF$6),+$T53,0)</f>
        <v>0</v>
      </c>
      <c r="CG53" s="87" t="n">
        <f aca="false">IF(AND($U53&gt;CF$6,$U53&lt;=CG$6),+$T53,0)</f>
        <v>0</v>
      </c>
      <c r="CH53" s="87" t="n">
        <f aca="false">IF(AND($U53&gt;CG$6,$U53&lt;=CH$6),+$T53,0)</f>
        <v>0</v>
      </c>
      <c r="CI53" s="87" t="n">
        <f aca="false">IF(AND($U53&gt;CH$6,$U53&lt;=CI$6),+$T53,0)</f>
        <v>0</v>
      </c>
      <c r="CJ53" s="87" t="n">
        <f aca="false">IF(AND($U53&gt;CI$6,$U53&lt;=CJ$6),+$T53,0)</f>
        <v>0</v>
      </c>
      <c r="CK53" s="87" t="n">
        <f aca="false">IF(AND($U53&gt;CJ$6,$U53&lt;=CK$6),+$T53,0)</f>
        <v>0</v>
      </c>
      <c r="CL53" s="87" t="n">
        <f aca="false">IF(AND($U53&gt;CK$6,$U53&lt;=CL$6),+$T53,0)</f>
        <v>0</v>
      </c>
      <c r="CM53" s="87" t="n">
        <f aca="false">IF(AND($U53&gt;CL$6,$U53&lt;=CM$6),+$T53,0)</f>
        <v>0</v>
      </c>
      <c r="CN53" s="87" t="n">
        <f aca="false">IF(AND($U53&gt;CM$6,$U53&lt;=CN$6),+$T53,0)</f>
        <v>0</v>
      </c>
      <c r="CO53" s="87" t="n">
        <f aca="false">IF(AND($U53&gt;CN$6,$U53&lt;=CO$6),+$T53,0)</f>
        <v>0</v>
      </c>
      <c r="CP53" s="87" t="n">
        <f aca="false">IF(AND($U53&gt;CO$6,$U53&lt;=CP$6),+$T53,0)</f>
        <v>0</v>
      </c>
      <c r="CQ53" s="87" t="n">
        <f aca="false">IF(AND($U53&gt;CP$6,$U53&lt;=CQ$6),+$T53,0)</f>
        <v>0</v>
      </c>
      <c r="CR53" s="87" t="n">
        <f aca="false">IF(AND($U53&gt;CQ$6,$U53&lt;=CR$6),+$T53,0)</f>
        <v>0</v>
      </c>
      <c r="CS53" s="87" t="n">
        <f aca="false">IF(AND($U53&gt;CR$6,$U53&lt;=CS$6),+$T53,0)</f>
        <v>0</v>
      </c>
      <c r="CT53" s="87" t="n">
        <f aca="false">IF(AND($U53&gt;CS$6,$U53&lt;=CT$6),+$T53,0)</f>
        <v>0</v>
      </c>
      <c r="CU53" s="87" t="n">
        <f aca="false">IF(AND($U53&gt;CT$6,$U53&lt;=CU$6),+$T53,0)</f>
        <v>0</v>
      </c>
      <c r="CV53" s="87" t="n">
        <f aca="false">IF(AND($U53&gt;CU$6,$U53&lt;=CV$6),+$T53,0)</f>
        <v>0</v>
      </c>
      <c r="CW53" s="87" t="n">
        <f aca="false">IF(AND($U53&gt;CV$6,$U53&lt;=CW$6),+$T53,0)</f>
        <v>0</v>
      </c>
      <c r="CX53" s="87" t="n">
        <f aca="false">IF(AND($U53&gt;CW$6,$U53&lt;=CX$6),+$T53,0)</f>
        <v>0</v>
      </c>
      <c r="CY53" s="87" t="n">
        <f aca="false">IF(AND($U53&gt;CX$6,$U53&lt;=CY$6),+$T53,0)</f>
        <v>0</v>
      </c>
      <c r="CZ53" s="87" t="n">
        <f aca="false">IF(AND($U53&gt;CY$6,$U53&lt;=CZ$6),+$T53,0)</f>
        <v>0</v>
      </c>
      <c r="DA53" s="87" t="n">
        <f aca="false">IF(AND($U53&gt;CZ$6,$U53&lt;=DA$6),+$T53,0)</f>
        <v>0</v>
      </c>
      <c r="DB53" s="87" t="n">
        <f aca="false">IF(AND($U53&gt;DA$6,$U53&lt;=DB$6),+$T53,0)</f>
        <v>0</v>
      </c>
      <c r="DC53" s="87" t="n">
        <f aca="false">IF(AND($U53&gt;DB$6,$U53&lt;=DC$6),+$T53,0)</f>
        <v>0</v>
      </c>
      <c r="DD53" s="87" t="n">
        <f aca="false">IF(AND($U53&gt;DC$6,$U53&lt;=DD$6),+$T53,0)</f>
        <v>0</v>
      </c>
      <c r="DE53" s="87" t="n">
        <f aca="false">IF(AND($U53&gt;DD$6,$U53&lt;=DE$6),+$T53,0)</f>
        <v>0</v>
      </c>
      <c r="DF53" s="87" t="n">
        <f aca="false">IF(AND($U53&gt;DE$6,$U53&lt;=DF$6),+$T53,0)</f>
        <v>0</v>
      </c>
      <c r="DG53" s="87" t="n">
        <f aca="false">IF(AND($U53&gt;DF$6,$U53&lt;=DG$6),+$T53,0)</f>
        <v>0</v>
      </c>
      <c r="DH53" s="87" t="n">
        <f aca="false">IF(AND($U53&gt;DG$6,$U53&lt;=DH$6),+$T53,0)</f>
        <v>0</v>
      </c>
      <c r="DI53" s="87" t="n">
        <f aca="false">IF(AND($U53&gt;DH$6,$U53&lt;=DI$6),+$T53,0)</f>
        <v>0</v>
      </c>
      <c r="DJ53" s="87" t="n">
        <f aca="false">IF(AND($U53&gt;DI$6,$U53&lt;=DJ$6),+$T53,0)</f>
        <v>0</v>
      </c>
      <c r="DK53" s="87" t="n">
        <f aca="false">IF(AND($U53&gt;DJ$6,$U53&lt;=DK$6),+$T53,0)</f>
        <v>0</v>
      </c>
      <c r="DL53" s="87" t="n">
        <f aca="false">IF(AND($U53&gt;DK$6,$U53&lt;=DL$6),+$T53,0)</f>
        <v>0</v>
      </c>
      <c r="DM53" s="87" t="n">
        <f aca="false">IF(AND($U53&gt;DL$6,$U53&lt;=DM$6),+$T53,0)</f>
        <v>0</v>
      </c>
      <c r="DN53" s="87" t="n">
        <f aca="false">IF(AND($U53&gt;DM$6,$U53&lt;=DN$6),+$T53,0)</f>
        <v>0</v>
      </c>
      <c r="DO53" s="87" t="n">
        <f aca="false">IF(AND($U53&gt;DN$6,$U53&lt;=DO$6),+$T53,0)</f>
        <v>0</v>
      </c>
      <c r="DP53" s="87" t="n">
        <f aca="false">IF(AND($U53&gt;DO$6,$U53&lt;=DP$6),+$T53,0)</f>
        <v>0</v>
      </c>
      <c r="DQ53" s="87" t="n">
        <f aca="false">IF(AND($U53&gt;DP$6,$U53&lt;=DQ$6),+$T53,0)</f>
        <v>0</v>
      </c>
      <c r="DR53" s="87" t="n">
        <f aca="false">IF(AND($U53&gt;DQ$6,$U53&lt;=DR$6),+$T53,0)</f>
        <v>0</v>
      </c>
      <c r="DS53" s="87" t="n">
        <f aca="false">IF(AND($U53&gt;DR$6,$U53&lt;=DS$6),+$T53,0)</f>
        <v>0</v>
      </c>
      <c r="DT53" s="87" t="n">
        <f aca="false">IF(AND($U53&gt;DS$6,$U53&lt;=DT$6),+$T53,0)</f>
        <v>0</v>
      </c>
      <c r="DU53" s="87" t="n">
        <f aca="false">IF(AND($U53&gt;DT$6,$U53&lt;=DU$6),+$T53,0)</f>
        <v>0</v>
      </c>
      <c r="DV53" s="87" t="n">
        <f aca="false">IF(AND($U53&gt;DU$6,$U53&lt;=DV$6),+$T53,0)</f>
        <v>0</v>
      </c>
      <c r="DW53" s="87" t="n">
        <f aca="false">IF(AND($U53&gt;DV$6,$U53&lt;=DW$6),+$T53,0)</f>
        <v>0</v>
      </c>
      <c r="DX53" s="87" t="n">
        <f aca="false">IF(AND($U53&gt;DW$6,$U53&lt;=DX$6),+$T53,0)</f>
        <v>0</v>
      </c>
      <c r="DY53" s="87" t="n">
        <f aca="false">IF(AND($U53&gt;DX$6,$U53&lt;=DY$6),+$T53,0)</f>
        <v>0</v>
      </c>
      <c r="DZ53" s="87" t="n">
        <f aca="false">IF(AND($U53&gt;DY$6,$U53&lt;=DZ$6),+$T53,0)</f>
        <v>0</v>
      </c>
      <c r="EA53" s="87" t="n">
        <f aca="false">IF(AND($U53&gt;DZ$6,$U53&lt;=EA$6),+$T53,0)</f>
        <v>0</v>
      </c>
      <c r="EB53" s="87" t="n">
        <f aca="false">IF(AND($U53&gt;EA$6,$U53&lt;=EB$6),+$T53,0)</f>
        <v>0</v>
      </c>
      <c r="EC53" s="87" t="n">
        <f aca="false">IF(AND($U53&gt;EB$6,$U53&lt;=EC$6),+$T53,0)</f>
        <v>0</v>
      </c>
      <c r="ED53" s="87" t="n">
        <f aca="false">IF(AND($U53&gt;EC$6,$U53&lt;=ED$6),+$T53,0)</f>
        <v>0</v>
      </c>
      <c r="EE53" s="87" t="n">
        <f aca="false">IF(AND($U53&gt;ED$6,$U53&lt;=EE$6),+$T53,0)</f>
        <v>0</v>
      </c>
      <c r="EF53" s="87" t="n">
        <f aca="false">IF(AND($U53&gt;EE$6,$U53&lt;=EF$6),+$T53,0)</f>
        <v>0</v>
      </c>
      <c r="EG53" s="87" t="n">
        <f aca="false">IF(AND($U53&gt;EF$6,$U53&lt;=EG$6),+$T53,0)</f>
        <v>0</v>
      </c>
      <c r="EH53" s="87" t="n">
        <f aca="false">IF(AND($U53&gt;EG$6,$U53&lt;=EH$6),+$T53,0)</f>
        <v>0</v>
      </c>
      <c r="EI53" s="87" t="n">
        <f aca="false">IF(AND($U53&gt;EH$6,$U53&lt;=EI$6),+$T53,0)</f>
        <v>0</v>
      </c>
      <c r="EJ53" s="87" t="n">
        <f aca="false">IF(AND($U53&gt;EI$6,$U53&lt;=EJ$6),+$T53,0)</f>
        <v>0</v>
      </c>
      <c r="EK53" s="87" t="n">
        <f aca="false">IF(AND($U53&gt;EJ$6,$U53&lt;=EK$6),+$T53,0)</f>
        <v>0</v>
      </c>
      <c r="EL53" s="87" t="n">
        <f aca="false">IF(AND($U53&gt;EK$6,$U53&lt;=EL$6),+$T53,0)</f>
        <v>0</v>
      </c>
      <c r="EM53" s="87" t="n">
        <f aca="false">IF(AND($U53&gt;EL$6,$U53&lt;=EM$6),+$T53,0)</f>
        <v>0</v>
      </c>
      <c r="EN53" s="87" t="n">
        <f aca="false">IF(AND($U53&gt;EM$6,$U53&lt;=EN$6),+$T53,0)</f>
        <v>0</v>
      </c>
      <c r="EO53" s="87" t="n">
        <f aca="false">IF(AND($U53&gt;EN$6,$U53&lt;=EO$6),+$T53,0)</f>
        <v>0</v>
      </c>
      <c r="EP53" s="87" t="n">
        <f aca="false">IF(AND($U53&gt;EO$6,$U53&lt;=EP$6),+$T53,0)</f>
        <v>0</v>
      </c>
      <c r="EQ53" s="87" t="n">
        <f aca="false">IF(AND($U53&gt;EP$6,$U53&lt;=EQ$6),+$T53,0)</f>
        <v>0</v>
      </c>
      <c r="ER53" s="87" t="n">
        <f aca="false">IF(AND($U53&gt;EQ$6,$U53&lt;=ER$6),+$T53,0)</f>
        <v>0</v>
      </c>
      <c r="ES53" s="87" t="n">
        <f aca="false">IF(AND($U53&gt;ER$6,$U53&lt;=ES$6),+$T53,0)</f>
        <v>0</v>
      </c>
      <c r="ET53" s="87" t="n">
        <f aca="false">IF(AND($U53&gt;ES$6,$U53&lt;=ET$6),+$T53,0)</f>
        <v>0</v>
      </c>
      <c r="EU53" s="87" t="n">
        <f aca="false">IF(AND($U53&gt;ET$6,$U53&lt;=EU$6),+$T53,0)</f>
        <v>0</v>
      </c>
      <c r="EV53" s="87" t="n">
        <f aca="false">IF(AND($U53&gt;EU$6,$U53&lt;=EV$6),+$T53,0)</f>
        <v>0</v>
      </c>
      <c r="EW53" s="87" t="n">
        <f aca="false">IF(AND($U53&gt;EV$6,$U53&lt;=EW$6),+$T53,0)</f>
        <v>0</v>
      </c>
      <c r="EX53" s="87" t="n">
        <f aca="false">IF(AND($U53&gt;EW$6,$U53&lt;=EX$6),+$T53,0)</f>
        <v>0</v>
      </c>
      <c r="EY53" s="87" t="n">
        <f aca="false">IF(AND($U53&gt;EX$6,$U53&lt;=EY$6),+$T53,0)</f>
        <v>0</v>
      </c>
      <c r="EZ53" s="87" t="n">
        <f aca="false">IF(AND($U53&gt;EY$6,$U53&lt;=EZ$6),+$T53,0)</f>
        <v>0</v>
      </c>
      <c r="FA53" s="87" t="n">
        <f aca="false">IF(AND($U53&gt;EZ$6,$U53&lt;=FA$6),+$T53,0)</f>
        <v>0</v>
      </c>
      <c r="FB53" s="87" t="n">
        <f aca="false">IF(AND($U53&gt;FA$6,$U53&lt;=FB$6),+$T53,0)</f>
        <v>0</v>
      </c>
      <c r="FC53" s="87" t="n">
        <f aca="false">IF(AND($U53&gt;FB$6,$U53&lt;=FC$6),+$T53,0)</f>
        <v>0</v>
      </c>
      <c r="FD53" s="87" t="n">
        <f aca="false">IF(AND($U53&gt;FC$6,$U53&lt;=FD$6),+$T53,0)</f>
        <v>0</v>
      </c>
      <c r="FE53" s="87" t="n">
        <f aca="false">IF(AND($U53&gt;FD$6,$U53&lt;=FE$6),+$T53,0)</f>
        <v>0</v>
      </c>
      <c r="FF53" s="87" t="n">
        <f aca="false">IF(AND($U53&gt;FE$6,$U53&lt;=FF$6),+$T53,0)</f>
        <v>0</v>
      </c>
      <c r="FG53" s="87" t="n">
        <f aca="false">IF(AND($U53&gt;FF$6,$U53&lt;=FG$6),+$T53,0)</f>
        <v>0</v>
      </c>
      <c r="FH53" s="87" t="n">
        <f aca="false">IF(AND($U53&gt;FG$6,$U53&lt;=FH$6),+$T53,0)</f>
        <v>0</v>
      </c>
      <c r="FI53" s="87" t="n">
        <f aca="false">IF(AND($U53&gt;FH$6,$U53&lt;=FI$6),+$T53,0)</f>
        <v>0</v>
      </c>
      <c r="FJ53" s="87" t="n">
        <f aca="false">IF(AND($U53&gt;FI$6,$U53&lt;=FJ$6),+$T53,0)</f>
        <v>0</v>
      </c>
      <c r="FK53" s="87" t="n">
        <f aca="false">IF(AND($U53&gt;FJ$6,$U53&lt;=FK$6),+$T53,0)</f>
        <v>0</v>
      </c>
      <c r="FL53" s="87" t="n">
        <f aca="false">IF(AND($U53&gt;FK$6,$U53&lt;=FL$6),+$T53,0)</f>
        <v>0</v>
      </c>
      <c r="FM53" s="87" t="n">
        <f aca="false">IF(AND($U53&gt;FL$6,$U53&lt;=FM$6),+$T53,0)</f>
        <v>0</v>
      </c>
      <c r="FN53" s="87" t="n">
        <f aca="false">IF(AND($U53&gt;FM$6,$U53&lt;=FN$6),+$T53,0)</f>
        <v>0</v>
      </c>
      <c r="FO53" s="87" t="n">
        <f aca="false">IF(AND($U53&gt;FN$6,$U53&lt;=FO$6),+$T53,0)</f>
        <v>0</v>
      </c>
      <c r="FP53" s="87" t="n">
        <f aca="false">IF(AND($U53&gt;FO$6,$U53&lt;=FP$6),+$T53,0)</f>
        <v>0</v>
      </c>
      <c r="FQ53" s="87" t="n">
        <f aca="false">IF(AND($U53&gt;FP$6,$U53&lt;=FQ$6),+$T53,0)</f>
        <v>0</v>
      </c>
      <c r="FR53" s="87" t="n">
        <f aca="false">IF(AND($U53&gt;FQ$6,$U53&lt;=FR$6),+$T53,0)</f>
        <v>0</v>
      </c>
      <c r="FS53" s="87" t="n">
        <f aca="false">IF(AND($U53&gt;FR$6,$U53&lt;=FS$6),+$T53,0)</f>
        <v>0</v>
      </c>
      <c r="FT53" s="87" t="n">
        <f aca="false">IF(AND($U53&gt;FS$6,$U53&lt;=FT$6),+$T53,0)</f>
        <v>0</v>
      </c>
      <c r="FU53" s="87" t="n">
        <f aca="false">IF(AND($U53&gt;FT$6,$U53&lt;=FU$6),+$T53,0)</f>
        <v>0</v>
      </c>
      <c r="FV53" s="87" t="n">
        <f aca="false">IF(AND($U53&gt;FU$6,$U53&lt;=FV$6),+$T53,0)</f>
        <v>0</v>
      </c>
      <c r="FW53" s="87" t="n">
        <f aca="false">IF(AND($U53&gt;FV$6,$U53&lt;=FW$6),+$T53,0)</f>
        <v>0</v>
      </c>
      <c r="FX53" s="87" t="n">
        <f aca="false">IF(AND($U53&gt;FW$6,$U53&lt;=FX$6),+$T53,0)</f>
        <v>0</v>
      </c>
      <c r="FY53" s="87" t="n">
        <f aca="false">IF(AND($U53&gt;FX$6,$U53&lt;=FY$6),+$T53,0)</f>
        <v>0</v>
      </c>
      <c r="FZ53" s="87" t="n">
        <f aca="false">IF(AND($U53&gt;FY$6,$U53&lt;=FZ$6),+$T53,0)</f>
        <v>0</v>
      </c>
      <c r="GA53" s="87" t="n">
        <f aca="false">IF(AND($U53&gt;FZ$6,$U53&lt;=GA$6),+$T53,0)</f>
        <v>0</v>
      </c>
      <c r="GB53" s="87" t="n">
        <f aca="false">IF(AND($U53&gt;GA$6,$U53&lt;=GB$6),+$T53,0)</f>
        <v>0</v>
      </c>
      <c r="GC53" s="18"/>
      <c r="GD53" s="65" t="n">
        <f aca="false">SUM($X53:$GC53)</f>
        <v>175</v>
      </c>
      <c r="GE53" s="65" t="n">
        <f aca="false">+GD53-T53</f>
        <v>0</v>
      </c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  <c r="IV53" s="18"/>
      <c r="IW53" s="18"/>
    </row>
    <row r="54" customFormat="false" ht="12.75" hidden="false" customHeight="false" outlineLevel="0" collapsed="false">
      <c r="A54" s="96" t="n">
        <v>4</v>
      </c>
      <c r="B54" s="86" t="s">
        <v>260</v>
      </c>
      <c r="C54" s="97" t="s">
        <v>257</v>
      </c>
      <c r="D54" s="81" t="s">
        <v>295</v>
      </c>
      <c r="E54" s="0" t="s">
        <v>296</v>
      </c>
      <c r="F54" s="99" t="n">
        <v>37134</v>
      </c>
      <c r="H54" s="101" t="s">
        <v>297</v>
      </c>
      <c r="I54" s="42" t="s">
        <v>331</v>
      </c>
      <c r="J54" s="89" t="s">
        <v>298</v>
      </c>
      <c r="K54" s="121"/>
      <c r="L54" s="101" t="s">
        <v>284</v>
      </c>
      <c r="M54" s="35" t="s">
        <v>308</v>
      </c>
      <c r="N54" s="35"/>
      <c r="O54" s="101"/>
      <c r="P54" s="101"/>
      <c r="Q54" s="101"/>
      <c r="R54" s="105" t="n">
        <v>159.604</v>
      </c>
      <c r="S54" s="101" t="s">
        <v>288</v>
      </c>
      <c r="T54" s="55" t="n">
        <f aca="false">IF($S54="USD",+$R54,VLOOKUP($S54,Rates!$A$3:$C$7,3)*$R54)</f>
        <v>159.604</v>
      </c>
      <c r="U54" s="107" t="n">
        <f aca="false">DATE(2005,7,1)</f>
        <v>38534</v>
      </c>
      <c r="V54" s="120"/>
      <c r="W54" s="120"/>
      <c r="X54" s="87" t="n">
        <f aca="false">IF(AND($U54&gt;W$6,$U54&lt;=X$6),+$T54,0)</f>
        <v>0</v>
      </c>
      <c r="Y54" s="87" t="n">
        <f aca="false">IF(AND($U54&gt;X$6,$U54&lt;=Y$6),+$T54,0)</f>
        <v>0</v>
      </c>
      <c r="Z54" s="87" t="n">
        <f aca="false">IF(AND($U54&gt;Y$6,$U54&lt;=Z$6),+$T54,0)</f>
        <v>0</v>
      </c>
      <c r="AA54" s="87" t="n">
        <f aca="false">IF(AND($U54&gt;Z$6,$U54&lt;=AA$6),+$T54,0)</f>
        <v>0</v>
      </c>
      <c r="AB54" s="87" t="n">
        <f aca="false">IF(AND($U54&gt;AA$6,$U54&lt;=AB$6),+$T54,0)</f>
        <v>0</v>
      </c>
      <c r="AC54" s="87" t="n">
        <f aca="false">IF(AND($U54&gt;AB$6,$U54&lt;=AC$6),+$T54,0)</f>
        <v>0</v>
      </c>
      <c r="AD54" s="87" t="n">
        <f aca="false">IF(AND($U54&gt;AC$6,$U54&lt;=AD$6),+$T54,0)</f>
        <v>0</v>
      </c>
      <c r="AE54" s="87" t="n">
        <f aca="false">IF(AND($U54&gt;AD$6,$U54&lt;=AE$6),+$T54,0)</f>
        <v>0</v>
      </c>
      <c r="AF54" s="87" t="n">
        <f aca="false">IF(AND($U54&gt;AE$6,$U54&lt;=AF$6),+$T54,0)</f>
        <v>0</v>
      </c>
      <c r="AG54" s="87" t="n">
        <f aca="false">IF(AND($U54&gt;AF$6,$U54&lt;=AG$6),+$T54,0)</f>
        <v>0</v>
      </c>
      <c r="AH54" s="87" t="n">
        <f aca="false">IF(AND($U54&gt;AG$6,$U54&lt;=AH$6),+$T54,0)</f>
        <v>0</v>
      </c>
      <c r="AI54" s="87" t="n">
        <f aca="false">IF(AND($U54&gt;AH$6,$U54&lt;=AI$6),+$T54,0)</f>
        <v>0</v>
      </c>
      <c r="AJ54" s="87" t="n">
        <f aca="false">IF(AND($U54&gt;AI$6,$U54&lt;=AJ$6),+$T54,0)</f>
        <v>0</v>
      </c>
      <c r="AK54" s="87" t="n">
        <f aca="false">IF(AND($U54&gt;AJ$6,$U54&lt;=AK$6),+$T54,0)</f>
        <v>0</v>
      </c>
      <c r="AL54" s="87" t="n">
        <f aca="false">IF(AND($U54&gt;AK$6,$U54&lt;=AL$6),+$T54,0)</f>
        <v>0</v>
      </c>
      <c r="AM54" s="87" t="n">
        <f aca="false">IF(AND($U54&gt;AL$6,$U54&lt;=AM$6),+$T54,0)</f>
        <v>0</v>
      </c>
      <c r="AN54" s="87" t="n">
        <f aca="false">IF(AND($U54&gt;AM$6,$U54&lt;=AN$6),+$T54,0)</f>
        <v>159.604</v>
      </c>
      <c r="AO54" s="87" t="n">
        <f aca="false">IF(AND($U54&gt;AN$6,$U54&lt;=AO$6),+$T54,0)</f>
        <v>0</v>
      </c>
      <c r="AP54" s="87" t="n">
        <f aca="false">IF(AND($U54&gt;AO$6,$U54&lt;=AP$6),+$T54,0)</f>
        <v>0</v>
      </c>
      <c r="AQ54" s="87" t="n">
        <f aca="false">IF(AND($U54&gt;AP$6,$U54&lt;=AQ$6),+$T54,0)</f>
        <v>0</v>
      </c>
      <c r="AR54" s="87" t="n">
        <f aca="false">IF(AND($U54&gt;AQ$6,$U54&lt;=AR$6),+$T54,0)</f>
        <v>0</v>
      </c>
      <c r="AS54" s="87" t="n">
        <f aca="false">IF(AND($U54&gt;AR$6,$U54&lt;=AS$6),+$T54,0)</f>
        <v>0</v>
      </c>
      <c r="AT54" s="87" t="n">
        <f aca="false">IF(AND($U54&gt;AS$6,$U54&lt;=AT$6),+$T54,0)</f>
        <v>0</v>
      </c>
      <c r="AU54" s="87" t="n">
        <f aca="false">IF(AND($U54&gt;AT$6,$U54&lt;=AU$6),+$T54,0)</f>
        <v>0</v>
      </c>
      <c r="AV54" s="87" t="n">
        <f aca="false">IF(AND($U54&gt;AU$6,$U54&lt;=AV$6),+$T54,0)</f>
        <v>0</v>
      </c>
      <c r="AW54" s="87" t="n">
        <f aca="false">IF(AND($U54&gt;AV$6,$U54&lt;=AW$6),+$T54,0)</f>
        <v>0</v>
      </c>
      <c r="AX54" s="87" t="n">
        <f aca="false">IF(AND($U54&gt;AW$6,$U54&lt;=AX$6),+$T54,0)</f>
        <v>0</v>
      </c>
      <c r="AY54" s="87" t="n">
        <f aca="false">IF(AND($U54&gt;AX$6,$U54&lt;=AY$6),+$T54,0)</f>
        <v>0</v>
      </c>
      <c r="AZ54" s="87" t="n">
        <f aca="false">IF(AND($U54&gt;AY$6,$U54&lt;=AZ$6),+$T54,0)</f>
        <v>0</v>
      </c>
      <c r="BA54" s="87" t="n">
        <f aca="false">IF(AND($U54&gt;AZ$6,$U54&lt;=BA$6),+$T54,0)</f>
        <v>0</v>
      </c>
      <c r="BB54" s="87" t="n">
        <f aca="false">IF(AND($U54&gt;BA$6,$U54&lt;=BB$6),+$T54,0)</f>
        <v>0</v>
      </c>
      <c r="BC54" s="87" t="n">
        <f aca="false">IF(AND($U54&gt;BB$6,$U54&lt;=BC$6),+$T54,0)</f>
        <v>0</v>
      </c>
      <c r="BD54" s="87" t="n">
        <f aca="false">IF(AND($U54&gt;BC$6,$U54&lt;=BD$6),+$T54,0)</f>
        <v>0</v>
      </c>
      <c r="BE54" s="87" t="n">
        <f aca="false">IF(AND($U54&gt;BD$6,$U54&lt;=BE$6),+$T54,0)</f>
        <v>0</v>
      </c>
      <c r="BF54" s="87" t="n">
        <f aca="false">IF(AND($U54&gt;BE$6,$U54&lt;=BF$6),+$T54,0)</f>
        <v>0</v>
      </c>
      <c r="BG54" s="87" t="n">
        <f aca="false">IF(AND($U54&gt;BF$6,$U54&lt;=BG$6),+$T54,0)</f>
        <v>0</v>
      </c>
      <c r="BH54" s="87" t="n">
        <f aca="false">IF(AND($U54&gt;BG$6,$U54&lt;=BH$6),+$T54,0)</f>
        <v>0</v>
      </c>
      <c r="BI54" s="87" t="n">
        <f aca="false">IF(AND($U54&gt;BH$6,$U54&lt;=BI$6),+$T54,0)</f>
        <v>0</v>
      </c>
      <c r="BJ54" s="87" t="n">
        <f aca="false">IF(AND($U54&gt;BI$6,$U54&lt;=BJ$6),+$T54,0)</f>
        <v>0</v>
      </c>
      <c r="BK54" s="87" t="n">
        <f aca="false">IF(AND($U54&gt;BJ$6,$U54&lt;=BK$6),+$T54,0)</f>
        <v>0</v>
      </c>
      <c r="BL54" s="87" t="n">
        <f aca="false">IF(AND($U54&gt;BK$6,$U54&lt;=BL$6),+$T54,0)</f>
        <v>0</v>
      </c>
      <c r="BM54" s="87" t="n">
        <f aca="false">IF(AND($U54&gt;BL$6,$U54&lt;=BM$6),+$T54,0)</f>
        <v>0</v>
      </c>
      <c r="BN54" s="87" t="n">
        <f aca="false">IF(AND($U54&gt;BM$6,$U54&lt;=BN$6),+$T54,0)</f>
        <v>0</v>
      </c>
      <c r="BO54" s="87" t="n">
        <f aca="false">IF(AND($U54&gt;BN$6,$U54&lt;=BO$6),+$T54,0)</f>
        <v>0</v>
      </c>
      <c r="BP54" s="87" t="n">
        <f aca="false">IF(AND($U54&gt;BO$6,$U54&lt;=BP$6),+$T54,0)</f>
        <v>0</v>
      </c>
      <c r="BQ54" s="87" t="n">
        <f aca="false">IF(AND($U54&gt;BP$6,$U54&lt;=BQ$6),+$T54,0)</f>
        <v>0</v>
      </c>
      <c r="BR54" s="87" t="n">
        <f aca="false">IF(AND($U54&gt;BQ$6,$U54&lt;=BR$6),+$T54,0)</f>
        <v>0</v>
      </c>
      <c r="BS54" s="87" t="n">
        <f aca="false">IF(AND($U54&gt;BR$6,$U54&lt;=BS$6),+$T54,0)</f>
        <v>0</v>
      </c>
      <c r="BT54" s="87" t="n">
        <f aca="false">IF(AND($U54&gt;BS$6,$U54&lt;=BT$6),+$T54,0)</f>
        <v>0</v>
      </c>
      <c r="BU54" s="87" t="n">
        <f aca="false">IF(AND($U54&gt;BT$6,$U54&lt;=BU$6),+$T54,0)</f>
        <v>0</v>
      </c>
      <c r="BV54" s="87" t="n">
        <f aca="false">IF(AND($U54&gt;BU$6,$U54&lt;=BV$6),+$T54,0)</f>
        <v>0</v>
      </c>
      <c r="BW54" s="87" t="n">
        <f aca="false">IF(AND($U54&gt;BV$6,$U54&lt;=BW$6),+$T54,0)</f>
        <v>0</v>
      </c>
      <c r="BX54" s="87" t="n">
        <f aca="false">IF(AND($U54&gt;BW$6,$U54&lt;=BX$6),+$T54,0)</f>
        <v>0</v>
      </c>
      <c r="BY54" s="87" t="n">
        <f aca="false">IF(AND($U54&gt;BX$6,$U54&lt;=BY$6),+$T54,0)</f>
        <v>0</v>
      </c>
      <c r="BZ54" s="87" t="n">
        <f aca="false">IF(AND($U54&gt;BY$6,$U54&lt;=BZ$6),+$T54,0)</f>
        <v>0</v>
      </c>
      <c r="CA54" s="87" t="n">
        <f aca="false">IF(AND($U54&gt;BZ$6,$U54&lt;=CA$6),+$T54,0)</f>
        <v>0</v>
      </c>
      <c r="CB54" s="87" t="n">
        <f aca="false">IF(AND($U54&gt;CA$6,$U54&lt;=CB$6),+$T54,0)</f>
        <v>0</v>
      </c>
      <c r="CC54" s="87" t="n">
        <f aca="false">IF(AND($U54&gt;CB$6,$U54&lt;=CC$6),+$T54,0)</f>
        <v>0</v>
      </c>
      <c r="CD54" s="87" t="n">
        <f aca="false">IF(AND($U54&gt;CC$6,$U54&lt;=CD$6),+$T54,0)</f>
        <v>0</v>
      </c>
      <c r="CE54" s="87" t="n">
        <f aca="false">IF(AND($U54&gt;CD$6,$U54&lt;=CE$6),+$T54,0)</f>
        <v>0</v>
      </c>
      <c r="CF54" s="87" t="n">
        <f aca="false">IF(AND($U54&gt;CE$6,$U54&lt;=CF$6),+$T54,0)</f>
        <v>0</v>
      </c>
      <c r="CG54" s="87" t="n">
        <f aca="false">IF(AND($U54&gt;CF$6,$U54&lt;=CG$6),+$T54,0)</f>
        <v>0</v>
      </c>
      <c r="CH54" s="87" t="n">
        <f aca="false">IF(AND($U54&gt;CG$6,$U54&lt;=CH$6),+$T54,0)</f>
        <v>0</v>
      </c>
      <c r="CI54" s="87" t="n">
        <f aca="false">IF(AND($U54&gt;CH$6,$U54&lt;=CI$6),+$T54,0)</f>
        <v>0</v>
      </c>
      <c r="CJ54" s="87" t="n">
        <f aca="false">IF(AND($U54&gt;CI$6,$U54&lt;=CJ$6),+$T54,0)</f>
        <v>0</v>
      </c>
      <c r="CK54" s="87" t="n">
        <f aca="false">IF(AND($U54&gt;CJ$6,$U54&lt;=CK$6),+$T54,0)</f>
        <v>0</v>
      </c>
      <c r="CL54" s="87" t="n">
        <f aca="false">IF(AND($U54&gt;CK$6,$U54&lt;=CL$6),+$T54,0)</f>
        <v>0</v>
      </c>
      <c r="CM54" s="87" t="n">
        <f aca="false">IF(AND($U54&gt;CL$6,$U54&lt;=CM$6),+$T54,0)</f>
        <v>0</v>
      </c>
      <c r="CN54" s="87" t="n">
        <f aca="false">IF(AND($U54&gt;CM$6,$U54&lt;=CN$6),+$T54,0)</f>
        <v>0</v>
      </c>
      <c r="CO54" s="87" t="n">
        <f aca="false">IF(AND($U54&gt;CN$6,$U54&lt;=CO$6),+$T54,0)</f>
        <v>0</v>
      </c>
      <c r="CP54" s="87" t="n">
        <f aca="false">IF(AND($U54&gt;CO$6,$U54&lt;=CP$6),+$T54,0)</f>
        <v>0</v>
      </c>
      <c r="CQ54" s="87" t="n">
        <f aca="false">IF(AND($U54&gt;CP$6,$U54&lt;=CQ$6),+$T54,0)</f>
        <v>0</v>
      </c>
      <c r="CR54" s="87" t="n">
        <f aca="false">IF(AND($U54&gt;CQ$6,$U54&lt;=CR$6),+$T54,0)</f>
        <v>0</v>
      </c>
      <c r="CS54" s="87" t="n">
        <f aca="false">IF(AND($U54&gt;CR$6,$U54&lt;=CS$6),+$T54,0)</f>
        <v>0</v>
      </c>
      <c r="CT54" s="87" t="n">
        <f aca="false">IF(AND($U54&gt;CS$6,$U54&lt;=CT$6),+$T54,0)</f>
        <v>0</v>
      </c>
      <c r="CU54" s="87" t="n">
        <f aca="false">IF(AND($U54&gt;CT$6,$U54&lt;=CU$6),+$T54,0)</f>
        <v>0</v>
      </c>
      <c r="CV54" s="87" t="n">
        <f aca="false">IF(AND($U54&gt;CU$6,$U54&lt;=CV$6),+$T54,0)</f>
        <v>0</v>
      </c>
      <c r="CW54" s="87" t="n">
        <f aca="false">IF(AND($U54&gt;CV$6,$U54&lt;=CW$6),+$T54,0)</f>
        <v>0</v>
      </c>
      <c r="CX54" s="87" t="n">
        <f aca="false">IF(AND($U54&gt;CW$6,$U54&lt;=CX$6),+$T54,0)</f>
        <v>0</v>
      </c>
      <c r="CY54" s="87" t="n">
        <f aca="false">IF(AND($U54&gt;CX$6,$U54&lt;=CY$6),+$T54,0)</f>
        <v>0</v>
      </c>
      <c r="CZ54" s="87" t="n">
        <f aca="false">IF(AND($U54&gt;CY$6,$U54&lt;=CZ$6),+$T54,0)</f>
        <v>0</v>
      </c>
      <c r="DA54" s="87" t="n">
        <f aca="false">IF(AND($U54&gt;CZ$6,$U54&lt;=DA$6),+$T54,0)</f>
        <v>0</v>
      </c>
      <c r="DB54" s="87" t="n">
        <f aca="false">IF(AND($U54&gt;DA$6,$U54&lt;=DB$6),+$T54,0)</f>
        <v>0</v>
      </c>
      <c r="DC54" s="87" t="n">
        <f aca="false">IF(AND($U54&gt;DB$6,$U54&lt;=DC$6),+$T54,0)</f>
        <v>0</v>
      </c>
      <c r="DD54" s="87" t="n">
        <f aca="false">IF(AND($U54&gt;DC$6,$U54&lt;=DD$6),+$T54,0)</f>
        <v>0</v>
      </c>
      <c r="DE54" s="87" t="n">
        <f aca="false">IF(AND($U54&gt;DD$6,$U54&lt;=DE$6),+$T54,0)</f>
        <v>0</v>
      </c>
      <c r="DF54" s="87" t="n">
        <f aca="false">IF(AND($U54&gt;DE$6,$U54&lt;=DF$6),+$T54,0)</f>
        <v>0</v>
      </c>
      <c r="DG54" s="87" t="n">
        <f aca="false">IF(AND($U54&gt;DF$6,$U54&lt;=DG$6),+$T54,0)</f>
        <v>0</v>
      </c>
      <c r="DH54" s="87" t="n">
        <f aca="false">IF(AND($U54&gt;DG$6,$U54&lt;=DH$6),+$T54,0)</f>
        <v>0</v>
      </c>
      <c r="DI54" s="87" t="n">
        <f aca="false">IF(AND($U54&gt;DH$6,$U54&lt;=DI$6),+$T54,0)</f>
        <v>0</v>
      </c>
      <c r="DJ54" s="87" t="n">
        <f aca="false">IF(AND($U54&gt;DI$6,$U54&lt;=DJ$6),+$T54,0)</f>
        <v>0</v>
      </c>
      <c r="DK54" s="87" t="n">
        <f aca="false">IF(AND($U54&gt;DJ$6,$U54&lt;=DK$6),+$T54,0)</f>
        <v>0</v>
      </c>
      <c r="DL54" s="87" t="n">
        <f aca="false">IF(AND($U54&gt;DK$6,$U54&lt;=DL$6),+$T54,0)</f>
        <v>0</v>
      </c>
      <c r="DM54" s="87" t="n">
        <f aca="false">IF(AND($U54&gt;DL$6,$U54&lt;=DM$6),+$T54,0)</f>
        <v>0</v>
      </c>
      <c r="DN54" s="87" t="n">
        <f aca="false">IF(AND($U54&gt;DM$6,$U54&lt;=DN$6),+$T54,0)</f>
        <v>0</v>
      </c>
      <c r="DO54" s="87" t="n">
        <f aca="false">IF(AND($U54&gt;DN$6,$U54&lt;=DO$6),+$T54,0)</f>
        <v>0</v>
      </c>
      <c r="DP54" s="87" t="n">
        <f aca="false">IF(AND($U54&gt;DO$6,$U54&lt;=DP$6),+$T54,0)</f>
        <v>0</v>
      </c>
      <c r="DQ54" s="87" t="n">
        <f aca="false">IF(AND($U54&gt;DP$6,$U54&lt;=DQ$6),+$T54,0)</f>
        <v>0</v>
      </c>
      <c r="DR54" s="87" t="n">
        <f aca="false">IF(AND($U54&gt;DQ$6,$U54&lt;=DR$6),+$T54,0)</f>
        <v>0</v>
      </c>
      <c r="DS54" s="87" t="n">
        <f aca="false">IF(AND($U54&gt;DR$6,$U54&lt;=DS$6),+$T54,0)</f>
        <v>0</v>
      </c>
      <c r="DT54" s="87" t="n">
        <f aca="false">IF(AND($U54&gt;DS$6,$U54&lt;=DT$6),+$T54,0)</f>
        <v>0</v>
      </c>
      <c r="DU54" s="87" t="n">
        <f aca="false">IF(AND($U54&gt;DT$6,$U54&lt;=DU$6),+$T54,0)</f>
        <v>0</v>
      </c>
      <c r="DV54" s="87" t="n">
        <f aca="false">IF(AND($U54&gt;DU$6,$U54&lt;=DV$6),+$T54,0)</f>
        <v>0</v>
      </c>
      <c r="DW54" s="87" t="n">
        <f aca="false">IF(AND($U54&gt;DV$6,$U54&lt;=DW$6),+$T54,0)</f>
        <v>0</v>
      </c>
      <c r="DX54" s="87" t="n">
        <f aca="false">IF(AND($U54&gt;DW$6,$U54&lt;=DX$6),+$T54,0)</f>
        <v>0</v>
      </c>
      <c r="DY54" s="87" t="n">
        <f aca="false">IF(AND($U54&gt;DX$6,$U54&lt;=DY$6),+$T54,0)</f>
        <v>0</v>
      </c>
      <c r="DZ54" s="87" t="n">
        <f aca="false">IF(AND($U54&gt;DY$6,$U54&lt;=DZ$6),+$T54,0)</f>
        <v>0</v>
      </c>
      <c r="EA54" s="87" t="n">
        <f aca="false">IF(AND($U54&gt;DZ$6,$U54&lt;=EA$6),+$T54,0)</f>
        <v>0</v>
      </c>
      <c r="EB54" s="87" t="n">
        <f aca="false">IF(AND($U54&gt;EA$6,$U54&lt;=EB$6),+$T54,0)</f>
        <v>0</v>
      </c>
      <c r="EC54" s="87" t="n">
        <f aca="false">IF(AND($U54&gt;EB$6,$U54&lt;=EC$6),+$T54,0)</f>
        <v>0</v>
      </c>
      <c r="ED54" s="87" t="n">
        <f aca="false">IF(AND($U54&gt;EC$6,$U54&lt;=ED$6),+$T54,0)</f>
        <v>0</v>
      </c>
      <c r="EE54" s="87" t="n">
        <f aca="false">IF(AND($U54&gt;ED$6,$U54&lt;=EE$6),+$T54,0)</f>
        <v>0</v>
      </c>
      <c r="EF54" s="87" t="n">
        <f aca="false">IF(AND($U54&gt;EE$6,$U54&lt;=EF$6),+$T54,0)</f>
        <v>0</v>
      </c>
      <c r="EG54" s="87" t="n">
        <f aca="false">IF(AND($U54&gt;EF$6,$U54&lt;=EG$6),+$T54,0)</f>
        <v>0</v>
      </c>
      <c r="EH54" s="87" t="n">
        <f aca="false">IF(AND($U54&gt;EG$6,$U54&lt;=EH$6),+$T54,0)</f>
        <v>0</v>
      </c>
      <c r="EI54" s="87" t="n">
        <f aca="false">IF(AND($U54&gt;EH$6,$U54&lt;=EI$6),+$T54,0)</f>
        <v>0</v>
      </c>
      <c r="EJ54" s="87" t="n">
        <f aca="false">IF(AND($U54&gt;EI$6,$U54&lt;=EJ$6),+$T54,0)</f>
        <v>0</v>
      </c>
      <c r="EK54" s="87" t="n">
        <f aca="false">IF(AND($U54&gt;EJ$6,$U54&lt;=EK$6),+$T54,0)</f>
        <v>0</v>
      </c>
      <c r="EL54" s="87" t="n">
        <f aca="false">IF(AND($U54&gt;EK$6,$U54&lt;=EL$6),+$T54,0)</f>
        <v>0</v>
      </c>
      <c r="EM54" s="87" t="n">
        <f aca="false">IF(AND($U54&gt;EL$6,$U54&lt;=EM$6),+$T54,0)</f>
        <v>0</v>
      </c>
      <c r="EN54" s="87" t="n">
        <f aca="false">IF(AND($U54&gt;EM$6,$U54&lt;=EN$6),+$T54,0)</f>
        <v>0</v>
      </c>
      <c r="EO54" s="87" t="n">
        <f aca="false">IF(AND($U54&gt;EN$6,$U54&lt;=EO$6),+$T54,0)</f>
        <v>0</v>
      </c>
      <c r="EP54" s="87" t="n">
        <f aca="false">IF(AND($U54&gt;EO$6,$U54&lt;=EP$6),+$T54,0)</f>
        <v>0</v>
      </c>
      <c r="EQ54" s="87" t="n">
        <f aca="false">IF(AND($U54&gt;EP$6,$U54&lt;=EQ$6),+$T54,0)</f>
        <v>0</v>
      </c>
      <c r="ER54" s="87" t="n">
        <f aca="false">IF(AND($U54&gt;EQ$6,$U54&lt;=ER$6),+$T54,0)</f>
        <v>0</v>
      </c>
      <c r="ES54" s="87" t="n">
        <f aca="false">IF(AND($U54&gt;ER$6,$U54&lt;=ES$6),+$T54,0)</f>
        <v>0</v>
      </c>
      <c r="ET54" s="87" t="n">
        <f aca="false">IF(AND($U54&gt;ES$6,$U54&lt;=ET$6),+$T54,0)</f>
        <v>0</v>
      </c>
      <c r="EU54" s="87" t="n">
        <f aca="false">IF(AND($U54&gt;ET$6,$U54&lt;=EU$6),+$T54,0)</f>
        <v>0</v>
      </c>
      <c r="EV54" s="87" t="n">
        <f aca="false">IF(AND($U54&gt;EU$6,$U54&lt;=EV$6),+$T54,0)</f>
        <v>0</v>
      </c>
      <c r="EW54" s="87" t="n">
        <f aca="false">IF(AND($U54&gt;EV$6,$U54&lt;=EW$6),+$T54,0)</f>
        <v>0</v>
      </c>
      <c r="EX54" s="87" t="n">
        <f aca="false">IF(AND($U54&gt;EW$6,$U54&lt;=EX$6),+$T54,0)</f>
        <v>0</v>
      </c>
      <c r="EY54" s="87" t="n">
        <f aca="false">IF(AND($U54&gt;EX$6,$U54&lt;=EY$6),+$T54,0)</f>
        <v>0</v>
      </c>
      <c r="EZ54" s="87" t="n">
        <f aca="false">IF(AND($U54&gt;EY$6,$U54&lt;=EZ$6),+$T54,0)</f>
        <v>0</v>
      </c>
      <c r="FA54" s="87" t="n">
        <f aca="false">IF(AND($U54&gt;EZ$6,$U54&lt;=FA$6),+$T54,0)</f>
        <v>0</v>
      </c>
      <c r="FB54" s="87" t="n">
        <f aca="false">IF(AND($U54&gt;FA$6,$U54&lt;=FB$6),+$T54,0)</f>
        <v>0</v>
      </c>
      <c r="FC54" s="87" t="n">
        <f aca="false">IF(AND($U54&gt;FB$6,$U54&lt;=FC$6),+$T54,0)</f>
        <v>0</v>
      </c>
      <c r="FD54" s="87" t="n">
        <f aca="false">IF(AND($U54&gt;FC$6,$U54&lt;=FD$6),+$T54,0)</f>
        <v>0</v>
      </c>
      <c r="FE54" s="87" t="n">
        <f aca="false">IF(AND($U54&gt;FD$6,$U54&lt;=FE$6),+$T54,0)</f>
        <v>0</v>
      </c>
      <c r="FF54" s="87" t="n">
        <f aca="false">IF(AND($U54&gt;FE$6,$U54&lt;=FF$6),+$T54,0)</f>
        <v>0</v>
      </c>
      <c r="FG54" s="87" t="n">
        <f aca="false">IF(AND($U54&gt;FF$6,$U54&lt;=FG$6),+$T54,0)</f>
        <v>0</v>
      </c>
      <c r="FH54" s="87" t="n">
        <f aca="false">IF(AND($U54&gt;FG$6,$U54&lt;=FH$6),+$T54,0)</f>
        <v>0</v>
      </c>
      <c r="FI54" s="87" t="n">
        <f aca="false">IF(AND($U54&gt;FH$6,$U54&lt;=FI$6),+$T54,0)</f>
        <v>0</v>
      </c>
      <c r="FJ54" s="87" t="n">
        <f aca="false">IF(AND($U54&gt;FI$6,$U54&lt;=FJ$6),+$T54,0)</f>
        <v>0</v>
      </c>
      <c r="FK54" s="87" t="n">
        <f aca="false">IF(AND($U54&gt;FJ$6,$U54&lt;=FK$6),+$T54,0)</f>
        <v>0</v>
      </c>
      <c r="FL54" s="87" t="n">
        <f aca="false">IF(AND($U54&gt;FK$6,$U54&lt;=FL$6),+$T54,0)</f>
        <v>0</v>
      </c>
      <c r="FM54" s="87" t="n">
        <f aca="false">IF(AND($U54&gt;FL$6,$U54&lt;=FM$6),+$T54,0)</f>
        <v>0</v>
      </c>
      <c r="FN54" s="87" t="n">
        <f aca="false">IF(AND($U54&gt;FM$6,$U54&lt;=FN$6),+$T54,0)</f>
        <v>0</v>
      </c>
      <c r="FO54" s="87" t="n">
        <f aca="false">IF(AND($U54&gt;FN$6,$U54&lt;=FO$6),+$T54,0)</f>
        <v>0</v>
      </c>
      <c r="FP54" s="87" t="n">
        <f aca="false">IF(AND($U54&gt;FO$6,$U54&lt;=FP$6),+$T54,0)</f>
        <v>0</v>
      </c>
      <c r="FQ54" s="87" t="n">
        <f aca="false">IF(AND($U54&gt;FP$6,$U54&lt;=FQ$6),+$T54,0)</f>
        <v>0</v>
      </c>
      <c r="FR54" s="87" t="n">
        <f aca="false">IF(AND($U54&gt;FQ$6,$U54&lt;=FR$6),+$T54,0)</f>
        <v>0</v>
      </c>
      <c r="FS54" s="87" t="n">
        <f aca="false">IF(AND($U54&gt;FR$6,$U54&lt;=FS$6),+$T54,0)</f>
        <v>0</v>
      </c>
      <c r="FT54" s="87" t="n">
        <f aca="false">IF(AND($U54&gt;FS$6,$U54&lt;=FT$6),+$T54,0)</f>
        <v>0</v>
      </c>
      <c r="FU54" s="87" t="n">
        <f aca="false">IF(AND($U54&gt;FT$6,$U54&lt;=FU$6),+$T54,0)</f>
        <v>0</v>
      </c>
      <c r="FV54" s="87" t="n">
        <f aca="false">IF(AND($U54&gt;FU$6,$U54&lt;=FV$6),+$T54,0)</f>
        <v>0</v>
      </c>
      <c r="FW54" s="87" t="n">
        <f aca="false">IF(AND($U54&gt;FV$6,$U54&lt;=FW$6),+$T54,0)</f>
        <v>0</v>
      </c>
      <c r="FX54" s="87" t="n">
        <f aca="false">IF(AND($U54&gt;FW$6,$U54&lt;=FX$6),+$T54,0)</f>
        <v>0</v>
      </c>
      <c r="FY54" s="87" t="n">
        <f aca="false">IF(AND($U54&gt;FX$6,$U54&lt;=FY$6),+$T54,0)</f>
        <v>0</v>
      </c>
      <c r="FZ54" s="87" t="n">
        <f aca="false">IF(AND($U54&gt;FY$6,$U54&lt;=FZ$6),+$T54,0)</f>
        <v>0</v>
      </c>
      <c r="GA54" s="87" t="n">
        <f aca="false">IF(AND($U54&gt;FZ$6,$U54&lt;=GA$6),+$T54,0)</f>
        <v>0</v>
      </c>
      <c r="GB54" s="87" t="n">
        <f aca="false">IF(AND($U54&gt;GA$6,$U54&lt;=GB$6),+$T54,0)</f>
        <v>0</v>
      </c>
      <c r="GC54" s="18"/>
      <c r="GD54" s="65" t="n">
        <f aca="false">SUM($X54:$GC54)</f>
        <v>159.604</v>
      </c>
      <c r="GE54" s="65" t="n">
        <f aca="false">+GD54-T54</f>
        <v>0</v>
      </c>
      <c r="GF54" s="120"/>
      <c r="GG54" s="120"/>
      <c r="GH54" s="120"/>
      <c r="GI54" s="120"/>
      <c r="GJ54" s="120"/>
      <c r="GK54" s="120"/>
      <c r="GL54" s="120"/>
      <c r="GM54" s="120"/>
      <c r="GN54" s="120"/>
      <c r="GO54" s="120"/>
      <c r="GP54" s="120"/>
      <c r="GQ54" s="120"/>
      <c r="GR54" s="120"/>
      <c r="GS54" s="120"/>
      <c r="GT54" s="120"/>
      <c r="GU54" s="120"/>
      <c r="GV54" s="120"/>
      <c r="GW54" s="120"/>
      <c r="GX54" s="120"/>
      <c r="GY54" s="120"/>
      <c r="GZ54" s="120"/>
      <c r="HA54" s="120"/>
      <c r="HB54" s="120"/>
      <c r="HC54" s="120"/>
      <c r="HD54" s="120"/>
      <c r="HE54" s="120"/>
      <c r="HF54" s="120"/>
      <c r="HG54" s="120"/>
      <c r="HH54" s="120"/>
      <c r="HI54" s="120"/>
      <c r="HJ54" s="120"/>
      <c r="HK54" s="120"/>
      <c r="HL54" s="120"/>
      <c r="HM54" s="120"/>
      <c r="HN54" s="120"/>
      <c r="HO54" s="120"/>
      <c r="HP54" s="120"/>
      <c r="HQ54" s="120"/>
      <c r="HR54" s="120"/>
      <c r="HS54" s="120"/>
      <c r="HT54" s="120"/>
      <c r="HU54" s="120"/>
      <c r="HV54" s="120"/>
      <c r="HW54" s="120"/>
      <c r="HX54" s="120"/>
      <c r="HY54" s="120"/>
      <c r="HZ54" s="120"/>
      <c r="IA54" s="120"/>
      <c r="IB54" s="120"/>
      <c r="IC54" s="120"/>
      <c r="ID54" s="120"/>
      <c r="IE54" s="120"/>
      <c r="IF54" s="120"/>
      <c r="IG54" s="120"/>
      <c r="IH54" s="120"/>
      <c r="II54" s="120"/>
      <c r="IJ54" s="120"/>
      <c r="IK54" s="120"/>
      <c r="IL54" s="120"/>
      <c r="IM54" s="120"/>
      <c r="IN54" s="120"/>
      <c r="IO54" s="120"/>
      <c r="IP54" s="120"/>
      <c r="IQ54" s="120"/>
      <c r="IR54" s="120"/>
      <c r="IS54" s="120"/>
      <c r="IT54" s="120"/>
      <c r="IU54" s="120"/>
      <c r="IV54" s="120"/>
      <c r="IW54" s="120"/>
    </row>
    <row r="55" customFormat="false" ht="12.75" hidden="false" customHeight="false" outlineLevel="0" collapsed="false">
      <c r="A55" s="96" t="n">
        <v>4</v>
      </c>
      <c r="B55" s="86" t="s">
        <v>260</v>
      </c>
      <c r="C55" s="97" t="s">
        <v>257</v>
      </c>
      <c r="D55" s="81" t="s">
        <v>280</v>
      </c>
      <c r="E55" s="0" t="s">
        <v>296</v>
      </c>
      <c r="F55" s="99" t="n">
        <v>37134</v>
      </c>
      <c r="H55" s="101" t="s">
        <v>297</v>
      </c>
      <c r="I55" s="42" t="s">
        <v>332</v>
      </c>
      <c r="J55" s="89" t="s">
        <v>298</v>
      </c>
      <c r="K55" s="39"/>
      <c r="L55" s="101" t="s">
        <v>284</v>
      </c>
      <c r="M55" s="35"/>
      <c r="N55" s="35"/>
      <c r="O55" s="101"/>
      <c r="P55" s="101"/>
      <c r="Q55" s="101"/>
      <c r="R55" s="105" t="n">
        <v>24.135</v>
      </c>
      <c r="S55" s="101" t="s">
        <v>288</v>
      </c>
      <c r="T55" s="55" t="n">
        <f aca="false">IF($S55="USD",+$R55,VLOOKUP($S55,Rates!$A$3:$C$7,3)*$R55)</f>
        <v>24.135</v>
      </c>
      <c r="U55" s="107" t="n">
        <f aca="false">DATE(2005,8,15)</f>
        <v>38579</v>
      </c>
      <c r="V55" s="18"/>
      <c r="W55" s="18"/>
      <c r="X55" s="87" t="n">
        <f aca="false">IF(AND($U55&gt;W$6,$U55&lt;=X$6),+$T55,0)</f>
        <v>0</v>
      </c>
      <c r="Y55" s="87" t="n">
        <f aca="false">IF(AND($U55&gt;X$6,$U55&lt;=Y$6),+$T55,0)</f>
        <v>0</v>
      </c>
      <c r="Z55" s="87" t="n">
        <f aca="false">IF(AND($U55&gt;Y$6,$U55&lt;=Z$6),+$T55,0)</f>
        <v>0</v>
      </c>
      <c r="AA55" s="87" t="n">
        <f aca="false">IF(AND($U55&gt;Z$6,$U55&lt;=AA$6),+$T55,0)</f>
        <v>0</v>
      </c>
      <c r="AB55" s="87" t="n">
        <f aca="false">IF(AND($U55&gt;AA$6,$U55&lt;=AB$6),+$T55,0)</f>
        <v>0</v>
      </c>
      <c r="AC55" s="87" t="n">
        <f aca="false">IF(AND($U55&gt;AB$6,$U55&lt;=AC$6),+$T55,0)</f>
        <v>0</v>
      </c>
      <c r="AD55" s="87" t="n">
        <f aca="false">IF(AND($U55&gt;AC$6,$U55&lt;=AD$6),+$T55,0)</f>
        <v>0</v>
      </c>
      <c r="AE55" s="87" t="n">
        <f aca="false">IF(AND($U55&gt;AD$6,$U55&lt;=AE$6),+$T55,0)</f>
        <v>0</v>
      </c>
      <c r="AF55" s="87" t="n">
        <f aca="false">IF(AND($U55&gt;AE$6,$U55&lt;=AF$6),+$T55,0)</f>
        <v>0</v>
      </c>
      <c r="AG55" s="87" t="n">
        <f aca="false">IF(AND($U55&gt;AF$6,$U55&lt;=AG$6),+$T55,0)</f>
        <v>0</v>
      </c>
      <c r="AH55" s="87" t="n">
        <f aca="false">IF(AND($U55&gt;AG$6,$U55&lt;=AH$6),+$T55,0)</f>
        <v>0</v>
      </c>
      <c r="AI55" s="87" t="n">
        <f aca="false">IF(AND($U55&gt;AH$6,$U55&lt;=AI$6),+$T55,0)</f>
        <v>0</v>
      </c>
      <c r="AJ55" s="87" t="n">
        <f aca="false">IF(AND($U55&gt;AI$6,$U55&lt;=AJ$6),+$T55,0)</f>
        <v>0</v>
      </c>
      <c r="AK55" s="87" t="n">
        <f aca="false">IF(AND($U55&gt;AJ$6,$U55&lt;=AK$6),+$T55,0)</f>
        <v>0</v>
      </c>
      <c r="AL55" s="87" t="n">
        <f aca="false">IF(AND($U55&gt;AK$6,$U55&lt;=AL$6),+$T55,0)</f>
        <v>0</v>
      </c>
      <c r="AM55" s="87" t="n">
        <f aca="false">IF(AND($U55&gt;AL$6,$U55&lt;=AM$6),+$T55,0)</f>
        <v>0</v>
      </c>
      <c r="AN55" s="87" t="n">
        <f aca="false">IF(AND($U55&gt;AM$6,$U55&lt;=AN$6),+$T55,0)</f>
        <v>24.135</v>
      </c>
      <c r="AO55" s="87" t="n">
        <f aca="false">IF(AND($U55&gt;AN$6,$U55&lt;=AO$6),+$T55,0)</f>
        <v>0</v>
      </c>
      <c r="AP55" s="87" t="n">
        <f aca="false">IF(AND($U55&gt;AO$6,$U55&lt;=AP$6),+$T55,0)</f>
        <v>0</v>
      </c>
      <c r="AQ55" s="87" t="n">
        <f aca="false">IF(AND($U55&gt;AP$6,$U55&lt;=AQ$6),+$T55,0)</f>
        <v>0</v>
      </c>
      <c r="AR55" s="87" t="n">
        <f aca="false">IF(AND($U55&gt;AQ$6,$U55&lt;=AR$6),+$T55,0)</f>
        <v>0</v>
      </c>
      <c r="AS55" s="87" t="n">
        <f aca="false">IF(AND($U55&gt;AR$6,$U55&lt;=AS$6),+$T55,0)</f>
        <v>0</v>
      </c>
      <c r="AT55" s="87" t="n">
        <f aca="false">IF(AND($U55&gt;AS$6,$U55&lt;=AT$6),+$T55,0)</f>
        <v>0</v>
      </c>
      <c r="AU55" s="87" t="n">
        <f aca="false">IF(AND($U55&gt;AT$6,$U55&lt;=AU$6),+$T55,0)</f>
        <v>0</v>
      </c>
      <c r="AV55" s="87" t="n">
        <f aca="false">IF(AND($U55&gt;AU$6,$U55&lt;=AV$6),+$T55,0)</f>
        <v>0</v>
      </c>
      <c r="AW55" s="87" t="n">
        <f aca="false">IF(AND($U55&gt;AV$6,$U55&lt;=AW$6),+$T55,0)</f>
        <v>0</v>
      </c>
      <c r="AX55" s="87" t="n">
        <f aca="false">IF(AND($U55&gt;AW$6,$U55&lt;=AX$6),+$T55,0)</f>
        <v>0</v>
      </c>
      <c r="AY55" s="87" t="n">
        <f aca="false">IF(AND($U55&gt;AX$6,$U55&lt;=AY$6),+$T55,0)</f>
        <v>0</v>
      </c>
      <c r="AZ55" s="87" t="n">
        <f aca="false">IF(AND($U55&gt;AY$6,$U55&lt;=AZ$6),+$T55,0)</f>
        <v>0</v>
      </c>
      <c r="BA55" s="87" t="n">
        <f aca="false">IF(AND($U55&gt;AZ$6,$U55&lt;=BA$6),+$T55,0)</f>
        <v>0</v>
      </c>
      <c r="BB55" s="87" t="n">
        <f aca="false">IF(AND($U55&gt;BA$6,$U55&lt;=BB$6),+$T55,0)</f>
        <v>0</v>
      </c>
      <c r="BC55" s="87" t="n">
        <f aca="false">IF(AND($U55&gt;BB$6,$U55&lt;=BC$6),+$T55,0)</f>
        <v>0</v>
      </c>
      <c r="BD55" s="87" t="n">
        <f aca="false">IF(AND($U55&gt;BC$6,$U55&lt;=BD$6),+$T55,0)</f>
        <v>0</v>
      </c>
      <c r="BE55" s="87" t="n">
        <f aca="false">IF(AND($U55&gt;BD$6,$U55&lt;=BE$6),+$T55,0)</f>
        <v>0</v>
      </c>
      <c r="BF55" s="87" t="n">
        <f aca="false">IF(AND($U55&gt;BE$6,$U55&lt;=BF$6),+$T55,0)</f>
        <v>0</v>
      </c>
      <c r="BG55" s="87" t="n">
        <f aca="false">IF(AND($U55&gt;BF$6,$U55&lt;=BG$6),+$T55,0)</f>
        <v>0</v>
      </c>
      <c r="BH55" s="87" t="n">
        <f aca="false">IF(AND($U55&gt;BG$6,$U55&lt;=BH$6),+$T55,0)</f>
        <v>0</v>
      </c>
      <c r="BI55" s="87" t="n">
        <f aca="false">IF(AND($U55&gt;BH$6,$U55&lt;=BI$6),+$T55,0)</f>
        <v>0</v>
      </c>
      <c r="BJ55" s="87" t="n">
        <f aca="false">IF(AND($U55&gt;BI$6,$U55&lt;=BJ$6),+$T55,0)</f>
        <v>0</v>
      </c>
      <c r="BK55" s="87" t="n">
        <f aca="false">IF(AND($U55&gt;BJ$6,$U55&lt;=BK$6),+$T55,0)</f>
        <v>0</v>
      </c>
      <c r="BL55" s="87" t="n">
        <f aca="false">IF(AND($U55&gt;BK$6,$U55&lt;=BL$6),+$T55,0)</f>
        <v>0</v>
      </c>
      <c r="BM55" s="87" t="n">
        <f aca="false">IF(AND($U55&gt;BL$6,$U55&lt;=BM$6),+$T55,0)</f>
        <v>0</v>
      </c>
      <c r="BN55" s="87" t="n">
        <f aca="false">IF(AND($U55&gt;BM$6,$U55&lt;=BN$6),+$T55,0)</f>
        <v>0</v>
      </c>
      <c r="BO55" s="87" t="n">
        <f aca="false">IF(AND($U55&gt;BN$6,$U55&lt;=BO$6),+$T55,0)</f>
        <v>0</v>
      </c>
      <c r="BP55" s="87" t="n">
        <f aca="false">IF(AND($U55&gt;BO$6,$U55&lt;=BP$6),+$T55,0)</f>
        <v>0</v>
      </c>
      <c r="BQ55" s="87" t="n">
        <f aca="false">IF(AND($U55&gt;BP$6,$U55&lt;=BQ$6),+$T55,0)</f>
        <v>0</v>
      </c>
      <c r="BR55" s="87" t="n">
        <f aca="false">IF(AND($U55&gt;BQ$6,$U55&lt;=BR$6),+$T55,0)</f>
        <v>0</v>
      </c>
      <c r="BS55" s="87" t="n">
        <f aca="false">IF(AND($U55&gt;BR$6,$U55&lt;=BS$6),+$T55,0)</f>
        <v>0</v>
      </c>
      <c r="BT55" s="87" t="n">
        <f aca="false">IF(AND($U55&gt;BS$6,$U55&lt;=BT$6),+$T55,0)</f>
        <v>0</v>
      </c>
      <c r="BU55" s="87" t="n">
        <f aca="false">IF(AND($U55&gt;BT$6,$U55&lt;=BU$6),+$T55,0)</f>
        <v>0</v>
      </c>
      <c r="BV55" s="87" t="n">
        <f aca="false">IF(AND($U55&gt;BU$6,$U55&lt;=BV$6),+$T55,0)</f>
        <v>0</v>
      </c>
      <c r="BW55" s="87" t="n">
        <f aca="false">IF(AND($U55&gt;BV$6,$U55&lt;=BW$6),+$T55,0)</f>
        <v>0</v>
      </c>
      <c r="BX55" s="87" t="n">
        <f aca="false">IF(AND($U55&gt;BW$6,$U55&lt;=BX$6),+$T55,0)</f>
        <v>0</v>
      </c>
      <c r="BY55" s="87" t="n">
        <f aca="false">IF(AND($U55&gt;BX$6,$U55&lt;=BY$6),+$T55,0)</f>
        <v>0</v>
      </c>
      <c r="BZ55" s="87" t="n">
        <f aca="false">IF(AND($U55&gt;BY$6,$U55&lt;=BZ$6),+$T55,0)</f>
        <v>0</v>
      </c>
      <c r="CA55" s="87" t="n">
        <f aca="false">IF(AND($U55&gt;BZ$6,$U55&lt;=CA$6),+$T55,0)</f>
        <v>0</v>
      </c>
      <c r="CB55" s="87" t="n">
        <f aca="false">IF(AND($U55&gt;CA$6,$U55&lt;=CB$6),+$T55,0)</f>
        <v>0</v>
      </c>
      <c r="CC55" s="87" t="n">
        <f aca="false">IF(AND($U55&gt;CB$6,$U55&lt;=CC$6),+$T55,0)</f>
        <v>0</v>
      </c>
      <c r="CD55" s="87" t="n">
        <f aca="false">IF(AND($U55&gt;CC$6,$U55&lt;=CD$6),+$T55,0)</f>
        <v>0</v>
      </c>
      <c r="CE55" s="87" t="n">
        <f aca="false">IF(AND($U55&gt;CD$6,$U55&lt;=CE$6),+$T55,0)</f>
        <v>0</v>
      </c>
      <c r="CF55" s="87" t="n">
        <f aca="false">IF(AND($U55&gt;CE$6,$U55&lt;=CF$6),+$T55,0)</f>
        <v>0</v>
      </c>
      <c r="CG55" s="87" t="n">
        <f aca="false">IF(AND($U55&gt;CF$6,$U55&lt;=CG$6),+$T55,0)</f>
        <v>0</v>
      </c>
      <c r="CH55" s="87" t="n">
        <f aca="false">IF(AND($U55&gt;CG$6,$U55&lt;=CH$6),+$T55,0)</f>
        <v>0</v>
      </c>
      <c r="CI55" s="87" t="n">
        <f aca="false">IF(AND($U55&gt;CH$6,$U55&lt;=CI$6),+$T55,0)</f>
        <v>0</v>
      </c>
      <c r="CJ55" s="87" t="n">
        <f aca="false">IF(AND($U55&gt;CI$6,$U55&lt;=CJ$6),+$T55,0)</f>
        <v>0</v>
      </c>
      <c r="CK55" s="87" t="n">
        <f aca="false">IF(AND($U55&gt;CJ$6,$U55&lt;=CK$6),+$T55,0)</f>
        <v>0</v>
      </c>
      <c r="CL55" s="87" t="n">
        <f aca="false">IF(AND($U55&gt;CK$6,$U55&lt;=CL$6),+$T55,0)</f>
        <v>0</v>
      </c>
      <c r="CM55" s="87" t="n">
        <f aca="false">IF(AND($U55&gt;CL$6,$U55&lt;=CM$6),+$T55,0)</f>
        <v>0</v>
      </c>
      <c r="CN55" s="87" t="n">
        <f aca="false">IF(AND($U55&gt;CM$6,$U55&lt;=CN$6),+$T55,0)</f>
        <v>0</v>
      </c>
      <c r="CO55" s="87" t="n">
        <f aca="false">IF(AND($U55&gt;CN$6,$U55&lt;=CO$6),+$T55,0)</f>
        <v>0</v>
      </c>
      <c r="CP55" s="87" t="n">
        <f aca="false">IF(AND($U55&gt;CO$6,$U55&lt;=CP$6),+$T55,0)</f>
        <v>0</v>
      </c>
      <c r="CQ55" s="87" t="n">
        <f aca="false">IF(AND($U55&gt;CP$6,$U55&lt;=CQ$6),+$T55,0)</f>
        <v>0</v>
      </c>
      <c r="CR55" s="87" t="n">
        <f aca="false">IF(AND($U55&gt;CQ$6,$U55&lt;=CR$6),+$T55,0)</f>
        <v>0</v>
      </c>
      <c r="CS55" s="87" t="n">
        <f aca="false">IF(AND($U55&gt;CR$6,$U55&lt;=CS$6),+$T55,0)</f>
        <v>0</v>
      </c>
      <c r="CT55" s="87" t="n">
        <f aca="false">IF(AND($U55&gt;CS$6,$U55&lt;=CT$6),+$T55,0)</f>
        <v>0</v>
      </c>
      <c r="CU55" s="87" t="n">
        <f aca="false">IF(AND($U55&gt;CT$6,$U55&lt;=CU$6),+$T55,0)</f>
        <v>0</v>
      </c>
      <c r="CV55" s="87" t="n">
        <f aca="false">IF(AND($U55&gt;CU$6,$U55&lt;=CV$6),+$T55,0)</f>
        <v>0</v>
      </c>
      <c r="CW55" s="87" t="n">
        <f aca="false">IF(AND($U55&gt;CV$6,$U55&lt;=CW$6),+$T55,0)</f>
        <v>0</v>
      </c>
      <c r="CX55" s="87" t="n">
        <f aca="false">IF(AND($U55&gt;CW$6,$U55&lt;=CX$6),+$T55,0)</f>
        <v>0</v>
      </c>
      <c r="CY55" s="87" t="n">
        <f aca="false">IF(AND($U55&gt;CX$6,$U55&lt;=CY$6),+$T55,0)</f>
        <v>0</v>
      </c>
      <c r="CZ55" s="87" t="n">
        <f aca="false">IF(AND($U55&gt;CY$6,$U55&lt;=CZ$6),+$T55,0)</f>
        <v>0</v>
      </c>
      <c r="DA55" s="87" t="n">
        <f aca="false">IF(AND($U55&gt;CZ$6,$U55&lt;=DA$6),+$T55,0)</f>
        <v>0</v>
      </c>
      <c r="DB55" s="87" t="n">
        <f aca="false">IF(AND($U55&gt;DA$6,$U55&lt;=DB$6),+$T55,0)</f>
        <v>0</v>
      </c>
      <c r="DC55" s="87" t="n">
        <f aca="false">IF(AND($U55&gt;DB$6,$U55&lt;=DC$6),+$T55,0)</f>
        <v>0</v>
      </c>
      <c r="DD55" s="87" t="n">
        <f aca="false">IF(AND($U55&gt;DC$6,$U55&lt;=DD$6),+$T55,0)</f>
        <v>0</v>
      </c>
      <c r="DE55" s="87" t="n">
        <f aca="false">IF(AND($U55&gt;DD$6,$U55&lt;=DE$6),+$T55,0)</f>
        <v>0</v>
      </c>
      <c r="DF55" s="87" t="n">
        <f aca="false">IF(AND($U55&gt;DE$6,$U55&lt;=DF$6),+$T55,0)</f>
        <v>0</v>
      </c>
      <c r="DG55" s="87" t="n">
        <f aca="false">IF(AND($U55&gt;DF$6,$U55&lt;=DG$6),+$T55,0)</f>
        <v>0</v>
      </c>
      <c r="DH55" s="87" t="n">
        <f aca="false">IF(AND($U55&gt;DG$6,$U55&lt;=DH$6),+$T55,0)</f>
        <v>0</v>
      </c>
      <c r="DI55" s="87" t="n">
        <f aca="false">IF(AND($U55&gt;DH$6,$U55&lt;=DI$6),+$T55,0)</f>
        <v>0</v>
      </c>
      <c r="DJ55" s="87" t="n">
        <f aca="false">IF(AND($U55&gt;DI$6,$U55&lt;=DJ$6),+$T55,0)</f>
        <v>0</v>
      </c>
      <c r="DK55" s="87" t="n">
        <f aca="false">IF(AND($U55&gt;DJ$6,$U55&lt;=DK$6),+$T55,0)</f>
        <v>0</v>
      </c>
      <c r="DL55" s="87" t="n">
        <f aca="false">IF(AND($U55&gt;DK$6,$U55&lt;=DL$6),+$T55,0)</f>
        <v>0</v>
      </c>
      <c r="DM55" s="87" t="n">
        <f aca="false">IF(AND($U55&gt;DL$6,$U55&lt;=DM$6),+$T55,0)</f>
        <v>0</v>
      </c>
      <c r="DN55" s="87" t="n">
        <f aca="false">IF(AND($U55&gt;DM$6,$U55&lt;=DN$6),+$T55,0)</f>
        <v>0</v>
      </c>
      <c r="DO55" s="87" t="n">
        <f aca="false">IF(AND($U55&gt;DN$6,$U55&lt;=DO$6),+$T55,0)</f>
        <v>0</v>
      </c>
      <c r="DP55" s="87" t="n">
        <f aca="false">IF(AND($U55&gt;DO$6,$U55&lt;=DP$6),+$T55,0)</f>
        <v>0</v>
      </c>
      <c r="DQ55" s="87" t="n">
        <f aca="false">IF(AND($U55&gt;DP$6,$U55&lt;=DQ$6),+$T55,0)</f>
        <v>0</v>
      </c>
      <c r="DR55" s="87" t="n">
        <f aca="false">IF(AND($U55&gt;DQ$6,$U55&lt;=DR$6),+$T55,0)</f>
        <v>0</v>
      </c>
      <c r="DS55" s="87" t="n">
        <f aca="false">IF(AND($U55&gt;DR$6,$U55&lt;=DS$6),+$T55,0)</f>
        <v>0</v>
      </c>
      <c r="DT55" s="87" t="n">
        <f aca="false">IF(AND($U55&gt;DS$6,$U55&lt;=DT$6),+$T55,0)</f>
        <v>0</v>
      </c>
      <c r="DU55" s="87" t="n">
        <f aca="false">IF(AND($U55&gt;DT$6,$U55&lt;=DU$6),+$T55,0)</f>
        <v>0</v>
      </c>
      <c r="DV55" s="87" t="n">
        <f aca="false">IF(AND($U55&gt;DU$6,$U55&lt;=DV$6),+$T55,0)</f>
        <v>0</v>
      </c>
      <c r="DW55" s="87" t="n">
        <f aca="false">IF(AND($U55&gt;DV$6,$U55&lt;=DW$6),+$T55,0)</f>
        <v>0</v>
      </c>
      <c r="DX55" s="87" t="n">
        <f aca="false">IF(AND($U55&gt;DW$6,$U55&lt;=DX$6),+$T55,0)</f>
        <v>0</v>
      </c>
      <c r="DY55" s="87" t="n">
        <f aca="false">IF(AND($U55&gt;DX$6,$U55&lt;=DY$6),+$T55,0)</f>
        <v>0</v>
      </c>
      <c r="DZ55" s="87" t="n">
        <f aca="false">IF(AND($U55&gt;DY$6,$U55&lt;=DZ$6),+$T55,0)</f>
        <v>0</v>
      </c>
      <c r="EA55" s="87" t="n">
        <f aca="false">IF(AND($U55&gt;DZ$6,$U55&lt;=EA$6),+$T55,0)</f>
        <v>0</v>
      </c>
      <c r="EB55" s="87" t="n">
        <f aca="false">IF(AND($U55&gt;EA$6,$U55&lt;=EB$6),+$T55,0)</f>
        <v>0</v>
      </c>
      <c r="EC55" s="87" t="n">
        <f aca="false">IF(AND($U55&gt;EB$6,$U55&lt;=EC$6),+$T55,0)</f>
        <v>0</v>
      </c>
      <c r="ED55" s="87" t="n">
        <f aca="false">IF(AND($U55&gt;EC$6,$U55&lt;=ED$6),+$T55,0)</f>
        <v>0</v>
      </c>
      <c r="EE55" s="87" t="n">
        <f aca="false">IF(AND($U55&gt;ED$6,$U55&lt;=EE$6),+$T55,0)</f>
        <v>0</v>
      </c>
      <c r="EF55" s="87" t="n">
        <f aca="false">IF(AND($U55&gt;EE$6,$U55&lt;=EF$6),+$T55,0)</f>
        <v>0</v>
      </c>
      <c r="EG55" s="87" t="n">
        <f aca="false">IF(AND($U55&gt;EF$6,$U55&lt;=EG$6),+$T55,0)</f>
        <v>0</v>
      </c>
      <c r="EH55" s="87" t="n">
        <f aca="false">IF(AND($U55&gt;EG$6,$U55&lt;=EH$6),+$T55,0)</f>
        <v>0</v>
      </c>
      <c r="EI55" s="87" t="n">
        <f aca="false">IF(AND($U55&gt;EH$6,$U55&lt;=EI$6),+$T55,0)</f>
        <v>0</v>
      </c>
      <c r="EJ55" s="87" t="n">
        <f aca="false">IF(AND($U55&gt;EI$6,$U55&lt;=EJ$6),+$T55,0)</f>
        <v>0</v>
      </c>
      <c r="EK55" s="87" t="n">
        <f aca="false">IF(AND($U55&gt;EJ$6,$U55&lt;=EK$6),+$T55,0)</f>
        <v>0</v>
      </c>
      <c r="EL55" s="87" t="n">
        <f aca="false">IF(AND($U55&gt;EK$6,$U55&lt;=EL$6),+$T55,0)</f>
        <v>0</v>
      </c>
      <c r="EM55" s="87" t="n">
        <f aca="false">IF(AND($U55&gt;EL$6,$U55&lt;=EM$6),+$T55,0)</f>
        <v>0</v>
      </c>
      <c r="EN55" s="87" t="n">
        <f aca="false">IF(AND($U55&gt;EM$6,$U55&lt;=EN$6),+$T55,0)</f>
        <v>0</v>
      </c>
      <c r="EO55" s="87" t="n">
        <f aca="false">IF(AND($U55&gt;EN$6,$U55&lt;=EO$6),+$T55,0)</f>
        <v>0</v>
      </c>
      <c r="EP55" s="87" t="n">
        <f aca="false">IF(AND($U55&gt;EO$6,$U55&lt;=EP$6),+$T55,0)</f>
        <v>0</v>
      </c>
      <c r="EQ55" s="87" t="n">
        <f aca="false">IF(AND($U55&gt;EP$6,$U55&lt;=EQ$6),+$T55,0)</f>
        <v>0</v>
      </c>
      <c r="ER55" s="87" t="n">
        <f aca="false">IF(AND($U55&gt;EQ$6,$U55&lt;=ER$6),+$T55,0)</f>
        <v>0</v>
      </c>
      <c r="ES55" s="87" t="n">
        <f aca="false">IF(AND($U55&gt;ER$6,$U55&lt;=ES$6),+$T55,0)</f>
        <v>0</v>
      </c>
      <c r="ET55" s="87" t="n">
        <f aca="false">IF(AND($U55&gt;ES$6,$U55&lt;=ET$6),+$T55,0)</f>
        <v>0</v>
      </c>
      <c r="EU55" s="87" t="n">
        <f aca="false">IF(AND($U55&gt;ET$6,$U55&lt;=EU$6),+$T55,0)</f>
        <v>0</v>
      </c>
      <c r="EV55" s="87" t="n">
        <f aca="false">IF(AND($U55&gt;EU$6,$U55&lt;=EV$6),+$T55,0)</f>
        <v>0</v>
      </c>
      <c r="EW55" s="87" t="n">
        <f aca="false">IF(AND($U55&gt;EV$6,$U55&lt;=EW$6),+$T55,0)</f>
        <v>0</v>
      </c>
      <c r="EX55" s="87" t="n">
        <f aca="false">IF(AND($U55&gt;EW$6,$U55&lt;=EX$6),+$T55,0)</f>
        <v>0</v>
      </c>
      <c r="EY55" s="87" t="n">
        <f aca="false">IF(AND($U55&gt;EX$6,$U55&lt;=EY$6),+$T55,0)</f>
        <v>0</v>
      </c>
      <c r="EZ55" s="87" t="n">
        <f aca="false">IF(AND($U55&gt;EY$6,$U55&lt;=EZ$6),+$T55,0)</f>
        <v>0</v>
      </c>
      <c r="FA55" s="87" t="n">
        <f aca="false">IF(AND($U55&gt;EZ$6,$U55&lt;=FA$6),+$T55,0)</f>
        <v>0</v>
      </c>
      <c r="FB55" s="87" t="n">
        <f aca="false">IF(AND($U55&gt;FA$6,$U55&lt;=FB$6),+$T55,0)</f>
        <v>0</v>
      </c>
      <c r="FC55" s="87" t="n">
        <f aca="false">IF(AND($U55&gt;FB$6,$U55&lt;=FC$6),+$T55,0)</f>
        <v>0</v>
      </c>
      <c r="FD55" s="87" t="n">
        <f aca="false">IF(AND($U55&gt;FC$6,$U55&lt;=FD$6),+$T55,0)</f>
        <v>0</v>
      </c>
      <c r="FE55" s="87" t="n">
        <f aca="false">IF(AND($U55&gt;FD$6,$U55&lt;=FE$6),+$T55,0)</f>
        <v>0</v>
      </c>
      <c r="FF55" s="87" t="n">
        <f aca="false">IF(AND($U55&gt;FE$6,$U55&lt;=FF$6),+$T55,0)</f>
        <v>0</v>
      </c>
      <c r="FG55" s="87" t="n">
        <f aca="false">IF(AND($U55&gt;FF$6,$U55&lt;=FG$6),+$T55,0)</f>
        <v>0</v>
      </c>
      <c r="FH55" s="87" t="n">
        <f aca="false">IF(AND($U55&gt;FG$6,$U55&lt;=FH$6),+$T55,0)</f>
        <v>0</v>
      </c>
      <c r="FI55" s="87" t="n">
        <f aca="false">IF(AND($U55&gt;FH$6,$U55&lt;=FI$6),+$T55,0)</f>
        <v>0</v>
      </c>
      <c r="FJ55" s="87" t="n">
        <f aca="false">IF(AND($U55&gt;FI$6,$U55&lt;=FJ$6),+$T55,0)</f>
        <v>0</v>
      </c>
      <c r="FK55" s="87" t="n">
        <f aca="false">IF(AND($U55&gt;FJ$6,$U55&lt;=FK$6),+$T55,0)</f>
        <v>0</v>
      </c>
      <c r="FL55" s="87" t="n">
        <f aca="false">IF(AND($U55&gt;FK$6,$U55&lt;=FL$6),+$T55,0)</f>
        <v>0</v>
      </c>
      <c r="FM55" s="87" t="n">
        <f aca="false">IF(AND($U55&gt;FL$6,$U55&lt;=FM$6),+$T55,0)</f>
        <v>0</v>
      </c>
      <c r="FN55" s="87" t="n">
        <f aca="false">IF(AND($U55&gt;FM$6,$U55&lt;=FN$6),+$T55,0)</f>
        <v>0</v>
      </c>
      <c r="FO55" s="87" t="n">
        <f aca="false">IF(AND($U55&gt;FN$6,$U55&lt;=FO$6),+$T55,0)</f>
        <v>0</v>
      </c>
      <c r="FP55" s="87" t="n">
        <f aca="false">IF(AND($U55&gt;FO$6,$U55&lt;=FP$6),+$T55,0)</f>
        <v>0</v>
      </c>
      <c r="FQ55" s="87" t="n">
        <f aca="false">IF(AND($U55&gt;FP$6,$U55&lt;=FQ$6),+$T55,0)</f>
        <v>0</v>
      </c>
      <c r="FR55" s="87" t="n">
        <f aca="false">IF(AND($U55&gt;FQ$6,$U55&lt;=FR$6),+$T55,0)</f>
        <v>0</v>
      </c>
      <c r="FS55" s="87" t="n">
        <f aca="false">IF(AND($U55&gt;FR$6,$U55&lt;=FS$6),+$T55,0)</f>
        <v>0</v>
      </c>
      <c r="FT55" s="87" t="n">
        <f aca="false">IF(AND($U55&gt;FS$6,$U55&lt;=FT$6),+$T55,0)</f>
        <v>0</v>
      </c>
      <c r="FU55" s="87" t="n">
        <f aca="false">IF(AND($U55&gt;FT$6,$U55&lt;=FU$6),+$T55,0)</f>
        <v>0</v>
      </c>
      <c r="FV55" s="87" t="n">
        <f aca="false">IF(AND($U55&gt;FU$6,$U55&lt;=FV$6),+$T55,0)</f>
        <v>0</v>
      </c>
      <c r="FW55" s="87" t="n">
        <f aca="false">IF(AND($U55&gt;FV$6,$U55&lt;=FW$6),+$T55,0)</f>
        <v>0</v>
      </c>
      <c r="FX55" s="87" t="n">
        <f aca="false">IF(AND($U55&gt;FW$6,$U55&lt;=FX$6),+$T55,0)</f>
        <v>0</v>
      </c>
      <c r="FY55" s="87" t="n">
        <f aca="false">IF(AND($U55&gt;FX$6,$U55&lt;=FY$6),+$T55,0)</f>
        <v>0</v>
      </c>
      <c r="FZ55" s="87" t="n">
        <f aca="false">IF(AND($U55&gt;FY$6,$U55&lt;=FZ$6),+$T55,0)</f>
        <v>0</v>
      </c>
      <c r="GA55" s="87" t="n">
        <f aca="false">IF(AND($U55&gt;FZ$6,$U55&lt;=GA$6),+$T55,0)</f>
        <v>0</v>
      </c>
      <c r="GB55" s="87" t="n">
        <f aca="false">IF(AND($U55&gt;GA$6,$U55&lt;=GB$6),+$T55,0)</f>
        <v>0</v>
      </c>
      <c r="GC55" s="18"/>
      <c r="GD55" s="65" t="n">
        <f aca="false">SUM($X55:$GC55)</f>
        <v>24.135</v>
      </c>
      <c r="GE55" s="65" t="n">
        <f aca="false">+GD55-T55</f>
        <v>0</v>
      </c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</row>
    <row r="56" customFormat="false" ht="12.75" hidden="false" customHeight="false" outlineLevel="0" collapsed="false">
      <c r="A56" s="96" t="n">
        <v>4</v>
      </c>
      <c r="B56" s="86" t="s">
        <v>260</v>
      </c>
      <c r="C56" s="97" t="s">
        <v>257</v>
      </c>
      <c r="D56" s="81" t="s">
        <v>295</v>
      </c>
      <c r="E56" s="0" t="s">
        <v>296</v>
      </c>
      <c r="F56" s="99" t="n">
        <v>37134</v>
      </c>
      <c r="H56" s="101" t="s">
        <v>297</v>
      </c>
      <c r="I56" s="42" t="s">
        <v>310</v>
      </c>
      <c r="J56" s="89" t="s">
        <v>298</v>
      </c>
      <c r="K56" s="39"/>
      <c r="L56" s="101" t="s">
        <v>284</v>
      </c>
      <c r="M56" s="35" t="s">
        <v>333</v>
      </c>
      <c r="N56" s="35" t="s">
        <v>299</v>
      </c>
      <c r="O56" s="101"/>
      <c r="P56" s="101"/>
      <c r="Q56" s="101"/>
      <c r="R56" s="105" t="n">
        <v>250</v>
      </c>
      <c r="S56" s="101" t="s">
        <v>288</v>
      </c>
      <c r="T56" s="55" t="n">
        <f aca="false">IF($S56="USD",+$R56,VLOOKUP($S56,Rates!$A$3:$C$7,3)*$R56)</f>
        <v>250</v>
      </c>
      <c r="U56" s="107" t="n">
        <f aca="false">DATE(2005,11,15)</f>
        <v>38671</v>
      </c>
      <c r="V56" s="18"/>
      <c r="W56" s="18"/>
      <c r="X56" s="87" t="n">
        <f aca="false">IF(AND($U56&gt;W$6,$U56&lt;=X$6),+$T56,0)</f>
        <v>0</v>
      </c>
      <c r="Y56" s="87" t="n">
        <f aca="false">IF(AND($U56&gt;X$6,$U56&lt;=Y$6),+$T56,0)</f>
        <v>0</v>
      </c>
      <c r="Z56" s="87" t="n">
        <f aca="false">IF(AND($U56&gt;Y$6,$U56&lt;=Z$6),+$T56,0)</f>
        <v>0</v>
      </c>
      <c r="AA56" s="87" t="n">
        <f aca="false">IF(AND($U56&gt;Z$6,$U56&lt;=AA$6),+$T56,0)</f>
        <v>0</v>
      </c>
      <c r="AB56" s="87" t="n">
        <f aca="false">IF(AND($U56&gt;AA$6,$U56&lt;=AB$6),+$T56,0)</f>
        <v>0</v>
      </c>
      <c r="AC56" s="87" t="n">
        <f aca="false">IF(AND($U56&gt;AB$6,$U56&lt;=AC$6),+$T56,0)</f>
        <v>0</v>
      </c>
      <c r="AD56" s="87" t="n">
        <f aca="false">IF(AND($U56&gt;AC$6,$U56&lt;=AD$6),+$T56,0)</f>
        <v>0</v>
      </c>
      <c r="AE56" s="87" t="n">
        <f aca="false">IF(AND($U56&gt;AD$6,$U56&lt;=AE$6),+$T56,0)</f>
        <v>0</v>
      </c>
      <c r="AF56" s="87" t="n">
        <f aca="false">IF(AND($U56&gt;AE$6,$U56&lt;=AF$6),+$T56,0)</f>
        <v>0</v>
      </c>
      <c r="AG56" s="87" t="n">
        <f aca="false">IF(AND($U56&gt;AF$6,$U56&lt;=AG$6),+$T56,0)</f>
        <v>0</v>
      </c>
      <c r="AH56" s="87" t="n">
        <f aca="false">IF(AND($U56&gt;AG$6,$U56&lt;=AH$6),+$T56,0)</f>
        <v>0</v>
      </c>
      <c r="AI56" s="87" t="n">
        <f aca="false">IF(AND($U56&gt;AH$6,$U56&lt;=AI$6),+$T56,0)</f>
        <v>0</v>
      </c>
      <c r="AJ56" s="87" t="n">
        <f aca="false">IF(AND($U56&gt;AI$6,$U56&lt;=AJ$6),+$T56,0)</f>
        <v>0</v>
      </c>
      <c r="AK56" s="87" t="n">
        <f aca="false">IF(AND($U56&gt;AJ$6,$U56&lt;=AK$6),+$T56,0)</f>
        <v>0</v>
      </c>
      <c r="AL56" s="87" t="n">
        <f aca="false">IF(AND($U56&gt;AK$6,$U56&lt;=AL$6),+$T56,0)</f>
        <v>0</v>
      </c>
      <c r="AM56" s="87" t="n">
        <f aca="false">IF(AND($U56&gt;AL$6,$U56&lt;=AM$6),+$T56,0)</f>
        <v>0</v>
      </c>
      <c r="AN56" s="87" t="n">
        <f aca="false">IF(AND($U56&gt;AM$6,$U56&lt;=AN$6),+$T56,0)</f>
        <v>0</v>
      </c>
      <c r="AO56" s="87" t="n">
        <f aca="false">IF(AND($U56&gt;AN$6,$U56&lt;=AO$6),+$T56,0)</f>
        <v>250</v>
      </c>
      <c r="AP56" s="87" t="n">
        <f aca="false">IF(AND($U56&gt;AO$6,$U56&lt;=AP$6),+$T56,0)</f>
        <v>0</v>
      </c>
      <c r="AQ56" s="87" t="n">
        <f aca="false">IF(AND($U56&gt;AP$6,$U56&lt;=AQ$6),+$T56,0)</f>
        <v>0</v>
      </c>
      <c r="AR56" s="87" t="n">
        <f aca="false">IF(AND($U56&gt;AQ$6,$U56&lt;=AR$6),+$T56,0)</f>
        <v>0</v>
      </c>
      <c r="AS56" s="87" t="n">
        <f aca="false">IF(AND($U56&gt;AR$6,$U56&lt;=AS$6),+$T56,0)</f>
        <v>0</v>
      </c>
      <c r="AT56" s="87" t="n">
        <f aca="false">IF(AND($U56&gt;AS$6,$U56&lt;=AT$6),+$T56,0)</f>
        <v>0</v>
      </c>
      <c r="AU56" s="87" t="n">
        <f aca="false">IF(AND($U56&gt;AT$6,$U56&lt;=AU$6),+$T56,0)</f>
        <v>0</v>
      </c>
      <c r="AV56" s="87" t="n">
        <f aca="false">IF(AND($U56&gt;AU$6,$U56&lt;=AV$6),+$T56,0)</f>
        <v>0</v>
      </c>
      <c r="AW56" s="87" t="n">
        <f aca="false">IF(AND($U56&gt;AV$6,$U56&lt;=AW$6),+$T56,0)</f>
        <v>0</v>
      </c>
      <c r="AX56" s="87" t="n">
        <f aca="false">IF(AND($U56&gt;AW$6,$U56&lt;=AX$6),+$T56,0)</f>
        <v>0</v>
      </c>
      <c r="AY56" s="87" t="n">
        <f aca="false">IF(AND($U56&gt;AX$6,$U56&lt;=AY$6),+$T56,0)</f>
        <v>0</v>
      </c>
      <c r="AZ56" s="87" t="n">
        <f aca="false">IF(AND($U56&gt;AY$6,$U56&lt;=AZ$6),+$T56,0)</f>
        <v>0</v>
      </c>
      <c r="BA56" s="87" t="n">
        <f aca="false">IF(AND($U56&gt;AZ$6,$U56&lt;=BA$6),+$T56,0)</f>
        <v>0</v>
      </c>
      <c r="BB56" s="87" t="n">
        <f aca="false">IF(AND($U56&gt;BA$6,$U56&lt;=BB$6),+$T56,0)</f>
        <v>0</v>
      </c>
      <c r="BC56" s="87" t="n">
        <f aca="false">IF(AND($U56&gt;BB$6,$U56&lt;=BC$6),+$T56,0)</f>
        <v>0</v>
      </c>
      <c r="BD56" s="87" t="n">
        <f aca="false">IF(AND($U56&gt;BC$6,$U56&lt;=BD$6),+$T56,0)</f>
        <v>0</v>
      </c>
      <c r="BE56" s="87" t="n">
        <f aca="false">IF(AND($U56&gt;BD$6,$U56&lt;=BE$6),+$T56,0)</f>
        <v>0</v>
      </c>
      <c r="BF56" s="87" t="n">
        <f aca="false">IF(AND($U56&gt;BE$6,$U56&lt;=BF$6),+$T56,0)</f>
        <v>0</v>
      </c>
      <c r="BG56" s="87" t="n">
        <f aca="false">IF(AND($U56&gt;BF$6,$U56&lt;=BG$6),+$T56,0)</f>
        <v>0</v>
      </c>
      <c r="BH56" s="87" t="n">
        <f aca="false">IF(AND($U56&gt;BG$6,$U56&lt;=BH$6),+$T56,0)</f>
        <v>0</v>
      </c>
      <c r="BI56" s="87" t="n">
        <f aca="false">IF(AND($U56&gt;BH$6,$U56&lt;=BI$6),+$T56,0)</f>
        <v>0</v>
      </c>
      <c r="BJ56" s="87" t="n">
        <f aca="false">IF(AND($U56&gt;BI$6,$U56&lt;=BJ$6),+$T56,0)</f>
        <v>0</v>
      </c>
      <c r="BK56" s="87" t="n">
        <f aca="false">IF(AND($U56&gt;BJ$6,$U56&lt;=BK$6),+$T56,0)</f>
        <v>0</v>
      </c>
      <c r="BL56" s="87" t="n">
        <f aca="false">IF(AND($U56&gt;BK$6,$U56&lt;=BL$6),+$T56,0)</f>
        <v>0</v>
      </c>
      <c r="BM56" s="87" t="n">
        <f aca="false">IF(AND($U56&gt;BL$6,$U56&lt;=BM$6),+$T56,0)</f>
        <v>0</v>
      </c>
      <c r="BN56" s="87" t="n">
        <f aca="false">IF(AND($U56&gt;BM$6,$U56&lt;=BN$6),+$T56,0)</f>
        <v>0</v>
      </c>
      <c r="BO56" s="87" t="n">
        <f aca="false">IF(AND($U56&gt;BN$6,$U56&lt;=BO$6),+$T56,0)</f>
        <v>0</v>
      </c>
      <c r="BP56" s="87" t="n">
        <f aca="false">IF(AND($U56&gt;BO$6,$U56&lt;=BP$6),+$T56,0)</f>
        <v>0</v>
      </c>
      <c r="BQ56" s="87" t="n">
        <f aca="false">IF(AND($U56&gt;BP$6,$U56&lt;=BQ$6),+$T56,0)</f>
        <v>0</v>
      </c>
      <c r="BR56" s="87" t="n">
        <f aca="false">IF(AND($U56&gt;BQ$6,$U56&lt;=BR$6),+$T56,0)</f>
        <v>0</v>
      </c>
      <c r="BS56" s="87" t="n">
        <f aca="false">IF(AND($U56&gt;BR$6,$U56&lt;=BS$6),+$T56,0)</f>
        <v>0</v>
      </c>
      <c r="BT56" s="87" t="n">
        <f aca="false">IF(AND($U56&gt;BS$6,$U56&lt;=BT$6),+$T56,0)</f>
        <v>0</v>
      </c>
      <c r="BU56" s="87" t="n">
        <f aca="false">IF(AND($U56&gt;BT$6,$U56&lt;=BU$6),+$T56,0)</f>
        <v>0</v>
      </c>
      <c r="BV56" s="87" t="n">
        <f aca="false">IF(AND($U56&gt;BU$6,$U56&lt;=BV$6),+$T56,0)</f>
        <v>0</v>
      </c>
      <c r="BW56" s="87" t="n">
        <f aca="false">IF(AND($U56&gt;BV$6,$U56&lt;=BW$6),+$T56,0)</f>
        <v>0</v>
      </c>
      <c r="BX56" s="87" t="n">
        <f aca="false">IF(AND($U56&gt;BW$6,$U56&lt;=BX$6),+$T56,0)</f>
        <v>0</v>
      </c>
      <c r="BY56" s="87" t="n">
        <f aca="false">IF(AND($U56&gt;BX$6,$U56&lt;=BY$6),+$T56,0)</f>
        <v>0</v>
      </c>
      <c r="BZ56" s="87" t="n">
        <f aca="false">IF(AND($U56&gt;BY$6,$U56&lt;=BZ$6),+$T56,0)</f>
        <v>0</v>
      </c>
      <c r="CA56" s="87" t="n">
        <f aca="false">IF(AND($U56&gt;BZ$6,$U56&lt;=CA$6),+$T56,0)</f>
        <v>0</v>
      </c>
      <c r="CB56" s="87" t="n">
        <f aca="false">IF(AND($U56&gt;CA$6,$U56&lt;=CB$6),+$T56,0)</f>
        <v>0</v>
      </c>
      <c r="CC56" s="87" t="n">
        <f aca="false">IF(AND($U56&gt;CB$6,$U56&lt;=CC$6),+$T56,0)</f>
        <v>0</v>
      </c>
      <c r="CD56" s="87" t="n">
        <f aca="false">IF(AND($U56&gt;CC$6,$U56&lt;=CD$6),+$T56,0)</f>
        <v>0</v>
      </c>
      <c r="CE56" s="87" t="n">
        <f aca="false">IF(AND($U56&gt;CD$6,$U56&lt;=CE$6),+$T56,0)</f>
        <v>0</v>
      </c>
      <c r="CF56" s="87" t="n">
        <f aca="false">IF(AND($U56&gt;CE$6,$U56&lt;=CF$6),+$T56,0)</f>
        <v>0</v>
      </c>
      <c r="CG56" s="87" t="n">
        <f aca="false">IF(AND($U56&gt;CF$6,$U56&lt;=CG$6),+$T56,0)</f>
        <v>0</v>
      </c>
      <c r="CH56" s="87" t="n">
        <f aca="false">IF(AND($U56&gt;CG$6,$U56&lt;=CH$6),+$T56,0)</f>
        <v>0</v>
      </c>
      <c r="CI56" s="87" t="n">
        <f aca="false">IF(AND($U56&gt;CH$6,$U56&lt;=CI$6),+$T56,0)</f>
        <v>0</v>
      </c>
      <c r="CJ56" s="87" t="n">
        <f aca="false">IF(AND($U56&gt;CI$6,$U56&lt;=CJ$6),+$T56,0)</f>
        <v>0</v>
      </c>
      <c r="CK56" s="87" t="n">
        <f aca="false">IF(AND($U56&gt;CJ$6,$U56&lt;=CK$6),+$T56,0)</f>
        <v>0</v>
      </c>
      <c r="CL56" s="87" t="n">
        <f aca="false">IF(AND($U56&gt;CK$6,$U56&lt;=CL$6),+$T56,0)</f>
        <v>0</v>
      </c>
      <c r="CM56" s="87" t="n">
        <f aca="false">IF(AND($U56&gt;CL$6,$U56&lt;=CM$6),+$T56,0)</f>
        <v>0</v>
      </c>
      <c r="CN56" s="87" t="n">
        <f aca="false">IF(AND($U56&gt;CM$6,$U56&lt;=CN$6),+$T56,0)</f>
        <v>0</v>
      </c>
      <c r="CO56" s="87" t="n">
        <f aca="false">IF(AND($U56&gt;CN$6,$U56&lt;=CO$6),+$T56,0)</f>
        <v>0</v>
      </c>
      <c r="CP56" s="87" t="n">
        <f aca="false">IF(AND($U56&gt;CO$6,$U56&lt;=CP$6),+$T56,0)</f>
        <v>0</v>
      </c>
      <c r="CQ56" s="87" t="n">
        <f aca="false">IF(AND($U56&gt;CP$6,$U56&lt;=CQ$6),+$T56,0)</f>
        <v>0</v>
      </c>
      <c r="CR56" s="87" t="n">
        <f aca="false">IF(AND($U56&gt;CQ$6,$U56&lt;=CR$6),+$T56,0)</f>
        <v>0</v>
      </c>
      <c r="CS56" s="87" t="n">
        <f aca="false">IF(AND($U56&gt;CR$6,$U56&lt;=CS$6),+$T56,0)</f>
        <v>0</v>
      </c>
      <c r="CT56" s="87" t="n">
        <f aca="false">IF(AND($U56&gt;CS$6,$U56&lt;=CT$6),+$T56,0)</f>
        <v>0</v>
      </c>
      <c r="CU56" s="87" t="n">
        <f aca="false">IF(AND($U56&gt;CT$6,$U56&lt;=CU$6),+$T56,0)</f>
        <v>0</v>
      </c>
      <c r="CV56" s="87" t="n">
        <f aca="false">IF(AND($U56&gt;CU$6,$U56&lt;=CV$6),+$T56,0)</f>
        <v>0</v>
      </c>
      <c r="CW56" s="87" t="n">
        <f aca="false">IF(AND($U56&gt;CV$6,$U56&lt;=CW$6),+$T56,0)</f>
        <v>0</v>
      </c>
      <c r="CX56" s="87" t="n">
        <f aca="false">IF(AND($U56&gt;CW$6,$U56&lt;=CX$6),+$T56,0)</f>
        <v>0</v>
      </c>
      <c r="CY56" s="87" t="n">
        <f aca="false">IF(AND($U56&gt;CX$6,$U56&lt;=CY$6),+$T56,0)</f>
        <v>0</v>
      </c>
      <c r="CZ56" s="87" t="n">
        <f aca="false">IF(AND($U56&gt;CY$6,$U56&lt;=CZ$6),+$T56,0)</f>
        <v>0</v>
      </c>
      <c r="DA56" s="87" t="n">
        <f aca="false">IF(AND($U56&gt;CZ$6,$U56&lt;=DA$6),+$T56,0)</f>
        <v>0</v>
      </c>
      <c r="DB56" s="87" t="n">
        <f aca="false">IF(AND($U56&gt;DA$6,$U56&lt;=DB$6),+$T56,0)</f>
        <v>0</v>
      </c>
      <c r="DC56" s="87" t="n">
        <f aca="false">IF(AND($U56&gt;DB$6,$U56&lt;=DC$6),+$T56,0)</f>
        <v>0</v>
      </c>
      <c r="DD56" s="87" t="n">
        <f aca="false">IF(AND($U56&gt;DC$6,$U56&lt;=DD$6),+$T56,0)</f>
        <v>0</v>
      </c>
      <c r="DE56" s="87" t="n">
        <f aca="false">IF(AND($U56&gt;DD$6,$U56&lt;=DE$6),+$T56,0)</f>
        <v>0</v>
      </c>
      <c r="DF56" s="87" t="n">
        <f aca="false">IF(AND($U56&gt;DE$6,$U56&lt;=DF$6),+$T56,0)</f>
        <v>0</v>
      </c>
      <c r="DG56" s="87" t="n">
        <f aca="false">IF(AND($U56&gt;DF$6,$U56&lt;=DG$6),+$T56,0)</f>
        <v>0</v>
      </c>
      <c r="DH56" s="87" t="n">
        <f aca="false">IF(AND($U56&gt;DG$6,$U56&lt;=DH$6),+$T56,0)</f>
        <v>0</v>
      </c>
      <c r="DI56" s="87" t="n">
        <f aca="false">IF(AND($U56&gt;DH$6,$U56&lt;=DI$6),+$T56,0)</f>
        <v>0</v>
      </c>
      <c r="DJ56" s="87" t="n">
        <f aca="false">IF(AND($U56&gt;DI$6,$U56&lt;=DJ$6),+$T56,0)</f>
        <v>0</v>
      </c>
      <c r="DK56" s="87" t="n">
        <f aca="false">IF(AND($U56&gt;DJ$6,$U56&lt;=DK$6),+$T56,0)</f>
        <v>0</v>
      </c>
      <c r="DL56" s="87" t="n">
        <f aca="false">IF(AND($U56&gt;DK$6,$U56&lt;=DL$6),+$T56,0)</f>
        <v>0</v>
      </c>
      <c r="DM56" s="87" t="n">
        <f aca="false">IF(AND($U56&gt;DL$6,$U56&lt;=DM$6),+$T56,0)</f>
        <v>0</v>
      </c>
      <c r="DN56" s="87" t="n">
        <f aca="false">IF(AND($U56&gt;DM$6,$U56&lt;=DN$6),+$T56,0)</f>
        <v>0</v>
      </c>
      <c r="DO56" s="87" t="n">
        <f aca="false">IF(AND($U56&gt;DN$6,$U56&lt;=DO$6),+$T56,0)</f>
        <v>0</v>
      </c>
      <c r="DP56" s="87" t="n">
        <f aca="false">IF(AND($U56&gt;DO$6,$U56&lt;=DP$6),+$T56,0)</f>
        <v>0</v>
      </c>
      <c r="DQ56" s="87" t="n">
        <f aca="false">IF(AND($U56&gt;DP$6,$U56&lt;=DQ$6),+$T56,0)</f>
        <v>0</v>
      </c>
      <c r="DR56" s="87" t="n">
        <f aca="false">IF(AND($U56&gt;DQ$6,$U56&lt;=DR$6),+$T56,0)</f>
        <v>0</v>
      </c>
      <c r="DS56" s="87" t="n">
        <f aca="false">IF(AND($U56&gt;DR$6,$U56&lt;=DS$6),+$T56,0)</f>
        <v>0</v>
      </c>
      <c r="DT56" s="87" t="n">
        <f aca="false">IF(AND($U56&gt;DS$6,$U56&lt;=DT$6),+$T56,0)</f>
        <v>0</v>
      </c>
      <c r="DU56" s="87" t="n">
        <f aca="false">IF(AND($U56&gt;DT$6,$U56&lt;=DU$6),+$T56,0)</f>
        <v>0</v>
      </c>
      <c r="DV56" s="87" t="n">
        <f aca="false">IF(AND($U56&gt;DU$6,$U56&lt;=DV$6),+$T56,0)</f>
        <v>0</v>
      </c>
      <c r="DW56" s="87" t="n">
        <f aca="false">IF(AND($U56&gt;DV$6,$U56&lt;=DW$6),+$T56,0)</f>
        <v>0</v>
      </c>
      <c r="DX56" s="87" t="n">
        <f aca="false">IF(AND($U56&gt;DW$6,$U56&lt;=DX$6),+$T56,0)</f>
        <v>0</v>
      </c>
      <c r="DY56" s="87" t="n">
        <f aca="false">IF(AND($U56&gt;DX$6,$U56&lt;=DY$6),+$T56,0)</f>
        <v>0</v>
      </c>
      <c r="DZ56" s="87" t="n">
        <f aca="false">IF(AND($U56&gt;DY$6,$U56&lt;=DZ$6),+$T56,0)</f>
        <v>0</v>
      </c>
      <c r="EA56" s="87" t="n">
        <f aca="false">IF(AND($U56&gt;DZ$6,$U56&lt;=EA$6),+$T56,0)</f>
        <v>0</v>
      </c>
      <c r="EB56" s="87" t="n">
        <f aca="false">IF(AND($U56&gt;EA$6,$U56&lt;=EB$6),+$T56,0)</f>
        <v>0</v>
      </c>
      <c r="EC56" s="87" t="n">
        <f aca="false">IF(AND($U56&gt;EB$6,$U56&lt;=EC$6),+$T56,0)</f>
        <v>0</v>
      </c>
      <c r="ED56" s="87" t="n">
        <f aca="false">IF(AND($U56&gt;EC$6,$U56&lt;=ED$6),+$T56,0)</f>
        <v>0</v>
      </c>
      <c r="EE56" s="87" t="n">
        <f aca="false">IF(AND($U56&gt;ED$6,$U56&lt;=EE$6),+$T56,0)</f>
        <v>0</v>
      </c>
      <c r="EF56" s="87" t="n">
        <f aca="false">IF(AND($U56&gt;EE$6,$U56&lt;=EF$6),+$T56,0)</f>
        <v>0</v>
      </c>
      <c r="EG56" s="87" t="n">
        <f aca="false">IF(AND($U56&gt;EF$6,$U56&lt;=EG$6),+$T56,0)</f>
        <v>0</v>
      </c>
      <c r="EH56" s="87" t="n">
        <f aca="false">IF(AND($U56&gt;EG$6,$U56&lt;=EH$6),+$T56,0)</f>
        <v>0</v>
      </c>
      <c r="EI56" s="87" t="n">
        <f aca="false">IF(AND($U56&gt;EH$6,$U56&lt;=EI$6),+$T56,0)</f>
        <v>0</v>
      </c>
      <c r="EJ56" s="87" t="n">
        <f aca="false">IF(AND($U56&gt;EI$6,$U56&lt;=EJ$6),+$T56,0)</f>
        <v>0</v>
      </c>
      <c r="EK56" s="87" t="n">
        <f aca="false">IF(AND($U56&gt;EJ$6,$U56&lt;=EK$6),+$T56,0)</f>
        <v>0</v>
      </c>
      <c r="EL56" s="87" t="n">
        <f aca="false">IF(AND($U56&gt;EK$6,$U56&lt;=EL$6),+$T56,0)</f>
        <v>0</v>
      </c>
      <c r="EM56" s="87" t="n">
        <f aca="false">IF(AND($U56&gt;EL$6,$U56&lt;=EM$6),+$T56,0)</f>
        <v>0</v>
      </c>
      <c r="EN56" s="87" t="n">
        <f aca="false">IF(AND($U56&gt;EM$6,$U56&lt;=EN$6),+$T56,0)</f>
        <v>0</v>
      </c>
      <c r="EO56" s="87" t="n">
        <f aca="false">IF(AND($U56&gt;EN$6,$U56&lt;=EO$6),+$T56,0)</f>
        <v>0</v>
      </c>
      <c r="EP56" s="87" t="n">
        <f aca="false">IF(AND($U56&gt;EO$6,$U56&lt;=EP$6),+$T56,0)</f>
        <v>0</v>
      </c>
      <c r="EQ56" s="87" t="n">
        <f aca="false">IF(AND($U56&gt;EP$6,$U56&lt;=EQ$6),+$T56,0)</f>
        <v>0</v>
      </c>
      <c r="ER56" s="87" t="n">
        <f aca="false">IF(AND($U56&gt;EQ$6,$U56&lt;=ER$6),+$T56,0)</f>
        <v>0</v>
      </c>
      <c r="ES56" s="87" t="n">
        <f aca="false">IF(AND($U56&gt;ER$6,$U56&lt;=ES$6),+$T56,0)</f>
        <v>0</v>
      </c>
      <c r="ET56" s="87" t="n">
        <f aca="false">IF(AND($U56&gt;ES$6,$U56&lt;=ET$6),+$T56,0)</f>
        <v>0</v>
      </c>
      <c r="EU56" s="87" t="n">
        <f aca="false">IF(AND($U56&gt;ET$6,$U56&lt;=EU$6),+$T56,0)</f>
        <v>0</v>
      </c>
      <c r="EV56" s="87" t="n">
        <f aca="false">IF(AND($U56&gt;EU$6,$U56&lt;=EV$6),+$T56,0)</f>
        <v>0</v>
      </c>
      <c r="EW56" s="87" t="n">
        <f aca="false">IF(AND($U56&gt;EV$6,$U56&lt;=EW$6),+$T56,0)</f>
        <v>0</v>
      </c>
      <c r="EX56" s="87" t="n">
        <f aca="false">IF(AND($U56&gt;EW$6,$U56&lt;=EX$6),+$T56,0)</f>
        <v>0</v>
      </c>
      <c r="EY56" s="87" t="n">
        <f aca="false">IF(AND($U56&gt;EX$6,$U56&lt;=EY$6),+$T56,0)</f>
        <v>0</v>
      </c>
      <c r="EZ56" s="87" t="n">
        <f aca="false">IF(AND($U56&gt;EY$6,$U56&lt;=EZ$6),+$T56,0)</f>
        <v>0</v>
      </c>
      <c r="FA56" s="87" t="n">
        <f aca="false">IF(AND($U56&gt;EZ$6,$U56&lt;=FA$6),+$T56,0)</f>
        <v>0</v>
      </c>
      <c r="FB56" s="87" t="n">
        <f aca="false">IF(AND($U56&gt;FA$6,$U56&lt;=FB$6),+$T56,0)</f>
        <v>0</v>
      </c>
      <c r="FC56" s="87" t="n">
        <f aca="false">IF(AND($U56&gt;FB$6,$U56&lt;=FC$6),+$T56,0)</f>
        <v>0</v>
      </c>
      <c r="FD56" s="87" t="n">
        <f aca="false">IF(AND($U56&gt;FC$6,$U56&lt;=FD$6),+$T56,0)</f>
        <v>0</v>
      </c>
      <c r="FE56" s="87" t="n">
        <f aca="false">IF(AND($U56&gt;FD$6,$U56&lt;=FE$6),+$T56,0)</f>
        <v>0</v>
      </c>
      <c r="FF56" s="87" t="n">
        <f aca="false">IF(AND($U56&gt;FE$6,$U56&lt;=FF$6),+$T56,0)</f>
        <v>0</v>
      </c>
      <c r="FG56" s="87" t="n">
        <f aca="false">IF(AND($U56&gt;FF$6,$U56&lt;=FG$6),+$T56,0)</f>
        <v>0</v>
      </c>
      <c r="FH56" s="87" t="n">
        <f aca="false">IF(AND($U56&gt;FG$6,$U56&lt;=FH$6),+$T56,0)</f>
        <v>0</v>
      </c>
      <c r="FI56" s="87" t="n">
        <f aca="false">IF(AND($U56&gt;FH$6,$U56&lt;=FI$6),+$T56,0)</f>
        <v>0</v>
      </c>
      <c r="FJ56" s="87" t="n">
        <f aca="false">IF(AND($U56&gt;FI$6,$U56&lt;=FJ$6),+$T56,0)</f>
        <v>0</v>
      </c>
      <c r="FK56" s="87" t="n">
        <f aca="false">IF(AND($U56&gt;FJ$6,$U56&lt;=FK$6),+$T56,0)</f>
        <v>0</v>
      </c>
      <c r="FL56" s="87" t="n">
        <f aca="false">IF(AND($U56&gt;FK$6,$U56&lt;=FL$6),+$T56,0)</f>
        <v>0</v>
      </c>
      <c r="FM56" s="87" t="n">
        <f aca="false">IF(AND($U56&gt;FL$6,$U56&lt;=FM$6),+$T56,0)</f>
        <v>0</v>
      </c>
      <c r="FN56" s="87" t="n">
        <f aca="false">IF(AND($U56&gt;FM$6,$U56&lt;=FN$6),+$T56,0)</f>
        <v>0</v>
      </c>
      <c r="FO56" s="87" t="n">
        <f aca="false">IF(AND($U56&gt;FN$6,$U56&lt;=FO$6),+$T56,0)</f>
        <v>0</v>
      </c>
      <c r="FP56" s="87" t="n">
        <f aca="false">IF(AND($U56&gt;FO$6,$U56&lt;=FP$6),+$T56,0)</f>
        <v>0</v>
      </c>
      <c r="FQ56" s="87" t="n">
        <f aca="false">IF(AND($U56&gt;FP$6,$U56&lt;=FQ$6),+$T56,0)</f>
        <v>0</v>
      </c>
      <c r="FR56" s="87" t="n">
        <f aca="false">IF(AND($U56&gt;FQ$6,$U56&lt;=FR$6),+$T56,0)</f>
        <v>0</v>
      </c>
      <c r="FS56" s="87" t="n">
        <f aca="false">IF(AND($U56&gt;FR$6,$U56&lt;=FS$6),+$T56,0)</f>
        <v>0</v>
      </c>
      <c r="FT56" s="87" t="n">
        <f aca="false">IF(AND($U56&gt;FS$6,$U56&lt;=FT$6),+$T56,0)</f>
        <v>0</v>
      </c>
      <c r="FU56" s="87" t="n">
        <f aca="false">IF(AND($U56&gt;FT$6,$U56&lt;=FU$6),+$T56,0)</f>
        <v>0</v>
      </c>
      <c r="FV56" s="87" t="n">
        <f aca="false">IF(AND($U56&gt;FU$6,$U56&lt;=FV$6),+$T56,0)</f>
        <v>0</v>
      </c>
      <c r="FW56" s="87" t="n">
        <f aca="false">IF(AND($U56&gt;FV$6,$U56&lt;=FW$6),+$T56,0)</f>
        <v>0</v>
      </c>
      <c r="FX56" s="87" t="n">
        <f aca="false">IF(AND($U56&gt;FW$6,$U56&lt;=FX$6),+$T56,0)</f>
        <v>0</v>
      </c>
      <c r="FY56" s="87" t="n">
        <f aca="false">IF(AND($U56&gt;FX$6,$U56&lt;=FY$6),+$T56,0)</f>
        <v>0</v>
      </c>
      <c r="FZ56" s="87" t="n">
        <f aca="false">IF(AND($U56&gt;FY$6,$U56&lt;=FZ$6),+$T56,0)</f>
        <v>0</v>
      </c>
      <c r="GA56" s="87" t="n">
        <f aca="false">IF(AND($U56&gt;FZ$6,$U56&lt;=GA$6),+$T56,0)</f>
        <v>0</v>
      </c>
      <c r="GB56" s="87" t="n">
        <f aca="false">IF(AND($U56&gt;GA$6,$U56&lt;=GB$6),+$T56,0)</f>
        <v>0</v>
      </c>
      <c r="GC56" s="18"/>
      <c r="GD56" s="65" t="n">
        <f aca="false">SUM($X56:$GC56)</f>
        <v>250</v>
      </c>
      <c r="GE56" s="65" t="n">
        <f aca="false">+GD56-T56</f>
        <v>0</v>
      </c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</row>
    <row r="57" customFormat="false" ht="12.75" hidden="false" customHeight="false" outlineLevel="0" collapsed="false">
      <c r="A57" s="96" t="n">
        <v>4</v>
      </c>
      <c r="B57" s="86" t="s">
        <v>260</v>
      </c>
      <c r="C57" s="97" t="s">
        <v>257</v>
      </c>
      <c r="D57" s="81" t="s">
        <v>295</v>
      </c>
      <c r="E57" s="0" t="s">
        <v>296</v>
      </c>
      <c r="F57" s="99" t="n">
        <v>37134</v>
      </c>
      <c r="H57" s="101" t="s">
        <v>297</v>
      </c>
      <c r="I57" s="42" t="s">
        <v>310</v>
      </c>
      <c r="J57" s="89" t="s">
        <v>298</v>
      </c>
      <c r="K57" s="39"/>
      <c r="L57" s="101" t="s">
        <v>284</v>
      </c>
      <c r="M57" s="35"/>
      <c r="N57" s="35" t="s">
        <v>299</v>
      </c>
      <c r="O57" s="101"/>
      <c r="P57" s="101"/>
      <c r="Q57" s="101"/>
      <c r="R57" s="105" t="n">
        <v>168.945</v>
      </c>
      <c r="S57" s="101" t="s">
        <v>288</v>
      </c>
      <c r="T57" s="55" t="n">
        <f aca="false">IF($S57="USD",+$R57,VLOOKUP($S57,Rates!$A$3:$C$7,3)*$R57)</f>
        <v>168.945</v>
      </c>
      <c r="U57" s="107" t="n">
        <f aca="false">DATE(2006,3,15)</f>
        <v>38791</v>
      </c>
      <c r="V57" s="18"/>
      <c r="W57" s="18"/>
      <c r="X57" s="87" t="n">
        <f aca="false">IF(AND($U57&gt;W$6,$U57&lt;=X$6),+$T57,0)</f>
        <v>0</v>
      </c>
      <c r="Y57" s="87" t="n">
        <f aca="false">IF(AND($U57&gt;X$6,$U57&lt;=Y$6),+$T57,0)</f>
        <v>0</v>
      </c>
      <c r="Z57" s="87" t="n">
        <f aca="false">IF(AND($U57&gt;Y$6,$U57&lt;=Z$6),+$T57,0)</f>
        <v>0</v>
      </c>
      <c r="AA57" s="87" t="n">
        <f aca="false">IF(AND($U57&gt;Z$6,$U57&lt;=AA$6),+$T57,0)</f>
        <v>0</v>
      </c>
      <c r="AB57" s="87" t="n">
        <f aca="false">IF(AND($U57&gt;AA$6,$U57&lt;=AB$6),+$T57,0)</f>
        <v>0</v>
      </c>
      <c r="AC57" s="87" t="n">
        <f aca="false">IF(AND($U57&gt;AB$6,$U57&lt;=AC$6),+$T57,0)</f>
        <v>0</v>
      </c>
      <c r="AD57" s="87" t="n">
        <f aca="false">IF(AND($U57&gt;AC$6,$U57&lt;=AD$6),+$T57,0)</f>
        <v>0</v>
      </c>
      <c r="AE57" s="87" t="n">
        <f aca="false">IF(AND($U57&gt;AD$6,$U57&lt;=AE$6),+$T57,0)</f>
        <v>0</v>
      </c>
      <c r="AF57" s="87" t="n">
        <f aca="false">IF(AND($U57&gt;AE$6,$U57&lt;=AF$6),+$T57,0)</f>
        <v>0</v>
      </c>
      <c r="AG57" s="87" t="n">
        <f aca="false">IF(AND($U57&gt;AF$6,$U57&lt;=AG$6),+$T57,0)</f>
        <v>0</v>
      </c>
      <c r="AH57" s="87" t="n">
        <f aca="false">IF(AND($U57&gt;AG$6,$U57&lt;=AH$6),+$T57,0)</f>
        <v>0</v>
      </c>
      <c r="AI57" s="87" t="n">
        <f aca="false">IF(AND($U57&gt;AH$6,$U57&lt;=AI$6),+$T57,0)</f>
        <v>0</v>
      </c>
      <c r="AJ57" s="87" t="n">
        <f aca="false">IF(AND($U57&gt;AI$6,$U57&lt;=AJ$6),+$T57,0)</f>
        <v>0</v>
      </c>
      <c r="AK57" s="87" t="n">
        <f aca="false">IF(AND($U57&gt;AJ$6,$U57&lt;=AK$6),+$T57,0)</f>
        <v>0</v>
      </c>
      <c r="AL57" s="87" t="n">
        <f aca="false">IF(AND($U57&gt;AK$6,$U57&lt;=AL$6),+$T57,0)</f>
        <v>0</v>
      </c>
      <c r="AM57" s="87" t="n">
        <f aca="false">IF(AND($U57&gt;AL$6,$U57&lt;=AM$6),+$T57,0)</f>
        <v>0</v>
      </c>
      <c r="AN57" s="87" t="n">
        <f aca="false">IF(AND($U57&gt;AM$6,$U57&lt;=AN$6),+$T57,0)</f>
        <v>0</v>
      </c>
      <c r="AO57" s="87" t="n">
        <f aca="false">IF(AND($U57&gt;AN$6,$U57&lt;=AO$6),+$T57,0)</f>
        <v>0</v>
      </c>
      <c r="AP57" s="87" t="n">
        <f aca="false">IF(AND($U57&gt;AO$6,$U57&lt;=AP$6),+$T57,0)</f>
        <v>168.945</v>
      </c>
      <c r="AQ57" s="87" t="n">
        <f aca="false">IF(AND($U57&gt;AP$6,$U57&lt;=AQ$6),+$T57,0)</f>
        <v>0</v>
      </c>
      <c r="AR57" s="87" t="n">
        <f aca="false">IF(AND($U57&gt;AQ$6,$U57&lt;=AR$6),+$T57,0)</f>
        <v>0</v>
      </c>
      <c r="AS57" s="87" t="n">
        <f aca="false">IF(AND($U57&gt;AR$6,$U57&lt;=AS$6),+$T57,0)</f>
        <v>0</v>
      </c>
      <c r="AT57" s="87" t="n">
        <f aca="false">IF(AND($U57&gt;AS$6,$U57&lt;=AT$6),+$T57,0)</f>
        <v>0</v>
      </c>
      <c r="AU57" s="87" t="n">
        <f aca="false">IF(AND($U57&gt;AT$6,$U57&lt;=AU$6),+$T57,0)</f>
        <v>0</v>
      </c>
      <c r="AV57" s="87" t="n">
        <f aca="false">IF(AND($U57&gt;AU$6,$U57&lt;=AV$6),+$T57,0)</f>
        <v>0</v>
      </c>
      <c r="AW57" s="87" t="n">
        <f aca="false">IF(AND($U57&gt;AV$6,$U57&lt;=AW$6),+$T57,0)</f>
        <v>0</v>
      </c>
      <c r="AX57" s="87" t="n">
        <f aca="false">IF(AND($U57&gt;AW$6,$U57&lt;=AX$6),+$T57,0)</f>
        <v>0</v>
      </c>
      <c r="AY57" s="87" t="n">
        <f aca="false">IF(AND($U57&gt;AX$6,$U57&lt;=AY$6),+$T57,0)</f>
        <v>0</v>
      </c>
      <c r="AZ57" s="87" t="n">
        <f aca="false">IF(AND($U57&gt;AY$6,$U57&lt;=AZ$6),+$T57,0)</f>
        <v>0</v>
      </c>
      <c r="BA57" s="87" t="n">
        <f aca="false">IF(AND($U57&gt;AZ$6,$U57&lt;=BA$6),+$T57,0)</f>
        <v>0</v>
      </c>
      <c r="BB57" s="87" t="n">
        <f aca="false">IF(AND($U57&gt;BA$6,$U57&lt;=BB$6),+$T57,0)</f>
        <v>0</v>
      </c>
      <c r="BC57" s="87" t="n">
        <f aca="false">IF(AND($U57&gt;BB$6,$U57&lt;=BC$6),+$T57,0)</f>
        <v>0</v>
      </c>
      <c r="BD57" s="87" t="n">
        <f aca="false">IF(AND($U57&gt;BC$6,$U57&lt;=BD$6),+$T57,0)</f>
        <v>0</v>
      </c>
      <c r="BE57" s="87" t="n">
        <f aca="false">IF(AND($U57&gt;BD$6,$U57&lt;=BE$6),+$T57,0)</f>
        <v>0</v>
      </c>
      <c r="BF57" s="87" t="n">
        <f aca="false">IF(AND($U57&gt;BE$6,$U57&lt;=BF$6),+$T57,0)</f>
        <v>0</v>
      </c>
      <c r="BG57" s="87" t="n">
        <f aca="false">IF(AND($U57&gt;BF$6,$U57&lt;=BG$6),+$T57,0)</f>
        <v>0</v>
      </c>
      <c r="BH57" s="87" t="n">
        <f aca="false">IF(AND($U57&gt;BG$6,$U57&lt;=BH$6),+$T57,0)</f>
        <v>0</v>
      </c>
      <c r="BI57" s="87" t="n">
        <f aca="false">IF(AND($U57&gt;BH$6,$U57&lt;=BI$6),+$T57,0)</f>
        <v>0</v>
      </c>
      <c r="BJ57" s="87" t="n">
        <f aca="false">IF(AND($U57&gt;BI$6,$U57&lt;=BJ$6),+$T57,0)</f>
        <v>0</v>
      </c>
      <c r="BK57" s="87" t="n">
        <f aca="false">IF(AND($U57&gt;BJ$6,$U57&lt;=BK$6),+$T57,0)</f>
        <v>0</v>
      </c>
      <c r="BL57" s="87" t="n">
        <f aca="false">IF(AND($U57&gt;BK$6,$U57&lt;=BL$6),+$T57,0)</f>
        <v>0</v>
      </c>
      <c r="BM57" s="87" t="n">
        <f aca="false">IF(AND($U57&gt;BL$6,$U57&lt;=BM$6),+$T57,0)</f>
        <v>0</v>
      </c>
      <c r="BN57" s="87" t="n">
        <f aca="false">IF(AND($U57&gt;BM$6,$U57&lt;=BN$6),+$T57,0)</f>
        <v>0</v>
      </c>
      <c r="BO57" s="87" t="n">
        <f aca="false">IF(AND($U57&gt;BN$6,$U57&lt;=BO$6),+$T57,0)</f>
        <v>0</v>
      </c>
      <c r="BP57" s="87" t="n">
        <f aca="false">IF(AND($U57&gt;BO$6,$U57&lt;=BP$6),+$T57,0)</f>
        <v>0</v>
      </c>
      <c r="BQ57" s="87" t="n">
        <f aca="false">IF(AND($U57&gt;BP$6,$U57&lt;=BQ$6),+$T57,0)</f>
        <v>0</v>
      </c>
      <c r="BR57" s="87" t="n">
        <f aca="false">IF(AND($U57&gt;BQ$6,$U57&lt;=BR$6),+$T57,0)</f>
        <v>0</v>
      </c>
      <c r="BS57" s="87" t="n">
        <f aca="false">IF(AND($U57&gt;BR$6,$U57&lt;=BS$6),+$T57,0)</f>
        <v>0</v>
      </c>
      <c r="BT57" s="87" t="n">
        <f aca="false">IF(AND($U57&gt;BS$6,$U57&lt;=BT$6),+$T57,0)</f>
        <v>0</v>
      </c>
      <c r="BU57" s="87" t="n">
        <f aca="false">IF(AND($U57&gt;BT$6,$U57&lt;=BU$6),+$T57,0)</f>
        <v>0</v>
      </c>
      <c r="BV57" s="87" t="n">
        <f aca="false">IF(AND($U57&gt;BU$6,$U57&lt;=BV$6),+$T57,0)</f>
        <v>0</v>
      </c>
      <c r="BW57" s="87" t="n">
        <f aca="false">IF(AND($U57&gt;BV$6,$U57&lt;=BW$6),+$T57,0)</f>
        <v>0</v>
      </c>
      <c r="BX57" s="87" t="n">
        <f aca="false">IF(AND($U57&gt;BW$6,$U57&lt;=BX$6),+$T57,0)</f>
        <v>0</v>
      </c>
      <c r="BY57" s="87" t="n">
        <f aca="false">IF(AND($U57&gt;BX$6,$U57&lt;=BY$6),+$T57,0)</f>
        <v>0</v>
      </c>
      <c r="BZ57" s="87" t="n">
        <f aca="false">IF(AND($U57&gt;BY$6,$U57&lt;=BZ$6),+$T57,0)</f>
        <v>0</v>
      </c>
      <c r="CA57" s="87" t="n">
        <f aca="false">IF(AND($U57&gt;BZ$6,$U57&lt;=CA$6),+$T57,0)</f>
        <v>0</v>
      </c>
      <c r="CB57" s="87" t="n">
        <f aca="false">IF(AND($U57&gt;CA$6,$U57&lt;=CB$6),+$T57,0)</f>
        <v>0</v>
      </c>
      <c r="CC57" s="87" t="n">
        <f aca="false">IF(AND($U57&gt;CB$6,$U57&lt;=CC$6),+$T57,0)</f>
        <v>0</v>
      </c>
      <c r="CD57" s="87" t="n">
        <f aca="false">IF(AND($U57&gt;CC$6,$U57&lt;=CD$6),+$T57,0)</f>
        <v>0</v>
      </c>
      <c r="CE57" s="87" t="n">
        <f aca="false">IF(AND($U57&gt;CD$6,$U57&lt;=CE$6),+$T57,0)</f>
        <v>0</v>
      </c>
      <c r="CF57" s="87" t="n">
        <f aca="false">IF(AND($U57&gt;CE$6,$U57&lt;=CF$6),+$T57,0)</f>
        <v>0</v>
      </c>
      <c r="CG57" s="87" t="n">
        <f aca="false">IF(AND($U57&gt;CF$6,$U57&lt;=CG$6),+$T57,0)</f>
        <v>0</v>
      </c>
      <c r="CH57" s="87" t="n">
        <f aca="false">IF(AND($U57&gt;CG$6,$U57&lt;=CH$6),+$T57,0)</f>
        <v>0</v>
      </c>
      <c r="CI57" s="87" t="n">
        <f aca="false">IF(AND($U57&gt;CH$6,$U57&lt;=CI$6),+$T57,0)</f>
        <v>0</v>
      </c>
      <c r="CJ57" s="87" t="n">
        <f aca="false">IF(AND($U57&gt;CI$6,$U57&lt;=CJ$6),+$T57,0)</f>
        <v>0</v>
      </c>
      <c r="CK57" s="87" t="n">
        <f aca="false">IF(AND($U57&gt;CJ$6,$U57&lt;=CK$6),+$T57,0)</f>
        <v>0</v>
      </c>
      <c r="CL57" s="87" t="n">
        <f aca="false">IF(AND($U57&gt;CK$6,$U57&lt;=CL$6),+$T57,0)</f>
        <v>0</v>
      </c>
      <c r="CM57" s="87" t="n">
        <f aca="false">IF(AND($U57&gt;CL$6,$U57&lt;=CM$6),+$T57,0)</f>
        <v>0</v>
      </c>
      <c r="CN57" s="87" t="n">
        <f aca="false">IF(AND($U57&gt;CM$6,$U57&lt;=CN$6),+$T57,0)</f>
        <v>0</v>
      </c>
      <c r="CO57" s="87" t="n">
        <f aca="false">IF(AND($U57&gt;CN$6,$U57&lt;=CO$6),+$T57,0)</f>
        <v>0</v>
      </c>
      <c r="CP57" s="87" t="n">
        <f aca="false">IF(AND($U57&gt;CO$6,$U57&lt;=CP$6),+$T57,0)</f>
        <v>0</v>
      </c>
      <c r="CQ57" s="87" t="n">
        <f aca="false">IF(AND($U57&gt;CP$6,$U57&lt;=CQ$6),+$T57,0)</f>
        <v>0</v>
      </c>
      <c r="CR57" s="87" t="n">
        <f aca="false">IF(AND($U57&gt;CQ$6,$U57&lt;=CR$6),+$T57,0)</f>
        <v>0</v>
      </c>
      <c r="CS57" s="87" t="n">
        <f aca="false">IF(AND($U57&gt;CR$6,$U57&lt;=CS$6),+$T57,0)</f>
        <v>0</v>
      </c>
      <c r="CT57" s="87" t="n">
        <f aca="false">IF(AND($U57&gt;CS$6,$U57&lt;=CT$6),+$T57,0)</f>
        <v>0</v>
      </c>
      <c r="CU57" s="87" t="n">
        <f aca="false">IF(AND($U57&gt;CT$6,$U57&lt;=CU$6),+$T57,0)</f>
        <v>0</v>
      </c>
      <c r="CV57" s="87" t="n">
        <f aca="false">IF(AND($U57&gt;CU$6,$U57&lt;=CV$6),+$T57,0)</f>
        <v>0</v>
      </c>
      <c r="CW57" s="87" t="n">
        <f aca="false">IF(AND($U57&gt;CV$6,$U57&lt;=CW$6),+$T57,0)</f>
        <v>0</v>
      </c>
      <c r="CX57" s="87" t="n">
        <f aca="false">IF(AND($U57&gt;CW$6,$U57&lt;=CX$6),+$T57,0)</f>
        <v>0</v>
      </c>
      <c r="CY57" s="87" t="n">
        <f aca="false">IF(AND($U57&gt;CX$6,$U57&lt;=CY$6),+$T57,0)</f>
        <v>0</v>
      </c>
      <c r="CZ57" s="87" t="n">
        <f aca="false">IF(AND($U57&gt;CY$6,$U57&lt;=CZ$6),+$T57,0)</f>
        <v>0</v>
      </c>
      <c r="DA57" s="87" t="n">
        <f aca="false">IF(AND($U57&gt;CZ$6,$U57&lt;=DA$6),+$T57,0)</f>
        <v>0</v>
      </c>
      <c r="DB57" s="87" t="n">
        <f aca="false">IF(AND($U57&gt;DA$6,$U57&lt;=DB$6),+$T57,0)</f>
        <v>0</v>
      </c>
      <c r="DC57" s="87" t="n">
        <f aca="false">IF(AND($U57&gt;DB$6,$U57&lt;=DC$6),+$T57,0)</f>
        <v>0</v>
      </c>
      <c r="DD57" s="87" t="n">
        <f aca="false">IF(AND($U57&gt;DC$6,$U57&lt;=DD$6),+$T57,0)</f>
        <v>0</v>
      </c>
      <c r="DE57" s="87" t="n">
        <f aca="false">IF(AND($U57&gt;DD$6,$U57&lt;=DE$6),+$T57,0)</f>
        <v>0</v>
      </c>
      <c r="DF57" s="87" t="n">
        <f aca="false">IF(AND($U57&gt;DE$6,$U57&lt;=DF$6),+$T57,0)</f>
        <v>0</v>
      </c>
      <c r="DG57" s="87" t="n">
        <f aca="false">IF(AND($U57&gt;DF$6,$U57&lt;=DG$6),+$T57,0)</f>
        <v>0</v>
      </c>
      <c r="DH57" s="87" t="n">
        <f aca="false">IF(AND($U57&gt;DG$6,$U57&lt;=DH$6),+$T57,0)</f>
        <v>0</v>
      </c>
      <c r="DI57" s="87" t="n">
        <f aca="false">IF(AND($U57&gt;DH$6,$U57&lt;=DI$6),+$T57,0)</f>
        <v>0</v>
      </c>
      <c r="DJ57" s="87" t="n">
        <f aca="false">IF(AND($U57&gt;DI$6,$U57&lt;=DJ$6),+$T57,0)</f>
        <v>0</v>
      </c>
      <c r="DK57" s="87" t="n">
        <f aca="false">IF(AND($U57&gt;DJ$6,$U57&lt;=DK$6),+$T57,0)</f>
        <v>0</v>
      </c>
      <c r="DL57" s="87" t="n">
        <f aca="false">IF(AND($U57&gt;DK$6,$U57&lt;=DL$6),+$T57,0)</f>
        <v>0</v>
      </c>
      <c r="DM57" s="87" t="n">
        <f aca="false">IF(AND($U57&gt;DL$6,$U57&lt;=DM$6),+$T57,0)</f>
        <v>0</v>
      </c>
      <c r="DN57" s="87" t="n">
        <f aca="false">IF(AND($U57&gt;DM$6,$U57&lt;=DN$6),+$T57,0)</f>
        <v>0</v>
      </c>
      <c r="DO57" s="87" t="n">
        <f aca="false">IF(AND($U57&gt;DN$6,$U57&lt;=DO$6),+$T57,0)</f>
        <v>0</v>
      </c>
      <c r="DP57" s="87" t="n">
        <f aca="false">IF(AND($U57&gt;DO$6,$U57&lt;=DP$6),+$T57,0)</f>
        <v>0</v>
      </c>
      <c r="DQ57" s="87" t="n">
        <f aca="false">IF(AND($U57&gt;DP$6,$U57&lt;=DQ$6),+$T57,0)</f>
        <v>0</v>
      </c>
      <c r="DR57" s="87" t="n">
        <f aca="false">IF(AND($U57&gt;DQ$6,$U57&lt;=DR$6),+$T57,0)</f>
        <v>0</v>
      </c>
      <c r="DS57" s="87" t="n">
        <f aca="false">IF(AND($U57&gt;DR$6,$U57&lt;=DS$6),+$T57,0)</f>
        <v>0</v>
      </c>
      <c r="DT57" s="87" t="n">
        <f aca="false">IF(AND($U57&gt;DS$6,$U57&lt;=DT$6),+$T57,0)</f>
        <v>0</v>
      </c>
      <c r="DU57" s="87" t="n">
        <f aca="false">IF(AND($U57&gt;DT$6,$U57&lt;=DU$6),+$T57,0)</f>
        <v>0</v>
      </c>
      <c r="DV57" s="87" t="n">
        <f aca="false">IF(AND($U57&gt;DU$6,$U57&lt;=DV$6),+$T57,0)</f>
        <v>0</v>
      </c>
      <c r="DW57" s="87" t="n">
        <f aca="false">IF(AND($U57&gt;DV$6,$U57&lt;=DW$6),+$T57,0)</f>
        <v>0</v>
      </c>
      <c r="DX57" s="87" t="n">
        <f aca="false">IF(AND($U57&gt;DW$6,$U57&lt;=DX$6),+$T57,0)</f>
        <v>0</v>
      </c>
      <c r="DY57" s="87" t="n">
        <f aca="false">IF(AND($U57&gt;DX$6,$U57&lt;=DY$6),+$T57,0)</f>
        <v>0</v>
      </c>
      <c r="DZ57" s="87" t="n">
        <f aca="false">IF(AND($U57&gt;DY$6,$U57&lt;=DZ$6),+$T57,0)</f>
        <v>0</v>
      </c>
      <c r="EA57" s="87" t="n">
        <f aca="false">IF(AND($U57&gt;DZ$6,$U57&lt;=EA$6),+$T57,0)</f>
        <v>0</v>
      </c>
      <c r="EB57" s="87" t="n">
        <f aca="false">IF(AND($U57&gt;EA$6,$U57&lt;=EB$6),+$T57,0)</f>
        <v>0</v>
      </c>
      <c r="EC57" s="87" t="n">
        <f aca="false">IF(AND($U57&gt;EB$6,$U57&lt;=EC$6),+$T57,0)</f>
        <v>0</v>
      </c>
      <c r="ED57" s="87" t="n">
        <f aca="false">IF(AND($U57&gt;EC$6,$U57&lt;=ED$6),+$T57,0)</f>
        <v>0</v>
      </c>
      <c r="EE57" s="87" t="n">
        <f aca="false">IF(AND($U57&gt;ED$6,$U57&lt;=EE$6),+$T57,0)</f>
        <v>0</v>
      </c>
      <c r="EF57" s="87" t="n">
        <f aca="false">IF(AND($U57&gt;EE$6,$U57&lt;=EF$6),+$T57,0)</f>
        <v>0</v>
      </c>
      <c r="EG57" s="87" t="n">
        <f aca="false">IF(AND($U57&gt;EF$6,$U57&lt;=EG$6),+$T57,0)</f>
        <v>0</v>
      </c>
      <c r="EH57" s="87" t="n">
        <f aca="false">IF(AND($U57&gt;EG$6,$U57&lt;=EH$6),+$T57,0)</f>
        <v>0</v>
      </c>
      <c r="EI57" s="87" t="n">
        <f aca="false">IF(AND($U57&gt;EH$6,$U57&lt;=EI$6),+$T57,0)</f>
        <v>0</v>
      </c>
      <c r="EJ57" s="87" t="n">
        <f aca="false">IF(AND($U57&gt;EI$6,$U57&lt;=EJ$6),+$T57,0)</f>
        <v>0</v>
      </c>
      <c r="EK57" s="87" t="n">
        <f aca="false">IF(AND($U57&gt;EJ$6,$U57&lt;=EK$6),+$T57,0)</f>
        <v>0</v>
      </c>
      <c r="EL57" s="87" t="n">
        <f aca="false">IF(AND($U57&gt;EK$6,$U57&lt;=EL$6),+$T57,0)</f>
        <v>0</v>
      </c>
      <c r="EM57" s="87" t="n">
        <f aca="false">IF(AND($U57&gt;EL$6,$U57&lt;=EM$6),+$T57,0)</f>
        <v>0</v>
      </c>
      <c r="EN57" s="87" t="n">
        <f aca="false">IF(AND($U57&gt;EM$6,$U57&lt;=EN$6),+$T57,0)</f>
        <v>0</v>
      </c>
      <c r="EO57" s="87" t="n">
        <f aca="false">IF(AND($U57&gt;EN$6,$U57&lt;=EO$6),+$T57,0)</f>
        <v>0</v>
      </c>
      <c r="EP57" s="87" t="n">
        <f aca="false">IF(AND($U57&gt;EO$6,$U57&lt;=EP$6),+$T57,0)</f>
        <v>0</v>
      </c>
      <c r="EQ57" s="87" t="n">
        <f aca="false">IF(AND($U57&gt;EP$6,$U57&lt;=EQ$6),+$T57,0)</f>
        <v>0</v>
      </c>
      <c r="ER57" s="87" t="n">
        <f aca="false">IF(AND($U57&gt;EQ$6,$U57&lt;=ER$6),+$T57,0)</f>
        <v>0</v>
      </c>
      <c r="ES57" s="87" t="n">
        <f aca="false">IF(AND($U57&gt;ER$6,$U57&lt;=ES$6),+$T57,0)</f>
        <v>0</v>
      </c>
      <c r="ET57" s="87" t="n">
        <f aca="false">IF(AND($U57&gt;ES$6,$U57&lt;=ET$6),+$T57,0)</f>
        <v>0</v>
      </c>
      <c r="EU57" s="87" t="n">
        <f aca="false">IF(AND($U57&gt;ET$6,$U57&lt;=EU$6),+$T57,0)</f>
        <v>0</v>
      </c>
      <c r="EV57" s="87" t="n">
        <f aca="false">IF(AND($U57&gt;EU$6,$U57&lt;=EV$6),+$T57,0)</f>
        <v>0</v>
      </c>
      <c r="EW57" s="87" t="n">
        <f aca="false">IF(AND($U57&gt;EV$6,$U57&lt;=EW$6),+$T57,0)</f>
        <v>0</v>
      </c>
      <c r="EX57" s="87" t="n">
        <f aca="false">IF(AND($U57&gt;EW$6,$U57&lt;=EX$6),+$T57,0)</f>
        <v>0</v>
      </c>
      <c r="EY57" s="87" t="n">
        <f aca="false">IF(AND($U57&gt;EX$6,$U57&lt;=EY$6),+$T57,0)</f>
        <v>0</v>
      </c>
      <c r="EZ57" s="87" t="n">
        <f aca="false">IF(AND($U57&gt;EY$6,$U57&lt;=EZ$6),+$T57,0)</f>
        <v>0</v>
      </c>
      <c r="FA57" s="87" t="n">
        <f aca="false">IF(AND($U57&gt;EZ$6,$U57&lt;=FA$6),+$T57,0)</f>
        <v>0</v>
      </c>
      <c r="FB57" s="87" t="n">
        <f aca="false">IF(AND($U57&gt;FA$6,$U57&lt;=FB$6),+$T57,0)</f>
        <v>0</v>
      </c>
      <c r="FC57" s="87" t="n">
        <f aca="false">IF(AND($U57&gt;FB$6,$U57&lt;=FC$6),+$T57,0)</f>
        <v>0</v>
      </c>
      <c r="FD57" s="87" t="n">
        <f aca="false">IF(AND($U57&gt;FC$6,$U57&lt;=FD$6),+$T57,0)</f>
        <v>0</v>
      </c>
      <c r="FE57" s="87" t="n">
        <f aca="false">IF(AND($U57&gt;FD$6,$U57&lt;=FE$6),+$T57,0)</f>
        <v>0</v>
      </c>
      <c r="FF57" s="87" t="n">
        <f aca="false">IF(AND($U57&gt;FE$6,$U57&lt;=FF$6),+$T57,0)</f>
        <v>0</v>
      </c>
      <c r="FG57" s="87" t="n">
        <f aca="false">IF(AND($U57&gt;FF$6,$U57&lt;=FG$6),+$T57,0)</f>
        <v>0</v>
      </c>
      <c r="FH57" s="87" t="n">
        <f aca="false">IF(AND($U57&gt;FG$6,$U57&lt;=FH$6),+$T57,0)</f>
        <v>0</v>
      </c>
      <c r="FI57" s="87" t="n">
        <f aca="false">IF(AND($U57&gt;FH$6,$U57&lt;=FI$6),+$T57,0)</f>
        <v>0</v>
      </c>
      <c r="FJ57" s="87" t="n">
        <f aca="false">IF(AND($U57&gt;FI$6,$U57&lt;=FJ$6),+$T57,0)</f>
        <v>0</v>
      </c>
      <c r="FK57" s="87" t="n">
        <f aca="false">IF(AND($U57&gt;FJ$6,$U57&lt;=FK$6),+$T57,0)</f>
        <v>0</v>
      </c>
      <c r="FL57" s="87" t="n">
        <f aca="false">IF(AND($U57&gt;FK$6,$U57&lt;=FL$6),+$T57,0)</f>
        <v>0</v>
      </c>
      <c r="FM57" s="87" t="n">
        <f aca="false">IF(AND($U57&gt;FL$6,$U57&lt;=FM$6),+$T57,0)</f>
        <v>0</v>
      </c>
      <c r="FN57" s="87" t="n">
        <f aca="false">IF(AND($U57&gt;FM$6,$U57&lt;=FN$6),+$T57,0)</f>
        <v>0</v>
      </c>
      <c r="FO57" s="87" t="n">
        <f aca="false">IF(AND($U57&gt;FN$6,$U57&lt;=FO$6),+$T57,0)</f>
        <v>0</v>
      </c>
      <c r="FP57" s="87" t="n">
        <f aca="false">IF(AND($U57&gt;FO$6,$U57&lt;=FP$6),+$T57,0)</f>
        <v>0</v>
      </c>
      <c r="FQ57" s="87" t="n">
        <f aca="false">IF(AND($U57&gt;FP$6,$U57&lt;=FQ$6),+$T57,0)</f>
        <v>0</v>
      </c>
      <c r="FR57" s="87" t="n">
        <f aca="false">IF(AND($U57&gt;FQ$6,$U57&lt;=FR$6),+$T57,0)</f>
        <v>0</v>
      </c>
      <c r="FS57" s="87" t="n">
        <f aca="false">IF(AND($U57&gt;FR$6,$U57&lt;=FS$6),+$T57,0)</f>
        <v>0</v>
      </c>
      <c r="FT57" s="87" t="n">
        <f aca="false">IF(AND($U57&gt;FS$6,$U57&lt;=FT$6),+$T57,0)</f>
        <v>0</v>
      </c>
      <c r="FU57" s="87" t="n">
        <f aca="false">IF(AND($U57&gt;FT$6,$U57&lt;=FU$6),+$T57,0)</f>
        <v>0</v>
      </c>
      <c r="FV57" s="87" t="n">
        <f aca="false">IF(AND($U57&gt;FU$6,$U57&lt;=FV$6),+$T57,0)</f>
        <v>0</v>
      </c>
      <c r="FW57" s="87" t="n">
        <f aca="false">IF(AND($U57&gt;FV$6,$U57&lt;=FW$6),+$T57,0)</f>
        <v>0</v>
      </c>
      <c r="FX57" s="87" t="n">
        <f aca="false">IF(AND($U57&gt;FW$6,$U57&lt;=FX$6),+$T57,0)</f>
        <v>0</v>
      </c>
      <c r="FY57" s="87" t="n">
        <f aca="false">IF(AND($U57&gt;FX$6,$U57&lt;=FY$6),+$T57,0)</f>
        <v>0</v>
      </c>
      <c r="FZ57" s="87" t="n">
        <f aca="false">IF(AND($U57&gt;FY$6,$U57&lt;=FZ$6),+$T57,0)</f>
        <v>0</v>
      </c>
      <c r="GA57" s="87" t="n">
        <f aca="false">IF(AND($U57&gt;FZ$6,$U57&lt;=GA$6),+$T57,0)</f>
        <v>0</v>
      </c>
      <c r="GB57" s="87" t="n">
        <f aca="false">IF(AND($U57&gt;GA$6,$U57&lt;=GB$6),+$T57,0)</f>
        <v>0</v>
      </c>
      <c r="GC57" s="18"/>
      <c r="GD57" s="65" t="n">
        <f aca="false">SUM($X57:$GC57)</f>
        <v>168.945</v>
      </c>
      <c r="GE57" s="65" t="n">
        <f aca="false">+GD57-T57</f>
        <v>0</v>
      </c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</row>
    <row r="58" customFormat="false" ht="12.75" hidden="false" customHeight="false" outlineLevel="0" collapsed="false">
      <c r="A58" s="96" t="n">
        <v>4</v>
      </c>
      <c r="B58" s="86" t="s">
        <v>260</v>
      </c>
      <c r="C58" s="97" t="s">
        <v>257</v>
      </c>
      <c r="D58" s="81" t="s">
        <v>280</v>
      </c>
      <c r="E58" s="0" t="s">
        <v>296</v>
      </c>
      <c r="F58" s="99" t="n">
        <v>37134</v>
      </c>
      <c r="H58" s="101" t="s">
        <v>297</v>
      </c>
      <c r="I58" s="42" t="s">
        <v>334</v>
      </c>
      <c r="J58" s="89" t="s">
        <v>298</v>
      </c>
      <c r="K58" s="39"/>
      <c r="L58" s="101" t="s">
        <v>284</v>
      </c>
      <c r="M58" s="35"/>
      <c r="N58" s="35"/>
      <c r="O58" s="101"/>
      <c r="P58" s="101"/>
      <c r="Q58" s="101"/>
      <c r="R58" s="105" t="n">
        <v>24.744</v>
      </c>
      <c r="S58" s="101" t="s">
        <v>288</v>
      </c>
      <c r="T58" s="55" t="n">
        <f aca="false">IF($S58="USD",+$R58,VLOOKUP($S58,Rates!$A$3:$C$7,3)*$R58)</f>
        <v>24.744</v>
      </c>
      <c r="U58" s="107" t="n">
        <f aca="false">DATE(2006,4,14)</f>
        <v>38821</v>
      </c>
      <c r="V58" s="18"/>
      <c r="W58" s="18"/>
      <c r="X58" s="87" t="n">
        <f aca="false">IF(AND($U58&gt;W$6,$U58&lt;=X$6),+$T58,0)</f>
        <v>0</v>
      </c>
      <c r="Y58" s="87" t="n">
        <f aca="false">IF(AND($U58&gt;X$6,$U58&lt;=Y$6),+$T58,0)</f>
        <v>0</v>
      </c>
      <c r="Z58" s="87" t="n">
        <f aca="false">IF(AND($U58&gt;Y$6,$U58&lt;=Z$6),+$T58,0)</f>
        <v>0</v>
      </c>
      <c r="AA58" s="87" t="n">
        <f aca="false">IF(AND($U58&gt;Z$6,$U58&lt;=AA$6),+$T58,0)</f>
        <v>0</v>
      </c>
      <c r="AB58" s="87" t="n">
        <f aca="false">IF(AND($U58&gt;AA$6,$U58&lt;=AB$6),+$T58,0)</f>
        <v>0</v>
      </c>
      <c r="AC58" s="87" t="n">
        <f aca="false">IF(AND($U58&gt;AB$6,$U58&lt;=AC$6),+$T58,0)</f>
        <v>0</v>
      </c>
      <c r="AD58" s="87" t="n">
        <f aca="false">IF(AND($U58&gt;AC$6,$U58&lt;=AD$6),+$T58,0)</f>
        <v>0</v>
      </c>
      <c r="AE58" s="87" t="n">
        <f aca="false">IF(AND($U58&gt;AD$6,$U58&lt;=AE$6),+$T58,0)</f>
        <v>0</v>
      </c>
      <c r="AF58" s="87" t="n">
        <f aca="false">IF(AND($U58&gt;AE$6,$U58&lt;=AF$6),+$T58,0)</f>
        <v>0</v>
      </c>
      <c r="AG58" s="87" t="n">
        <f aca="false">IF(AND($U58&gt;AF$6,$U58&lt;=AG$6),+$T58,0)</f>
        <v>0</v>
      </c>
      <c r="AH58" s="87" t="n">
        <f aca="false">IF(AND($U58&gt;AG$6,$U58&lt;=AH$6),+$T58,0)</f>
        <v>0</v>
      </c>
      <c r="AI58" s="87" t="n">
        <f aca="false">IF(AND($U58&gt;AH$6,$U58&lt;=AI$6),+$T58,0)</f>
        <v>0</v>
      </c>
      <c r="AJ58" s="87" t="n">
        <f aca="false">IF(AND($U58&gt;AI$6,$U58&lt;=AJ$6),+$T58,0)</f>
        <v>0</v>
      </c>
      <c r="AK58" s="87" t="n">
        <f aca="false">IF(AND($U58&gt;AJ$6,$U58&lt;=AK$6),+$T58,0)</f>
        <v>0</v>
      </c>
      <c r="AL58" s="87" t="n">
        <f aca="false">IF(AND($U58&gt;AK$6,$U58&lt;=AL$6),+$T58,0)</f>
        <v>0</v>
      </c>
      <c r="AM58" s="87" t="n">
        <f aca="false">IF(AND($U58&gt;AL$6,$U58&lt;=AM$6),+$T58,0)</f>
        <v>0</v>
      </c>
      <c r="AN58" s="87" t="n">
        <f aca="false">IF(AND($U58&gt;AM$6,$U58&lt;=AN$6),+$T58,0)</f>
        <v>0</v>
      </c>
      <c r="AO58" s="87" t="n">
        <f aca="false">IF(AND($U58&gt;AN$6,$U58&lt;=AO$6),+$T58,0)</f>
        <v>0</v>
      </c>
      <c r="AP58" s="87" t="n">
        <f aca="false">IF(AND($U58&gt;AO$6,$U58&lt;=AP$6),+$T58,0)</f>
        <v>0</v>
      </c>
      <c r="AQ58" s="87" t="n">
        <f aca="false">IF(AND($U58&gt;AP$6,$U58&lt;=AQ$6),+$T58,0)</f>
        <v>24.744</v>
      </c>
      <c r="AR58" s="87" t="n">
        <f aca="false">IF(AND($U58&gt;AQ$6,$U58&lt;=AR$6),+$T58,0)</f>
        <v>0</v>
      </c>
      <c r="AS58" s="87" t="n">
        <f aca="false">IF(AND($U58&gt;AR$6,$U58&lt;=AS$6),+$T58,0)</f>
        <v>0</v>
      </c>
      <c r="AT58" s="87" t="n">
        <f aca="false">IF(AND($U58&gt;AS$6,$U58&lt;=AT$6),+$T58,0)</f>
        <v>0</v>
      </c>
      <c r="AU58" s="87" t="n">
        <f aca="false">IF(AND($U58&gt;AT$6,$U58&lt;=AU$6),+$T58,0)</f>
        <v>0</v>
      </c>
      <c r="AV58" s="87" t="n">
        <f aca="false">IF(AND($U58&gt;AU$6,$U58&lt;=AV$6),+$T58,0)</f>
        <v>0</v>
      </c>
      <c r="AW58" s="87" t="n">
        <f aca="false">IF(AND($U58&gt;AV$6,$U58&lt;=AW$6),+$T58,0)</f>
        <v>0</v>
      </c>
      <c r="AX58" s="87" t="n">
        <f aca="false">IF(AND($U58&gt;AW$6,$U58&lt;=AX$6),+$T58,0)</f>
        <v>0</v>
      </c>
      <c r="AY58" s="87" t="n">
        <f aca="false">IF(AND($U58&gt;AX$6,$U58&lt;=AY$6),+$T58,0)</f>
        <v>0</v>
      </c>
      <c r="AZ58" s="87" t="n">
        <f aca="false">IF(AND($U58&gt;AY$6,$U58&lt;=AZ$6),+$T58,0)</f>
        <v>0</v>
      </c>
      <c r="BA58" s="87" t="n">
        <f aca="false">IF(AND($U58&gt;AZ$6,$U58&lt;=BA$6),+$T58,0)</f>
        <v>0</v>
      </c>
      <c r="BB58" s="87" t="n">
        <f aca="false">IF(AND($U58&gt;BA$6,$U58&lt;=BB$6),+$T58,0)</f>
        <v>0</v>
      </c>
      <c r="BC58" s="87" t="n">
        <f aca="false">IF(AND($U58&gt;BB$6,$U58&lt;=BC$6),+$T58,0)</f>
        <v>0</v>
      </c>
      <c r="BD58" s="87" t="n">
        <f aca="false">IF(AND($U58&gt;BC$6,$U58&lt;=BD$6),+$T58,0)</f>
        <v>0</v>
      </c>
      <c r="BE58" s="87" t="n">
        <f aca="false">IF(AND($U58&gt;BD$6,$U58&lt;=BE$6),+$T58,0)</f>
        <v>0</v>
      </c>
      <c r="BF58" s="87" t="n">
        <f aca="false">IF(AND($U58&gt;BE$6,$U58&lt;=BF$6),+$T58,0)</f>
        <v>0</v>
      </c>
      <c r="BG58" s="87" t="n">
        <f aca="false">IF(AND($U58&gt;BF$6,$U58&lt;=BG$6),+$T58,0)</f>
        <v>0</v>
      </c>
      <c r="BH58" s="87" t="n">
        <f aca="false">IF(AND($U58&gt;BG$6,$U58&lt;=BH$6),+$T58,0)</f>
        <v>0</v>
      </c>
      <c r="BI58" s="87" t="n">
        <f aca="false">IF(AND($U58&gt;BH$6,$U58&lt;=BI$6),+$T58,0)</f>
        <v>0</v>
      </c>
      <c r="BJ58" s="87" t="n">
        <f aca="false">IF(AND($U58&gt;BI$6,$U58&lt;=BJ$6),+$T58,0)</f>
        <v>0</v>
      </c>
      <c r="BK58" s="87" t="n">
        <f aca="false">IF(AND($U58&gt;BJ$6,$U58&lt;=BK$6),+$T58,0)</f>
        <v>0</v>
      </c>
      <c r="BL58" s="87" t="n">
        <f aca="false">IF(AND($U58&gt;BK$6,$U58&lt;=BL$6),+$T58,0)</f>
        <v>0</v>
      </c>
      <c r="BM58" s="87" t="n">
        <f aca="false">IF(AND($U58&gt;BL$6,$U58&lt;=BM$6),+$T58,0)</f>
        <v>0</v>
      </c>
      <c r="BN58" s="87" t="n">
        <f aca="false">IF(AND($U58&gt;BM$6,$U58&lt;=BN$6),+$T58,0)</f>
        <v>0</v>
      </c>
      <c r="BO58" s="87" t="n">
        <f aca="false">IF(AND($U58&gt;BN$6,$U58&lt;=BO$6),+$T58,0)</f>
        <v>0</v>
      </c>
      <c r="BP58" s="87" t="n">
        <f aca="false">IF(AND($U58&gt;BO$6,$U58&lt;=BP$6),+$T58,0)</f>
        <v>0</v>
      </c>
      <c r="BQ58" s="87" t="n">
        <f aca="false">IF(AND($U58&gt;BP$6,$U58&lt;=BQ$6),+$T58,0)</f>
        <v>0</v>
      </c>
      <c r="BR58" s="87" t="n">
        <f aca="false">IF(AND($U58&gt;BQ$6,$U58&lt;=BR$6),+$T58,0)</f>
        <v>0</v>
      </c>
      <c r="BS58" s="87" t="n">
        <f aca="false">IF(AND($U58&gt;BR$6,$U58&lt;=BS$6),+$T58,0)</f>
        <v>0</v>
      </c>
      <c r="BT58" s="87" t="n">
        <f aca="false">IF(AND($U58&gt;BS$6,$U58&lt;=BT$6),+$T58,0)</f>
        <v>0</v>
      </c>
      <c r="BU58" s="87" t="n">
        <f aca="false">IF(AND($U58&gt;BT$6,$U58&lt;=BU$6),+$T58,0)</f>
        <v>0</v>
      </c>
      <c r="BV58" s="87" t="n">
        <f aca="false">IF(AND($U58&gt;BU$6,$U58&lt;=BV$6),+$T58,0)</f>
        <v>0</v>
      </c>
      <c r="BW58" s="87" t="n">
        <f aca="false">IF(AND($U58&gt;BV$6,$U58&lt;=BW$6),+$T58,0)</f>
        <v>0</v>
      </c>
      <c r="BX58" s="87" t="n">
        <f aca="false">IF(AND($U58&gt;BW$6,$U58&lt;=BX$6),+$T58,0)</f>
        <v>0</v>
      </c>
      <c r="BY58" s="87" t="n">
        <f aca="false">IF(AND($U58&gt;BX$6,$U58&lt;=BY$6),+$T58,0)</f>
        <v>0</v>
      </c>
      <c r="BZ58" s="87" t="n">
        <f aca="false">IF(AND($U58&gt;BY$6,$U58&lt;=BZ$6),+$T58,0)</f>
        <v>0</v>
      </c>
      <c r="CA58" s="87" t="n">
        <f aca="false">IF(AND($U58&gt;BZ$6,$U58&lt;=CA$6),+$T58,0)</f>
        <v>0</v>
      </c>
      <c r="CB58" s="87" t="n">
        <f aca="false">IF(AND($U58&gt;CA$6,$U58&lt;=CB$6),+$T58,0)</f>
        <v>0</v>
      </c>
      <c r="CC58" s="87" t="n">
        <f aca="false">IF(AND($U58&gt;CB$6,$U58&lt;=CC$6),+$T58,0)</f>
        <v>0</v>
      </c>
      <c r="CD58" s="87" t="n">
        <f aca="false">IF(AND($U58&gt;CC$6,$U58&lt;=CD$6),+$T58,0)</f>
        <v>0</v>
      </c>
      <c r="CE58" s="87" t="n">
        <f aca="false">IF(AND($U58&gt;CD$6,$U58&lt;=CE$6),+$T58,0)</f>
        <v>0</v>
      </c>
      <c r="CF58" s="87" t="n">
        <f aca="false">IF(AND($U58&gt;CE$6,$U58&lt;=CF$6),+$T58,0)</f>
        <v>0</v>
      </c>
      <c r="CG58" s="87" t="n">
        <f aca="false">IF(AND($U58&gt;CF$6,$U58&lt;=CG$6),+$T58,0)</f>
        <v>0</v>
      </c>
      <c r="CH58" s="87" t="n">
        <f aca="false">IF(AND($U58&gt;CG$6,$U58&lt;=CH$6),+$T58,0)</f>
        <v>0</v>
      </c>
      <c r="CI58" s="87" t="n">
        <f aca="false">IF(AND($U58&gt;CH$6,$U58&lt;=CI$6),+$T58,0)</f>
        <v>0</v>
      </c>
      <c r="CJ58" s="87" t="n">
        <f aca="false">IF(AND($U58&gt;CI$6,$U58&lt;=CJ$6),+$T58,0)</f>
        <v>0</v>
      </c>
      <c r="CK58" s="87" t="n">
        <f aca="false">IF(AND($U58&gt;CJ$6,$U58&lt;=CK$6),+$T58,0)</f>
        <v>0</v>
      </c>
      <c r="CL58" s="87" t="n">
        <f aca="false">IF(AND($U58&gt;CK$6,$U58&lt;=CL$6),+$T58,0)</f>
        <v>0</v>
      </c>
      <c r="CM58" s="87" t="n">
        <f aca="false">IF(AND($U58&gt;CL$6,$U58&lt;=CM$6),+$T58,0)</f>
        <v>0</v>
      </c>
      <c r="CN58" s="87" t="n">
        <f aca="false">IF(AND($U58&gt;CM$6,$U58&lt;=CN$6),+$T58,0)</f>
        <v>0</v>
      </c>
      <c r="CO58" s="87" t="n">
        <f aca="false">IF(AND($U58&gt;CN$6,$U58&lt;=CO$6),+$T58,0)</f>
        <v>0</v>
      </c>
      <c r="CP58" s="87" t="n">
        <f aca="false">IF(AND($U58&gt;CO$6,$U58&lt;=CP$6),+$T58,0)</f>
        <v>0</v>
      </c>
      <c r="CQ58" s="87" t="n">
        <f aca="false">IF(AND($U58&gt;CP$6,$U58&lt;=CQ$6),+$T58,0)</f>
        <v>0</v>
      </c>
      <c r="CR58" s="87" t="n">
        <f aca="false">IF(AND($U58&gt;CQ$6,$U58&lt;=CR$6),+$T58,0)</f>
        <v>0</v>
      </c>
      <c r="CS58" s="87" t="n">
        <f aca="false">IF(AND($U58&gt;CR$6,$U58&lt;=CS$6),+$T58,0)</f>
        <v>0</v>
      </c>
      <c r="CT58" s="87" t="n">
        <f aca="false">IF(AND($U58&gt;CS$6,$U58&lt;=CT$6),+$T58,0)</f>
        <v>0</v>
      </c>
      <c r="CU58" s="87" t="n">
        <f aca="false">IF(AND($U58&gt;CT$6,$U58&lt;=CU$6),+$T58,0)</f>
        <v>0</v>
      </c>
      <c r="CV58" s="87" t="n">
        <f aca="false">IF(AND($U58&gt;CU$6,$U58&lt;=CV$6),+$T58,0)</f>
        <v>0</v>
      </c>
      <c r="CW58" s="87" t="n">
        <f aca="false">IF(AND($U58&gt;CV$6,$U58&lt;=CW$6),+$T58,0)</f>
        <v>0</v>
      </c>
      <c r="CX58" s="87" t="n">
        <f aca="false">IF(AND($U58&gt;CW$6,$U58&lt;=CX$6),+$T58,0)</f>
        <v>0</v>
      </c>
      <c r="CY58" s="87" t="n">
        <f aca="false">IF(AND($U58&gt;CX$6,$U58&lt;=CY$6),+$T58,0)</f>
        <v>0</v>
      </c>
      <c r="CZ58" s="87" t="n">
        <f aca="false">IF(AND($U58&gt;CY$6,$U58&lt;=CZ$6),+$T58,0)</f>
        <v>0</v>
      </c>
      <c r="DA58" s="87" t="n">
        <f aca="false">IF(AND($U58&gt;CZ$6,$U58&lt;=DA$6),+$T58,0)</f>
        <v>0</v>
      </c>
      <c r="DB58" s="87" t="n">
        <f aca="false">IF(AND($U58&gt;DA$6,$U58&lt;=DB$6),+$T58,0)</f>
        <v>0</v>
      </c>
      <c r="DC58" s="87" t="n">
        <f aca="false">IF(AND($U58&gt;DB$6,$U58&lt;=DC$6),+$T58,0)</f>
        <v>0</v>
      </c>
      <c r="DD58" s="87" t="n">
        <f aca="false">IF(AND($U58&gt;DC$6,$U58&lt;=DD$6),+$T58,0)</f>
        <v>0</v>
      </c>
      <c r="DE58" s="87" t="n">
        <f aca="false">IF(AND($U58&gt;DD$6,$U58&lt;=DE$6),+$T58,0)</f>
        <v>0</v>
      </c>
      <c r="DF58" s="87" t="n">
        <f aca="false">IF(AND($U58&gt;DE$6,$U58&lt;=DF$6),+$T58,0)</f>
        <v>0</v>
      </c>
      <c r="DG58" s="87" t="n">
        <f aca="false">IF(AND($U58&gt;DF$6,$U58&lt;=DG$6),+$T58,0)</f>
        <v>0</v>
      </c>
      <c r="DH58" s="87" t="n">
        <f aca="false">IF(AND($U58&gt;DG$6,$U58&lt;=DH$6),+$T58,0)</f>
        <v>0</v>
      </c>
      <c r="DI58" s="87" t="n">
        <f aca="false">IF(AND($U58&gt;DH$6,$U58&lt;=DI$6),+$T58,0)</f>
        <v>0</v>
      </c>
      <c r="DJ58" s="87" t="n">
        <f aca="false">IF(AND($U58&gt;DI$6,$U58&lt;=DJ$6),+$T58,0)</f>
        <v>0</v>
      </c>
      <c r="DK58" s="87" t="n">
        <f aca="false">IF(AND($U58&gt;DJ$6,$U58&lt;=DK$6),+$T58,0)</f>
        <v>0</v>
      </c>
      <c r="DL58" s="87" t="n">
        <f aca="false">IF(AND($U58&gt;DK$6,$U58&lt;=DL$6),+$T58,0)</f>
        <v>0</v>
      </c>
      <c r="DM58" s="87" t="n">
        <f aca="false">IF(AND($U58&gt;DL$6,$U58&lt;=DM$6),+$T58,0)</f>
        <v>0</v>
      </c>
      <c r="DN58" s="87" t="n">
        <f aca="false">IF(AND($U58&gt;DM$6,$U58&lt;=DN$6),+$T58,0)</f>
        <v>0</v>
      </c>
      <c r="DO58" s="87" t="n">
        <f aca="false">IF(AND($U58&gt;DN$6,$U58&lt;=DO$6),+$T58,0)</f>
        <v>0</v>
      </c>
      <c r="DP58" s="87" t="n">
        <f aca="false">IF(AND($U58&gt;DO$6,$U58&lt;=DP$6),+$T58,0)</f>
        <v>0</v>
      </c>
      <c r="DQ58" s="87" t="n">
        <f aca="false">IF(AND($U58&gt;DP$6,$U58&lt;=DQ$6),+$T58,0)</f>
        <v>0</v>
      </c>
      <c r="DR58" s="87" t="n">
        <f aca="false">IF(AND($U58&gt;DQ$6,$U58&lt;=DR$6),+$T58,0)</f>
        <v>0</v>
      </c>
      <c r="DS58" s="87" t="n">
        <f aca="false">IF(AND($U58&gt;DR$6,$U58&lt;=DS$6),+$T58,0)</f>
        <v>0</v>
      </c>
      <c r="DT58" s="87" t="n">
        <f aca="false">IF(AND($U58&gt;DS$6,$U58&lt;=DT$6),+$T58,0)</f>
        <v>0</v>
      </c>
      <c r="DU58" s="87" t="n">
        <f aca="false">IF(AND($U58&gt;DT$6,$U58&lt;=DU$6),+$T58,0)</f>
        <v>0</v>
      </c>
      <c r="DV58" s="87" t="n">
        <f aca="false">IF(AND($U58&gt;DU$6,$U58&lt;=DV$6),+$T58,0)</f>
        <v>0</v>
      </c>
      <c r="DW58" s="87" t="n">
        <f aca="false">IF(AND($U58&gt;DV$6,$U58&lt;=DW$6),+$T58,0)</f>
        <v>0</v>
      </c>
      <c r="DX58" s="87" t="n">
        <f aca="false">IF(AND($U58&gt;DW$6,$U58&lt;=DX$6),+$T58,0)</f>
        <v>0</v>
      </c>
      <c r="DY58" s="87" t="n">
        <f aca="false">IF(AND($U58&gt;DX$6,$U58&lt;=DY$6),+$T58,0)</f>
        <v>0</v>
      </c>
      <c r="DZ58" s="87" t="n">
        <f aca="false">IF(AND($U58&gt;DY$6,$U58&lt;=DZ$6),+$T58,0)</f>
        <v>0</v>
      </c>
      <c r="EA58" s="87" t="n">
        <f aca="false">IF(AND($U58&gt;DZ$6,$U58&lt;=EA$6),+$T58,0)</f>
        <v>0</v>
      </c>
      <c r="EB58" s="87" t="n">
        <f aca="false">IF(AND($U58&gt;EA$6,$U58&lt;=EB$6),+$T58,0)</f>
        <v>0</v>
      </c>
      <c r="EC58" s="87" t="n">
        <f aca="false">IF(AND($U58&gt;EB$6,$U58&lt;=EC$6),+$T58,0)</f>
        <v>0</v>
      </c>
      <c r="ED58" s="87" t="n">
        <f aca="false">IF(AND($U58&gt;EC$6,$U58&lt;=ED$6),+$T58,0)</f>
        <v>0</v>
      </c>
      <c r="EE58" s="87" t="n">
        <f aca="false">IF(AND($U58&gt;ED$6,$U58&lt;=EE$6),+$T58,0)</f>
        <v>0</v>
      </c>
      <c r="EF58" s="87" t="n">
        <f aca="false">IF(AND($U58&gt;EE$6,$U58&lt;=EF$6),+$T58,0)</f>
        <v>0</v>
      </c>
      <c r="EG58" s="87" t="n">
        <f aca="false">IF(AND($U58&gt;EF$6,$U58&lt;=EG$6),+$T58,0)</f>
        <v>0</v>
      </c>
      <c r="EH58" s="87" t="n">
        <f aca="false">IF(AND($U58&gt;EG$6,$U58&lt;=EH$6),+$T58,0)</f>
        <v>0</v>
      </c>
      <c r="EI58" s="87" t="n">
        <f aca="false">IF(AND($U58&gt;EH$6,$U58&lt;=EI$6),+$T58,0)</f>
        <v>0</v>
      </c>
      <c r="EJ58" s="87" t="n">
        <f aca="false">IF(AND($U58&gt;EI$6,$U58&lt;=EJ$6),+$T58,0)</f>
        <v>0</v>
      </c>
      <c r="EK58" s="87" t="n">
        <f aca="false">IF(AND($U58&gt;EJ$6,$U58&lt;=EK$6),+$T58,0)</f>
        <v>0</v>
      </c>
      <c r="EL58" s="87" t="n">
        <f aca="false">IF(AND($U58&gt;EK$6,$U58&lt;=EL$6),+$T58,0)</f>
        <v>0</v>
      </c>
      <c r="EM58" s="87" t="n">
        <f aca="false">IF(AND($U58&gt;EL$6,$U58&lt;=EM$6),+$T58,0)</f>
        <v>0</v>
      </c>
      <c r="EN58" s="87" t="n">
        <f aca="false">IF(AND($U58&gt;EM$6,$U58&lt;=EN$6),+$T58,0)</f>
        <v>0</v>
      </c>
      <c r="EO58" s="87" t="n">
        <f aca="false">IF(AND($U58&gt;EN$6,$U58&lt;=EO$6),+$T58,0)</f>
        <v>0</v>
      </c>
      <c r="EP58" s="87" t="n">
        <f aca="false">IF(AND($U58&gt;EO$6,$U58&lt;=EP$6),+$T58,0)</f>
        <v>0</v>
      </c>
      <c r="EQ58" s="87" t="n">
        <f aca="false">IF(AND($U58&gt;EP$6,$U58&lt;=EQ$6),+$T58,0)</f>
        <v>0</v>
      </c>
      <c r="ER58" s="87" t="n">
        <f aca="false">IF(AND($U58&gt;EQ$6,$U58&lt;=ER$6),+$T58,0)</f>
        <v>0</v>
      </c>
      <c r="ES58" s="87" t="n">
        <f aca="false">IF(AND($U58&gt;ER$6,$U58&lt;=ES$6),+$T58,0)</f>
        <v>0</v>
      </c>
      <c r="ET58" s="87" t="n">
        <f aca="false">IF(AND($U58&gt;ES$6,$U58&lt;=ET$6),+$T58,0)</f>
        <v>0</v>
      </c>
      <c r="EU58" s="87" t="n">
        <f aca="false">IF(AND($U58&gt;ET$6,$U58&lt;=EU$6),+$T58,0)</f>
        <v>0</v>
      </c>
      <c r="EV58" s="87" t="n">
        <f aca="false">IF(AND($U58&gt;EU$6,$U58&lt;=EV$6),+$T58,0)</f>
        <v>0</v>
      </c>
      <c r="EW58" s="87" t="n">
        <f aca="false">IF(AND($U58&gt;EV$6,$U58&lt;=EW$6),+$T58,0)</f>
        <v>0</v>
      </c>
      <c r="EX58" s="87" t="n">
        <f aca="false">IF(AND($U58&gt;EW$6,$U58&lt;=EX$6),+$T58,0)</f>
        <v>0</v>
      </c>
      <c r="EY58" s="87" t="n">
        <f aca="false">IF(AND($U58&gt;EX$6,$U58&lt;=EY$6),+$T58,0)</f>
        <v>0</v>
      </c>
      <c r="EZ58" s="87" t="n">
        <f aca="false">IF(AND($U58&gt;EY$6,$U58&lt;=EZ$6),+$T58,0)</f>
        <v>0</v>
      </c>
      <c r="FA58" s="87" t="n">
        <f aca="false">IF(AND($U58&gt;EZ$6,$U58&lt;=FA$6),+$T58,0)</f>
        <v>0</v>
      </c>
      <c r="FB58" s="87" t="n">
        <f aca="false">IF(AND($U58&gt;FA$6,$U58&lt;=FB$6),+$T58,0)</f>
        <v>0</v>
      </c>
      <c r="FC58" s="87" t="n">
        <f aca="false">IF(AND($U58&gt;FB$6,$U58&lt;=FC$6),+$T58,0)</f>
        <v>0</v>
      </c>
      <c r="FD58" s="87" t="n">
        <f aca="false">IF(AND($U58&gt;FC$6,$U58&lt;=FD$6),+$T58,0)</f>
        <v>0</v>
      </c>
      <c r="FE58" s="87" t="n">
        <f aca="false">IF(AND($U58&gt;FD$6,$U58&lt;=FE$6),+$T58,0)</f>
        <v>0</v>
      </c>
      <c r="FF58" s="87" t="n">
        <f aca="false">IF(AND($U58&gt;FE$6,$U58&lt;=FF$6),+$T58,0)</f>
        <v>0</v>
      </c>
      <c r="FG58" s="87" t="n">
        <f aca="false">IF(AND($U58&gt;FF$6,$U58&lt;=FG$6),+$T58,0)</f>
        <v>0</v>
      </c>
      <c r="FH58" s="87" t="n">
        <f aca="false">IF(AND($U58&gt;FG$6,$U58&lt;=FH$6),+$T58,0)</f>
        <v>0</v>
      </c>
      <c r="FI58" s="87" t="n">
        <f aca="false">IF(AND($U58&gt;FH$6,$U58&lt;=FI$6),+$T58,0)</f>
        <v>0</v>
      </c>
      <c r="FJ58" s="87" t="n">
        <f aca="false">IF(AND($U58&gt;FI$6,$U58&lt;=FJ$6),+$T58,0)</f>
        <v>0</v>
      </c>
      <c r="FK58" s="87" t="n">
        <f aca="false">IF(AND($U58&gt;FJ$6,$U58&lt;=FK$6),+$T58,0)</f>
        <v>0</v>
      </c>
      <c r="FL58" s="87" t="n">
        <f aca="false">IF(AND($U58&gt;FK$6,$U58&lt;=FL$6),+$T58,0)</f>
        <v>0</v>
      </c>
      <c r="FM58" s="87" t="n">
        <f aca="false">IF(AND($U58&gt;FL$6,$U58&lt;=FM$6),+$T58,0)</f>
        <v>0</v>
      </c>
      <c r="FN58" s="87" t="n">
        <f aca="false">IF(AND($U58&gt;FM$6,$U58&lt;=FN$6),+$T58,0)</f>
        <v>0</v>
      </c>
      <c r="FO58" s="87" t="n">
        <f aca="false">IF(AND($U58&gt;FN$6,$U58&lt;=FO$6),+$T58,0)</f>
        <v>0</v>
      </c>
      <c r="FP58" s="87" t="n">
        <f aca="false">IF(AND($U58&gt;FO$6,$U58&lt;=FP$6),+$T58,0)</f>
        <v>0</v>
      </c>
      <c r="FQ58" s="87" t="n">
        <f aca="false">IF(AND($U58&gt;FP$6,$U58&lt;=FQ$6),+$T58,0)</f>
        <v>0</v>
      </c>
      <c r="FR58" s="87" t="n">
        <f aca="false">IF(AND($U58&gt;FQ$6,$U58&lt;=FR$6),+$T58,0)</f>
        <v>0</v>
      </c>
      <c r="FS58" s="87" t="n">
        <f aca="false">IF(AND($U58&gt;FR$6,$U58&lt;=FS$6),+$T58,0)</f>
        <v>0</v>
      </c>
      <c r="FT58" s="87" t="n">
        <f aca="false">IF(AND($U58&gt;FS$6,$U58&lt;=FT$6),+$T58,0)</f>
        <v>0</v>
      </c>
      <c r="FU58" s="87" t="n">
        <f aca="false">IF(AND($U58&gt;FT$6,$U58&lt;=FU$6),+$T58,0)</f>
        <v>0</v>
      </c>
      <c r="FV58" s="87" t="n">
        <f aca="false">IF(AND($U58&gt;FU$6,$U58&lt;=FV$6),+$T58,0)</f>
        <v>0</v>
      </c>
      <c r="FW58" s="87" t="n">
        <f aca="false">IF(AND($U58&gt;FV$6,$U58&lt;=FW$6),+$T58,0)</f>
        <v>0</v>
      </c>
      <c r="FX58" s="87" t="n">
        <f aca="false">IF(AND($U58&gt;FW$6,$U58&lt;=FX$6),+$T58,0)</f>
        <v>0</v>
      </c>
      <c r="FY58" s="87" t="n">
        <f aca="false">IF(AND($U58&gt;FX$6,$U58&lt;=FY$6),+$T58,0)</f>
        <v>0</v>
      </c>
      <c r="FZ58" s="87" t="n">
        <f aca="false">IF(AND($U58&gt;FY$6,$U58&lt;=FZ$6),+$T58,0)</f>
        <v>0</v>
      </c>
      <c r="GA58" s="87" t="n">
        <f aca="false">IF(AND($U58&gt;FZ$6,$U58&lt;=GA$6),+$T58,0)</f>
        <v>0</v>
      </c>
      <c r="GB58" s="87" t="n">
        <f aca="false">IF(AND($U58&gt;GA$6,$U58&lt;=GB$6),+$T58,0)</f>
        <v>0</v>
      </c>
      <c r="GC58" s="18"/>
      <c r="GD58" s="65" t="n">
        <f aca="false">SUM($X58:$GC58)</f>
        <v>24.744</v>
      </c>
      <c r="GE58" s="65" t="n">
        <f aca="false">+GD58-T58</f>
        <v>0</v>
      </c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</row>
    <row r="59" customFormat="false" ht="12.75" hidden="false" customHeight="false" outlineLevel="0" collapsed="false">
      <c r="A59" s="96" t="n">
        <v>4</v>
      </c>
      <c r="B59" s="86" t="s">
        <v>260</v>
      </c>
      <c r="C59" s="97" t="s">
        <v>257</v>
      </c>
      <c r="D59" s="81" t="s">
        <v>280</v>
      </c>
      <c r="E59" s="0" t="s">
        <v>296</v>
      </c>
      <c r="F59" s="99" t="n">
        <v>37134</v>
      </c>
      <c r="H59" s="101" t="s">
        <v>297</v>
      </c>
      <c r="I59" s="42" t="s">
        <v>334</v>
      </c>
      <c r="J59" s="89" t="s">
        <v>298</v>
      </c>
      <c r="K59" s="39"/>
      <c r="L59" s="101" t="s">
        <v>284</v>
      </c>
      <c r="M59" s="35"/>
      <c r="N59" s="35"/>
      <c r="O59" s="101"/>
      <c r="P59" s="101"/>
      <c r="Q59" s="101"/>
      <c r="R59" s="105" t="n">
        <v>21.376</v>
      </c>
      <c r="S59" s="101" t="s">
        <v>288</v>
      </c>
      <c r="T59" s="55" t="n">
        <f aca="false">IF($S59="USD",+$R59,VLOOKUP($S59,Rates!$A$3:$C$7,3)*$R59)</f>
        <v>21.376</v>
      </c>
      <c r="U59" s="107" t="n">
        <f aca="false">DATE(2006,4,23)</f>
        <v>38830</v>
      </c>
      <c r="V59" s="18"/>
      <c r="W59" s="18"/>
      <c r="X59" s="87" t="n">
        <f aca="false">IF(AND($U59&gt;W$6,$U59&lt;=X$6),+$T59,0)</f>
        <v>0</v>
      </c>
      <c r="Y59" s="87" t="n">
        <f aca="false">IF(AND($U59&gt;X$6,$U59&lt;=Y$6),+$T59,0)</f>
        <v>0</v>
      </c>
      <c r="Z59" s="87" t="n">
        <f aca="false">IF(AND($U59&gt;Y$6,$U59&lt;=Z$6),+$T59,0)</f>
        <v>0</v>
      </c>
      <c r="AA59" s="87" t="n">
        <f aca="false">IF(AND($U59&gt;Z$6,$U59&lt;=AA$6),+$T59,0)</f>
        <v>0</v>
      </c>
      <c r="AB59" s="87" t="n">
        <f aca="false">IF(AND($U59&gt;AA$6,$U59&lt;=AB$6),+$T59,0)</f>
        <v>0</v>
      </c>
      <c r="AC59" s="87" t="n">
        <f aca="false">IF(AND($U59&gt;AB$6,$U59&lt;=AC$6),+$T59,0)</f>
        <v>0</v>
      </c>
      <c r="AD59" s="87" t="n">
        <f aca="false">IF(AND($U59&gt;AC$6,$U59&lt;=AD$6),+$T59,0)</f>
        <v>0</v>
      </c>
      <c r="AE59" s="87" t="n">
        <f aca="false">IF(AND($U59&gt;AD$6,$U59&lt;=AE$6),+$T59,0)</f>
        <v>0</v>
      </c>
      <c r="AF59" s="87" t="n">
        <f aca="false">IF(AND($U59&gt;AE$6,$U59&lt;=AF$6),+$T59,0)</f>
        <v>0</v>
      </c>
      <c r="AG59" s="87" t="n">
        <f aca="false">IF(AND($U59&gt;AF$6,$U59&lt;=AG$6),+$T59,0)</f>
        <v>0</v>
      </c>
      <c r="AH59" s="87" t="n">
        <f aca="false">IF(AND($U59&gt;AG$6,$U59&lt;=AH$6),+$T59,0)</f>
        <v>0</v>
      </c>
      <c r="AI59" s="87" t="n">
        <f aca="false">IF(AND($U59&gt;AH$6,$U59&lt;=AI$6),+$T59,0)</f>
        <v>0</v>
      </c>
      <c r="AJ59" s="87" t="n">
        <f aca="false">IF(AND($U59&gt;AI$6,$U59&lt;=AJ$6),+$T59,0)</f>
        <v>0</v>
      </c>
      <c r="AK59" s="87" t="n">
        <f aca="false">IF(AND($U59&gt;AJ$6,$U59&lt;=AK$6),+$T59,0)</f>
        <v>0</v>
      </c>
      <c r="AL59" s="87" t="n">
        <f aca="false">IF(AND($U59&gt;AK$6,$U59&lt;=AL$6),+$T59,0)</f>
        <v>0</v>
      </c>
      <c r="AM59" s="87" t="n">
        <f aca="false">IF(AND($U59&gt;AL$6,$U59&lt;=AM$6),+$T59,0)</f>
        <v>0</v>
      </c>
      <c r="AN59" s="87" t="n">
        <f aca="false">IF(AND($U59&gt;AM$6,$U59&lt;=AN$6),+$T59,0)</f>
        <v>0</v>
      </c>
      <c r="AO59" s="87" t="n">
        <f aca="false">IF(AND($U59&gt;AN$6,$U59&lt;=AO$6),+$T59,0)</f>
        <v>0</v>
      </c>
      <c r="AP59" s="87" t="n">
        <f aca="false">IF(AND($U59&gt;AO$6,$U59&lt;=AP$6),+$T59,0)</f>
        <v>0</v>
      </c>
      <c r="AQ59" s="87" t="n">
        <f aca="false">IF(AND($U59&gt;AP$6,$U59&lt;=AQ$6),+$T59,0)</f>
        <v>21.376</v>
      </c>
      <c r="AR59" s="87" t="n">
        <f aca="false">IF(AND($U59&gt;AQ$6,$U59&lt;=AR$6),+$T59,0)</f>
        <v>0</v>
      </c>
      <c r="AS59" s="87" t="n">
        <f aca="false">IF(AND($U59&gt;AR$6,$U59&lt;=AS$6),+$T59,0)</f>
        <v>0</v>
      </c>
      <c r="AT59" s="87" t="n">
        <f aca="false">IF(AND($U59&gt;AS$6,$U59&lt;=AT$6),+$T59,0)</f>
        <v>0</v>
      </c>
      <c r="AU59" s="87" t="n">
        <f aca="false">IF(AND($U59&gt;AT$6,$U59&lt;=AU$6),+$T59,0)</f>
        <v>0</v>
      </c>
      <c r="AV59" s="87" t="n">
        <f aca="false">IF(AND($U59&gt;AU$6,$U59&lt;=AV$6),+$T59,0)</f>
        <v>0</v>
      </c>
      <c r="AW59" s="87" t="n">
        <f aca="false">IF(AND($U59&gt;AV$6,$U59&lt;=AW$6),+$T59,0)</f>
        <v>0</v>
      </c>
      <c r="AX59" s="87" t="n">
        <f aca="false">IF(AND($U59&gt;AW$6,$U59&lt;=AX$6),+$T59,0)</f>
        <v>0</v>
      </c>
      <c r="AY59" s="87" t="n">
        <f aca="false">IF(AND($U59&gt;AX$6,$U59&lt;=AY$6),+$T59,0)</f>
        <v>0</v>
      </c>
      <c r="AZ59" s="87" t="n">
        <f aca="false">IF(AND($U59&gt;AY$6,$U59&lt;=AZ$6),+$T59,0)</f>
        <v>0</v>
      </c>
      <c r="BA59" s="87" t="n">
        <f aca="false">IF(AND($U59&gt;AZ$6,$U59&lt;=BA$6),+$T59,0)</f>
        <v>0</v>
      </c>
      <c r="BB59" s="87" t="n">
        <f aca="false">IF(AND($U59&gt;BA$6,$U59&lt;=BB$6),+$T59,0)</f>
        <v>0</v>
      </c>
      <c r="BC59" s="87" t="n">
        <f aca="false">IF(AND($U59&gt;BB$6,$U59&lt;=BC$6),+$T59,0)</f>
        <v>0</v>
      </c>
      <c r="BD59" s="87" t="n">
        <f aca="false">IF(AND($U59&gt;BC$6,$U59&lt;=BD$6),+$T59,0)</f>
        <v>0</v>
      </c>
      <c r="BE59" s="87" t="n">
        <f aca="false">IF(AND($U59&gt;BD$6,$U59&lt;=BE$6),+$T59,0)</f>
        <v>0</v>
      </c>
      <c r="BF59" s="87" t="n">
        <f aca="false">IF(AND($U59&gt;BE$6,$U59&lt;=BF$6),+$T59,0)</f>
        <v>0</v>
      </c>
      <c r="BG59" s="87" t="n">
        <f aca="false">IF(AND($U59&gt;BF$6,$U59&lt;=BG$6),+$T59,0)</f>
        <v>0</v>
      </c>
      <c r="BH59" s="87" t="n">
        <f aca="false">IF(AND($U59&gt;BG$6,$U59&lt;=BH$6),+$T59,0)</f>
        <v>0</v>
      </c>
      <c r="BI59" s="87" t="n">
        <f aca="false">IF(AND($U59&gt;BH$6,$U59&lt;=BI$6),+$T59,0)</f>
        <v>0</v>
      </c>
      <c r="BJ59" s="87" t="n">
        <f aca="false">IF(AND($U59&gt;BI$6,$U59&lt;=BJ$6),+$T59,0)</f>
        <v>0</v>
      </c>
      <c r="BK59" s="87" t="n">
        <f aca="false">IF(AND($U59&gt;BJ$6,$U59&lt;=BK$6),+$T59,0)</f>
        <v>0</v>
      </c>
      <c r="BL59" s="87" t="n">
        <f aca="false">IF(AND($U59&gt;BK$6,$U59&lt;=BL$6),+$T59,0)</f>
        <v>0</v>
      </c>
      <c r="BM59" s="87" t="n">
        <f aca="false">IF(AND($U59&gt;BL$6,$U59&lt;=BM$6),+$T59,0)</f>
        <v>0</v>
      </c>
      <c r="BN59" s="87" t="n">
        <f aca="false">IF(AND($U59&gt;BM$6,$U59&lt;=BN$6),+$T59,0)</f>
        <v>0</v>
      </c>
      <c r="BO59" s="87" t="n">
        <f aca="false">IF(AND($U59&gt;BN$6,$U59&lt;=BO$6),+$T59,0)</f>
        <v>0</v>
      </c>
      <c r="BP59" s="87" t="n">
        <f aca="false">IF(AND($U59&gt;BO$6,$U59&lt;=BP$6),+$T59,0)</f>
        <v>0</v>
      </c>
      <c r="BQ59" s="87" t="n">
        <f aca="false">IF(AND($U59&gt;BP$6,$U59&lt;=BQ$6),+$T59,0)</f>
        <v>0</v>
      </c>
      <c r="BR59" s="87" t="n">
        <f aca="false">IF(AND($U59&gt;BQ$6,$U59&lt;=BR$6),+$T59,0)</f>
        <v>0</v>
      </c>
      <c r="BS59" s="87" t="n">
        <f aca="false">IF(AND($U59&gt;BR$6,$U59&lt;=BS$6),+$T59,0)</f>
        <v>0</v>
      </c>
      <c r="BT59" s="87" t="n">
        <f aca="false">IF(AND($U59&gt;BS$6,$U59&lt;=BT$6),+$T59,0)</f>
        <v>0</v>
      </c>
      <c r="BU59" s="87" t="n">
        <f aca="false">IF(AND($U59&gt;BT$6,$U59&lt;=BU$6),+$T59,0)</f>
        <v>0</v>
      </c>
      <c r="BV59" s="87" t="n">
        <f aca="false">IF(AND($U59&gt;BU$6,$U59&lt;=BV$6),+$T59,0)</f>
        <v>0</v>
      </c>
      <c r="BW59" s="87" t="n">
        <f aca="false">IF(AND($U59&gt;BV$6,$U59&lt;=BW$6),+$T59,0)</f>
        <v>0</v>
      </c>
      <c r="BX59" s="87" t="n">
        <f aca="false">IF(AND($U59&gt;BW$6,$U59&lt;=BX$6),+$T59,0)</f>
        <v>0</v>
      </c>
      <c r="BY59" s="87" t="n">
        <f aca="false">IF(AND($U59&gt;BX$6,$U59&lt;=BY$6),+$T59,0)</f>
        <v>0</v>
      </c>
      <c r="BZ59" s="87" t="n">
        <f aca="false">IF(AND($U59&gt;BY$6,$U59&lt;=BZ$6),+$T59,0)</f>
        <v>0</v>
      </c>
      <c r="CA59" s="87" t="n">
        <f aca="false">IF(AND($U59&gt;BZ$6,$U59&lt;=CA$6),+$T59,0)</f>
        <v>0</v>
      </c>
      <c r="CB59" s="87" t="n">
        <f aca="false">IF(AND($U59&gt;CA$6,$U59&lt;=CB$6),+$T59,0)</f>
        <v>0</v>
      </c>
      <c r="CC59" s="87" t="n">
        <f aca="false">IF(AND($U59&gt;CB$6,$U59&lt;=CC$6),+$T59,0)</f>
        <v>0</v>
      </c>
      <c r="CD59" s="87" t="n">
        <f aca="false">IF(AND($U59&gt;CC$6,$U59&lt;=CD$6),+$T59,0)</f>
        <v>0</v>
      </c>
      <c r="CE59" s="87" t="n">
        <f aca="false">IF(AND($U59&gt;CD$6,$U59&lt;=CE$6),+$T59,0)</f>
        <v>0</v>
      </c>
      <c r="CF59" s="87" t="n">
        <f aca="false">IF(AND($U59&gt;CE$6,$U59&lt;=CF$6),+$T59,0)</f>
        <v>0</v>
      </c>
      <c r="CG59" s="87" t="n">
        <f aca="false">IF(AND($U59&gt;CF$6,$U59&lt;=CG$6),+$T59,0)</f>
        <v>0</v>
      </c>
      <c r="CH59" s="87" t="n">
        <f aca="false">IF(AND($U59&gt;CG$6,$U59&lt;=CH$6),+$T59,0)</f>
        <v>0</v>
      </c>
      <c r="CI59" s="87" t="n">
        <f aca="false">IF(AND($U59&gt;CH$6,$U59&lt;=CI$6),+$T59,0)</f>
        <v>0</v>
      </c>
      <c r="CJ59" s="87" t="n">
        <f aca="false">IF(AND($U59&gt;CI$6,$U59&lt;=CJ$6),+$T59,0)</f>
        <v>0</v>
      </c>
      <c r="CK59" s="87" t="n">
        <f aca="false">IF(AND($U59&gt;CJ$6,$U59&lt;=CK$6),+$T59,0)</f>
        <v>0</v>
      </c>
      <c r="CL59" s="87" t="n">
        <f aca="false">IF(AND($U59&gt;CK$6,$U59&lt;=CL$6),+$T59,0)</f>
        <v>0</v>
      </c>
      <c r="CM59" s="87" t="n">
        <f aca="false">IF(AND($U59&gt;CL$6,$U59&lt;=CM$6),+$T59,0)</f>
        <v>0</v>
      </c>
      <c r="CN59" s="87" t="n">
        <f aca="false">IF(AND($U59&gt;CM$6,$U59&lt;=CN$6),+$T59,0)</f>
        <v>0</v>
      </c>
      <c r="CO59" s="87" t="n">
        <f aca="false">IF(AND($U59&gt;CN$6,$U59&lt;=CO$6),+$T59,0)</f>
        <v>0</v>
      </c>
      <c r="CP59" s="87" t="n">
        <f aca="false">IF(AND($U59&gt;CO$6,$U59&lt;=CP$6),+$T59,0)</f>
        <v>0</v>
      </c>
      <c r="CQ59" s="87" t="n">
        <f aca="false">IF(AND($U59&gt;CP$6,$U59&lt;=CQ$6),+$T59,0)</f>
        <v>0</v>
      </c>
      <c r="CR59" s="87" t="n">
        <f aca="false">IF(AND($U59&gt;CQ$6,$U59&lt;=CR$6),+$T59,0)</f>
        <v>0</v>
      </c>
      <c r="CS59" s="87" t="n">
        <f aca="false">IF(AND($U59&gt;CR$6,$U59&lt;=CS$6),+$T59,0)</f>
        <v>0</v>
      </c>
      <c r="CT59" s="87" t="n">
        <f aca="false">IF(AND($U59&gt;CS$6,$U59&lt;=CT$6),+$T59,0)</f>
        <v>0</v>
      </c>
      <c r="CU59" s="87" t="n">
        <f aca="false">IF(AND($U59&gt;CT$6,$U59&lt;=CU$6),+$T59,0)</f>
        <v>0</v>
      </c>
      <c r="CV59" s="87" t="n">
        <f aca="false">IF(AND($U59&gt;CU$6,$U59&lt;=CV$6),+$T59,0)</f>
        <v>0</v>
      </c>
      <c r="CW59" s="87" t="n">
        <f aca="false">IF(AND($U59&gt;CV$6,$U59&lt;=CW$6),+$T59,0)</f>
        <v>0</v>
      </c>
      <c r="CX59" s="87" t="n">
        <f aca="false">IF(AND($U59&gt;CW$6,$U59&lt;=CX$6),+$T59,0)</f>
        <v>0</v>
      </c>
      <c r="CY59" s="87" t="n">
        <f aca="false">IF(AND($U59&gt;CX$6,$U59&lt;=CY$6),+$T59,0)</f>
        <v>0</v>
      </c>
      <c r="CZ59" s="87" t="n">
        <f aca="false">IF(AND($U59&gt;CY$6,$U59&lt;=CZ$6),+$T59,0)</f>
        <v>0</v>
      </c>
      <c r="DA59" s="87" t="n">
        <f aca="false">IF(AND($U59&gt;CZ$6,$U59&lt;=DA$6),+$T59,0)</f>
        <v>0</v>
      </c>
      <c r="DB59" s="87" t="n">
        <f aca="false">IF(AND($U59&gt;DA$6,$U59&lt;=DB$6),+$T59,0)</f>
        <v>0</v>
      </c>
      <c r="DC59" s="87" t="n">
        <f aca="false">IF(AND($U59&gt;DB$6,$U59&lt;=DC$6),+$T59,0)</f>
        <v>0</v>
      </c>
      <c r="DD59" s="87" t="n">
        <f aca="false">IF(AND($U59&gt;DC$6,$U59&lt;=DD$6),+$T59,0)</f>
        <v>0</v>
      </c>
      <c r="DE59" s="87" t="n">
        <f aca="false">IF(AND($U59&gt;DD$6,$U59&lt;=DE$6),+$T59,0)</f>
        <v>0</v>
      </c>
      <c r="DF59" s="87" t="n">
        <f aca="false">IF(AND($U59&gt;DE$6,$U59&lt;=DF$6),+$T59,0)</f>
        <v>0</v>
      </c>
      <c r="DG59" s="87" t="n">
        <f aca="false">IF(AND($U59&gt;DF$6,$U59&lt;=DG$6),+$T59,0)</f>
        <v>0</v>
      </c>
      <c r="DH59" s="87" t="n">
        <f aca="false">IF(AND($U59&gt;DG$6,$U59&lt;=DH$6),+$T59,0)</f>
        <v>0</v>
      </c>
      <c r="DI59" s="87" t="n">
        <f aca="false">IF(AND($U59&gt;DH$6,$U59&lt;=DI$6),+$T59,0)</f>
        <v>0</v>
      </c>
      <c r="DJ59" s="87" t="n">
        <f aca="false">IF(AND($U59&gt;DI$6,$U59&lt;=DJ$6),+$T59,0)</f>
        <v>0</v>
      </c>
      <c r="DK59" s="87" t="n">
        <f aca="false">IF(AND($U59&gt;DJ$6,$U59&lt;=DK$6),+$T59,0)</f>
        <v>0</v>
      </c>
      <c r="DL59" s="87" t="n">
        <f aca="false">IF(AND($U59&gt;DK$6,$U59&lt;=DL$6),+$T59,0)</f>
        <v>0</v>
      </c>
      <c r="DM59" s="87" t="n">
        <f aca="false">IF(AND($U59&gt;DL$6,$U59&lt;=DM$6),+$T59,0)</f>
        <v>0</v>
      </c>
      <c r="DN59" s="87" t="n">
        <f aca="false">IF(AND($U59&gt;DM$6,$U59&lt;=DN$6),+$T59,0)</f>
        <v>0</v>
      </c>
      <c r="DO59" s="87" t="n">
        <f aca="false">IF(AND($U59&gt;DN$6,$U59&lt;=DO$6),+$T59,0)</f>
        <v>0</v>
      </c>
      <c r="DP59" s="87" t="n">
        <f aca="false">IF(AND($U59&gt;DO$6,$U59&lt;=DP$6),+$T59,0)</f>
        <v>0</v>
      </c>
      <c r="DQ59" s="87" t="n">
        <f aca="false">IF(AND($U59&gt;DP$6,$U59&lt;=DQ$6),+$T59,0)</f>
        <v>0</v>
      </c>
      <c r="DR59" s="87" t="n">
        <f aca="false">IF(AND($U59&gt;DQ$6,$U59&lt;=DR$6),+$T59,0)</f>
        <v>0</v>
      </c>
      <c r="DS59" s="87" t="n">
        <f aca="false">IF(AND($U59&gt;DR$6,$U59&lt;=DS$6),+$T59,0)</f>
        <v>0</v>
      </c>
      <c r="DT59" s="87" t="n">
        <f aca="false">IF(AND($U59&gt;DS$6,$U59&lt;=DT$6),+$T59,0)</f>
        <v>0</v>
      </c>
      <c r="DU59" s="87" t="n">
        <f aca="false">IF(AND($U59&gt;DT$6,$U59&lt;=DU$6),+$T59,0)</f>
        <v>0</v>
      </c>
      <c r="DV59" s="87" t="n">
        <f aca="false">IF(AND($U59&gt;DU$6,$U59&lt;=DV$6),+$T59,0)</f>
        <v>0</v>
      </c>
      <c r="DW59" s="87" t="n">
        <f aca="false">IF(AND($U59&gt;DV$6,$U59&lt;=DW$6),+$T59,0)</f>
        <v>0</v>
      </c>
      <c r="DX59" s="87" t="n">
        <f aca="false">IF(AND($U59&gt;DW$6,$U59&lt;=DX$6),+$T59,0)</f>
        <v>0</v>
      </c>
      <c r="DY59" s="87" t="n">
        <f aca="false">IF(AND($U59&gt;DX$6,$U59&lt;=DY$6),+$T59,0)</f>
        <v>0</v>
      </c>
      <c r="DZ59" s="87" t="n">
        <f aca="false">IF(AND($U59&gt;DY$6,$U59&lt;=DZ$6),+$T59,0)</f>
        <v>0</v>
      </c>
      <c r="EA59" s="87" t="n">
        <f aca="false">IF(AND($U59&gt;DZ$6,$U59&lt;=EA$6),+$T59,0)</f>
        <v>0</v>
      </c>
      <c r="EB59" s="87" t="n">
        <f aca="false">IF(AND($U59&gt;EA$6,$U59&lt;=EB$6),+$T59,0)</f>
        <v>0</v>
      </c>
      <c r="EC59" s="87" t="n">
        <f aca="false">IF(AND($U59&gt;EB$6,$U59&lt;=EC$6),+$T59,0)</f>
        <v>0</v>
      </c>
      <c r="ED59" s="87" t="n">
        <f aca="false">IF(AND($U59&gt;EC$6,$U59&lt;=ED$6),+$T59,0)</f>
        <v>0</v>
      </c>
      <c r="EE59" s="87" t="n">
        <f aca="false">IF(AND($U59&gt;ED$6,$U59&lt;=EE$6),+$T59,0)</f>
        <v>0</v>
      </c>
      <c r="EF59" s="87" t="n">
        <f aca="false">IF(AND($U59&gt;EE$6,$U59&lt;=EF$6),+$T59,0)</f>
        <v>0</v>
      </c>
      <c r="EG59" s="87" t="n">
        <f aca="false">IF(AND($U59&gt;EF$6,$U59&lt;=EG$6),+$T59,0)</f>
        <v>0</v>
      </c>
      <c r="EH59" s="87" t="n">
        <f aca="false">IF(AND($U59&gt;EG$6,$U59&lt;=EH$6),+$T59,0)</f>
        <v>0</v>
      </c>
      <c r="EI59" s="87" t="n">
        <f aca="false">IF(AND($U59&gt;EH$6,$U59&lt;=EI$6),+$T59,0)</f>
        <v>0</v>
      </c>
      <c r="EJ59" s="87" t="n">
        <f aca="false">IF(AND($U59&gt;EI$6,$U59&lt;=EJ$6),+$T59,0)</f>
        <v>0</v>
      </c>
      <c r="EK59" s="87" t="n">
        <f aca="false">IF(AND($U59&gt;EJ$6,$U59&lt;=EK$6),+$T59,0)</f>
        <v>0</v>
      </c>
      <c r="EL59" s="87" t="n">
        <f aca="false">IF(AND($U59&gt;EK$6,$U59&lt;=EL$6),+$T59,0)</f>
        <v>0</v>
      </c>
      <c r="EM59" s="87" t="n">
        <f aca="false">IF(AND($U59&gt;EL$6,$U59&lt;=EM$6),+$T59,0)</f>
        <v>0</v>
      </c>
      <c r="EN59" s="87" t="n">
        <f aca="false">IF(AND($U59&gt;EM$6,$U59&lt;=EN$6),+$T59,0)</f>
        <v>0</v>
      </c>
      <c r="EO59" s="87" t="n">
        <f aca="false">IF(AND($U59&gt;EN$6,$U59&lt;=EO$6),+$T59,0)</f>
        <v>0</v>
      </c>
      <c r="EP59" s="87" t="n">
        <f aca="false">IF(AND($U59&gt;EO$6,$U59&lt;=EP$6),+$T59,0)</f>
        <v>0</v>
      </c>
      <c r="EQ59" s="87" t="n">
        <f aca="false">IF(AND($U59&gt;EP$6,$U59&lt;=EQ$6),+$T59,0)</f>
        <v>0</v>
      </c>
      <c r="ER59" s="87" t="n">
        <f aca="false">IF(AND($U59&gt;EQ$6,$U59&lt;=ER$6),+$T59,0)</f>
        <v>0</v>
      </c>
      <c r="ES59" s="87" t="n">
        <f aca="false">IF(AND($U59&gt;ER$6,$U59&lt;=ES$6),+$T59,0)</f>
        <v>0</v>
      </c>
      <c r="ET59" s="87" t="n">
        <f aca="false">IF(AND($U59&gt;ES$6,$U59&lt;=ET$6),+$T59,0)</f>
        <v>0</v>
      </c>
      <c r="EU59" s="87" t="n">
        <f aca="false">IF(AND($U59&gt;ET$6,$U59&lt;=EU$6),+$T59,0)</f>
        <v>0</v>
      </c>
      <c r="EV59" s="87" t="n">
        <f aca="false">IF(AND($U59&gt;EU$6,$U59&lt;=EV$6),+$T59,0)</f>
        <v>0</v>
      </c>
      <c r="EW59" s="87" t="n">
        <f aca="false">IF(AND($U59&gt;EV$6,$U59&lt;=EW$6),+$T59,0)</f>
        <v>0</v>
      </c>
      <c r="EX59" s="87" t="n">
        <f aca="false">IF(AND($U59&gt;EW$6,$U59&lt;=EX$6),+$T59,0)</f>
        <v>0</v>
      </c>
      <c r="EY59" s="87" t="n">
        <f aca="false">IF(AND($U59&gt;EX$6,$U59&lt;=EY$6),+$T59,0)</f>
        <v>0</v>
      </c>
      <c r="EZ59" s="87" t="n">
        <f aca="false">IF(AND($U59&gt;EY$6,$U59&lt;=EZ$6),+$T59,0)</f>
        <v>0</v>
      </c>
      <c r="FA59" s="87" t="n">
        <f aca="false">IF(AND($U59&gt;EZ$6,$U59&lt;=FA$6),+$T59,0)</f>
        <v>0</v>
      </c>
      <c r="FB59" s="87" t="n">
        <f aca="false">IF(AND($U59&gt;FA$6,$U59&lt;=FB$6),+$T59,0)</f>
        <v>0</v>
      </c>
      <c r="FC59" s="87" t="n">
        <f aca="false">IF(AND($U59&gt;FB$6,$U59&lt;=FC$6),+$T59,0)</f>
        <v>0</v>
      </c>
      <c r="FD59" s="87" t="n">
        <f aca="false">IF(AND($U59&gt;FC$6,$U59&lt;=FD$6),+$T59,0)</f>
        <v>0</v>
      </c>
      <c r="FE59" s="87" t="n">
        <f aca="false">IF(AND($U59&gt;FD$6,$U59&lt;=FE$6),+$T59,0)</f>
        <v>0</v>
      </c>
      <c r="FF59" s="87" t="n">
        <f aca="false">IF(AND($U59&gt;FE$6,$U59&lt;=FF$6),+$T59,0)</f>
        <v>0</v>
      </c>
      <c r="FG59" s="87" t="n">
        <f aca="false">IF(AND($U59&gt;FF$6,$U59&lt;=FG$6),+$T59,0)</f>
        <v>0</v>
      </c>
      <c r="FH59" s="87" t="n">
        <f aca="false">IF(AND($U59&gt;FG$6,$U59&lt;=FH$6),+$T59,0)</f>
        <v>0</v>
      </c>
      <c r="FI59" s="87" t="n">
        <f aca="false">IF(AND($U59&gt;FH$6,$U59&lt;=FI$6),+$T59,0)</f>
        <v>0</v>
      </c>
      <c r="FJ59" s="87" t="n">
        <f aca="false">IF(AND($U59&gt;FI$6,$U59&lt;=FJ$6),+$T59,0)</f>
        <v>0</v>
      </c>
      <c r="FK59" s="87" t="n">
        <f aca="false">IF(AND($U59&gt;FJ$6,$U59&lt;=FK$6),+$T59,0)</f>
        <v>0</v>
      </c>
      <c r="FL59" s="87" t="n">
        <f aca="false">IF(AND($U59&gt;FK$6,$U59&lt;=FL$6),+$T59,0)</f>
        <v>0</v>
      </c>
      <c r="FM59" s="87" t="n">
        <f aca="false">IF(AND($U59&gt;FL$6,$U59&lt;=FM$6),+$T59,0)</f>
        <v>0</v>
      </c>
      <c r="FN59" s="87" t="n">
        <f aca="false">IF(AND($U59&gt;FM$6,$U59&lt;=FN$6),+$T59,0)</f>
        <v>0</v>
      </c>
      <c r="FO59" s="87" t="n">
        <f aca="false">IF(AND($U59&gt;FN$6,$U59&lt;=FO$6),+$T59,0)</f>
        <v>0</v>
      </c>
      <c r="FP59" s="87" t="n">
        <f aca="false">IF(AND($U59&gt;FO$6,$U59&lt;=FP$6),+$T59,0)</f>
        <v>0</v>
      </c>
      <c r="FQ59" s="87" t="n">
        <f aca="false">IF(AND($U59&gt;FP$6,$U59&lt;=FQ$6),+$T59,0)</f>
        <v>0</v>
      </c>
      <c r="FR59" s="87" t="n">
        <f aca="false">IF(AND($U59&gt;FQ$6,$U59&lt;=FR$6),+$T59,0)</f>
        <v>0</v>
      </c>
      <c r="FS59" s="87" t="n">
        <f aca="false">IF(AND($U59&gt;FR$6,$U59&lt;=FS$6),+$T59,0)</f>
        <v>0</v>
      </c>
      <c r="FT59" s="87" t="n">
        <f aca="false">IF(AND($U59&gt;FS$6,$U59&lt;=FT$6),+$T59,0)</f>
        <v>0</v>
      </c>
      <c r="FU59" s="87" t="n">
        <f aca="false">IF(AND($U59&gt;FT$6,$U59&lt;=FU$6),+$T59,0)</f>
        <v>0</v>
      </c>
      <c r="FV59" s="87" t="n">
        <f aca="false">IF(AND($U59&gt;FU$6,$U59&lt;=FV$6),+$T59,0)</f>
        <v>0</v>
      </c>
      <c r="FW59" s="87" t="n">
        <f aca="false">IF(AND($U59&gt;FV$6,$U59&lt;=FW$6),+$T59,0)</f>
        <v>0</v>
      </c>
      <c r="FX59" s="87" t="n">
        <f aca="false">IF(AND($U59&gt;FW$6,$U59&lt;=FX$6),+$T59,0)</f>
        <v>0</v>
      </c>
      <c r="FY59" s="87" t="n">
        <f aca="false">IF(AND($U59&gt;FX$6,$U59&lt;=FY$6),+$T59,0)</f>
        <v>0</v>
      </c>
      <c r="FZ59" s="87" t="n">
        <f aca="false">IF(AND($U59&gt;FY$6,$U59&lt;=FZ$6),+$T59,0)</f>
        <v>0</v>
      </c>
      <c r="GA59" s="87" t="n">
        <f aca="false">IF(AND($U59&gt;FZ$6,$U59&lt;=GA$6),+$T59,0)</f>
        <v>0</v>
      </c>
      <c r="GB59" s="87" t="n">
        <f aca="false">IF(AND($U59&gt;GA$6,$U59&lt;=GB$6),+$T59,0)</f>
        <v>0</v>
      </c>
      <c r="GC59" s="18"/>
      <c r="GD59" s="65" t="n">
        <f aca="false">SUM($X59:$GC59)</f>
        <v>21.376</v>
      </c>
      <c r="GE59" s="65" t="n">
        <f aca="false">+GD59-T59</f>
        <v>0</v>
      </c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</row>
    <row r="60" customFormat="false" ht="12.75" hidden="false" customHeight="false" outlineLevel="0" collapsed="false">
      <c r="A60" s="96" t="n">
        <v>4</v>
      </c>
      <c r="B60" s="86" t="s">
        <v>260</v>
      </c>
      <c r="C60" s="97" t="s">
        <v>257</v>
      </c>
      <c r="D60" s="81" t="s">
        <v>280</v>
      </c>
      <c r="E60" s="0" t="s">
        <v>296</v>
      </c>
      <c r="F60" s="99" t="n">
        <v>37134</v>
      </c>
      <c r="H60" s="101" t="s">
        <v>297</v>
      </c>
      <c r="I60" s="42" t="s">
        <v>334</v>
      </c>
      <c r="J60" s="89" t="s">
        <v>298</v>
      </c>
      <c r="K60" s="39"/>
      <c r="L60" s="101" t="s">
        <v>284</v>
      </c>
      <c r="M60" s="35"/>
      <c r="N60" s="35"/>
      <c r="O60" s="101"/>
      <c r="P60" s="101"/>
      <c r="Q60" s="101"/>
      <c r="R60" s="105" t="n">
        <v>24.934</v>
      </c>
      <c r="S60" s="101" t="s">
        <v>288</v>
      </c>
      <c r="T60" s="55" t="n">
        <f aca="false">IF($S60="USD",+$R60,VLOOKUP($S60,Rates!$A$3:$C$7,3)*$R60)</f>
        <v>24.934</v>
      </c>
      <c r="U60" s="107" t="n">
        <f aca="false">DATE(2006,4,23)</f>
        <v>38830</v>
      </c>
      <c r="V60" s="18"/>
      <c r="W60" s="18"/>
      <c r="X60" s="87" t="n">
        <f aca="false">IF(AND($U60&gt;W$6,$U60&lt;=X$6),+$T60,0)</f>
        <v>0</v>
      </c>
      <c r="Y60" s="87" t="n">
        <f aca="false">IF(AND($U60&gt;X$6,$U60&lt;=Y$6),+$T60,0)</f>
        <v>0</v>
      </c>
      <c r="Z60" s="87" t="n">
        <f aca="false">IF(AND($U60&gt;Y$6,$U60&lt;=Z$6),+$T60,0)</f>
        <v>0</v>
      </c>
      <c r="AA60" s="87" t="n">
        <f aca="false">IF(AND($U60&gt;Z$6,$U60&lt;=AA$6),+$T60,0)</f>
        <v>0</v>
      </c>
      <c r="AB60" s="87" t="n">
        <f aca="false">IF(AND($U60&gt;AA$6,$U60&lt;=AB$6),+$T60,0)</f>
        <v>0</v>
      </c>
      <c r="AC60" s="87" t="n">
        <f aca="false">IF(AND($U60&gt;AB$6,$U60&lt;=AC$6),+$T60,0)</f>
        <v>0</v>
      </c>
      <c r="AD60" s="87" t="n">
        <f aca="false">IF(AND($U60&gt;AC$6,$U60&lt;=AD$6),+$T60,0)</f>
        <v>0</v>
      </c>
      <c r="AE60" s="87" t="n">
        <f aca="false">IF(AND($U60&gt;AD$6,$U60&lt;=AE$6),+$T60,0)</f>
        <v>0</v>
      </c>
      <c r="AF60" s="87" t="n">
        <f aca="false">IF(AND($U60&gt;AE$6,$U60&lt;=AF$6),+$T60,0)</f>
        <v>0</v>
      </c>
      <c r="AG60" s="87" t="n">
        <f aca="false">IF(AND($U60&gt;AF$6,$U60&lt;=AG$6),+$T60,0)</f>
        <v>0</v>
      </c>
      <c r="AH60" s="87" t="n">
        <f aca="false">IF(AND($U60&gt;AG$6,$U60&lt;=AH$6),+$T60,0)</f>
        <v>0</v>
      </c>
      <c r="AI60" s="87" t="n">
        <f aca="false">IF(AND($U60&gt;AH$6,$U60&lt;=AI$6),+$T60,0)</f>
        <v>0</v>
      </c>
      <c r="AJ60" s="87" t="n">
        <f aca="false">IF(AND($U60&gt;AI$6,$U60&lt;=AJ$6),+$T60,0)</f>
        <v>0</v>
      </c>
      <c r="AK60" s="87" t="n">
        <f aca="false">IF(AND($U60&gt;AJ$6,$U60&lt;=AK$6),+$T60,0)</f>
        <v>0</v>
      </c>
      <c r="AL60" s="87" t="n">
        <f aca="false">IF(AND($U60&gt;AK$6,$U60&lt;=AL$6),+$T60,0)</f>
        <v>0</v>
      </c>
      <c r="AM60" s="87" t="n">
        <f aca="false">IF(AND($U60&gt;AL$6,$U60&lt;=AM$6),+$T60,0)</f>
        <v>0</v>
      </c>
      <c r="AN60" s="87" t="n">
        <f aca="false">IF(AND($U60&gt;AM$6,$U60&lt;=AN$6),+$T60,0)</f>
        <v>0</v>
      </c>
      <c r="AO60" s="87" t="n">
        <f aca="false">IF(AND($U60&gt;AN$6,$U60&lt;=AO$6),+$T60,0)</f>
        <v>0</v>
      </c>
      <c r="AP60" s="87" t="n">
        <f aca="false">IF(AND($U60&gt;AO$6,$U60&lt;=AP$6),+$T60,0)</f>
        <v>0</v>
      </c>
      <c r="AQ60" s="87" t="n">
        <f aca="false">IF(AND($U60&gt;AP$6,$U60&lt;=AQ$6),+$T60,0)</f>
        <v>24.934</v>
      </c>
      <c r="AR60" s="87" t="n">
        <f aca="false">IF(AND($U60&gt;AQ$6,$U60&lt;=AR$6),+$T60,0)</f>
        <v>0</v>
      </c>
      <c r="AS60" s="87" t="n">
        <f aca="false">IF(AND($U60&gt;AR$6,$U60&lt;=AS$6),+$T60,0)</f>
        <v>0</v>
      </c>
      <c r="AT60" s="87" t="n">
        <f aca="false">IF(AND($U60&gt;AS$6,$U60&lt;=AT$6),+$T60,0)</f>
        <v>0</v>
      </c>
      <c r="AU60" s="87" t="n">
        <f aca="false">IF(AND($U60&gt;AT$6,$U60&lt;=AU$6),+$T60,0)</f>
        <v>0</v>
      </c>
      <c r="AV60" s="87" t="n">
        <f aca="false">IF(AND($U60&gt;AU$6,$U60&lt;=AV$6),+$T60,0)</f>
        <v>0</v>
      </c>
      <c r="AW60" s="87" t="n">
        <f aca="false">IF(AND($U60&gt;AV$6,$U60&lt;=AW$6),+$T60,0)</f>
        <v>0</v>
      </c>
      <c r="AX60" s="87" t="n">
        <f aca="false">IF(AND($U60&gt;AW$6,$U60&lt;=AX$6),+$T60,0)</f>
        <v>0</v>
      </c>
      <c r="AY60" s="87" t="n">
        <f aca="false">IF(AND($U60&gt;AX$6,$U60&lt;=AY$6),+$T60,0)</f>
        <v>0</v>
      </c>
      <c r="AZ60" s="87" t="n">
        <f aca="false">IF(AND($U60&gt;AY$6,$U60&lt;=AZ$6),+$T60,0)</f>
        <v>0</v>
      </c>
      <c r="BA60" s="87" t="n">
        <f aca="false">IF(AND($U60&gt;AZ$6,$U60&lt;=BA$6),+$T60,0)</f>
        <v>0</v>
      </c>
      <c r="BB60" s="87" t="n">
        <f aca="false">IF(AND($U60&gt;BA$6,$U60&lt;=BB$6),+$T60,0)</f>
        <v>0</v>
      </c>
      <c r="BC60" s="87" t="n">
        <f aca="false">IF(AND($U60&gt;BB$6,$U60&lt;=BC$6),+$T60,0)</f>
        <v>0</v>
      </c>
      <c r="BD60" s="87" t="n">
        <f aca="false">IF(AND($U60&gt;BC$6,$U60&lt;=BD$6),+$T60,0)</f>
        <v>0</v>
      </c>
      <c r="BE60" s="87" t="n">
        <f aca="false">IF(AND($U60&gt;BD$6,$U60&lt;=BE$6),+$T60,0)</f>
        <v>0</v>
      </c>
      <c r="BF60" s="87" t="n">
        <f aca="false">IF(AND($U60&gt;BE$6,$U60&lt;=BF$6),+$T60,0)</f>
        <v>0</v>
      </c>
      <c r="BG60" s="87" t="n">
        <f aca="false">IF(AND($U60&gt;BF$6,$U60&lt;=BG$6),+$T60,0)</f>
        <v>0</v>
      </c>
      <c r="BH60" s="87" t="n">
        <f aca="false">IF(AND($U60&gt;BG$6,$U60&lt;=BH$6),+$T60,0)</f>
        <v>0</v>
      </c>
      <c r="BI60" s="87" t="n">
        <f aca="false">IF(AND($U60&gt;BH$6,$U60&lt;=BI$6),+$T60,0)</f>
        <v>0</v>
      </c>
      <c r="BJ60" s="87" t="n">
        <f aca="false">IF(AND($U60&gt;BI$6,$U60&lt;=BJ$6),+$T60,0)</f>
        <v>0</v>
      </c>
      <c r="BK60" s="87" t="n">
        <f aca="false">IF(AND($U60&gt;BJ$6,$U60&lt;=BK$6),+$T60,0)</f>
        <v>0</v>
      </c>
      <c r="BL60" s="87" t="n">
        <f aca="false">IF(AND($U60&gt;BK$6,$U60&lt;=BL$6),+$T60,0)</f>
        <v>0</v>
      </c>
      <c r="BM60" s="87" t="n">
        <f aca="false">IF(AND($U60&gt;BL$6,$U60&lt;=BM$6),+$T60,0)</f>
        <v>0</v>
      </c>
      <c r="BN60" s="87" t="n">
        <f aca="false">IF(AND($U60&gt;BM$6,$U60&lt;=BN$6),+$T60,0)</f>
        <v>0</v>
      </c>
      <c r="BO60" s="87" t="n">
        <f aca="false">IF(AND($U60&gt;BN$6,$U60&lt;=BO$6),+$T60,0)</f>
        <v>0</v>
      </c>
      <c r="BP60" s="87" t="n">
        <f aca="false">IF(AND($U60&gt;BO$6,$U60&lt;=BP$6),+$T60,0)</f>
        <v>0</v>
      </c>
      <c r="BQ60" s="87" t="n">
        <f aca="false">IF(AND($U60&gt;BP$6,$U60&lt;=BQ$6),+$T60,0)</f>
        <v>0</v>
      </c>
      <c r="BR60" s="87" t="n">
        <f aca="false">IF(AND($U60&gt;BQ$6,$U60&lt;=BR$6),+$T60,0)</f>
        <v>0</v>
      </c>
      <c r="BS60" s="87" t="n">
        <f aca="false">IF(AND($U60&gt;BR$6,$U60&lt;=BS$6),+$T60,0)</f>
        <v>0</v>
      </c>
      <c r="BT60" s="87" t="n">
        <f aca="false">IF(AND($U60&gt;BS$6,$U60&lt;=BT$6),+$T60,0)</f>
        <v>0</v>
      </c>
      <c r="BU60" s="87" t="n">
        <f aca="false">IF(AND($U60&gt;BT$6,$U60&lt;=BU$6),+$T60,0)</f>
        <v>0</v>
      </c>
      <c r="BV60" s="87" t="n">
        <f aca="false">IF(AND($U60&gt;BU$6,$U60&lt;=BV$6),+$T60,0)</f>
        <v>0</v>
      </c>
      <c r="BW60" s="87" t="n">
        <f aca="false">IF(AND($U60&gt;BV$6,$U60&lt;=BW$6),+$T60,0)</f>
        <v>0</v>
      </c>
      <c r="BX60" s="87" t="n">
        <f aca="false">IF(AND($U60&gt;BW$6,$U60&lt;=BX$6),+$T60,0)</f>
        <v>0</v>
      </c>
      <c r="BY60" s="87" t="n">
        <f aca="false">IF(AND($U60&gt;BX$6,$U60&lt;=BY$6),+$T60,0)</f>
        <v>0</v>
      </c>
      <c r="BZ60" s="87" t="n">
        <f aca="false">IF(AND($U60&gt;BY$6,$U60&lt;=BZ$6),+$T60,0)</f>
        <v>0</v>
      </c>
      <c r="CA60" s="87" t="n">
        <f aca="false">IF(AND($U60&gt;BZ$6,$U60&lt;=CA$6),+$T60,0)</f>
        <v>0</v>
      </c>
      <c r="CB60" s="87" t="n">
        <f aca="false">IF(AND($U60&gt;CA$6,$U60&lt;=CB$6),+$T60,0)</f>
        <v>0</v>
      </c>
      <c r="CC60" s="87" t="n">
        <f aca="false">IF(AND($U60&gt;CB$6,$U60&lt;=CC$6),+$T60,0)</f>
        <v>0</v>
      </c>
      <c r="CD60" s="87" t="n">
        <f aca="false">IF(AND($U60&gt;CC$6,$U60&lt;=CD$6),+$T60,0)</f>
        <v>0</v>
      </c>
      <c r="CE60" s="87" t="n">
        <f aca="false">IF(AND($U60&gt;CD$6,$U60&lt;=CE$6),+$T60,0)</f>
        <v>0</v>
      </c>
      <c r="CF60" s="87" t="n">
        <f aca="false">IF(AND($U60&gt;CE$6,$U60&lt;=CF$6),+$T60,0)</f>
        <v>0</v>
      </c>
      <c r="CG60" s="87" t="n">
        <f aca="false">IF(AND($U60&gt;CF$6,$U60&lt;=CG$6),+$T60,0)</f>
        <v>0</v>
      </c>
      <c r="CH60" s="87" t="n">
        <f aca="false">IF(AND($U60&gt;CG$6,$U60&lt;=CH$6),+$T60,0)</f>
        <v>0</v>
      </c>
      <c r="CI60" s="87" t="n">
        <f aca="false">IF(AND($U60&gt;CH$6,$U60&lt;=CI$6),+$T60,0)</f>
        <v>0</v>
      </c>
      <c r="CJ60" s="87" t="n">
        <f aca="false">IF(AND($U60&gt;CI$6,$U60&lt;=CJ$6),+$T60,0)</f>
        <v>0</v>
      </c>
      <c r="CK60" s="87" t="n">
        <f aca="false">IF(AND($U60&gt;CJ$6,$U60&lt;=CK$6),+$T60,0)</f>
        <v>0</v>
      </c>
      <c r="CL60" s="87" t="n">
        <f aca="false">IF(AND($U60&gt;CK$6,$U60&lt;=CL$6),+$T60,0)</f>
        <v>0</v>
      </c>
      <c r="CM60" s="87" t="n">
        <f aca="false">IF(AND($U60&gt;CL$6,$U60&lt;=CM$6),+$T60,0)</f>
        <v>0</v>
      </c>
      <c r="CN60" s="87" t="n">
        <f aca="false">IF(AND($U60&gt;CM$6,$U60&lt;=CN$6),+$T60,0)</f>
        <v>0</v>
      </c>
      <c r="CO60" s="87" t="n">
        <f aca="false">IF(AND($U60&gt;CN$6,$U60&lt;=CO$6),+$T60,0)</f>
        <v>0</v>
      </c>
      <c r="CP60" s="87" t="n">
        <f aca="false">IF(AND($U60&gt;CO$6,$U60&lt;=CP$6),+$T60,0)</f>
        <v>0</v>
      </c>
      <c r="CQ60" s="87" t="n">
        <f aca="false">IF(AND($U60&gt;CP$6,$U60&lt;=CQ$6),+$T60,0)</f>
        <v>0</v>
      </c>
      <c r="CR60" s="87" t="n">
        <f aca="false">IF(AND($U60&gt;CQ$6,$U60&lt;=CR$6),+$T60,0)</f>
        <v>0</v>
      </c>
      <c r="CS60" s="87" t="n">
        <f aca="false">IF(AND($U60&gt;CR$6,$U60&lt;=CS$6),+$T60,0)</f>
        <v>0</v>
      </c>
      <c r="CT60" s="87" t="n">
        <f aca="false">IF(AND($U60&gt;CS$6,$U60&lt;=CT$6),+$T60,0)</f>
        <v>0</v>
      </c>
      <c r="CU60" s="87" t="n">
        <f aca="false">IF(AND($U60&gt;CT$6,$U60&lt;=CU$6),+$T60,0)</f>
        <v>0</v>
      </c>
      <c r="CV60" s="87" t="n">
        <f aca="false">IF(AND($U60&gt;CU$6,$U60&lt;=CV$6),+$T60,0)</f>
        <v>0</v>
      </c>
      <c r="CW60" s="87" t="n">
        <f aca="false">IF(AND($U60&gt;CV$6,$U60&lt;=CW$6),+$T60,0)</f>
        <v>0</v>
      </c>
      <c r="CX60" s="87" t="n">
        <f aca="false">IF(AND($U60&gt;CW$6,$U60&lt;=CX$6),+$T60,0)</f>
        <v>0</v>
      </c>
      <c r="CY60" s="87" t="n">
        <f aca="false">IF(AND($U60&gt;CX$6,$U60&lt;=CY$6),+$T60,0)</f>
        <v>0</v>
      </c>
      <c r="CZ60" s="87" t="n">
        <f aca="false">IF(AND($U60&gt;CY$6,$U60&lt;=CZ$6),+$T60,0)</f>
        <v>0</v>
      </c>
      <c r="DA60" s="87" t="n">
        <f aca="false">IF(AND($U60&gt;CZ$6,$U60&lt;=DA$6),+$T60,0)</f>
        <v>0</v>
      </c>
      <c r="DB60" s="87" t="n">
        <f aca="false">IF(AND($U60&gt;DA$6,$U60&lt;=DB$6),+$T60,0)</f>
        <v>0</v>
      </c>
      <c r="DC60" s="87" t="n">
        <f aca="false">IF(AND($U60&gt;DB$6,$U60&lt;=DC$6),+$T60,0)</f>
        <v>0</v>
      </c>
      <c r="DD60" s="87" t="n">
        <f aca="false">IF(AND($U60&gt;DC$6,$U60&lt;=DD$6),+$T60,0)</f>
        <v>0</v>
      </c>
      <c r="DE60" s="87" t="n">
        <f aca="false">IF(AND($U60&gt;DD$6,$U60&lt;=DE$6),+$T60,0)</f>
        <v>0</v>
      </c>
      <c r="DF60" s="87" t="n">
        <f aca="false">IF(AND($U60&gt;DE$6,$U60&lt;=DF$6),+$T60,0)</f>
        <v>0</v>
      </c>
      <c r="DG60" s="87" t="n">
        <f aca="false">IF(AND($U60&gt;DF$6,$U60&lt;=DG$6),+$T60,0)</f>
        <v>0</v>
      </c>
      <c r="DH60" s="87" t="n">
        <f aca="false">IF(AND($U60&gt;DG$6,$U60&lt;=DH$6),+$T60,0)</f>
        <v>0</v>
      </c>
      <c r="DI60" s="87" t="n">
        <f aca="false">IF(AND($U60&gt;DH$6,$U60&lt;=DI$6),+$T60,0)</f>
        <v>0</v>
      </c>
      <c r="DJ60" s="87" t="n">
        <f aca="false">IF(AND($U60&gt;DI$6,$U60&lt;=DJ$6),+$T60,0)</f>
        <v>0</v>
      </c>
      <c r="DK60" s="87" t="n">
        <f aca="false">IF(AND($U60&gt;DJ$6,$U60&lt;=DK$6),+$T60,0)</f>
        <v>0</v>
      </c>
      <c r="DL60" s="87" t="n">
        <f aca="false">IF(AND($U60&gt;DK$6,$U60&lt;=DL$6),+$T60,0)</f>
        <v>0</v>
      </c>
      <c r="DM60" s="87" t="n">
        <f aca="false">IF(AND($U60&gt;DL$6,$U60&lt;=DM$6),+$T60,0)</f>
        <v>0</v>
      </c>
      <c r="DN60" s="87" t="n">
        <f aca="false">IF(AND($U60&gt;DM$6,$U60&lt;=DN$6),+$T60,0)</f>
        <v>0</v>
      </c>
      <c r="DO60" s="87" t="n">
        <f aca="false">IF(AND($U60&gt;DN$6,$U60&lt;=DO$6),+$T60,0)</f>
        <v>0</v>
      </c>
      <c r="DP60" s="87" t="n">
        <f aca="false">IF(AND($U60&gt;DO$6,$U60&lt;=DP$6),+$T60,0)</f>
        <v>0</v>
      </c>
      <c r="DQ60" s="87" t="n">
        <f aca="false">IF(AND($U60&gt;DP$6,$U60&lt;=DQ$6),+$T60,0)</f>
        <v>0</v>
      </c>
      <c r="DR60" s="87" t="n">
        <f aca="false">IF(AND($U60&gt;DQ$6,$U60&lt;=DR$6),+$T60,0)</f>
        <v>0</v>
      </c>
      <c r="DS60" s="87" t="n">
        <f aca="false">IF(AND($U60&gt;DR$6,$U60&lt;=DS$6),+$T60,0)</f>
        <v>0</v>
      </c>
      <c r="DT60" s="87" t="n">
        <f aca="false">IF(AND($U60&gt;DS$6,$U60&lt;=DT$6),+$T60,0)</f>
        <v>0</v>
      </c>
      <c r="DU60" s="87" t="n">
        <f aca="false">IF(AND($U60&gt;DT$6,$U60&lt;=DU$6),+$T60,0)</f>
        <v>0</v>
      </c>
      <c r="DV60" s="87" t="n">
        <f aca="false">IF(AND($U60&gt;DU$6,$U60&lt;=DV$6),+$T60,0)</f>
        <v>0</v>
      </c>
      <c r="DW60" s="87" t="n">
        <f aca="false">IF(AND($U60&gt;DV$6,$U60&lt;=DW$6),+$T60,0)</f>
        <v>0</v>
      </c>
      <c r="DX60" s="87" t="n">
        <f aca="false">IF(AND($U60&gt;DW$6,$U60&lt;=DX$6),+$T60,0)</f>
        <v>0</v>
      </c>
      <c r="DY60" s="87" t="n">
        <f aca="false">IF(AND($U60&gt;DX$6,$U60&lt;=DY$6),+$T60,0)</f>
        <v>0</v>
      </c>
      <c r="DZ60" s="87" t="n">
        <f aca="false">IF(AND($U60&gt;DY$6,$U60&lt;=DZ$6),+$T60,0)</f>
        <v>0</v>
      </c>
      <c r="EA60" s="87" t="n">
        <f aca="false">IF(AND($U60&gt;DZ$6,$U60&lt;=EA$6),+$T60,0)</f>
        <v>0</v>
      </c>
      <c r="EB60" s="87" t="n">
        <f aca="false">IF(AND($U60&gt;EA$6,$U60&lt;=EB$6),+$T60,0)</f>
        <v>0</v>
      </c>
      <c r="EC60" s="87" t="n">
        <f aca="false">IF(AND($U60&gt;EB$6,$U60&lt;=EC$6),+$T60,0)</f>
        <v>0</v>
      </c>
      <c r="ED60" s="87" t="n">
        <f aca="false">IF(AND($U60&gt;EC$6,$U60&lt;=ED$6),+$T60,0)</f>
        <v>0</v>
      </c>
      <c r="EE60" s="87" t="n">
        <f aca="false">IF(AND($U60&gt;ED$6,$U60&lt;=EE$6),+$T60,0)</f>
        <v>0</v>
      </c>
      <c r="EF60" s="87" t="n">
        <f aca="false">IF(AND($U60&gt;EE$6,$U60&lt;=EF$6),+$T60,0)</f>
        <v>0</v>
      </c>
      <c r="EG60" s="87" t="n">
        <f aca="false">IF(AND($U60&gt;EF$6,$U60&lt;=EG$6),+$T60,0)</f>
        <v>0</v>
      </c>
      <c r="EH60" s="87" t="n">
        <f aca="false">IF(AND($U60&gt;EG$6,$U60&lt;=EH$6),+$T60,0)</f>
        <v>0</v>
      </c>
      <c r="EI60" s="87" t="n">
        <f aca="false">IF(AND($U60&gt;EH$6,$U60&lt;=EI$6),+$T60,0)</f>
        <v>0</v>
      </c>
      <c r="EJ60" s="87" t="n">
        <f aca="false">IF(AND($U60&gt;EI$6,$U60&lt;=EJ$6),+$T60,0)</f>
        <v>0</v>
      </c>
      <c r="EK60" s="87" t="n">
        <f aca="false">IF(AND($U60&gt;EJ$6,$U60&lt;=EK$6),+$T60,0)</f>
        <v>0</v>
      </c>
      <c r="EL60" s="87" t="n">
        <f aca="false">IF(AND($U60&gt;EK$6,$U60&lt;=EL$6),+$T60,0)</f>
        <v>0</v>
      </c>
      <c r="EM60" s="87" t="n">
        <f aca="false">IF(AND($U60&gt;EL$6,$U60&lt;=EM$6),+$T60,0)</f>
        <v>0</v>
      </c>
      <c r="EN60" s="87" t="n">
        <f aca="false">IF(AND($U60&gt;EM$6,$U60&lt;=EN$6),+$T60,0)</f>
        <v>0</v>
      </c>
      <c r="EO60" s="87" t="n">
        <f aca="false">IF(AND($U60&gt;EN$6,$U60&lt;=EO$6),+$T60,0)</f>
        <v>0</v>
      </c>
      <c r="EP60" s="87" t="n">
        <f aca="false">IF(AND($U60&gt;EO$6,$U60&lt;=EP$6),+$T60,0)</f>
        <v>0</v>
      </c>
      <c r="EQ60" s="87" t="n">
        <f aca="false">IF(AND($U60&gt;EP$6,$U60&lt;=EQ$6),+$T60,0)</f>
        <v>0</v>
      </c>
      <c r="ER60" s="87" t="n">
        <f aca="false">IF(AND($U60&gt;EQ$6,$U60&lt;=ER$6),+$T60,0)</f>
        <v>0</v>
      </c>
      <c r="ES60" s="87" t="n">
        <f aca="false">IF(AND($U60&gt;ER$6,$U60&lt;=ES$6),+$T60,0)</f>
        <v>0</v>
      </c>
      <c r="ET60" s="87" t="n">
        <f aca="false">IF(AND($U60&gt;ES$6,$U60&lt;=ET$6),+$T60,0)</f>
        <v>0</v>
      </c>
      <c r="EU60" s="87" t="n">
        <f aca="false">IF(AND($U60&gt;ET$6,$U60&lt;=EU$6),+$T60,0)</f>
        <v>0</v>
      </c>
      <c r="EV60" s="87" t="n">
        <f aca="false">IF(AND($U60&gt;EU$6,$U60&lt;=EV$6),+$T60,0)</f>
        <v>0</v>
      </c>
      <c r="EW60" s="87" t="n">
        <f aca="false">IF(AND($U60&gt;EV$6,$U60&lt;=EW$6),+$T60,0)</f>
        <v>0</v>
      </c>
      <c r="EX60" s="87" t="n">
        <f aca="false">IF(AND($U60&gt;EW$6,$U60&lt;=EX$6),+$T60,0)</f>
        <v>0</v>
      </c>
      <c r="EY60" s="87" t="n">
        <f aca="false">IF(AND($U60&gt;EX$6,$U60&lt;=EY$6),+$T60,0)</f>
        <v>0</v>
      </c>
      <c r="EZ60" s="87" t="n">
        <f aca="false">IF(AND($U60&gt;EY$6,$U60&lt;=EZ$6),+$T60,0)</f>
        <v>0</v>
      </c>
      <c r="FA60" s="87" t="n">
        <f aca="false">IF(AND($U60&gt;EZ$6,$U60&lt;=FA$6),+$T60,0)</f>
        <v>0</v>
      </c>
      <c r="FB60" s="87" t="n">
        <f aca="false">IF(AND($U60&gt;FA$6,$U60&lt;=FB$6),+$T60,0)</f>
        <v>0</v>
      </c>
      <c r="FC60" s="87" t="n">
        <f aca="false">IF(AND($U60&gt;FB$6,$U60&lt;=FC$6),+$T60,0)</f>
        <v>0</v>
      </c>
      <c r="FD60" s="87" t="n">
        <f aca="false">IF(AND($U60&gt;FC$6,$U60&lt;=FD$6),+$T60,0)</f>
        <v>0</v>
      </c>
      <c r="FE60" s="87" t="n">
        <f aca="false">IF(AND($U60&gt;FD$6,$U60&lt;=FE$6),+$T60,0)</f>
        <v>0</v>
      </c>
      <c r="FF60" s="87" t="n">
        <f aca="false">IF(AND($U60&gt;FE$6,$U60&lt;=FF$6),+$T60,0)</f>
        <v>0</v>
      </c>
      <c r="FG60" s="87" t="n">
        <f aca="false">IF(AND($U60&gt;FF$6,$U60&lt;=FG$6),+$T60,0)</f>
        <v>0</v>
      </c>
      <c r="FH60" s="87" t="n">
        <f aca="false">IF(AND($U60&gt;FG$6,$U60&lt;=FH$6),+$T60,0)</f>
        <v>0</v>
      </c>
      <c r="FI60" s="87" t="n">
        <f aca="false">IF(AND($U60&gt;FH$6,$U60&lt;=FI$6),+$T60,0)</f>
        <v>0</v>
      </c>
      <c r="FJ60" s="87" t="n">
        <f aca="false">IF(AND($U60&gt;FI$6,$U60&lt;=FJ$6),+$T60,0)</f>
        <v>0</v>
      </c>
      <c r="FK60" s="87" t="n">
        <f aca="false">IF(AND($U60&gt;FJ$6,$U60&lt;=FK$6),+$T60,0)</f>
        <v>0</v>
      </c>
      <c r="FL60" s="87" t="n">
        <f aca="false">IF(AND($U60&gt;FK$6,$U60&lt;=FL$6),+$T60,0)</f>
        <v>0</v>
      </c>
      <c r="FM60" s="87" t="n">
        <f aca="false">IF(AND($U60&gt;FL$6,$U60&lt;=FM$6),+$T60,0)</f>
        <v>0</v>
      </c>
      <c r="FN60" s="87" t="n">
        <f aca="false">IF(AND($U60&gt;FM$6,$U60&lt;=FN$6),+$T60,0)</f>
        <v>0</v>
      </c>
      <c r="FO60" s="87" t="n">
        <f aca="false">IF(AND($U60&gt;FN$6,$U60&lt;=FO$6),+$T60,0)</f>
        <v>0</v>
      </c>
      <c r="FP60" s="87" t="n">
        <f aca="false">IF(AND($U60&gt;FO$6,$U60&lt;=FP$6),+$T60,0)</f>
        <v>0</v>
      </c>
      <c r="FQ60" s="87" t="n">
        <f aca="false">IF(AND($U60&gt;FP$6,$U60&lt;=FQ$6),+$T60,0)</f>
        <v>0</v>
      </c>
      <c r="FR60" s="87" t="n">
        <f aca="false">IF(AND($U60&gt;FQ$6,$U60&lt;=FR$6),+$T60,0)</f>
        <v>0</v>
      </c>
      <c r="FS60" s="87" t="n">
        <f aca="false">IF(AND($U60&gt;FR$6,$U60&lt;=FS$6),+$T60,0)</f>
        <v>0</v>
      </c>
      <c r="FT60" s="87" t="n">
        <f aca="false">IF(AND($U60&gt;FS$6,$U60&lt;=FT$6),+$T60,0)</f>
        <v>0</v>
      </c>
      <c r="FU60" s="87" t="n">
        <f aca="false">IF(AND($U60&gt;FT$6,$U60&lt;=FU$6),+$T60,0)</f>
        <v>0</v>
      </c>
      <c r="FV60" s="87" t="n">
        <f aca="false">IF(AND($U60&gt;FU$6,$U60&lt;=FV$6),+$T60,0)</f>
        <v>0</v>
      </c>
      <c r="FW60" s="87" t="n">
        <f aca="false">IF(AND($U60&gt;FV$6,$U60&lt;=FW$6),+$T60,0)</f>
        <v>0</v>
      </c>
      <c r="FX60" s="87" t="n">
        <f aca="false">IF(AND($U60&gt;FW$6,$U60&lt;=FX$6),+$T60,0)</f>
        <v>0</v>
      </c>
      <c r="FY60" s="87" t="n">
        <f aca="false">IF(AND($U60&gt;FX$6,$U60&lt;=FY$6),+$T60,0)</f>
        <v>0</v>
      </c>
      <c r="FZ60" s="87" t="n">
        <f aca="false">IF(AND($U60&gt;FY$6,$U60&lt;=FZ$6),+$T60,0)</f>
        <v>0</v>
      </c>
      <c r="GA60" s="87" t="n">
        <f aca="false">IF(AND($U60&gt;FZ$6,$U60&lt;=GA$6),+$T60,0)</f>
        <v>0</v>
      </c>
      <c r="GB60" s="87" t="n">
        <f aca="false">IF(AND($U60&gt;GA$6,$U60&lt;=GB$6),+$T60,0)</f>
        <v>0</v>
      </c>
      <c r="GC60" s="18"/>
      <c r="GD60" s="65" t="n">
        <f aca="false">SUM($X60:$GC60)</f>
        <v>24.934</v>
      </c>
      <c r="GE60" s="65" t="n">
        <f aca="false">+GD60-T60</f>
        <v>0</v>
      </c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12.75" hidden="false" customHeight="false" outlineLevel="0" collapsed="false">
      <c r="A61" s="96" t="n">
        <v>4</v>
      </c>
      <c r="B61" s="86" t="s">
        <v>260</v>
      </c>
      <c r="C61" s="97" t="s">
        <v>257</v>
      </c>
      <c r="D61" s="81" t="s">
        <v>295</v>
      </c>
      <c r="E61" s="0" t="s">
        <v>296</v>
      </c>
      <c r="F61" s="99" t="n">
        <v>37134</v>
      </c>
      <c r="H61" s="101" t="s">
        <v>297</v>
      </c>
      <c r="I61" s="42" t="s">
        <v>310</v>
      </c>
      <c r="J61" s="89" t="s">
        <v>298</v>
      </c>
      <c r="K61" s="39"/>
      <c r="L61" s="101" t="s">
        <v>284</v>
      </c>
      <c r="M61" s="35"/>
      <c r="N61" s="35" t="s">
        <v>299</v>
      </c>
      <c r="O61" s="101"/>
      <c r="P61" s="101"/>
      <c r="Q61" s="101"/>
      <c r="R61" s="105" t="n">
        <v>234.03</v>
      </c>
      <c r="S61" s="101" t="s">
        <v>288</v>
      </c>
      <c r="T61" s="55" t="n">
        <f aca="false">IF($S61="USD",+$R61,VLOOKUP($S61,Rates!$A$3:$C$7,3)*$R61)</f>
        <v>234.03</v>
      </c>
      <c r="U61" s="107" t="n">
        <f aca="false">DATE(2006,7,15)</f>
        <v>38913</v>
      </c>
      <c r="V61" s="18"/>
      <c r="W61" s="18"/>
      <c r="X61" s="87" t="n">
        <f aca="false">IF(AND($U61&gt;W$6,$U61&lt;=X$6),+$T61,0)</f>
        <v>0</v>
      </c>
      <c r="Y61" s="87" t="n">
        <f aca="false">IF(AND($U61&gt;X$6,$U61&lt;=Y$6),+$T61,0)</f>
        <v>0</v>
      </c>
      <c r="Z61" s="87" t="n">
        <f aca="false">IF(AND($U61&gt;Y$6,$U61&lt;=Z$6),+$T61,0)</f>
        <v>0</v>
      </c>
      <c r="AA61" s="87" t="n">
        <f aca="false">IF(AND($U61&gt;Z$6,$U61&lt;=AA$6),+$T61,0)</f>
        <v>0</v>
      </c>
      <c r="AB61" s="87" t="n">
        <f aca="false">IF(AND($U61&gt;AA$6,$U61&lt;=AB$6),+$T61,0)</f>
        <v>0</v>
      </c>
      <c r="AC61" s="87" t="n">
        <f aca="false">IF(AND($U61&gt;AB$6,$U61&lt;=AC$6),+$T61,0)</f>
        <v>0</v>
      </c>
      <c r="AD61" s="87" t="n">
        <f aca="false">IF(AND($U61&gt;AC$6,$U61&lt;=AD$6),+$T61,0)</f>
        <v>0</v>
      </c>
      <c r="AE61" s="87" t="n">
        <f aca="false">IF(AND($U61&gt;AD$6,$U61&lt;=AE$6),+$T61,0)</f>
        <v>0</v>
      </c>
      <c r="AF61" s="87" t="n">
        <f aca="false">IF(AND($U61&gt;AE$6,$U61&lt;=AF$6),+$T61,0)</f>
        <v>0</v>
      </c>
      <c r="AG61" s="87" t="n">
        <f aca="false">IF(AND($U61&gt;AF$6,$U61&lt;=AG$6),+$T61,0)</f>
        <v>0</v>
      </c>
      <c r="AH61" s="87" t="n">
        <f aca="false">IF(AND($U61&gt;AG$6,$U61&lt;=AH$6),+$T61,0)</f>
        <v>0</v>
      </c>
      <c r="AI61" s="87" t="n">
        <f aca="false">IF(AND($U61&gt;AH$6,$U61&lt;=AI$6),+$T61,0)</f>
        <v>0</v>
      </c>
      <c r="AJ61" s="87" t="n">
        <f aca="false">IF(AND($U61&gt;AI$6,$U61&lt;=AJ$6),+$T61,0)</f>
        <v>0</v>
      </c>
      <c r="AK61" s="87" t="n">
        <f aca="false">IF(AND($U61&gt;AJ$6,$U61&lt;=AK$6),+$T61,0)</f>
        <v>0</v>
      </c>
      <c r="AL61" s="87" t="n">
        <f aca="false">IF(AND($U61&gt;AK$6,$U61&lt;=AL$6),+$T61,0)</f>
        <v>0</v>
      </c>
      <c r="AM61" s="87" t="n">
        <f aca="false">IF(AND($U61&gt;AL$6,$U61&lt;=AM$6),+$T61,0)</f>
        <v>0</v>
      </c>
      <c r="AN61" s="87" t="n">
        <f aca="false">IF(AND($U61&gt;AM$6,$U61&lt;=AN$6),+$T61,0)</f>
        <v>0</v>
      </c>
      <c r="AO61" s="87" t="n">
        <f aca="false">IF(AND($U61&gt;AN$6,$U61&lt;=AO$6),+$T61,0)</f>
        <v>0</v>
      </c>
      <c r="AP61" s="87" t="n">
        <f aca="false">IF(AND($U61&gt;AO$6,$U61&lt;=AP$6),+$T61,0)</f>
        <v>0</v>
      </c>
      <c r="AQ61" s="87" t="n">
        <f aca="false">IF(AND($U61&gt;AP$6,$U61&lt;=AQ$6),+$T61,0)</f>
        <v>0</v>
      </c>
      <c r="AR61" s="87" t="n">
        <f aca="false">IF(AND($U61&gt;AQ$6,$U61&lt;=AR$6),+$T61,0)</f>
        <v>234.03</v>
      </c>
      <c r="AS61" s="87" t="n">
        <f aca="false">IF(AND($U61&gt;AR$6,$U61&lt;=AS$6),+$T61,0)</f>
        <v>0</v>
      </c>
      <c r="AT61" s="87" t="n">
        <f aca="false">IF(AND($U61&gt;AS$6,$U61&lt;=AT$6),+$T61,0)</f>
        <v>0</v>
      </c>
      <c r="AU61" s="87" t="n">
        <f aca="false">IF(AND($U61&gt;AT$6,$U61&lt;=AU$6),+$T61,0)</f>
        <v>0</v>
      </c>
      <c r="AV61" s="87" t="n">
        <f aca="false">IF(AND($U61&gt;AU$6,$U61&lt;=AV$6),+$T61,0)</f>
        <v>0</v>
      </c>
      <c r="AW61" s="87" t="n">
        <f aca="false">IF(AND($U61&gt;AV$6,$U61&lt;=AW$6),+$T61,0)</f>
        <v>0</v>
      </c>
      <c r="AX61" s="87" t="n">
        <f aca="false">IF(AND($U61&gt;AW$6,$U61&lt;=AX$6),+$T61,0)</f>
        <v>0</v>
      </c>
      <c r="AY61" s="87" t="n">
        <f aca="false">IF(AND($U61&gt;AX$6,$U61&lt;=AY$6),+$T61,0)</f>
        <v>0</v>
      </c>
      <c r="AZ61" s="87" t="n">
        <f aca="false">IF(AND($U61&gt;AY$6,$U61&lt;=AZ$6),+$T61,0)</f>
        <v>0</v>
      </c>
      <c r="BA61" s="87" t="n">
        <f aca="false">IF(AND($U61&gt;AZ$6,$U61&lt;=BA$6),+$T61,0)</f>
        <v>0</v>
      </c>
      <c r="BB61" s="87" t="n">
        <f aca="false">IF(AND($U61&gt;BA$6,$U61&lt;=BB$6),+$T61,0)</f>
        <v>0</v>
      </c>
      <c r="BC61" s="87" t="n">
        <f aca="false">IF(AND($U61&gt;BB$6,$U61&lt;=BC$6),+$T61,0)</f>
        <v>0</v>
      </c>
      <c r="BD61" s="87" t="n">
        <f aca="false">IF(AND($U61&gt;BC$6,$U61&lt;=BD$6),+$T61,0)</f>
        <v>0</v>
      </c>
      <c r="BE61" s="87" t="n">
        <f aca="false">IF(AND($U61&gt;BD$6,$U61&lt;=BE$6),+$T61,0)</f>
        <v>0</v>
      </c>
      <c r="BF61" s="87" t="n">
        <f aca="false">IF(AND($U61&gt;BE$6,$U61&lt;=BF$6),+$T61,0)</f>
        <v>0</v>
      </c>
      <c r="BG61" s="87" t="n">
        <f aca="false">IF(AND($U61&gt;BF$6,$U61&lt;=BG$6),+$T61,0)</f>
        <v>0</v>
      </c>
      <c r="BH61" s="87" t="n">
        <f aca="false">IF(AND($U61&gt;BG$6,$U61&lt;=BH$6),+$T61,0)</f>
        <v>0</v>
      </c>
      <c r="BI61" s="87" t="n">
        <f aca="false">IF(AND($U61&gt;BH$6,$U61&lt;=BI$6),+$T61,0)</f>
        <v>0</v>
      </c>
      <c r="BJ61" s="87" t="n">
        <f aca="false">IF(AND($U61&gt;BI$6,$U61&lt;=BJ$6),+$T61,0)</f>
        <v>0</v>
      </c>
      <c r="BK61" s="87" t="n">
        <f aca="false">IF(AND($U61&gt;BJ$6,$U61&lt;=BK$6),+$T61,0)</f>
        <v>0</v>
      </c>
      <c r="BL61" s="87" t="n">
        <f aca="false">IF(AND($U61&gt;BK$6,$U61&lt;=BL$6),+$T61,0)</f>
        <v>0</v>
      </c>
      <c r="BM61" s="87" t="n">
        <f aca="false">IF(AND($U61&gt;BL$6,$U61&lt;=BM$6),+$T61,0)</f>
        <v>0</v>
      </c>
      <c r="BN61" s="87" t="n">
        <f aca="false">IF(AND($U61&gt;BM$6,$U61&lt;=BN$6),+$T61,0)</f>
        <v>0</v>
      </c>
      <c r="BO61" s="87" t="n">
        <f aca="false">IF(AND($U61&gt;BN$6,$U61&lt;=BO$6),+$T61,0)</f>
        <v>0</v>
      </c>
      <c r="BP61" s="87" t="n">
        <f aca="false">IF(AND($U61&gt;BO$6,$U61&lt;=BP$6),+$T61,0)</f>
        <v>0</v>
      </c>
      <c r="BQ61" s="87" t="n">
        <f aca="false">IF(AND($U61&gt;BP$6,$U61&lt;=BQ$6),+$T61,0)</f>
        <v>0</v>
      </c>
      <c r="BR61" s="87" t="n">
        <f aca="false">IF(AND($U61&gt;BQ$6,$U61&lt;=BR$6),+$T61,0)</f>
        <v>0</v>
      </c>
      <c r="BS61" s="87" t="n">
        <f aca="false">IF(AND($U61&gt;BR$6,$U61&lt;=BS$6),+$T61,0)</f>
        <v>0</v>
      </c>
      <c r="BT61" s="87" t="n">
        <f aca="false">IF(AND($U61&gt;BS$6,$U61&lt;=BT$6),+$T61,0)</f>
        <v>0</v>
      </c>
      <c r="BU61" s="87" t="n">
        <f aca="false">IF(AND($U61&gt;BT$6,$U61&lt;=BU$6),+$T61,0)</f>
        <v>0</v>
      </c>
      <c r="BV61" s="87" t="n">
        <f aca="false">IF(AND($U61&gt;BU$6,$U61&lt;=BV$6),+$T61,0)</f>
        <v>0</v>
      </c>
      <c r="BW61" s="87" t="n">
        <f aca="false">IF(AND($U61&gt;BV$6,$U61&lt;=BW$6),+$T61,0)</f>
        <v>0</v>
      </c>
      <c r="BX61" s="87" t="n">
        <f aca="false">IF(AND($U61&gt;BW$6,$U61&lt;=BX$6),+$T61,0)</f>
        <v>0</v>
      </c>
      <c r="BY61" s="87" t="n">
        <f aca="false">IF(AND($U61&gt;BX$6,$U61&lt;=BY$6),+$T61,0)</f>
        <v>0</v>
      </c>
      <c r="BZ61" s="87" t="n">
        <f aca="false">IF(AND($U61&gt;BY$6,$U61&lt;=BZ$6),+$T61,0)</f>
        <v>0</v>
      </c>
      <c r="CA61" s="87" t="n">
        <f aca="false">IF(AND($U61&gt;BZ$6,$U61&lt;=CA$6),+$T61,0)</f>
        <v>0</v>
      </c>
      <c r="CB61" s="87" t="n">
        <f aca="false">IF(AND($U61&gt;CA$6,$U61&lt;=CB$6),+$T61,0)</f>
        <v>0</v>
      </c>
      <c r="CC61" s="87" t="n">
        <f aca="false">IF(AND($U61&gt;CB$6,$U61&lt;=CC$6),+$T61,0)</f>
        <v>0</v>
      </c>
      <c r="CD61" s="87" t="n">
        <f aca="false">IF(AND($U61&gt;CC$6,$U61&lt;=CD$6),+$T61,0)</f>
        <v>0</v>
      </c>
      <c r="CE61" s="87" t="n">
        <f aca="false">IF(AND($U61&gt;CD$6,$U61&lt;=CE$6),+$T61,0)</f>
        <v>0</v>
      </c>
      <c r="CF61" s="87" t="n">
        <f aca="false">IF(AND($U61&gt;CE$6,$U61&lt;=CF$6),+$T61,0)</f>
        <v>0</v>
      </c>
      <c r="CG61" s="87" t="n">
        <f aca="false">IF(AND($U61&gt;CF$6,$U61&lt;=CG$6),+$T61,0)</f>
        <v>0</v>
      </c>
      <c r="CH61" s="87" t="n">
        <f aca="false">IF(AND($U61&gt;CG$6,$U61&lt;=CH$6),+$T61,0)</f>
        <v>0</v>
      </c>
      <c r="CI61" s="87" t="n">
        <f aca="false">IF(AND($U61&gt;CH$6,$U61&lt;=CI$6),+$T61,0)</f>
        <v>0</v>
      </c>
      <c r="CJ61" s="87" t="n">
        <f aca="false">IF(AND($U61&gt;CI$6,$U61&lt;=CJ$6),+$T61,0)</f>
        <v>0</v>
      </c>
      <c r="CK61" s="87" t="n">
        <f aca="false">IF(AND($U61&gt;CJ$6,$U61&lt;=CK$6),+$T61,0)</f>
        <v>0</v>
      </c>
      <c r="CL61" s="87" t="n">
        <f aca="false">IF(AND($U61&gt;CK$6,$U61&lt;=CL$6),+$T61,0)</f>
        <v>0</v>
      </c>
      <c r="CM61" s="87" t="n">
        <f aca="false">IF(AND($U61&gt;CL$6,$U61&lt;=CM$6),+$T61,0)</f>
        <v>0</v>
      </c>
      <c r="CN61" s="87" t="n">
        <f aca="false">IF(AND($U61&gt;CM$6,$U61&lt;=CN$6),+$T61,0)</f>
        <v>0</v>
      </c>
      <c r="CO61" s="87" t="n">
        <f aca="false">IF(AND($U61&gt;CN$6,$U61&lt;=CO$6),+$T61,0)</f>
        <v>0</v>
      </c>
      <c r="CP61" s="87" t="n">
        <f aca="false">IF(AND($U61&gt;CO$6,$U61&lt;=CP$6),+$T61,0)</f>
        <v>0</v>
      </c>
      <c r="CQ61" s="87" t="n">
        <f aca="false">IF(AND($U61&gt;CP$6,$U61&lt;=CQ$6),+$T61,0)</f>
        <v>0</v>
      </c>
      <c r="CR61" s="87" t="n">
        <f aca="false">IF(AND($U61&gt;CQ$6,$U61&lt;=CR$6),+$T61,0)</f>
        <v>0</v>
      </c>
      <c r="CS61" s="87" t="n">
        <f aca="false">IF(AND($U61&gt;CR$6,$U61&lt;=CS$6),+$T61,0)</f>
        <v>0</v>
      </c>
      <c r="CT61" s="87" t="n">
        <f aca="false">IF(AND($U61&gt;CS$6,$U61&lt;=CT$6),+$T61,0)</f>
        <v>0</v>
      </c>
      <c r="CU61" s="87" t="n">
        <f aca="false">IF(AND($U61&gt;CT$6,$U61&lt;=CU$6),+$T61,0)</f>
        <v>0</v>
      </c>
      <c r="CV61" s="87" t="n">
        <f aca="false">IF(AND($U61&gt;CU$6,$U61&lt;=CV$6),+$T61,0)</f>
        <v>0</v>
      </c>
      <c r="CW61" s="87" t="n">
        <f aca="false">IF(AND($U61&gt;CV$6,$U61&lt;=CW$6),+$T61,0)</f>
        <v>0</v>
      </c>
      <c r="CX61" s="87" t="n">
        <f aca="false">IF(AND($U61&gt;CW$6,$U61&lt;=CX$6),+$T61,0)</f>
        <v>0</v>
      </c>
      <c r="CY61" s="87" t="n">
        <f aca="false">IF(AND($U61&gt;CX$6,$U61&lt;=CY$6),+$T61,0)</f>
        <v>0</v>
      </c>
      <c r="CZ61" s="87" t="n">
        <f aca="false">IF(AND($U61&gt;CY$6,$U61&lt;=CZ$6),+$T61,0)</f>
        <v>0</v>
      </c>
      <c r="DA61" s="87" t="n">
        <f aca="false">IF(AND($U61&gt;CZ$6,$U61&lt;=DA$6),+$T61,0)</f>
        <v>0</v>
      </c>
      <c r="DB61" s="87" t="n">
        <f aca="false">IF(AND($U61&gt;DA$6,$U61&lt;=DB$6),+$T61,0)</f>
        <v>0</v>
      </c>
      <c r="DC61" s="87" t="n">
        <f aca="false">IF(AND($U61&gt;DB$6,$U61&lt;=DC$6),+$T61,0)</f>
        <v>0</v>
      </c>
      <c r="DD61" s="87" t="n">
        <f aca="false">IF(AND($U61&gt;DC$6,$U61&lt;=DD$6),+$T61,0)</f>
        <v>0</v>
      </c>
      <c r="DE61" s="87" t="n">
        <f aca="false">IF(AND($U61&gt;DD$6,$U61&lt;=DE$6),+$T61,0)</f>
        <v>0</v>
      </c>
      <c r="DF61" s="87" t="n">
        <f aca="false">IF(AND($U61&gt;DE$6,$U61&lt;=DF$6),+$T61,0)</f>
        <v>0</v>
      </c>
      <c r="DG61" s="87" t="n">
        <f aca="false">IF(AND($U61&gt;DF$6,$U61&lt;=DG$6),+$T61,0)</f>
        <v>0</v>
      </c>
      <c r="DH61" s="87" t="n">
        <f aca="false">IF(AND($U61&gt;DG$6,$U61&lt;=DH$6),+$T61,0)</f>
        <v>0</v>
      </c>
      <c r="DI61" s="87" t="n">
        <f aca="false">IF(AND($U61&gt;DH$6,$U61&lt;=DI$6),+$T61,0)</f>
        <v>0</v>
      </c>
      <c r="DJ61" s="87" t="n">
        <f aca="false">IF(AND($U61&gt;DI$6,$U61&lt;=DJ$6),+$T61,0)</f>
        <v>0</v>
      </c>
      <c r="DK61" s="87" t="n">
        <f aca="false">IF(AND($U61&gt;DJ$6,$U61&lt;=DK$6),+$T61,0)</f>
        <v>0</v>
      </c>
      <c r="DL61" s="87" t="n">
        <f aca="false">IF(AND($U61&gt;DK$6,$U61&lt;=DL$6),+$T61,0)</f>
        <v>0</v>
      </c>
      <c r="DM61" s="87" t="n">
        <f aca="false">IF(AND($U61&gt;DL$6,$U61&lt;=DM$6),+$T61,0)</f>
        <v>0</v>
      </c>
      <c r="DN61" s="87" t="n">
        <f aca="false">IF(AND($U61&gt;DM$6,$U61&lt;=DN$6),+$T61,0)</f>
        <v>0</v>
      </c>
      <c r="DO61" s="87" t="n">
        <f aca="false">IF(AND($U61&gt;DN$6,$U61&lt;=DO$6),+$T61,0)</f>
        <v>0</v>
      </c>
      <c r="DP61" s="87" t="n">
        <f aca="false">IF(AND($U61&gt;DO$6,$U61&lt;=DP$6),+$T61,0)</f>
        <v>0</v>
      </c>
      <c r="DQ61" s="87" t="n">
        <f aca="false">IF(AND($U61&gt;DP$6,$U61&lt;=DQ$6),+$T61,0)</f>
        <v>0</v>
      </c>
      <c r="DR61" s="87" t="n">
        <f aca="false">IF(AND($U61&gt;DQ$6,$U61&lt;=DR$6),+$T61,0)</f>
        <v>0</v>
      </c>
      <c r="DS61" s="87" t="n">
        <f aca="false">IF(AND($U61&gt;DR$6,$U61&lt;=DS$6),+$T61,0)</f>
        <v>0</v>
      </c>
      <c r="DT61" s="87" t="n">
        <f aca="false">IF(AND($U61&gt;DS$6,$U61&lt;=DT$6),+$T61,0)</f>
        <v>0</v>
      </c>
      <c r="DU61" s="87" t="n">
        <f aca="false">IF(AND($U61&gt;DT$6,$U61&lt;=DU$6),+$T61,0)</f>
        <v>0</v>
      </c>
      <c r="DV61" s="87" t="n">
        <f aca="false">IF(AND($U61&gt;DU$6,$U61&lt;=DV$6),+$T61,0)</f>
        <v>0</v>
      </c>
      <c r="DW61" s="87" t="n">
        <f aca="false">IF(AND($U61&gt;DV$6,$U61&lt;=DW$6),+$T61,0)</f>
        <v>0</v>
      </c>
      <c r="DX61" s="87" t="n">
        <f aca="false">IF(AND($U61&gt;DW$6,$U61&lt;=DX$6),+$T61,0)</f>
        <v>0</v>
      </c>
      <c r="DY61" s="87" t="n">
        <f aca="false">IF(AND($U61&gt;DX$6,$U61&lt;=DY$6),+$T61,0)</f>
        <v>0</v>
      </c>
      <c r="DZ61" s="87" t="n">
        <f aca="false">IF(AND($U61&gt;DY$6,$U61&lt;=DZ$6),+$T61,0)</f>
        <v>0</v>
      </c>
      <c r="EA61" s="87" t="n">
        <f aca="false">IF(AND($U61&gt;DZ$6,$U61&lt;=EA$6),+$T61,0)</f>
        <v>0</v>
      </c>
      <c r="EB61" s="87" t="n">
        <f aca="false">IF(AND($U61&gt;EA$6,$U61&lt;=EB$6),+$T61,0)</f>
        <v>0</v>
      </c>
      <c r="EC61" s="87" t="n">
        <f aca="false">IF(AND($U61&gt;EB$6,$U61&lt;=EC$6),+$T61,0)</f>
        <v>0</v>
      </c>
      <c r="ED61" s="87" t="n">
        <f aca="false">IF(AND($U61&gt;EC$6,$U61&lt;=ED$6),+$T61,0)</f>
        <v>0</v>
      </c>
      <c r="EE61" s="87" t="n">
        <f aca="false">IF(AND($U61&gt;ED$6,$U61&lt;=EE$6),+$T61,0)</f>
        <v>0</v>
      </c>
      <c r="EF61" s="87" t="n">
        <f aca="false">IF(AND($U61&gt;EE$6,$U61&lt;=EF$6),+$T61,0)</f>
        <v>0</v>
      </c>
      <c r="EG61" s="87" t="n">
        <f aca="false">IF(AND($U61&gt;EF$6,$U61&lt;=EG$6),+$T61,0)</f>
        <v>0</v>
      </c>
      <c r="EH61" s="87" t="n">
        <f aca="false">IF(AND($U61&gt;EG$6,$U61&lt;=EH$6),+$T61,0)</f>
        <v>0</v>
      </c>
      <c r="EI61" s="87" t="n">
        <f aca="false">IF(AND($U61&gt;EH$6,$U61&lt;=EI$6),+$T61,0)</f>
        <v>0</v>
      </c>
      <c r="EJ61" s="87" t="n">
        <f aca="false">IF(AND($U61&gt;EI$6,$U61&lt;=EJ$6),+$T61,0)</f>
        <v>0</v>
      </c>
      <c r="EK61" s="87" t="n">
        <f aca="false">IF(AND($U61&gt;EJ$6,$U61&lt;=EK$6),+$T61,0)</f>
        <v>0</v>
      </c>
      <c r="EL61" s="87" t="n">
        <f aca="false">IF(AND($U61&gt;EK$6,$U61&lt;=EL$6),+$T61,0)</f>
        <v>0</v>
      </c>
      <c r="EM61" s="87" t="n">
        <f aca="false">IF(AND($U61&gt;EL$6,$U61&lt;=EM$6),+$T61,0)</f>
        <v>0</v>
      </c>
      <c r="EN61" s="87" t="n">
        <f aca="false">IF(AND($U61&gt;EM$6,$U61&lt;=EN$6),+$T61,0)</f>
        <v>0</v>
      </c>
      <c r="EO61" s="87" t="n">
        <f aca="false">IF(AND($U61&gt;EN$6,$U61&lt;=EO$6),+$T61,0)</f>
        <v>0</v>
      </c>
      <c r="EP61" s="87" t="n">
        <f aca="false">IF(AND($U61&gt;EO$6,$U61&lt;=EP$6),+$T61,0)</f>
        <v>0</v>
      </c>
      <c r="EQ61" s="87" t="n">
        <f aca="false">IF(AND($U61&gt;EP$6,$U61&lt;=EQ$6),+$T61,0)</f>
        <v>0</v>
      </c>
      <c r="ER61" s="87" t="n">
        <f aca="false">IF(AND($U61&gt;EQ$6,$U61&lt;=ER$6),+$T61,0)</f>
        <v>0</v>
      </c>
      <c r="ES61" s="87" t="n">
        <f aca="false">IF(AND($U61&gt;ER$6,$U61&lt;=ES$6),+$T61,0)</f>
        <v>0</v>
      </c>
      <c r="ET61" s="87" t="n">
        <f aca="false">IF(AND($U61&gt;ES$6,$U61&lt;=ET$6),+$T61,0)</f>
        <v>0</v>
      </c>
      <c r="EU61" s="87" t="n">
        <f aca="false">IF(AND($U61&gt;ET$6,$U61&lt;=EU$6),+$T61,0)</f>
        <v>0</v>
      </c>
      <c r="EV61" s="87" t="n">
        <f aca="false">IF(AND($U61&gt;EU$6,$U61&lt;=EV$6),+$T61,0)</f>
        <v>0</v>
      </c>
      <c r="EW61" s="87" t="n">
        <f aca="false">IF(AND($U61&gt;EV$6,$U61&lt;=EW$6),+$T61,0)</f>
        <v>0</v>
      </c>
      <c r="EX61" s="87" t="n">
        <f aca="false">IF(AND($U61&gt;EW$6,$U61&lt;=EX$6),+$T61,0)</f>
        <v>0</v>
      </c>
      <c r="EY61" s="87" t="n">
        <f aca="false">IF(AND($U61&gt;EX$6,$U61&lt;=EY$6),+$T61,0)</f>
        <v>0</v>
      </c>
      <c r="EZ61" s="87" t="n">
        <f aca="false">IF(AND($U61&gt;EY$6,$U61&lt;=EZ$6),+$T61,0)</f>
        <v>0</v>
      </c>
      <c r="FA61" s="87" t="n">
        <f aca="false">IF(AND($U61&gt;EZ$6,$U61&lt;=FA$6),+$T61,0)</f>
        <v>0</v>
      </c>
      <c r="FB61" s="87" t="n">
        <f aca="false">IF(AND($U61&gt;FA$6,$U61&lt;=FB$6),+$T61,0)</f>
        <v>0</v>
      </c>
      <c r="FC61" s="87" t="n">
        <f aca="false">IF(AND($U61&gt;FB$6,$U61&lt;=FC$6),+$T61,0)</f>
        <v>0</v>
      </c>
      <c r="FD61" s="87" t="n">
        <f aca="false">IF(AND($U61&gt;FC$6,$U61&lt;=FD$6),+$T61,0)</f>
        <v>0</v>
      </c>
      <c r="FE61" s="87" t="n">
        <f aca="false">IF(AND($U61&gt;FD$6,$U61&lt;=FE$6),+$T61,0)</f>
        <v>0</v>
      </c>
      <c r="FF61" s="87" t="n">
        <f aca="false">IF(AND($U61&gt;FE$6,$U61&lt;=FF$6),+$T61,0)</f>
        <v>0</v>
      </c>
      <c r="FG61" s="87" t="n">
        <f aca="false">IF(AND($U61&gt;FF$6,$U61&lt;=FG$6),+$T61,0)</f>
        <v>0</v>
      </c>
      <c r="FH61" s="87" t="n">
        <f aca="false">IF(AND($U61&gt;FG$6,$U61&lt;=FH$6),+$T61,0)</f>
        <v>0</v>
      </c>
      <c r="FI61" s="87" t="n">
        <f aca="false">IF(AND($U61&gt;FH$6,$U61&lt;=FI$6),+$T61,0)</f>
        <v>0</v>
      </c>
      <c r="FJ61" s="87" t="n">
        <f aca="false">IF(AND($U61&gt;FI$6,$U61&lt;=FJ$6),+$T61,0)</f>
        <v>0</v>
      </c>
      <c r="FK61" s="87" t="n">
        <f aca="false">IF(AND($U61&gt;FJ$6,$U61&lt;=FK$6),+$T61,0)</f>
        <v>0</v>
      </c>
      <c r="FL61" s="87" t="n">
        <f aca="false">IF(AND($U61&gt;FK$6,$U61&lt;=FL$6),+$T61,0)</f>
        <v>0</v>
      </c>
      <c r="FM61" s="87" t="n">
        <f aca="false">IF(AND($U61&gt;FL$6,$U61&lt;=FM$6),+$T61,0)</f>
        <v>0</v>
      </c>
      <c r="FN61" s="87" t="n">
        <f aca="false">IF(AND($U61&gt;FM$6,$U61&lt;=FN$6),+$T61,0)</f>
        <v>0</v>
      </c>
      <c r="FO61" s="87" t="n">
        <f aca="false">IF(AND($U61&gt;FN$6,$U61&lt;=FO$6),+$T61,0)</f>
        <v>0</v>
      </c>
      <c r="FP61" s="87" t="n">
        <f aca="false">IF(AND($U61&gt;FO$6,$U61&lt;=FP$6),+$T61,0)</f>
        <v>0</v>
      </c>
      <c r="FQ61" s="87" t="n">
        <f aca="false">IF(AND($U61&gt;FP$6,$U61&lt;=FQ$6),+$T61,0)</f>
        <v>0</v>
      </c>
      <c r="FR61" s="87" t="n">
        <f aca="false">IF(AND($U61&gt;FQ$6,$U61&lt;=FR$6),+$T61,0)</f>
        <v>0</v>
      </c>
      <c r="FS61" s="87" t="n">
        <f aca="false">IF(AND($U61&gt;FR$6,$U61&lt;=FS$6),+$T61,0)</f>
        <v>0</v>
      </c>
      <c r="FT61" s="87" t="n">
        <f aca="false">IF(AND($U61&gt;FS$6,$U61&lt;=FT$6),+$T61,0)</f>
        <v>0</v>
      </c>
      <c r="FU61" s="87" t="n">
        <f aca="false">IF(AND($U61&gt;FT$6,$U61&lt;=FU$6),+$T61,0)</f>
        <v>0</v>
      </c>
      <c r="FV61" s="87" t="n">
        <f aca="false">IF(AND($U61&gt;FU$6,$U61&lt;=FV$6),+$T61,0)</f>
        <v>0</v>
      </c>
      <c r="FW61" s="87" t="n">
        <f aca="false">IF(AND($U61&gt;FV$6,$U61&lt;=FW$6),+$T61,0)</f>
        <v>0</v>
      </c>
      <c r="FX61" s="87" t="n">
        <f aca="false">IF(AND($U61&gt;FW$6,$U61&lt;=FX$6),+$T61,0)</f>
        <v>0</v>
      </c>
      <c r="FY61" s="87" t="n">
        <f aca="false">IF(AND($U61&gt;FX$6,$U61&lt;=FY$6),+$T61,0)</f>
        <v>0</v>
      </c>
      <c r="FZ61" s="87" t="n">
        <f aca="false">IF(AND($U61&gt;FY$6,$U61&lt;=FZ$6),+$T61,0)</f>
        <v>0</v>
      </c>
      <c r="GA61" s="87" t="n">
        <f aca="false">IF(AND($U61&gt;FZ$6,$U61&lt;=GA$6),+$T61,0)</f>
        <v>0</v>
      </c>
      <c r="GB61" s="87" t="n">
        <f aca="false">IF(AND($U61&gt;GA$6,$U61&lt;=GB$6),+$T61,0)</f>
        <v>0</v>
      </c>
      <c r="GC61" s="18"/>
      <c r="GD61" s="65" t="n">
        <f aca="false">SUM($X61:$GC61)</f>
        <v>234.03</v>
      </c>
      <c r="GE61" s="65" t="n">
        <f aca="false">+GD61-T61</f>
        <v>0</v>
      </c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</row>
    <row r="62" customFormat="false" ht="12.75" hidden="false" customHeight="false" outlineLevel="0" collapsed="false">
      <c r="A62" s="96" t="n">
        <v>4</v>
      </c>
      <c r="B62" s="86" t="s">
        <v>260</v>
      </c>
      <c r="C62" s="97" t="s">
        <v>257</v>
      </c>
      <c r="D62" s="81" t="s">
        <v>295</v>
      </c>
      <c r="E62" s="0" t="s">
        <v>296</v>
      </c>
      <c r="F62" s="99" t="n">
        <v>37134</v>
      </c>
      <c r="H62" s="101" t="s">
        <v>297</v>
      </c>
      <c r="I62" s="42" t="s">
        <v>310</v>
      </c>
      <c r="J62" s="89" t="s">
        <v>298</v>
      </c>
      <c r="K62" s="39"/>
      <c r="L62" s="101" t="s">
        <v>284</v>
      </c>
      <c r="M62" s="35"/>
      <c r="N62" s="35" t="s">
        <v>299</v>
      </c>
      <c r="O62" s="101"/>
      <c r="P62" s="101"/>
      <c r="Q62" s="101"/>
      <c r="R62" s="105" t="n">
        <v>149</v>
      </c>
      <c r="S62" s="101" t="s">
        <v>288</v>
      </c>
      <c r="T62" s="55" t="n">
        <f aca="false">IF($S62="USD",+$R62,VLOOKUP($S62,Rates!$A$3:$C$7,3)*$R62)</f>
        <v>149</v>
      </c>
      <c r="U62" s="107" t="n">
        <f aca="false">DATE(2007,5,15)</f>
        <v>39217</v>
      </c>
      <c r="V62" s="18"/>
      <c r="W62" s="18"/>
      <c r="X62" s="87" t="n">
        <f aca="false">IF(AND($U62&gt;W$6,$U62&lt;=X$6),+$T62,0)</f>
        <v>0</v>
      </c>
      <c r="Y62" s="87" t="n">
        <f aca="false">IF(AND($U62&gt;X$6,$U62&lt;=Y$6),+$T62,0)</f>
        <v>0</v>
      </c>
      <c r="Z62" s="87" t="n">
        <f aca="false">IF(AND($U62&gt;Y$6,$U62&lt;=Z$6),+$T62,0)</f>
        <v>0</v>
      </c>
      <c r="AA62" s="87" t="n">
        <f aca="false">IF(AND($U62&gt;Z$6,$U62&lt;=AA$6),+$T62,0)</f>
        <v>0</v>
      </c>
      <c r="AB62" s="87" t="n">
        <f aca="false">IF(AND($U62&gt;AA$6,$U62&lt;=AB$6),+$T62,0)</f>
        <v>0</v>
      </c>
      <c r="AC62" s="87" t="n">
        <f aca="false">IF(AND($U62&gt;AB$6,$U62&lt;=AC$6),+$T62,0)</f>
        <v>0</v>
      </c>
      <c r="AD62" s="87" t="n">
        <f aca="false">IF(AND($U62&gt;AC$6,$U62&lt;=AD$6),+$T62,0)</f>
        <v>0</v>
      </c>
      <c r="AE62" s="87" t="n">
        <f aca="false">IF(AND($U62&gt;AD$6,$U62&lt;=AE$6),+$T62,0)</f>
        <v>0</v>
      </c>
      <c r="AF62" s="87" t="n">
        <f aca="false">IF(AND($U62&gt;AE$6,$U62&lt;=AF$6),+$T62,0)</f>
        <v>0</v>
      </c>
      <c r="AG62" s="87" t="n">
        <f aca="false">IF(AND($U62&gt;AF$6,$U62&lt;=AG$6),+$T62,0)</f>
        <v>0</v>
      </c>
      <c r="AH62" s="87" t="n">
        <f aca="false">IF(AND($U62&gt;AG$6,$U62&lt;=AH$6),+$T62,0)</f>
        <v>0</v>
      </c>
      <c r="AI62" s="87" t="n">
        <f aca="false">IF(AND($U62&gt;AH$6,$U62&lt;=AI$6),+$T62,0)</f>
        <v>0</v>
      </c>
      <c r="AJ62" s="87" t="n">
        <f aca="false">IF(AND($U62&gt;AI$6,$U62&lt;=AJ$6),+$T62,0)</f>
        <v>0</v>
      </c>
      <c r="AK62" s="87" t="n">
        <f aca="false">IF(AND($U62&gt;AJ$6,$U62&lt;=AK$6),+$T62,0)</f>
        <v>0</v>
      </c>
      <c r="AL62" s="87" t="n">
        <f aca="false">IF(AND($U62&gt;AK$6,$U62&lt;=AL$6),+$T62,0)</f>
        <v>0</v>
      </c>
      <c r="AM62" s="87" t="n">
        <f aca="false">IF(AND($U62&gt;AL$6,$U62&lt;=AM$6),+$T62,0)</f>
        <v>0</v>
      </c>
      <c r="AN62" s="87" t="n">
        <f aca="false">IF(AND($U62&gt;AM$6,$U62&lt;=AN$6),+$T62,0)</f>
        <v>0</v>
      </c>
      <c r="AO62" s="87" t="n">
        <f aca="false">IF(AND($U62&gt;AN$6,$U62&lt;=AO$6),+$T62,0)</f>
        <v>0</v>
      </c>
      <c r="AP62" s="87" t="n">
        <f aca="false">IF(AND($U62&gt;AO$6,$U62&lt;=AP$6),+$T62,0)</f>
        <v>0</v>
      </c>
      <c r="AQ62" s="87" t="n">
        <f aca="false">IF(AND($U62&gt;AP$6,$U62&lt;=AQ$6),+$T62,0)</f>
        <v>0</v>
      </c>
      <c r="AR62" s="87" t="n">
        <f aca="false">IF(AND($U62&gt;AQ$6,$U62&lt;=AR$6),+$T62,0)</f>
        <v>0</v>
      </c>
      <c r="AS62" s="87" t="n">
        <f aca="false">IF(AND($U62&gt;AR$6,$U62&lt;=AS$6),+$T62,0)</f>
        <v>0</v>
      </c>
      <c r="AT62" s="87" t="n">
        <f aca="false">IF(AND($U62&gt;AS$6,$U62&lt;=AT$6),+$T62,0)</f>
        <v>0</v>
      </c>
      <c r="AU62" s="87" t="n">
        <f aca="false">IF(AND($U62&gt;AT$6,$U62&lt;=AU$6),+$T62,0)</f>
        <v>149</v>
      </c>
      <c r="AV62" s="87" t="n">
        <f aca="false">IF(AND($U62&gt;AU$6,$U62&lt;=AV$6),+$T62,0)</f>
        <v>0</v>
      </c>
      <c r="AW62" s="87" t="n">
        <f aca="false">IF(AND($U62&gt;AV$6,$U62&lt;=AW$6),+$T62,0)</f>
        <v>0</v>
      </c>
      <c r="AX62" s="87" t="n">
        <f aca="false">IF(AND($U62&gt;AW$6,$U62&lt;=AX$6),+$T62,0)</f>
        <v>0</v>
      </c>
      <c r="AY62" s="87" t="n">
        <f aca="false">IF(AND($U62&gt;AX$6,$U62&lt;=AY$6),+$T62,0)</f>
        <v>0</v>
      </c>
      <c r="AZ62" s="87" t="n">
        <f aca="false">IF(AND($U62&gt;AY$6,$U62&lt;=AZ$6),+$T62,0)</f>
        <v>0</v>
      </c>
      <c r="BA62" s="87" t="n">
        <f aca="false">IF(AND($U62&gt;AZ$6,$U62&lt;=BA$6),+$T62,0)</f>
        <v>0</v>
      </c>
      <c r="BB62" s="87" t="n">
        <f aca="false">IF(AND($U62&gt;BA$6,$U62&lt;=BB$6),+$T62,0)</f>
        <v>0</v>
      </c>
      <c r="BC62" s="87" t="n">
        <f aca="false">IF(AND($U62&gt;BB$6,$U62&lt;=BC$6),+$T62,0)</f>
        <v>0</v>
      </c>
      <c r="BD62" s="87" t="n">
        <f aca="false">IF(AND($U62&gt;BC$6,$U62&lt;=BD$6),+$T62,0)</f>
        <v>0</v>
      </c>
      <c r="BE62" s="87" t="n">
        <f aca="false">IF(AND($U62&gt;BD$6,$U62&lt;=BE$6),+$T62,0)</f>
        <v>0</v>
      </c>
      <c r="BF62" s="87" t="n">
        <f aca="false">IF(AND($U62&gt;BE$6,$U62&lt;=BF$6),+$T62,0)</f>
        <v>0</v>
      </c>
      <c r="BG62" s="87" t="n">
        <f aca="false">IF(AND($U62&gt;BF$6,$U62&lt;=BG$6),+$T62,0)</f>
        <v>0</v>
      </c>
      <c r="BH62" s="87" t="n">
        <f aca="false">IF(AND($U62&gt;BG$6,$U62&lt;=BH$6),+$T62,0)</f>
        <v>0</v>
      </c>
      <c r="BI62" s="87" t="n">
        <f aca="false">IF(AND($U62&gt;BH$6,$U62&lt;=BI$6),+$T62,0)</f>
        <v>0</v>
      </c>
      <c r="BJ62" s="87" t="n">
        <f aca="false">IF(AND($U62&gt;BI$6,$U62&lt;=BJ$6),+$T62,0)</f>
        <v>0</v>
      </c>
      <c r="BK62" s="87" t="n">
        <f aca="false">IF(AND($U62&gt;BJ$6,$U62&lt;=BK$6),+$T62,0)</f>
        <v>0</v>
      </c>
      <c r="BL62" s="87" t="n">
        <f aca="false">IF(AND($U62&gt;BK$6,$U62&lt;=BL$6),+$T62,0)</f>
        <v>0</v>
      </c>
      <c r="BM62" s="87" t="n">
        <f aca="false">IF(AND($U62&gt;BL$6,$U62&lt;=BM$6),+$T62,0)</f>
        <v>0</v>
      </c>
      <c r="BN62" s="87" t="n">
        <f aca="false">IF(AND($U62&gt;BM$6,$U62&lt;=BN$6),+$T62,0)</f>
        <v>0</v>
      </c>
      <c r="BO62" s="87" t="n">
        <f aca="false">IF(AND($U62&gt;BN$6,$U62&lt;=BO$6),+$T62,0)</f>
        <v>0</v>
      </c>
      <c r="BP62" s="87" t="n">
        <f aca="false">IF(AND($U62&gt;BO$6,$U62&lt;=BP$6),+$T62,0)</f>
        <v>0</v>
      </c>
      <c r="BQ62" s="87" t="n">
        <f aca="false">IF(AND($U62&gt;BP$6,$U62&lt;=BQ$6),+$T62,0)</f>
        <v>0</v>
      </c>
      <c r="BR62" s="87" t="n">
        <f aca="false">IF(AND($U62&gt;BQ$6,$U62&lt;=BR$6),+$T62,0)</f>
        <v>0</v>
      </c>
      <c r="BS62" s="87" t="n">
        <f aca="false">IF(AND($U62&gt;BR$6,$U62&lt;=BS$6),+$T62,0)</f>
        <v>0</v>
      </c>
      <c r="BT62" s="87" t="n">
        <f aca="false">IF(AND($U62&gt;BS$6,$U62&lt;=BT$6),+$T62,0)</f>
        <v>0</v>
      </c>
      <c r="BU62" s="87" t="n">
        <f aca="false">IF(AND($U62&gt;BT$6,$U62&lt;=BU$6),+$T62,0)</f>
        <v>0</v>
      </c>
      <c r="BV62" s="87" t="n">
        <f aca="false">IF(AND($U62&gt;BU$6,$U62&lt;=BV$6),+$T62,0)</f>
        <v>0</v>
      </c>
      <c r="BW62" s="87" t="n">
        <f aca="false">IF(AND($U62&gt;BV$6,$U62&lt;=BW$6),+$T62,0)</f>
        <v>0</v>
      </c>
      <c r="BX62" s="87" t="n">
        <f aca="false">IF(AND($U62&gt;BW$6,$U62&lt;=BX$6),+$T62,0)</f>
        <v>0</v>
      </c>
      <c r="BY62" s="87" t="n">
        <f aca="false">IF(AND($U62&gt;BX$6,$U62&lt;=BY$6),+$T62,0)</f>
        <v>0</v>
      </c>
      <c r="BZ62" s="87" t="n">
        <f aca="false">IF(AND($U62&gt;BY$6,$U62&lt;=BZ$6),+$T62,0)</f>
        <v>0</v>
      </c>
      <c r="CA62" s="87" t="n">
        <f aca="false">IF(AND($U62&gt;BZ$6,$U62&lt;=CA$6),+$T62,0)</f>
        <v>0</v>
      </c>
      <c r="CB62" s="87" t="n">
        <f aca="false">IF(AND($U62&gt;CA$6,$U62&lt;=CB$6),+$T62,0)</f>
        <v>0</v>
      </c>
      <c r="CC62" s="87" t="n">
        <f aca="false">IF(AND($U62&gt;CB$6,$U62&lt;=CC$6),+$T62,0)</f>
        <v>0</v>
      </c>
      <c r="CD62" s="87" t="n">
        <f aca="false">IF(AND($U62&gt;CC$6,$U62&lt;=CD$6),+$T62,0)</f>
        <v>0</v>
      </c>
      <c r="CE62" s="87" t="n">
        <f aca="false">IF(AND($U62&gt;CD$6,$U62&lt;=CE$6),+$T62,0)</f>
        <v>0</v>
      </c>
      <c r="CF62" s="87" t="n">
        <f aca="false">IF(AND($U62&gt;CE$6,$U62&lt;=CF$6),+$T62,0)</f>
        <v>0</v>
      </c>
      <c r="CG62" s="87" t="n">
        <f aca="false">IF(AND($U62&gt;CF$6,$U62&lt;=CG$6),+$T62,0)</f>
        <v>0</v>
      </c>
      <c r="CH62" s="87" t="n">
        <f aca="false">IF(AND($U62&gt;CG$6,$U62&lt;=CH$6),+$T62,0)</f>
        <v>0</v>
      </c>
      <c r="CI62" s="87" t="n">
        <f aca="false">IF(AND($U62&gt;CH$6,$U62&lt;=CI$6),+$T62,0)</f>
        <v>0</v>
      </c>
      <c r="CJ62" s="87" t="n">
        <f aca="false">IF(AND($U62&gt;CI$6,$U62&lt;=CJ$6),+$T62,0)</f>
        <v>0</v>
      </c>
      <c r="CK62" s="87" t="n">
        <f aca="false">IF(AND($U62&gt;CJ$6,$U62&lt;=CK$6),+$T62,0)</f>
        <v>0</v>
      </c>
      <c r="CL62" s="87" t="n">
        <f aca="false">IF(AND($U62&gt;CK$6,$U62&lt;=CL$6),+$T62,0)</f>
        <v>0</v>
      </c>
      <c r="CM62" s="87" t="n">
        <f aca="false">IF(AND($U62&gt;CL$6,$U62&lt;=CM$6),+$T62,0)</f>
        <v>0</v>
      </c>
      <c r="CN62" s="87" t="n">
        <f aca="false">IF(AND($U62&gt;CM$6,$U62&lt;=CN$6),+$T62,0)</f>
        <v>0</v>
      </c>
      <c r="CO62" s="87" t="n">
        <f aca="false">IF(AND($U62&gt;CN$6,$U62&lt;=CO$6),+$T62,0)</f>
        <v>0</v>
      </c>
      <c r="CP62" s="87" t="n">
        <f aca="false">IF(AND($U62&gt;CO$6,$U62&lt;=CP$6),+$T62,0)</f>
        <v>0</v>
      </c>
      <c r="CQ62" s="87" t="n">
        <f aca="false">IF(AND($U62&gt;CP$6,$U62&lt;=CQ$6),+$T62,0)</f>
        <v>0</v>
      </c>
      <c r="CR62" s="87" t="n">
        <f aca="false">IF(AND($U62&gt;CQ$6,$U62&lt;=CR$6),+$T62,0)</f>
        <v>0</v>
      </c>
      <c r="CS62" s="87" t="n">
        <f aca="false">IF(AND($U62&gt;CR$6,$U62&lt;=CS$6),+$T62,0)</f>
        <v>0</v>
      </c>
      <c r="CT62" s="87" t="n">
        <f aca="false">IF(AND($U62&gt;CS$6,$U62&lt;=CT$6),+$T62,0)</f>
        <v>0</v>
      </c>
      <c r="CU62" s="87" t="n">
        <f aca="false">IF(AND($U62&gt;CT$6,$U62&lt;=CU$6),+$T62,0)</f>
        <v>0</v>
      </c>
      <c r="CV62" s="87" t="n">
        <f aca="false">IF(AND($U62&gt;CU$6,$U62&lt;=CV$6),+$T62,0)</f>
        <v>0</v>
      </c>
      <c r="CW62" s="87" t="n">
        <f aca="false">IF(AND($U62&gt;CV$6,$U62&lt;=CW$6),+$T62,0)</f>
        <v>0</v>
      </c>
      <c r="CX62" s="87" t="n">
        <f aca="false">IF(AND($U62&gt;CW$6,$U62&lt;=CX$6),+$T62,0)</f>
        <v>0</v>
      </c>
      <c r="CY62" s="87" t="n">
        <f aca="false">IF(AND($U62&gt;CX$6,$U62&lt;=CY$6),+$T62,0)</f>
        <v>0</v>
      </c>
      <c r="CZ62" s="87" t="n">
        <f aca="false">IF(AND($U62&gt;CY$6,$U62&lt;=CZ$6),+$T62,0)</f>
        <v>0</v>
      </c>
      <c r="DA62" s="87" t="n">
        <f aca="false">IF(AND($U62&gt;CZ$6,$U62&lt;=DA$6),+$T62,0)</f>
        <v>0</v>
      </c>
      <c r="DB62" s="87" t="n">
        <f aca="false">IF(AND($U62&gt;DA$6,$U62&lt;=DB$6),+$T62,0)</f>
        <v>0</v>
      </c>
      <c r="DC62" s="87" t="n">
        <f aca="false">IF(AND($U62&gt;DB$6,$U62&lt;=DC$6),+$T62,0)</f>
        <v>0</v>
      </c>
      <c r="DD62" s="87" t="n">
        <f aca="false">IF(AND($U62&gt;DC$6,$U62&lt;=DD$6),+$T62,0)</f>
        <v>0</v>
      </c>
      <c r="DE62" s="87" t="n">
        <f aca="false">IF(AND($U62&gt;DD$6,$U62&lt;=DE$6),+$T62,0)</f>
        <v>0</v>
      </c>
      <c r="DF62" s="87" t="n">
        <f aca="false">IF(AND($U62&gt;DE$6,$U62&lt;=DF$6),+$T62,0)</f>
        <v>0</v>
      </c>
      <c r="DG62" s="87" t="n">
        <f aca="false">IF(AND($U62&gt;DF$6,$U62&lt;=DG$6),+$T62,0)</f>
        <v>0</v>
      </c>
      <c r="DH62" s="87" t="n">
        <f aca="false">IF(AND($U62&gt;DG$6,$U62&lt;=DH$6),+$T62,0)</f>
        <v>0</v>
      </c>
      <c r="DI62" s="87" t="n">
        <f aca="false">IF(AND($U62&gt;DH$6,$U62&lt;=DI$6),+$T62,0)</f>
        <v>0</v>
      </c>
      <c r="DJ62" s="87" t="n">
        <f aca="false">IF(AND($U62&gt;DI$6,$U62&lt;=DJ$6),+$T62,0)</f>
        <v>0</v>
      </c>
      <c r="DK62" s="87" t="n">
        <f aca="false">IF(AND($U62&gt;DJ$6,$U62&lt;=DK$6),+$T62,0)</f>
        <v>0</v>
      </c>
      <c r="DL62" s="87" t="n">
        <f aca="false">IF(AND($U62&gt;DK$6,$U62&lt;=DL$6),+$T62,0)</f>
        <v>0</v>
      </c>
      <c r="DM62" s="87" t="n">
        <f aca="false">IF(AND($U62&gt;DL$6,$U62&lt;=DM$6),+$T62,0)</f>
        <v>0</v>
      </c>
      <c r="DN62" s="87" t="n">
        <f aca="false">IF(AND($U62&gt;DM$6,$U62&lt;=DN$6),+$T62,0)</f>
        <v>0</v>
      </c>
      <c r="DO62" s="87" t="n">
        <f aca="false">IF(AND($U62&gt;DN$6,$U62&lt;=DO$6),+$T62,0)</f>
        <v>0</v>
      </c>
      <c r="DP62" s="87" t="n">
        <f aca="false">IF(AND($U62&gt;DO$6,$U62&lt;=DP$6),+$T62,0)</f>
        <v>0</v>
      </c>
      <c r="DQ62" s="87" t="n">
        <f aca="false">IF(AND($U62&gt;DP$6,$U62&lt;=DQ$6),+$T62,0)</f>
        <v>0</v>
      </c>
      <c r="DR62" s="87" t="n">
        <f aca="false">IF(AND($U62&gt;DQ$6,$U62&lt;=DR$6),+$T62,0)</f>
        <v>0</v>
      </c>
      <c r="DS62" s="87" t="n">
        <f aca="false">IF(AND($U62&gt;DR$6,$U62&lt;=DS$6),+$T62,0)</f>
        <v>0</v>
      </c>
      <c r="DT62" s="87" t="n">
        <f aca="false">IF(AND($U62&gt;DS$6,$U62&lt;=DT$6),+$T62,0)</f>
        <v>0</v>
      </c>
      <c r="DU62" s="87" t="n">
        <f aca="false">IF(AND($U62&gt;DT$6,$U62&lt;=DU$6),+$T62,0)</f>
        <v>0</v>
      </c>
      <c r="DV62" s="87" t="n">
        <f aca="false">IF(AND($U62&gt;DU$6,$U62&lt;=DV$6),+$T62,0)</f>
        <v>0</v>
      </c>
      <c r="DW62" s="87" t="n">
        <f aca="false">IF(AND($U62&gt;DV$6,$U62&lt;=DW$6),+$T62,0)</f>
        <v>0</v>
      </c>
      <c r="DX62" s="87" t="n">
        <f aca="false">IF(AND($U62&gt;DW$6,$U62&lt;=DX$6),+$T62,0)</f>
        <v>0</v>
      </c>
      <c r="DY62" s="87" t="n">
        <f aca="false">IF(AND($U62&gt;DX$6,$U62&lt;=DY$6),+$T62,0)</f>
        <v>0</v>
      </c>
      <c r="DZ62" s="87" t="n">
        <f aca="false">IF(AND($U62&gt;DY$6,$U62&lt;=DZ$6),+$T62,0)</f>
        <v>0</v>
      </c>
      <c r="EA62" s="87" t="n">
        <f aca="false">IF(AND($U62&gt;DZ$6,$U62&lt;=EA$6),+$T62,0)</f>
        <v>0</v>
      </c>
      <c r="EB62" s="87" t="n">
        <f aca="false">IF(AND($U62&gt;EA$6,$U62&lt;=EB$6),+$T62,0)</f>
        <v>0</v>
      </c>
      <c r="EC62" s="87" t="n">
        <f aca="false">IF(AND($U62&gt;EB$6,$U62&lt;=EC$6),+$T62,0)</f>
        <v>0</v>
      </c>
      <c r="ED62" s="87" t="n">
        <f aca="false">IF(AND($U62&gt;EC$6,$U62&lt;=ED$6),+$T62,0)</f>
        <v>0</v>
      </c>
      <c r="EE62" s="87" t="n">
        <f aca="false">IF(AND($U62&gt;ED$6,$U62&lt;=EE$6),+$T62,0)</f>
        <v>0</v>
      </c>
      <c r="EF62" s="87" t="n">
        <f aca="false">IF(AND($U62&gt;EE$6,$U62&lt;=EF$6),+$T62,0)</f>
        <v>0</v>
      </c>
      <c r="EG62" s="87" t="n">
        <f aca="false">IF(AND($U62&gt;EF$6,$U62&lt;=EG$6),+$T62,0)</f>
        <v>0</v>
      </c>
      <c r="EH62" s="87" t="n">
        <f aca="false">IF(AND($U62&gt;EG$6,$U62&lt;=EH$6),+$T62,0)</f>
        <v>0</v>
      </c>
      <c r="EI62" s="87" t="n">
        <f aca="false">IF(AND($U62&gt;EH$6,$U62&lt;=EI$6),+$T62,0)</f>
        <v>0</v>
      </c>
      <c r="EJ62" s="87" t="n">
        <f aca="false">IF(AND($U62&gt;EI$6,$U62&lt;=EJ$6),+$T62,0)</f>
        <v>0</v>
      </c>
      <c r="EK62" s="87" t="n">
        <f aca="false">IF(AND($U62&gt;EJ$6,$U62&lt;=EK$6),+$T62,0)</f>
        <v>0</v>
      </c>
      <c r="EL62" s="87" t="n">
        <f aca="false">IF(AND($U62&gt;EK$6,$U62&lt;=EL$6),+$T62,0)</f>
        <v>0</v>
      </c>
      <c r="EM62" s="87" t="n">
        <f aca="false">IF(AND($U62&gt;EL$6,$U62&lt;=EM$6),+$T62,0)</f>
        <v>0</v>
      </c>
      <c r="EN62" s="87" t="n">
        <f aca="false">IF(AND($U62&gt;EM$6,$U62&lt;=EN$6),+$T62,0)</f>
        <v>0</v>
      </c>
      <c r="EO62" s="87" t="n">
        <f aca="false">IF(AND($U62&gt;EN$6,$U62&lt;=EO$6),+$T62,0)</f>
        <v>0</v>
      </c>
      <c r="EP62" s="87" t="n">
        <f aca="false">IF(AND($U62&gt;EO$6,$U62&lt;=EP$6),+$T62,0)</f>
        <v>0</v>
      </c>
      <c r="EQ62" s="87" t="n">
        <f aca="false">IF(AND($U62&gt;EP$6,$U62&lt;=EQ$6),+$T62,0)</f>
        <v>0</v>
      </c>
      <c r="ER62" s="87" t="n">
        <f aca="false">IF(AND($U62&gt;EQ$6,$U62&lt;=ER$6),+$T62,0)</f>
        <v>0</v>
      </c>
      <c r="ES62" s="87" t="n">
        <f aca="false">IF(AND($U62&gt;ER$6,$U62&lt;=ES$6),+$T62,0)</f>
        <v>0</v>
      </c>
      <c r="ET62" s="87" t="n">
        <f aca="false">IF(AND($U62&gt;ES$6,$U62&lt;=ET$6),+$T62,0)</f>
        <v>0</v>
      </c>
      <c r="EU62" s="87" t="n">
        <f aca="false">IF(AND($U62&gt;ET$6,$U62&lt;=EU$6),+$T62,0)</f>
        <v>0</v>
      </c>
      <c r="EV62" s="87" t="n">
        <f aca="false">IF(AND($U62&gt;EU$6,$U62&lt;=EV$6),+$T62,0)</f>
        <v>0</v>
      </c>
      <c r="EW62" s="87" t="n">
        <f aca="false">IF(AND($U62&gt;EV$6,$U62&lt;=EW$6),+$T62,0)</f>
        <v>0</v>
      </c>
      <c r="EX62" s="87" t="n">
        <f aca="false">IF(AND($U62&gt;EW$6,$U62&lt;=EX$6),+$T62,0)</f>
        <v>0</v>
      </c>
      <c r="EY62" s="87" t="n">
        <f aca="false">IF(AND($U62&gt;EX$6,$U62&lt;=EY$6),+$T62,0)</f>
        <v>0</v>
      </c>
      <c r="EZ62" s="87" t="n">
        <f aca="false">IF(AND($U62&gt;EY$6,$U62&lt;=EZ$6),+$T62,0)</f>
        <v>0</v>
      </c>
      <c r="FA62" s="87" t="n">
        <f aca="false">IF(AND($U62&gt;EZ$6,$U62&lt;=FA$6),+$T62,0)</f>
        <v>0</v>
      </c>
      <c r="FB62" s="87" t="n">
        <f aca="false">IF(AND($U62&gt;FA$6,$U62&lt;=FB$6),+$T62,0)</f>
        <v>0</v>
      </c>
      <c r="FC62" s="87" t="n">
        <f aca="false">IF(AND($U62&gt;FB$6,$U62&lt;=FC$6),+$T62,0)</f>
        <v>0</v>
      </c>
      <c r="FD62" s="87" t="n">
        <f aca="false">IF(AND($U62&gt;FC$6,$U62&lt;=FD$6),+$T62,0)</f>
        <v>0</v>
      </c>
      <c r="FE62" s="87" t="n">
        <f aca="false">IF(AND($U62&gt;FD$6,$U62&lt;=FE$6),+$T62,0)</f>
        <v>0</v>
      </c>
      <c r="FF62" s="87" t="n">
        <f aca="false">IF(AND($U62&gt;FE$6,$U62&lt;=FF$6),+$T62,0)</f>
        <v>0</v>
      </c>
      <c r="FG62" s="87" t="n">
        <f aca="false">IF(AND($U62&gt;FF$6,$U62&lt;=FG$6),+$T62,0)</f>
        <v>0</v>
      </c>
      <c r="FH62" s="87" t="n">
        <f aca="false">IF(AND($U62&gt;FG$6,$U62&lt;=FH$6),+$T62,0)</f>
        <v>0</v>
      </c>
      <c r="FI62" s="87" t="n">
        <f aca="false">IF(AND($U62&gt;FH$6,$U62&lt;=FI$6),+$T62,0)</f>
        <v>0</v>
      </c>
      <c r="FJ62" s="87" t="n">
        <f aca="false">IF(AND($U62&gt;FI$6,$U62&lt;=FJ$6),+$T62,0)</f>
        <v>0</v>
      </c>
      <c r="FK62" s="87" t="n">
        <f aca="false">IF(AND($U62&gt;FJ$6,$U62&lt;=FK$6),+$T62,0)</f>
        <v>0</v>
      </c>
      <c r="FL62" s="87" t="n">
        <f aca="false">IF(AND($U62&gt;FK$6,$U62&lt;=FL$6),+$T62,0)</f>
        <v>0</v>
      </c>
      <c r="FM62" s="87" t="n">
        <f aca="false">IF(AND($U62&gt;FL$6,$U62&lt;=FM$6),+$T62,0)</f>
        <v>0</v>
      </c>
      <c r="FN62" s="87" t="n">
        <f aca="false">IF(AND($U62&gt;FM$6,$U62&lt;=FN$6),+$T62,0)</f>
        <v>0</v>
      </c>
      <c r="FO62" s="87" t="n">
        <f aca="false">IF(AND($U62&gt;FN$6,$U62&lt;=FO$6),+$T62,0)</f>
        <v>0</v>
      </c>
      <c r="FP62" s="87" t="n">
        <f aca="false">IF(AND($U62&gt;FO$6,$U62&lt;=FP$6),+$T62,0)</f>
        <v>0</v>
      </c>
      <c r="FQ62" s="87" t="n">
        <f aca="false">IF(AND($U62&gt;FP$6,$U62&lt;=FQ$6),+$T62,0)</f>
        <v>0</v>
      </c>
      <c r="FR62" s="87" t="n">
        <f aca="false">IF(AND($U62&gt;FQ$6,$U62&lt;=FR$6),+$T62,0)</f>
        <v>0</v>
      </c>
      <c r="FS62" s="87" t="n">
        <f aca="false">IF(AND($U62&gt;FR$6,$U62&lt;=FS$6),+$T62,0)</f>
        <v>0</v>
      </c>
      <c r="FT62" s="87" t="n">
        <f aca="false">IF(AND($U62&gt;FS$6,$U62&lt;=FT$6),+$T62,0)</f>
        <v>0</v>
      </c>
      <c r="FU62" s="87" t="n">
        <f aca="false">IF(AND($U62&gt;FT$6,$U62&lt;=FU$6),+$T62,0)</f>
        <v>0</v>
      </c>
      <c r="FV62" s="87" t="n">
        <f aca="false">IF(AND($U62&gt;FU$6,$U62&lt;=FV$6),+$T62,0)</f>
        <v>0</v>
      </c>
      <c r="FW62" s="87" t="n">
        <f aca="false">IF(AND($U62&gt;FV$6,$U62&lt;=FW$6),+$T62,0)</f>
        <v>0</v>
      </c>
      <c r="FX62" s="87" t="n">
        <f aca="false">IF(AND($U62&gt;FW$6,$U62&lt;=FX$6),+$T62,0)</f>
        <v>0</v>
      </c>
      <c r="FY62" s="87" t="n">
        <f aca="false">IF(AND($U62&gt;FX$6,$U62&lt;=FY$6),+$T62,0)</f>
        <v>0</v>
      </c>
      <c r="FZ62" s="87" t="n">
        <f aca="false">IF(AND($U62&gt;FY$6,$U62&lt;=FZ$6),+$T62,0)</f>
        <v>0</v>
      </c>
      <c r="GA62" s="87" t="n">
        <f aca="false">IF(AND($U62&gt;FZ$6,$U62&lt;=GA$6),+$T62,0)</f>
        <v>0</v>
      </c>
      <c r="GB62" s="87" t="n">
        <f aca="false">IF(AND($U62&gt;GA$6,$U62&lt;=GB$6),+$T62,0)</f>
        <v>0</v>
      </c>
      <c r="GC62" s="18"/>
      <c r="GD62" s="65" t="n">
        <f aca="false">SUM($X62:$GC62)</f>
        <v>149</v>
      </c>
      <c r="GE62" s="65" t="n">
        <f aca="false">+GD62-T62</f>
        <v>0</v>
      </c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</row>
    <row r="63" customFormat="false" ht="12.75" hidden="false" customHeight="false" outlineLevel="0" collapsed="false">
      <c r="A63" s="96" t="n">
        <v>4</v>
      </c>
      <c r="B63" s="86" t="s">
        <v>260</v>
      </c>
      <c r="C63" s="97" t="s">
        <v>257</v>
      </c>
      <c r="D63" s="81" t="s">
        <v>295</v>
      </c>
      <c r="E63" s="0" t="s">
        <v>296</v>
      </c>
      <c r="F63" s="99" t="n">
        <v>37134</v>
      </c>
      <c r="H63" s="101" t="s">
        <v>297</v>
      </c>
      <c r="I63" s="42" t="s">
        <v>310</v>
      </c>
      <c r="J63" s="89" t="s">
        <v>298</v>
      </c>
      <c r="K63" s="39"/>
      <c r="L63" s="101" t="s">
        <v>284</v>
      </c>
      <c r="M63" s="35"/>
      <c r="N63" s="35" t="s">
        <v>299</v>
      </c>
      <c r="O63" s="101"/>
      <c r="P63" s="101"/>
      <c r="Q63" s="101"/>
      <c r="R63" s="105" t="n">
        <v>89</v>
      </c>
      <c r="S63" s="101" t="s">
        <v>288</v>
      </c>
      <c r="T63" s="55" t="n">
        <f aca="false">IF($S63="USD",+$R63,VLOOKUP($S63,Rates!$A$3:$C$7,3)*$R63)</f>
        <v>89</v>
      </c>
      <c r="U63" s="107" t="n">
        <f aca="false">DATE(2007,10,15)</f>
        <v>39370</v>
      </c>
      <c r="V63" s="18"/>
      <c r="W63" s="18"/>
      <c r="X63" s="87" t="n">
        <f aca="false">IF(AND($U63&gt;W$6,$U63&lt;=X$6),+$T63,0)</f>
        <v>0</v>
      </c>
      <c r="Y63" s="87" t="n">
        <f aca="false">IF(AND($U63&gt;X$6,$U63&lt;=Y$6),+$T63,0)</f>
        <v>0</v>
      </c>
      <c r="Z63" s="87" t="n">
        <f aca="false">IF(AND($U63&gt;Y$6,$U63&lt;=Z$6),+$T63,0)</f>
        <v>0</v>
      </c>
      <c r="AA63" s="87" t="n">
        <f aca="false">IF(AND($U63&gt;Z$6,$U63&lt;=AA$6),+$T63,0)</f>
        <v>0</v>
      </c>
      <c r="AB63" s="87" t="n">
        <f aca="false">IF(AND($U63&gt;AA$6,$U63&lt;=AB$6),+$T63,0)</f>
        <v>0</v>
      </c>
      <c r="AC63" s="87" t="n">
        <f aca="false">IF(AND($U63&gt;AB$6,$U63&lt;=AC$6),+$T63,0)</f>
        <v>0</v>
      </c>
      <c r="AD63" s="87" t="n">
        <f aca="false">IF(AND($U63&gt;AC$6,$U63&lt;=AD$6),+$T63,0)</f>
        <v>0</v>
      </c>
      <c r="AE63" s="87" t="n">
        <f aca="false">IF(AND($U63&gt;AD$6,$U63&lt;=AE$6),+$T63,0)</f>
        <v>0</v>
      </c>
      <c r="AF63" s="87" t="n">
        <f aca="false">IF(AND($U63&gt;AE$6,$U63&lt;=AF$6),+$T63,0)</f>
        <v>0</v>
      </c>
      <c r="AG63" s="87" t="n">
        <f aca="false">IF(AND($U63&gt;AF$6,$U63&lt;=AG$6),+$T63,0)</f>
        <v>0</v>
      </c>
      <c r="AH63" s="87" t="n">
        <f aca="false">IF(AND($U63&gt;AG$6,$U63&lt;=AH$6),+$T63,0)</f>
        <v>0</v>
      </c>
      <c r="AI63" s="87" t="n">
        <f aca="false">IF(AND($U63&gt;AH$6,$U63&lt;=AI$6),+$T63,0)</f>
        <v>0</v>
      </c>
      <c r="AJ63" s="87" t="n">
        <f aca="false">IF(AND($U63&gt;AI$6,$U63&lt;=AJ$6),+$T63,0)</f>
        <v>0</v>
      </c>
      <c r="AK63" s="87" t="n">
        <f aca="false">IF(AND($U63&gt;AJ$6,$U63&lt;=AK$6),+$T63,0)</f>
        <v>0</v>
      </c>
      <c r="AL63" s="87" t="n">
        <f aca="false">IF(AND($U63&gt;AK$6,$U63&lt;=AL$6),+$T63,0)</f>
        <v>0</v>
      </c>
      <c r="AM63" s="87" t="n">
        <f aca="false">IF(AND($U63&gt;AL$6,$U63&lt;=AM$6),+$T63,0)</f>
        <v>0</v>
      </c>
      <c r="AN63" s="87" t="n">
        <f aca="false">IF(AND($U63&gt;AM$6,$U63&lt;=AN$6),+$T63,0)</f>
        <v>0</v>
      </c>
      <c r="AO63" s="87" t="n">
        <f aca="false">IF(AND($U63&gt;AN$6,$U63&lt;=AO$6),+$T63,0)</f>
        <v>0</v>
      </c>
      <c r="AP63" s="87" t="n">
        <f aca="false">IF(AND($U63&gt;AO$6,$U63&lt;=AP$6),+$T63,0)</f>
        <v>0</v>
      </c>
      <c r="AQ63" s="87" t="n">
        <f aca="false">IF(AND($U63&gt;AP$6,$U63&lt;=AQ$6),+$T63,0)</f>
        <v>0</v>
      </c>
      <c r="AR63" s="87" t="n">
        <f aca="false">IF(AND($U63&gt;AQ$6,$U63&lt;=AR$6),+$T63,0)</f>
        <v>0</v>
      </c>
      <c r="AS63" s="87" t="n">
        <f aca="false">IF(AND($U63&gt;AR$6,$U63&lt;=AS$6),+$T63,0)</f>
        <v>0</v>
      </c>
      <c r="AT63" s="87" t="n">
        <f aca="false">IF(AND($U63&gt;AS$6,$U63&lt;=AT$6),+$T63,0)</f>
        <v>0</v>
      </c>
      <c r="AU63" s="87" t="n">
        <f aca="false">IF(AND($U63&gt;AT$6,$U63&lt;=AU$6),+$T63,0)</f>
        <v>0</v>
      </c>
      <c r="AV63" s="87" t="n">
        <f aca="false">IF(AND($U63&gt;AU$6,$U63&lt;=AV$6),+$T63,0)</f>
        <v>0</v>
      </c>
      <c r="AW63" s="87" t="n">
        <f aca="false">IF(AND($U63&gt;AV$6,$U63&lt;=AW$6),+$T63,0)</f>
        <v>89</v>
      </c>
      <c r="AX63" s="87" t="n">
        <f aca="false">IF(AND($U63&gt;AW$6,$U63&lt;=AX$6),+$T63,0)</f>
        <v>0</v>
      </c>
      <c r="AY63" s="87" t="n">
        <f aca="false">IF(AND($U63&gt;AX$6,$U63&lt;=AY$6),+$T63,0)</f>
        <v>0</v>
      </c>
      <c r="AZ63" s="87" t="n">
        <f aca="false">IF(AND($U63&gt;AY$6,$U63&lt;=AZ$6),+$T63,0)</f>
        <v>0</v>
      </c>
      <c r="BA63" s="87" t="n">
        <f aca="false">IF(AND($U63&gt;AZ$6,$U63&lt;=BA$6),+$T63,0)</f>
        <v>0</v>
      </c>
      <c r="BB63" s="87" t="n">
        <f aca="false">IF(AND($U63&gt;BA$6,$U63&lt;=BB$6),+$T63,0)</f>
        <v>0</v>
      </c>
      <c r="BC63" s="87" t="n">
        <f aca="false">IF(AND($U63&gt;BB$6,$U63&lt;=BC$6),+$T63,0)</f>
        <v>0</v>
      </c>
      <c r="BD63" s="87" t="n">
        <f aca="false">IF(AND($U63&gt;BC$6,$U63&lt;=BD$6),+$T63,0)</f>
        <v>0</v>
      </c>
      <c r="BE63" s="87" t="n">
        <f aca="false">IF(AND($U63&gt;BD$6,$U63&lt;=BE$6),+$T63,0)</f>
        <v>0</v>
      </c>
      <c r="BF63" s="87" t="n">
        <f aca="false">IF(AND($U63&gt;BE$6,$U63&lt;=BF$6),+$T63,0)</f>
        <v>0</v>
      </c>
      <c r="BG63" s="87" t="n">
        <f aca="false">IF(AND($U63&gt;BF$6,$U63&lt;=BG$6),+$T63,0)</f>
        <v>0</v>
      </c>
      <c r="BH63" s="87" t="n">
        <f aca="false">IF(AND($U63&gt;BG$6,$U63&lt;=BH$6),+$T63,0)</f>
        <v>0</v>
      </c>
      <c r="BI63" s="87" t="n">
        <f aca="false">IF(AND($U63&gt;BH$6,$U63&lt;=BI$6),+$T63,0)</f>
        <v>0</v>
      </c>
      <c r="BJ63" s="87" t="n">
        <f aca="false">IF(AND($U63&gt;BI$6,$U63&lt;=BJ$6),+$T63,0)</f>
        <v>0</v>
      </c>
      <c r="BK63" s="87" t="n">
        <f aca="false">IF(AND($U63&gt;BJ$6,$U63&lt;=BK$6),+$T63,0)</f>
        <v>0</v>
      </c>
      <c r="BL63" s="87" t="n">
        <f aca="false">IF(AND($U63&gt;BK$6,$U63&lt;=BL$6),+$T63,0)</f>
        <v>0</v>
      </c>
      <c r="BM63" s="87" t="n">
        <f aca="false">IF(AND($U63&gt;BL$6,$U63&lt;=BM$6),+$T63,0)</f>
        <v>0</v>
      </c>
      <c r="BN63" s="87" t="n">
        <f aca="false">IF(AND($U63&gt;BM$6,$U63&lt;=BN$6),+$T63,0)</f>
        <v>0</v>
      </c>
      <c r="BO63" s="87" t="n">
        <f aca="false">IF(AND($U63&gt;BN$6,$U63&lt;=BO$6),+$T63,0)</f>
        <v>0</v>
      </c>
      <c r="BP63" s="87" t="n">
        <f aca="false">IF(AND($U63&gt;BO$6,$U63&lt;=BP$6),+$T63,0)</f>
        <v>0</v>
      </c>
      <c r="BQ63" s="87" t="n">
        <f aca="false">IF(AND($U63&gt;BP$6,$U63&lt;=BQ$6),+$T63,0)</f>
        <v>0</v>
      </c>
      <c r="BR63" s="87" t="n">
        <f aca="false">IF(AND($U63&gt;BQ$6,$U63&lt;=BR$6),+$T63,0)</f>
        <v>0</v>
      </c>
      <c r="BS63" s="87" t="n">
        <f aca="false">IF(AND($U63&gt;BR$6,$U63&lt;=BS$6),+$T63,0)</f>
        <v>0</v>
      </c>
      <c r="BT63" s="87" t="n">
        <f aca="false">IF(AND($U63&gt;BS$6,$U63&lt;=BT$6),+$T63,0)</f>
        <v>0</v>
      </c>
      <c r="BU63" s="87" t="n">
        <f aca="false">IF(AND($U63&gt;BT$6,$U63&lt;=BU$6),+$T63,0)</f>
        <v>0</v>
      </c>
      <c r="BV63" s="87" t="n">
        <f aca="false">IF(AND($U63&gt;BU$6,$U63&lt;=BV$6),+$T63,0)</f>
        <v>0</v>
      </c>
      <c r="BW63" s="87" t="n">
        <f aca="false">IF(AND($U63&gt;BV$6,$U63&lt;=BW$6),+$T63,0)</f>
        <v>0</v>
      </c>
      <c r="BX63" s="87" t="n">
        <f aca="false">IF(AND($U63&gt;BW$6,$U63&lt;=BX$6),+$T63,0)</f>
        <v>0</v>
      </c>
      <c r="BY63" s="87" t="n">
        <f aca="false">IF(AND($U63&gt;BX$6,$U63&lt;=BY$6),+$T63,0)</f>
        <v>0</v>
      </c>
      <c r="BZ63" s="87" t="n">
        <f aca="false">IF(AND($U63&gt;BY$6,$U63&lt;=BZ$6),+$T63,0)</f>
        <v>0</v>
      </c>
      <c r="CA63" s="87" t="n">
        <f aca="false">IF(AND($U63&gt;BZ$6,$U63&lt;=CA$6),+$T63,0)</f>
        <v>0</v>
      </c>
      <c r="CB63" s="87" t="n">
        <f aca="false">IF(AND($U63&gt;CA$6,$U63&lt;=CB$6),+$T63,0)</f>
        <v>0</v>
      </c>
      <c r="CC63" s="87" t="n">
        <f aca="false">IF(AND($U63&gt;CB$6,$U63&lt;=CC$6),+$T63,0)</f>
        <v>0</v>
      </c>
      <c r="CD63" s="87" t="n">
        <f aca="false">IF(AND($U63&gt;CC$6,$U63&lt;=CD$6),+$T63,0)</f>
        <v>0</v>
      </c>
      <c r="CE63" s="87" t="n">
        <f aca="false">IF(AND($U63&gt;CD$6,$U63&lt;=CE$6),+$T63,0)</f>
        <v>0</v>
      </c>
      <c r="CF63" s="87" t="n">
        <f aca="false">IF(AND($U63&gt;CE$6,$U63&lt;=CF$6),+$T63,0)</f>
        <v>0</v>
      </c>
      <c r="CG63" s="87" t="n">
        <f aca="false">IF(AND($U63&gt;CF$6,$U63&lt;=CG$6),+$T63,0)</f>
        <v>0</v>
      </c>
      <c r="CH63" s="87" t="n">
        <f aca="false">IF(AND($U63&gt;CG$6,$U63&lt;=CH$6),+$T63,0)</f>
        <v>0</v>
      </c>
      <c r="CI63" s="87" t="n">
        <f aca="false">IF(AND($U63&gt;CH$6,$U63&lt;=CI$6),+$T63,0)</f>
        <v>0</v>
      </c>
      <c r="CJ63" s="87" t="n">
        <f aca="false">IF(AND($U63&gt;CI$6,$U63&lt;=CJ$6),+$T63,0)</f>
        <v>0</v>
      </c>
      <c r="CK63" s="87" t="n">
        <f aca="false">IF(AND($U63&gt;CJ$6,$U63&lt;=CK$6),+$T63,0)</f>
        <v>0</v>
      </c>
      <c r="CL63" s="87" t="n">
        <f aca="false">IF(AND($U63&gt;CK$6,$U63&lt;=CL$6),+$T63,0)</f>
        <v>0</v>
      </c>
      <c r="CM63" s="87" t="n">
        <f aca="false">IF(AND($U63&gt;CL$6,$U63&lt;=CM$6),+$T63,0)</f>
        <v>0</v>
      </c>
      <c r="CN63" s="87" t="n">
        <f aca="false">IF(AND($U63&gt;CM$6,$U63&lt;=CN$6),+$T63,0)</f>
        <v>0</v>
      </c>
      <c r="CO63" s="87" t="n">
        <f aca="false">IF(AND($U63&gt;CN$6,$U63&lt;=CO$6),+$T63,0)</f>
        <v>0</v>
      </c>
      <c r="CP63" s="87" t="n">
        <f aca="false">IF(AND($U63&gt;CO$6,$U63&lt;=CP$6),+$T63,0)</f>
        <v>0</v>
      </c>
      <c r="CQ63" s="87" t="n">
        <f aca="false">IF(AND($U63&gt;CP$6,$U63&lt;=CQ$6),+$T63,0)</f>
        <v>0</v>
      </c>
      <c r="CR63" s="87" t="n">
        <f aca="false">IF(AND($U63&gt;CQ$6,$U63&lt;=CR$6),+$T63,0)</f>
        <v>0</v>
      </c>
      <c r="CS63" s="87" t="n">
        <f aca="false">IF(AND($U63&gt;CR$6,$U63&lt;=CS$6),+$T63,0)</f>
        <v>0</v>
      </c>
      <c r="CT63" s="87" t="n">
        <f aca="false">IF(AND($U63&gt;CS$6,$U63&lt;=CT$6),+$T63,0)</f>
        <v>0</v>
      </c>
      <c r="CU63" s="87" t="n">
        <f aca="false">IF(AND($U63&gt;CT$6,$U63&lt;=CU$6),+$T63,0)</f>
        <v>0</v>
      </c>
      <c r="CV63" s="87" t="n">
        <f aca="false">IF(AND($U63&gt;CU$6,$U63&lt;=CV$6),+$T63,0)</f>
        <v>0</v>
      </c>
      <c r="CW63" s="87" t="n">
        <f aca="false">IF(AND($U63&gt;CV$6,$U63&lt;=CW$6),+$T63,0)</f>
        <v>0</v>
      </c>
      <c r="CX63" s="87" t="n">
        <f aca="false">IF(AND($U63&gt;CW$6,$U63&lt;=CX$6),+$T63,0)</f>
        <v>0</v>
      </c>
      <c r="CY63" s="87" t="n">
        <f aca="false">IF(AND($U63&gt;CX$6,$U63&lt;=CY$6),+$T63,0)</f>
        <v>0</v>
      </c>
      <c r="CZ63" s="87" t="n">
        <f aca="false">IF(AND($U63&gt;CY$6,$U63&lt;=CZ$6),+$T63,0)</f>
        <v>0</v>
      </c>
      <c r="DA63" s="87" t="n">
        <f aca="false">IF(AND($U63&gt;CZ$6,$U63&lt;=DA$6),+$T63,0)</f>
        <v>0</v>
      </c>
      <c r="DB63" s="87" t="n">
        <f aca="false">IF(AND($U63&gt;DA$6,$U63&lt;=DB$6),+$T63,0)</f>
        <v>0</v>
      </c>
      <c r="DC63" s="87" t="n">
        <f aca="false">IF(AND($U63&gt;DB$6,$U63&lt;=DC$6),+$T63,0)</f>
        <v>0</v>
      </c>
      <c r="DD63" s="87" t="n">
        <f aca="false">IF(AND($U63&gt;DC$6,$U63&lt;=DD$6),+$T63,0)</f>
        <v>0</v>
      </c>
      <c r="DE63" s="87" t="n">
        <f aca="false">IF(AND($U63&gt;DD$6,$U63&lt;=DE$6),+$T63,0)</f>
        <v>0</v>
      </c>
      <c r="DF63" s="87" t="n">
        <f aca="false">IF(AND($U63&gt;DE$6,$U63&lt;=DF$6),+$T63,0)</f>
        <v>0</v>
      </c>
      <c r="DG63" s="87" t="n">
        <f aca="false">IF(AND($U63&gt;DF$6,$U63&lt;=DG$6),+$T63,0)</f>
        <v>0</v>
      </c>
      <c r="DH63" s="87" t="n">
        <f aca="false">IF(AND($U63&gt;DG$6,$U63&lt;=DH$6),+$T63,0)</f>
        <v>0</v>
      </c>
      <c r="DI63" s="87" t="n">
        <f aca="false">IF(AND($U63&gt;DH$6,$U63&lt;=DI$6),+$T63,0)</f>
        <v>0</v>
      </c>
      <c r="DJ63" s="87" t="n">
        <f aca="false">IF(AND($U63&gt;DI$6,$U63&lt;=DJ$6),+$T63,0)</f>
        <v>0</v>
      </c>
      <c r="DK63" s="87" t="n">
        <f aca="false">IF(AND($U63&gt;DJ$6,$U63&lt;=DK$6),+$T63,0)</f>
        <v>0</v>
      </c>
      <c r="DL63" s="87" t="n">
        <f aca="false">IF(AND($U63&gt;DK$6,$U63&lt;=DL$6),+$T63,0)</f>
        <v>0</v>
      </c>
      <c r="DM63" s="87" t="n">
        <f aca="false">IF(AND($U63&gt;DL$6,$U63&lt;=DM$6),+$T63,0)</f>
        <v>0</v>
      </c>
      <c r="DN63" s="87" t="n">
        <f aca="false">IF(AND($U63&gt;DM$6,$U63&lt;=DN$6),+$T63,0)</f>
        <v>0</v>
      </c>
      <c r="DO63" s="87" t="n">
        <f aca="false">IF(AND($U63&gt;DN$6,$U63&lt;=DO$6),+$T63,0)</f>
        <v>0</v>
      </c>
      <c r="DP63" s="87" t="n">
        <f aca="false">IF(AND($U63&gt;DO$6,$U63&lt;=DP$6),+$T63,0)</f>
        <v>0</v>
      </c>
      <c r="DQ63" s="87" t="n">
        <f aca="false">IF(AND($U63&gt;DP$6,$U63&lt;=DQ$6),+$T63,0)</f>
        <v>0</v>
      </c>
      <c r="DR63" s="87" t="n">
        <f aca="false">IF(AND($U63&gt;DQ$6,$U63&lt;=DR$6),+$T63,0)</f>
        <v>0</v>
      </c>
      <c r="DS63" s="87" t="n">
        <f aca="false">IF(AND($U63&gt;DR$6,$U63&lt;=DS$6),+$T63,0)</f>
        <v>0</v>
      </c>
      <c r="DT63" s="87" t="n">
        <f aca="false">IF(AND($U63&gt;DS$6,$U63&lt;=DT$6),+$T63,0)</f>
        <v>0</v>
      </c>
      <c r="DU63" s="87" t="n">
        <f aca="false">IF(AND($U63&gt;DT$6,$U63&lt;=DU$6),+$T63,0)</f>
        <v>0</v>
      </c>
      <c r="DV63" s="87" t="n">
        <f aca="false">IF(AND($U63&gt;DU$6,$U63&lt;=DV$6),+$T63,0)</f>
        <v>0</v>
      </c>
      <c r="DW63" s="87" t="n">
        <f aca="false">IF(AND($U63&gt;DV$6,$U63&lt;=DW$6),+$T63,0)</f>
        <v>0</v>
      </c>
      <c r="DX63" s="87" t="n">
        <f aca="false">IF(AND($U63&gt;DW$6,$U63&lt;=DX$6),+$T63,0)</f>
        <v>0</v>
      </c>
      <c r="DY63" s="87" t="n">
        <f aca="false">IF(AND($U63&gt;DX$6,$U63&lt;=DY$6),+$T63,0)</f>
        <v>0</v>
      </c>
      <c r="DZ63" s="87" t="n">
        <f aca="false">IF(AND($U63&gt;DY$6,$U63&lt;=DZ$6),+$T63,0)</f>
        <v>0</v>
      </c>
      <c r="EA63" s="87" t="n">
        <f aca="false">IF(AND($U63&gt;DZ$6,$U63&lt;=EA$6),+$T63,0)</f>
        <v>0</v>
      </c>
      <c r="EB63" s="87" t="n">
        <f aca="false">IF(AND($U63&gt;EA$6,$U63&lt;=EB$6),+$T63,0)</f>
        <v>0</v>
      </c>
      <c r="EC63" s="87" t="n">
        <f aca="false">IF(AND($U63&gt;EB$6,$U63&lt;=EC$6),+$T63,0)</f>
        <v>0</v>
      </c>
      <c r="ED63" s="87" t="n">
        <f aca="false">IF(AND($U63&gt;EC$6,$U63&lt;=ED$6),+$T63,0)</f>
        <v>0</v>
      </c>
      <c r="EE63" s="87" t="n">
        <f aca="false">IF(AND($U63&gt;ED$6,$U63&lt;=EE$6),+$T63,0)</f>
        <v>0</v>
      </c>
      <c r="EF63" s="87" t="n">
        <f aca="false">IF(AND($U63&gt;EE$6,$U63&lt;=EF$6),+$T63,0)</f>
        <v>0</v>
      </c>
      <c r="EG63" s="87" t="n">
        <f aca="false">IF(AND($U63&gt;EF$6,$U63&lt;=EG$6),+$T63,0)</f>
        <v>0</v>
      </c>
      <c r="EH63" s="87" t="n">
        <f aca="false">IF(AND($U63&gt;EG$6,$U63&lt;=EH$6),+$T63,0)</f>
        <v>0</v>
      </c>
      <c r="EI63" s="87" t="n">
        <f aca="false">IF(AND($U63&gt;EH$6,$U63&lt;=EI$6),+$T63,0)</f>
        <v>0</v>
      </c>
      <c r="EJ63" s="87" t="n">
        <f aca="false">IF(AND($U63&gt;EI$6,$U63&lt;=EJ$6),+$T63,0)</f>
        <v>0</v>
      </c>
      <c r="EK63" s="87" t="n">
        <f aca="false">IF(AND($U63&gt;EJ$6,$U63&lt;=EK$6),+$T63,0)</f>
        <v>0</v>
      </c>
      <c r="EL63" s="87" t="n">
        <f aca="false">IF(AND($U63&gt;EK$6,$U63&lt;=EL$6),+$T63,0)</f>
        <v>0</v>
      </c>
      <c r="EM63" s="87" t="n">
        <f aca="false">IF(AND($U63&gt;EL$6,$U63&lt;=EM$6),+$T63,0)</f>
        <v>0</v>
      </c>
      <c r="EN63" s="87" t="n">
        <f aca="false">IF(AND($U63&gt;EM$6,$U63&lt;=EN$6),+$T63,0)</f>
        <v>0</v>
      </c>
      <c r="EO63" s="87" t="n">
        <f aca="false">IF(AND($U63&gt;EN$6,$U63&lt;=EO$6),+$T63,0)</f>
        <v>0</v>
      </c>
      <c r="EP63" s="87" t="n">
        <f aca="false">IF(AND($U63&gt;EO$6,$U63&lt;=EP$6),+$T63,0)</f>
        <v>0</v>
      </c>
      <c r="EQ63" s="87" t="n">
        <f aca="false">IF(AND($U63&gt;EP$6,$U63&lt;=EQ$6),+$T63,0)</f>
        <v>0</v>
      </c>
      <c r="ER63" s="87" t="n">
        <f aca="false">IF(AND($U63&gt;EQ$6,$U63&lt;=ER$6),+$T63,0)</f>
        <v>0</v>
      </c>
      <c r="ES63" s="87" t="n">
        <f aca="false">IF(AND($U63&gt;ER$6,$U63&lt;=ES$6),+$T63,0)</f>
        <v>0</v>
      </c>
      <c r="ET63" s="87" t="n">
        <f aca="false">IF(AND($U63&gt;ES$6,$U63&lt;=ET$6),+$T63,0)</f>
        <v>0</v>
      </c>
      <c r="EU63" s="87" t="n">
        <f aca="false">IF(AND($U63&gt;ET$6,$U63&lt;=EU$6),+$T63,0)</f>
        <v>0</v>
      </c>
      <c r="EV63" s="87" t="n">
        <f aca="false">IF(AND($U63&gt;EU$6,$U63&lt;=EV$6),+$T63,0)</f>
        <v>0</v>
      </c>
      <c r="EW63" s="87" t="n">
        <f aca="false">IF(AND($U63&gt;EV$6,$U63&lt;=EW$6),+$T63,0)</f>
        <v>0</v>
      </c>
      <c r="EX63" s="87" t="n">
        <f aca="false">IF(AND($U63&gt;EW$6,$U63&lt;=EX$6),+$T63,0)</f>
        <v>0</v>
      </c>
      <c r="EY63" s="87" t="n">
        <f aca="false">IF(AND($U63&gt;EX$6,$U63&lt;=EY$6),+$T63,0)</f>
        <v>0</v>
      </c>
      <c r="EZ63" s="87" t="n">
        <f aca="false">IF(AND($U63&gt;EY$6,$U63&lt;=EZ$6),+$T63,0)</f>
        <v>0</v>
      </c>
      <c r="FA63" s="87" t="n">
        <f aca="false">IF(AND($U63&gt;EZ$6,$U63&lt;=FA$6),+$T63,0)</f>
        <v>0</v>
      </c>
      <c r="FB63" s="87" t="n">
        <f aca="false">IF(AND($U63&gt;FA$6,$U63&lt;=FB$6),+$T63,0)</f>
        <v>0</v>
      </c>
      <c r="FC63" s="87" t="n">
        <f aca="false">IF(AND($U63&gt;FB$6,$U63&lt;=FC$6),+$T63,0)</f>
        <v>0</v>
      </c>
      <c r="FD63" s="87" t="n">
        <f aca="false">IF(AND($U63&gt;FC$6,$U63&lt;=FD$6),+$T63,0)</f>
        <v>0</v>
      </c>
      <c r="FE63" s="87" t="n">
        <f aca="false">IF(AND($U63&gt;FD$6,$U63&lt;=FE$6),+$T63,0)</f>
        <v>0</v>
      </c>
      <c r="FF63" s="87" t="n">
        <f aca="false">IF(AND($U63&gt;FE$6,$U63&lt;=FF$6),+$T63,0)</f>
        <v>0</v>
      </c>
      <c r="FG63" s="87" t="n">
        <f aca="false">IF(AND($U63&gt;FF$6,$U63&lt;=FG$6),+$T63,0)</f>
        <v>0</v>
      </c>
      <c r="FH63" s="87" t="n">
        <f aca="false">IF(AND($U63&gt;FG$6,$U63&lt;=FH$6),+$T63,0)</f>
        <v>0</v>
      </c>
      <c r="FI63" s="87" t="n">
        <f aca="false">IF(AND($U63&gt;FH$6,$U63&lt;=FI$6),+$T63,0)</f>
        <v>0</v>
      </c>
      <c r="FJ63" s="87" t="n">
        <f aca="false">IF(AND($U63&gt;FI$6,$U63&lt;=FJ$6),+$T63,0)</f>
        <v>0</v>
      </c>
      <c r="FK63" s="87" t="n">
        <f aca="false">IF(AND($U63&gt;FJ$6,$U63&lt;=FK$6),+$T63,0)</f>
        <v>0</v>
      </c>
      <c r="FL63" s="87" t="n">
        <f aca="false">IF(AND($U63&gt;FK$6,$U63&lt;=FL$6),+$T63,0)</f>
        <v>0</v>
      </c>
      <c r="FM63" s="87" t="n">
        <f aca="false">IF(AND($U63&gt;FL$6,$U63&lt;=FM$6),+$T63,0)</f>
        <v>0</v>
      </c>
      <c r="FN63" s="87" t="n">
        <f aca="false">IF(AND($U63&gt;FM$6,$U63&lt;=FN$6),+$T63,0)</f>
        <v>0</v>
      </c>
      <c r="FO63" s="87" t="n">
        <f aca="false">IF(AND($U63&gt;FN$6,$U63&lt;=FO$6),+$T63,0)</f>
        <v>0</v>
      </c>
      <c r="FP63" s="87" t="n">
        <f aca="false">IF(AND($U63&gt;FO$6,$U63&lt;=FP$6),+$T63,0)</f>
        <v>0</v>
      </c>
      <c r="FQ63" s="87" t="n">
        <f aca="false">IF(AND($U63&gt;FP$6,$U63&lt;=FQ$6),+$T63,0)</f>
        <v>0</v>
      </c>
      <c r="FR63" s="87" t="n">
        <f aca="false">IF(AND($U63&gt;FQ$6,$U63&lt;=FR$6),+$T63,0)</f>
        <v>0</v>
      </c>
      <c r="FS63" s="87" t="n">
        <f aca="false">IF(AND($U63&gt;FR$6,$U63&lt;=FS$6),+$T63,0)</f>
        <v>0</v>
      </c>
      <c r="FT63" s="87" t="n">
        <f aca="false">IF(AND($U63&gt;FS$6,$U63&lt;=FT$6),+$T63,0)</f>
        <v>0</v>
      </c>
      <c r="FU63" s="87" t="n">
        <f aca="false">IF(AND($U63&gt;FT$6,$U63&lt;=FU$6),+$T63,0)</f>
        <v>0</v>
      </c>
      <c r="FV63" s="87" t="n">
        <f aca="false">IF(AND($U63&gt;FU$6,$U63&lt;=FV$6),+$T63,0)</f>
        <v>0</v>
      </c>
      <c r="FW63" s="87" t="n">
        <f aca="false">IF(AND($U63&gt;FV$6,$U63&lt;=FW$6),+$T63,0)</f>
        <v>0</v>
      </c>
      <c r="FX63" s="87" t="n">
        <f aca="false">IF(AND($U63&gt;FW$6,$U63&lt;=FX$6),+$T63,0)</f>
        <v>0</v>
      </c>
      <c r="FY63" s="87" t="n">
        <f aca="false">IF(AND($U63&gt;FX$6,$U63&lt;=FY$6),+$T63,0)</f>
        <v>0</v>
      </c>
      <c r="FZ63" s="87" t="n">
        <f aca="false">IF(AND($U63&gt;FY$6,$U63&lt;=FZ$6),+$T63,0)</f>
        <v>0</v>
      </c>
      <c r="GA63" s="87" t="n">
        <f aca="false">IF(AND($U63&gt;FZ$6,$U63&lt;=GA$6),+$T63,0)</f>
        <v>0</v>
      </c>
      <c r="GB63" s="87" t="n">
        <f aca="false">IF(AND($U63&gt;GA$6,$U63&lt;=GB$6),+$T63,0)</f>
        <v>0</v>
      </c>
      <c r="GC63" s="18"/>
      <c r="GD63" s="65" t="n">
        <f aca="false">SUM($X63:$GC63)</f>
        <v>89</v>
      </c>
      <c r="GE63" s="65" t="n">
        <f aca="false">+GD63-T63</f>
        <v>0</v>
      </c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</row>
    <row r="64" customFormat="false" ht="12.75" hidden="false" customHeight="false" outlineLevel="0" collapsed="false">
      <c r="A64" s="96" t="n">
        <v>4</v>
      </c>
      <c r="B64" s="86" t="s">
        <v>260</v>
      </c>
      <c r="C64" s="97" t="s">
        <v>257</v>
      </c>
      <c r="D64" s="98" t="s">
        <v>295</v>
      </c>
      <c r="E64" s="0" t="s">
        <v>296</v>
      </c>
      <c r="F64" s="99" t="n">
        <v>37134</v>
      </c>
      <c r="H64" s="101" t="s">
        <v>297</v>
      </c>
      <c r="I64" s="42" t="s">
        <v>335</v>
      </c>
      <c r="J64" s="89" t="s">
        <v>298</v>
      </c>
      <c r="K64" s="39"/>
      <c r="L64" s="101" t="s">
        <v>284</v>
      </c>
      <c r="M64" s="35"/>
      <c r="N64" s="35"/>
      <c r="O64" s="101"/>
      <c r="P64" s="101"/>
      <c r="Q64" s="101"/>
      <c r="R64" s="105" t="n">
        <v>197.254</v>
      </c>
      <c r="S64" s="101" t="s">
        <v>288</v>
      </c>
      <c r="T64" s="55" t="n">
        <f aca="false">IF($S64="USD",+$R64,VLOOKUP($S64,Rates!$A$3:$C$7,3)*$R64)</f>
        <v>197.254</v>
      </c>
      <c r="U64" s="106" t="n">
        <f aca="false">DATE(2007,12,23)</f>
        <v>39439</v>
      </c>
      <c r="V64" s="18"/>
      <c r="W64" s="18"/>
      <c r="X64" s="87" t="n">
        <f aca="false">IF(AND($U64&gt;W$6,$U64&lt;=X$6),+$T64,0)</f>
        <v>0</v>
      </c>
      <c r="Y64" s="87" t="n">
        <f aca="false">IF(AND($U64&gt;X$6,$U64&lt;=Y$6),+$T64,0)</f>
        <v>0</v>
      </c>
      <c r="Z64" s="87" t="n">
        <f aca="false">IF(AND($U64&gt;Y$6,$U64&lt;=Z$6),+$T64,0)</f>
        <v>0</v>
      </c>
      <c r="AA64" s="87" t="n">
        <f aca="false">IF(AND($U64&gt;Z$6,$U64&lt;=AA$6),+$T64,0)</f>
        <v>0</v>
      </c>
      <c r="AB64" s="87" t="n">
        <f aca="false">IF(AND($U64&gt;AA$6,$U64&lt;=AB$6),+$T64,0)</f>
        <v>0</v>
      </c>
      <c r="AC64" s="87" t="n">
        <f aca="false">IF(AND($U64&gt;AB$6,$U64&lt;=AC$6),+$T64,0)</f>
        <v>0</v>
      </c>
      <c r="AD64" s="87" t="n">
        <f aca="false">IF(AND($U64&gt;AC$6,$U64&lt;=AD$6),+$T64,0)</f>
        <v>0</v>
      </c>
      <c r="AE64" s="87" t="n">
        <f aca="false">IF(AND($U64&gt;AD$6,$U64&lt;=AE$6),+$T64,0)</f>
        <v>0</v>
      </c>
      <c r="AF64" s="87" t="n">
        <f aca="false">IF(AND($U64&gt;AE$6,$U64&lt;=AF$6),+$T64,0)</f>
        <v>0</v>
      </c>
      <c r="AG64" s="87" t="n">
        <f aca="false">IF(AND($U64&gt;AF$6,$U64&lt;=AG$6),+$T64,0)</f>
        <v>0</v>
      </c>
      <c r="AH64" s="87" t="n">
        <f aca="false">IF(AND($U64&gt;AG$6,$U64&lt;=AH$6),+$T64,0)</f>
        <v>0</v>
      </c>
      <c r="AI64" s="87" t="n">
        <f aca="false">IF(AND($U64&gt;AH$6,$U64&lt;=AI$6),+$T64,0)</f>
        <v>0</v>
      </c>
      <c r="AJ64" s="87" t="n">
        <f aca="false">IF(AND($U64&gt;AI$6,$U64&lt;=AJ$6),+$T64,0)</f>
        <v>0</v>
      </c>
      <c r="AK64" s="87" t="n">
        <f aca="false">IF(AND($U64&gt;AJ$6,$U64&lt;=AK$6),+$T64,0)</f>
        <v>0</v>
      </c>
      <c r="AL64" s="87" t="n">
        <f aca="false">IF(AND($U64&gt;AK$6,$U64&lt;=AL$6),+$T64,0)</f>
        <v>0</v>
      </c>
      <c r="AM64" s="87" t="n">
        <f aca="false">IF(AND($U64&gt;AL$6,$U64&lt;=AM$6),+$T64,0)</f>
        <v>0</v>
      </c>
      <c r="AN64" s="87" t="n">
        <f aca="false">IF(AND($U64&gt;AM$6,$U64&lt;=AN$6),+$T64,0)</f>
        <v>0</v>
      </c>
      <c r="AO64" s="87" t="n">
        <f aca="false">IF(AND($U64&gt;AN$6,$U64&lt;=AO$6),+$T64,0)</f>
        <v>0</v>
      </c>
      <c r="AP64" s="87" t="n">
        <f aca="false">IF(AND($U64&gt;AO$6,$U64&lt;=AP$6),+$T64,0)</f>
        <v>0</v>
      </c>
      <c r="AQ64" s="87" t="n">
        <f aca="false">IF(AND($U64&gt;AP$6,$U64&lt;=AQ$6),+$T64,0)</f>
        <v>0</v>
      </c>
      <c r="AR64" s="87" t="n">
        <f aca="false">IF(AND($U64&gt;AQ$6,$U64&lt;=AR$6),+$T64,0)</f>
        <v>0</v>
      </c>
      <c r="AS64" s="87" t="n">
        <f aca="false">IF(AND($U64&gt;AR$6,$U64&lt;=AS$6),+$T64,0)</f>
        <v>0</v>
      </c>
      <c r="AT64" s="87" t="n">
        <f aca="false">IF(AND($U64&gt;AS$6,$U64&lt;=AT$6),+$T64,0)</f>
        <v>0</v>
      </c>
      <c r="AU64" s="87" t="n">
        <f aca="false">IF(AND($U64&gt;AT$6,$U64&lt;=AU$6),+$T64,0)</f>
        <v>0</v>
      </c>
      <c r="AV64" s="87" t="n">
        <f aca="false">IF(AND($U64&gt;AU$6,$U64&lt;=AV$6),+$T64,0)</f>
        <v>0</v>
      </c>
      <c r="AW64" s="87" t="n">
        <f aca="false">IF(AND($U64&gt;AV$6,$U64&lt;=AW$6),+$T64,0)</f>
        <v>197.254</v>
      </c>
      <c r="AX64" s="87" t="n">
        <f aca="false">IF(AND($U64&gt;AW$6,$U64&lt;=AX$6),+$T64,0)</f>
        <v>0</v>
      </c>
      <c r="AY64" s="87" t="n">
        <f aca="false">IF(AND($U64&gt;AX$6,$U64&lt;=AY$6),+$T64,0)</f>
        <v>0</v>
      </c>
      <c r="AZ64" s="87" t="n">
        <f aca="false">IF(AND($U64&gt;AY$6,$U64&lt;=AZ$6),+$T64,0)</f>
        <v>0</v>
      </c>
      <c r="BA64" s="87" t="n">
        <f aca="false">IF(AND($U64&gt;AZ$6,$U64&lt;=BA$6),+$T64,0)</f>
        <v>0</v>
      </c>
      <c r="BB64" s="87" t="n">
        <f aca="false">IF(AND($U64&gt;BA$6,$U64&lt;=BB$6),+$T64,0)</f>
        <v>0</v>
      </c>
      <c r="BC64" s="87" t="n">
        <f aca="false">IF(AND($U64&gt;BB$6,$U64&lt;=BC$6),+$T64,0)</f>
        <v>0</v>
      </c>
      <c r="BD64" s="87" t="n">
        <f aca="false">IF(AND($U64&gt;BC$6,$U64&lt;=BD$6),+$T64,0)</f>
        <v>0</v>
      </c>
      <c r="BE64" s="87" t="n">
        <f aca="false">IF(AND($U64&gt;BD$6,$U64&lt;=BE$6),+$T64,0)</f>
        <v>0</v>
      </c>
      <c r="BF64" s="87" t="n">
        <f aca="false">IF(AND($U64&gt;BE$6,$U64&lt;=BF$6),+$T64,0)</f>
        <v>0</v>
      </c>
      <c r="BG64" s="87" t="n">
        <f aca="false">IF(AND($U64&gt;BF$6,$U64&lt;=BG$6),+$T64,0)</f>
        <v>0</v>
      </c>
      <c r="BH64" s="87" t="n">
        <f aca="false">IF(AND($U64&gt;BG$6,$U64&lt;=BH$6),+$T64,0)</f>
        <v>0</v>
      </c>
      <c r="BI64" s="87" t="n">
        <f aca="false">IF(AND($U64&gt;BH$6,$U64&lt;=BI$6),+$T64,0)</f>
        <v>0</v>
      </c>
      <c r="BJ64" s="87" t="n">
        <f aca="false">IF(AND($U64&gt;BI$6,$U64&lt;=BJ$6),+$T64,0)</f>
        <v>0</v>
      </c>
      <c r="BK64" s="87" t="n">
        <f aca="false">IF(AND($U64&gt;BJ$6,$U64&lt;=BK$6),+$T64,0)</f>
        <v>0</v>
      </c>
      <c r="BL64" s="87" t="n">
        <f aca="false">IF(AND($U64&gt;BK$6,$U64&lt;=BL$6),+$T64,0)</f>
        <v>0</v>
      </c>
      <c r="BM64" s="87" t="n">
        <f aca="false">IF(AND($U64&gt;BL$6,$U64&lt;=BM$6),+$T64,0)</f>
        <v>0</v>
      </c>
      <c r="BN64" s="87" t="n">
        <f aca="false">IF(AND($U64&gt;BM$6,$U64&lt;=BN$6),+$T64,0)</f>
        <v>0</v>
      </c>
      <c r="BO64" s="87" t="n">
        <f aca="false">IF(AND($U64&gt;BN$6,$U64&lt;=BO$6),+$T64,0)</f>
        <v>0</v>
      </c>
      <c r="BP64" s="87" t="n">
        <f aca="false">IF(AND($U64&gt;BO$6,$U64&lt;=BP$6),+$T64,0)</f>
        <v>0</v>
      </c>
      <c r="BQ64" s="87" t="n">
        <f aca="false">IF(AND($U64&gt;BP$6,$U64&lt;=BQ$6),+$T64,0)</f>
        <v>0</v>
      </c>
      <c r="BR64" s="87" t="n">
        <f aca="false">IF(AND($U64&gt;BQ$6,$U64&lt;=BR$6),+$T64,0)</f>
        <v>0</v>
      </c>
      <c r="BS64" s="87" t="n">
        <f aca="false">IF(AND($U64&gt;BR$6,$U64&lt;=BS$6),+$T64,0)</f>
        <v>0</v>
      </c>
      <c r="BT64" s="87" t="n">
        <f aca="false">IF(AND($U64&gt;BS$6,$U64&lt;=BT$6),+$T64,0)</f>
        <v>0</v>
      </c>
      <c r="BU64" s="87" t="n">
        <f aca="false">IF(AND($U64&gt;BT$6,$U64&lt;=BU$6),+$T64,0)</f>
        <v>0</v>
      </c>
      <c r="BV64" s="87" t="n">
        <f aca="false">IF(AND($U64&gt;BU$6,$U64&lt;=BV$6),+$T64,0)</f>
        <v>0</v>
      </c>
      <c r="BW64" s="87" t="n">
        <f aca="false">IF(AND($U64&gt;BV$6,$U64&lt;=BW$6),+$T64,0)</f>
        <v>0</v>
      </c>
      <c r="BX64" s="87" t="n">
        <f aca="false">IF(AND($U64&gt;BW$6,$U64&lt;=BX$6),+$T64,0)</f>
        <v>0</v>
      </c>
      <c r="BY64" s="87" t="n">
        <f aca="false">IF(AND($U64&gt;BX$6,$U64&lt;=BY$6),+$T64,0)</f>
        <v>0</v>
      </c>
      <c r="BZ64" s="87" t="n">
        <f aca="false">IF(AND($U64&gt;BY$6,$U64&lt;=BZ$6),+$T64,0)</f>
        <v>0</v>
      </c>
      <c r="CA64" s="87" t="n">
        <f aca="false">IF(AND($U64&gt;BZ$6,$U64&lt;=CA$6),+$T64,0)</f>
        <v>0</v>
      </c>
      <c r="CB64" s="87" t="n">
        <f aca="false">IF(AND($U64&gt;CA$6,$U64&lt;=CB$6),+$T64,0)</f>
        <v>0</v>
      </c>
      <c r="CC64" s="87" t="n">
        <f aca="false">IF(AND($U64&gt;CB$6,$U64&lt;=CC$6),+$T64,0)</f>
        <v>0</v>
      </c>
      <c r="CD64" s="87" t="n">
        <f aca="false">IF(AND($U64&gt;CC$6,$U64&lt;=CD$6),+$T64,0)</f>
        <v>0</v>
      </c>
      <c r="CE64" s="87" t="n">
        <f aca="false">IF(AND($U64&gt;CD$6,$U64&lt;=CE$6),+$T64,0)</f>
        <v>0</v>
      </c>
      <c r="CF64" s="87" t="n">
        <f aca="false">IF(AND($U64&gt;CE$6,$U64&lt;=CF$6),+$T64,0)</f>
        <v>0</v>
      </c>
      <c r="CG64" s="87" t="n">
        <f aca="false">IF(AND($U64&gt;CF$6,$U64&lt;=CG$6),+$T64,0)</f>
        <v>0</v>
      </c>
      <c r="CH64" s="87" t="n">
        <f aca="false">IF(AND($U64&gt;CG$6,$U64&lt;=CH$6),+$T64,0)</f>
        <v>0</v>
      </c>
      <c r="CI64" s="87" t="n">
        <f aca="false">IF(AND($U64&gt;CH$6,$U64&lt;=CI$6),+$T64,0)</f>
        <v>0</v>
      </c>
      <c r="CJ64" s="87" t="n">
        <f aca="false">IF(AND($U64&gt;CI$6,$U64&lt;=CJ$6),+$T64,0)</f>
        <v>0</v>
      </c>
      <c r="CK64" s="87" t="n">
        <f aca="false">IF(AND($U64&gt;CJ$6,$U64&lt;=CK$6),+$T64,0)</f>
        <v>0</v>
      </c>
      <c r="CL64" s="87" t="n">
        <f aca="false">IF(AND($U64&gt;CK$6,$U64&lt;=CL$6),+$T64,0)</f>
        <v>0</v>
      </c>
      <c r="CM64" s="87" t="n">
        <f aca="false">IF(AND($U64&gt;CL$6,$U64&lt;=CM$6),+$T64,0)</f>
        <v>0</v>
      </c>
      <c r="CN64" s="87" t="n">
        <f aca="false">IF(AND($U64&gt;CM$6,$U64&lt;=CN$6),+$T64,0)</f>
        <v>0</v>
      </c>
      <c r="CO64" s="87" t="n">
        <f aca="false">IF(AND($U64&gt;CN$6,$U64&lt;=CO$6),+$T64,0)</f>
        <v>0</v>
      </c>
      <c r="CP64" s="87" t="n">
        <f aca="false">IF(AND($U64&gt;CO$6,$U64&lt;=CP$6),+$T64,0)</f>
        <v>0</v>
      </c>
      <c r="CQ64" s="87" t="n">
        <f aca="false">IF(AND($U64&gt;CP$6,$U64&lt;=CQ$6),+$T64,0)</f>
        <v>0</v>
      </c>
      <c r="CR64" s="87" t="n">
        <f aca="false">IF(AND($U64&gt;CQ$6,$U64&lt;=CR$6),+$T64,0)</f>
        <v>0</v>
      </c>
      <c r="CS64" s="87" t="n">
        <f aca="false">IF(AND($U64&gt;CR$6,$U64&lt;=CS$6),+$T64,0)</f>
        <v>0</v>
      </c>
      <c r="CT64" s="87" t="n">
        <f aca="false">IF(AND($U64&gt;CS$6,$U64&lt;=CT$6),+$T64,0)</f>
        <v>0</v>
      </c>
      <c r="CU64" s="87" t="n">
        <f aca="false">IF(AND($U64&gt;CT$6,$U64&lt;=CU$6),+$T64,0)</f>
        <v>0</v>
      </c>
      <c r="CV64" s="87" t="n">
        <f aca="false">IF(AND($U64&gt;CU$6,$U64&lt;=CV$6),+$T64,0)</f>
        <v>0</v>
      </c>
      <c r="CW64" s="87" t="n">
        <f aca="false">IF(AND($U64&gt;CV$6,$U64&lt;=CW$6),+$T64,0)</f>
        <v>0</v>
      </c>
      <c r="CX64" s="87" t="n">
        <f aca="false">IF(AND($U64&gt;CW$6,$U64&lt;=CX$6),+$T64,0)</f>
        <v>0</v>
      </c>
      <c r="CY64" s="87" t="n">
        <f aca="false">IF(AND($U64&gt;CX$6,$U64&lt;=CY$6),+$T64,0)</f>
        <v>0</v>
      </c>
      <c r="CZ64" s="87" t="n">
        <f aca="false">IF(AND($U64&gt;CY$6,$U64&lt;=CZ$6),+$T64,0)</f>
        <v>0</v>
      </c>
      <c r="DA64" s="87" t="n">
        <f aca="false">IF(AND($U64&gt;CZ$6,$U64&lt;=DA$6),+$T64,0)</f>
        <v>0</v>
      </c>
      <c r="DB64" s="87" t="n">
        <f aca="false">IF(AND($U64&gt;DA$6,$U64&lt;=DB$6),+$T64,0)</f>
        <v>0</v>
      </c>
      <c r="DC64" s="87" t="n">
        <f aca="false">IF(AND($U64&gt;DB$6,$U64&lt;=DC$6),+$T64,0)</f>
        <v>0</v>
      </c>
      <c r="DD64" s="87" t="n">
        <f aca="false">IF(AND($U64&gt;DC$6,$U64&lt;=DD$6),+$T64,0)</f>
        <v>0</v>
      </c>
      <c r="DE64" s="87" t="n">
        <f aca="false">IF(AND($U64&gt;DD$6,$U64&lt;=DE$6),+$T64,0)</f>
        <v>0</v>
      </c>
      <c r="DF64" s="87" t="n">
        <f aca="false">IF(AND($U64&gt;DE$6,$U64&lt;=DF$6),+$T64,0)</f>
        <v>0</v>
      </c>
      <c r="DG64" s="87" t="n">
        <f aca="false">IF(AND($U64&gt;DF$6,$U64&lt;=DG$6),+$T64,0)</f>
        <v>0</v>
      </c>
      <c r="DH64" s="87" t="n">
        <f aca="false">IF(AND($U64&gt;DG$6,$U64&lt;=DH$6),+$T64,0)</f>
        <v>0</v>
      </c>
      <c r="DI64" s="87" t="n">
        <f aca="false">IF(AND($U64&gt;DH$6,$U64&lt;=DI$6),+$T64,0)</f>
        <v>0</v>
      </c>
      <c r="DJ64" s="87" t="n">
        <f aca="false">IF(AND($U64&gt;DI$6,$U64&lt;=DJ$6),+$T64,0)</f>
        <v>0</v>
      </c>
      <c r="DK64" s="87" t="n">
        <f aca="false">IF(AND($U64&gt;DJ$6,$U64&lt;=DK$6),+$T64,0)</f>
        <v>0</v>
      </c>
      <c r="DL64" s="87" t="n">
        <f aca="false">IF(AND($U64&gt;DK$6,$U64&lt;=DL$6),+$T64,0)</f>
        <v>0</v>
      </c>
      <c r="DM64" s="87" t="n">
        <f aca="false">IF(AND($U64&gt;DL$6,$U64&lt;=DM$6),+$T64,0)</f>
        <v>0</v>
      </c>
      <c r="DN64" s="87" t="n">
        <f aca="false">IF(AND($U64&gt;DM$6,$U64&lt;=DN$6),+$T64,0)</f>
        <v>0</v>
      </c>
      <c r="DO64" s="87" t="n">
        <f aca="false">IF(AND($U64&gt;DN$6,$U64&lt;=DO$6),+$T64,0)</f>
        <v>0</v>
      </c>
      <c r="DP64" s="87" t="n">
        <f aca="false">IF(AND($U64&gt;DO$6,$U64&lt;=DP$6),+$T64,0)</f>
        <v>0</v>
      </c>
      <c r="DQ64" s="87" t="n">
        <f aca="false">IF(AND($U64&gt;DP$6,$U64&lt;=DQ$6),+$T64,0)</f>
        <v>0</v>
      </c>
      <c r="DR64" s="87" t="n">
        <f aca="false">IF(AND($U64&gt;DQ$6,$U64&lt;=DR$6),+$T64,0)</f>
        <v>0</v>
      </c>
      <c r="DS64" s="87" t="n">
        <f aca="false">IF(AND($U64&gt;DR$6,$U64&lt;=DS$6),+$T64,0)</f>
        <v>0</v>
      </c>
      <c r="DT64" s="87" t="n">
        <f aca="false">IF(AND($U64&gt;DS$6,$U64&lt;=DT$6),+$T64,0)</f>
        <v>0</v>
      </c>
      <c r="DU64" s="87" t="n">
        <f aca="false">IF(AND($U64&gt;DT$6,$U64&lt;=DU$6),+$T64,0)</f>
        <v>0</v>
      </c>
      <c r="DV64" s="87" t="n">
        <f aca="false">IF(AND($U64&gt;DU$6,$U64&lt;=DV$6),+$T64,0)</f>
        <v>0</v>
      </c>
      <c r="DW64" s="87" t="n">
        <f aca="false">IF(AND($U64&gt;DV$6,$U64&lt;=DW$6),+$T64,0)</f>
        <v>0</v>
      </c>
      <c r="DX64" s="87" t="n">
        <f aca="false">IF(AND($U64&gt;DW$6,$U64&lt;=DX$6),+$T64,0)</f>
        <v>0</v>
      </c>
      <c r="DY64" s="87" t="n">
        <f aca="false">IF(AND($U64&gt;DX$6,$U64&lt;=DY$6),+$T64,0)</f>
        <v>0</v>
      </c>
      <c r="DZ64" s="87" t="n">
        <f aca="false">IF(AND($U64&gt;DY$6,$U64&lt;=DZ$6),+$T64,0)</f>
        <v>0</v>
      </c>
      <c r="EA64" s="87" t="n">
        <f aca="false">IF(AND($U64&gt;DZ$6,$U64&lt;=EA$6),+$T64,0)</f>
        <v>0</v>
      </c>
      <c r="EB64" s="87" t="n">
        <f aca="false">IF(AND($U64&gt;EA$6,$U64&lt;=EB$6),+$T64,0)</f>
        <v>0</v>
      </c>
      <c r="EC64" s="87" t="n">
        <f aca="false">IF(AND($U64&gt;EB$6,$U64&lt;=EC$6),+$T64,0)</f>
        <v>0</v>
      </c>
      <c r="ED64" s="87" t="n">
        <f aca="false">IF(AND($U64&gt;EC$6,$U64&lt;=ED$6),+$T64,0)</f>
        <v>0</v>
      </c>
      <c r="EE64" s="87" t="n">
        <f aca="false">IF(AND($U64&gt;ED$6,$U64&lt;=EE$6),+$T64,0)</f>
        <v>0</v>
      </c>
      <c r="EF64" s="87" t="n">
        <f aca="false">IF(AND($U64&gt;EE$6,$U64&lt;=EF$6),+$T64,0)</f>
        <v>0</v>
      </c>
      <c r="EG64" s="87" t="n">
        <f aca="false">IF(AND($U64&gt;EF$6,$U64&lt;=EG$6),+$T64,0)</f>
        <v>0</v>
      </c>
      <c r="EH64" s="87" t="n">
        <f aca="false">IF(AND($U64&gt;EG$6,$U64&lt;=EH$6),+$T64,0)</f>
        <v>0</v>
      </c>
      <c r="EI64" s="87" t="n">
        <f aca="false">IF(AND($U64&gt;EH$6,$U64&lt;=EI$6),+$T64,0)</f>
        <v>0</v>
      </c>
      <c r="EJ64" s="87" t="n">
        <f aca="false">IF(AND($U64&gt;EI$6,$U64&lt;=EJ$6),+$T64,0)</f>
        <v>0</v>
      </c>
      <c r="EK64" s="87" t="n">
        <f aca="false">IF(AND($U64&gt;EJ$6,$U64&lt;=EK$6),+$T64,0)</f>
        <v>0</v>
      </c>
      <c r="EL64" s="87" t="n">
        <f aca="false">IF(AND($U64&gt;EK$6,$U64&lt;=EL$6),+$T64,0)</f>
        <v>0</v>
      </c>
      <c r="EM64" s="87" t="n">
        <f aca="false">IF(AND($U64&gt;EL$6,$U64&lt;=EM$6),+$T64,0)</f>
        <v>0</v>
      </c>
      <c r="EN64" s="87" t="n">
        <f aca="false">IF(AND($U64&gt;EM$6,$U64&lt;=EN$6),+$T64,0)</f>
        <v>0</v>
      </c>
      <c r="EO64" s="87" t="n">
        <f aca="false">IF(AND($U64&gt;EN$6,$U64&lt;=EO$6),+$T64,0)</f>
        <v>0</v>
      </c>
      <c r="EP64" s="87" t="n">
        <f aca="false">IF(AND($U64&gt;EO$6,$U64&lt;=EP$6),+$T64,0)</f>
        <v>0</v>
      </c>
      <c r="EQ64" s="87" t="n">
        <f aca="false">IF(AND($U64&gt;EP$6,$U64&lt;=EQ$6),+$T64,0)</f>
        <v>0</v>
      </c>
      <c r="ER64" s="87" t="n">
        <f aca="false">IF(AND($U64&gt;EQ$6,$U64&lt;=ER$6),+$T64,0)</f>
        <v>0</v>
      </c>
      <c r="ES64" s="87" t="n">
        <f aca="false">IF(AND($U64&gt;ER$6,$U64&lt;=ES$6),+$T64,0)</f>
        <v>0</v>
      </c>
      <c r="ET64" s="87" t="n">
        <f aca="false">IF(AND($U64&gt;ES$6,$U64&lt;=ET$6),+$T64,0)</f>
        <v>0</v>
      </c>
      <c r="EU64" s="87" t="n">
        <f aca="false">IF(AND($U64&gt;ET$6,$U64&lt;=EU$6),+$T64,0)</f>
        <v>0</v>
      </c>
      <c r="EV64" s="87" t="n">
        <f aca="false">IF(AND($U64&gt;EU$6,$U64&lt;=EV$6),+$T64,0)</f>
        <v>0</v>
      </c>
      <c r="EW64" s="87" t="n">
        <f aca="false">IF(AND($U64&gt;EV$6,$U64&lt;=EW$6),+$T64,0)</f>
        <v>0</v>
      </c>
      <c r="EX64" s="87" t="n">
        <f aca="false">IF(AND($U64&gt;EW$6,$U64&lt;=EX$6),+$T64,0)</f>
        <v>0</v>
      </c>
      <c r="EY64" s="87" t="n">
        <f aca="false">IF(AND($U64&gt;EX$6,$U64&lt;=EY$6),+$T64,0)</f>
        <v>0</v>
      </c>
      <c r="EZ64" s="87" t="n">
        <f aca="false">IF(AND($U64&gt;EY$6,$U64&lt;=EZ$6),+$T64,0)</f>
        <v>0</v>
      </c>
      <c r="FA64" s="87" t="n">
        <f aca="false">IF(AND($U64&gt;EZ$6,$U64&lt;=FA$6),+$T64,0)</f>
        <v>0</v>
      </c>
      <c r="FB64" s="87" t="n">
        <f aca="false">IF(AND($U64&gt;FA$6,$U64&lt;=FB$6),+$T64,0)</f>
        <v>0</v>
      </c>
      <c r="FC64" s="87" t="n">
        <f aca="false">IF(AND($U64&gt;FB$6,$U64&lt;=FC$6),+$T64,0)</f>
        <v>0</v>
      </c>
      <c r="FD64" s="87" t="n">
        <f aca="false">IF(AND($U64&gt;FC$6,$U64&lt;=FD$6),+$T64,0)</f>
        <v>0</v>
      </c>
      <c r="FE64" s="87" t="n">
        <f aca="false">IF(AND($U64&gt;FD$6,$U64&lt;=FE$6),+$T64,0)</f>
        <v>0</v>
      </c>
      <c r="FF64" s="87" t="n">
        <f aca="false">IF(AND($U64&gt;FE$6,$U64&lt;=FF$6),+$T64,0)</f>
        <v>0</v>
      </c>
      <c r="FG64" s="87" t="n">
        <f aca="false">IF(AND($U64&gt;FF$6,$U64&lt;=FG$6),+$T64,0)</f>
        <v>0</v>
      </c>
      <c r="FH64" s="87" t="n">
        <f aca="false">IF(AND($U64&gt;FG$6,$U64&lt;=FH$6),+$T64,0)</f>
        <v>0</v>
      </c>
      <c r="FI64" s="87" t="n">
        <f aca="false">IF(AND($U64&gt;FH$6,$U64&lt;=FI$6),+$T64,0)</f>
        <v>0</v>
      </c>
      <c r="FJ64" s="87" t="n">
        <f aca="false">IF(AND($U64&gt;FI$6,$U64&lt;=FJ$6),+$T64,0)</f>
        <v>0</v>
      </c>
      <c r="FK64" s="87" t="n">
        <f aca="false">IF(AND($U64&gt;FJ$6,$U64&lt;=FK$6),+$T64,0)</f>
        <v>0</v>
      </c>
      <c r="FL64" s="87" t="n">
        <f aca="false">IF(AND($U64&gt;FK$6,$U64&lt;=FL$6),+$T64,0)</f>
        <v>0</v>
      </c>
      <c r="FM64" s="87" t="n">
        <f aca="false">IF(AND($U64&gt;FL$6,$U64&lt;=FM$6),+$T64,0)</f>
        <v>0</v>
      </c>
      <c r="FN64" s="87" t="n">
        <f aca="false">IF(AND($U64&gt;FM$6,$U64&lt;=FN$6),+$T64,0)</f>
        <v>0</v>
      </c>
      <c r="FO64" s="87" t="n">
        <f aca="false">IF(AND($U64&gt;FN$6,$U64&lt;=FO$6),+$T64,0)</f>
        <v>0</v>
      </c>
      <c r="FP64" s="87" t="n">
        <f aca="false">IF(AND($U64&gt;FO$6,$U64&lt;=FP$6),+$T64,0)</f>
        <v>0</v>
      </c>
      <c r="FQ64" s="87" t="n">
        <f aca="false">IF(AND($U64&gt;FP$6,$U64&lt;=FQ$6),+$T64,0)</f>
        <v>0</v>
      </c>
      <c r="FR64" s="87" t="n">
        <f aca="false">IF(AND($U64&gt;FQ$6,$U64&lt;=FR$6),+$T64,0)</f>
        <v>0</v>
      </c>
      <c r="FS64" s="87" t="n">
        <f aca="false">IF(AND($U64&gt;FR$6,$U64&lt;=FS$6),+$T64,0)</f>
        <v>0</v>
      </c>
      <c r="FT64" s="87" t="n">
        <f aca="false">IF(AND($U64&gt;FS$6,$U64&lt;=FT$6),+$T64,0)</f>
        <v>0</v>
      </c>
      <c r="FU64" s="87" t="n">
        <f aca="false">IF(AND($U64&gt;FT$6,$U64&lt;=FU$6),+$T64,0)</f>
        <v>0</v>
      </c>
      <c r="FV64" s="87" t="n">
        <f aca="false">IF(AND($U64&gt;FU$6,$U64&lt;=FV$6),+$T64,0)</f>
        <v>0</v>
      </c>
      <c r="FW64" s="87" t="n">
        <f aca="false">IF(AND($U64&gt;FV$6,$U64&lt;=FW$6),+$T64,0)</f>
        <v>0</v>
      </c>
      <c r="FX64" s="87" t="n">
        <f aca="false">IF(AND($U64&gt;FW$6,$U64&lt;=FX$6),+$T64,0)</f>
        <v>0</v>
      </c>
      <c r="FY64" s="87" t="n">
        <f aca="false">IF(AND($U64&gt;FX$6,$U64&lt;=FY$6),+$T64,0)</f>
        <v>0</v>
      </c>
      <c r="FZ64" s="87" t="n">
        <f aca="false">IF(AND($U64&gt;FY$6,$U64&lt;=FZ$6),+$T64,0)</f>
        <v>0</v>
      </c>
      <c r="GA64" s="87" t="n">
        <f aca="false">IF(AND($U64&gt;FZ$6,$U64&lt;=GA$6),+$T64,0)</f>
        <v>0</v>
      </c>
      <c r="GB64" s="87" t="n">
        <f aca="false">IF(AND($U64&gt;GA$6,$U64&lt;=GB$6),+$T64,0)</f>
        <v>0</v>
      </c>
      <c r="GC64" s="18"/>
      <c r="GD64" s="65" t="n">
        <f aca="false">SUM($X64:$GC64)</f>
        <v>197.254</v>
      </c>
      <c r="GE64" s="65" t="n">
        <f aca="false">+GD64-T64</f>
        <v>0</v>
      </c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</row>
    <row r="65" customFormat="false" ht="12.75" hidden="false" customHeight="false" outlineLevel="0" collapsed="false">
      <c r="A65" s="96" t="n">
        <v>4</v>
      </c>
      <c r="B65" s="86" t="s">
        <v>260</v>
      </c>
      <c r="C65" s="97" t="s">
        <v>257</v>
      </c>
      <c r="D65" s="81" t="s">
        <v>295</v>
      </c>
      <c r="E65" s="0" t="s">
        <v>296</v>
      </c>
      <c r="F65" s="99" t="n">
        <v>37134</v>
      </c>
      <c r="H65" s="101" t="s">
        <v>297</v>
      </c>
      <c r="I65" s="42" t="s">
        <v>328</v>
      </c>
      <c r="J65" s="89" t="s">
        <v>298</v>
      </c>
      <c r="K65" s="39"/>
      <c r="L65" s="101" t="s">
        <v>284</v>
      </c>
      <c r="M65" s="35"/>
      <c r="N65" s="35" t="s">
        <v>299</v>
      </c>
      <c r="O65" s="101"/>
      <c r="P65" s="101"/>
      <c r="Q65" s="101"/>
      <c r="R65" s="105" t="n">
        <v>150</v>
      </c>
      <c r="S65" s="101" t="s">
        <v>288</v>
      </c>
      <c r="T65" s="55" t="n">
        <f aca="false">IF($S65="USD",+$R65,VLOOKUP($S65,Rates!$A$3:$C$7,3)*$R65)</f>
        <v>150</v>
      </c>
      <c r="U65" s="107" t="n">
        <f aca="false">DATE(2008,9,15)</f>
        <v>39706</v>
      </c>
      <c r="V65" s="18"/>
      <c r="W65" s="18"/>
      <c r="X65" s="87" t="n">
        <f aca="false">IF(AND($U65&gt;W$6,$U65&lt;=X$6),+$T65,0)</f>
        <v>0</v>
      </c>
      <c r="Y65" s="87" t="n">
        <f aca="false">IF(AND($U65&gt;X$6,$U65&lt;=Y$6),+$T65,0)</f>
        <v>0</v>
      </c>
      <c r="Z65" s="87" t="n">
        <f aca="false">IF(AND($U65&gt;Y$6,$U65&lt;=Z$6),+$T65,0)</f>
        <v>0</v>
      </c>
      <c r="AA65" s="87" t="n">
        <f aca="false">IF(AND($U65&gt;Z$6,$U65&lt;=AA$6),+$T65,0)</f>
        <v>0</v>
      </c>
      <c r="AB65" s="87" t="n">
        <f aca="false">IF(AND($U65&gt;AA$6,$U65&lt;=AB$6),+$T65,0)</f>
        <v>0</v>
      </c>
      <c r="AC65" s="87" t="n">
        <f aca="false">IF(AND($U65&gt;AB$6,$U65&lt;=AC$6),+$T65,0)</f>
        <v>0</v>
      </c>
      <c r="AD65" s="87" t="n">
        <f aca="false">IF(AND($U65&gt;AC$6,$U65&lt;=AD$6),+$T65,0)</f>
        <v>0</v>
      </c>
      <c r="AE65" s="87" t="n">
        <f aca="false">IF(AND($U65&gt;AD$6,$U65&lt;=AE$6),+$T65,0)</f>
        <v>0</v>
      </c>
      <c r="AF65" s="87" t="n">
        <f aca="false">IF(AND($U65&gt;AE$6,$U65&lt;=AF$6),+$T65,0)</f>
        <v>0</v>
      </c>
      <c r="AG65" s="87" t="n">
        <f aca="false">IF(AND($U65&gt;AF$6,$U65&lt;=AG$6),+$T65,0)</f>
        <v>0</v>
      </c>
      <c r="AH65" s="87" t="n">
        <f aca="false">IF(AND($U65&gt;AG$6,$U65&lt;=AH$6),+$T65,0)</f>
        <v>0</v>
      </c>
      <c r="AI65" s="87" t="n">
        <f aca="false">IF(AND($U65&gt;AH$6,$U65&lt;=AI$6),+$T65,0)</f>
        <v>0</v>
      </c>
      <c r="AJ65" s="87" t="n">
        <f aca="false">IF(AND($U65&gt;AI$6,$U65&lt;=AJ$6),+$T65,0)</f>
        <v>0</v>
      </c>
      <c r="AK65" s="87" t="n">
        <f aca="false">IF(AND($U65&gt;AJ$6,$U65&lt;=AK$6),+$T65,0)</f>
        <v>0</v>
      </c>
      <c r="AL65" s="87" t="n">
        <f aca="false">IF(AND($U65&gt;AK$6,$U65&lt;=AL$6),+$T65,0)</f>
        <v>0</v>
      </c>
      <c r="AM65" s="87" t="n">
        <f aca="false">IF(AND($U65&gt;AL$6,$U65&lt;=AM$6),+$T65,0)</f>
        <v>0</v>
      </c>
      <c r="AN65" s="87" t="n">
        <f aca="false">IF(AND($U65&gt;AM$6,$U65&lt;=AN$6),+$T65,0)</f>
        <v>0</v>
      </c>
      <c r="AO65" s="87" t="n">
        <f aca="false">IF(AND($U65&gt;AN$6,$U65&lt;=AO$6),+$T65,0)</f>
        <v>0</v>
      </c>
      <c r="AP65" s="87" t="n">
        <f aca="false">IF(AND($U65&gt;AO$6,$U65&lt;=AP$6),+$T65,0)</f>
        <v>0</v>
      </c>
      <c r="AQ65" s="87" t="n">
        <f aca="false">IF(AND($U65&gt;AP$6,$U65&lt;=AQ$6),+$T65,0)</f>
        <v>0</v>
      </c>
      <c r="AR65" s="87" t="n">
        <f aca="false">IF(AND($U65&gt;AQ$6,$U65&lt;=AR$6),+$T65,0)</f>
        <v>0</v>
      </c>
      <c r="AS65" s="87" t="n">
        <f aca="false">IF(AND($U65&gt;AR$6,$U65&lt;=AS$6),+$T65,0)</f>
        <v>0</v>
      </c>
      <c r="AT65" s="87" t="n">
        <f aca="false">IF(AND($U65&gt;AS$6,$U65&lt;=AT$6),+$T65,0)</f>
        <v>0</v>
      </c>
      <c r="AU65" s="87" t="n">
        <f aca="false">IF(AND($U65&gt;AT$6,$U65&lt;=AU$6),+$T65,0)</f>
        <v>0</v>
      </c>
      <c r="AV65" s="87" t="n">
        <f aca="false">IF(AND($U65&gt;AU$6,$U65&lt;=AV$6),+$T65,0)</f>
        <v>0</v>
      </c>
      <c r="AW65" s="87" t="n">
        <f aca="false">IF(AND($U65&gt;AV$6,$U65&lt;=AW$6),+$T65,0)</f>
        <v>0</v>
      </c>
      <c r="AX65" s="87" t="n">
        <f aca="false">IF(AND($U65&gt;AW$6,$U65&lt;=AX$6),+$T65,0)</f>
        <v>0</v>
      </c>
      <c r="AY65" s="87" t="n">
        <f aca="false">IF(AND($U65&gt;AX$6,$U65&lt;=AY$6),+$T65,0)</f>
        <v>0</v>
      </c>
      <c r="AZ65" s="87" t="n">
        <f aca="false">IF(AND($U65&gt;AY$6,$U65&lt;=AZ$6),+$T65,0)</f>
        <v>150</v>
      </c>
      <c r="BA65" s="87" t="n">
        <f aca="false">IF(AND($U65&gt;AZ$6,$U65&lt;=BA$6),+$T65,0)</f>
        <v>0</v>
      </c>
      <c r="BB65" s="87" t="n">
        <f aca="false">IF(AND($U65&gt;BA$6,$U65&lt;=BB$6),+$T65,0)</f>
        <v>0</v>
      </c>
      <c r="BC65" s="87" t="n">
        <f aca="false">IF(AND($U65&gt;BB$6,$U65&lt;=BC$6),+$T65,0)</f>
        <v>0</v>
      </c>
      <c r="BD65" s="87" t="n">
        <f aca="false">IF(AND($U65&gt;BC$6,$U65&lt;=BD$6),+$T65,0)</f>
        <v>0</v>
      </c>
      <c r="BE65" s="87" t="n">
        <f aca="false">IF(AND($U65&gt;BD$6,$U65&lt;=BE$6),+$T65,0)</f>
        <v>0</v>
      </c>
      <c r="BF65" s="87" t="n">
        <f aca="false">IF(AND($U65&gt;BE$6,$U65&lt;=BF$6),+$T65,0)</f>
        <v>0</v>
      </c>
      <c r="BG65" s="87" t="n">
        <f aca="false">IF(AND($U65&gt;BF$6,$U65&lt;=BG$6),+$T65,0)</f>
        <v>0</v>
      </c>
      <c r="BH65" s="87" t="n">
        <f aca="false">IF(AND($U65&gt;BG$6,$U65&lt;=BH$6),+$T65,0)</f>
        <v>0</v>
      </c>
      <c r="BI65" s="87" t="n">
        <f aca="false">IF(AND($U65&gt;BH$6,$U65&lt;=BI$6),+$T65,0)</f>
        <v>0</v>
      </c>
      <c r="BJ65" s="87" t="n">
        <f aca="false">IF(AND($U65&gt;BI$6,$U65&lt;=BJ$6),+$T65,0)</f>
        <v>0</v>
      </c>
      <c r="BK65" s="87" t="n">
        <f aca="false">IF(AND($U65&gt;BJ$6,$U65&lt;=BK$6),+$T65,0)</f>
        <v>0</v>
      </c>
      <c r="BL65" s="87" t="n">
        <f aca="false">IF(AND($U65&gt;BK$6,$U65&lt;=BL$6),+$T65,0)</f>
        <v>0</v>
      </c>
      <c r="BM65" s="87" t="n">
        <f aca="false">IF(AND($U65&gt;BL$6,$U65&lt;=BM$6),+$T65,0)</f>
        <v>0</v>
      </c>
      <c r="BN65" s="87" t="n">
        <f aca="false">IF(AND($U65&gt;BM$6,$U65&lt;=BN$6),+$T65,0)</f>
        <v>0</v>
      </c>
      <c r="BO65" s="87" t="n">
        <f aca="false">IF(AND($U65&gt;BN$6,$U65&lt;=BO$6),+$T65,0)</f>
        <v>0</v>
      </c>
      <c r="BP65" s="87" t="n">
        <f aca="false">IF(AND($U65&gt;BO$6,$U65&lt;=BP$6),+$T65,0)</f>
        <v>0</v>
      </c>
      <c r="BQ65" s="87" t="n">
        <f aca="false">IF(AND($U65&gt;BP$6,$U65&lt;=BQ$6),+$T65,0)</f>
        <v>0</v>
      </c>
      <c r="BR65" s="87" t="n">
        <f aca="false">IF(AND($U65&gt;BQ$6,$U65&lt;=BR$6),+$T65,0)</f>
        <v>0</v>
      </c>
      <c r="BS65" s="87" t="n">
        <f aca="false">IF(AND($U65&gt;BR$6,$U65&lt;=BS$6),+$T65,0)</f>
        <v>0</v>
      </c>
      <c r="BT65" s="87" t="n">
        <f aca="false">IF(AND($U65&gt;BS$6,$U65&lt;=BT$6),+$T65,0)</f>
        <v>0</v>
      </c>
      <c r="BU65" s="87" t="n">
        <f aca="false">IF(AND($U65&gt;BT$6,$U65&lt;=BU$6),+$T65,0)</f>
        <v>0</v>
      </c>
      <c r="BV65" s="87" t="n">
        <f aca="false">IF(AND($U65&gt;BU$6,$U65&lt;=BV$6),+$T65,0)</f>
        <v>0</v>
      </c>
      <c r="BW65" s="87" t="n">
        <f aca="false">IF(AND($U65&gt;BV$6,$U65&lt;=BW$6),+$T65,0)</f>
        <v>0</v>
      </c>
      <c r="BX65" s="87" t="n">
        <f aca="false">IF(AND($U65&gt;BW$6,$U65&lt;=BX$6),+$T65,0)</f>
        <v>0</v>
      </c>
      <c r="BY65" s="87" t="n">
        <f aca="false">IF(AND($U65&gt;BX$6,$U65&lt;=BY$6),+$T65,0)</f>
        <v>0</v>
      </c>
      <c r="BZ65" s="87" t="n">
        <f aca="false">IF(AND($U65&gt;BY$6,$U65&lt;=BZ$6),+$T65,0)</f>
        <v>0</v>
      </c>
      <c r="CA65" s="87" t="n">
        <f aca="false">IF(AND($U65&gt;BZ$6,$U65&lt;=CA$6),+$T65,0)</f>
        <v>0</v>
      </c>
      <c r="CB65" s="87" t="n">
        <f aca="false">IF(AND($U65&gt;CA$6,$U65&lt;=CB$6),+$T65,0)</f>
        <v>0</v>
      </c>
      <c r="CC65" s="87" t="n">
        <f aca="false">IF(AND($U65&gt;CB$6,$U65&lt;=CC$6),+$T65,0)</f>
        <v>0</v>
      </c>
      <c r="CD65" s="87" t="n">
        <f aca="false">IF(AND($U65&gt;CC$6,$U65&lt;=CD$6),+$T65,0)</f>
        <v>0</v>
      </c>
      <c r="CE65" s="87" t="n">
        <f aca="false">IF(AND($U65&gt;CD$6,$U65&lt;=CE$6),+$T65,0)</f>
        <v>0</v>
      </c>
      <c r="CF65" s="87" t="n">
        <f aca="false">IF(AND($U65&gt;CE$6,$U65&lt;=CF$6),+$T65,0)</f>
        <v>0</v>
      </c>
      <c r="CG65" s="87" t="n">
        <f aca="false">IF(AND($U65&gt;CF$6,$U65&lt;=CG$6),+$T65,0)</f>
        <v>0</v>
      </c>
      <c r="CH65" s="87" t="n">
        <f aca="false">IF(AND($U65&gt;CG$6,$U65&lt;=CH$6),+$T65,0)</f>
        <v>0</v>
      </c>
      <c r="CI65" s="87" t="n">
        <f aca="false">IF(AND($U65&gt;CH$6,$U65&lt;=CI$6),+$T65,0)</f>
        <v>0</v>
      </c>
      <c r="CJ65" s="87" t="n">
        <f aca="false">IF(AND($U65&gt;CI$6,$U65&lt;=CJ$6),+$T65,0)</f>
        <v>0</v>
      </c>
      <c r="CK65" s="87" t="n">
        <f aca="false">IF(AND($U65&gt;CJ$6,$U65&lt;=CK$6),+$T65,0)</f>
        <v>0</v>
      </c>
      <c r="CL65" s="87" t="n">
        <f aca="false">IF(AND($U65&gt;CK$6,$U65&lt;=CL$6),+$T65,0)</f>
        <v>0</v>
      </c>
      <c r="CM65" s="87" t="n">
        <f aca="false">IF(AND($U65&gt;CL$6,$U65&lt;=CM$6),+$T65,0)</f>
        <v>0</v>
      </c>
      <c r="CN65" s="87" t="n">
        <f aca="false">IF(AND($U65&gt;CM$6,$U65&lt;=CN$6),+$T65,0)</f>
        <v>0</v>
      </c>
      <c r="CO65" s="87" t="n">
        <f aca="false">IF(AND($U65&gt;CN$6,$U65&lt;=CO$6),+$T65,0)</f>
        <v>0</v>
      </c>
      <c r="CP65" s="87" t="n">
        <f aca="false">IF(AND($U65&gt;CO$6,$U65&lt;=CP$6),+$T65,0)</f>
        <v>0</v>
      </c>
      <c r="CQ65" s="87" t="n">
        <f aca="false">IF(AND($U65&gt;CP$6,$U65&lt;=CQ$6),+$T65,0)</f>
        <v>0</v>
      </c>
      <c r="CR65" s="87" t="n">
        <f aca="false">IF(AND($U65&gt;CQ$6,$U65&lt;=CR$6),+$T65,0)</f>
        <v>0</v>
      </c>
      <c r="CS65" s="87" t="n">
        <f aca="false">IF(AND($U65&gt;CR$6,$U65&lt;=CS$6),+$T65,0)</f>
        <v>0</v>
      </c>
      <c r="CT65" s="87" t="n">
        <f aca="false">IF(AND($U65&gt;CS$6,$U65&lt;=CT$6),+$T65,0)</f>
        <v>0</v>
      </c>
      <c r="CU65" s="87" t="n">
        <f aca="false">IF(AND($U65&gt;CT$6,$U65&lt;=CU$6),+$T65,0)</f>
        <v>0</v>
      </c>
      <c r="CV65" s="87" t="n">
        <f aca="false">IF(AND($U65&gt;CU$6,$U65&lt;=CV$6),+$T65,0)</f>
        <v>0</v>
      </c>
      <c r="CW65" s="87" t="n">
        <f aca="false">IF(AND($U65&gt;CV$6,$U65&lt;=CW$6),+$T65,0)</f>
        <v>0</v>
      </c>
      <c r="CX65" s="87" t="n">
        <f aca="false">IF(AND($U65&gt;CW$6,$U65&lt;=CX$6),+$T65,0)</f>
        <v>0</v>
      </c>
      <c r="CY65" s="87" t="n">
        <f aca="false">IF(AND($U65&gt;CX$6,$U65&lt;=CY$6),+$T65,0)</f>
        <v>0</v>
      </c>
      <c r="CZ65" s="87" t="n">
        <f aca="false">IF(AND($U65&gt;CY$6,$U65&lt;=CZ$6),+$T65,0)</f>
        <v>0</v>
      </c>
      <c r="DA65" s="87" t="n">
        <f aca="false">IF(AND($U65&gt;CZ$6,$U65&lt;=DA$6),+$T65,0)</f>
        <v>0</v>
      </c>
      <c r="DB65" s="87" t="n">
        <f aca="false">IF(AND($U65&gt;DA$6,$U65&lt;=DB$6),+$T65,0)</f>
        <v>0</v>
      </c>
      <c r="DC65" s="87" t="n">
        <f aca="false">IF(AND($U65&gt;DB$6,$U65&lt;=DC$6),+$T65,0)</f>
        <v>0</v>
      </c>
      <c r="DD65" s="87" t="n">
        <f aca="false">IF(AND($U65&gt;DC$6,$U65&lt;=DD$6),+$T65,0)</f>
        <v>0</v>
      </c>
      <c r="DE65" s="87" t="n">
        <f aca="false">IF(AND($U65&gt;DD$6,$U65&lt;=DE$6),+$T65,0)</f>
        <v>0</v>
      </c>
      <c r="DF65" s="87" t="n">
        <f aca="false">IF(AND($U65&gt;DE$6,$U65&lt;=DF$6),+$T65,0)</f>
        <v>0</v>
      </c>
      <c r="DG65" s="87" t="n">
        <f aca="false">IF(AND($U65&gt;DF$6,$U65&lt;=DG$6),+$T65,0)</f>
        <v>0</v>
      </c>
      <c r="DH65" s="87" t="n">
        <f aca="false">IF(AND($U65&gt;DG$6,$U65&lt;=DH$6),+$T65,0)</f>
        <v>0</v>
      </c>
      <c r="DI65" s="87" t="n">
        <f aca="false">IF(AND($U65&gt;DH$6,$U65&lt;=DI$6),+$T65,0)</f>
        <v>0</v>
      </c>
      <c r="DJ65" s="87" t="n">
        <f aca="false">IF(AND($U65&gt;DI$6,$U65&lt;=DJ$6),+$T65,0)</f>
        <v>0</v>
      </c>
      <c r="DK65" s="87" t="n">
        <f aca="false">IF(AND($U65&gt;DJ$6,$U65&lt;=DK$6),+$T65,0)</f>
        <v>0</v>
      </c>
      <c r="DL65" s="87" t="n">
        <f aca="false">IF(AND($U65&gt;DK$6,$U65&lt;=DL$6),+$T65,0)</f>
        <v>0</v>
      </c>
      <c r="DM65" s="87" t="n">
        <f aca="false">IF(AND($U65&gt;DL$6,$U65&lt;=DM$6),+$T65,0)</f>
        <v>0</v>
      </c>
      <c r="DN65" s="87" t="n">
        <f aca="false">IF(AND($U65&gt;DM$6,$U65&lt;=DN$6),+$T65,0)</f>
        <v>0</v>
      </c>
      <c r="DO65" s="87" t="n">
        <f aca="false">IF(AND($U65&gt;DN$6,$U65&lt;=DO$6),+$T65,0)</f>
        <v>0</v>
      </c>
      <c r="DP65" s="87" t="n">
        <f aca="false">IF(AND($U65&gt;DO$6,$U65&lt;=DP$6),+$T65,0)</f>
        <v>0</v>
      </c>
      <c r="DQ65" s="87" t="n">
        <f aca="false">IF(AND($U65&gt;DP$6,$U65&lt;=DQ$6),+$T65,0)</f>
        <v>0</v>
      </c>
      <c r="DR65" s="87" t="n">
        <f aca="false">IF(AND($U65&gt;DQ$6,$U65&lt;=DR$6),+$T65,0)</f>
        <v>0</v>
      </c>
      <c r="DS65" s="87" t="n">
        <f aca="false">IF(AND($U65&gt;DR$6,$U65&lt;=DS$6),+$T65,0)</f>
        <v>0</v>
      </c>
      <c r="DT65" s="87" t="n">
        <f aca="false">IF(AND($U65&gt;DS$6,$U65&lt;=DT$6),+$T65,0)</f>
        <v>0</v>
      </c>
      <c r="DU65" s="87" t="n">
        <f aca="false">IF(AND($U65&gt;DT$6,$U65&lt;=DU$6),+$T65,0)</f>
        <v>0</v>
      </c>
      <c r="DV65" s="87" t="n">
        <f aca="false">IF(AND($U65&gt;DU$6,$U65&lt;=DV$6),+$T65,0)</f>
        <v>0</v>
      </c>
      <c r="DW65" s="87" t="n">
        <f aca="false">IF(AND($U65&gt;DV$6,$U65&lt;=DW$6),+$T65,0)</f>
        <v>0</v>
      </c>
      <c r="DX65" s="87" t="n">
        <f aca="false">IF(AND($U65&gt;DW$6,$U65&lt;=DX$6),+$T65,0)</f>
        <v>0</v>
      </c>
      <c r="DY65" s="87" t="n">
        <f aca="false">IF(AND($U65&gt;DX$6,$U65&lt;=DY$6),+$T65,0)</f>
        <v>0</v>
      </c>
      <c r="DZ65" s="87" t="n">
        <f aca="false">IF(AND($U65&gt;DY$6,$U65&lt;=DZ$6),+$T65,0)</f>
        <v>0</v>
      </c>
      <c r="EA65" s="87" t="n">
        <f aca="false">IF(AND($U65&gt;DZ$6,$U65&lt;=EA$6),+$T65,0)</f>
        <v>0</v>
      </c>
      <c r="EB65" s="87" t="n">
        <f aca="false">IF(AND($U65&gt;EA$6,$U65&lt;=EB$6),+$T65,0)</f>
        <v>0</v>
      </c>
      <c r="EC65" s="87" t="n">
        <f aca="false">IF(AND($U65&gt;EB$6,$U65&lt;=EC$6),+$T65,0)</f>
        <v>0</v>
      </c>
      <c r="ED65" s="87" t="n">
        <f aca="false">IF(AND($U65&gt;EC$6,$U65&lt;=ED$6),+$T65,0)</f>
        <v>0</v>
      </c>
      <c r="EE65" s="87" t="n">
        <f aca="false">IF(AND($U65&gt;ED$6,$U65&lt;=EE$6),+$T65,0)</f>
        <v>0</v>
      </c>
      <c r="EF65" s="87" t="n">
        <f aca="false">IF(AND($U65&gt;EE$6,$U65&lt;=EF$6),+$T65,0)</f>
        <v>0</v>
      </c>
      <c r="EG65" s="87" t="n">
        <f aca="false">IF(AND($U65&gt;EF$6,$U65&lt;=EG$6),+$T65,0)</f>
        <v>0</v>
      </c>
      <c r="EH65" s="87" t="n">
        <f aca="false">IF(AND($U65&gt;EG$6,$U65&lt;=EH$6),+$T65,0)</f>
        <v>0</v>
      </c>
      <c r="EI65" s="87" t="n">
        <f aca="false">IF(AND($U65&gt;EH$6,$U65&lt;=EI$6),+$T65,0)</f>
        <v>0</v>
      </c>
      <c r="EJ65" s="87" t="n">
        <f aca="false">IF(AND($U65&gt;EI$6,$U65&lt;=EJ$6),+$T65,0)</f>
        <v>0</v>
      </c>
      <c r="EK65" s="87" t="n">
        <f aca="false">IF(AND($U65&gt;EJ$6,$U65&lt;=EK$6),+$T65,0)</f>
        <v>0</v>
      </c>
      <c r="EL65" s="87" t="n">
        <f aca="false">IF(AND($U65&gt;EK$6,$U65&lt;=EL$6),+$T65,0)</f>
        <v>0</v>
      </c>
      <c r="EM65" s="87" t="n">
        <f aca="false">IF(AND($U65&gt;EL$6,$U65&lt;=EM$6),+$T65,0)</f>
        <v>0</v>
      </c>
      <c r="EN65" s="87" t="n">
        <f aca="false">IF(AND($U65&gt;EM$6,$U65&lt;=EN$6),+$T65,0)</f>
        <v>0</v>
      </c>
      <c r="EO65" s="87" t="n">
        <f aca="false">IF(AND($U65&gt;EN$6,$U65&lt;=EO$6),+$T65,0)</f>
        <v>0</v>
      </c>
      <c r="EP65" s="87" t="n">
        <f aca="false">IF(AND($U65&gt;EO$6,$U65&lt;=EP$6),+$T65,0)</f>
        <v>0</v>
      </c>
      <c r="EQ65" s="87" t="n">
        <f aca="false">IF(AND($U65&gt;EP$6,$U65&lt;=EQ$6),+$T65,0)</f>
        <v>0</v>
      </c>
      <c r="ER65" s="87" t="n">
        <f aca="false">IF(AND($U65&gt;EQ$6,$U65&lt;=ER$6),+$T65,0)</f>
        <v>0</v>
      </c>
      <c r="ES65" s="87" t="n">
        <f aca="false">IF(AND($U65&gt;ER$6,$U65&lt;=ES$6),+$T65,0)</f>
        <v>0</v>
      </c>
      <c r="ET65" s="87" t="n">
        <f aca="false">IF(AND($U65&gt;ES$6,$U65&lt;=ET$6),+$T65,0)</f>
        <v>0</v>
      </c>
      <c r="EU65" s="87" t="n">
        <f aca="false">IF(AND($U65&gt;ET$6,$U65&lt;=EU$6),+$T65,0)</f>
        <v>0</v>
      </c>
      <c r="EV65" s="87" t="n">
        <f aca="false">IF(AND($U65&gt;EU$6,$U65&lt;=EV$6),+$T65,0)</f>
        <v>0</v>
      </c>
      <c r="EW65" s="87" t="n">
        <f aca="false">IF(AND($U65&gt;EV$6,$U65&lt;=EW$6),+$T65,0)</f>
        <v>0</v>
      </c>
      <c r="EX65" s="87" t="n">
        <f aca="false">IF(AND($U65&gt;EW$6,$U65&lt;=EX$6),+$T65,0)</f>
        <v>0</v>
      </c>
      <c r="EY65" s="87" t="n">
        <f aca="false">IF(AND($U65&gt;EX$6,$U65&lt;=EY$6),+$T65,0)</f>
        <v>0</v>
      </c>
      <c r="EZ65" s="87" t="n">
        <f aca="false">IF(AND($U65&gt;EY$6,$U65&lt;=EZ$6),+$T65,0)</f>
        <v>0</v>
      </c>
      <c r="FA65" s="87" t="n">
        <f aca="false">IF(AND($U65&gt;EZ$6,$U65&lt;=FA$6),+$T65,0)</f>
        <v>0</v>
      </c>
      <c r="FB65" s="87" t="n">
        <f aca="false">IF(AND($U65&gt;FA$6,$U65&lt;=FB$6),+$T65,0)</f>
        <v>0</v>
      </c>
      <c r="FC65" s="87" t="n">
        <f aca="false">IF(AND($U65&gt;FB$6,$U65&lt;=FC$6),+$T65,0)</f>
        <v>0</v>
      </c>
      <c r="FD65" s="87" t="n">
        <f aca="false">IF(AND($U65&gt;FC$6,$U65&lt;=FD$6),+$T65,0)</f>
        <v>0</v>
      </c>
      <c r="FE65" s="87" t="n">
        <f aca="false">IF(AND($U65&gt;FD$6,$U65&lt;=FE$6),+$T65,0)</f>
        <v>0</v>
      </c>
      <c r="FF65" s="87" t="n">
        <f aca="false">IF(AND($U65&gt;FE$6,$U65&lt;=FF$6),+$T65,0)</f>
        <v>0</v>
      </c>
      <c r="FG65" s="87" t="n">
        <f aca="false">IF(AND($U65&gt;FF$6,$U65&lt;=FG$6),+$T65,0)</f>
        <v>0</v>
      </c>
      <c r="FH65" s="87" t="n">
        <f aca="false">IF(AND($U65&gt;FG$6,$U65&lt;=FH$6),+$T65,0)</f>
        <v>0</v>
      </c>
      <c r="FI65" s="87" t="n">
        <f aca="false">IF(AND($U65&gt;FH$6,$U65&lt;=FI$6),+$T65,0)</f>
        <v>0</v>
      </c>
      <c r="FJ65" s="87" t="n">
        <f aca="false">IF(AND($U65&gt;FI$6,$U65&lt;=FJ$6),+$T65,0)</f>
        <v>0</v>
      </c>
      <c r="FK65" s="87" t="n">
        <f aca="false">IF(AND($U65&gt;FJ$6,$U65&lt;=FK$6),+$T65,0)</f>
        <v>0</v>
      </c>
      <c r="FL65" s="87" t="n">
        <f aca="false">IF(AND($U65&gt;FK$6,$U65&lt;=FL$6),+$T65,0)</f>
        <v>0</v>
      </c>
      <c r="FM65" s="87" t="n">
        <f aca="false">IF(AND($U65&gt;FL$6,$U65&lt;=FM$6),+$T65,0)</f>
        <v>0</v>
      </c>
      <c r="FN65" s="87" t="n">
        <f aca="false">IF(AND($U65&gt;FM$6,$U65&lt;=FN$6),+$T65,0)</f>
        <v>0</v>
      </c>
      <c r="FO65" s="87" t="n">
        <f aca="false">IF(AND($U65&gt;FN$6,$U65&lt;=FO$6),+$T65,0)</f>
        <v>0</v>
      </c>
      <c r="FP65" s="87" t="n">
        <f aca="false">IF(AND($U65&gt;FO$6,$U65&lt;=FP$6),+$T65,0)</f>
        <v>0</v>
      </c>
      <c r="FQ65" s="87" t="n">
        <f aca="false">IF(AND($U65&gt;FP$6,$U65&lt;=FQ$6),+$T65,0)</f>
        <v>0</v>
      </c>
      <c r="FR65" s="87" t="n">
        <f aca="false">IF(AND($U65&gt;FQ$6,$U65&lt;=FR$6),+$T65,0)</f>
        <v>0</v>
      </c>
      <c r="FS65" s="87" t="n">
        <f aca="false">IF(AND($U65&gt;FR$6,$U65&lt;=FS$6),+$T65,0)</f>
        <v>0</v>
      </c>
      <c r="FT65" s="87" t="n">
        <f aca="false">IF(AND($U65&gt;FS$6,$U65&lt;=FT$6),+$T65,0)</f>
        <v>0</v>
      </c>
      <c r="FU65" s="87" t="n">
        <f aca="false">IF(AND($U65&gt;FT$6,$U65&lt;=FU$6),+$T65,0)</f>
        <v>0</v>
      </c>
      <c r="FV65" s="87" t="n">
        <f aca="false">IF(AND($U65&gt;FU$6,$U65&lt;=FV$6),+$T65,0)</f>
        <v>0</v>
      </c>
      <c r="FW65" s="87" t="n">
        <f aca="false">IF(AND($U65&gt;FV$6,$U65&lt;=FW$6),+$T65,0)</f>
        <v>0</v>
      </c>
      <c r="FX65" s="87" t="n">
        <f aca="false">IF(AND($U65&gt;FW$6,$U65&lt;=FX$6),+$T65,0)</f>
        <v>0</v>
      </c>
      <c r="FY65" s="87" t="n">
        <f aca="false">IF(AND($U65&gt;FX$6,$U65&lt;=FY$6),+$T65,0)</f>
        <v>0</v>
      </c>
      <c r="FZ65" s="87" t="n">
        <f aca="false">IF(AND($U65&gt;FY$6,$U65&lt;=FZ$6),+$T65,0)</f>
        <v>0</v>
      </c>
      <c r="GA65" s="87" t="n">
        <f aca="false">IF(AND($U65&gt;FZ$6,$U65&lt;=GA$6),+$T65,0)</f>
        <v>0</v>
      </c>
      <c r="GB65" s="87" t="n">
        <f aca="false">IF(AND($U65&gt;GA$6,$U65&lt;=GB$6),+$T65,0)</f>
        <v>0</v>
      </c>
      <c r="GC65" s="18"/>
      <c r="GD65" s="65" t="n">
        <f aca="false">SUM($X65:$GC65)</f>
        <v>150</v>
      </c>
      <c r="GE65" s="65" t="n">
        <f aca="false">+GD65-T65</f>
        <v>0</v>
      </c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</row>
    <row r="66" customFormat="false" ht="12.75" hidden="false" customHeight="false" outlineLevel="0" collapsed="false">
      <c r="A66" s="96" t="n">
        <v>4</v>
      </c>
      <c r="B66" s="86" t="s">
        <v>260</v>
      </c>
      <c r="C66" s="97" t="s">
        <v>257</v>
      </c>
      <c r="D66" s="81" t="s">
        <v>295</v>
      </c>
      <c r="E66" s="0" t="s">
        <v>296</v>
      </c>
      <c r="F66" s="99" t="n">
        <v>37134</v>
      </c>
      <c r="H66" s="101" t="s">
        <v>297</v>
      </c>
      <c r="I66" s="42" t="s">
        <v>310</v>
      </c>
      <c r="J66" s="89" t="s">
        <v>298</v>
      </c>
      <c r="K66" s="39"/>
      <c r="L66" s="101" t="s">
        <v>284</v>
      </c>
      <c r="M66" s="35" t="s">
        <v>304</v>
      </c>
      <c r="N66" s="35" t="s">
        <v>299</v>
      </c>
      <c r="O66" s="101"/>
      <c r="P66" s="101"/>
      <c r="Q66" s="101"/>
      <c r="R66" s="105" t="n">
        <v>200</v>
      </c>
      <c r="S66" s="101" t="s">
        <v>288</v>
      </c>
      <c r="T66" s="55" t="n">
        <f aca="false">IF($S66="USD",+$R66,VLOOKUP($S66,Rates!$A$3:$C$7,3)*$R66)</f>
        <v>200</v>
      </c>
      <c r="U66" s="107" t="n">
        <f aca="false">DATE(2008,11,15)</f>
        <v>39767</v>
      </c>
      <c r="V66" s="18"/>
      <c r="W66" s="18"/>
      <c r="X66" s="87" t="n">
        <f aca="false">IF(AND($U66&gt;W$6,$U66&lt;=X$6),+$T66,0)</f>
        <v>0</v>
      </c>
      <c r="Y66" s="87" t="n">
        <f aca="false">IF(AND($U66&gt;X$6,$U66&lt;=Y$6),+$T66,0)</f>
        <v>0</v>
      </c>
      <c r="Z66" s="87" t="n">
        <f aca="false">IF(AND($U66&gt;Y$6,$U66&lt;=Z$6),+$T66,0)</f>
        <v>0</v>
      </c>
      <c r="AA66" s="87" t="n">
        <f aca="false">IF(AND($U66&gt;Z$6,$U66&lt;=AA$6),+$T66,0)</f>
        <v>0</v>
      </c>
      <c r="AB66" s="87" t="n">
        <f aca="false">IF(AND($U66&gt;AA$6,$U66&lt;=AB$6),+$T66,0)</f>
        <v>0</v>
      </c>
      <c r="AC66" s="87" t="n">
        <f aca="false">IF(AND($U66&gt;AB$6,$U66&lt;=AC$6),+$T66,0)</f>
        <v>0</v>
      </c>
      <c r="AD66" s="87" t="n">
        <f aca="false">IF(AND($U66&gt;AC$6,$U66&lt;=AD$6),+$T66,0)</f>
        <v>0</v>
      </c>
      <c r="AE66" s="87" t="n">
        <f aca="false">IF(AND($U66&gt;AD$6,$U66&lt;=AE$6),+$T66,0)</f>
        <v>0</v>
      </c>
      <c r="AF66" s="87" t="n">
        <f aca="false">IF(AND($U66&gt;AE$6,$U66&lt;=AF$6),+$T66,0)</f>
        <v>0</v>
      </c>
      <c r="AG66" s="87" t="n">
        <f aca="false">IF(AND($U66&gt;AF$6,$U66&lt;=AG$6),+$T66,0)</f>
        <v>0</v>
      </c>
      <c r="AH66" s="87" t="n">
        <f aca="false">IF(AND($U66&gt;AG$6,$U66&lt;=AH$6),+$T66,0)</f>
        <v>0</v>
      </c>
      <c r="AI66" s="87" t="n">
        <f aca="false">IF(AND($U66&gt;AH$6,$U66&lt;=AI$6),+$T66,0)</f>
        <v>0</v>
      </c>
      <c r="AJ66" s="87" t="n">
        <f aca="false">IF(AND($U66&gt;AI$6,$U66&lt;=AJ$6),+$T66,0)</f>
        <v>0</v>
      </c>
      <c r="AK66" s="87" t="n">
        <f aca="false">IF(AND($U66&gt;AJ$6,$U66&lt;=AK$6),+$T66,0)</f>
        <v>0</v>
      </c>
      <c r="AL66" s="87" t="n">
        <f aca="false">IF(AND($U66&gt;AK$6,$U66&lt;=AL$6),+$T66,0)</f>
        <v>0</v>
      </c>
      <c r="AM66" s="87" t="n">
        <f aca="false">IF(AND($U66&gt;AL$6,$U66&lt;=AM$6),+$T66,0)</f>
        <v>0</v>
      </c>
      <c r="AN66" s="87" t="n">
        <f aca="false">IF(AND($U66&gt;AM$6,$U66&lt;=AN$6),+$T66,0)</f>
        <v>0</v>
      </c>
      <c r="AO66" s="87" t="n">
        <f aca="false">IF(AND($U66&gt;AN$6,$U66&lt;=AO$6),+$T66,0)</f>
        <v>0</v>
      </c>
      <c r="AP66" s="87" t="n">
        <f aca="false">IF(AND($U66&gt;AO$6,$U66&lt;=AP$6),+$T66,0)</f>
        <v>0</v>
      </c>
      <c r="AQ66" s="87" t="n">
        <f aca="false">IF(AND($U66&gt;AP$6,$U66&lt;=AQ$6),+$T66,0)</f>
        <v>0</v>
      </c>
      <c r="AR66" s="87" t="n">
        <f aca="false">IF(AND($U66&gt;AQ$6,$U66&lt;=AR$6),+$T66,0)</f>
        <v>0</v>
      </c>
      <c r="AS66" s="87" t="n">
        <f aca="false">IF(AND($U66&gt;AR$6,$U66&lt;=AS$6),+$T66,0)</f>
        <v>0</v>
      </c>
      <c r="AT66" s="87" t="n">
        <f aca="false">IF(AND($U66&gt;AS$6,$U66&lt;=AT$6),+$T66,0)</f>
        <v>0</v>
      </c>
      <c r="AU66" s="87" t="n">
        <f aca="false">IF(AND($U66&gt;AT$6,$U66&lt;=AU$6),+$T66,0)</f>
        <v>0</v>
      </c>
      <c r="AV66" s="87" t="n">
        <f aca="false">IF(AND($U66&gt;AU$6,$U66&lt;=AV$6),+$T66,0)</f>
        <v>0</v>
      </c>
      <c r="AW66" s="87" t="n">
        <f aca="false">IF(AND($U66&gt;AV$6,$U66&lt;=AW$6),+$T66,0)</f>
        <v>0</v>
      </c>
      <c r="AX66" s="87" t="n">
        <f aca="false">IF(AND($U66&gt;AW$6,$U66&lt;=AX$6),+$T66,0)</f>
        <v>0</v>
      </c>
      <c r="AY66" s="87" t="n">
        <f aca="false">IF(AND($U66&gt;AX$6,$U66&lt;=AY$6),+$T66,0)</f>
        <v>0</v>
      </c>
      <c r="AZ66" s="87" t="n">
        <f aca="false">IF(AND($U66&gt;AY$6,$U66&lt;=AZ$6),+$T66,0)</f>
        <v>0</v>
      </c>
      <c r="BA66" s="87" t="n">
        <f aca="false">IF(AND($U66&gt;AZ$6,$U66&lt;=BA$6),+$T66,0)</f>
        <v>200</v>
      </c>
      <c r="BB66" s="87" t="n">
        <f aca="false">IF(AND($U66&gt;BA$6,$U66&lt;=BB$6),+$T66,0)</f>
        <v>0</v>
      </c>
      <c r="BC66" s="87" t="n">
        <f aca="false">IF(AND($U66&gt;BB$6,$U66&lt;=BC$6),+$T66,0)</f>
        <v>0</v>
      </c>
      <c r="BD66" s="87" t="n">
        <f aca="false">IF(AND($U66&gt;BC$6,$U66&lt;=BD$6),+$T66,0)</f>
        <v>0</v>
      </c>
      <c r="BE66" s="87" t="n">
        <f aca="false">IF(AND($U66&gt;BD$6,$U66&lt;=BE$6),+$T66,0)</f>
        <v>0</v>
      </c>
      <c r="BF66" s="87" t="n">
        <f aca="false">IF(AND($U66&gt;BE$6,$U66&lt;=BF$6),+$T66,0)</f>
        <v>0</v>
      </c>
      <c r="BG66" s="87" t="n">
        <f aca="false">IF(AND($U66&gt;BF$6,$U66&lt;=BG$6),+$T66,0)</f>
        <v>0</v>
      </c>
      <c r="BH66" s="87" t="n">
        <f aca="false">IF(AND($U66&gt;BG$6,$U66&lt;=BH$6),+$T66,0)</f>
        <v>0</v>
      </c>
      <c r="BI66" s="87" t="n">
        <f aca="false">IF(AND($U66&gt;BH$6,$U66&lt;=BI$6),+$T66,0)</f>
        <v>0</v>
      </c>
      <c r="BJ66" s="87" t="n">
        <f aca="false">IF(AND($U66&gt;BI$6,$U66&lt;=BJ$6),+$T66,0)</f>
        <v>0</v>
      </c>
      <c r="BK66" s="87" t="n">
        <f aca="false">IF(AND($U66&gt;BJ$6,$U66&lt;=BK$6),+$T66,0)</f>
        <v>0</v>
      </c>
      <c r="BL66" s="87" t="n">
        <f aca="false">IF(AND($U66&gt;BK$6,$U66&lt;=BL$6),+$T66,0)</f>
        <v>0</v>
      </c>
      <c r="BM66" s="87" t="n">
        <f aca="false">IF(AND($U66&gt;BL$6,$U66&lt;=BM$6),+$T66,0)</f>
        <v>0</v>
      </c>
      <c r="BN66" s="87" t="n">
        <f aca="false">IF(AND($U66&gt;BM$6,$U66&lt;=BN$6),+$T66,0)</f>
        <v>0</v>
      </c>
      <c r="BO66" s="87" t="n">
        <f aca="false">IF(AND($U66&gt;BN$6,$U66&lt;=BO$6),+$T66,0)</f>
        <v>0</v>
      </c>
      <c r="BP66" s="87" t="n">
        <f aca="false">IF(AND($U66&gt;BO$6,$U66&lt;=BP$6),+$T66,0)</f>
        <v>0</v>
      </c>
      <c r="BQ66" s="87" t="n">
        <f aca="false">IF(AND($U66&gt;BP$6,$U66&lt;=BQ$6),+$T66,0)</f>
        <v>0</v>
      </c>
      <c r="BR66" s="87" t="n">
        <f aca="false">IF(AND($U66&gt;BQ$6,$U66&lt;=BR$6),+$T66,0)</f>
        <v>0</v>
      </c>
      <c r="BS66" s="87" t="n">
        <f aca="false">IF(AND($U66&gt;BR$6,$U66&lt;=BS$6),+$T66,0)</f>
        <v>0</v>
      </c>
      <c r="BT66" s="87" t="n">
        <f aca="false">IF(AND($U66&gt;BS$6,$U66&lt;=BT$6),+$T66,0)</f>
        <v>0</v>
      </c>
      <c r="BU66" s="87" t="n">
        <f aca="false">IF(AND($U66&gt;BT$6,$U66&lt;=BU$6),+$T66,0)</f>
        <v>0</v>
      </c>
      <c r="BV66" s="87" t="n">
        <f aca="false">IF(AND($U66&gt;BU$6,$U66&lt;=BV$6),+$T66,0)</f>
        <v>0</v>
      </c>
      <c r="BW66" s="87" t="n">
        <f aca="false">IF(AND($U66&gt;BV$6,$U66&lt;=BW$6),+$T66,0)</f>
        <v>0</v>
      </c>
      <c r="BX66" s="87" t="n">
        <f aca="false">IF(AND($U66&gt;BW$6,$U66&lt;=BX$6),+$T66,0)</f>
        <v>0</v>
      </c>
      <c r="BY66" s="87" t="n">
        <f aca="false">IF(AND($U66&gt;BX$6,$U66&lt;=BY$6),+$T66,0)</f>
        <v>0</v>
      </c>
      <c r="BZ66" s="87" t="n">
        <f aca="false">IF(AND($U66&gt;BY$6,$U66&lt;=BZ$6),+$T66,0)</f>
        <v>0</v>
      </c>
      <c r="CA66" s="87" t="n">
        <f aca="false">IF(AND($U66&gt;BZ$6,$U66&lt;=CA$6),+$T66,0)</f>
        <v>0</v>
      </c>
      <c r="CB66" s="87" t="n">
        <f aca="false">IF(AND($U66&gt;CA$6,$U66&lt;=CB$6),+$T66,0)</f>
        <v>0</v>
      </c>
      <c r="CC66" s="87" t="n">
        <f aca="false">IF(AND($U66&gt;CB$6,$U66&lt;=CC$6),+$T66,0)</f>
        <v>0</v>
      </c>
      <c r="CD66" s="87" t="n">
        <f aca="false">IF(AND($U66&gt;CC$6,$U66&lt;=CD$6),+$T66,0)</f>
        <v>0</v>
      </c>
      <c r="CE66" s="87" t="n">
        <f aca="false">IF(AND($U66&gt;CD$6,$U66&lt;=CE$6),+$T66,0)</f>
        <v>0</v>
      </c>
      <c r="CF66" s="87" t="n">
        <f aca="false">IF(AND($U66&gt;CE$6,$U66&lt;=CF$6),+$T66,0)</f>
        <v>0</v>
      </c>
      <c r="CG66" s="87" t="n">
        <f aca="false">IF(AND($U66&gt;CF$6,$U66&lt;=CG$6),+$T66,0)</f>
        <v>0</v>
      </c>
      <c r="CH66" s="87" t="n">
        <f aca="false">IF(AND($U66&gt;CG$6,$U66&lt;=CH$6),+$T66,0)</f>
        <v>0</v>
      </c>
      <c r="CI66" s="87" t="n">
        <f aca="false">IF(AND($U66&gt;CH$6,$U66&lt;=CI$6),+$T66,0)</f>
        <v>0</v>
      </c>
      <c r="CJ66" s="87" t="n">
        <f aca="false">IF(AND($U66&gt;CI$6,$U66&lt;=CJ$6),+$T66,0)</f>
        <v>0</v>
      </c>
      <c r="CK66" s="87" t="n">
        <f aca="false">IF(AND($U66&gt;CJ$6,$U66&lt;=CK$6),+$T66,0)</f>
        <v>0</v>
      </c>
      <c r="CL66" s="87" t="n">
        <f aca="false">IF(AND($U66&gt;CK$6,$U66&lt;=CL$6),+$T66,0)</f>
        <v>0</v>
      </c>
      <c r="CM66" s="87" t="n">
        <f aca="false">IF(AND($U66&gt;CL$6,$U66&lt;=CM$6),+$T66,0)</f>
        <v>0</v>
      </c>
      <c r="CN66" s="87" t="n">
        <f aca="false">IF(AND($U66&gt;CM$6,$U66&lt;=CN$6),+$T66,0)</f>
        <v>0</v>
      </c>
      <c r="CO66" s="87" t="n">
        <f aca="false">IF(AND($U66&gt;CN$6,$U66&lt;=CO$6),+$T66,0)</f>
        <v>0</v>
      </c>
      <c r="CP66" s="87" t="n">
        <f aca="false">IF(AND($U66&gt;CO$6,$U66&lt;=CP$6),+$T66,0)</f>
        <v>0</v>
      </c>
      <c r="CQ66" s="87" t="n">
        <f aca="false">IF(AND($U66&gt;CP$6,$U66&lt;=CQ$6),+$T66,0)</f>
        <v>0</v>
      </c>
      <c r="CR66" s="87" t="n">
        <f aca="false">IF(AND($U66&gt;CQ$6,$U66&lt;=CR$6),+$T66,0)</f>
        <v>0</v>
      </c>
      <c r="CS66" s="87" t="n">
        <f aca="false">IF(AND($U66&gt;CR$6,$U66&lt;=CS$6),+$T66,0)</f>
        <v>0</v>
      </c>
      <c r="CT66" s="87" t="n">
        <f aca="false">IF(AND($U66&gt;CS$6,$U66&lt;=CT$6),+$T66,0)</f>
        <v>0</v>
      </c>
      <c r="CU66" s="87" t="n">
        <f aca="false">IF(AND($U66&gt;CT$6,$U66&lt;=CU$6),+$T66,0)</f>
        <v>0</v>
      </c>
      <c r="CV66" s="87" t="n">
        <f aca="false">IF(AND($U66&gt;CU$6,$U66&lt;=CV$6),+$T66,0)</f>
        <v>0</v>
      </c>
      <c r="CW66" s="87" t="n">
        <f aca="false">IF(AND($U66&gt;CV$6,$U66&lt;=CW$6),+$T66,0)</f>
        <v>0</v>
      </c>
      <c r="CX66" s="87" t="n">
        <f aca="false">IF(AND($U66&gt;CW$6,$U66&lt;=CX$6),+$T66,0)</f>
        <v>0</v>
      </c>
      <c r="CY66" s="87" t="n">
        <f aca="false">IF(AND($U66&gt;CX$6,$U66&lt;=CY$6),+$T66,0)</f>
        <v>0</v>
      </c>
      <c r="CZ66" s="87" t="n">
        <f aca="false">IF(AND($U66&gt;CY$6,$U66&lt;=CZ$6),+$T66,0)</f>
        <v>0</v>
      </c>
      <c r="DA66" s="87" t="n">
        <f aca="false">IF(AND($U66&gt;CZ$6,$U66&lt;=DA$6),+$T66,0)</f>
        <v>0</v>
      </c>
      <c r="DB66" s="87" t="n">
        <f aca="false">IF(AND($U66&gt;DA$6,$U66&lt;=DB$6),+$T66,0)</f>
        <v>0</v>
      </c>
      <c r="DC66" s="87" t="n">
        <f aca="false">IF(AND($U66&gt;DB$6,$U66&lt;=DC$6),+$T66,0)</f>
        <v>0</v>
      </c>
      <c r="DD66" s="87" t="n">
        <f aca="false">IF(AND($U66&gt;DC$6,$U66&lt;=DD$6),+$T66,0)</f>
        <v>0</v>
      </c>
      <c r="DE66" s="87" t="n">
        <f aca="false">IF(AND($U66&gt;DD$6,$U66&lt;=DE$6),+$T66,0)</f>
        <v>0</v>
      </c>
      <c r="DF66" s="87" t="n">
        <f aca="false">IF(AND($U66&gt;DE$6,$U66&lt;=DF$6),+$T66,0)</f>
        <v>0</v>
      </c>
      <c r="DG66" s="87" t="n">
        <f aca="false">IF(AND($U66&gt;DF$6,$U66&lt;=DG$6),+$T66,0)</f>
        <v>0</v>
      </c>
      <c r="DH66" s="87" t="n">
        <f aca="false">IF(AND($U66&gt;DG$6,$U66&lt;=DH$6),+$T66,0)</f>
        <v>0</v>
      </c>
      <c r="DI66" s="87" t="n">
        <f aca="false">IF(AND($U66&gt;DH$6,$U66&lt;=DI$6),+$T66,0)</f>
        <v>0</v>
      </c>
      <c r="DJ66" s="87" t="n">
        <f aca="false">IF(AND($U66&gt;DI$6,$U66&lt;=DJ$6),+$T66,0)</f>
        <v>0</v>
      </c>
      <c r="DK66" s="87" t="n">
        <f aca="false">IF(AND($U66&gt;DJ$6,$U66&lt;=DK$6),+$T66,0)</f>
        <v>0</v>
      </c>
      <c r="DL66" s="87" t="n">
        <f aca="false">IF(AND($U66&gt;DK$6,$U66&lt;=DL$6),+$T66,0)</f>
        <v>0</v>
      </c>
      <c r="DM66" s="87" t="n">
        <f aca="false">IF(AND($U66&gt;DL$6,$U66&lt;=DM$6),+$T66,0)</f>
        <v>0</v>
      </c>
      <c r="DN66" s="87" t="n">
        <f aca="false">IF(AND($U66&gt;DM$6,$U66&lt;=DN$6),+$T66,0)</f>
        <v>0</v>
      </c>
      <c r="DO66" s="87" t="n">
        <f aca="false">IF(AND($U66&gt;DN$6,$U66&lt;=DO$6),+$T66,0)</f>
        <v>0</v>
      </c>
      <c r="DP66" s="87" t="n">
        <f aca="false">IF(AND($U66&gt;DO$6,$U66&lt;=DP$6),+$T66,0)</f>
        <v>0</v>
      </c>
      <c r="DQ66" s="87" t="n">
        <f aca="false">IF(AND($U66&gt;DP$6,$U66&lt;=DQ$6),+$T66,0)</f>
        <v>0</v>
      </c>
      <c r="DR66" s="87" t="n">
        <f aca="false">IF(AND($U66&gt;DQ$6,$U66&lt;=DR$6),+$T66,0)</f>
        <v>0</v>
      </c>
      <c r="DS66" s="87" t="n">
        <f aca="false">IF(AND($U66&gt;DR$6,$U66&lt;=DS$6),+$T66,0)</f>
        <v>0</v>
      </c>
      <c r="DT66" s="87" t="n">
        <f aca="false">IF(AND($U66&gt;DS$6,$U66&lt;=DT$6),+$T66,0)</f>
        <v>0</v>
      </c>
      <c r="DU66" s="87" t="n">
        <f aca="false">IF(AND($U66&gt;DT$6,$U66&lt;=DU$6),+$T66,0)</f>
        <v>0</v>
      </c>
      <c r="DV66" s="87" t="n">
        <f aca="false">IF(AND($U66&gt;DU$6,$U66&lt;=DV$6),+$T66,0)</f>
        <v>0</v>
      </c>
      <c r="DW66" s="87" t="n">
        <f aca="false">IF(AND($U66&gt;DV$6,$U66&lt;=DW$6),+$T66,0)</f>
        <v>0</v>
      </c>
      <c r="DX66" s="87" t="n">
        <f aca="false">IF(AND($U66&gt;DW$6,$U66&lt;=DX$6),+$T66,0)</f>
        <v>0</v>
      </c>
      <c r="DY66" s="87" t="n">
        <f aca="false">IF(AND($U66&gt;DX$6,$U66&lt;=DY$6),+$T66,0)</f>
        <v>0</v>
      </c>
      <c r="DZ66" s="87" t="n">
        <f aca="false">IF(AND($U66&gt;DY$6,$U66&lt;=DZ$6),+$T66,0)</f>
        <v>0</v>
      </c>
      <c r="EA66" s="87" t="n">
        <f aca="false">IF(AND($U66&gt;DZ$6,$U66&lt;=EA$6),+$T66,0)</f>
        <v>0</v>
      </c>
      <c r="EB66" s="87" t="n">
        <f aca="false">IF(AND($U66&gt;EA$6,$U66&lt;=EB$6),+$T66,0)</f>
        <v>0</v>
      </c>
      <c r="EC66" s="87" t="n">
        <f aca="false">IF(AND($U66&gt;EB$6,$U66&lt;=EC$6),+$T66,0)</f>
        <v>0</v>
      </c>
      <c r="ED66" s="87" t="n">
        <f aca="false">IF(AND($U66&gt;EC$6,$U66&lt;=ED$6),+$T66,0)</f>
        <v>0</v>
      </c>
      <c r="EE66" s="87" t="n">
        <f aca="false">IF(AND($U66&gt;ED$6,$U66&lt;=EE$6),+$T66,0)</f>
        <v>0</v>
      </c>
      <c r="EF66" s="87" t="n">
        <f aca="false">IF(AND($U66&gt;EE$6,$U66&lt;=EF$6),+$T66,0)</f>
        <v>0</v>
      </c>
      <c r="EG66" s="87" t="n">
        <f aca="false">IF(AND($U66&gt;EF$6,$U66&lt;=EG$6),+$T66,0)</f>
        <v>0</v>
      </c>
      <c r="EH66" s="87" t="n">
        <f aca="false">IF(AND($U66&gt;EG$6,$U66&lt;=EH$6),+$T66,0)</f>
        <v>0</v>
      </c>
      <c r="EI66" s="87" t="n">
        <f aca="false">IF(AND($U66&gt;EH$6,$U66&lt;=EI$6),+$T66,0)</f>
        <v>0</v>
      </c>
      <c r="EJ66" s="87" t="n">
        <f aca="false">IF(AND($U66&gt;EI$6,$U66&lt;=EJ$6),+$T66,0)</f>
        <v>0</v>
      </c>
      <c r="EK66" s="87" t="n">
        <f aca="false">IF(AND($U66&gt;EJ$6,$U66&lt;=EK$6),+$T66,0)</f>
        <v>0</v>
      </c>
      <c r="EL66" s="87" t="n">
        <f aca="false">IF(AND($U66&gt;EK$6,$U66&lt;=EL$6),+$T66,0)</f>
        <v>0</v>
      </c>
      <c r="EM66" s="87" t="n">
        <f aca="false">IF(AND($U66&gt;EL$6,$U66&lt;=EM$6),+$T66,0)</f>
        <v>0</v>
      </c>
      <c r="EN66" s="87" t="n">
        <f aca="false">IF(AND($U66&gt;EM$6,$U66&lt;=EN$6),+$T66,0)</f>
        <v>0</v>
      </c>
      <c r="EO66" s="87" t="n">
        <f aca="false">IF(AND($U66&gt;EN$6,$U66&lt;=EO$6),+$T66,0)</f>
        <v>0</v>
      </c>
      <c r="EP66" s="87" t="n">
        <f aca="false">IF(AND($U66&gt;EO$6,$U66&lt;=EP$6),+$T66,0)</f>
        <v>0</v>
      </c>
      <c r="EQ66" s="87" t="n">
        <f aca="false">IF(AND($U66&gt;EP$6,$U66&lt;=EQ$6),+$T66,0)</f>
        <v>0</v>
      </c>
      <c r="ER66" s="87" t="n">
        <f aca="false">IF(AND($U66&gt;EQ$6,$U66&lt;=ER$6),+$T66,0)</f>
        <v>0</v>
      </c>
      <c r="ES66" s="87" t="n">
        <f aca="false">IF(AND($U66&gt;ER$6,$U66&lt;=ES$6),+$T66,0)</f>
        <v>0</v>
      </c>
      <c r="ET66" s="87" t="n">
        <f aca="false">IF(AND($U66&gt;ES$6,$U66&lt;=ET$6),+$T66,0)</f>
        <v>0</v>
      </c>
      <c r="EU66" s="87" t="n">
        <f aca="false">IF(AND($U66&gt;ET$6,$U66&lt;=EU$6),+$T66,0)</f>
        <v>0</v>
      </c>
      <c r="EV66" s="87" t="n">
        <f aca="false">IF(AND($U66&gt;EU$6,$U66&lt;=EV$6),+$T66,0)</f>
        <v>0</v>
      </c>
      <c r="EW66" s="87" t="n">
        <f aca="false">IF(AND($U66&gt;EV$6,$U66&lt;=EW$6),+$T66,0)</f>
        <v>0</v>
      </c>
      <c r="EX66" s="87" t="n">
        <f aca="false">IF(AND($U66&gt;EW$6,$U66&lt;=EX$6),+$T66,0)</f>
        <v>0</v>
      </c>
      <c r="EY66" s="87" t="n">
        <f aca="false">IF(AND($U66&gt;EX$6,$U66&lt;=EY$6),+$T66,0)</f>
        <v>0</v>
      </c>
      <c r="EZ66" s="87" t="n">
        <f aca="false">IF(AND($U66&gt;EY$6,$U66&lt;=EZ$6),+$T66,0)</f>
        <v>0</v>
      </c>
      <c r="FA66" s="87" t="n">
        <f aca="false">IF(AND($U66&gt;EZ$6,$U66&lt;=FA$6),+$T66,0)</f>
        <v>0</v>
      </c>
      <c r="FB66" s="87" t="n">
        <f aca="false">IF(AND($U66&gt;FA$6,$U66&lt;=FB$6),+$T66,0)</f>
        <v>0</v>
      </c>
      <c r="FC66" s="87" t="n">
        <f aca="false">IF(AND($U66&gt;FB$6,$U66&lt;=FC$6),+$T66,0)</f>
        <v>0</v>
      </c>
      <c r="FD66" s="87" t="n">
        <f aca="false">IF(AND($U66&gt;FC$6,$U66&lt;=FD$6),+$T66,0)</f>
        <v>0</v>
      </c>
      <c r="FE66" s="87" t="n">
        <f aca="false">IF(AND($U66&gt;FD$6,$U66&lt;=FE$6),+$T66,0)</f>
        <v>0</v>
      </c>
      <c r="FF66" s="87" t="n">
        <f aca="false">IF(AND($U66&gt;FE$6,$U66&lt;=FF$6),+$T66,0)</f>
        <v>0</v>
      </c>
      <c r="FG66" s="87" t="n">
        <f aca="false">IF(AND($U66&gt;FF$6,$U66&lt;=FG$6),+$T66,0)</f>
        <v>0</v>
      </c>
      <c r="FH66" s="87" t="n">
        <f aca="false">IF(AND($U66&gt;FG$6,$U66&lt;=FH$6),+$T66,0)</f>
        <v>0</v>
      </c>
      <c r="FI66" s="87" t="n">
        <f aca="false">IF(AND($U66&gt;FH$6,$U66&lt;=FI$6),+$T66,0)</f>
        <v>0</v>
      </c>
      <c r="FJ66" s="87" t="n">
        <f aca="false">IF(AND($U66&gt;FI$6,$U66&lt;=FJ$6),+$T66,0)</f>
        <v>0</v>
      </c>
      <c r="FK66" s="87" t="n">
        <f aca="false">IF(AND($U66&gt;FJ$6,$U66&lt;=FK$6),+$T66,0)</f>
        <v>0</v>
      </c>
      <c r="FL66" s="87" t="n">
        <f aca="false">IF(AND($U66&gt;FK$6,$U66&lt;=FL$6),+$T66,0)</f>
        <v>0</v>
      </c>
      <c r="FM66" s="87" t="n">
        <f aca="false">IF(AND($U66&gt;FL$6,$U66&lt;=FM$6),+$T66,0)</f>
        <v>0</v>
      </c>
      <c r="FN66" s="87" t="n">
        <f aca="false">IF(AND($U66&gt;FM$6,$U66&lt;=FN$6),+$T66,0)</f>
        <v>0</v>
      </c>
      <c r="FO66" s="87" t="n">
        <f aca="false">IF(AND($U66&gt;FN$6,$U66&lt;=FO$6),+$T66,0)</f>
        <v>0</v>
      </c>
      <c r="FP66" s="87" t="n">
        <f aca="false">IF(AND($U66&gt;FO$6,$U66&lt;=FP$6),+$T66,0)</f>
        <v>0</v>
      </c>
      <c r="FQ66" s="87" t="n">
        <f aca="false">IF(AND($U66&gt;FP$6,$U66&lt;=FQ$6),+$T66,0)</f>
        <v>0</v>
      </c>
      <c r="FR66" s="87" t="n">
        <f aca="false">IF(AND($U66&gt;FQ$6,$U66&lt;=FR$6),+$T66,0)</f>
        <v>0</v>
      </c>
      <c r="FS66" s="87" t="n">
        <f aca="false">IF(AND($U66&gt;FR$6,$U66&lt;=FS$6),+$T66,0)</f>
        <v>0</v>
      </c>
      <c r="FT66" s="87" t="n">
        <f aca="false">IF(AND($U66&gt;FS$6,$U66&lt;=FT$6),+$T66,0)</f>
        <v>0</v>
      </c>
      <c r="FU66" s="87" t="n">
        <f aca="false">IF(AND($U66&gt;FT$6,$U66&lt;=FU$6),+$T66,0)</f>
        <v>0</v>
      </c>
      <c r="FV66" s="87" t="n">
        <f aca="false">IF(AND($U66&gt;FU$6,$U66&lt;=FV$6),+$T66,0)</f>
        <v>0</v>
      </c>
      <c r="FW66" s="87" t="n">
        <f aca="false">IF(AND($U66&gt;FV$6,$U66&lt;=FW$6),+$T66,0)</f>
        <v>0</v>
      </c>
      <c r="FX66" s="87" t="n">
        <f aca="false">IF(AND($U66&gt;FW$6,$U66&lt;=FX$6),+$T66,0)</f>
        <v>0</v>
      </c>
      <c r="FY66" s="87" t="n">
        <f aca="false">IF(AND($U66&gt;FX$6,$U66&lt;=FY$6),+$T66,0)</f>
        <v>0</v>
      </c>
      <c r="FZ66" s="87" t="n">
        <f aca="false">IF(AND($U66&gt;FY$6,$U66&lt;=FZ$6),+$T66,0)</f>
        <v>0</v>
      </c>
      <c r="GA66" s="87" t="n">
        <f aca="false">IF(AND($U66&gt;FZ$6,$U66&lt;=GA$6),+$T66,0)</f>
        <v>0</v>
      </c>
      <c r="GB66" s="87" t="n">
        <f aca="false">IF(AND($U66&gt;GA$6,$U66&lt;=GB$6),+$T66,0)</f>
        <v>0</v>
      </c>
      <c r="GC66" s="18"/>
      <c r="GD66" s="65" t="n">
        <f aca="false">SUM($X66:$GC66)</f>
        <v>200</v>
      </c>
      <c r="GE66" s="65" t="n">
        <f aca="false">+GD66-T66</f>
        <v>0</v>
      </c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</row>
    <row r="67" customFormat="false" ht="12.75" hidden="false" customHeight="false" outlineLevel="0" collapsed="false">
      <c r="A67" s="96" t="n">
        <v>4</v>
      </c>
      <c r="B67" s="86" t="s">
        <v>260</v>
      </c>
      <c r="C67" s="97" t="s">
        <v>257</v>
      </c>
      <c r="D67" s="81" t="s">
        <v>295</v>
      </c>
      <c r="E67" s="0" t="s">
        <v>296</v>
      </c>
      <c r="F67" s="99" t="n">
        <v>37134</v>
      </c>
      <c r="H67" s="101" t="s">
        <v>297</v>
      </c>
      <c r="I67" s="42" t="s">
        <v>310</v>
      </c>
      <c r="J67" s="89" t="s">
        <v>298</v>
      </c>
      <c r="K67" s="39"/>
      <c r="L67" s="101" t="s">
        <v>284</v>
      </c>
      <c r="M67" s="35"/>
      <c r="N67" s="35" t="s">
        <v>299</v>
      </c>
      <c r="O67" s="101"/>
      <c r="P67" s="101"/>
      <c r="Q67" s="101"/>
      <c r="R67" s="105" t="n">
        <v>178.5</v>
      </c>
      <c r="S67" s="101" t="s">
        <v>288</v>
      </c>
      <c r="T67" s="55" t="n">
        <f aca="false">IF($S67="USD",+$R67,VLOOKUP($S67,Rates!$A$3:$C$7,3)*$R67)</f>
        <v>178.5</v>
      </c>
      <c r="U67" s="107" t="n">
        <f aca="false">DATE(2009,8,1)</f>
        <v>40026</v>
      </c>
      <c r="V67" s="18"/>
      <c r="W67" s="18"/>
      <c r="X67" s="87" t="n">
        <f aca="false">IF(AND($U67&gt;W$6,$U67&lt;=X$6),+$T67,0)</f>
        <v>0</v>
      </c>
      <c r="Y67" s="87" t="n">
        <f aca="false">IF(AND($U67&gt;X$6,$U67&lt;=Y$6),+$T67,0)</f>
        <v>0</v>
      </c>
      <c r="Z67" s="87" t="n">
        <f aca="false">IF(AND($U67&gt;Y$6,$U67&lt;=Z$6),+$T67,0)</f>
        <v>0</v>
      </c>
      <c r="AA67" s="87" t="n">
        <f aca="false">IF(AND($U67&gt;Z$6,$U67&lt;=AA$6),+$T67,0)</f>
        <v>0</v>
      </c>
      <c r="AB67" s="87" t="n">
        <f aca="false">IF(AND($U67&gt;AA$6,$U67&lt;=AB$6),+$T67,0)</f>
        <v>0</v>
      </c>
      <c r="AC67" s="87" t="n">
        <f aca="false">IF(AND($U67&gt;AB$6,$U67&lt;=AC$6),+$T67,0)</f>
        <v>0</v>
      </c>
      <c r="AD67" s="87" t="n">
        <f aca="false">IF(AND($U67&gt;AC$6,$U67&lt;=AD$6),+$T67,0)</f>
        <v>0</v>
      </c>
      <c r="AE67" s="87" t="n">
        <f aca="false">IF(AND($U67&gt;AD$6,$U67&lt;=AE$6),+$T67,0)</f>
        <v>0</v>
      </c>
      <c r="AF67" s="87" t="n">
        <f aca="false">IF(AND($U67&gt;AE$6,$U67&lt;=AF$6),+$T67,0)</f>
        <v>0</v>
      </c>
      <c r="AG67" s="87" t="n">
        <f aca="false">IF(AND($U67&gt;AF$6,$U67&lt;=AG$6),+$T67,0)</f>
        <v>0</v>
      </c>
      <c r="AH67" s="87" t="n">
        <f aca="false">IF(AND($U67&gt;AG$6,$U67&lt;=AH$6),+$T67,0)</f>
        <v>0</v>
      </c>
      <c r="AI67" s="87" t="n">
        <f aca="false">IF(AND($U67&gt;AH$6,$U67&lt;=AI$6),+$T67,0)</f>
        <v>0</v>
      </c>
      <c r="AJ67" s="87" t="n">
        <f aca="false">IF(AND($U67&gt;AI$6,$U67&lt;=AJ$6),+$T67,0)</f>
        <v>0</v>
      </c>
      <c r="AK67" s="87" t="n">
        <f aca="false">IF(AND($U67&gt;AJ$6,$U67&lt;=AK$6),+$T67,0)</f>
        <v>0</v>
      </c>
      <c r="AL67" s="87" t="n">
        <f aca="false">IF(AND($U67&gt;AK$6,$U67&lt;=AL$6),+$T67,0)</f>
        <v>0</v>
      </c>
      <c r="AM67" s="87" t="n">
        <f aca="false">IF(AND($U67&gt;AL$6,$U67&lt;=AM$6),+$T67,0)</f>
        <v>0</v>
      </c>
      <c r="AN67" s="87" t="n">
        <f aca="false">IF(AND($U67&gt;AM$6,$U67&lt;=AN$6),+$T67,0)</f>
        <v>0</v>
      </c>
      <c r="AO67" s="87" t="n">
        <f aca="false">IF(AND($U67&gt;AN$6,$U67&lt;=AO$6),+$T67,0)</f>
        <v>0</v>
      </c>
      <c r="AP67" s="87" t="n">
        <f aca="false">IF(AND($U67&gt;AO$6,$U67&lt;=AP$6),+$T67,0)</f>
        <v>0</v>
      </c>
      <c r="AQ67" s="87" t="n">
        <f aca="false">IF(AND($U67&gt;AP$6,$U67&lt;=AQ$6),+$T67,0)</f>
        <v>0</v>
      </c>
      <c r="AR67" s="87" t="n">
        <f aca="false">IF(AND($U67&gt;AQ$6,$U67&lt;=AR$6),+$T67,0)</f>
        <v>0</v>
      </c>
      <c r="AS67" s="87" t="n">
        <f aca="false">IF(AND($U67&gt;AR$6,$U67&lt;=AS$6),+$T67,0)</f>
        <v>0</v>
      </c>
      <c r="AT67" s="87" t="n">
        <f aca="false">IF(AND($U67&gt;AS$6,$U67&lt;=AT$6),+$T67,0)</f>
        <v>0</v>
      </c>
      <c r="AU67" s="87" t="n">
        <f aca="false">IF(AND($U67&gt;AT$6,$U67&lt;=AU$6),+$T67,0)</f>
        <v>0</v>
      </c>
      <c r="AV67" s="87" t="n">
        <f aca="false">IF(AND($U67&gt;AU$6,$U67&lt;=AV$6),+$T67,0)</f>
        <v>0</v>
      </c>
      <c r="AW67" s="87" t="n">
        <f aca="false">IF(AND($U67&gt;AV$6,$U67&lt;=AW$6),+$T67,0)</f>
        <v>0</v>
      </c>
      <c r="AX67" s="87" t="n">
        <f aca="false">IF(AND($U67&gt;AW$6,$U67&lt;=AX$6),+$T67,0)</f>
        <v>0</v>
      </c>
      <c r="AY67" s="87" t="n">
        <f aca="false">IF(AND($U67&gt;AX$6,$U67&lt;=AY$6),+$T67,0)</f>
        <v>0</v>
      </c>
      <c r="AZ67" s="87" t="n">
        <f aca="false">IF(AND($U67&gt;AY$6,$U67&lt;=AZ$6),+$T67,0)</f>
        <v>0</v>
      </c>
      <c r="BA67" s="87" t="n">
        <f aca="false">IF(AND($U67&gt;AZ$6,$U67&lt;=BA$6),+$T67,0)</f>
        <v>0</v>
      </c>
      <c r="BB67" s="87" t="n">
        <f aca="false">IF(AND($U67&gt;BA$6,$U67&lt;=BB$6),+$T67,0)</f>
        <v>0</v>
      </c>
      <c r="BC67" s="87" t="n">
        <f aca="false">IF(AND($U67&gt;BB$6,$U67&lt;=BC$6),+$T67,0)</f>
        <v>0</v>
      </c>
      <c r="BD67" s="87" t="n">
        <f aca="false">IF(AND($U67&gt;BC$6,$U67&lt;=BD$6),+$T67,0)</f>
        <v>178.5</v>
      </c>
      <c r="BE67" s="87" t="n">
        <f aca="false">IF(AND($U67&gt;BD$6,$U67&lt;=BE$6),+$T67,0)</f>
        <v>0</v>
      </c>
      <c r="BF67" s="87" t="n">
        <f aca="false">IF(AND($U67&gt;BE$6,$U67&lt;=BF$6),+$T67,0)</f>
        <v>0</v>
      </c>
      <c r="BG67" s="87" t="n">
        <f aca="false">IF(AND($U67&gt;BF$6,$U67&lt;=BG$6),+$T67,0)</f>
        <v>0</v>
      </c>
      <c r="BH67" s="87" t="n">
        <f aca="false">IF(AND($U67&gt;BG$6,$U67&lt;=BH$6),+$T67,0)</f>
        <v>0</v>
      </c>
      <c r="BI67" s="87" t="n">
        <f aca="false">IF(AND($U67&gt;BH$6,$U67&lt;=BI$6),+$T67,0)</f>
        <v>0</v>
      </c>
      <c r="BJ67" s="87" t="n">
        <f aca="false">IF(AND($U67&gt;BI$6,$U67&lt;=BJ$6),+$T67,0)</f>
        <v>0</v>
      </c>
      <c r="BK67" s="87" t="n">
        <f aca="false">IF(AND($U67&gt;BJ$6,$U67&lt;=BK$6),+$T67,0)</f>
        <v>0</v>
      </c>
      <c r="BL67" s="87" t="n">
        <f aca="false">IF(AND($U67&gt;BK$6,$U67&lt;=BL$6),+$T67,0)</f>
        <v>0</v>
      </c>
      <c r="BM67" s="87" t="n">
        <f aca="false">IF(AND($U67&gt;BL$6,$U67&lt;=BM$6),+$T67,0)</f>
        <v>0</v>
      </c>
      <c r="BN67" s="87" t="n">
        <f aca="false">IF(AND($U67&gt;BM$6,$U67&lt;=BN$6),+$T67,0)</f>
        <v>0</v>
      </c>
      <c r="BO67" s="87" t="n">
        <f aca="false">IF(AND($U67&gt;BN$6,$U67&lt;=BO$6),+$T67,0)</f>
        <v>0</v>
      </c>
      <c r="BP67" s="87" t="n">
        <f aca="false">IF(AND($U67&gt;BO$6,$U67&lt;=BP$6),+$T67,0)</f>
        <v>0</v>
      </c>
      <c r="BQ67" s="87" t="n">
        <f aca="false">IF(AND($U67&gt;BP$6,$U67&lt;=BQ$6),+$T67,0)</f>
        <v>0</v>
      </c>
      <c r="BR67" s="87" t="n">
        <f aca="false">IF(AND($U67&gt;BQ$6,$U67&lt;=BR$6),+$T67,0)</f>
        <v>0</v>
      </c>
      <c r="BS67" s="87" t="n">
        <f aca="false">IF(AND($U67&gt;BR$6,$U67&lt;=BS$6),+$T67,0)</f>
        <v>0</v>
      </c>
      <c r="BT67" s="87" t="n">
        <f aca="false">IF(AND($U67&gt;BS$6,$U67&lt;=BT$6),+$T67,0)</f>
        <v>0</v>
      </c>
      <c r="BU67" s="87" t="n">
        <f aca="false">IF(AND($U67&gt;BT$6,$U67&lt;=BU$6),+$T67,0)</f>
        <v>0</v>
      </c>
      <c r="BV67" s="87" t="n">
        <f aca="false">IF(AND($U67&gt;BU$6,$U67&lt;=BV$6),+$T67,0)</f>
        <v>0</v>
      </c>
      <c r="BW67" s="87" t="n">
        <f aca="false">IF(AND($U67&gt;BV$6,$U67&lt;=BW$6),+$T67,0)</f>
        <v>0</v>
      </c>
      <c r="BX67" s="87" t="n">
        <f aca="false">IF(AND($U67&gt;BW$6,$U67&lt;=BX$6),+$T67,0)</f>
        <v>0</v>
      </c>
      <c r="BY67" s="87" t="n">
        <f aca="false">IF(AND($U67&gt;BX$6,$U67&lt;=BY$6),+$T67,0)</f>
        <v>0</v>
      </c>
      <c r="BZ67" s="87" t="n">
        <f aca="false">IF(AND($U67&gt;BY$6,$U67&lt;=BZ$6),+$T67,0)</f>
        <v>0</v>
      </c>
      <c r="CA67" s="87" t="n">
        <f aca="false">IF(AND($U67&gt;BZ$6,$U67&lt;=CA$6),+$T67,0)</f>
        <v>0</v>
      </c>
      <c r="CB67" s="87" t="n">
        <f aca="false">IF(AND($U67&gt;CA$6,$U67&lt;=CB$6),+$T67,0)</f>
        <v>0</v>
      </c>
      <c r="CC67" s="87" t="n">
        <f aca="false">IF(AND($U67&gt;CB$6,$U67&lt;=CC$6),+$T67,0)</f>
        <v>0</v>
      </c>
      <c r="CD67" s="87" t="n">
        <f aca="false">IF(AND($U67&gt;CC$6,$U67&lt;=CD$6),+$T67,0)</f>
        <v>0</v>
      </c>
      <c r="CE67" s="87" t="n">
        <f aca="false">IF(AND($U67&gt;CD$6,$U67&lt;=CE$6),+$T67,0)</f>
        <v>0</v>
      </c>
      <c r="CF67" s="87" t="n">
        <f aca="false">IF(AND($U67&gt;CE$6,$U67&lt;=CF$6),+$T67,0)</f>
        <v>0</v>
      </c>
      <c r="CG67" s="87" t="n">
        <f aca="false">IF(AND($U67&gt;CF$6,$U67&lt;=CG$6),+$T67,0)</f>
        <v>0</v>
      </c>
      <c r="CH67" s="87" t="n">
        <f aca="false">IF(AND($U67&gt;CG$6,$U67&lt;=CH$6),+$T67,0)</f>
        <v>0</v>
      </c>
      <c r="CI67" s="87" t="n">
        <f aca="false">IF(AND($U67&gt;CH$6,$U67&lt;=CI$6),+$T67,0)</f>
        <v>0</v>
      </c>
      <c r="CJ67" s="87" t="n">
        <f aca="false">IF(AND($U67&gt;CI$6,$U67&lt;=CJ$6),+$T67,0)</f>
        <v>0</v>
      </c>
      <c r="CK67" s="87" t="n">
        <f aca="false">IF(AND($U67&gt;CJ$6,$U67&lt;=CK$6),+$T67,0)</f>
        <v>0</v>
      </c>
      <c r="CL67" s="87" t="n">
        <f aca="false">IF(AND($U67&gt;CK$6,$U67&lt;=CL$6),+$T67,0)</f>
        <v>0</v>
      </c>
      <c r="CM67" s="87" t="n">
        <f aca="false">IF(AND($U67&gt;CL$6,$U67&lt;=CM$6),+$T67,0)</f>
        <v>0</v>
      </c>
      <c r="CN67" s="87" t="n">
        <f aca="false">IF(AND($U67&gt;CM$6,$U67&lt;=CN$6),+$T67,0)</f>
        <v>0</v>
      </c>
      <c r="CO67" s="87" t="n">
        <f aca="false">IF(AND($U67&gt;CN$6,$U67&lt;=CO$6),+$T67,0)</f>
        <v>0</v>
      </c>
      <c r="CP67" s="87" t="n">
        <f aca="false">IF(AND($U67&gt;CO$6,$U67&lt;=CP$6),+$T67,0)</f>
        <v>0</v>
      </c>
      <c r="CQ67" s="87" t="n">
        <f aca="false">IF(AND($U67&gt;CP$6,$U67&lt;=CQ$6),+$T67,0)</f>
        <v>0</v>
      </c>
      <c r="CR67" s="87" t="n">
        <f aca="false">IF(AND($U67&gt;CQ$6,$U67&lt;=CR$6),+$T67,0)</f>
        <v>0</v>
      </c>
      <c r="CS67" s="87" t="n">
        <f aca="false">IF(AND($U67&gt;CR$6,$U67&lt;=CS$6),+$T67,0)</f>
        <v>0</v>
      </c>
      <c r="CT67" s="87" t="n">
        <f aca="false">IF(AND($U67&gt;CS$6,$U67&lt;=CT$6),+$T67,0)</f>
        <v>0</v>
      </c>
      <c r="CU67" s="87" t="n">
        <f aca="false">IF(AND($U67&gt;CT$6,$U67&lt;=CU$6),+$T67,0)</f>
        <v>0</v>
      </c>
      <c r="CV67" s="87" t="n">
        <f aca="false">IF(AND($U67&gt;CU$6,$U67&lt;=CV$6),+$T67,0)</f>
        <v>0</v>
      </c>
      <c r="CW67" s="87" t="n">
        <f aca="false">IF(AND($U67&gt;CV$6,$U67&lt;=CW$6),+$T67,0)</f>
        <v>0</v>
      </c>
      <c r="CX67" s="87" t="n">
        <f aca="false">IF(AND($U67&gt;CW$6,$U67&lt;=CX$6),+$T67,0)</f>
        <v>0</v>
      </c>
      <c r="CY67" s="87" t="n">
        <f aca="false">IF(AND($U67&gt;CX$6,$U67&lt;=CY$6),+$T67,0)</f>
        <v>0</v>
      </c>
      <c r="CZ67" s="87" t="n">
        <f aca="false">IF(AND($U67&gt;CY$6,$U67&lt;=CZ$6),+$T67,0)</f>
        <v>0</v>
      </c>
      <c r="DA67" s="87" t="n">
        <f aca="false">IF(AND($U67&gt;CZ$6,$U67&lt;=DA$6),+$T67,0)</f>
        <v>0</v>
      </c>
      <c r="DB67" s="87" t="n">
        <f aca="false">IF(AND($U67&gt;DA$6,$U67&lt;=DB$6),+$T67,0)</f>
        <v>0</v>
      </c>
      <c r="DC67" s="87" t="n">
        <f aca="false">IF(AND($U67&gt;DB$6,$U67&lt;=DC$6),+$T67,0)</f>
        <v>0</v>
      </c>
      <c r="DD67" s="87" t="n">
        <f aca="false">IF(AND($U67&gt;DC$6,$U67&lt;=DD$6),+$T67,0)</f>
        <v>0</v>
      </c>
      <c r="DE67" s="87" t="n">
        <f aca="false">IF(AND($U67&gt;DD$6,$U67&lt;=DE$6),+$T67,0)</f>
        <v>0</v>
      </c>
      <c r="DF67" s="87" t="n">
        <f aca="false">IF(AND($U67&gt;DE$6,$U67&lt;=DF$6),+$T67,0)</f>
        <v>0</v>
      </c>
      <c r="DG67" s="87" t="n">
        <f aca="false">IF(AND($U67&gt;DF$6,$U67&lt;=DG$6),+$T67,0)</f>
        <v>0</v>
      </c>
      <c r="DH67" s="87" t="n">
        <f aca="false">IF(AND($U67&gt;DG$6,$U67&lt;=DH$6),+$T67,0)</f>
        <v>0</v>
      </c>
      <c r="DI67" s="87" t="n">
        <f aca="false">IF(AND($U67&gt;DH$6,$U67&lt;=DI$6),+$T67,0)</f>
        <v>0</v>
      </c>
      <c r="DJ67" s="87" t="n">
        <f aca="false">IF(AND($U67&gt;DI$6,$U67&lt;=DJ$6),+$T67,0)</f>
        <v>0</v>
      </c>
      <c r="DK67" s="87" t="n">
        <f aca="false">IF(AND($U67&gt;DJ$6,$U67&lt;=DK$6),+$T67,0)</f>
        <v>0</v>
      </c>
      <c r="DL67" s="87" t="n">
        <f aca="false">IF(AND($U67&gt;DK$6,$U67&lt;=DL$6),+$T67,0)</f>
        <v>0</v>
      </c>
      <c r="DM67" s="87" t="n">
        <f aca="false">IF(AND($U67&gt;DL$6,$U67&lt;=DM$6),+$T67,0)</f>
        <v>0</v>
      </c>
      <c r="DN67" s="87" t="n">
        <f aca="false">IF(AND($U67&gt;DM$6,$U67&lt;=DN$6),+$T67,0)</f>
        <v>0</v>
      </c>
      <c r="DO67" s="87" t="n">
        <f aca="false">IF(AND($U67&gt;DN$6,$U67&lt;=DO$6),+$T67,0)</f>
        <v>0</v>
      </c>
      <c r="DP67" s="87" t="n">
        <f aca="false">IF(AND($U67&gt;DO$6,$U67&lt;=DP$6),+$T67,0)</f>
        <v>0</v>
      </c>
      <c r="DQ67" s="87" t="n">
        <f aca="false">IF(AND($U67&gt;DP$6,$U67&lt;=DQ$6),+$T67,0)</f>
        <v>0</v>
      </c>
      <c r="DR67" s="87" t="n">
        <f aca="false">IF(AND($U67&gt;DQ$6,$U67&lt;=DR$6),+$T67,0)</f>
        <v>0</v>
      </c>
      <c r="DS67" s="87" t="n">
        <f aca="false">IF(AND($U67&gt;DR$6,$U67&lt;=DS$6),+$T67,0)</f>
        <v>0</v>
      </c>
      <c r="DT67" s="87" t="n">
        <f aca="false">IF(AND($U67&gt;DS$6,$U67&lt;=DT$6),+$T67,0)</f>
        <v>0</v>
      </c>
      <c r="DU67" s="87" t="n">
        <f aca="false">IF(AND($U67&gt;DT$6,$U67&lt;=DU$6),+$T67,0)</f>
        <v>0</v>
      </c>
      <c r="DV67" s="87" t="n">
        <f aca="false">IF(AND($U67&gt;DU$6,$U67&lt;=DV$6),+$T67,0)</f>
        <v>0</v>
      </c>
      <c r="DW67" s="87" t="n">
        <f aca="false">IF(AND($U67&gt;DV$6,$U67&lt;=DW$6),+$T67,0)</f>
        <v>0</v>
      </c>
      <c r="DX67" s="87" t="n">
        <f aca="false">IF(AND($U67&gt;DW$6,$U67&lt;=DX$6),+$T67,0)</f>
        <v>0</v>
      </c>
      <c r="DY67" s="87" t="n">
        <f aca="false">IF(AND($U67&gt;DX$6,$U67&lt;=DY$6),+$T67,0)</f>
        <v>0</v>
      </c>
      <c r="DZ67" s="87" t="n">
        <f aca="false">IF(AND($U67&gt;DY$6,$U67&lt;=DZ$6),+$T67,0)</f>
        <v>0</v>
      </c>
      <c r="EA67" s="87" t="n">
        <f aca="false">IF(AND($U67&gt;DZ$6,$U67&lt;=EA$6),+$T67,0)</f>
        <v>0</v>
      </c>
      <c r="EB67" s="87" t="n">
        <f aca="false">IF(AND($U67&gt;EA$6,$U67&lt;=EB$6),+$T67,0)</f>
        <v>0</v>
      </c>
      <c r="EC67" s="87" t="n">
        <f aca="false">IF(AND($U67&gt;EB$6,$U67&lt;=EC$6),+$T67,0)</f>
        <v>0</v>
      </c>
      <c r="ED67" s="87" t="n">
        <f aca="false">IF(AND($U67&gt;EC$6,$U67&lt;=ED$6),+$T67,0)</f>
        <v>0</v>
      </c>
      <c r="EE67" s="87" t="n">
        <f aca="false">IF(AND($U67&gt;ED$6,$U67&lt;=EE$6),+$T67,0)</f>
        <v>0</v>
      </c>
      <c r="EF67" s="87" t="n">
        <f aca="false">IF(AND($U67&gt;EE$6,$U67&lt;=EF$6),+$T67,0)</f>
        <v>0</v>
      </c>
      <c r="EG67" s="87" t="n">
        <f aca="false">IF(AND($U67&gt;EF$6,$U67&lt;=EG$6),+$T67,0)</f>
        <v>0</v>
      </c>
      <c r="EH67" s="87" t="n">
        <f aca="false">IF(AND($U67&gt;EG$6,$U67&lt;=EH$6),+$T67,0)</f>
        <v>0</v>
      </c>
      <c r="EI67" s="87" t="n">
        <f aca="false">IF(AND($U67&gt;EH$6,$U67&lt;=EI$6),+$T67,0)</f>
        <v>0</v>
      </c>
      <c r="EJ67" s="87" t="n">
        <f aca="false">IF(AND($U67&gt;EI$6,$U67&lt;=EJ$6),+$T67,0)</f>
        <v>0</v>
      </c>
      <c r="EK67" s="87" t="n">
        <f aca="false">IF(AND($U67&gt;EJ$6,$U67&lt;=EK$6),+$T67,0)</f>
        <v>0</v>
      </c>
      <c r="EL67" s="87" t="n">
        <f aca="false">IF(AND($U67&gt;EK$6,$U67&lt;=EL$6),+$T67,0)</f>
        <v>0</v>
      </c>
      <c r="EM67" s="87" t="n">
        <f aca="false">IF(AND($U67&gt;EL$6,$U67&lt;=EM$6),+$T67,0)</f>
        <v>0</v>
      </c>
      <c r="EN67" s="87" t="n">
        <f aca="false">IF(AND($U67&gt;EM$6,$U67&lt;=EN$6),+$T67,0)</f>
        <v>0</v>
      </c>
      <c r="EO67" s="87" t="n">
        <f aca="false">IF(AND($U67&gt;EN$6,$U67&lt;=EO$6),+$T67,0)</f>
        <v>0</v>
      </c>
      <c r="EP67" s="87" t="n">
        <f aca="false">IF(AND($U67&gt;EO$6,$U67&lt;=EP$6),+$T67,0)</f>
        <v>0</v>
      </c>
      <c r="EQ67" s="87" t="n">
        <f aca="false">IF(AND($U67&gt;EP$6,$U67&lt;=EQ$6),+$T67,0)</f>
        <v>0</v>
      </c>
      <c r="ER67" s="87" t="n">
        <f aca="false">IF(AND($U67&gt;EQ$6,$U67&lt;=ER$6),+$T67,0)</f>
        <v>0</v>
      </c>
      <c r="ES67" s="87" t="n">
        <f aca="false">IF(AND($U67&gt;ER$6,$U67&lt;=ES$6),+$T67,0)</f>
        <v>0</v>
      </c>
      <c r="ET67" s="87" t="n">
        <f aca="false">IF(AND($U67&gt;ES$6,$U67&lt;=ET$6),+$T67,0)</f>
        <v>0</v>
      </c>
      <c r="EU67" s="87" t="n">
        <f aca="false">IF(AND($U67&gt;ET$6,$U67&lt;=EU$6),+$T67,0)</f>
        <v>0</v>
      </c>
      <c r="EV67" s="87" t="n">
        <f aca="false">IF(AND($U67&gt;EU$6,$U67&lt;=EV$6),+$T67,0)</f>
        <v>0</v>
      </c>
      <c r="EW67" s="87" t="n">
        <f aca="false">IF(AND($U67&gt;EV$6,$U67&lt;=EW$6),+$T67,0)</f>
        <v>0</v>
      </c>
      <c r="EX67" s="87" t="n">
        <f aca="false">IF(AND($U67&gt;EW$6,$U67&lt;=EX$6),+$T67,0)</f>
        <v>0</v>
      </c>
      <c r="EY67" s="87" t="n">
        <f aca="false">IF(AND($U67&gt;EX$6,$U67&lt;=EY$6),+$T67,0)</f>
        <v>0</v>
      </c>
      <c r="EZ67" s="87" t="n">
        <f aca="false">IF(AND($U67&gt;EY$6,$U67&lt;=EZ$6),+$T67,0)</f>
        <v>0</v>
      </c>
      <c r="FA67" s="87" t="n">
        <f aca="false">IF(AND($U67&gt;EZ$6,$U67&lt;=FA$6),+$T67,0)</f>
        <v>0</v>
      </c>
      <c r="FB67" s="87" t="n">
        <f aca="false">IF(AND($U67&gt;FA$6,$U67&lt;=FB$6),+$T67,0)</f>
        <v>0</v>
      </c>
      <c r="FC67" s="87" t="n">
        <f aca="false">IF(AND($U67&gt;FB$6,$U67&lt;=FC$6),+$T67,0)</f>
        <v>0</v>
      </c>
      <c r="FD67" s="87" t="n">
        <f aca="false">IF(AND($U67&gt;FC$6,$U67&lt;=FD$6),+$T67,0)</f>
        <v>0</v>
      </c>
      <c r="FE67" s="87" t="n">
        <f aca="false">IF(AND($U67&gt;FD$6,$U67&lt;=FE$6),+$T67,0)</f>
        <v>0</v>
      </c>
      <c r="FF67" s="87" t="n">
        <f aca="false">IF(AND($U67&gt;FE$6,$U67&lt;=FF$6),+$T67,0)</f>
        <v>0</v>
      </c>
      <c r="FG67" s="87" t="n">
        <f aca="false">IF(AND($U67&gt;FF$6,$U67&lt;=FG$6),+$T67,0)</f>
        <v>0</v>
      </c>
      <c r="FH67" s="87" t="n">
        <f aca="false">IF(AND($U67&gt;FG$6,$U67&lt;=FH$6),+$T67,0)</f>
        <v>0</v>
      </c>
      <c r="FI67" s="87" t="n">
        <f aca="false">IF(AND($U67&gt;FH$6,$U67&lt;=FI$6),+$T67,0)</f>
        <v>0</v>
      </c>
      <c r="FJ67" s="87" t="n">
        <f aca="false">IF(AND($U67&gt;FI$6,$U67&lt;=FJ$6),+$T67,0)</f>
        <v>0</v>
      </c>
      <c r="FK67" s="87" t="n">
        <f aca="false">IF(AND($U67&gt;FJ$6,$U67&lt;=FK$6),+$T67,0)</f>
        <v>0</v>
      </c>
      <c r="FL67" s="87" t="n">
        <f aca="false">IF(AND($U67&gt;FK$6,$U67&lt;=FL$6),+$T67,0)</f>
        <v>0</v>
      </c>
      <c r="FM67" s="87" t="n">
        <f aca="false">IF(AND($U67&gt;FL$6,$U67&lt;=FM$6),+$T67,0)</f>
        <v>0</v>
      </c>
      <c r="FN67" s="87" t="n">
        <f aca="false">IF(AND($U67&gt;FM$6,$U67&lt;=FN$6),+$T67,0)</f>
        <v>0</v>
      </c>
      <c r="FO67" s="87" t="n">
        <f aca="false">IF(AND($U67&gt;FN$6,$U67&lt;=FO$6),+$T67,0)</f>
        <v>0</v>
      </c>
      <c r="FP67" s="87" t="n">
        <f aca="false">IF(AND($U67&gt;FO$6,$U67&lt;=FP$6),+$T67,0)</f>
        <v>0</v>
      </c>
      <c r="FQ67" s="87" t="n">
        <f aca="false">IF(AND($U67&gt;FP$6,$U67&lt;=FQ$6),+$T67,0)</f>
        <v>0</v>
      </c>
      <c r="FR67" s="87" t="n">
        <f aca="false">IF(AND($U67&gt;FQ$6,$U67&lt;=FR$6),+$T67,0)</f>
        <v>0</v>
      </c>
      <c r="FS67" s="87" t="n">
        <f aca="false">IF(AND($U67&gt;FR$6,$U67&lt;=FS$6),+$T67,0)</f>
        <v>0</v>
      </c>
      <c r="FT67" s="87" t="n">
        <f aca="false">IF(AND($U67&gt;FS$6,$U67&lt;=FT$6),+$T67,0)</f>
        <v>0</v>
      </c>
      <c r="FU67" s="87" t="n">
        <f aca="false">IF(AND($U67&gt;FT$6,$U67&lt;=FU$6),+$T67,0)</f>
        <v>0</v>
      </c>
      <c r="FV67" s="87" t="n">
        <f aca="false">IF(AND($U67&gt;FU$6,$U67&lt;=FV$6),+$T67,0)</f>
        <v>0</v>
      </c>
      <c r="FW67" s="87" t="n">
        <f aca="false">IF(AND($U67&gt;FV$6,$U67&lt;=FW$6),+$T67,0)</f>
        <v>0</v>
      </c>
      <c r="FX67" s="87" t="n">
        <f aca="false">IF(AND($U67&gt;FW$6,$U67&lt;=FX$6),+$T67,0)</f>
        <v>0</v>
      </c>
      <c r="FY67" s="87" t="n">
        <f aca="false">IF(AND($U67&gt;FX$6,$U67&lt;=FY$6),+$T67,0)</f>
        <v>0</v>
      </c>
      <c r="FZ67" s="87" t="n">
        <f aca="false">IF(AND($U67&gt;FY$6,$U67&lt;=FZ$6),+$T67,0)</f>
        <v>0</v>
      </c>
      <c r="GA67" s="87" t="n">
        <f aca="false">IF(AND($U67&gt;FZ$6,$U67&lt;=GA$6),+$T67,0)</f>
        <v>0</v>
      </c>
      <c r="GB67" s="87" t="n">
        <f aca="false">IF(AND($U67&gt;GA$6,$U67&lt;=GB$6),+$T67,0)</f>
        <v>0</v>
      </c>
      <c r="GC67" s="18"/>
      <c r="GD67" s="65" t="n">
        <f aca="false">SUM($X67:$GC67)</f>
        <v>178.5</v>
      </c>
      <c r="GE67" s="65" t="n">
        <f aca="false">+GD67-T67</f>
        <v>0</v>
      </c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  <c r="IV67" s="18"/>
      <c r="IW67" s="18"/>
    </row>
    <row r="68" customFormat="false" ht="12.75" hidden="false" customHeight="false" outlineLevel="0" collapsed="false">
      <c r="A68" s="96" t="n">
        <v>4</v>
      </c>
      <c r="B68" s="86" t="s">
        <v>260</v>
      </c>
      <c r="C68" s="97" t="s">
        <v>257</v>
      </c>
      <c r="D68" s="81" t="s">
        <v>295</v>
      </c>
      <c r="E68" s="0" t="s">
        <v>296</v>
      </c>
      <c r="F68" s="99" t="n">
        <v>37134</v>
      </c>
      <c r="H68" s="101" t="s">
        <v>297</v>
      </c>
      <c r="I68" s="42" t="s">
        <v>328</v>
      </c>
      <c r="J68" s="89" t="s">
        <v>298</v>
      </c>
      <c r="K68" s="39"/>
      <c r="L68" s="101" t="s">
        <v>284</v>
      </c>
      <c r="M68" s="35"/>
      <c r="N68" s="35" t="s">
        <v>299</v>
      </c>
      <c r="O68" s="101"/>
      <c r="P68" s="101"/>
      <c r="Q68" s="101"/>
      <c r="R68" s="105" t="n">
        <v>250</v>
      </c>
      <c r="S68" s="101" t="s">
        <v>288</v>
      </c>
      <c r="T68" s="55" t="n">
        <f aca="false">IF($S68="USD",+$R68,VLOOKUP($S68,Rates!$A$3:$C$7,3)*$R68)</f>
        <v>250</v>
      </c>
      <c r="U68" s="107" t="n">
        <f aca="false">DATE(2011,6,1)</f>
        <v>40695</v>
      </c>
      <c r="V68" s="18"/>
      <c r="W68" s="18"/>
      <c r="X68" s="87" t="n">
        <f aca="false">IF(AND($U68&gt;W$6,$U68&lt;=X$6),+$T68,0)</f>
        <v>0</v>
      </c>
      <c r="Y68" s="87" t="n">
        <f aca="false">IF(AND($U68&gt;X$6,$U68&lt;=Y$6),+$T68,0)</f>
        <v>0</v>
      </c>
      <c r="Z68" s="87" t="n">
        <f aca="false">IF(AND($U68&gt;Y$6,$U68&lt;=Z$6),+$T68,0)</f>
        <v>0</v>
      </c>
      <c r="AA68" s="87" t="n">
        <f aca="false">IF(AND($U68&gt;Z$6,$U68&lt;=AA$6),+$T68,0)</f>
        <v>0</v>
      </c>
      <c r="AB68" s="87" t="n">
        <f aca="false">IF(AND($U68&gt;AA$6,$U68&lt;=AB$6),+$T68,0)</f>
        <v>0</v>
      </c>
      <c r="AC68" s="87" t="n">
        <f aca="false">IF(AND($U68&gt;AB$6,$U68&lt;=AC$6),+$T68,0)</f>
        <v>0</v>
      </c>
      <c r="AD68" s="87" t="n">
        <f aca="false">IF(AND($U68&gt;AC$6,$U68&lt;=AD$6),+$T68,0)</f>
        <v>0</v>
      </c>
      <c r="AE68" s="87" t="n">
        <f aca="false">IF(AND($U68&gt;AD$6,$U68&lt;=AE$6),+$T68,0)</f>
        <v>0</v>
      </c>
      <c r="AF68" s="87" t="n">
        <f aca="false">IF(AND($U68&gt;AE$6,$U68&lt;=AF$6),+$T68,0)</f>
        <v>0</v>
      </c>
      <c r="AG68" s="87" t="n">
        <f aca="false">IF(AND($U68&gt;AF$6,$U68&lt;=AG$6),+$T68,0)</f>
        <v>0</v>
      </c>
      <c r="AH68" s="87" t="n">
        <f aca="false">IF(AND($U68&gt;AG$6,$U68&lt;=AH$6),+$T68,0)</f>
        <v>0</v>
      </c>
      <c r="AI68" s="87" t="n">
        <f aca="false">IF(AND($U68&gt;AH$6,$U68&lt;=AI$6),+$T68,0)</f>
        <v>0</v>
      </c>
      <c r="AJ68" s="87" t="n">
        <f aca="false">IF(AND($U68&gt;AI$6,$U68&lt;=AJ$6),+$T68,0)</f>
        <v>0</v>
      </c>
      <c r="AK68" s="87" t="n">
        <f aca="false">IF(AND($U68&gt;AJ$6,$U68&lt;=AK$6),+$T68,0)</f>
        <v>0</v>
      </c>
      <c r="AL68" s="87" t="n">
        <f aca="false">IF(AND($U68&gt;AK$6,$U68&lt;=AL$6),+$T68,0)</f>
        <v>0</v>
      </c>
      <c r="AM68" s="87" t="n">
        <f aca="false">IF(AND($U68&gt;AL$6,$U68&lt;=AM$6),+$T68,0)</f>
        <v>0</v>
      </c>
      <c r="AN68" s="87" t="n">
        <f aca="false">IF(AND($U68&gt;AM$6,$U68&lt;=AN$6),+$T68,0)</f>
        <v>0</v>
      </c>
      <c r="AO68" s="87" t="n">
        <f aca="false">IF(AND($U68&gt;AN$6,$U68&lt;=AO$6),+$T68,0)</f>
        <v>0</v>
      </c>
      <c r="AP68" s="87" t="n">
        <f aca="false">IF(AND($U68&gt;AO$6,$U68&lt;=AP$6),+$T68,0)</f>
        <v>0</v>
      </c>
      <c r="AQ68" s="87" t="n">
        <f aca="false">IF(AND($U68&gt;AP$6,$U68&lt;=AQ$6),+$T68,0)</f>
        <v>0</v>
      </c>
      <c r="AR68" s="87" t="n">
        <f aca="false">IF(AND($U68&gt;AQ$6,$U68&lt;=AR$6),+$T68,0)</f>
        <v>0</v>
      </c>
      <c r="AS68" s="87" t="n">
        <f aca="false">IF(AND($U68&gt;AR$6,$U68&lt;=AS$6),+$T68,0)</f>
        <v>0</v>
      </c>
      <c r="AT68" s="87" t="n">
        <f aca="false">IF(AND($U68&gt;AS$6,$U68&lt;=AT$6),+$T68,0)</f>
        <v>0</v>
      </c>
      <c r="AU68" s="87" t="n">
        <f aca="false">IF(AND($U68&gt;AT$6,$U68&lt;=AU$6),+$T68,0)</f>
        <v>0</v>
      </c>
      <c r="AV68" s="87" t="n">
        <f aca="false">IF(AND($U68&gt;AU$6,$U68&lt;=AV$6),+$T68,0)</f>
        <v>0</v>
      </c>
      <c r="AW68" s="87" t="n">
        <f aca="false">IF(AND($U68&gt;AV$6,$U68&lt;=AW$6),+$T68,0)</f>
        <v>0</v>
      </c>
      <c r="AX68" s="87" t="n">
        <f aca="false">IF(AND($U68&gt;AW$6,$U68&lt;=AX$6),+$T68,0)</f>
        <v>0</v>
      </c>
      <c r="AY68" s="87" t="n">
        <f aca="false">IF(AND($U68&gt;AX$6,$U68&lt;=AY$6),+$T68,0)</f>
        <v>0</v>
      </c>
      <c r="AZ68" s="87" t="n">
        <f aca="false">IF(AND($U68&gt;AY$6,$U68&lt;=AZ$6),+$T68,0)</f>
        <v>0</v>
      </c>
      <c r="BA68" s="87" t="n">
        <f aca="false">IF(AND($U68&gt;AZ$6,$U68&lt;=BA$6),+$T68,0)</f>
        <v>0</v>
      </c>
      <c r="BB68" s="87" t="n">
        <f aca="false">IF(AND($U68&gt;BA$6,$U68&lt;=BB$6),+$T68,0)</f>
        <v>0</v>
      </c>
      <c r="BC68" s="87" t="n">
        <f aca="false">IF(AND($U68&gt;BB$6,$U68&lt;=BC$6),+$T68,0)</f>
        <v>0</v>
      </c>
      <c r="BD68" s="87" t="n">
        <f aca="false">IF(AND($U68&gt;BC$6,$U68&lt;=BD$6),+$T68,0)</f>
        <v>0</v>
      </c>
      <c r="BE68" s="87" t="n">
        <f aca="false">IF(AND($U68&gt;BD$6,$U68&lt;=BE$6),+$T68,0)</f>
        <v>0</v>
      </c>
      <c r="BF68" s="87" t="n">
        <f aca="false">IF(AND($U68&gt;BE$6,$U68&lt;=BF$6),+$T68,0)</f>
        <v>0</v>
      </c>
      <c r="BG68" s="87" t="n">
        <f aca="false">IF(AND($U68&gt;BF$6,$U68&lt;=BG$6),+$T68,0)</f>
        <v>0</v>
      </c>
      <c r="BH68" s="87" t="n">
        <f aca="false">IF(AND($U68&gt;BG$6,$U68&lt;=BH$6),+$T68,0)</f>
        <v>0</v>
      </c>
      <c r="BI68" s="87" t="n">
        <f aca="false">IF(AND($U68&gt;BH$6,$U68&lt;=BI$6),+$T68,0)</f>
        <v>0</v>
      </c>
      <c r="BJ68" s="87" t="n">
        <f aca="false">IF(AND($U68&gt;BI$6,$U68&lt;=BJ$6),+$T68,0)</f>
        <v>0</v>
      </c>
      <c r="BK68" s="87" t="n">
        <f aca="false">IF(AND($U68&gt;BJ$6,$U68&lt;=BK$6),+$T68,0)</f>
        <v>250</v>
      </c>
      <c r="BL68" s="87" t="n">
        <f aca="false">IF(AND($U68&gt;BK$6,$U68&lt;=BL$6),+$T68,0)</f>
        <v>0</v>
      </c>
      <c r="BM68" s="87" t="n">
        <f aca="false">IF(AND($U68&gt;BL$6,$U68&lt;=BM$6),+$T68,0)</f>
        <v>0</v>
      </c>
      <c r="BN68" s="87" t="n">
        <f aca="false">IF(AND($U68&gt;BM$6,$U68&lt;=BN$6),+$T68,0)</f>
        <v>0</v>
      </c>
      <c r="BO68" s="87" t="n">
        <f aca="false">IF(AND($U68&gt;BN$6,$U68&lt;=BO$6),+$T68,0)</f>
        <v>0</v>
      </c>
      <c r="BP68" s="87" t="n">
        <f aca="false">IF(AND($U68&gt;BO$6,$U68&lt;=BP$6),+$T68,0)</f>
        <v>0</v>
      </c>
      <c r="BQ68" s="87" t="n">
        <f aca="false">IF(AND($U68&gt;BP$6,$U68&lt;=BQ$6),+$T68,0)</f>
        <v>0</v>
      </c>
      <c r="BR68" s="87" t="n">
        <f aca="false">IF(AND($U68&gt;BQ$6,$U68&lt;=BR$6),+$T68,0)</f>
        <v>0</v>
      </c>
      <c r="BS68" s="87" t="n">
        <f aca="false">IF(AND($U68&gt;BR$6,$U68&lt;=BS$6),+$T68,0)</f>
        <v>0</v>
      </c>
      <c r="BT68" s="87" t="n">
        <f aca="false">IF(AND($U68&gt;BS$6,$U68&lt;=BT$6),+$T68,0)</f>
        <v>0</v>
      </c>
      <c r="BU68" s="87" t="n">
        <f aca="false">IF(AND($U68&gt;BT$6,$U68&lt;=BU$6),+$T68,0)</f>
        <v>0</v>
      </c>
      <c r="BV68" s="87" t="n">
        <f aca="false">IF(AND($U68&gt;BU$6,$U68&lt;=BV$6),+$T68,0)</f>
        <v>0</v>
      </c>
      <c r="BW68" s="87" t="n">
        <f aca="false">IF(AND($U68&gt;BV$6,$U68&lt;=BW$6),+$T68,0)</f>
        <v>0</v>
      </c>
      <c r="BX68" s="87" t="n">
        <f aca="false">IF(AND($U68&gt;BW$6,$U68&lt;=BX$6),+$T68,0)</f>
        <v>0</v>
      </c>
      <c r="BY68" s="87" t="n">
        <f aca="false">IF(AND($U68&gt;BX$6,$U68&lt;=BY$6),+$T68,0)</f>
        <v>0</v>
      </c>
      <c r="BZ68" s="87" t="n">
        <f aca="false">IF(AND($U68&gt;BY$6,$U68&lt;=BZ$6),+$T68,0)</f>
        <v>0</v>
      </c>
      <c r="CA68" s="87" t="n">
        <f aca="false">IF(AND($U68&gt;BZ$6,$U68&lt;=CA$6),+$T68,0)</f>
        <v>0</v>
      </c>
      <c r="CB68" s="87" t="n">
        <f aca="false">IF(AND($U68&gt;CA$6,$U68&lt;=CB$6),+$T68,0)</f>
        <v>0</v>
      </c>
      <c r="CC68" s="87" t="n">
        <f aca="false">IF(AND($U68&gt;CB$6,$U68&lt;=CC$6),+$T68,0)</f>
        <v>0</v>
      </c>
      <c r="CD68" s="87" t="n">
        <f aca="false">IF(AND($U68&gt;CC$6,$U68&lt;=CD$6),+$T68,0)</f>
        <v>0</v>
      </c>
      <c r="CE68" s="87" t="n">
        <f aca="false">IF(AND($U68&gt;CD$6,$U68&lt;=CE$6),+$T68,0)</f>
        <v>0</v>
      </c>
      <c r="CF68" s="87" t="n">
        <f aca="false">IF(AND($U68&gt;CE$6,$U68&lt;=CF$6),+$T68,0)</f>
        <v>0</v>
      </c>
      <c r="CG68" s="87" t="n">
        <f aca="false">IF(AND($U68&gt;CF$6,$U68&lt;=CG$6),+$T68,0)</f>
        <v>0</v>
      </c>
      <c r="CH68" s="87" t="n">
        <f aca="false">IF(AND($U68&gt;CG$6,$U68&lt;=CH$6),+$T68,0)</f>
        <v>0</v>
      </c>
      <c r="CI68" s="87" t="n">
        <f aca="false">IF(AND($U68&gt;CH$6,$U68&lt;=CI$6),+$T68,0)</f>
        <v>0</v>
      </c>
      <c r="CJ68" s="87" t="n">
        <f aca="false">IF(AND($U68&gt;CI$6,$U68&lt;=CJ$6),+$T68,0)</f>
        <v>0</v>
      </c>
      <c r="CK68" s="87" t="n">
        <f aca="false">IF(AND($U68&gt;CJ$6,$U68&lt;=CK$6),+$T68,0)</f>
        <v>0</v>
      </c>
      <c r="CL68" s="87" t="n">
        <f aca="false">IF(AND($U68&gt;CK$6,$U68&lt;=CL$6),+$T68,0)</f>
        <v>0</v>
      </c>
      <c r="CM68" s="87" t="n">
        <f aca="false">IF(AND($U68&gt;CL$6,$U68&lt;=CM$6),+$T68,0)</f>
        <v>0</v>
      </c>
      <c r="CN68" s="87" t="n">
        <f aca="false">IF(AND($U68&gt;CM$6,$U68&lt;=CN$6),+$T68,0)</f>
        <v>0</v>
      </c>
      <c r="CO68" s="87" t="n">
        <f aca="false">IF(AND($U68&gt;CN$6,$U68&lt;=CO$6),+$T68,0)</f>
        <v>0</v>
      </c>
      <c r="CP68" s="87" t="n">
        <f aca="false">IF(AND($U68&gt;CO$6,$U68&lt;=CP$6),+$T68,0)</f>
        <v>0</v>
      </c>
      <c r="CQ68" s="87" t="n">
        <f aca="false">IF(AND($U68&gt;CP$6,$U68&lt;=CQ$6),+$T68,0)</f>
        <v>0</v>
      </c>
      <c r="CR68" s="87" t="n">
        <f aca="false">IF(AND($U68&gt;CQ$6,$U68&lt;=CR$6),+$T68,0)</f>
        <v>0</v>
      </c>
      <c r="CS68" s="87" t="n">
        <f aca="false">IF(AND($U68&gt;CR$6,$U68&lt;=CS$6),+$T68,0)</f>
        <v>0</v>
      </c>
      <c r="CT68" s="87" t="n">
        <f aca="false">IF(AND($U68&gt;CS$6,$U68&lt;=CT$6),+$T68,0)</f>
        <v>0</v>
      </c>
      <c r="CU68" s="87" t="n">
        <f aca="false">IF(AND($U68&gt;CT$6,$U68&lt;=CU$6),+$T68,0)</f>
        <v>0</v>
      </c>
      <c r="CV68" s="87" t="n">
        <f aca="false">IF(AND($U68&gt;CU$6,$U68&lt;=CV$6),+$T68,0)</f>
        <v>0</v>
      </c>
      <c r="CW68" s="87" t="n">
        <f aca="false">IF(AND($U68&gt;CV$6,$U68&lt;=CW$6),+$T68,0)</f>
        <v>0</v>
      </c>
      <c r="CX68" s="87" t="n">
        <f aca="false">IF(AND($U68&gt;CW$6,$U68&lt;=CX$6),+$T68,0)</f>
        <v>0</v>
      </c>
      <c r="CY68" s="87" t="n">
        <f aca="false">IF(AND($U68&gt;CX$6,$U68&lt;=CY$6),+$T68,0)</f>
        <v>0</v>
      </c>
      <c r="CZ68" s="87" t="n">
        <f aca="false">IF(AND($U68&gt;CY$6,$U68&lt;=CZ$6),+$T68,0)</f>
        <v>0</v>
      </c>
      <c r="DA68" s="87" t="n">
        <f aca="false">IF(AND($U68&gt;CZ$6,$U68&lt;=DA$6),+$T68,0)</f>
        <v>0</v>
      </c>
      <c r="DB68" s="87" t="n">
        <f aca="false">IF(AND($U68&gt;DA$6,$U68&lt;=DB$6),+$T68,0)</f>
        <v>0</v>
      </c>
      <c r="DC68" s="87" t="n">
        <f aca="false">IF(AND($U68&gt;DB$6,$U68&lt;=DC$6),+$T68,0)</f>
        <v>0</v>
      </c>
      <c r="DD68" s="87" t="n">
        <f aca="false">IF(AND($U68&gt;DC$6,$U68&lt;=DD$6),+$T68,0)</f>
        <v>0</v>
      </c>
      <c r="DE68" s="87" t="n">
        <f aca="false">IF(AND($U68&gt;DD$6,$U68&lt;=DE$6),+$T68,0)</f>
        <v>0</v>
      </c>
      <c r="DF68" s="87" t="n">
        <f aca="false">IF(AND($U68&gt;DE$6,$U68&lt;=DF$6),+$T68,0)</f>
        <v>0</v>
      </c>
      <c r="DG68" s="87" t="n">
        <f aca="false">IF(AND($U68&gt;DF$6,$U68&lt;=DG$6),+$T68,0)</f>
        <v>0</v>
      </c>
      <c r="DH68" s="87" t="n">
        <f aca="false">IF(AND($U68&gt;DG$6,$U68&lt;=DH$6),+$T68,0)</f>
        <v>0</v>
      </c>
      <c r="DI68" s="87" t="n">
        <f aca="false">IF(AND($U68&gt;DH$6,$U68&lt;=DI$6),+$T68,0)</f>
        <v>0</v>
      </c>
      <c r="DJ68" s="87" t="n">
        <f aca="false">IF(AND($U68&gt;DI$6,$U68&lt;=DJ$6),+$T68,0)</f>
        <v>0</v>
      </c>
      <c r="DK68" s="87" t="n">
        <f aca="false">IF(AND($U68&gt;DJ$6,$U68&lt;=DK$6),+$T68,0)</f>
        <v>0</v>
      </c>
      <c r="DL68" s="87" t="n">
        <f aca="false">IF(AND($U68&gt;DK$6,$U68&lt;=DL$6),+$T68,0)</f>
        <v>0</v>
      </c>
      <c r="DM68" s="87" t="n">
        <f aca="false">IF(AND($U68&gt;DL$6,$U68&lt;=DM$6),+$T68,0)</f>
        <v>0</v>
      </c>
      <c r="DN68" s="87" t="n">
        <f aca="false">IF(AND($U68&gt;DM$6,$U68&lt;=DN$6),+$T68,0)</f>
        <v>0</v>
      </c>
      <c r="DO68" s="87" t="n">
        <f aca="false">IF(AND($U68&gt;DN$6,$U68&lt;=DO$6),+$T68,0)</f>
        <v>0</v>
      </c>
      <c r="DP68" s="87" t="n">
        <f aca="false">IF(AND($U68&gt;DO$6,$U68&lt;=DP$6),+$T68,0)</f>
        <v>0</v>
      </c>
      <c r="DQ68" s="87" t="n">
        <f aca="false">IF(AND($U68&gt;DP$6,$U68&lt;=DQ$6),+$T68,0)</f>
        <v>0</v>
      </c>
      <c r="DR68" s="87" t="n">
        <f aca="false">IF(AND($U68&gt;DQ$6,$U68&lt;=DR$6),+$T68,0)</f>
        <v>0</v>
      </c>
      <c r="DS68" s="87" t="n">
        <f aca="false">IF(AND($U68&gt;DR$6,$U68&lt;=DS$6),+$T68,0)</f>
        <v>0</v>
      </c>
      <c r="DT68" s="87" t="n">
        <f aca="false">IF(AND($U68&gt;DS$6,$U68&lt;=DT$6),+$T68,0)</f>
        <v>0</v>
      </c>
      <c r="DU68" s="87" t="n">
        <f aca="false">IF(AND($U68&gt;DT$6,$U68&lt;=DU$6),+$T68,0)</f>
        <v>0</v>
      </c>
      <c r="DV68" s="87" t="n">
        <f aca="false">IF(AND($U68&gt;DU$6,$U68&lt;=DV$6),+$T68,0)</f>
        <v>0</v>
      </c>
      <c r="DW68" s="87" t="n">
        <f aca="false">IF(AND($U68&gt;DV$6,$U68&lt;=DW$6),+$T68,0)</f>
        <v>0</v>
      </c>
      <c r="DX68" s="87" t="n">
        <f aca="false">IF(AND($U68&gt;DW$6,$U68&lt;=DX$6),+$T68,0)</f>
        <v>0</v>
      </c>
      <c r="DY68" s="87" t="n">
        <f aca="false">IF(AND($U68&gt;DX$6,$U68&lt;=DY$6),+$T68,0)</f>
        <v>0</v>
      </c>
      <c r="DZ68" s="87" t="n">
        <f aca="false">IF(AND($U68&gt;DY$6,$U68&lt;=DZ$6),+$T68,0)</f>
        <v>0</v>
      </c>
      <c r="EA68" s="87" t="n">
        <f aca="false">IF(AND($U68&gt;DZ$6,$U68&lt;=EA$6),+$T68,0)</f>
        <v>0</v>
      </c>
      <c r="EB68" s="87" t="n">
        <f aca="false">IF(AND($U68&gt;EA$6,$U68&lt;=EB$6),+$T68,0)</f>
        <v>0</v>
      </c>
      <c r="EC68" s="87" t="n">
        <f aca="false">IF(AND($U68&gt;EB$6,$U68&lt;=EC$6),+$T68,0)</f>
        <v>0</v>
      </c>
      <c r="ED68" s="87" t="n">
        <f aca="false">IF(AND($U68&gt;EC$6,$U68&lt;=ED$6),+$T68,0)</f>
        <v>0</v>
      </c>
      <c r="EE68" s="87" t="n">
        <f aca="false">IF(AND($U68&gt;ED$6,$U68&lt;=EE$6),+$T68,0)</f>
        <v>0</v>
      </c>
      <c r="EF68" s="87" t="n">
        <f aca="false">IF(AND($U68&gt;EE$6,$U68&lt;=EF$6),+$T68,0)</f>
        <v>0</v>
      </c>
      <c r="EG68" s="87" t="n">
        <f aca="false">IF(AND($U68&gt;EF$6,$U68&lt;=EG$6),+$T68,0)</f>
        <v>0</v>
      </c>
      <c r="EH68" s="87" t="n">
        <f aca="false">IF(AND($U68&gt;EG$6,$U68&lt;=EH$6),+$T68,0)</f>
        <v>0</v>
      </c>
      <c r="EI68" s="87" t="n">
        <f aca="false">IF(AND($U68&gt;EH$6,$U68&lt;=EI$6),+$T68,0)</f>
        <v>0</v>
      </c>
      <c r="EJ68" s="87" t="n">
        <f aca="false">IF(AND($U68&gt;EI$6,$U68&lt;=EJ$6),+$T68,0)</f>
        <v>0</v>
      </c>
      <c r="EK68" s="87" t="n">
        <f aca="false">IF(AND($U68&gt;EJ$6,$U68&lt;=EK$6),+$T68,0)</f>
        <v>0</v>
      </c>
      <c r="EL68" s="87" t="n">
        <f aca="false">IF(AND($U68&gt;EK$6,$U68&lt;=EL$6),+$T68,0)</f>
        <v>0</v>
      </c>
      <c r="EM68" s="87" t="n">
        <f aca="false">IF(AND($U68&gt;EL$6,$U68&lt;=EM$6),+$T68,0)</f>
        <v>0</v>
      </c>
      <c r="EN68" s="87" t="n">
        <f aca="false">IF(AND($U68&gt;EM$6,$U68&lt;=EN$6),+$T68,0)</f>
        <v>0</v>
      </c>
      <c r="EO68" s="87" t="n">
        <f aca="false">IF(AND($U68&gt;EN$6,$U68&lt;=EO$6),+$T68,0)</f>
        <v>0</v>
      </c>
      <c r="EP68" s="87" t="n">
        <f aca="false">IF(AND($U68&gt;EO$6,$U68&lt;=EP$6),+$T68,0)</f>
        <v>0</v>
      </c>
      <c r="EQ68" s="87" t="n">
        <f aca="false">IF(AND($U68&gt;EP$6,$U68&lt;=EQ$6),+$T68,0)</f>
        <v>0</v>
      </c>
      <c r="ER68" s="87" t="n">
        <f aca="false">IF(AND($U68&gt;EQ$6,$U68&lt;=ER$6),+$T68,0)</f>
        <v>0</v>
      </c>
      <c r="ES68" s="87" t="n">
        <f aca="false">IF(AND($U68&gt;ER$6,$U68&lt;=ES$6),+$T68,0)</f>
        <v>0</v>
      </c>
      <c r="ET68" s="87" t="n">
        <f aca="false">IF(AND($U68&gt;ES$6,$U68&lt;=ET$6),+$T68,0)</f>
        <v>0</v>
      </c>
      <c r="EU68" s="87" t="n">
        <f aca="false">IF(AND($U68&gt;ET$6,$U68&lt;=EU$6),+$T68,0)</f>
        <v>0</v>
      </c>
      <c r="EV68" s="87" t="n">
        <f aca="false">IF(AND($U68&gt;EU$6,$U68&lt;=EV$6),+$T68,0)</f>
        <v>0</v>
      </c>
      <c r="EW68" s="87" t="n">
        <f aca="false">IF(AND($U68&gt;EV$6,$U68&lt;=EW$6),+$T68,0)</f>
        <v>0</v>
      </c>
      <c r="EX68" s="87" t="n">
        <f aca="false">IF(AND($U68&gt;EW$6,$U68&lt;=EX$6),+$T68,0)</f>
        <v>0</v>
      </c>
      <c r="EY68" s="87" t="n">
        <f aca="false">IF(AND($U68&gt;EX$6,$U68&lt;=EY$6),+$T68,0)</f>
        <v>0</v>
      </c>
      <c r="EZ68" s="87" t="n">
        <f aca="false">IF(AND($U68&gt;EY$6,$U68&lt;=EZ$6),+$T68,0)</f>
        <v>0</v>
      </c>
      <c r="FA68" s="87" t="n">
        <f aca="false">IF(AND($U68&gt;EZ$6,$U68&lt;=FA$6),+$T68,0)</f>
        <v>0</v>
      </c>
      <c r="FB68" s="87" t="n">
        <f aca="false">IF(AND($U68&gt;FA$6,$U68&lt;=FB$6),+$T68,0)</f>
        <v>0</v>
      </c>
      <c r="FC68" s="87" t="n">
        <f aca="false">IF(AND($U68&gt;FB$6,$U68&lt;=FC$6),+$T68,0)</f>
        <v>0</v>
      </c>
      <c r="FD68" s="87" t="n">
        <f aca="false">IF(AND($U68&gt;FC$6,$U68&lt;=FD$6),+$T68,0)</f>
        <v>0</v>
      </c>
      <c r="FE68" s="87" t="n">
        <f aca="false">IF(AND($U68&gt;FD$6,$U68&lt;=FE$6),+$T68,0)</f>
        <v>0</v>
      </c>
      <c r="FF68" s="87" t="n">
        <f aca="false">IF(AND($U68&gt;FE$6,$U68&lt;=FF$6),+$T68,0)</f>
        <v>0</v>
      </c>
      <c r="FG68" s="87" t="n">
        <f aca="false">IF(AND($U68&gt;FF$6,$U68&lt;=FG$6),+$T68,0)</f>
        <v>0</v>
      </c>
      <c r="FH68" s="87" t="n">
        <f aca="false">IF(AND($U68&gt;FG$6,$U68&lt;=FH$6),+$T68,0)</f>
        <v>0</v>
      </c>
      <c r="FI68" s="87" t="n">
        <f aca="false">IF(AND($U68&gt;FH$6,$U68&lt;=FI$6),+$T68,0)</f>
        <v>0</v>
      </c>
      <c r="FJ68" s="87" t="n">
        <f aca="false">IF(AND($U68&gt;FI$6,$U68&lt;=FJ$6),+$T68,0)</f>
        <v>0</v>
      </c>
      <c r="FK68" s="87" t="n">
        <f aca="false">IF(AND($U68&gt;FJ$6,$U68&lt;=FK$6),+$T68,0)</f>
        <v>0</v>
      </c>
      <c r="FL68" s="87" t="n">
        <f aca="false">IF(AND($U68&gt;FK$6,$U68&lt;=FL$6),+$T68,0)</f>
        <v>0</v>
      </c>
      <c r="FM68" s="87" t="n">
        <f aca="false">IF(AND($U68&gt;FL$6,$U68&lt;=FM$6),+$T68,0)</f>
        <v>0</v>
      </c>
      <c r="FN68" s="87" t="n">
        <f aca="false">IF(AND($U68&gt;FM$6,$U68&lt;=FN$6),+$T68,0)</f>
        <v>0</v>
      </c>
      <c r="FO68" s="87" t="n">
        <f aca="false">IF(AND($U68&gt;FN$6,$U68&lt;=FO$6),+$T68,0)</f>
        <v>0</v>
      </c>
      <c r="FP68" s="87" t="n">
        <f aca="false">IF(AND($U68&gt;FO$6,$U68&lt;=FP$6),+$T68,0)</f>
        <v>0</v>
      </c>
      <c r="FQ68" s="87" t="n">
        <f aca="false">IF(AND($U68&gt;FP$6,$U68&lt;=FQ$6),+$T68,0)</f>
        <v>0</v>
      </c>
      <c r="FR68" s="87" t="n">
        <f aca="false">IF(AND($U68&gt;FQ$6,$U68&lt;=FR$6),+$T68,0)</f>
        <v>0</v>
      </c>
      <c r="FS68" s="87" t="n">
        <f aca="false">IF(AND($U68&gt;FR$6,$U68&lt;=FS$6),+$T68,0)</f>
        <v>0</v>
      </c>
      <c r="FT68" s="87" t="n">
        <f aca="false">IF(AND($U68&gt;FS$6,$U68&lt;=FT$6),+$T68,0)</f>
        <v>0</v>
      </c>
      <c r="FU68" s="87" t="n">
        <f aca="false">IF(AND($U68&gt;FT$6,$U68&lt;=FU$6),+$T68,0)</f>
        <v>0</v>
      </c>
      <c r="FV68" s="87" t="n">
        <f aca="false">IF(AND($U68&gt;FU$6,$U68&lt;=FV$6),+$T68,0)</f>
        <v>0</v>
      </c>
      <c r="FW68" s="87" t="n">
        <f aca="false">IF(AND($U68&gt;FV$6,$U68&lt;=FW$6),+$T68,0)</f>
        <v>0</v>
      </c>
      <c r="FX68" s="87" t="n">
        <f aca="false">IF(AND($U68&gt;FW$6,$U68&lt;=FX$6),+$T68,0)</f>
        <v>0</v>
      </c>
      <c r="FY68" s="87" t="n">
        <f aca="false">IF(AND($U68&gt;FX$6,$U68&lt;=FY$6),+$T68,0)</f>
        <v>0</v>
      </c>
      <c r="FZ68" s="87" t="n">
        <f aca="false">IF(AND($U68&gt;FY$6,$U68&lt;=FZ$6),+$T68,0)</f>
        <v>0</v>
      </c>
      <c r="GA68" s="87" t="n">
        <f aca="false">IF(AND($U68&gt;FZ$6,$U68&lt;=GA$6),+$T68,0)</f>
        <v>0</v>
      </c>
      <c r="GB68" s="87" t="n">
        <f aca="false">IF(AND($U68&gt;GA$6,$U68&lt;=GB$6),+$T68,0)</f>
        <v>0</v>
      </c>
      <c r="GC68" s="18"/>
      <c r="GD68" s="65" t="n">
        <f aca="false">SUM($X68:$GC68)</f>
        <v>250</v>
      </c>
      <c r="GE68" s="65" t="n">
        <f aca="false">+GD68-T68</f>
        <v>0</v>
      </c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</row>
    <row r="69" customFormat="false" ht="12.75" hidden="false" customHeight="false" outlineLevel="0" collapsed="false">
      <c r="A69" s="96" t="n">
        <v>4</v>
      </c>
      <c r="B69" s="86" t="s">
        <v>260</v>
      </c>
      <c r="C69" s="97" t="s">
        <v>257</v>
      </c>
      <c r="D69" s="81" t="s">
        <v>295</v>
      </c>
      <c r="E69" s="0" t="s">
        <v>296</v>
      </c>
      <c r="F69" s="99" t="n">
        <v>37134</v>
      </c>
      <c r="H69" s="101" t="s">
        <v>297</v>
      </c>
      <c r="I69" s="42" t="s">
        <v>331</v>
      </c>
      <c r="J69" s="89" t="s">
        <v>298</v>
      </c>
      <c r="K69" s="119"/>
      <c r="L69" s="101" t="s">
        <v>284</v>
      </c>
      <c r="M69" s="35"/>
      <c r="N69" s="35" t="s">
        <v>299</v>
      </c>
      <c r="O69" s="101"/>
      <c r="P69" s="101"/>
      <c r="Q69" s="101"/>
      <c r="R69" s="105" t="n">
        <v>102.75</v>
      </c>
      <c r="S69" s="101" t="s">
        <v>288</v>
      </c>
      <c r="T69" s="55" t="n">
        <f aca="false">IF($S69="USD",+$R69,VLOOKUP($S69,Rates!$A$3:$C$7,3)*$R69)</f>
        <v>102.75</v>
      </c>
      <c r="U69" s="107" t="n">
        <f aca="false">DATE(2012,9,15)</f>
        <v>41167</v>
      </c>
      <c r="V69" s="120"/>
      <c r="W69" s="120"/>
      <c r="X69" s="87" t="n">
        <f aca="false">IF(AND($U69&gt;W$6,$U69&lt;=X$6),+$T69,0)</f>
        <v>0</v>
      </c>
      <c r="Y69" s="87" t="n">
        <f aca="false">IF(AND($U69&gt;X$6,$U69&lt;=Y$6),+$T69,0)</f>
        <v>0</v>
      </c>
      <c r="Z69" s="87" t="n">
        <f aca="false">IF(AND($U69&gt;Y$6,$U69&lt;=Z$6),+$T69,0)</f>
        <v>0</v>
      </c>
      <c r="AA69" s="87" t="n">
        <f aca="false">IF(AND($U69&gt;Z$6,$U69&lt;=AA$6),+$T69,0)</f>
        <v>0</v>
      </c>
      <c r="AB69" s="87" t="n">
        <f aca="false">IF(AND($U69&gt;AA$6,$U69&lt;=AB$6),+$T69,0)</f>
        <v>0</v>
      </c>
      <c r="AC69" s="87" t="n">
        <f aca="false">IF(AND($U69&gt;AB$6,$U69&lt;=AC$6),+$T69,0)</f>
        <v>0</v>
      </c>
      <c r="AD69" s="87" t="n">
        <f aca="false">IF(AND($U69&gt;AC$6,$U69&lt;=AD$6),+$T69,0)</f>
        <v>0</v>
      </c>
      <c r="AE69" s="87" t="n">
        <f aca="false">IF(AND($U69&gt;AD$6,$U69&lt;=AE$6),+$T69,0)</f>
        <v>0</v>
      </c>
      <c r="AF69" s="87" t="n">
        <f aca="false">IF(AND($U69&gt;AE$6,$U69&lt;=AF$6),+$T69,0)</f>
        <v>0</v>
      </c>
      <c r="AG69" s="87" t="n">
        <f aca="false">IF(AND($U69&gt;AF$6,$U69&lt;=AG$6),+$T69,0)</f>
        <v>0</v>
      </c>
      <c r="AH69" s="87" t="n">
        <f aca="false">IF(AND($U69&gt;AG$6,$U69&lt;=AH$6),+$T69,0)</f>
        <v>0</v>
      </c>
      <c r="AI69" s="87" t="n">
        <f aca="false">IF(AND($U69&gt;AH$6,$U69&lt;=AI$6),+$T69,0)</f>
        <v>0</v>
      </c>
      <c r="AJ69" s="87" t="n">
        <f aca="false">IF(AND($U69&gt;AI$6,$U69&lt;=AJ$6),+$T69,0)</f>
        <v>0</v>
      </c>
      <c r="AK69" s="87" t="n">
        <f aca="false">IF(AND($U69&gt;AJ$6,$U69&lt;=AK$6),+$T69,0)</f>
        <v>0</v>
      </c>
      <c r="AL69" s="87" t="n">
        <f aca="false">IF(AND($U69&gt;AK$6,$U69&lt;=AL$6),+$T69,0)</f>
        <v>0</v>
      </c>
      <c r="AM69" s="87" t="n">
        <f aca="false">IF(AND($U69&gt;AL$6,$U69&lt;=AM$6),+$T69,0)</f>
        <v>0</v>
      </c>
      <c r="AN69" s="87" t="n">
        <f aca="false">IF(AND($U69&gt;AM$6,$U69&lt;=AN$6),+$T69,0)</f>
        <v>0</v>
      </c>
      <c r="AO69" s="87" t="n">
        <f aca="false">IF(AND($U69&gt;AN$6,$U69&lt;=AO$6),+$T69,0)</f>
        <v>0</v>
      </c>
      <c r="AP69" s="87" t="n">
        <f aca="false">IF(AND($U69&gt;AO$6,$U69&lt;=AP$6),+$T69,0)</f>
        <v>0</v>
      </c>
      <c r="AQ69" s="87" t="n">
        <f aca="false">IF(AND($U69&gt;AP$6,$U69&lt;=AQ$6),+$T69,0)</f>
        <v>0</v>
      </c>
      <c r="AR69" s="87" t="n">
        <f aca="false">IF(AND($U69&gt;AQ$6,$U69&lt;=AR$6),+$T69,0)</f>
        <v>0</v>
      </c>
      <c r="AS69" s="87" t="n">
        <f aca="false">IF(AND($U69&gt;AR$6,$U69&lt;=AS$6),+$T69,0)</f>
        <v>0</v>
      </c>
      <c r="AT69" s="87" t="n">
        <f aca="false">IF(AND($U69&gt;AS$6,$U69&lt;=AT$6),+$T69,0)</f>
        <v>0</v>
      </c>
      <c r="AU69" s="87" t="n">
        <f aca="false">IF(AND($U69&gt;AT$6,$U69&lt;=AU$6),+$T69,0)</f>
        <v>0</v>
      </c>
      <c r="AV69" s="87" t="n">
        <f aca="false">IF(AND($U69&gt;AU$6,$U69&lt;=AV$6),+$T69,0)</f>
        <v>0</v>
      </c>
      <c r="AW69" s="87" t="n">
        <f aca="false">IF(AND($U69&gt;AV$6,$U69&lt;=AW$6),+$T69,0)</f>
        <v>0</v>
      </c>
      <c r="AX69" s="87" t="n">
        <f aca="false">IF(AND($U69&gt;AW$6,$U69&lt;=AX$6),+$T69,0)</f>
        <v>0</v>
      </c>
      <c r="AY69" s="87" t="n">
        <f aca="false">IF(AND($U69&gt;AX$6,$U69&lt;=AY$6),+$T69,0)</f>
        <v>0</v>
      </c>
      <c r="AZ69" s="87" t="n">
        <f aca="false">IF(AND($U69&gt;AY$6,$U69&lt;=AZ$6),+$T69,0)</f>
        <v>0</v>
      </c>
      <c r="BA69" s="87" t="n">
        <f aca="false">IF(AND($U69&gt;AZ$6,$U69&lt;=BA$6),+$T69,0)</f>
        <v>0</v>
      </c>
      <c r="BB69" s="87" t="n">
        <f aca="false">IF(AND($U69&gt;BA$6,$U69&lt;=BB$6),+$T69,0)</f>
        <v>0</v>
      </c>
      <c r="BC69" s="87" t="n">
        <f aca="false">IF(AND($U69&gt;BB$6,$U69&lt;=BC$6),+$T69,0)</f>
        <v>0</v>
      </c>
      <c r="BD69" s="87" t="n">
        <f aca="false">IF(AND($U69&gt;BC$6,$U69&lt;=BD$6),+$T69,0)</f>
        <v>0</v>
      </c>
      <c r="BE69" s="87" t="n">
        <f aca="false">IF(AND($U69&gt;BD$6,$U69&lt;=BE$6),+$T69,0)</f>
        <v>0</v>
      </c>
      <c r="BF69" s="87" t="n">
        <f aca="false">IF(AND($U69&gt;BE$6,$U69&lt;=BF$6),+$T69,0)</f>
        <v>0</v>
      </c>
      <c r="BG69" s="87" t="n">
        <f aca="false">IF(AND($U69&gt;BF$6,$U69&lt;=BG$6),+$T69,0)</f>
        <v>0</v>
      </c>
      <c r="BH69" s="87" t="n">
        <f aca="false">IF(AND($U69&gt;BG$6,$U69&lt;=BH$6),+$T69,0)</f>
        <v>0</v>
      </c>
      <c r="BI69" s="87" t="n">
        <f aca="false">IF(AND($U69&gt;BH$6,$U69&lt;=BI$6),+$T69,0)</f>
        <v>0</v>
      </c>
      <c r="BJ69" s="87" t="n">
        <f aca="false">IF(AND($U69&gt;BI$6,$U69&lt;=BJ$6),+$T69,0)</f>
        <v>0</v>
      </c>
      <c r="BK69" s="87" t="n">
        <f aca="false">IF(AND($U69&gt;BJ$6,$U69&lt;=BK$6),+$T69,0)</f>
        <v>0</v>
      </c>
      <c r="BL69" s="87" t="n">
        <f aca="false">IF(AND($U69&gt;BK$6,$U69&lt;=BL$6),+$T69,0)</f>
        <v>0</v>
      </c>
      <c r="BM69" s="87" t="n">
        <f aca="false">IF(AND($U69&gt;BL$6,$U69&lt;=BM$6),+$T69,0)</f>
        <v>0</v>
      </c>
      <c r="BN69" s="87" t="n">
        <f aca="false">IF(AND($U69&gt;BM$6,$U69&lt;=BN$6),+$T69,0)</f>
        <v>0</v>
      </c>
      <c r="BO69" s="87" t="n">
        <f aca="false">IF(AND($U69&gt;BN$6,$U69&lt;=BO$6),+$T69,0)</f>
        <v>0</v>
      </c>
      <c r="BP69" s="87" t="n">
        <f aca="false">IF(AND($U69&gt;BO$6,$U69&lt;=BP$6),+$T69,0)</f>
        <v>102.75</v>
      </c>
      <c r="BQ69" s="87" t="n">
        <f aca="false">IF(AND($U69&gt;BP$6,$U69&lt;=BQ$6),+$T69,0)</f>
        <v>0</v>
      </c>
      <c r="BR69" s="87" t="n">
        <f aca="false">IF(AND($U69&gt;BQ$6,$U69&lt;=BR$6),+$T69,0)</f>
        <v>0</v>
      </c>
      <c r="BS69" s="87" t="n">
        <f aca="false">IF(AND($U69&gt;BR$6,$U69&lt;=BS$6),+$T69,0)</f>
        <v>0</v>
      </c>
      <c r="BT69" s="87" t="n">
        <f aca="false">IF(AND($U69&gt;BS$6,$U69&lt;=BT$6),+$T69,0)</f>
        <v>0</v>
      </c>
      <c r="BU69" s="87" t="n">
        <f aca="false">IF(AND($U69&gt;BT$6,$U69&lt;=BU$6),+$T69,0)</f>
        <v>0</v>
      </c>
      <c r="BV69" s="87" t="n">
        <f aca="false">IF(AND($U69&gt;BU$6,$U69&lt;=BV$6),+$T69,0)</f>
        <v>0</v>
      </c>
      <c r="BW69" s="87" t="n">
        <f aca="false">IF(AND($U69&gt;BV$6,$U69&lt;=BW$6),+$T69,0)</f>
        <v>0</v>
      </c>
      <c r="BX69" s="87" t="n">
        <f aca="false">IF(AND($U69&gt;BW$6,$U69&lt;=BX$6),+$T69,0)</f>
        <v>0</v>
      </c>
      <c r="BY69" s="87" t="n">
        <f aca="false">IF(AND($U69&gt;BX$6,$U69&lt;=BY$6),+$T69,0)</f>
        <v>0</v>
      </c>
      <c r="BZ69" s="87" t="n">
        <f aca="false">IF(AND($U69&gt;BY$6,$U69&lt;=BZ$6),+$T69,0)</f>
        <v>0</v>
      </c>
      <c r="CA69" s="87" t="n">
        <f aca="false">IF(AND($U69&gt;BZ$6,$U69&lt;=CA$6),+$T69,0)</f>
        <v>0</v>
      </c>
      <c r="CB69" s="87" t="n">
        <f aca="false">IF(AND($U69&gt;CA$6,$U69&lt;=CB$6),+$T69,0)</f>
        <v>0</v>
      </c>
      <c r="CC69" s="87" t="n">
        <f aca="false">IF(AND($U69&gt;CB$6,$U69&lt;=CC$6),+$T69,0)</f>
        <v>0</v>
      </c>
      <c r="CD69" s="87" t="n">
        <f aca="false">IF(AND($U69&gt;CC$6,$U69&lt;=CD$6),+$T69,0)</f>
        <v>0</v>
      </c>
      <c r="CE69" s="87" t="n">
        <f aca="false">IF(AND($U69&gt;CD$6,$U69&lt;=CE$6),+$T69,0)</f>
        <v>0</v>
      </c>
      <c r="CF69" s="87" t="n">
        <f aca="false">IF(AND($U69&gt;CE$6,$U69&lt;=CF$6),+$T69,0)</f>
        <v>0</v>
      </c>
      <c r="CG69" s="87" t="n">
        <f aca="false">IF(AND($U69&gt;CF$6,$U69&lt;=CG$6),+$T69,0)</f>
        <v>0</v>
      </c>
      <c r="CH69" s="87" t="n">
        <f aca="false">IF(AND($U69&gt;CG$6,$U69&lt;=CH$6),+$T69,0)</f>
        <v>0</v>
      </c>
      <c r="CI69" s="87" t="n">
        <f aca="false">IF(AND($U69&gt;CH$6,$U69&lt;=CI$6),+$T69,0)</f>
        <v>0</v>
      </c>
      <c r="CJ69" s="87" t="n">
        <f aca="false">IF(AND($U69&gt;CI$6,$U69&lt;=CJ$6),+$T69,0)</f>
        <v>0</v>
      </c>
      <c r="CK69" s="87" t="n">
        <f aca="false">IF(AND($U69&gt;CJ$6,$U69&lt;=CK$6),+$T69,0)</f>
        <v>0</v>
      </c>
      <c r="CL69" s="87" t="n">
        <f aca="false">IF(AND($U69&gt;CK$6,$U69&lt;=CL$6),+$T69,0)</f>
        <v>0</v>
      </c>
      <c r="CM69" s="87" t="n">
        <f aca="false">IF(AND($U69&gt;CL$6,$U69&lt;=CM$6),+$T69,0)</f>
        <v>0</v>
      </c>
      <c r="CN69" s="87" t="n">
        <f aca="false">IF(AND($U69&gt;CM$6,$U69&lt;=CN$6),+$T69,0)</f>
        <v>0</v>
      </c>
      <c r="CO69" s="87" t="n">
        <f aca="false">IF(AND($U69&gt;CN$6,$U69&lt;=CO$6),+$T69,0)</f>
        <v>0</v>
      </c>
      <c r="CP69" s="87" t="n">
        <f aca="false">IF(AND($U69&gt;CO$6,$U69&lt;=CP$6),+$T69,0)</f>
        <v>0</v>
      </c>
      <c r="CQ69" s="87" t="n">
        <f aca="false">IF(AND($U69&gt;CP$6,$U69&lt;=CQ$6),+$T69,0)</f>
        <v>0</v>
      </c>
      <c r="CR69" s="87" t="n">
        <f aca="false">IF(AND($U69&gt;CQ$6,$U69&lt;=CR$6),+$T69,0)</f>
        <v>0</v>
      </c>
      <c r="CS69" s="87" t="n">
        <f aca="false">IF(AND($U69&gt;CR$6,$U69&lt;=CS$6),+$T69,0)</f>
        <v>0</v>
      </c>
      <c r="CT69" s="87" t="n">
        <f aca="false">IF(AND($U69&gt;CS$6,$U69&lt;=CT$6),+$T69,0)</f>
        <v>0</v>
      </c>
      <c r="CU69" s="87" t="n">
        <f aca="false">IF(AND($U69&gt;CT$6,$U69&lt;=CU$6),+$T69,0)</f>
        <v>0</v>
      </c>
      <c r="CV69" s="87" t="n">
        <f aca="false">IF(AND($U69&gt;CU$6,$U69&lt;=CV$6),+$T69,0)</f>
        <v>0</v>
      </c>
      <c r="CW69" s="87" t="n">
        <f aca="false">IF(AND($U69&gt;CV$6,$U69&lt;=CW$6),+$T69,0)</f>
        <v>0</v>
      </c>
      <c r="CX69" s="87" t="n">
        <f aca="false">IF(AND($U69&gt;CW$6,$U69&lt;=CX$6),+$T69,0)</f>
        <v>0</v>
      </c>
      <c r="CY69" s="87" t="n">
        <f aca="false">IF(AND($U69&gt;CX$6,$U69&lt;=CY$6),+$T69,0)</f>
        <v>0</v>
      </c>
      <c r="CZ69" s="87" t="n">
        <f aca="false">IF(AND($U69&gt;CY$6,$U69&lt;=CZ$6),+$T69,0)</f>
        <v>0</v>
      </c>
      <c r="DA69" s="87" t="n">
        <f aca="false">IF(AND($U69&gt;CZ$6,$U69&lt;=DA$6),+$T69,0)</f>
        <v>0</v>
      </c>
      <c r="DB69" s="87" t="n">
        <f aca="false">IF(AND($U69&gt;DA$6,$U69&lt;=DB$6),+$T69,0)</f>
        <v>0</v>
      </c>
      <c r="DC69" s="87" t="n">
        <f aca="false">IF(AND($U69&gt;DB$6,$U69&lt;=DC$6),+$T69,0)</f>
        <v>0</v>
      </c>
      <c r="DD69" s="87" t="n">
        <f aca="false">IF(AND($U69&gt;DC$6,$U69&lt;=DD$6),+$T69,0)</f>
        <v>0</v>
      </c>
      <c r="DE69" s="87" t="n">
        <f aca="false">IF(AND($U69&gt;DD$6,$U69&lt;=DE$6),+$T69,0)</f>
        <v>0</v>
      </c>
      <c r="DF69" s="87" t="n">
        <f aca="false">IF(AND($U69&gt;DE$6,$U69&lt;=DF$6),+$T69,0)</f>
        <v>0</v>
      </c>
      <c r="DG69" s="87" t="n">
        <f aca="false">IF(AND($U69&gt;DF$6,$U69&lt;=DG$6),+$T69,0)</f>
        <v>0</v>
      </c>
      <c r="DH69" s="87" t="n">
        <f aca="false">IF(AND($U69&gt;DG$6,$U69&lt;=DH$6),+$T69,0)</f>
        <v>0</v>
      </c>
      <c r="DI69" s="87" t="n">
        <f aca="false">IF(AND($U69&gt;DH$6,$U69&lt;=DI$6),+$T69,0)</f>
        <v>0</v>
      </c>
      <c r="DJ69" s="87" t="n">
        <f aca="false">IF(AND($U69&gt;DI$6,$U69&lt;=DJ$6),+$T69,0)</f>
        <v>0</v>
      </c>
      <c r="DK69" s="87" t="n">
        <f aca="false">IF(AND($U69&gt;DJ$6,$U69&lt;=DK$6),+$T69,0)</f>
        <v>0</v>
      </c>
      <c r="DL69" s="87" t="n">
        <f aca="false">IF(AND($U69&gt;DK$6,$U69&lt;=DL$6),+$T69,0)</f>
        <v>0</v>
      </c>
      <c r="DM69" s="87" t="n">
        <f aca="false">IF(AND($U69&gt;DL$6,$U69&lt;=DM$6),+$T69,0)</f>
        <v>0</v>
      </c>
      <c r="DN69" s="87" t="n">
        <f aca="false">IF(AND($U69&gt;DM$6,$U69&lt;=DN$6),+$T69,0)</f>
        <v>0</v>
      </c>
      <c r="DO69" s="87" t="n">
        <f aca="false">IF(AND($U69&gt;DN$6,$U69&lt;=DO$6),+$T69,0)</f>
        <v>0</v>
      </c>
      <c r="DP69" s="87" t="n">
        <f aca="false">IF(AND($U69&gt;DO$6,$U69&lt;=DP$6),+$T69,0)</f>
        <v>0</v>
      </c>
      <c r="DQ69" s="87" t="n">
        <f aca="false">IF(AND($U69&gt;DP$6,$U69&lt;=DQ$6),+$T69,0)</f>
        <v>0</v>
      </c>
      <c r="DR69" s="87" t="n">
        <f aca="false">IF(AND($U69&gt;DQ$6,$U69&lt;=DR$6),+$T69,0)</f>
        <v>0</v>
      </c>
      <c r="DS69" s="87" t="n">
        <f aca="false">IF(AND($U69&gt;DR$6,$U69&lt;=DS$6),+$T69,0)</f>
        <v>0</v>
      </c>
      <c r="DT69" s="87" t="n">
        <f aca="false">IF(AND($U69&gt;DS$6,$U69&lt;=DT$6),+$T69,0)</f>
        <v>0</v>
      </c>
      <c r="DU69" s="87" t="n">
        <f aca="false">IF(AND($U69&gt;DT$6,$U69&lt;=DU$6),+$T69,0)</f>
        <v>0</v>
      </c>
      <c r="DV69" s="87" t="n">
        <f aca="false">IF(AND($U69&gt;DU$6,$U69&lt;=DV$6),+$T69,0)</f>
        <v>0</v>
      </c>
      <c r="DW69" s="87" t="n">
        <f aca="false">IF(AND($U69&gt;DV$6,$U69&lt;=DW$6),+$T69,0)</f>
        <v>0</v>
      </c>
      <c r="DX69" s="87" t="n">
        <f aca="false">IF(AND($U69&gt;DW$6,$U69&lt;=DX$6),+$T69,0)</f>
        <v>0</v>
      </c>
      <c r="DY69" s="87" t="n">
        <f aca="false">IF(AND($U69&gt;DX$6,$U69&lt;=DY$6),+$T69,0)</f>
        <v>0</v>
      </c>
      <c r="DZ69" s="87" t="n">
        <f aca="false">IF(AND($U69&gt;DY$6,$U69&lt;=DZ$6),+$T69,0)</f>
        <v>0</v>
      </c>
      <c r="EA69" s="87" t="n">
        <f aca="false">IF(AND($U69&gt;DZ$6,$U69&lt;=EA$6),+$T69,0)</f>
        <v>0</v>
      </c>
      <c r="EB69" s="87" t="n">
        <f aca="false">IF(AND($U69&gt;EA$6,$U69&lt;=EB$6),+$T69,0)</f>
        <v>0</v>
      </c>
      <c r="EC69" s="87" t="n">
        <f aca="false">IF(AND($U69&gt;EB$6,$U69&lt;=EC$6),+$T69,0)</f>
        <v>0</v>
      </c>
      <c r="ED69" s="87" t="n">
        <f aca="false">IF(AND($U69&gt;EC$6,$U69&lt;=ED$6),+$T69,0)</f>
        <v>0</v>
      </c>
      <c r="EE69" s="87" t="n">
        <f aca="false">IF(AND($U69&gt;ED$6,$U69&lt;=EE$6),+$T69,0)</f>
        <v>0</v>
      </c>
      <c r="EF69" s="87" t="n">
        <f aca="false">IF(AND($U69&gt;EE$6,$U69&lt;=EF$6),+$T69,0)</f>
        <v>0</v>
      </c>
      <c r="EG69" s="87" t="n">
        <f aca="false">IF(AND($U69&gt;EF$6,$U69&lt;=EG$6),+$T69,0)</f>
        <v>0</v>
      </c>
      <c r="EH69" s="87" t="n">
        <f aca="false">IF(AND($U69&gt;EG$6,$U69&lt;=EH$6),+$T69,0)</f>
        <v>0</v>
      </c>
      <c r="EI69" s="87" t="n">
        <f aca="false">IF(AND($U69&gt;EH$6,$U69&lt;=EI$6),+$T69,0)</f>
        <v>0</v>
      </c>
      <c r="EJ69" s="87" t="n">
        <f aca="false">IF(AND($U69&gt;EI$6,$U69&lt;=EJ$6),+$T69,0)</f>
        <v>0</v>
      </c>
      <c r="EK69" s="87" t="n">
        <f aca="false">IF(AND($U69&gt;EJ$6,$U69&lt;=EK$6),+$T69,0)</f>
        <v>0</v>
      </c>
      <c r="EL69" s="87" t="n">
        <f aca="false">IF(AND($U69&gt;EK$6,$U69&lt;=EL$6),+$T69,0)</f>
        <v>0</v>
      </c>
      <c r="EM69" s="87" t="n">
        <f aca="false">IF(AND($U69&gt;EL$6,$U69&lt;=EM$6),+$T69,0)</f>
        <v>0</v>
      </c>
      <c r="EN69" s="87" t="n">
        <f aca="false">IF(AND($U69&gt;EM$6,$U69&lt;=EN$6),+$T69,0)</f>
        <v>0</v>
      </c>
      <c r="EO69" s="87" t="n">
        <f aca="false">IF(AND($U69&gt;EN$6,$U69&lt;=EO$6),+$T69,0)</f>
        <v>0</v>
      </c>
      <c r="EP69" s="87" t="n">
        <f aca="false">IF(AND($U69&gt;EO$6,$U69&lt;=EP$6),+$T69,0)</f>
        <v>0</v>
      </c>
      <c r="EQ69" s="87" t="n">
        <f aca="false">IF(AND($U69&gt;EP$6,$U69&lt;=EQ$6),+$T69,0)</f>
        <v>0</v>
      </c>
      <c r="ER69" s="87" t="n">
        <f aca="false">IF(AND($U69&gt;EQ$6,$U69&lt;=ER$6),+$T69,0)</f>
        <v>0</v>
      </c>
      <c r="ES69" s="87" t="n">
        <f aca="false">IF(AND($U69&gt;ER$6,$U69&lt;=ES$6),+$T69,0)</f>
        <v>0</v>
      </c>
      <c r="ET69" s="87" t="n">
        <f aca="false">IF(AND($U69&gt;ES$6,$U69&lt;=ET$6),+$T69,0)</f>
        <v>0</v>
      </c>
      <c r="EU69" s="87" t="n">
        <f aca="false">IF(AND($U69&gt;ET$6,$U69&lt;=EU$6),+$T69,0)</f>
        <v>0</v>
      </c>
      <c r="EV69" s="87" t="n">
        <f aca="false">IF(AND($U69&gt;EU$6,$U69&lt;=EV$6),+$T69,0)</f>
        <v>0</v>
      </c>
      <c r="EW69" s="87" t="n">
        <f aca="false">IF(AND($U69&gt;EV$6,$U69&lt;=EW$6),+$T69,0)</f>
        <v>0</v>
      </c>
      <c r="EX69" s="87" t="n">
        <f aca="false">IF(AND($U69&gt;EW$6,$U69&lt;=EX$6),+$T69,0)</f>
        <v>0</v>
      </c>
      <c r="EY69" s="87" t="n">
        <f aca="false">IF(AND($U69&gt;EX$6,$U69&lt;=EY$6),+$T69,0)</f>
        <v>0</v>
      </c>
      <c r="EZ69" s="87" t="n">
        <f aca="false">IF(AND($U69&gt;EY$6,$U69&lt;=EZ$6),+$T69,0)</f>
        <v>0</v>
      </c>
      <c r="FA69" s="87" t="n">
        <f aca="false">IF(AND($U69&gt;EZ$6,$U69&lt;=FA$6),+$T69,0)</f>
        <v>0</v>
      </c>
      <c r="FB69" s="87" t="n">
        <f aca="false">IF(AND($U69&gt;FA$6,$U69&lt;=FB$6),+$T69,0)</f>
        <v>0</v>
      </c>
      <c r="FC69" s="87" t="n">
        <f aca="false">IF(AND($U69&gt;FB$6,$U69&lt;=FC$6),+$T69,0)</f>
        <v>0</v>
      </c>
      <c r="FD69" s="87" t="n">
        <f aca="false">IF(AND($U69&gt;FC$6,$U69&lt;=FD$6),+$T69,0)</f>
        <v>0</v>
      </c>
      <c r="FE69" s="87" t="n">
        <f aca="false">IF(AND($U69&gt;FD$6,$U69&lt;=FE$6),+$T69,0)</f>
        <v>0</v>
      </c>
      <c r="FF69" s="87" t="n">
        <f aca="false">IF(AND($U69&gt;FE$6,$U69&lt;=FF$6),+$T69,0)</f>
        <v>0</v>
      </c>
      <c r="FG69" s="87" t="n">
        <f aca="false">IF(AND($U69&gt;FF$6,$U69&lt;=FG$6),+$T69,0)</f>
        <v>0</v>
      </c>
      <c r="FH69" s="87" t="n">
        <f aca="false">IF(AND($U69&gt;FG$6,$U69&lt;=FH$6),+$T69,0)</f>
        <v>0</v>
      </c>
      <c r="FI69" s="87" t="n">
        <f aca="false">IF(AND($U69&gt;FH$6,$U69&lt;=FI$6),+$T69,0)</f>
        <v>0</v>
      </c>
      <c r="FJ69" s="87" t="n">
        <f aca="false">IF(AND($U69&gt;FI$6,$U69&lt;=FJ$6),+$T69,0)</f>
        <v>0</v>
      </c>
      <c r="FK69" s="87" t="n">
        <f aca="false">IF(AND($U69&gt;FJ$6,$U69&lt;=FK$6),+$T69,0)</f>
        <v>0</v>
      </c>
      <c r="FL69" s="87" t="n">
        <f aca="false">IF(AND($U69&gt;FK$6,$U69&lt;=FL$6),+$T69,0)</f>
        <v>0</v>
      </c>
      <c r="FM69" s="87" t="n">
        <f aca="false">IF(AND($U69&gt;FL$6,$U69&lt;=FM$6),+$T69,0)</f>
        <v>0</v>
      </c>
      <c r="FN69" s="87" t="n">
        <f aca="false">IF(AND($U69&gt;FM$6,$U69&lt;=FN$6),+$T69,0)</f>
        <v>0</v>
      </c>
      <c r="FO69" s="87" t="n">
        <f aca="false">IF(AND($U69&gt;FN$6,$U69&lt;=FO$6),+$T69,0)</f>
        <v>0</v>
      </c>
      <c r="FP69" s="87" t="n">
        <f aca="false">IF(AND($U69&gt;FO$6,$U69&lt;=FP$6),+$T69,0)</f>
        <v>0</v>
      </c>
      <c r="FQ69" s="87" t="n">
        <f aca="false">IF(AND($U69&gt;FP$6,$U69&lt;=FQ$6),+$T69,0)</f>
        <v>0</v>
      </c>
      <c r="FR69" s="87" t="n">
        <f aca="false">IF(AND($U69&gt;FQ$6,$U69&lt;=FR$6),+$T69,0)</f>
        <v>0</v>
      </c>
      <c r="FS69" s="87" t="n">
        <f aca="false">IF(AND($U69&gt;FR$6,$U69&lt;=FS$6),+$T69,0)</f>
        <v>0</v>
      </c>
      <c r="FT69" s="87" t="n">
        <f aca="false">IF(AND($U69&gt;FS$6,$U69&lt;=FT$6),+$T69,0)</f>
        <v>0</v>
      </c>
      <c r="FU69" s="87" t="n">
        <f aca="false">IF(AND($U69&gt;FT$6,$U69&lt;=FU$6),+$T69,0)</f>
        <v>0</v>
      </c>
      <c r="FV69" s="87" t="n">
        <f aca="false">IF(AND($U69&gt;FU$6,$U69&lt;=FV$6),+$T69,0)</f>
        <v>0</v>
      </c>
      <c r="FW69" s="87" t="n">
        <f aca="false">IF(AND($U69&gt;FV$6,$U69&lt;=FW$6),+$T69,0)</f>
        <v>0</v>
      </c>
      <c r="FX69" s="87" t="n">
        <f aca="false">IF(AND($U69&gt;FW$6,$U69&lt;=FX$6),+$T69,0)</f>
        <v>0</v>
      </c>
      <c r="FY69" s="87" t="n">
        <f aca="false">IF(AND($U69&gt;FX$6,$U69&lt;=FY$6),+$T69,0)</f>
        <v>0</v>
      </c>
      <c r="FZ69" s="87" t="n">
        <f aca="false">IF(AND($U69&gt;FY$6,$U69&lt;=FZ$6),+$T69,0)</f>
        <v>0</v>
      </c>
      <c r="GA69" s="87" t="n">
        <f aca="false">IF(AND($U69&gt;FZ$6,$U69&lt;=GA$6),+$T69,0)</f>
        <v>0</v>
      </c>
      <c r="GB69" s="87" t="n">
        <f aca="false">IF(AND($U69&gt;GA$6,$U69&lt;=GB$6),+$T69,0)</f>
        <v>0</v>
      </c>
      <c r="GC69" s="18"/>
      <c r="GD69" s="65" t="n">
        <f aca="false">SUM($X69:$GC69)</f>
        <v>102.75</v>
      </c>
      <c r="GE69" s="65" t="n">
        <f aca="false">+GD69-T69</f>
        <v>0</v>
      </c>
      <c r="GF69" s="120"/>
      <c r="GG69" s="120"/>
      <c r="GH69" s="120"/>
      <c r="GI69" s="120"/>
      <c r="GJ69" s="120"/>
      <c r="GK69" s="120"/>
      <c r="GL69" s="120"/>
      <c r="GM69" s="120"/>
      <c r="GN69" s="120"/>
      <c r="GO69" s="120"/>
      <c r="GP69" s="120"/>
      <c r="GQ69" s="120"/>
      <c r="GR69" s="120"/>
      <c r="GS69" s="120"/>
      <c r="GT69" s="120"/>
      <c r="GU69" s="120"/>
      <c r="GV69" s="120"/>
      <c r="GW69" s="120"/>
      <c r="GX69" s="120"/>
      <c r="GY69" s="120"/>
      <c r="GZ69" s="120"/>
      <c r="HA69" s="120"/>
      <c r="HB69" s="120"/>
      <c r="HC69" s="120"/>
      <c r="HD69" s="120"/>
      <c r="HE69" s="120"/>
      <c r="HF69" s="120"/>
      <c r="HG69" s="120"/>
      <c r="HH69" s="120"/>
      <c r="HI69" s="120"/>
      <c r="HJ69" s="120"/>
      <c r="HK69" s="120"/>
      <c r="HL69" s="120"/>
      <c r="HM69" s="120"/>
      <c r="HN69" s="120"/>
      <c r="HO69" s="120"/>
      <c r="HP69" s="120"/>
      <c r="HQ69" s="120"/>
      <c r="HR69" s="120"/>
      <c r="HS69" s="120"/>
      <c r="HT69" s="120"/>
      <c r="HU69" s="120"/>
      <c r="HV69" s="120"/>
      <c r="HW69" s="120"/>
      <c r="HX69" s="120"/>
      <c r="HY69" s="120"/>
      <c r="HZ69" s="120"/>
      <c r="IA69" s="120"/>
      <c r="IB69" s="120"/>
      <c r="IC69" s="120"/>
      <c r="ID69" s="120"/>
      <c r="IE69" s="120"/>
      <c r="IF69" s="120"/>
      <c r="IG69" s="120"/>
      <c r="IH69" s="120"/>
      <c r="II69" s="120"/>
      <c r="IJ69" s="120"/>
      <c r="IK69" s="120"/>
      <c r="IL69" s="120"/>
      <c r="IM69" s="120"/>
      <c r="IN69" s="120"/>
      <c r="IO69" s="120"/>
      <c r="IP69" s="120"/>
      <c r="IQ69" s="120"/>
      <c r="IR69" s="120"/>
      <c r="IS69" s="120"/>
      <c r="IT69" s="120"/>
      <c r="IU69" s="120"/>
      <c r="IV69" s="120"/>
      <c r="IW69" s="120"/>
    </row>
    <row r="70" customFormat="false" ht="12.75" hidden="false" customHeight="false" outlineLevel="0" collapsed="false">
      <c r="A70" s="96" t="n">
        <v>4</v>
      </c>
      <c r="B70" s="86" t="s">
        <v>260</v>
      </c>
      <c r="C70" s="97" t="s">
        <v>257</v>
      </c>
      <c r="D70" s="98" t="s">
        <v>295</v>
      </c>
      <c r="E70" s="0" t="s">
        <v>296</v>
      </c>
      <c r="F70" s="99" t="n">
        <v>37134</v>
      </c>
      <c r="H70" s="101" t="s">
        <v>297</v>
      </c>
      <c r="I70" s="42" t="s">
        <v>336</v>
      </c>
      <c r="J70" s="89" t="s">
        <v>298</v>
      </c>
      <c r="K70" s="39"/>
      <c r="L70" s="101" t="s">
        <v>284</v>
      </c>
      <c r="M70" s="35"/>
      <c r="N70" s="35" t="s">
        <v>299</v>
      </c>
      <c r="O70" s="101"/>
      <c r="P70" s="101"/>
      <c r="Q70" s="101"/>
      <c r="R70" s="105" t="n">
        <v>73.277</v>
      </c>
      <c r="S70" s="101" t="s">
        <v>288</v>
      </c>
      <c r="T70" s="55" t="n">
        <f aca="false">IF($S70="USD",+$R70,VLOOKUP($S70,Rates!$A$3:$C$7,3)*$R70)</f>
        <v>73.277</v>
      </c>
      <c r="U70" s="106" t="n">
        <f aca="false">DATE(2015,6,30)</f>
        <v>42185</v>
      </c>
      <c r="V70" s="18"/>
      <c r="W70" s="18"/>
      <c r="X70" s="87" t="n">
        <f aca="false">IF(AND($U70&gt;W$6,$U70&lt;=X$6),+$T70,0)</f>
        <v>0</v>
      </c>
      <c r="Y70" s="87" t="n">
        <f aca="false">IF(AND($U70&gt;X$6,$U70&lt;=Y$6),+$T70,0)</f>
        <v>0</v>
      </c>
      <c r="Z70" s="87" t="n">
        <f aca="false">IF(AND($U70&gt;Y$6,$U70&lt;=Z$6),+$T70,0)</f>
        <v>0</v>
      </c>
      <c r="AA70" s="87" t="n">
        <f aca="false">IF(AND($U70&gt;Z$6,$U70&lt;=AA$6),+$T70,0)</f>
        <v>0</v>
      </c>
      <c r="AB70" s="87" t="n">
        <f aca="false">IF(AND($U70&gt;AA$6,$U70&lt;=AB$6),+$T70,0)</f>
        <v>0</v>
      </c>
      <c r="AC70" s="87" t="n">
        <f aca="false">IF(AND($U70&gt;AB$6,$U70&lt;=AC$6),+$T70,0)</f>
        <v>0</v>
      </c>
      <c r="AD70" s="87" t="n">
        <f aca="false">IF(AND($U70&gt;AC$6,$U70&lt;=AD$6),+$T70,0)</f>
        <v>0</v>
      </c>
      <c r="AE70" s="87" t="n">
        <f aca="false">IF(AND($U70&gt;AD$6,$U70&lt;=AE$6),+$T70,0)</f>
        <v>0</v>
      </c>
      <c r="AF70" s="87" t="n">
        <f aca="false">IF(AND($U70&gt;AE$6,$U70&lt;=AF$6),+$T70,0)</f>
        <v>0</v>
      </c>
      <c r="AG70" s="87" t="n">
        <f aca="false">IF(AND($U70&gt;AF$6,$U70&lt;=AG$6),+$T70,0)</f>
        <v>0</v>
      </c>
      <c r="AH70" s="87" t="n">
        <f aca="false">IF(AND($U70&gt;AG$6,$U70&lt;=AH$6),+$T70,0)</f>
        <v>0</v>
      </c>
      <c r="AI70" s="87" t="n">
        <f aca="false">IF(AND($U70&gt;AH$6,$U70&lt;=AI$6),+$T70,0)</f>
        <v>0</v>
      </c>
      <c r="AJ70" s="87" t="n">
        <f aca="false">IF(AND($U70&gt;AI$6,$U70&lt;=AJ$6),+$T70,0)</f>
        <v>0</v>
      </c>
      <c r="AK70" s="87" t="n">
        <f aca="false">IF(AND($U70&gt;AJ$6,$U70&lt;=AK$6),+$T70,0)</f>
        <v>0</v>
      </c>
      <c r="AL70" s="87" t="n">
        <f aca="false">IF(AND($U70&gt;AK$6,$U70&lt;=AL$6),+$T70,0)</f>
        <v>0</v>
      </c>
      <c r="AM70" s="87" t="n">
        <f aca="false">IF(AND($U70&gt;AL$6,$U70&lt;=AM$6),+$T70,0)</f>
        <v>0</v>
      </c>
      <c r="AN70" s="87" t="n">
        <f aca="false">IF(AND($U70&gt;AM$6,$U70&lt;=AN$6),+$T70,0)</f>
        <v>0</v>
      </c>
      <c r="AO70" s="87" t="n">
        <f aca="false">IF(AND($U70&gt;AN$6,$U70&lt;=AO$6),+$T70,0)</f>
        <v>0</v>
      </c>
      <c r="AP70" s="87" t="n">
        <f aca="false">IF(AND($U70&gt;AO$6,$U70&lt;=AP$6),+$T70,0)</f>
        <v>0</v>
      </c>
      <c r="AQ70" s="87" t="n">
        <f aca="false">IF(AND($U70&gt;AP$6,$U70&lt;=AQ$6),+$T70,0)</f>
        <v>0</v>
      </c>
      <c r="AR70" s="87" t="n">
        <f aca="false">IF(AND($U70&gt;AQ$6,$U70&lt;=AR$6),+$T70,0)</f>
        <v>0</v>
      </c>
      <c r="AS70" s="87" t="n">
        <f aca="false">IF(AND($U70&gt;AR$6,$U70&lt;=AS$6),+$T70,0)</f>
        <v>0</v>
      </c>
      <c r="AT70" s="87" t="n">
        <f aca="false">IF(AND($U70&gt;AS$6,$U70&lt;=AT$6),+$T70,0)</f>
        <v>0</v>
      </c>
      <c r="AU70" s="87" t="n">
        <f aca="false">IF(AND($U70&gt;AT$6,$U70&lt;=AU$6),+$T70,0)</f>
        <v>0</v>
      </c>
      <c r="AV70" s="87" t="n">
        <f aca="false">IF(AND($U70&gt;AU$6,$U70&lt;=AV$6),+$T70,0)</f>
        <v>0</v>
      </c>
      <c r="AW70" s="87" t="n">
        <f aca="false">IF(AND($U70&gt;AV$6,$U70&lt;=AW$6),+$T70,0)</f>
        <v>0</v>
      </c>
      <c r="AX70" s="87" t="n">
        <f aca="false">IF(AND($U70&gt;AW$6,$U70&lt;=AX$6),+$T70,0)</f>
        <v>0</v>
      </c>
      <c r="AY70" s="87" t="n">
        <f aca="false">IF(AND($U70&gt;AX$6,$U70&lt;=AY$6),+$T70,0)</f>
        <v>0</v>
      </c>
      <c r="AZ70" s="87" t="n">
        <f aca="false">IF(AND($U70&gt;AY$6,$U70&lt;=AZ$6),+$T70,0)</f>
        <v>0</v>
      </c>
      <c r="BA70" s="87" t="n">
        <f aca="false">IF(AND($U70&gt;AZ$6,$U70&lt;=BA$6),+$T70,0)</f>
        <v>0</v>
      </c>
      <c r="BB70" s="87" t="n">
        <f aca="false">IF(AND($U70&gt;BA$6,$U70&lt;=BB$6),+$T70,0)</f>
        <v>0</v>
      </c>
      <c r="BC70" s="87" t="n">
        <f aca="false">IF(AND($U70&gt;BB$6,$U70&lt;=BC$6),+$T70,0)</f>
        <v>0</v>
      </c>
      <c r="BD70" s="87" t="n">
        <f aca="false">IF(AND($U70&gt;BC$6,$U70&lt;=BD$6),+$T70,0)</f>
        <v>0</v>
      </c>
      <c r="BE70" s="87" t="n">
        <f aca="false">IF(AND($U70&gt;BD$6,$U70&lt;=BE$6),+$T70,0)</f>
        <v>0</v>
      </c>
      <c r="BF70" s="87" t="n">
        <f aca="false">IF(AND($U70&gt;BE$6,$U70&lt;=BF$6),+$T70,0)</f>
        <v>0</v>
      </c>
      <c r="BG70" s="87" t="n">
        <f aca="false">IF(AND($U70&gt;BF$6,$U70&lt;=BG$6),+$T70,0)</f>
        <v>0</v>
      </c>
      <c r="BH70" s="87" t="n">
        <f aca="false">IF(AND($U70&gt;BG$6,$U70&lt;=BH$6),+$T70,0)</f>
        <v>0</v>
      </c>
      <c r="BI70" s="87" t="n">
        <f aca="false">IF(AND($U70&gt;BH$6,$U70&lt;=BI$6),+$T70,0)</f>
        <v>0</v>
      </c>
      <c r="BJ70" s="87" t="n">
        <f aca="false">IF(AND($U70&gt;BI$6,$U70&lt;=BJ$6),+$T70,0)</f>
        <v>0</v>
      </c>
      <c r="BK70" s="87" t="n">
        <f aca="false">IF(AND($U70&gt;BJ$6,$U70&lt;=BK$6),+$T70,0)</f>
        <v>0</v>
      </c>
      <c r="BL70" s="87" t="n">
        <f aca="false">IF(AND($U70&gt;BK$6,$U70&lt;=BL$6),+$T70,0)</f>
        <v>0</v>
      </c>
      <c r="BM70" s="87" t="n">
        <f aca="false">IF(AND($U70&gt;BL$6,$U70&lt;=BM$6),+$T70,0)</f>
        <v>0</v>
      </c>
      <c r="BN70" s="87" t="n">
        <f aca="false">IF(AND($U70&gt;BM$6,$U70&lt;=BN$6),+$T70,0)</f>
        <v>0</v>
      </c>
      <c r="BO70" s="87" t="n">
        <f aca="false">IF(AND($U70&gt;BN$6,$U70&lt;=BO$6),+$T70,0)</f>
        <v>0</v>
      </c>
      <c r="BP70" s="87" t="n">
        <f aca="false">IF(AND($U70&gt;BO$6,$U70&lt;=BP$6),+$T70,0)</f>
        <v>0</v>
      </c>
      <c r="BQ70" s="87" t="n">
        <f aca="false">IF(AND($U70&gt;BP$6,$U70&lt;=BQ$6),+$T70,0)</f>
        <v>0</v>
      </c>
      <c r="BR70" s="87" t="n">
        <f aca="false">IF(AND($U70&gt;BQ$6,$U70&lt;=BR$6),+$T70,0)</f>
        <v>0</v>
      </c>
      <c r="BS70" s="87" t="n">
        <f aca="false">IF(AND($U70&gt;BR$6,$U70&lt;=BS$6),+$T70,0)</f>
        <v>0</v>
      </c>
      <c r="BT70" s="87" t="n">
        <f aca="false">IF(AND($U70&gt;BS$6,$U70&lt;=BT$6),+$T70,0)</f>
        <v>0</v>
      </c>
      <c r="BU70" s="87" t="n">
        <f aca="false">IF(AND($U70&gt;BT$6,$U70&lt;=BU$6),+$T70,0)</f>
        <v>0</v>
      </c>
      <c r="BV70" s="87" t="n">
        <f aca="false">IF(AND($U70&gt;BU$6,$U70&lt;=BV$6),+$T70,0)</f>
        <v>0</v>
      </c>
      <c r="BW70" s="87" t="n">
        <f aca="false">IF(AND($U70&gt;BV$6,$U70&lt;=BW$6),+$T70,0)</f>
        <v>0</v>
      </c>
      <c r="BX70" s="87" t="n">
        <f aca="false">IF(AND($U70&gt;BW$6,$U70&lt;=BX$6),+$T70,0)</f>
        <v>0</v>
      </c>
      <c r="BY70" s="87" t="n">
        <f aca="false">IF(AND($U70&gt;BX$6,$U70&lt;=BY$6),+$T70,0)</f>
        <v>0</v>
      </c>
      <c r="BZ70" s="87" t="n">
        <f aca="false">IF(AND($U70&gt;BY$6,$U70&lt;=BZ$6),+$T70,0)</f>
        <v>0</v>
      </c>
      <c r="CA70" s="87" t="n">
        <f aca="false">IF(AND($U70&gt;BZ$6,$U70&lt;=CA$6),+$T70,0)</f>
        <v>73.277</v>
      </c>
      <c r="CB70" s="87" t="n">
        <f aca="false">IF(AND($U70&gt;CA$6,$U70&lt;=CB$6),+$T70,0)</f>
        <v>0</v>
      </c>
      <c r="CC70" s="87" t="n">
        <f aca="false">IF(AND($U70&gt;CB$6,$U70&lt;=CC$6),+$T70,0)</f>
        <v>0</v>
      </c>
      <c r="CD70" s="87" t="n">
        <f aca="false">IF(AND($U70&gt;CC$6,$U70&lt;=CD$6),+$T70,0)</f>
        <v>0</v>
      </c>
      <c r="CE70" s="87" t="n">
        <f aca="false">IF(AND($U70&gt;CD$6,$U70&lt;=CE$6),+$T70,0)</f>
        <v>0</v>
      </c>
      <c r="CF70" s="87" t="n">
        <f aca="false">IF(AND($U70&gt;CE$6,$U70&lt;=CF$6),+$T70,0)</f>
        <v>0</v>
      </c>
      <c r="CG70" s="87" t="n">
        <f aca="false">IF(AND($U70&gt;CF$6,$U70&lt;=CG$6),+$T70,0)</f>
        <v>0</v>
      </c>
      <c r="CH70" s="87" t="n">
        <f aca="false">IF(AND($U70&gt;CG$6,$U70&lt;=CH$6),+$T70,0)</f>
        <v>0</v>
      </c>
      <c r="CI70" s="87" t="n">
        <f aca="false">IF(AND($U70&gt;CH$6,$U70&lt;=CI$6),+$T70,0)</f>
        <v>0</v>
      </c>
      <c r="CJ70" s="87" t="n">
        <f aca="false">IF(AND($U70&gt;CI$6,$U70&lt;=CJ$6),+$T70,0)</f>
        <v>0</v>
      </c>
      <c r="CK70" s="87" t="n">
        <f aca="false">IF(AND($U70&gt;CJ$6,$U70&lt;=CK$6),+$T70,0)</f>
        <v>0</v>
      </c>
      <c r="CL70" s="87" t="n">
        <f aca="false">IF(AND($U70&gt;CK$6,$U70&lt;=CL$6),+$T70,0)</f>
        <v>0</v>
      </c>
      <c r="CM70" s="87" t="n">
        <f aca="false">IF(AND($U70&gt;CL$6,$U70&lt;=CM$6),+$T70,0)</f>
        <v>0</v>
      </c>
      <c r="CN70" s="87" t="n">
        <f aca="false">IF(AND($U70&gt;CM$6,$U70&lt;=CN$6),+$T70,0)</f>
        <v>0</v>
      </c>
      <c r="CO70" s="87" t="n">
        <f aca="false">IF(AND($U70&gt;CN$6,$U70&lt;=CO$6),+$T70,0)</f>
        <v>0</v>
      </c>
      <c r="CP70" s="87" t="n">
        <f aca="false">IF(AND($U70&gt;CO$6,$U70&lt;=CP$6),+$T70,0)</f>
        <v>0</v>
      </c>
      <c r="CQ70" s="87" t="n">
        <f aca="false">IF(AND($U70&gt;CP$6,$U70&lt;=CQ$6),+$T70,0)</f>
        <v>0</v>
      </c>
      <c r="CR70" s="87" t="n">
        <f aca="false">IF(AND($U70&gt;CQ$6,$U70&lt;=CR$6),+$T70,0)</f>
        <v>0</v>
      </c>
      <c r="CS70" s="87" t="n">
        <f aca="false">IF(AND($U70&gt;CR$6,$U70&lt;=CS$6),+$T70,0)</f>
        <v>0</v>
      </c>
      <c r="CT70" s="87" t="n">
        <f aca="false">IF(AND($U70&gt;CS$6,$U70&lt;=CT$6),+$T70,0)</f>
        <v>0</v>
      </c>
      <c r="CU70" s="87" t="n">
        <f aca="false">IF(AND($U70&gt;CT$6,$U70&lt;=CU$6),+$T70,0)</f>
        <v>0</v>
      </c>
      <c r="CV70" s="87" t="n">
        <f aca="false">IF(AND($U70&gt;CU$6,$U70&lt;=CV$6),+$T70,0)</f>
        <v>0</v>
      </c>
      <c r="CW70" s="87" t="n">
        <f aca="false">IF(AND($U70&gt;CV$6,$U70&lt;=CW$6),+$T70,0)</f>
        <v>0</v>
      </c>
      <c r="CX70" s="87" t="n">
        <f aca="false">IF(AND($U70&gt;CW$6,$U70&lt;=CX$6),+$T70,0)</f>
        <v>0</v>
      </c>
      <c r="CY70" s="87" t="n">
        <f aca="false">IF(AND($U70&gt;CX$6,$U70&lt;=CY$6),+$T70,0)</f>
        <v>0</v>
      </c>
      <c r="CZ70" s="87" t="n">
        <f aca="false">IF(AND($U70&gt;CY$6,$U70&lt;=CZ$6),+$T70,0)</f>
        <v>0</v>
      </c>
      <c r="DA70" s="87" t="n">
        <f aca="false">IF(AND($U70&gt;CZ$6,$U70&lt;=DA$6),+$T70,0)</f>
        <v>0</v>
      </c>
      <c r="DB70" s="87" t="n">
        <f aca="false">IF(AND($U70&gt;DA$6,$U70&lt;=DB$6),+$T70,0)</f>
        <v>0</v>
      </c>
      <c r="DC70" s="87" t="n">
        <f aca="false">IF(AND($U70&gt;DB$6,$U70&lt;=DC$6),+$T70,0)</f>
        <v>0</v>
      </c>
      <c r="DD70" s="87" t="n">
        <f aca="false">IF(AND($U70&gt;DC$6,$U70&lt;=DD$6),+$T70,0)</f>
        <v>0</v>
      </c>
      <c r="DE70" s="87" t="n">
        <f aca="false">IF(AND($U70&gt;DD$6,$U70&lt;=DE$6),+$T70,0)</f>
        <v>0</v>
      </c>
      <c r="DF70" s="87" t="n">
        <f aca="false">IF(AND($U70&gt;DE$6,$U70&lt;=DF$6),+$T70,0)</f>
        <v>0</v>
      </c>
      <c r="DG70" s="87" t="n">
        <f aca="false">IF(AND($U70&gt;DF$6,$U70&lt;=DG$6),+$T70,0)</f>
        <v>0</v>
      </c>
      <c r="DH70" s="87" t="n">
        <f aca="false">IF(AND($U70&gt;DG$6,$U70&lt;=DH$6),+$T70,0)</f>
        <v>0</v>
      </c>
      <c r="DI70" s="87" t="n">
        <f aca="false">IF(AND($U70&gt;DH$6,$U70&lt;=DI$6),+$T70,0)</f>
        <v>0</v>
      </c>
      <c r="DJ70" s="87" t="n">
        <f aca="false">IF(AND($U70&gt;DI$6,$U70&lt;=DJ$6),+$T70,0)</f>
        <v>0</v>
      </c>
      <c r="DK70" s="87" t="n">
        <f aca="false">IF(AND($U70&gt;DJ$6,$U70&lt;=DK$6),+$T70,0)</f>
        <v>0</v>
      </c>
      <c r="DL70" s="87" t="n">
        <f aca="false">IF(AND($U70&gt;DK$6,$U70&lt;=DL$6),+$T70,0)</f>
        <v>0</v>
      </c>
      <c r="DM70" s="87" t="n">
        <f aca="false">IF(AND($U70&gt;DL$6,$U70&lt;=DM$6),+$T70,0)</f>
        <v>0</v>
      </c>
      <c r="DN70" s="87" t="n">
        <f aca="false">IF(AND($U70&gt;DM$6,$U70&lt;=DN$6),+$T70,0)</f>
        <v>0</v>
      </c>
      <c r="DO70" s="87" t="n">
        <f aca="false">IF(AND($U70&gt;DN$6,$U70&lt;=DO$6),+$T70,0)</f>
        <v>0</v>
      </c>
      <c r="DP70" s="87" t="n">
        <f aca="false">IF(AND($U70&gt;DO$6,$U70&lt;=DP$6),+$T70,0)</f>
        <v>0</v>
      </c>
      <c r="DQ70" s="87" t="n">
        <f aca="false">IF(AND($U70&gt;DP$6,$U70&lt;=DQ$6),+$T70,0)</f>
        <v>0</v>
      </c>
      <c r="DR70" s="87" t="n">
        <f aca="false">IF(AND($U70&gt;DQ$6,$U70&lt;=DR$6),+$T70,0)</f>
        <v>0</v>
      </c>
      <c r="DS70" s="87" t="n">
        <f aca="false">IF(AND($U70&gt;DR$6,$U70&lt;=DS$6),+$T70,0)</f>
        <v>0</v>
      </c>
      <c r="DT70" s="87" t="n">
        <f aca="false">IF(AND($U70&gt;DS$6,$U70&lt;=DT$6),+$T70,0)</f>
        <v>0</v>
      </c>
      <c r="DU70" s="87" t="n">
        <f aca="false">IF(AND($U70&gt;DT$6,$U70&lt;=DU$6),+$T70,0)</f>
        <v>0</v>
      </c>
      <c r="DV70" s="87" t="n">
        <f aca="false">IF(AND($U70&gt;DU$6,$U70&lt;=DV$6),+$T70,0)</f>
        <v>0</v>
      </c>
      <c r="DW70" s="87" t="n">
        <f aca="false">IF(AND($U70&gt;DV$6,$U70&lt;=DW$6),+$T70,0)</f>
        <v>0</v>
      </c>
      <c r="DX70" s="87" t="n">
        <f aca="false">IF(AND($U70&gt;DW$6,$U70&lt;=DX$6),+$T70,0)</f>
        <v>0</v>
      </c>
      <c r="DY70" s="87" t="n">
        <f aca="false">IF(AND($U70&gt;DX$6,$U70&lt;=DY$6),+$T70,0)</f>
        <v>0</v>
      </c>
      <c r="DZ70" s="87" t="n">
        <f aca="false">IF(AND($U70&gt;DY$6,$U70&lt;=DZ$6),+$T70,0)</f>
        <v>0</v>
      </c>
      <c r="EA70" s="87" t="n">
        <f aca="false">IF(AND($U70&gt;DZ$6,$U70&lt;=EA$6),+$T70,0)</f>
        <v>0</v>
      </c>
      <c r="EB70" s="87" t="n">
        <f aca="false">IF(AND($U70&gt;EA$6,$U70&lt;=EB$6),+$T70,0)</f>
        <v>0</v>
      </c>
      <c r="EC70" s="87" t="n">
        <f aca="false">IF(AND($U70&gt;EB$6,$U70&lt;=EC$6),+$T70,0)</f>
        <v>0</v>
      </c>
      <c r="ED70" s="87" t="n">
        <f aca="false">IF(AND($U70&gt;EC$6,$U70&lt;=ED$6),+$T70,0)</f>
        <v>0</v>
      </c>
      <c r="EE70" s="87" t="n">
        <f aca="false">IF(AND($U70&gt;ED$6,$U70&lt;=EE$6),+$T70,0)</f>
        <v>0</v>
      </c>
      <c r="EF70" s="87" t="n">
        <f aca="false">IF(AND($U70&gt;EE$6,$U70&lt;=EF$6),+$T70,0)</f>
        <v>0</v>
      </c>
      <c r="EG70" s="87" t="n">
        <f aca="false">IF(AND($U70&gt;EF$6,$U70&lt;=EG$6),+$T70,0)</f>
        <v>0</v>
      </c>
      <c r="EH70" s="87" t="n">
        <f aca="false">IF(AND($U70&gt;EG$6,$U70&lt;=EH$6),+$T70,0)</f>
        <v>0</v>
      </c>
      <c r="EI70" s="87" t="n">
        <f aca="false">IF(AND($U70&gt;EH$6,$U70&lt;=EI$6),+$T70,0)</f>
        <v>0</v>
      </c>
      <c r="EJ70" s="87" t="n">
        <f aca="false">IF(AND($U70&gt;EI$6,$U70&lt;=EJ$6),+$T70,0)</f>
        <v>0</v>
      </c>
      <c r="EK70" s="87" t="n">
        <f aca="false">IF(AND($U70&gt;EJ$6,$U70&lt;=EK$6),+$T70,0)</f>
        <v>0</v>
      </c>
      <c r="EL70" s="87" t="n">
        <f aca="false">IF(AND($U70&gt;EK$6,$U70&lt;=EL$6),+$T70,0)</f>
        <v>0</v>
      </c>
      <c r="EM70" s="87" t="n">
        <f aca="false">IF(AND($U70&gt;EL$6,$U70&lt;=EM$6),+$T70,0)</f>
        <v>0</v>
      </c>
      <c r="EN70" s="87" t="n">
        <f aca="false">IF(AND($U70&gt;EM$6,$U70&lt;=EN$6),+$T70,0)</f>
        <v>0</v>
      </c>
      <c r="EO70" s="87" t="n">
        <f aca="false">IF(AND($U70&gt;EN$6,$U70&lt;=EO$6),+$T70,0)</f>
        <v>0</v>
      </c>
      <c r="EP70" s="87" t="n">
        <f aca="false">IF(AND($U70&gt;EO$6,$U70&lt;=EP$6),+$T70,0)</f>
        <v>0</v>
      </c>
      <c r="EQ70" s="87" t="n">
        <f aca="false">IF(AND($U70&gt;EP$6,$U70&lt;=EQ$6),+$T70,0)</f>
        <v>0</v>
      </c>
      <c r="ER70" s="87" t="n">
        <f aca="false">IF(AND($U70&gt;EQ$6,$U70&lt;=ER$6),+$T70,0)</f>
        <v>0</v>
      </c>
      <c r="ES70" s="87" t="n">
        <f aca="false">IF(AND($U70&gt;ER$6,$U70&lt;=ES$6),+$T70,0)</f>
        <v>0</v>
      </c>
      <c r="ET70" s="87" t="n">
        <f aca="false">IF(AND($U70&gt;ES$6,$U70&lt;=ET$6),+$T70,0)</f>
        <v>0</v>
      </c>
      <c r="EU70" s="87" t="n">
        <f aca="false">IF(AND($U70&gt;ET$6,$U70&lt;=EU$6),+$T70,0)</f>
        <v>0</v>
      </c>
      <c r="EV70" s="87" t="n">
        <f aca="false">IF(AND($U70&gt;EU$6,$U70&lt;=EV$6),+$T70,0)</f>
        <v>0</v>
      </c>
      <c r="EW70" s="87" t="n">
        <f aca="false">IF(AND($U70&gt;EV$6,$U70&lt;=EW$6),+$T70,0)</f>
        <v>0</v>
      </c>
      <c r="EX70" s="87" t="n">
        <f aca="false">IF(AND($U70&gt;EW$6,$U70&lt;=EX$6),+$T70,0)</f>
        <v>0</v>
      </c>
      <c r="EY70" s="87" t="n">
        <f aca="false">IF(AND($U70&gt;EX$6,$U70&lt;=EY$6),+$T70,0)</f>
        <v>0</v>
      </c>
      <c r="EZ70" s="87" t="n">
        <f aca="false">IF(AND($U70&gt;EY$6,$U70&lt;=EZ$6),+$T70,0)</f>
        <v>0</v>
      </c>
      <c r="FA70" s="87" t="n">
        <f aca="false">IF(AND($U70&gt;EZ$6,$U70&lt;=FA$6),+$T70,0)</f>
        <v>0</v>
      </c>
      <c r="FB70" s="87" t="n">
        <f aca="false">IF(AND($U70&gt;FA$6,$U70&lt;=FB$6),+$T70,0)</f>
        <v>0</v>
      </c>
      <c r="FC70" s="87" t="n">
        <f aca="false">IF(AND($U70&gt;FB$6,$U70&lt;=FC$6),+$T70,0)</f>
        <v>0</v>
      </c>
      <c r="FD70" s="87" t="n">
        <f aca="false">IF(AND($U70&gt;FC$6,$U70&lt;=FD$6),+$T70,0)</f>
        <v>0</v>
      </c>
      <c r="FE70" s="87" t="n">
        <f aca="false">IF(AND($U70&gt;FD$6,$U70&lt;=FE$6),+$T70,0)</f>
        <v>0</v>
      </c>
      <c r="FF70" s="87" t="n">
        <f aca="false">IF(AND($U70&gt;FE$6,$U70&lt;=FF$6),+$T70,0)</f>
        <v>0</v>
      </c>
      <c r="FG70" s="87" t="n">
        <f aca="false">IF(AND($U70&gt;FF$6,$U70&lt;=FG$6),+$T70,0)</f>
        <v>0</v>
      </c>
      <c r="FH70" s="87" t="n">
        <f aca="false">IF(AND($U70&gt;FG$6,$U70&lt;=FH$6),+$T70,0)</f>
        <v>0</v>
      </c>
      <c r="FI70" s="87" t="n">
        <f aca="false">IF(AND($U70&gt;FH$6,$U70&lt;=FI$6),+$T70,0)</f>
        <v>0</v>
      </c>
      <c r="FJ70" s="87" t="n">
        <f aca="false">IF(AND($U70&gt;FI$6,$U70&lt;=FJ$6),+$T70,0)</f>
        <v>0</v>
      </c>
      <c r="FK70" s="87" t="n">
        <f aca="false">IF(AND($U70&gt;FJ$6,$U70&lt;=FK$6),+$T70,0)</f>
        <v>0</v>
      </c>
      <c r="FL70" s="87" t="n">
        <f aca="false">IF(AND($U70&gt;FK$6,$U70&lt;=FL$6),+$T70,0)</f>
        <v>0</v>
      </c>
      <c r="FM70" s="87" t="n">
        <f aca="false">IF(AND($U70&gt;FL$6,$U70&lt;=FM$6),+$T70,0)</f>
        <v>0</v>
      </c>
      <c r="FN70" s="87" t="n">
        <f aca="false">IF(AND($U70&gt;FM$6,$U70&lt;=FN$6),+$T70,0)</f>
        <v>0</v>
      </c>
      <c r="FO70" s="87" t="n">
        <f aca="false">IF(AND($U70&gt;FN$6,$U70&lt;=FO$6),+$T70,0)</f>
        <v>0</v>
      </c>
      <c r="FP70" s="87" t="n">
        <f aca="false">IF(AND($U70&gt;FO$6,$U70&lt;=FP$6),+$T70,0)</f>
        <v>0</v>
      </c>
      <c r="FQ70" s="87" t="n">
        <f aca="false">IF(AND($U70&gt;FP$6,$U70&lt;=FQ$6),+$T70,0)</f>
        <v>0</v>
      </c>
      <c r="FR70" s="87" t="n">
        <f aca="false">IF(AND($U70&gt;FQ$6,$U70&lt;=FR$6),+$T70,0)</f>
        <v>0</v>
      </c>
      <c r="FS70" s="87" t="n">
        <f aca="false">IF(AND($U70&gt;FR$6,$U70&lt;=FS$6),+$T70,0)</f>
        <v>0</v>
      </c>
      <c r="FT70" s="87" t="n">
        <f aca="false">IF(AND($U70&gt;FS$6,$U70&lt;=FT$6),+$T70,0)</f>
        <v>0</v>
      </c>
      <c r="FU70" s="87" t="n">
        <f aca="false">IF(AND($U70&gt;FT$6,$U70&lt;=FU$6),+$T70,0)</f>
        <v>0</v>
      </c>
      <c r="FV70" s="87" t="n">
        <f aca="false">IF(AND($U70&gt;FU$6,$U70&lt;=FV$6),+$T70,0)</f>
        <v>0</v>
      </c>
      <c r="FW70" s="87" t="n">
        <f aca="false">IF(AND($U70&gt;FV$6,$U70&lt;=FW$6),+$T70,0)</f>
        <v>0</v>
      </c>
      <c r="FX70" s="87" t="n">
        <f aca="false">IF(AND($U70&gt;FW$6,$U70&lt;=FX$6),+$T70,0)</f>
        <v>0</v>
      </c>
      <c r="FY70" s="87" t="n">
        <f aca="false">IF(AND($U70&gt;FX$6,$U70&lt;=FY$6),+$T70,0)</f>
        <v>0</v>
      </c>
      <c r="FZ70" s="87" t="n">
        <f aca="false">IF(AND($U70&gt;FY$6,$U70&lt;=FZ$6),+$T70,0)</f>
        <v>0</v>
      </c>
      <c r="GA70" s="87" t="n">
        <f aca="false">IF(AND($U70&gt;FZ$6,$U70&lt;=GA$6),+$T70,0)</f>
        <v>0</v>
      </c>
      <c r="GB70" s="87" t="n">
        <f aca="false">IF(AND($U70&gt;GA$6,$U70&lt;=GB$6),+$T70,0)</f>
        <v>0</v>
      </c>
      <c r="GC70" s="18"/>
      <c r="GD70" s="65" t="n">
        <f aca="false">SUM($X70:$GC70)</f>
        <v>73.277</v>
      </c>
      <c r="GE70" s="65" t="n">
        <f aca="false">+GD70-T70</f>
        <v>0</v>
      </c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  <c r="IV70" s="18"/>
      <c r="IW70" s="18"/>
    </row>
    <row r="71" customFormat="false" ht="12.75" hidden="false" customHeight="false" outlineLevel="0" collapsed="false">
      <c r="A71" s="96" t="n">
        <v>4</v>
      </c>
      <c r="B71" s="86" t="s">
        <v>260</v>
      </c>
      <c r="C71" s="97" t="s">
        <v>257</v>
      </c>
      <c r="D71" s="98" t="s">
        <v>295</v>
      </c>
      <c r="E71" s="0" t="s">
        <v>296</v>
      </c>
      <c r="F71" s="99" t="n">
        <v>37134</v>
      </c>
      <c r="H71" s="101" t="s">
        <v>297</v>
      </c>
      <c r="I71" s="42" t="s">
        <v>336</v>
      </c>
      <c r="J71" s="89" t="s">
        <v>298</v>
      </c>
      <c r="K71" s="39"/>
      <c r="L71" s="101" t="s">
        <v>284</v>
      </c>
      <c r="M71" s="35"/>
      <c r="N71" s="35" t="s">
        <v>299</v>
      </c>
      <c r="O71" s="101"/>
      <c r="P71" s="101"/>
      <c r="Q71" s="101"/>
      <c r="R71" s="105" t="n">
        <v>41.065</v>
      </c>
      <c r="S71" s="101" t="s">
        <v>288</v>
      </c>
      <c r="T71" s="55" t="n">
        <f aca="false">IF($S71="USD",+$R71,VLOOKUP($S71,Rates!$A$3:$C$7,3)*$R71)</f>
        <v>41.065</v>
      </c>
      <c r="U71" s="106" t="n">
        <f aca="false">DATE(2015,12,30)</f>
        <v>42368</v>
      </c>
      <c r="V71" s="18"/>
      <c r="W71" s="18"/>
      <c r="X71" s="87" t="n">
        <f aca="false">IF(AND($U71&gt;W$6,$U71&lt;=X$6),+$T71,0)</f>
        <v>0</v>
      </c>
      <c r="Y71" s="87" t="n">
        <f aca="false">IF(AND($U71&gt;X$6,$U71&lt;=Y$6),+$T71,0)</f>
        <v>0</v>
      </c>
      <c r="Z71" s="87" t="n">
        <f aca="false">IF(AND($U71&gt;Y$6,$U71&lt;=Z$6),+$T71,0)</f>
        <v>0</v>
      </c>
      <c r="AA71" s="87" t="n">
        <f aca="false">IF(AND($U71&gt;Z$6,$U71&lt;=AA$6),+$T71,0)</f>
        <v>0</v>
      </c>
      <c r="AB71" s="87" t="n">
        <f aca="false">IF(AND($U71&gt;AA$6,$U71&lt;=AB$6),+$T71,0)</f>
        <v>0</v>
      </c>
      <c r="AC71" s="87" t="n">
        <f aca="false">IF(AND($U71&gt;AB$6,$U71&lt;=AC$6),+$T71,0)</f>
        <v>0</v>
      </c>
      <c r="AD71" s="87" t="n">
        <f aca="false">IF(AND($U71&gt;AC$6,$U71&lt;=AD$6),+$T71,0)</f>
        <v>0</v>
      </c>
      <c r="AE71" s="87" t="n">
        <f aca="false">IF(AND($U71&gt;AD$6,$U71&lt;=AE$6),+$T71,0)</f>
        <v>0</v>
      </c>
      <c r="AF71" s="87" t="n">
        <f aca="false">IF(AND($U71&gt;AE$6,$U71&lt;=AF$6),+$T71,0)</f>
        <v>0</v>
      </c>
      <c r="AG71" s="87" t="n">
        <f aca="false">IF(AND($U71&gt;AF$6,$U71&lt;=AG$6),+$T71,0)</f>
        <v>0</v>
      </c>
      <c r="AH71" s="87" t="n">
        <f aca="false">IF(AND($U71&gt;AG$6,$U71&lt;=AH$6),+$T71,0)</f>
        <v>0</v>
      </c>
      <c r="AI71" s="87" t="n">
        <f aca="false">IF(AND($U71&gt;AH$6,$U71&lt;=AI$6),+$T71,0)</f>
        <v>0</v>
      </c>
      <c r="AJ71" s="87" t="n">
        <f aca="false">IF(AND($U71&gt;AI$6,$U71&lt;=AJ$6),+$T71,0)</f>
        <v>0</v>
      </c>
      <c r="AK71" s="87" t="n">
        <f aca="false">IF(AND($U71&gt;AJ$6,$U71&lt;=AK$6),+$T71,0)</f>
        <v>0</v>
      </c>
      <c r="AL71" s="87" t="n">
        <f aca="false">IF(AND($U71&gt;AK$6,$U71&lt;=AL$6),+$T71,0)</f>
        <v>0</v>
      </c>
      <c r="AM71" s="87" t="n">
        <f aca="false">IF(AND($U71&gt;AL$6,$U71&lt;=AM$6),+$T71,0)</f>
        <v>0</v>
      </c>
      <c r="AN71" s="87" t="n">
        <f aca="false">IF(AND($U71&gt;AM$6,$U71&lt;=AN$6),+$T71,0)</f>
        <v>0</v>
      </c>
      <c r="AO71" s="87" t="n">
        <f aca="false">IF(AND($U71&gt;AN$6,$U71&lt;=AO$6),+$T71,0)</f>
        <v>0</v>
      </c>
      <c r="AP71" s="87" t="n">
        <f aca="false">IF(AND($U71&gt;AO$6,$U71&lt;=AP$6),+$T71,0)</f>
        <v>0</v>
      </c>
      <c r="AQ71" s="87" t="n">
        <f aca="false">IF(AND($U71&gt;AP$6,$U71&lt;=AQ$6),+$T71,0)</f>
        <v>0</v>
      </c>
      <c r="AR71" s="87" t="n">
        <f aca="false">IF(AND($U71&gt;AQ$6,$U71&lt;=AR$6),+$T71,0)</f>
        <v>0</v>
      </c>
      <c r="AS71" s="87" t="n">
        <f aca="false">IF(AND($U71&gt;AR$6,$U71&lt;=AS$6),+$T71,0)</f>
        <v>0</v>
      </c>
      <c r="AT71" s="87" t="n">
        <f aca="false">IF(AND($U71&gt;AS$6,$U71&lt;=AT$6),+$T71,0)</f>
        <v>0</v>
      </c>
      <c r="AU71" s="87" t="n">
        <f aca="false">IF(AND($U71&gt;AT$6,$U71&lt;=AU$6),+$T71,0)</f>
        <v>0</v>
      </c>
      <c r="AV71" s="87" t="n">
        <f aca="false">IF(AND($U71&gt;AU$6,$U71&lt;=AV$6),+$T71,0)</f>
        <v>0</v>
      </c>
      <c r="AW71" s="87" t="n">
        <f aca="false">IF(AND($U71&gt;AV$6,$U71&lt;=AW$6),+$T71,0)</f>
        <v>0</v>
      </c>
      <c r="AX71" s="87" t="n">
        <f aca="false">IF(AND($U71&gt;AW$6,$U71&lt;=AX$6),+$T71,0)</f>
        <v>0</v>
      </c>
      <c r="AY71" s="87" t="n">
        <f aca="false">IF(AND($U71&gt;AX$6,$U71&lt;=AY$6),+$T71,0)</f>
        <v>0</v>
      </c>
      <c r="AZ71" s="87" t="n">
        <f aca="false">IF(AND($U71&gt;AY$6,$U71&lt;=AZ$6),+$T71,0)</f>
        <v>0</v>
      </c>
      <c r="BA71" s="87" t="n">
        <f aca="false">IF(AND($U71&gt;AZ$6,$U71&lt;=BA$6),+$T71,0)</f>
        <v>0</v>
      </c>
      <c r="BB71" s="87" t="n">
        <f aca="false">IF(AND($U71&gt;BA$6,$U71&lt;=BB$6),+$T71,0)</f>
        <v>0</v>
      </c>
      <c r="BC71" s="87" t="n">
        <f aca="false">IF(AND($U71&gt;BB$6,$U71&lt;=BC$6),+$T71,0)</f>
        <v>0</v>
      </c>
      <c r="BD71" s="87" t="n">
        <f aca="false">IF(AND($U71&gt;BC$6,$U71&lt;=BD$6),+$T71,0)</f>
        <v>0</v>
      </c>
      <c r="BE71" s="87" t="n">
        <f aca="false">IF(AND($U71&gt;BD$6,$U71&lt;=BE$6),+$T71,0)</f>
        <v>0</v>
      </c>
      <c r="BF71" s="87" t="n">
        <f aca="false">IF(AND($U71&gt;BE$6,$U71&lt;=BF$6),+$T71,0)</f>
        <v>0</v>
      </c>
      <c r="BG71" s="87" t="n">
        <f aca="false">IF(AND($U71&gt;BF$6,$U71&lt;=BG$6),+$T71,0)</f>
        <v>0</v>
      </c>
      <c r="BH71" s="87" t="n">
        <f aca="false">IF(AND($U71&gt;BG$6,$U71&lt;=BH$6),+$T71,0)</f>
        <v>0</v>
      </c>
      <c r="BI71" s="87" t="n">
        <f aca="false">IF(AND($U71&gt;BH$6,$U71&lt;=BI$6),+$T71,0)</f>
        <v>0</v>
      </c>
      <c r="BJ71" s="87" t="n">
        <f aca="false">IF(AND($U71&gt;BI$6,$U71&lt;=BJ$6),+$T71,0)</f>
        <v>0</v>
      </c>
      <c r="BK71" s="87" t="n">
        <f aca="false">IF(AND($U71&gt;BJ$6,$U71&lt;=BK$6),+$T71,0)</f>
        <v>0</v>
      </c>
      <c r="BL71" s="87" t="n">
        <f aca="false">IF(AND($U71&gt;BK$6,$U71&lt;=BL$6),+$T71,0)</f>
        <v>0</v>
      </c>
      <c r="BM71" s="87" t="n">
        <f aca="false">IF(AND($U71&gt;BL$6,$U71&lt;=BM$6),+$T71,0)</f>
        <v>0</v>
      </c>
      <c r="BN71" s="87" t="n">
        <f aca="false">IF(AND($U71&gt;BM$6,$U71&lt;=BN$6),+$T71,0)</f>
        <v>0</v>
      </c>
      <c r="BO71" s="87" t="n">
        <f aca="false">IF(AND($U71&gt;BN$6,$U71&lt;=BO$6),+$T71,0)</f>
        <v>0</v>
      </c>
      <c r="BP71" s="87" t="n">
        <f aca="false">IF(AND($U71&gt;BO$6,$U71&lt;=BP$6),+$T71,0)</f>
        <v>0</v>
      </c>
      <c r="BQ71" s="87" t="n">
        <f aca="false">IF(AND($U71&gt;BP$6,$U71&lt;=BQ$6),+$T71,0)</f>
        <v>0</v>
      </c>
      <c r="BR71" s="87" t="n">
        <f aca="false">IF(AND($U71&gt;BQ$6,$U71&lt;=BR$6),+$T71,0)</f>
        <v>0</v>
      </c>
      <c r="BS71" s="87" t="n">
        <f aca="false">IF(AND($U71&gt;BR$6,$U71&lt;=BS$6),+$T71,0)</f>
        <v>0</v>
      </c>
      <c r="BT71" s="87" t="n">
        <f aca="false">IF(AND($U71&gt;BS$6,$U71&lt;=BT$6),+$T71,0)</f>
        <v>0</v>
      </c>
      <c r="BU71" s="87" t="n">
        <f aca="false">IF(AND($U71&gt;BT$6,$U71&lt;=BU$6),+$T71,0)</f>
        <v>0</v>
      </c>
      <c r="BV71" s="87" t="n">
        <f aca="false">IF(AND($U71&gt;BU$6,$U71&lt;=BV$6),+$T71,0)</f>
        <v>0</v>
      </c>
      <c r="BW71" s="87" t="n">
        <f aca="false">IF(AND($U71&gt;BV$6,$U71&lt;=BW$6),+$T71,0)</f>
        <v>0</v>
      </c>
      <c r="BX71" s="87" t="n">
        <f aca="false">IF(AND($U71&gt;BW$6,$U71&lt;=BX$6),+$T71,0)</f>
        <v>0</v>
      </c>
      <c r="BY71" s="87" t="n">
        <f aca="false">IF(AND($U71&gt;BX$6,$U71&lt;=BY$6),+$T71,0)</f>
        <v>0</v>
      </c>
      <c r="BZ71" s="87" t="n">
        <f aca="false">IF(AND($U71&gt;BY$6,$U71&lt;=BZ$6),+$T71,0)</f>
        <v>0</v>
      </c>
      <c r="CA71" s="87" t="n">
        <f aca="false">IF(AND($U71&gt;BZ$6,$U71&lt;=CA$6),+$T71,0)</f>
        <v>0</v>
      </c>
      <c r="CB71" s="87" t="n">
        <f aca="false">IF(AND($U71&gt;CA$6,$U71&lt;=CB$6),+$T71,0)</f>
        <v>0</v>
      </c>
      <c r="CC71" s="87" t="n">
        <f aca="false">IF(AND($U71&gt;CB$6,$U71&lt;=CC$6),+$T71,0)</f>
        <v>41.065</v>
      </c>
      <c r="CD71" s="87" t="n">
        <f aca="false">IF(AND($U71&gt;CC$6,$U71&lt;=CD$6),+$T71,0)</f>
        <v>0</v>
      </c>
      <c r="CE71" s="87" t="n">
        <f aca="false">IF(AND($U71&gt;CD$6,$U71&lt;=CE$6),+$T71,0)</f>
        <v>0</v>
      </c>
      <c r="CF71" s="87" t="n">
        <f aca="false">IF(AND($U71&gt;CE$6,$U71&lt;=CF$6),+$T71,0)</f>
        <v>0</v>
      </c>
      <c r="CG71" s="87" t="n">
        <f aca="false">IF(AND($U71&gt;CF$6,$U71&lt;=CG$6),+$T71,0)</f>
        <v>0</v>
      </c>
      <c r="CH71" s="87" t="n">
        <f aca="false">IF(AND($U71&gt;CG$6,$U71&lt;=CH$6),+$T71,0)</f>
        <v>0</v>
      </c>
      <c r="CI71" s="87" t="n">
        <f aca="false">IF(AND($U71&gt;CH$6,$U71&lt;=CI$6),+$T71,0)</f>
        <v>0</v>
      </c>
      <c r="CJ71" s="87" t="n">
        <f aca="false">IF(AND($U71&gt;CI$6,$U71&lt;=CJ$6),+$T71,0)</f>
        <v>0</v>
      </c>
      <c r="CK71" s="87" t="n">
        <f aca="false">IF(AND($U71&gt;CJ$6,$U71&lt;=CK$6),+$T71,0)</f>
        <v>0</v>
      </c>
      <c r="CL71" s="87" t="n">
        <f aca="false">IF(AND($U71&gt;CK$6,$U71&lt;=CL$6),+$T71,0)</f>
        <v>0</v>
      </c>
      <c r="CM71" s="87" t="n">
        <f aca="false">IF(AND($U71&gt;CL$6,$U71&lt;=CM$6),+$T71,0)</f>
        <v>0</v>
      </c>
      <c r="CN71" s="87" t="n">
        <f aca="false">IF(AND($U71&gt;CM$6,$U71&lt;=CN$6),+$T71,0)</f>
        <v>0</v>
      </c>
      <c r="CO71" s="87" t="n">
        <f aca="false">IF(AND($U71&gt;CN$6,$U71&lt;=CO$6),+$T71,0)</f>
        <v>0</v>
      </c>
      <c r="CP71" s="87" t="n">
        <f aca="false">IF(AND($U71&gt;CO$6,$U71&lt;=CP$6),+$T71,0)</f>
        <v>0</v>
      </c>
      <c r="CQ71" s="87" t="n">
        <f aca="false">IF(AND($U71&gt;CP$6,$U71&lt;=CQ$6),+$T71,0)</f>
        <v>0</v>
      </c>
      <c r="CR71" s="87" t="n">
        <f aca="false">IF(AND($U71&gt;CQ$6,$U71&lt;=CR$6),+$T71,0)</f>
        <v>0</v>
      </c>
      <c r="CS71" s="87" t="n">
        <f aca="false">IF(AND($U71&gt;CR$6,$U71&lt;=CS$6),+$T71,0)</f>
        <v>0</v>
      </c>
      <c r="CT71" s="87" t="n">
        <f aca="false">IF(AND($U71&gt;CS$6,$U71&lt;=CT$6),+$T71,0)</f>
        <v>0</v>
      </c>
      <c r="CU71" s="87" t="n">
        <f aca="false">IF(AND($U71&gt;CT$6,$U71&lt;=CU$6),+$T71,0)</f>
        <v>0</v>
      </c>
      <c r="CV71" s="87" t="n">
        <f aca="false">IF(AND($U71&gt;CU$6,$U71&lt;=CV$6),+$T71,0)</f>
        <v>0</v>
      </c>
      <c r="CW71" s="87" t="n">
        <f aca="false">IF(AND($U71&gt;CV$6,$U71&lt;=CW$6),+$T71,0)</f>
        <v>0</v>
      </c>
      <c r="CX71" s="87" t="n">
        <f aca="false">IF(AND($U71&gt;CW$6,$U71&lt;=CX$6),+$T71,0)</f>
        <v>0</v>
      </c>
      <c r="CY71" s="87" t="n">
        <f aca="false">IF(AND($U71&gt;CX$6,$U71&lt;=CY$6),+$T71,0)</f>
        <v>0</v>
      </c>
      <c r="CZ71" s="87" t="n">
        <f aca="false">IF(AND($U71&gt;CY$6,$U71&lt;=CZ$6),+$T71,0)</f>
        <v>0</v>
      </c>
      <c r="DA71" s="87" t="n">
        <f aca="false">IF(AND($U71&gt;CZ$6,$U71&lt;=DA$6),+$T71,0)</f>
        <v>0</v>
      </c>
      <c r="DB71" s="87" t="n">
        <f aca="false">IF(AND($U71&gt;DA$6,$U71&lt;=DB$6),+$T71,0)</f>
        <v>0</v>
      </c>
      <c r="DC71" s="87" t="n">
        <f aca="false">IF(AND($U71&gt;DB$6,$U71&lt;=DC$6),+$T71,0)</f>
        <v>0</v>
      </c>
      <c r="DD71" s="87" t="n">
        <f aca="false">IF(AND($U71&gt;DC$6,$U71&lt;=DD$6),+$T71,0)</f>
        <v>0</v>
      </c>
      <c r="DE71" s="87" t="n">
        <f aca="false">IF(AND($U71&gt;DD$6,$U71&lt;=DE$6),+$T71,0)</f>
        <v>0</v>
      </c>
      <c r="DF71" s="87" t="n">
        <f aca="false">IF(AND($U71&gt;DE$6,$U71&lt;=DF$6),+$T71,0)</f>
        <v>0</v>
      </c>
      <c r="DG71" s="87" t="n">
        <f aca="false">IF(AND($U71&gt;DF$6,$U71&lt;=DG$6),+$T71,0)</f>
        <v>0</v>
      </c>
      <c r="DH71" s="87" t="n">
        <f aca="false">IF(AND($U71&gt;DG$6,$U71&lt;=DH$6),+$T71,0)</f>
        <v>0</v>
      </c>
      <c r="DI71" s="87" t="n">
        <f aca="false">IF(AND($U71&gt;DH$6,$U71&lt;=DI$6),+$T71,0)</f>
        <v>0</v>
      </c>
      <c r="DJ71" s="87" t="n">
        <f aca="false">IF(AND($U71&gt;DI$6,$U71&lt;=DJ$6),+$T71,0)</f>
        <v>0</v>
      </c>
      <c r="DK71" s="87" t="n">
        <f aca="false">IF(AND($U71&gt;DJ$6,$U71&lt;=DK$6),+$T71,0)</f>
        <v>0</v>
      </c>
      <c r="DL71" s="87" t="n">
        <f aca="false">IF(AND($U71&gt;DK$6,$U71&lt;=DL$6),+$T71,0)</f>
        <v>0</v>
      </c>
      <c r="DM71" s="87" t="n">
        <f aca="false">IF(AND($U71&gt;DL$6,$U71&lt;=DM$6),+$T71,0)</f>
        <v>0</v>
      </c>
      <c r="DN71" s="87" t="n">
        <f aca="false">IF(AND($U71&gt;DM$6,$U71&lt;=DN$6),+$T71,0)</f>
        <v>0</v>
      </c>
      <c r="DO71" s="87" t="n">
        <f aca="false">IF(AND($U71&gt;DN$6,$U71&lt;=DO$6),+$T71,0)</f>
        <v>0</v>
      </c>
      <c r="DP71" s="87" t="n">
        <f aca="false">IF(AND($U71&gt;DO$6,$U71&lt;=DP$6),+$T71,0)</f>
        <v>0</v>
      </c>
      <c r="DQ71" s="87" t="n">
        <f aca="false">IF(AND($U71&gt;DP$6,$U71&lt;=DQ$6),+$T71,0)</f>
        <v>0</v>
      </c>
      <c r="DR71" s="87" t="n">
        <f aca="false">IF(AND($U71&gt;DQ$6,$U71&lt;=DR$6),+$T71,0)</f>
        <v>0</v>
      </c>
      <c r="DS71" s="87" t="n">
        <f aca="false">IF(AND($U71&gt;DR$6,$U71&lt;=DS$6),+$T71,0)</f>
        <v>0</v>
      </c>
      <c r="DT71" s="87" t="n">
        <f aca="false">IF(AND($U71&gt;DS$6,$U71&lt;=DT$6),+$T71,0)</f>
        <v>0</v>
      </c>
      <c r="DU71" s="87" t="n">
        <f aca="false">IF(AND($U71&gt;DT$6,$U71&lt;=DU$6),+$T71,0)</f>
        <v>0</v>
      </c>
      <c r="DV71" s="87" t="n">
        <f aca="false">IF(AND($U71&gt;DU$6,$U71&lt;=DV$6),+$T71,0)</f>
        <v>0</v>
      </c>
      <c r="DW71" s="87" t="n">
        <f aca="false">IF(AND($U71&gt;DV$6,$U71&lt;=DW$6),+$T71,0)</f>
        <v>0</v>
      </c>
      <c r="DX71" s="87" t="n">
        <f aca="false">IF(AND($U71&gt;DW$6,$U71&lt;=DX$6),+$T71,0)</f>
        <v>0</v>
      </c>
      <c r="DY71" s="87" t="n">
        <f aca="false">IF(AND($U71&gt;DX$6,$U71&lt;=DY$6),+$T71,0)</f>
        <v>0</v>
      </c>
      <c r="DZ71" s="87" t="n">
        <f aca="false">IF(AND($U71&gt;DY$6,$U71&lt;=DZ$6),+$T71,0)</f>
        <v>0</v>
      </c>
      <c r="EA71" s="87" t="n">
        <f aca="false">IF(AND($U71&gt;DZ$6,$U71&lt;=EA$6),+$T71,0)</f>
        <v>0</v>
      </c>
      <c r="EB71" s="87" t="n">
        <f aca="false">IF(AND($U71&gt;EA$6,$U71&lt;=EB$6),+$T71,0)</f>
        <v>0</v>
      </c>
      <c r="EC71" s="87" t="n">
        <f aca="false">IF(AND($U71&gt;EB$6,$U71&lt;=EC$6),+$T71,0)</f>
        <v>0</v>
      </c>
      <c r="ED71" s="87" t="n">
        <f aca="false">IF(AND($U71&gt;EC$6,$U71&lt;=ED$6),+$T71,0)</f>
        <v>0</v>
      </c>
      <c r="EE71" s="87" t="n">
        <f aca="false">IF(AND($U71&gt;ED$6,$U71&lt;=EE$6),+$T71,0)</f>
        <v>0</v>
      </c>
      <c r="EF71" s="87" t="n">
        <f aca="false">IF(AND($U71&gt;EE$6,$U71&lt;=EF$6),+$T71,0)</f>
        <v>0</v>
      </c>
      <c r="EG71" s="87" t="n">
        <f aca="false">IF(AND($U71&gt;EF$6,$U71&lt;=EG$6),+$T71,0)</f>
        <v>0</v>
      </c>
      <c r="EH71" s="87" t="n">
        <f aca="false">IF(AND($U71&gt;EG$6,$U71&lt;=EH$6),+$T71,0)</f>
        <v>0</v>
      </c>
      <c r="EI71" s="87" t="n">
        <f aca="false">IF(AND($U71&gt;EH$6,$U71&lt;=EI$6),+$T71,0)</f>
        <v>0</v>
      </c>
      <c r="EJ71" s="87" t="n">
        <f aca="false">IF(AND($U71&gt;EI$6,$U71&lt;=EJ$6),+$T71,0)</f>
        <v>0</v>
      </c>
      <c r="EK71" s="87" t="n">
        <f aca="false">IF(AND($U71&gt;EJ$6,$U71&lt;=EK$6),+$T71,0)</f>
        <v>0</v>
      </c>
      <c r="EL71" s="87" t="n">
        <f aca="false">IF(AND($U71&gt;EK$6,$U71&lt;=EL$6),+$T71,0)</f>
        <v>0</v>
      </c>
      <c r="EM71" s="87" t="n">
        <f aca="false">IF(AND($U71&gt;EL$6,$U71&lt;=EM$6),+$T71,0)</f>
        <v>0</v>
      </c>
      <c r="EN71" s="87" t="n">
        <f aca="false">IF(AND($U71&gt;EM$6,$U71&lt;=EN$6),+$T71,0)</f>
        <v>0</v>
      </c>
      <c r="EO71" s="87" t="n">
        <f aca="false">IF(AND($U71&gt;EN$6,$U71&lt;=EO$6),+$T71,0)</f>
        <v>0</v>
      </c>
      <c r="EP71" s="87" t="n">
        <f aca="false">IF(AND($U71&gt;EO$6,$U71&lt;=EP$6),+$T71,0)</f>
        <v>0</v>
      </c>
      <c r="EQ71" s="87" t="n">
        <f aca="false">IF(AND($U71&gt;EP$6,$U71&lt;=EQ$6),+$T71,0)</f>
        <v>0</v>
      </c>
      <c r="ER71" s="87" t="n">
        <f aca="false">IF(AND($U71&gt;EQ$6,$U71&lt;=ER$6),+$T71,0)</f>
        <v>0</v>
      </c>
      <c r="ES71" s="87" t="n">
        <f aca="false">IF(AND($U71&gt;ER$6,$U71&lt;=ES$6),+$T71,0)</f>
        <v>0</v>
      </c>
      <c r="ET71" s="87" t="n">
        <f aca="false">IF(AND($U71&gt;ES$6,$U71&lt;=ET$6),+$T71,0)</f>
        <v>0</v>
      </c>
      <c r="EU71" s="87" t="n">
        <f aca="false">IF(AND($U71&gt;ET$6,$U71&lt;=EU$6),+$T71,0)</f>
        <v>0</v>
      </c>
      <c r="EV71" s="87" t="n">
        <f aca="false">IF(AND($U71&gt;EU$6,$U71&lt;=EV$6),+$T71,0)</f>
        <v>0</v>
      </c>
      <c r="EW71" s="87" t="n">
        <f aca="false">IF(AND($U71&gt;EV$6,$U71&lt;=EW$6),+$T71,0)</f>
        <v>0</v>
      </c>
      <c r="EX71" s="87" t="n">
        <f aca="false">IF(AND($U71&gt;EW$6,$U71&lt;=EX$6),+$T71,0)</f>
        <v>0</v>
      </c>
      <c r="EY71" s="87" t="n">
        <f aca="false">IF(AND($U71&gt;EX$6,$U71&lt;=EY$6),+$T71,0)</f>
        <v>0</v>
      </c>
      <c r="EZ71" s="87" t="n">
        <f aca="false">IF(AND($U71&gt;EY$6,$U71&lt;=EZ$6),+$T71,0)</f>
        <v>0</v>
      </c>
      <c r="FA71" s="87" t="n">
        <f aca="false">IF(AND($U71&gt;EZ$6,$U71&lt;=FA$6),+$T71,0)</f>
        <v>0</v>
      </c>
      <c r="FB71" s="87" t="n">
        <f aca="false">IF(AND($U71&gt;FA$6,$U71&lt;=FB$6),+$T71,0)</f>
        <v>0</v>
      </c>
      <c r="FC71" s="87" t="n">
        <f aca="false">IF(AND($U71&gt;FB$6,$U71&lt;=FC$6),+$T71,0)</f>
        <v>0</v>
      </c>
      <c r="FD71" s="87" t="n">
        <f aca="false">IF(AND($U71&gt;FC$6,$U71&lt;=FD$6),+$T71,0)</f>
        <v>0</v>
      </c>
      <c r="FE71" s="87" t="n">
        <f aca="false">IF(AND($U71&gt;FD$6,$U71&lt;=FE$6),+$T71,0)</f>
        <v>0</v>
      </c>
      <c r="FF71" s="87" t="n">
        <f aca="false">IF(AND($U71&gt;FE$6,$U71&lt;=FF$6),+$T71,0)</f>
        <v>0</v>
      </c>
      <c r="FG71" s="87" t="n">
        <f aca="false">IF(AND($U71&gt;FF$6,$U71&lt;=FG$6),+$T71,0)</f>
        <v>0</v>
      </c>
      <c r="FH71" s="87" t="n">
        <f aca="false">IF(AND($U71&gt;FG$6,$U71&lt;=FH$6),+$T71,0)</f>
        <v>0</v>
      </c>
      <c r="FI71" s="87" t="n">
        <f aca="false">IF(AND($U71&gt;FH$6,$U71&lt;=FI$6),+$T71,0)</f>
        <v>0</v>
      </c>
      <c r="FJ71" s="87" t="n">
        <f aca="false">IF(AND($U71&gt;FI$6,$U71&lt;=FJ$6),+$T71,0)</f>
        <v>0</v>
      </c>
      <c r="FK71" s="87" t="n">
        <f aca="false">IF(AND($U71&gt;FJ$6,$U71&lt;=FK$6),+$T71,0)</f>
        <v>0</v>
      </c>
      <c r="FL71" s="87" t="n">
        <f aca="false">IF(AND($U71&gt;FK$6,$U71&lt;=FL$6),+$T71,0)</f>
        <v>0</v>
      </c>
      <c r="FM71" s="87" t="n">
        <f aca="false">IF(AND($U71&gt;FL$6,$U71&lt;=FM$6),+$T71,0)</f>
        <v>0</v>
      </c>
      <c r="FN71" s="87" t="n">
        <f aca="false">IF(AND($U71&gt;FM$6,$U71&lt;=FN$6),+$T71,0)</f>
        <v>0</v>
      </c>
      <c r="FO71" s="87" t="n">
        <f aca="false">IF(AND($U71&gt;FN$6,$U71&lt;=FO$6),+$T71,0)</f>
        <v>0</v>
      </c>
      <c r="FP71" s="87" t="n">
        <f aca="false">IF(AND($U71&gt;FO$6,$U71&lt;=FP$6),+$T71,0)</f>
        <v>0</v>
      </c>
      <c r="FQ71" s="87" t="n">
        <f aca="false">IF(AND($U71&gt;FP$6,$U71&lt;=FQ$6),+$T71,0)</f>
        <v>0</v>
      </c>
      <c r="FR71" s="87" t="n">
        <f aca="false">IF(AND($U71&gt;FQ$6,$U71&lt;=FR$6),+$T71,0)</f>
        <v>0</v>
      </c>
      <c r="FS71" s="87" t="n">
        <f aca="false">IF(AND($U71&gt;FR$6,$U71&lt;=FS$6),+$T71,0)</f>
        <v>0</v>
      </c>
      <c r="FT71" s="87" t="n">
        <f aca="false">IF(AND($U71&gt;FS$6,$U71&lt;=FT$6),+$T71,0)</f>
        <v>0</v>
      </c>
      <c r="FU71" s="87" t="n">
        <f aca="false">IF(AND($U71&gt;FT$6,$U71&lt;=FU$6),+$T71,0)</f>
        <v>0</v>
      </c>
      <c r="FV71" s="87" t="n">
        <f aca="false">IF(AND($U71&gt;FU$6,$U71&lt;=FV$6),+$T71,0)</f>
        <v>0</v>
      </c>
      <c r="FW71" s="87" t="n">
        <f aca="false">IF(AND($U71&gt;FV$6,$U71&lt;=FW$6),+$T71,0)</f>
        <v>0</v>
      </c>
      <c r="FX71" s="87" t="n">
        <f aca="false">IF(AND($U71&gt;FW$6,$U71&lt;=FX$6),+$T71,0)</f>
        <v>0</v>
      </c>
      <c r="FY71" s="87" t="n">
        <f aca="false">IF(AND($U71&gt;FX$6,$U71&lt;=FY$6),+$T71,0)</f>
        <v>0</v>
      </c>
      <c r="FZ71" s="87" t="n">
        <f aca="false">IF(AND($U71&gt;FY$6,$U71&lt;=FZ$6),+$T71,0)</f>
        <v>0</v>
      </c>
      <c r="GA71" s="87" t="n">
        <f aca="false">IF(AND($U71&gt;FZ$6,$U71&lt;=GA$6),+$T71,0)</f>
        <v>0</v>
      </c>
      <c r="GB71" s="87" t="n">
        <f aca="false">IF(AND($U71&gt;GA$6,$U71&lt;=GB$6),+$T71,0)</f>
        <v>0</v>
      </c>
      <c r="GC71" s="18"/>
      <c r="GD71" s="65" t="n">
        <f aca="false">SUM($X71:$GC71)</f>
        <v>41.065</v>
      </c>
      <c r="GE71" s="65" t="n">
        <f aca="false">+GD71-T71</f>
        <v>0</v>
      </c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</row>
    <row r="72" customFormat="false" ht="12.75" hidden="false" customHeight="false" outlineLevel="0" collapsed="false">
      <c r="A72" s="96" t="n">
        <v>4</v>
      </c>
      <c r="B72" s="86" t="s">
        <v>260</v>
      </c>
      <c r="C72" s="97" t="s">
        <v>257</v>
      </c>
      <c r="D72" s="98" t="s">
        <v>295</v>
      </c>
      <c r="E72" s="0" t="s">
        <v>296</v>
      </c>
      <c r="F72" s="99" t="n">
        <v>37134</v>
      </c>
      <c r="H72" s="101" t="s">
        <v>297</v>
      </c>
      <c r="I72" s="42" t="s">
        <v>337</v>
      </c>
      <c r="J72" s="89" t="s">
        <v>298</v>
      </c>
      <c r="K72" s="39"/>
      <c r="L72" s="101" t="s">
        <v>284</v>
      </c>
      <c r="M72" s="35"/>
      <c r="N72" s="35"/>
      <c r="O72" s="101"/>
      <c r="P72" s="101"/>
      <c r="Q72" s="101"/>
      <c r="R72" s="105" t="n">
        <v>1.914</v>
      </c>
      <c r="S72" s="101" t="s">
        <v>288</v>
      </c>
      <c r="T72" s="55" t="n">
        <f aca="false">IF($S72="USD",+$R72,VLOOKUP($S72,Rates!$A$3:$C$7,3)*$R72)</f>
        <v>1.914</v>
      </c>
      <c r="U72" s="107" t="n">
        <f aca="false">DATE(2015,12,31)</f>
        <v>42369</v>
      </c>
      <c r="V72" s="18"/>
      <c r="W72" s="18"/>
      <c r="X72" s="87" t="n">
        <f aca="false">IF(AND($U72&gt;W$6,$U72&lt;=X$6),+$T72,0)</f>
        <v>0</v>
      </c>
      <c r="Y72" s="87" t="n">
        <f aca="false">IF(AND($U72&gt;X$6,$U72&lt;=Y$6),+$T72,0)</f>
        <v>0</v>
      </c>
      <c r="Z72" s="87" t="n">
        <f aca="false">IF(AND($U72&gt;Y$6,$U72&lt;=Z$6),+$T72,0)</f>
        <v>0</v>
      </c>
      <c r="AA72" s="87" t="n">
        <f aca="false">IF(AND($U72&gt;Z$6,$U72&lt;=AA$6),+$T72,0)</f>
        <v>0</v>
      </c>
      <c r="AB72" s="87" t="n">
        <f aca="false">IF(AND($U72&gt;AA$6,$U72&lt;=AB$6),+$T72,0)</f>
        <v>0</v>
      </c>
      <c r="AC72" s="87" t="n">
        <f aca="false">IF(AND($U72&gt;AB$6,$U72&lt;=AC$6),+$T72,0)</f>
        <v>0</v>
      </c>
      <c r="AD72" s="87" t="n">
        <f aca="false">IF(AND($U72&gt;AC$6,$U72&lt;=AD$6),+$T72,0)</f>
        <v>0</v>
      </c>
      <c r="AE72" s="87" t="n">
        <f aca="false">IF(AND($U72&gt;AD$6,$U72&lt;=AE$6),+$T72,0)</f>
        <v>0</v>
      </c>
      <c r="AF72" s="87" t="n">
        <f aca="false">IF(AND($U72&gt;AE$6,$U72&lt;=AF$6),+$T72,0)</f>
        <v>0</v>
      </c>
      <c r="AG72" s="87" t="n">
        <f aca="false">IF(AND($U72&gt;AF$6,$U72&lt;=AG$6),+$T72,0)</f>
        <v>0</v>
      </c>
      <c r="AH72" s="87" t="n">
        <f aca="false">IF(AND($U72&gt;AG$6,$U72&lt;=AH$6),+$T72,0)</f>
        <v>0</v>
      </c>
      <c r="AI72" s="87" t="n">
        <f aca="false">IF(AND($U72&gt;AH$6,$U72&lt;=AI$6),+$T72,0)</f>
        <v>0</v>
      </c>
      <c r="AJ72" s="87" t="n">
        <f aca="false">IF(AND($U72&gt;AI$6,$U72&lt;=AJ$6),+$T72,0)</f>
        <v>0</v>
      </c>
      <c r="AK72" s="87" t="n">
        <f aca="false">IF(AND($U72&gt;AJ$6,$U72&lt;=AK$6),+$T72,0)</f>
        <v>0</v>
      </c>
      <c r="AL72" s="87" t="n">
        <f aca="false">IF(AND($U72&gt;AK$6,$U72&lt;=AL$6),+$T72,0)</f>
        <v>0</v>
      </c>
      <c r="AM72" s="87" t="n">
        <f aca="false">IF(AND($U72&gt;AL$6,$U72&lt;=AM$6),+$T72,0)</f>
        <v>0</v>
      </c>
      <c r="AN72" s="87" t="n">
        <f aca="false">IF(AND($U72&gt;AM$6,$U72&lt;=AN$6),+$T72,0)</f>
        <v>0</v>
      </c>
      <c r="AO72" s="87" t="n">
        <f aca="false">IF(AND($U72&gt;AN$6,$U72&lt;=AO$6),+$T72,0)</f>
        <v>0</v>
      </c>
      <c r="AP72" s="87" t="n">
        <f aca="false">IF(AND($U72&gt;AO$6,$U72&lt;=AP$6),+$T72,0)</f>
        <v>0</v>
      </c>
      <c r="AQ72" s="87" t="n">
        <f aca="false">IF(AND($U72&gt;AP$6,$U72&lt;=AQ$6),+$T72,0)</f>
        <v>0</v>
      </c>
      <c r="AR72" s="87" t="n">
        <f aca="false">IF(AND($U72&gt;AQ$6,$U72&lt;=AR$6),+$T72,0)</f>
        <v>0</v>
      </c>
      <c r="AS72" s="87" t="n">
        <f aca="false">IF(AND($U72&gt;AR$6,$U72&lt;=AS$6),+$T72,0)</f>
        <v>0</v>
      </c>
      <c r="AT72" s="87" t="n">
        <f aca="false">IF(AND($U72&gt;AS$6,$U72&lt;=AT$6),+$T72,0)</f>
        <v>0</v>
      </c>
      <c r="AU72" s="87" t="n">
        <f aca="false">IF(AND($U72&gt;AT$6,$U72&lt;=AU$6),+$T72,0)</f>
        <v>0</v>
      </c>
      <c r="AV72" s="87" t="n">
        <f aca="false">IF(AND($U72&gt;AU$6,$U72&lt;=AV$6),+$T72,0)</f>
        <v>0</v>
      </c>
      <c r="AW72" s="87" t="n">
        <f aca="false">IF(AND($U72&gt;AV$6,$U72&lt;=AW$6),+$T72,0)</f>
        <v>0</v>
      </c>
      <c r="AX72" s="87" t="n">
        <f aca="false">IF(AND($U72&gt;AW$6,$U72&lt;=AX$6),+$T72,0)</f>
        <v>0</v>
      </c>
      <c r="AY72" s="87" t="n">
        <f aca="false">IF(AND($U72&gt;AX$6,$U72&lt;=AY$6),+$T72,0)</f>
        <v>0</v>
      </c>
      <c r="AZ72" s="87" t="n">
        <f aca="false">IF(AND($U72&gt;AY$6,$U72&lt;=AZ$6),+$T72,0)</f>
        <v>0</v>
      </c>
      <c r="BA72" s="87" t="n">
        <f aca="false">IF(AND($U72&gt;AZ$6,$U72&lt;=BA$6),+$T72,0)</f>
        <v>0</v>
      </c>
      <c r="BB72" s="87" t="n">
        <f aca="false">IF(AND($U72&gt;BA$6,$U72&lt;=BB$6),+$T72,0)</f>
        <v>0</v>
      </c>
      <c r="BC72" s="87" t="n">
        <f aca="false">IF(AND($U72&gt;BB$6,$U72&lt;=BC$6),+$T72,0)</f>
        <v>0</v>
      </c>
      <c r="BD72" s="87" t="n">
        <f aca="false">IF(AND($U72&gt;BC$6,$U72&lt;=BD$6),+$T72,0)</f>
        <v>0</v>
      </c>
      <c r="BE72" s="87" t="n">
        <f aca="false">IF(AND($U72&gt;BD$6,$U72&lt;=BE$6),+$T72,0)</f>
        <v>0</v>
      </c>
      <c r="BF72" s="87" t="n">
        <f aca="false">IF(AND($U72&gt;BE$6,$U72&lt;=BF$6),+$T72,0)</f>
        <v>0</v>
      </c>
      <c r="BG72" s="87" t="n">
        <f aca="false">IF(AND($U72&gt;BF$6,$U72&lt;=BG$6),+$T72,0)</f>
        <v>0</v>
      </c>
      <c r="BH72" s="87" t="n">
        <f aca="false">IF(AND($U72&gt;BG$6,$U72&lt;=BH$6),+$T72,0)</f>
        <v>0</v>
      </c>
      <c r="BI72" s="87" t="n">
        <f aca="false">IF(AND($U72&gt;BH$6,$U72&lt;=BI$6),+$T72,0)</f>
        <v>0</v>
      </c>
      <c r="BJ72" s="87" t="n">
        <f aca="false">IF(AND($U72&gt;BI$6,$U72&lt;=BJ$6),+$T72,0)</f>
        <v>0</v>
      </c>
      <c r="BK72" s="87" t="n">
        <f aca="false">IF(AND($U72&gt;BJ$6,$U72&lt;=BK$6),+$T72,0)</f>
        <v>0</v>
      </c>
      <c r="BL72" s="87" t="n">
        <f aca="false">IF(AND($U72&gt;BK$6,$U72&lt;=BL$6),+$T72,0)</f>
        <v>0</v>
      </c>
      <c r="BM72" s="87" t="n">
        <f aca="false">IF(AND($U72&gt;BL$6,$U72&lt;=BM$6),+$T72,0)</f>
        <v>0</v>
      </c>
      <c r="BN72" s="87" t="n">
        <f aca="false">IF(AND($U72&gt;BM$6,$U72&lt;=BN$6),+$T72,0)</f>
        <v>0</v>
      </c>
      <c r="BO72" s="87" t="n">
        <f aca="false">IF(AND($U72&gt;BN$6,$U72&lt;=BO$6),+$T72,0)</f>
        <v>0</v>
      </c>
      <c r="BP72" s="87" t="n">
        <f aca="false">IF(AND($U72&gt;BO$6,$U72&lt;=BP$6),+$T72,0)</f>
        <v>0</v>
      </c>
      <c r="BQ72" s="87" t="n">
        <f aca="false">IF(AND($U72&gt;BP$6,$U72&lt;=BQ$6),+$T72,0)</f>
        <v>0</v>
      </c>
      <c r="BR72" s="87" t="n">
        <f aca="false">IF(AND($U72&gt;BQ$6,$U72&lt;=BR$6),+$T72,0)</f>
        <v>0</v>
      </c>
      <c r="BS72" s="87" t="n">
        <f aca="false">IF(AND($U72&gt;BR$6,$U72&lt;=BS$6),+$T72,0)</f>
        <v>0</v>
      </c>
      <c r="BT72" s="87" t="n">
        <f aca="false">IF(AND($U72&gt;BS$6,$U72&lt;=BT$6),+$T72,0)</f>
        <v>0</v>
      </c>
      <c r="BU72" s="87" t="n">
        <f aca="false">IF(AND($U72&gt;BT$6,$U72&lt;=BU$6),+$T72,0)</f>
        <v>0</v>
      </c>
      <c r="BV72" s="87" t="n">
        <f aca="false">IF(AND($U72&gt;BU$6,$U72&lt;=BV$6),+$T72,0)</f>
        <v>0</v>
      </c>
      <c r="BW72" s="87" t="n">
        <f aca="false">IF(AND($U72&gt;BV$6,$U72&lt;=BW$6),+$T72,0)</f>
        <v>0</v>
      </c>
      <c r="BX72" s="87" t="n">
        <f aca="false">IF(AND($U72&gt;BW$6,$U72&lt;=BX$6),+$T72,0)</f>
        <v>0</v>
      </c>
      <c r="BY72" s="87" t="n">
        <f aca="false">IF(AND($U72&gt;BX$6,$U72&lt;=BY$6),+$T72,0)</f>
        <v>0</v>
      </c>
      <c r="BZ72" s="87" t="n">
        <f aca="false">IF(AND($U72&gt;BY$6,$U72&lt;=BZ$6),+$T72,0)</f>
        <v>0</v>
      </c>
      <c r="CA72" s="87" t="n">
        <f aca="false">IF(AND($U72&gt;BZ$6,$U72&lt;=CA$6),+$T72,0)</f>
        <v>0</v>
      </c>
      <c r="CB72" s="87" t="n">
        <f aca="false">IF(AND($U72&gt;CA$6,$U72&lt;=CB$6),+$T72,0)</f>
        <v>0</v>
      </c>
      <c r="CC72" s="87" t="n">
        <f aca="false">IF(AND($U72&gt;CB$6,$U72&lt;=CC$6),+$T72,0)</f>
        <v>1.914</v>
      </c>
      <c r="CD72" s="87" t="n">
        <f aca="false">IF(AND($U72&gt;CC$6,$U72&lt;=CD$6),+$T72,0)</f>
        <v>0</v>
      </c>
      <c r="CE72" s="87" t="n">
        <f aca="false">IF(AND($U72&gt;CD$6,$U72&lt;=CE$6),+$T72,0)</f>
        <v>0</v>
      </c>
      <c r="CF72" s="87" t="n">
        <f aca="false">IF(AND($U72&gt;CE$6,$U72&lt;=CF$6),+$T72,0)</f>
        <v>0</v>
      </c>
      <c r="CG72" s="87" t="n">
        <f aca="false">IF(AND($U72&gt;CF$6,$U72&lt;=CG$6),+$T72,0)</f>
        <v>0</v>
      </c>
      <c r="CH72" s="87" t="n">
        <f aca="false">IF(AND($U72&gt;CG$6,$U72&lt;=CH$6),+$T72,0)</f>
        <v>0</v>
      </c>
      <c r="CI72" s="87" t="n">
        <f aca="false">IF(AND($U72&gt;CH$6,$U72&lt;=CI$6),+$T72,0)</f>
        <v>0</v>
      </c>
      <c r="CJ72" s="87" t="n">
        <f aca="false">IF(AND($U72&gt;CI$6,$U72&lt;=CJ$6),+$T72,0)</f>
        <v>0</v>
      </c>
      <c r="CK72" s="87" t="n">
        <f aca="false">IF(AND($U72&gt;CJ$6,$U72&lt;=CK$6),+$T72,0)</f>
        <v>0</v>
      </c>
      <c r="CL72" s="87" t="n">
        <f aca="false">IF(AND($U72&gt;CK$6,$U72&lt;=CL$6),+$T72,0)</f>
        <v>0</v>
      </c>
      <c r="CM72" s="87" t="n">
        <f aca="false">IF(AND($U72&gt;CL$6,$U72&lt;=CM$6),+$T72,0)</f>
        <v>0</v>
      </c>
      <c r="CN72" s="87" t="n">
        <f aca="false">IF(AND($U72&gt;CM$6,$U72&lt;=CN$6),+$T72,0)</f>
        <v>0</v>
      </c>
      <c r="CO72" s="87" t="n">
        <f aca="false">IF(AND($U72&gt;CN$6,$U72&lt;=CO$6),+$T72,0)</f>
        <v>0</v>
      </c>
      <c r="CP72" s="87" t="n">
        <f aca="false">IF(AND($U72&gt;CO$6,$U72&lt;=CP$6),+$T72,0)</f>
        <v>0</v>
      </c>
      <c r="CQ72" s="87" t="n">
        <f aca="false">IF(AND($U72&gt;CP$6,$U72&lt;=CQ$6),+$T72,0)</f>
        <v>0</v>
      </c>
      <c r="CR72" s="87" t="n">
        <f aca="false">IF(AND($U72&gt;CQ$6,$U72&lt;=CR$6),+$T72,0)</f>
        <v>0</v>
      </c>
      <c r="CS72" s="87" t="n">
        <f aca="false">IF(AND($U72&gt;CR$6,$U72&lt;=CS$6),+$T72,0)</f>
        <v>0</v>
      </c>
      <c r="CT72" s="87" t="n">
        <f aca="false">IF(AND($U72&gt;CS$6,$U72&lt;=CT$6),+$T72,0)</f>
        <v>0</v>
      </c>
      <c r="CU72" s="87" t="n">
        <f aca="false">IF(AND($U72&gt;CT$6,$U72&lt;=CU$6),+$T72,0)</f>
        <v>0</v>
      </c>
      <c r="CV72" s="87" t="n">
        <f aca="false">IF(AND($U72&gt;CU$6,$U72&lt;=CV$6),+$T72,0)</f>
        <v>0</v>
      </c>
      <c r="CW72" s="87" t="n">
        <f aca="false">IF(AND($U72&gt;CV$6,$U72&lt;=CW$6),+$T72,0)</f>
        <v>0</v>
      </c>
      <c r="CX72" s="87" t="n">
        <f aca="false">IF(AND($U72&gt;CW$6,$U72&lt;=CX$6),+$T72,0)</f>
        <v>0</v>
      </c>
      <c r="CY72" s="87" t="n">
        <f aca="false">IF(AND($U72&gt;CX$6,$U72&lt;=CY$6),+$T72,0)</f>
        <v>0</v>
      </c>
      <c r="CZ72" s="87" t="n">
        <f aca="false">IF(AND($U72&gt;CY$6,$U72&lt;=CZ$6),+$T72,0)</f>
        <v>0</v>
      </c>
      <c r="DA72" s="87" t="n">
        <f aca="false">IF(AND($U72&gt;CZ$6,$U72&lt;=DA$6),+$T72,0)</f>
        <v>0</v>
      </c>
      <c r="DB72" s="87" t="n">
        <f aca="false">IF(AND($U72&gt;DA$6,$U72&lt;=DB$6),+$T72,0)</f>
        <v>0</v>
      </c>
      <c r="DC72" s="87" t="n">
        <f aca="false">IF(AND($U72&gt;DB$6,$U72&lt;=DC$6),+$T72,0)</f>
        <v>0</v>
      </c>
      <c r="DD72" s="87" t="n">
        <f aca="false">IF(AND($U72&gt;DC$6,$U72&lt;=DD$6),+$T72,0)</f>
        <v>0</v>
      </c>
      <c r="DE72" s="87" t="n">
        <f aca="false">IF(AND($U72&gt;DD$6,$U72&lt;=DE$6),+$T72,0)</f>
        <v>0</v>
      </c>
      <c r="DF72" s="87" t="n">
        <f aca="false">IF(AND($U72&gt;DE$6,$U72&lt;=DF$6),+$T72,0)</f>
        <v>0</v>
      </c>
      <c r="DG72" s="87" t="n">
        <f aca="false">IF(AND($U72&gt;DF$6,$U72&lt;=DG$6),+$T72,0)</f>
        <v>0</v>
      </c>
      <c r="DH72" s="87" t="n">
        <f aca="false">IF(AND($U72&gt;DG$6,$U72&lt;=DH$6),+$T72,0)</f>
        <v>0</v>
      </c>
      <c r="DI72" s="87" t="n">
        <f aca="false">IF(AND($U72&gt;DH$6,$U72&lt;=DI$6),+$T72,0)</f>
        <v>0</v>
      </c>
      <c r="DJ72" s="87" t="n">
        <f aca="false">IF(AND($U72&gt;DI$6,$U72&lt;=DJ$6),+$T72,0)</f>
        <v>0</v>
      </c>
      <c r="DK72" s="87" t="n">
        <f aca="false">IF(AND($U72&gt;DJ$6,$U72&lt;=DK$6),+$T72,0)</f>
        <v>0</v>
      </c>
      <c r="DL72" s="87" t="n">
        <f aca="false">IF(AND($U72&gt;DK$6,$U72&lt;=DL$6),+$T72,0)</f>
        <v>0</v>
      </c>
      <c r="DM72" s="87" t="n">
        <f aca="false">IF(AND($U72&gt;DL$6,$U72&lt;=DM$6),+$T72,0)</f>
        <v>0</v>
      </c>
      <c r="DN72" s="87" t="n">
        <f aca="false">IF(AND($U72&gt;DM$6,$U72&lt;=DN$6),+$T72,0)</f>
        <v>0</v>
      </c>
      <c r="DO72" s="87" t="n">
        <f aca="false">IF(AND($U72&gt;DN$6,$U72&lt;=DO$6),+$T72,0)</f>
        <v>0</v>
      </c>
      <c r="DP72" s="87" t="n">
        <f aca="false">IF(AND($U72&gt;DO$6,$U72&lt;=DP$6),+$T72,0)</f>
        <v>0</v>
      </c>
      <c r="DQ72" s="87" t="n">
        <f aca="false">IF(AND($U72&gt;DP$6,$U72&lt;=DQ$6),+$T72,0)</f>
        <v>0</v>
      </c>
      <c r="DR72" s="87" t="n">
        <f aca="false">IF(AND($U72&gt;DQ$6,$U72&lt;=DR$6),+$T72,0)</f>
        <v>0</v>
      </c>
      <c r="DS72" s="87" t="n">
        <f aca="false">IF(AND($U72&gt;DR$6,$U72&lt;=DS$6),+$T72,0)</f>
        <v>0</v>
      </c>
      <c r="DT72" s="87" t="n">
        <f aca="false">IF(AND($U72&gt;DS$6,$U72&lt;=DT$6),+$T72,0)</f>
        <v>0</v>
      </c>
      <c r="DU72" s="87" t="n">
        <f aca="false">IF(AND($U72&gt;DT$6,$U72&lt;=DU$6),+$T72,0)</f>
        <v>0</v>
      </c>
      <c r="DV72" s="87" t="n">
        <f aca="false">IF(AND($U72&gt;DU$6,$U72&lt;=DV$6),+$T72,0)</f>
        <v>0</v>
      </c>
      <c r="DW72" s="87" t="n">
        <f aca="false">IF(AND($U72&gt;DV$6,$U72&lt;=DW$6),+$T72,0)</f>
        <v>0</v>
      </c>
      <c r="DX72" s="87" t="n">
        <f aca="false">IF(AND($U72&gt;DW$6,$U72&lt;=DX$6),+$T72,0)</f>
        <v>0</v>
      </c>
      <c r="DY72" s="87" t="n">
        <f aca="false">IF(AND($U72&gt;DX$6,$U72&lt;=DY$6),+$T72,0)</f>
        <v>0</v>
      </c>
      <c r="DZ72" s="87" t="n">
        <f aca="false">IF(AND($U72&gt;DY$6,$U72&lt;=DZ$6),+$T72,0)</f>
        <v>0</v>
      </c>
      <c r="EA72" s="87" t="n">
        <f aca="false">IF(AND($U72&gt;DZ$6,$U72&lt;=EA$6),+$T72,0)</f>
        <v>0</v>
      </c>
      <c r="EB72" s="87" t="n">
        <f aca="false">IF(AND($U72&gt;EA$6,$U72&lt;=EB$6),+$T72,0)</f>
        <v>0</v>
      </c>
      <c r="EC72" s="87" t="n">
        <f aca="false">IF(AND($U72&gt;EB$6,$U72&lt;=EC$6),+$T72,0)</f>
        <v>0</v>
      </c>
      <c r="ED72" s="87" t="n">
        <f aca="false">IF(AND($U72&gt;EC$6,$U72&lt;=ED$6),+$T72,0)</f>
        <v>0</v>
      </c>
      <c r="EE72" s="87" t="n">
        <f aca="false">IF(AND($U72&gt;ED$6,$U72&lt;=EE$6),+$T72,0)</f>
        <v>0</v>
      </c>
      <c r="EF72" s="87" t="n">
        <f aca="false">IF(AND($U72&gt;EE$6,$U72&lt;=EF$6),+$T72,0)</f>
        <v>0</v>
      </c>
      <c r="EG72" s="87" t="n">
        <f aca="false">IF(AND($U72&gt;EF$6,$U72&lt;=EG$6),+$T72,0)</f>
        <v>0</v>
      </c>
      <c r="EH72" s="87" t="n">
        <f aca="false">IF(AND($U72&gt;EG$6,$U72&lt;=EH$6),+$T72,0)</f>
        <v>0</v>
      </c>
      <c r="EI72" s="87" t="n">
        <f aca="false">IF(AND($U72&gt;EH$6,$U72&lt;=EI$6),+$T72,0)</f>
        <v>0</v>
      </c>
      <c r="EJ72" s="87" t="n">
        <f aca="false">IF(AND($U72&gt;EI$6,$U72&lt;=EJ$6),+$T72,0)</f>
        <v>0</v>
      </c>
      <c r="EK72" s="87" t="n">
        <f aca="false">IF(AND($U72&gt;EJ$6,$U72&lt;=EK$6),+$T72,0)</f>
        <v>0</v>
      </c>
      <c r="EL72" s="87" t="n">
        <f aca="false">IF(AND($U72&gt;EK$6,$U72&lt;=EL$6),+$T72,0)</f>
        <v>0</v>
      </c>
      <c r="EM72" s="87" t="n">
        <f aca="false">IF(AND($U72&gt;EL$6,$U72&lt;=EM$6),+$T72,0)</f>
        <v>0</v>
      </c>
      <c r="EN72" s="87" t="n">
        <f aca="false">IF(AND($U72&gt;EM$6,$U72&lt;=EN$6),+$T72,0)</f>
        <v>0</v>
      </c>
      <c r="EO72" s="87" t="n">
        <f aca="false">IF(AND($U72&gt;EN$6,$U72&lt;=EO$6),+$T72,0)</f>
        <v>0</v>
      </c>
      <c r="EP72" s="87" t="n">
        <f aca="false">IF(AND($U72&gt;EO$6,$U72&lt;=EP$6),+$T72,0)</f>
        <v>0</v>
      </c>
      <c r="EQ72" s="87" t="n">
        <f aca="false">IF(AND($U72&gt;EP$6,$U72&lt;=EQ$6),+$T72,0)</f>
        <v>0</v>
      </c>
      <c r="ER72" s="87" t="n">
        <f aca="false">IF(AND($U72&gt;EQ$6,$U72&lt;=ER$6),+$T72,0)</f>
        <v>0</v>
      </c>
      <c r="ES72" s="87" t="n">
        <f aca="false">IF(AND($U72&gt;ER$6,$U72&lt;=ES$6),+$T72,0)</f>
        <v>0</v>
      </c>
      <c r="ET72" s="87" t="n">
        <f aca="false">IF(AND($U72&gt;ES$6,$U72&lt;=ET$6),+$T72,0)</f>
        <v>0</v>
      </c>
      <c r="EU72" s="87" t="n">
        <f aca="false">IF(AND($U72&gt;ET$6,$U72&lt;=EU$6),+$T72,0)</f>
        <v>0</v>
      </c>
      <c r="EV72" s="87" t="n">
        <f aca="false">IF(AND($U72&gt;EU$6,$U72&lt;=EV$6),+$T72,0)</f>
        <v>0</v>
      </c>
      <c r="EW72" s="87" t="n">
        <f aca="false">IF(AND($U72&gt;EV$6,$U72&lt;=EW$6),+$T72,0)</f>
        <v>0</v>
      </c>
      <c r="EX72" s="87" t="n">
        <f aca="false">IF(AND($U72&gt;EW$6,$U72&lt;=EX$6),+$T72,0)</f>
        <v>0</v>
      </c>
      <c r="EY72" s="87" t="n">
        <f aca="false">IF(AND($U72&gt;EX$6,$U72&lt;=EY$6),+$T72,0)</f>
        <v>0</v>
      </c>
      <c r="EZ72" s="87" t="n">
        <f aca="false">IF(AND($U72&gt;EY$6,$U72&lt;=EZ$6),+$T72,0)</f>
        <v>0</v>
      </c>
      <c r="FA72" s="87" t="n">
        <f aca="false">IF(AND($U72&gt;EZ$6,$U72&lt;=FA$6),+$T72,0)</f>
        <v>0</v>
      </c>
      <c r="FB72" s="87" t="n">
        <f aca="false">IF(AND($U72&gt;FA$6,$U72&lt;=FB$6),+$T72,0)</f>
        <v>0</v>
      </c>
      <c r="FC72" s="87" t="n">
        <f aca="false">IF(AND($U72&gt;FB$6,$U72&lt;=FC$6),+$T72,0)</f>
        <v>0</v>
      </c>
      <c r="FD72" s="87" t="n">
        <f aca="false">IF(AND($U72&gt;FC$6,$U72&lt;=FD$6),+$T72,0)</f>
        <v>0</v>
      </c>
      <c r="FE72" s="87" t="n">
        <f aca="false">IF(AND($U72&gt;FD$6,$U72&lt;=FE$6),+$T72,0)</f>
        <v>0</v>
      </c>
      <c r="FF72" s="87" t="n">
        <f aca="false">IF(AND($U72&gt;FE$6,$U72&lt;=FF$6),+$T72,0)</f>
        <v>0</v>
      </c>
      <c r="FG72" s="87" t="n">
        <f aca="false">IF(AND($U72&gt;FF$6,$U72&lt;=FG$6),+$T72,0)</f>
        <v>0</v>
      </c>
      <c r="FH72" s="87" t="n">
        <f aca="false">IF(AND($U72&gt;FG$6,$U72&lt;=FH$6),+$T72,0)</f>
        <v>0</v>
      </c>
      <c r="FI72" s="87" t="n">
        <f aca="false">IF(AND($U72&gt;FH$6,$U72&lt;=FI$6),+$T72,0)</f>
        <v>0</v>
      </c>
      <c r="FJ72" s="87" t="n">
        <f aca="false">IF(AND($U72&gt;FI$6,$U72&lt;=FJ$6),+$T72,0)</f>
        <v>0</v>
      </c>
      <c r="FK72" s="87" t="n">
        <f aca="false">IF(AND($U72&gt;FJ$6,$U72&lt;=FK$6),+$T72,0)</f>
        <v>0</v>
      </c>
      <c r="FL72" s="87" t="n">
        <f aca="false">IF(AND($U72&gt;FK$6,$U72&lt;=FL$6),+$T72,0)</f>
        <v>0</v>
      </c>
      <c r="FM72" s="87" t="n">
        <f aca="false">IF(AND($U72&gt;FL$6,$U72&lt;=FM$6),+$T72,0)</f>
        <v>0</v>
      </c>
      <c r="FN72" s="87" t="n">
        <f aca="false">IF(AND($U72&gt;FM$6,$U72&lt;=FN$6),+$T72,0)</f>
        <v>0</v>
      </c>
      <c r="FO72" s="87" t="n">
        <f aca="false">IF(AND($U72&gt;FN$6,$U72&lt;=FO$6),+$T72,0)</f>
        <v>0</v>
      </c>
      <c r="FP72" s="87" t="n">
        <f aca="false">IF(AND($U72&gt;FO$6,$U72&lt;=FP$6),+$T72,0)</f>
        <v>0</v>
      </c>
      <c r="FQ72" s="87" t="n">
        <f aca="false">IF(AND($U72&gt;FP$6,$U72&lt;=FQ$6),+$T72,0)</f>
        <v>0</v>
      </c>
      <c r="FR72" s="87" t="n">
        <f aca="false">IF(AND($U72&gt;FQ$6,$U72&lt;=FR$6),+$T72,0)</f>
        <v>0</v>
      </c>
      <c r="FS72" s="87" t="n">
        <f aca="false">IF(AND($U72&gt;FR$6,$U72&lt;=FS$6),+$T72,0)</f>
        <v>0</v>
      </c>
      <c r="FT72" s="87" t="n">
        <f aca="false">IF(AND($U72&gt;FS$6,$U72&lt;=FT$6),+$T72,0)</f>
        <v>0</v>
      </c>
      <c r="FU72" s="87" t="n">
        <f aca="false">IF(AND($U72&gt;FT$6,$U72&lt;=FU$6),+$T72,0)</f>
        <v>0</v>
      </c>
      <c r="FV72" s="87" t="n">
        <f aca="false">IF(AND($U72&gt;FU$6,$U72&lt;=FV$6),+$T72,0)</f>
        <v>0</v>
      </c>
      <c r="FW72" s="87" t="n">
        <f aca="false">IF(AND($U72&gt;FV$6,$U72&lt;=FW$6),+$T72,0)</f>
        <v>0</v>
      </c>
      <c r="FX72" s="87" t="n">
        <f aca="false">IF(AND($U72&gt;FW$6,$U72&lt;=FX$6),+$T72,0)</f>
        <v>0</v>
      </c>
      <c r="FY72" s="87" t="n">
        <f aca="false">IF(AND($U72&gt;FX$6,$U72&lt;=FY$6),+$T72,0)</f>
        <v>0</v>
      </c>
      <c r="FZ72" s="87" t="n">
        <f aca="false">IF(AND($U72&gt;FY$6,$U72&lt;=FZ$6),+$T72,0)</f>
        <v>0</v>
      </c>
      <c r="GA72" s="87" t="n">
        <f aca="false">IF(AND($U72&gt;FZ$6,$U72&lt;=GA$6),+$T72,0)</f>
        <v>0</v>
      </c>
      <c r="GB72" s="87" t="n">
        <f aca="false">IF(AND($U72&gt;GA$6,$U72&lt;=GB$6),+$T72,0)</f>
        <v>0</v>
      </c>
      <c r="GC72" s="87"/>
      <c r="GD72" s="65" t="n">
        <f aca="false">SUM($X72:$GC72)</f>
        <v>1.914</v>
      </c>
      <c r="GE72" s="65" t="n">
        <f aca="false">+GD72-T72</f>
        <v>0</v>
      </c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  <c r="IV72" s="18"/>
      <c r="IW72" s="18"/>
    </row>
    <row r="73" customFormat="false" ht="12.75" hidden="false" customHeight="false" outlineLevel="0" collapsed="false">
      <c r="A73" s="96" t="n">
        <v>4</v>
      </c>
      <c r="B73" s="86" t="s">
        <v>260</v>
      </c>
      <c r="C73" s="97" t="s">
        <v>257</v>
      </c>
      <c r="D73" s="98" t="s">
        <v>295</v>
      </c>
      <c r="E73" s="0" t="s">
        <v>296</v>
      </c>
      <c r="F73" s="99" t="n">
        <v>37134</v>
      </c>
      <c r="H73" s="101" t="s">
        <v>297</v>
      </c>
      <c r="I73" s="42" t="s">
        <v>338</v>
      </c>
      <c r="J73" s="89" t="s">
        <v>298</v>
      </c>
      <c r="K73" s="39"/>
      <c r="L73" s="101" t="s">
        <v>284</v>
      </c>
      <c r="M73" s="35"/>
      <c r="N73" s="35"/>
      <c r="O73" s="101"/>
      <c r="P73" s="101"/>
      <c r="Q73" s="101"/>
      <c r="R73" s="105" t="n">
        <v>18.256</v>
      </c>
      <c r="S73" s="101" t="s">
        <v>288</v>
      </c>
      <c r="T73" s="55" t="n">
        <f aca="false">IF($S73="USD",+$R73,VLOOKUP($S73,Rates!$A$3:$C$7,3)*$R73)</f>
        <v>18.256</v>
      </c>
      <c r="U73" s="106" t="n">
        <v>43039</v>
      </c>
      <c r="V73" s="18"/>
      <c r="W73" s="18"/>
      <c r="X73" s="87" t="n">
        <f aca="false">IF(AND($U73&gt;W$6,$U73&lt;=X$6),+$T73,0)</f>
        <v>0</v>
      </c>
      <c r="Y73" s="87" t="n">
        <f aca="false">IF(AND($U73&gt;X$6,$U73&lt;=Y$6),+$T73,0)</f>
        <v>0</v>
      </c>
      <c r="Z73" s="87" t="n">
        <f aca="false">IF(AND($U73&gt;Y$6,$U73&lt;=Z$6),+$T73,0)</f>
        <v>0</v>
      </c>
      <c r="AA73" s="87" t="n">
        <f aca="false">IF(AND($U73&gt;Z$6,$U73&lt;=AA$6),+$T73,0)</f>
        <v>0</v>
      </c>
      <c r="AB73" s="87" t="n">
        <f aca="false">IF(AND($U73&gt;AA$6,$U73&lt;=AB$6),+$T73,0)</f>
        <v>0</v>
      </c>
      <c r="AC73" s="87" t="n">
        <f aca="false">IF(AND($U73&gt;AB$6,$U73&lt;=AC$6),+$T73,0)</f>
        <v>0</v>
      </c>
      <c r="AD73" s="87" t="n">
        <f aca="false">IF(AND($U73&gt;AC$6,$U73&lt;=AD$6),+$T73,0)</f>
        <v>0</v>
      </c>
      <c r="AE73" s="87" t="n">
        <f aca="false">IF(AND($U73&gt;AD$6,$U73&lt;=AE$6),+$T73,0)</f>
        <v>0</v>
      </c>
      <c r="AF73" s="87" t="n">
        <f aca="false">IF(AND($U73&gt;AE$6,$U73&lt;=AF$6),+$T73,0)</f>
        <v>0</v>
      </c>
      <c r="AG73" s="87" t="n">
        <f aca="false">IF(AND($U73&gt;AF$6,$U73&lt;=AG$6),+$T73,0)</f>
        <v>0</v>
      </c>
      <c r="AH73" s="87" t="n">
        <f aca="false">IF(AND($U73&gt;AG$6,$U73&lt;=AH$6),+$T73,0)</f>
        <v>0</v>
      </c>
      <c r="AI73" s="87" t="n">
        <f aca="false">IF(AND($U73&gt;AH$6,$U73&lt;=AI$6),+$T73,0)</f>
        <v>0</v>
      </c>
      <c r="AJ73" s="87" t="n">
        <f aca="false">IF(AND($U73&gt;AI$6,$U73&lt;=AJ$6),+$T73,0)</f>
        <v>0</v>
      </c>
      <c r="AK73" s="87" t="n">
        <f aca="false">IF(AND($U73&gt;AJ$6,$U73&lt;=AK$6),+$T73,0)</f>
        <v>0</v>
      </c>
      <c r="AL73" s="87" t="n">
        <f aca="false">IF(AND($U73&gt;AK$6,$U73&lt;=AL$6),+$T73,0)</f>
        <v>0</v>
      </c>
      <c r="AM73" s="87" t="n">
        <f aca="false">IF(AND($U73&gt;AL$6,$U73&lt;=AM$6),+$T73,0)</f>
        <v>0</v>
      </c>
      <c r="AN73" s="87" t="n">
        <f aca="false">IF(AND($U73&gt;AM$6,$U73&lt;=AN$6),+$T73,0)</f>
        <v>0</v>
      </c>
      <c r="AO73" s="87" t="n">
        <f aca="false">IF(AND($U73&gt;AN$6,$U73&lt;=AO$6),+$T73,0)</f>
        <v>0</v>
      </c>
      <c r="AP73" s="87" t="n">
        <f aca="false">IF(AND($U73&gt;AO$6,$U73&lt;=AP$6),+$T73,0)</f>
        <v>0</v>
      </c>
      <c r="AQ73" s="87" t="n">
        <f aca="false">IF(AND($U73&gt;AP$6,$U73&lt;=AQ$6),+$T73,0)</f>
        <v>0</v>
      </c>
      <c r="AR73" s="87" t="n">
        <f aca="false">IF(AND($U73&gt;AQ$6,$U73&lt;=AR$6),+$T73,0)</f>
        <v>0</v>
      </c>
      <c r="AS73" s="87" t="n">
        <f aca="false">IF(AND($U73&gt;AR$6,$U73&lt;=AS$6),+$T73,0)</f>
        <v>0</v>
      </c>
      <c r="AT73" s="87" t="n">
        <f aca="false">IF(AND($U73&gt;AS$6,$U73&lt;=AT$6),+$T73,0)</f>
        <v>0</v>
      </c>
      <c r="AU73" s="87" t="n">
        <f aca="false">IF(AND($U73&gt;AT$6,$U73&lt;=AU$6),+$T73,0)</f>
        <v>0</v>
      </c>
      <c r="AV73" s="87" t="n">
        <f aca="false">IF(AND($U73&gt;AU$6,$U73&lt;=AV$6),+$T73,0)</f>
        <v>0</v>
      </c>
      <c r="AW73" s="87" t="n">
        <f aca="false">IF(AND($U73&gt;AV$6,$U73&lt;=AW$6),+$T73,0)</f>
        <v>0</v>
      </c>
      <c r="AX73" s="87" t="n">
        <f aca="false">IF(AND($U73&gt;AW$6,$U73&lt;=AX$6),+$T73,0)</f>
        <v>0</v>
      </c>
      <c r="AY73" s="87" t="n">
        <f aca="false">IF(AND($U73&gt;AX$6,$U73&lt;=AY$6),+$T73,0)</f>
        <v>0</v>
      </c>
      <c r="AZ73" s="87" t="n">
        <f aca="false">IF(AND($U73&gt;AY$6,$U73&lt;=AZ$6),+$T73,0)</f>
        <v>0</v>
      </c>
      <c r="BA73" s="87" t="n">
        <f aca="false">IF(AND($U73&gt;AZ$6,$U73&lt;=BA$6),+$T73,0)</f>
        <v>0</v>
      </c>
      <c r="BB73" s="87" t="n">
        <f aca="false">IF(AND($U73&gt;BA$6,$U73&lt;=BB$6),+$T73,0)</f>
        <v>0</v>
      </c>
      <c r="BC73" s="87" t="n">
        <f aca="false">IF(AND($U73&gt;BB$6,$U73&lt;=BC$6),+$T73,0)</f>
        <v>0</v>
      </c>
      <c r="BD73" s="87" t="n">
        <f aca="false">IF(AND($U73&gt;BC$6,$U73&lt;=BD$6),+$T73,0)</f>
        <v>0</v>
      </c>
      <c r="BE73" s="87" t="n">
        <f aca="false">IF(AND($U73&gt;BD$6,$U73&lt;=BE$6),+$T73,0)</f>
        <v>0</v>
      </c>
      <c r="BF73" s="87" t="n">
        <f aca="false">IF(AND($U73&gt;BE$6,$U73&lt;=BF$6),+$T73,0)</f>
        <v>0</v>
      </c>
      <c r="BG73" s="87" t="n">
        <f aca="false">IF(AND($U73&gt;BF$6,$U73&lt;=BG$6),+$T73,0)</f>
        <v>0</v>
      </c>
      <c r="BH73" s="87" t="n">
        <f aca="false">IF(AND($U73&gt;BG$6,$U73&lt;=BH$6),+$T73,0)</f>
        <v>0</v>
      </c>
      <c r="BI73" s="87" t="n">
        <f aca="false">IF(AND($U73&gt;BH$6,$U73&lt;=BI$6),+$T73,0)</f>
        <v>0</v>
      </c>
      <c r="BJ73" s="87" t="n">
        <f aca="false">IF(AND($U73&gt;BI$6,$U73&lt;=BJ$6),+$T73,0)</f>
        <v>0</v>
      </c>
      <c r="BK73" s="87" t="n">
        <f aca="false">IF(AND($U73&gt;BJ$6,$U73&lt;=BK$6),+$T73,0)</f>
        <v>0</v>
      </c>
      <c r="BL73" s="87" t="n">
        <f aca="false">IF(AND($U73&gt;BK$6,$U73&lt;=BL$6),+$T73,0)</f>
        <v>0</v>
      </c>
      <c r="BM73" s="87" t="n">
        <f aca="false">IF(AND($U73&gt;BL$6,$U73&lt;=BM$6),+$T73,0)</f>
        <v>0</v>
      </c>
      <c r="BN73" s="87" t="n">
        <f aca="false">IF(AND($U73&gt;BM$6,$U73&lt;=BN$6),+$T73,0)</f>
        <v>0</v>
      </c>
      <c r="BO73" s="87" t="n">
        <f aca="false">IF(AND($U73&gt;BN$6,$U73&lt;=BO$6),+$T73,0)</f>
        <v>0</v>
      </c>
      <c r="BP73" s="87" t="n">
        <f aca="false">IF(AND($U73&gt;BO$6,$U73&lt;=BP$6),+$T73,0)</f>
        <v>0</v>
      </c>
      <c r="BQ73" s="87" t="n">
        <f aca="false">IF(AND($U73&gt;BP$6,$U73&lt;=BQ$6),+$T73,0)</f>
        <v>0</v>
      </c>
      <c r="BR73" s="87" t="n">
        <f aca="false">IF(AND($U73&gt;BQ$6,$U73&lt;=BR$6),+$T73,0)</f>
        <v>0</v>
      </c>
      <c r="BS73" s="87" t="n">
        <f aca="false">IF(AND($U73&gt;BR$6,$U73&lt;=BS$6),+$T73,0)</f>
        <v>0</v>
      </c>
      <c r="BT73" s="87" t="n">
        <f aca="false">IF(AND($U73&gt;BS$6,$U73&lt;=BT$6),+$T73,0)</f>
        <v>0</v>
      </c>
      <c r="BU73" s="87" t="n">
        <f aca="false">IF(AND($U73&gt;BT$6,$U73&lt;=BU$6),+$T73,0)</f>
        <v>0</v>
      </c>
      <c r="BV73" s="87" t="n">
        <f aca="false">IF(AND($U73&gt;BU$6,$U73&lt;=BV$6),+$T73,0)</f>
        <v>0</v>
      </c>
      <c r="BW73" s="87" t="n">
        <f aca="false">IF(AND($U73&gt;BV$6,$U73&lt;=BW$6),+$T73,0)</f>
        <v>0</v>
      </c>
      <c r="BX73" s="87" t="n">
        <f aca="false">IF(AND($U73&gt;BW$6,$U73&lt;=BX$6),+$T73,0)</f>
        <v>0</v>
      </c>
      <c r="BY73" s="87" t="n">
        <f aca="false">IF(AND($U73&gt;BX$6,$U73&lt;=BY$6),+$T73,0)</f>
        <v>0</v>
      </c>
      <c r="BZ73" s="87" t="n">
        <f aca="false">IF(AND($U73&gt;BY$6,$U73&lt;=BZ$6),+$T73,0)</f>
        <v>0</v>
      </c>
      <c r="CA73" s="87" t="n">
        <f aca="false">IF(AND($U73&gt;BZ$6,$U73&lt;=CA$6),+$T73,0)</f>
        <v>0</v>
      </c>
      <c r="CB73" s="87" t="n">
        <f aca="false">IF(AND($U73&gt;CA$6,$U73&lt;=CB$6),+$T73,0)</f>
        <v>0</v>
      </c>
      <c r="CC73" s="87" t="n">
        <f aca="false">IF(AND($U73&gt;CB$6,$U73&lt;=CC$6),+$T73,0)</f>
        <v>0</v>
      </c>
      <c r="CD73" s="87" t="n">
        <f aca="false">IF(AND($U73&gt;CC$6,$U73&lt;=CD$6),+$T73,0)</f>
        <v>0</v>
      </c>
      <c r="CE73" s="87" t="n">
        <f aca="false">IF(AND($U73&gt;CD$6,$U73&lt;=CE$6),+$T73,0)</f>
        <v>0</v>
      </c>
      <c r="CF73" s="87" t="n">
        <f aca="false">IF(AND($U73&gt;CE$6,$U73&lt;=CF$6),+$T73,0)</f>
        <v>0</v>
      </c>
      <c r="CG73" s="87" t="n">
        <f aca="false">IF(AND($U73&gt;CF$6,$U73&lt;=CG$6),+$T73,0)</f>
        <v>0</v>
      </c>
      <c r="CH73" s="87" t="n">
        <f aca="false">IF(AND($U73&gt;CG$6,$U73&lt;=CH$6),+$T73,0)</f>
        <v>0</v>
      </c>
      <c r="CI73" s="87" t="n">
        <f aca="false">IF(AND($U73&gt;CH$6,$U73&lt;=CI$6),+$T73,0)</f>
        <v>0</v>
      </c>
      <c r="CJ73" s="87" t="n">
        <f aca="false">IF(AND($U73&gt;CI$6,$U73&lt;=CJ$6),+$T73,0)</f>
        <v>0</v>
      </c>
      <c r="CK73" s="87" t="n">
        <f aca="false">IF(AND($U73&gt;CJ$6,$U73&lt;=CK$6),+$T73,0)</f>
        <v>18.256</v>
      </c>
      <c r="CL73" s="87" t="n">
        <f aca="false">IF(AND($U73&gt;CK$6,$U73&lt;=CL$6),+$T73,0)</f>
        <v>0</v>
      </c>
      <c r="CM73" s="87" t="n">
        <f aca="false">IF(AND($U73&gt;CL$6,$U73&lt;=CM$6),+$T73,0)</f>
        <v>0</v>
      </c>
      <c r="CN73" s="87" t="n">
        <f aca="false">IF(AND($U73&gt;CM$6,$U73&lt;=CN$6),+$T73,0)</f>
        <v>0</v>
      </c>
      <c r="CO73" s="87" t="n">
        <f aca="false">IF(AND($U73&gt;CN$6,$U73&lt;=CO$6),+$T73,0)</f>
        <v>0</v>
      </c>
      <c r="CP73" s="87" t="n">
        <f aca="false">IF(AND($U73&gt;CO$6,$U73&lt;=CP$6),+$T73,0)</f>
        <v>0</v>
      </c>
      <c r="CQ73" s="87" t="n">
        <f aca="false">IF(AND($U73&gt;CP$6,$U73&lt;=CQ$6),+$T73,0)</f>
        <v>0</v>
      </c>
      <c r="CR73" s="87" t="n">
        <f aca="false">IF(AND($U73&gt;CQ$6,$U73&lt;=CR$6),+$T73,0)</f>
        <v>0</v>
      </c>
      <c r="CS73" s="87" t="n">
        <f aca="false">IF(AND($U73&gt;CR$6,$U73&lt;=CS$6),+$T73,0)</f>
        <v>0</v>
      </c>
      <c r="CT73" s="87" t="n">
        <f aca="false">IF(AND($U73&gt;CS$6,$U73&lt;=CT$6),+$T73,0)</f>
        <v>0</v>
      </c>
      <c r="CU73" s="87" t="n">
        <f aca="false">IF(AND($U73&gt;CT$6,$U73&lt;=CU$6),+$T73,0)</f>
        <v>0</v>
      </c>
      <c r="CV73" s="87" t="n">
        <f aca="false">IF(AND($U73&gt;CU$6,$U73&lt;=CV$6),+$T73,0)</f>
        <v>0</v>
      </c>
      <c r="CW73" s="87" t="n">
        <f aca="false">IF(AND($U73&gt;CV$6,$U73&lt;=CW$6),+$T73,0)</f>
        <v>0</v>
      </c>
      <c r="CX73" s="87" t="n">
        <f aca="false">IF(AND($U73&gt;CW$6,$U73&lt;=CX$6),+$T73,0)</f>
        <v>0</v>
      </c>
      <c r="CY73" s="87" t="n">
        <f aca="false">IF(AND($U73&gt;CX$6,$U73&lt;=CY$6),+$T73,0)</f>
        <v>0</v>
      </c>
      <c r="CZ73" s="87" t="n">
        <f aca="false">IF(AND($U73&gt;CY$6,$U73&lt;=CZ$6),+$T73,0)</f>
        <v>0</v>
      </c>
      <c r="DA73" s="87" t="n">
        <f aca="false">IF(AND($U73&gt;CZ$6,$U73&lt;=DA$6),+$T73,0)</f>
        <v>0</v>
      </c>
      <c r="DB73" s="87" t="n">
        <f aca="false">IF(AND($U73&gt;DA$6,$U73&lt;=DB$6),+$T73,0)</f>
        <v>0</v>
      </c>
      <c r="DC73" s="87" t="n">
        <f aca="false">IF(AND($U73&gt;DB$6,$U73&lt;=DC$6),+$T73,0)</f>
        <v>0</v>
      </c>
      <c r="DD73" s="87" t="n">
        <f aca="false">IF(AND($U73&gt;DC$6,$U73&lt;=DD$6),+$T73,0)</f>
        <v>0</v>
      </c>
      <c r="DE73" s="87" t="n">
        <f aca="false">IF(AND($U73&gt;DD$6,$U73&lt;=DE$6),+$T73,0)</f>
        <v>0</v>
      </c>
      <c r="DF73" s="87" t="n">
        <f aca="false">IF(AND($U73&gt;DE$6,$U73&lt;=DF$6),+$T73,0)</f>
        <v>0</v>
      </c>
      <c r="DG73" s="87" t="n">
        <f aca="false">IF(AND($U73&gt;DF$6,$U73&lt;=DG$6),+$T73,0)</f>
        <v>0</v>
      </c>
      <c r="DH73" s="87" t="n">
        <f aca="false">IF(AND($U73&gt;DG$6,$U73&lt;=DH$6),+$T73,0)</f>
        <v>0</v>
      </c>
      <c r="DI73" s="87" t="n">
        <f aca="false">IF(AND($U73&gt;DH$6,$U73&lt;=DI$6),+$T73,0)</f>
        <v>0</v>
      </c>
      <c r="DJ73" s="87" t="n">
        <f aca="false">IF(AND($U73&gt;DI$6,$U73&lt;=DJ$6),+$T73,0)</f>
        <v>0</v>
      </c>
      <c r="DK73" s="87" t="n">
        <f aca="false">IF(AND($U73&gt;DJ$6,$U73&lt;=DK$6),+$T73,0)</f>
        <v>0</v>
      </c>
      <c r="DL73" s="87" t="n">
        <f aca="false">IF(AND($U73&gt;DK$6,$U73&lt;=DL$6),+$T73,0)</f>
        <v>0</v>
      </c>
      <c r="DM73" s="87" t="n">
        <f aca="false">IF(AND($U73&gt;DL$6,$U73&lt;=DM$6),+$T73,0)</f>
        <v>0</v>
      </c>
      <c r="DN73" s="87" t="n">
        <f aca="false">IF(AND($U73&gt;DM$6,$U73&lt;=DN$6),+$T73,0)</f>
        <v>0</v>
      </c>
      <c r="DO73" s="87" t="n">
        <f aca="false">IF(AND($U73&gt;DN$6,$U73&lt;=DO$6),+$T73,0)</f>
        <v>0</v>
      </c>
      <c r="DP73" s="87" t="n">
        <f aca="false">IF(AND($U73&gt;DO$6,$U73&lt;=DP$6),+$T73,0)</f>
        <v>0</v>
      </c>
      <c r="DQ73" s="87" t="n">
        <f aca="false">IF(AND($U73&gt;DP$6,$U73&lt;=DQ$6),+$T73,0)</f>
        <v>0</v>
      </c>
      <c r="DR73" s="87" t="n">
        <f aca="false">IF(AND($U73&gt;DQ$6,$U73&lt;=DR$6),+$T73,0)</f>
        <v>0</v>
      </c>
      <c r="DS73" s="87" t="n">
        <f aca="false">IF(AND($U73&gt;DR$6,$U73&lt;=DS$6),+$T73,0)</f>
        <v>0</v>
      </c>
      <c r="DT73" s="87" t="n">
        <f aca="false">IF(AND($U73&gt;DS$6,$U73&lt;=DT$6),+$T73,0)</f>
        <v>0</v>
      </c>
      <c r="DU73" s="87" t="n">
        <f aca="false">IF(AND($U73&gt;DT$6,$U73&lt;=DU$6),+$T73,0)</f>
        <v>0</v>
      </c>
      <c r="DV73" s="87" t="n">
        <f aca="false">IF(AND($U73&gt;DU$6,$U73&lt;=DV$6),+$T73,0)</f>
        <v>0</v>
      </c>
      <c r="DW73" s="87" t="n">
        <f aca="false">IF(AND($U73&gt;DV$6,$U73&lt;=DW$6),+$T73,0)</f>
        <v>0</v>
      </c>
      <c r="DX73" s="87" t="n">
        <f aca="false">IF(AND($U73&gt;DW$6,$U73&lt;=DX$6),+$T73,0)</f>
        <v>0</v>
      </c>
      <c r="DY73" s="87" t="n">
        <f aca="false">IF(AND($U73&gt;DX$6,$U73&lt;=DY$6),+$T73,0)</f>
        <v>0</v>
      </c>
      <c r="DZ73" s="87" t="n">
        <f aca="false">IF(AND($U73&gt;DY$6,$U73&lt;=DZ$6),+$T73,0)</f>
        <v>0</v>
      </c>
      <c r="EA73" s="87" t="n">
        <f aca="false">IF(AND($U73&gt;DZ$6,$U73&lt;=EA$6),+$T73,0)</f>
        <v>0</v>
      </c>
      <c r="EB73" s="87" t="n">
        <f aca="false">IF(AND($U73&gt;EA$6,$U73&lt;=EB$6),+$T73,0)</f>
        <v>0</v>
      </c>
      <c r="EC73" s="87" t="n">
        <f aca="false">IF(AND($U73&gt;EB$6,$U73&lt;=EC$6),+$T73,0)</f>
        <v>0</v>
      </c>
      <c r="ED73" s="87" t="n">
        <f aca="false">IF(AND($U73&gt;EC$6,$U73&lt;=ED$6),+$T73,0)</f>
        <v>0</v>
      </c>
      <c r="EE73" s="87" t="n">
        <f aca="false">IF(AND($U73&gt;ED$6,$U73&lt;=EE$6),+$T73,0)</f>
        <v>0</v>
      </c>
      <c r="EF73" s="87" t="n">
        <f aca="false">IF(AND($U73&gt;EE$6,$U73&lt;=EF$6),+$T73,0)</f>
        <v>0</v>
      </c>
      <c r="EG73" s="87" t="n">
        <f aca="false">IF(AND($U73&gt;EF$6,$U73&lt;=EG$6),+$T73,0)</f>
        <v>0</v>
      </c>
      <c r="EH73" s="87" t="n">
        <f aca="false">IF(AND($U73&gt;EG$6,$U73&lt;=EH$6),+$T73,0)</f>
        <v>0</v>
      </c>
      <c r="EI73" s="87" t="n">
        <f aca="false">IF(AND($U73&gt;EH$6,$U73&lt;=EI$6),+$T73,0)</f>
        <v>0</v>
      </c>
      <c r="EJ73" s="87" t="n">
        <f aca="false">IF(AND($U73&gt;EI$6,$U73&lt;=EJ$6),+$T73,0)</f>
        <v>0</v>
      </c>
      <c r="EK73" s="87" t="n">
        <f aca="false">IF(AND($U73&gt;EJ$6,$U73&lt;=EK$6),+$T73,0)</f>
        <v>0</v>
      </c>
      <c r="EL73" s="87" t="n">
        <f aca="false">IF(AND($U73&gt;EK$6,$U73&lt;=EL$6),+$T73,0)</f>
        <v>0</v>
      </c>
      <c r="EM73" s="87" t="n">
        <f aca="false">IF(AND($U73&gt;EL$6,$U73&lt;=EM$6),+$T73,0)</f>
        <v>0</v>
      </c>
      <c r="EN73" s="87" t="n">
        <f aca="false">IF(AND($U73&gt;EM$6,$U73&lt;=EN$6),+$T73,0)</f>
        <v>0</v>
      </c>
      <c r="EO73" s="87" t="n">
        <f aca="false">IF(AND($U73&gt;EN$6,$U73&lt;=EO$6),+$T73,0)</f>
        <v>0</v>
      </c>
      <c r="EP73" s="87" t="n">
        <f aca="false">IF(AND($U73&gt;EO$6,$U73&lt;=EP$6),+$T73,0)</f>
        <v>0</v>
      </c>
      <c r="EQ73" s="87" t="n">
        <f aca="false">IF(AND($U73&gt;EP$6,$U73&lt;=EQ$6),+$T73,0)</f>
        <v>0</v>
      </c>
      <c r="ER73" s="87" t="n">
        <f aca="false">IF(AND($U73&gt;EQ$6,$U73&lt;=ER$6),+$T73,0)</f>
        <v>0</v>
      </c>
      <c r="ES73" s="87" t="n">
        <f aca="false">IF(AND($U73&gt;ER$6,$U73&lt;=ES$6),+$T73,0)</f>
        <v>0</v>
      </c>
      <c r="ET73" s="87" t="n">
        <f aca="false">IF(AND($U73&gt;ES$6,$U73&lt;=ET$6),+$T73,0)</f>
        <v>0</v>
      </c>
      <c r="EU73" s="87" t="n">
        <f aca="false">IF(AND($U73&gt;ET$6,$U73&lt;=EU$6),+$T73,0)</f>
        <v>0</v>
      </c>
      <c r="EV73" s="87" t="n">
        <f aca="false">IF(AND($U73&gt;EU$6,$U73&lt;=EV$6),+$T73,0)</f>
        <v>0</v>
      </c>
      <c r="EW73" s="87" t="n">
        <f aca="false">IF(AND($U73&gt;EV$6,$U73&lt;=EW$6),+$T73,0)</f>
        <v>0</v>
      </c>
      <c r="EX73" s="87" t="n">
        <f aca="false">IF(AND($U73&gt;EW$6,$U73&lt;=EX$6),+$T73,0)</f>
        <v>0</v>
      </c>
      <c r="EY73" s="87" t="n">
        <f aca="false">IF(AND($U73&gt;EX$6,$U73&lt;=EY$6),+$T73,0)</f>
        <v>0</v>
      </c>
      <c r="EZ73" s="87" t="n">
        <f aca="false">IF(AND($U73&gt;EY$6,$U73&lt;=EZ$6),+$T73,0)</f>
        <v>0</v>
      </c>
      <c r="FA73" s="87" t="n">
        <f aca="false">IF(AND($U73&gt;EZ$6,$U73&lt;=FA$6),+$T73,0)</f>
        <v>0</v>
      </c>
      <c r="FB73" s="87" t="n">
        <f aca="false">IF(AND($U73&gt;FA$6,$U73&lt;=FB$6),+$T73,0)</f>
        <v>0</v>
      </c>
      <c r="FC73" s="87" t="n">
        <f aca="false">IF(AND($U73&gt;FB$6,$U73&lt;=FC$6),+$T73,0)</f>
        <v>0</v>
      </c>
      <c r="FD73" s="87" t="n">
        <f aca="false">IF(AND($U73&gt;FC$6,$U73&lt;=FD$6),+$T73,0)</f>
        <v>0</v>
      </c>
      <c r="FE73" s="87" t="n">
        <f aca="false">IF(AND($U73&gt;FD$6,$U73&lt;=FE$6),+$T73,0)</f>
        <v>0</v>
      </c>
      <c r="FF73" s="87" t="n">
        <f aca="false">IF(AND($U73&gt;FE$6,$U73&lt;=FF$6),+$T73,0)</f>
        <v>0</v>
      </c>
      <c r="FG73" s="87" t="n">
        <f aca="false">IF(AND($U73&gt;FF$6,$U73&lt;=FG$6),+$T73,0)</f>
        <v>0</v>
      </c>
      <c r="FH73" s="87" t="n">
        <f aca="false">IF(AND($U73&gt;FG$6,$U73&lt;=FH$6),+$T73,0)</f>
        <v>0</v>
      </c>
      <c r="FI73" s="87" t="n">
        <f aca="false">IF(AND($U73&gt;FH$6,$U73&lt;=FI$6),+$T73,0)</f>
        <v>0</v>
      </c>
      <c r="FJ73" s="87" t="n">
        <f aca="false">IF(AND($U73&gt;FI$6,$U73&lt;=FJ$6),+$T73,0)</f>
        <v>0</v>
      </c>
      <c r="FK73" s="87" t="n">
        <f aca="false">IF(AND($U73&gt;FJ$6,$U73&lt;=FK$6),+$T73,0)</f>
        <v>0</v>
      </c>
      <c r="FL73" s="87" t="n">
        <f aca="false">IF(AND($U73&gt;FK$6,$U73&lt;=FL$6),+$T73,0)</f>
        <v>0</v>
      </c>
      <c r="FM73" s="87" t="n">
        <f aca="false">IF(AND($U73&gt;FL$6,$U73&lt;=FM$6),+$T73,0)</f>
        <v>0</v>
      </c>
      <c r="FN73" s="87" t="n">
        <f aca="false">IF(AND($U73&gt;FM$6,$U73&lt;=FN$6),+$T73,0)</f>
        <v>0</v>
      </c>
      <c r="FO73" s="87" t="n">
        <f aca="false">IF(AND($U73&gt;FN$6,$U73&lt;=FO$6),+$T73,0)</f>
        <v>0</v>
      </c>
      <c r="FP73" s="87" t="n">
        <f aca="false">IF(AND($U73&gt;FO$6,$U73&lt;=FP$6),+$T73,0)</f>
        <v>0</v>
      </c>
      <c r="FQ73" s="87" t="n">
        <f aca="false">IF(AND($U73&gt;FP$6,$U73&lt;=FQ$6),+$T73,0)</f>
        <v>0</v>
      </c>
      <c r="FR73" s="87" t="n">
        <f aca="false">IF(AND($U73&gt;FQ$6,$U73&lt;=FR$6),+$T73,0)</f>
        <v>0</v>
      </c>
      <c r="FS73" s="87" t="n">
        <f aca="false">IF(AND($U73&gt;FR$6,$U73&lt;=FS$6),+$T73,0)</f>
        <v>0</v>
      </c>
      <c r="FT73" s="87" t="n">
        <f aca="false">IF(AND($U73&gt;FS$6,$U73&lt;=FT$6),+$T73,0)</f>
        <v>0</v>
      </c>
      <c r="FU73" s="87" t="n">
        <f aca="false">IF(AND($U73&gt;FT$6,$U73&lt;=FU$6),+$T73,0)</f>
        <v>0</v>
      </c>
      <c r="FV73" s="87" t="n">
        <f aca="false">IF(AND($U73&gt;FU$6,$U73&lt;=FV$6),+$T73,0)</f>
        <v>0</v>
      </c>
      <c r="FW73" s="87" t="n">
        <f aca="false">IF(AND($U73&gt;FV$6,$U73&lt;=FW$6),+$T73,0)</f>
        <v>0</v>
      </c>
      <c r="FX73" s="87" t="n">
        <f aca="false">IF(AND($U73&gt;FW$6,$U73&lt;=FX$6),+$T73,0)</f>
        <v>0</v>
      </c>
      <c r="FY73" s="87" t="n">
        <f aca="false">IF(AND($U73&gt;FX$6,$U73&lt;=FY$6),+$T73,0)</f>
        <v>0</v>
      </c>
      <c r="FZ73" s="87" t="n">
        <f aca="false">IF(AND($U73&gt;FY$6,$U73&lt;=FZ$6),+$T73,0)</f>
        <v>0</v>
      </c>
      <c r="GA73" s="87" t="n">
        <f aca="false">IF(AND($U73&gt;FZ$6,$U73&lt;=GA$6),+$T73,0)</f>
        <v>0</v>
      </c>
      <c r="GB73" s="87" t="n">
        <f aca="false">IF(AND($U73&gt;GA$6,$U73&lt;=GB$6),+$T73,0)</f>
        <v>0</v>
      </c>
      <c r="GC73" s="18"/>
      <c r="GD73" s="65" t="n">
        <f aca="false">SUM($X73:$GC73)</f>
        <v>18.256</v>
      </c>
      <c r="GE73" s="65" t="n">
        <f aca="false">+GD73-T73</f>
        <v>0</v>
      </c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  <c r="IV73" s="18"/>
      <c r="IW73" s="18"/>
    </row>
    <row r="74" customFormat="false" ht="12.75" hidden="false" customHeight="false" outlineLevel="0" collapsed="false">
      <c r="A74" s="96" t="n">
        <v>4</v>
      </c>
      <c r="B74" s="86" t="s">
        <v>260</v>
      </c>
      <c r="C74" s="97" t="s">
        <v>257</v>
      </c>
      <c r="D74" s="81" t="s">
        <v>295</v>
      </c>
      <c r="E74" s="0" t="s">
        <v>296</v>
      </c>
      <c r="F74" s="99" t="n">
        <v>37134</v>
      </c>
      <c r="H74" s="101" t="s">
        <v>297</v>
      </c>
      <c r="I74" s="42" t="s">
        <v>310</v>
      </c>
      <c r="J74" s="89" t="s">
        <v>298</v>
      </c>
      <c r="K74" s="39"/>
      <c r="L74" s="101" t="s">
        <v>284</v>
      </c>
      <c r="M74" s="35"/>
      <c r="N74" s="35" t="s">
        <v>299</v>
      </c>
      <c r="O74" s="101"/>
      <c r="P74" s="101"/>
      <c r="Q74" s="101"/>
      <c r="R74" s="105" t="n">
        <v>384.32</v>
      </c>
      <c r="S74" s="101" t="s">
        <v>288</v>
      </c>
      <c r="T74" s="55" t="n">
        <f aca="false">IF($S74="USD",+$R74,VLOOKUP($S74,Rates!$A$3:$C$7,3)*$R74)</f>
        <v>384.32</v>
      </c>
      <c r="U74" s="107" t="n">
        <v>45153</v>
      </c>
      <c r="V74" s="18"/>
      <c r="W74" s="18"/>
      <c r="X74" s="87" t="n">
        <f aca="false">IF(AND($U74&gt;W$6,$U74&lt;=X$6),+$T74,0)</f>
        <v>0</v>
      </c>
      <c r="Y74" s="87" t="n">
        <f aca="false">IF(AND($U74&gt;X$6,$U74&lt;=Y$6),+$T74,0)</f>
        <v>0</v>
      </c>
      <c r="Z74" s="87" t="n">
        <f aca="false">IF(AND($U74&gt;Y$6,$U74&lt;=Z$6),+$T74,0)</f>
        <v>0</v>
      </c>
      <c r="AA74" s="87" t="n">
        <f aca="false">IF(AND($U74&gt;Z$6,$U74&lt;=AA$6),+$T74,0)</f>
        <v>0</v>
      </c>
      <c r="AB74" s="87" t="n">
        <f aca="false">IF(AND($U74&gt;AA$6,$U74&lt;=AB$6),+$T74,0)</f>
        <v>0</v>
      </c>
      <c r="AC74" s="87" t="n">
        <f aca="false">IF(AND($U74&gt;AB$6,$U74&lt;=AC$6),+$T74,0)</f>
        <v>0</v>
      </c>
      <c r="AD74" s="87" t="n">
        <f aca="false">IF(AND($U74&gt;AC$6,$U74&lt;=AD$6),+$T74,0)</f>
        <v>0</v>
      </c>
      <c r="AE74" s="87" t="n">
        <f aca="false">IF(AND($U74&gt;AD$6,$U74&lt;=AE$6),+$T74,0)</f>
        <v>0</v>
      </c>
      <c r="AF74" s="87" t="n">
        <f aca="false">IF(AND($U74&gt;AE$6,$U74&lt;=AF$6),+$T74,0)</f>
        <v>0</v>
      </c>
      <c r="AG74" s="87" t="n">
        <f aca="false">IF(AND($U74&gt;AF$6,$U74&lt;=AG$6),+$T74,0)</f>
        <v>0</v>
      </c>
      <c r="AH74" s="87" t="n">
        <f aca="false">IF(AND($U74&gt;AG$6,$U74&lt;=AH$6),+$T74,0)</f>
        <v>0</v>
      </c>
      <c r="AI74" s="87" t="n">
        <f aca="false">IF(AND($U74&gt;AH$6,$U74&lt;=AI$6),+$T74,0)</f>
        <v>0</v>
      </c>
      <c r="AJ74" s="87" t="n">
        <f aca="false">IF(AND($U74&gt;AI$6,$U74&lt;=AJ$6),+$T74,0)</f>
        <v>0</v>
      </c>
      <c r="AK74" s="87" t="n">
        <f aca="false">IF(AND($U74&gt;AJ$6,$U74&lt;=AK$6),+$T74,0)</f>
        <v>0</v>
      </c>
      <c r="AL74" s="87" t="n">
        <f aca="false">IF(AND($U74&gt;AK$6,$U74&lt;=AL$6),+$T74,0)</f>
        <v>0</v>
      </c>
      <c r="AM74" s="87" t="n">
        <f aca="false">IF(AND($U74&gt;AL$6,$U74&lt;=AM$6),+$T74,0)</f>
        <v>0</v>
      </c>
      <c r="AN74" s="87" t="n">
        <f aca="false">IF(AND($U74&gt;AM$6,$U74&lt;=AN$6),+$T74,0)</f>
        <v>0</v>
      </c>
      <c r="AO74" s="87" t="n">
        <f aca="false">IF(AND($U74&gt;AN$6,$U74&lt;=AO$6),+$T74,0)</f>
        <v>0</v>
      </c>
      <c r="AP74" s="87" t="n">
        <f aca="false">IF(AND($U74&gt;AO$6,$U74&lt;=AP$6),+$T74,0)</f>
        <v>0</v>
      </c>
      <c r="AQ74" s="87" t="n">
        <f aca="false">IF(AND($U74&gt;AP$6,$U74&lt;=AQ$6),+$T74,0)</f>
        <v>0</v>
      </c>
      <c r="AR74" s="87" t="n">
        <f aca="false">IF(AND($U74&gt;AQ$6,$U74&lt;=AR$6),+$T74,0)</f>
        <v>0</v>
      </c>
      <c r="AS74" s="87" t="n">
        <f aca="false">IF(AND($U74&gt;AR$6,$U74&lt;=AS$6),+$T74,0)</f>
        <v>0</v>
      </c>
      <c r="AT74" s="87" t="n">
        <f aca="false">IF(AND($U74&gt;AS$6,$U74&lt;=AT$6),+$T74,0)</f>
        <v>0</v>
      </c>
      <c r="AU74" s="87" t="n">
        <f aca="false">IF(AND($U74&gt;AT$6,$U74&lt;=AU$6),+$T74,0)</f>
        <v>0</v>
      </c>
      <c r="AV74" s="87" t="n">
        <f aca="false">IF(AND($U74&gt;AU$6,$U74&lt;=AV$6),+$T74,0)</f>
        <v>0</v>
      </c>
      <c r="AW74" s="87" t="n">
        <f aca="false">IF(AND($U74&gt;AV$6,$U74&lt;=AW$6),+$T74,0)</f>
        <v>0</v>
      </c>
      <c r="AX74" s="87" t="n">
        <f aca="false">IF(AND($U74&gt;AW$6,$U74&lt;=AX$6),+$T74,0)</f>
        <v>0</v>
      </c>
      <c r="AY74" s="87" t="n">
        <f aca="false">IF(AND($U74&gt;AX$6,$U74&lt;=AY$6),+$T74,0)</f>
        <v>0</v>
      </c>
      <c r="AZ74" s="87" t="n">
        <f aca="false">IF(AND($U74&gt;AY$6,$U74&lt;=AZ$6),+$T74,0)</f>
        <v>0</v>
      </c>
      <c r="BA74" s="87" t="n">
        <f aca="false">IF(AND($U74&gt;AZ$6,$U74&lt;=BA$6),+$T74,0)</f>
        <v>0</v>
      </c>
      <c r="BB74" s="87" t="n">
        <f aca="false">IF(AND($U74&gt;BA$6,$U74&lt;=BB$6),+$T74,0)</f>
        <v>0</v>
      </c>
      <c r="BC74" s="87" t="n">
        <f aca="false">IF(AND($U74&gt;BB$6,$U74&lt;=BC$6),+$T74,0)</f>
        <v>0</v>
      </c>
      <c r="BD74" s="87" t="n">
        <f aca="false">IF(AND($U74&gt;BC$6,$U74&lt;=BD$6),+$T74,0)</f>
        <v>0</v>
      </c>
      <c r="BE74" s="87" t="n">
        <f aca="false">IF(AND($U74&gt;BD$6,$U74&lt;=BE$6),+$T74,0)</f>
        <v>0</v>
      </c>
      <c r="BF74" s="87" t="n">
        <f aca="false">IF(AND($U74&gt;BE$6,$U74&lt;=BF$6),+$T74,0)</f>
        <v>0</v>
      </c>
      <c r="BG74" s="87" t="n">
        <f aca="false">IF(AND($U74&gt;BF$6,$U74&lt;=BG$6),+$T74,0)</f>
        <v>0</v>
      </c>
      <c r="BH74" s="87" t="n">
        <f aca="false">IF(AND($U74&gt;BG$6,$U74&lt;=BH$6),+$T74,0)</f>
        <v>0</v>
      </c>
      <c r="BI74" s="87" t="n">
        <f aca="false">IF(AND($U74&gt;BH$6,$U74&lt;=BI$6),+$T74,0)</f>
        <v>0</v>
      </c>
      <c r="BJ74" s="87" t="n">
        <f aca="false">IF(AND($U74&gt;BI$6,$U74&lt;=BJ$6),+$T74,0)</f>
        <v>0</v>
      </c>
      <c r="BK74" s="87" t="n">
        <f aca="false">IF(AND($U74&gt;BJ$6,$U74&lt;=BK$6),+$T74,0)</f>
        <v>0</v>
      </c>
      <c r="BL74" s="87" t="n">
        <f aca="false">IF(AND($U74&gt;BK$6,$U74&lt;=BL$6),+$T74,0)</f>
        <v>0</v>
      </c>
      <c r="BM74" s="87" t="n">
        <f aca="false">IF(AND($U74&gt;BL$6,$U74&lt;=BM$6),+$T74,0)</f>
        <v>0</v>
      </c>
      <c r="BN74" s="87" t="n">
        <f aca="false">IF(AND($U74&gt;BM$6,$U74&lt;=BN$6),+$T74,0)</f>
        <v>0</v>
      </c>
      <c r="BO74" s="87" t="n">
        <f aca="false">IF(AND($U74&gt;BN$6,$U74&lt;=BO$6),+$T74,0)</f>
        <v>0</v>
      </c>
      <c r="BP74" s="87" t="n">
        <f aca="false">IF(AND($U74&gt;BO$6,$U74&lt;=BP$6),+$T74,0)</f>
        <v>0</v>
      </c>
      <c r="BQ74" s="87" t="n">
        <f aca="false">IF(AND($U74&gt;BP$6,$U74&lt;=BQ$6),+$T74,0)</f>
        <v>0</v>
      </c>
      <c r="BR74" s="87" t="n">
        <f aca="false">IF(AND($U74&gt;BQ$6,$U74&lt;=BR$6),+$T74,0)</f>
        <v>0</v>
      </c>
      <c r="BS74" s="87" t="n">
        <f aca="false">IF(AND($U74&gt;BR$6,$U74&lt;=BS$6),+$T74,0)</f>
        <v>0</v>
      </c>
      <c r="BT74" s="87" t="n">
        <f aca="false">IF(AND($U74&gt;BS$6,$U74&lt;=BT$6),+$T74,0)</f>
        <v>0</v>
      </c>
      <c r="BU74" s="87" t="n">
        <f aca="false">IF(AND($U74&gt;BT$6,$U74&lt;=BU$6),+$T74,0)</f>
        <v>0</v>
      </c>
      <c r="BV74" s="87" t="n">
        <f aca="false">IF(AND($U74&gt;BU$6,$U74&lt;=BV$6),+$T74,0)</f>
        <v>0</v>
      </c>
      <c r="BW74" s="87" t="n">
        <f aca="false">IF(AND($U74&gt;BV$6,$U74&lt;=BW$6),+$T74,0)</f>
        <v>0</v>
      </c>
      <c r="BX74" s="87" t="n">
        <f aca="false">IF(AND($U74&gt;BW$6,$U74&lt;=BX$6),+$T74,0)</f>
        <v>0</v>
      </c>
      <c r="BY74" s="87" t="n">
        <f aca="false">IF(AND($U74&gt;BX$6,$U74&lt;=BY$6),+$T74,0)</f>
        <v>0</v>
      </c>
      <c r="BZ74" s="87" t="n">
        <f aca="false">IF(AND($U74&gt;BY$6,$U74&lt;=BZ$6),+$T74,0)</f>
        <v>0</v>
      </c>
      <c r="CA74" s="87" t="n">
        <f aca="false">IF(AND($U74&gt;BZ$6,$U74&lt;=CA$6),+$T74,0)</f>
        <v>0</v>
      </c>
      <c r="CB74" s="87" t="n">
        <f aca="false">IF(AND($U74&gt;CA$6,$U74&lt;=CB$6),+$T74,0)</f>
        <v>0</v>
      </c>
      <c r="CC74" s="87" t="n">
        <f aca="false">IF(AND($U74&gt;CB$6,$U74&lt;=CC$6),+$T74,0)</f>
        <v>0</v>
      </c>
      <c r="CD74" s="87" t="n">
        <f aca="false">IF(AND($U74&gt;CC$6,$U74&lt;=CD$6),+$T74,0)</f>
        <v>0</v>
      </c>
      <c r="CE74" s="87" t="n">
        <f aca="false">IF(AND($U74&gt;CD$6,$U74&lt;=CE$6),+$T74,0)</f>
        <v>0</v>
      </c>
      <c r="CF74" s="87" t="n">
        <f aca="false">IF(AND($U74&gt;CE$6,$U74&lt;=CF$6),+$T74,0)</f>
        <v>0</v>
      </c>
      <c r="CG74" s="87" t="n">
        <f aca="false">IF(AND($U74&gt;CF$6,$U74&lt;=CG$6),+$T74,0)</f>
        <v>0</v>
      </c>
      <c r="CH74" s="87" t="n">
        <f aca="false">IF(AND($U74&gt;CG$6,$U74&lt;=CH$6),+$T74,0)</f>
        <v>0</v>
      </c>
      <c r="CI74" s="87" t="n">
        <f aca="false">IF(AND($U74&gt;CH$6,$U74&lt;=CI$6),+$T74,0)</f>
        <v>0</v>
      </c>
      <c r="CJ74" s="87" t="n">
        <f aca="false">IF(AND($U74&gt;CI$6,$U74&lt;=CJ$6),+$T74,0)</f>
        <v>0</v>
      </c>
      <c r="CK74" s="87" t="n">
        <f aca="false">IF(AND($U74&gt;CJ$6,$U74&lt;=CK$6),+$T74,0)</f>
        <v>0</v>
      </c>
      <c r="CL74" s="87" t="n">
        <f aca="false">IF(AND($U74&gt;CK$6,$U74&lt;=CL$6),+$T74,0)</f>
        <v>0</v>
      </c>
      <c r="CM74" s="87" t="n">
        <f aca="false">IF(AND($U74&gt;CL$6,$U74&lt;=CM$6),+$T74,0)</f>
        <v>0</v>
      </c>
      <c r="CN74" s="87" t="n">
        <f aca="false">IF(AND($U74&gt;CM$6,$U74&lt;=CN$6),+$T74,0)</f>
        <v>0</v>
      </c>
      <c r="CO74" s="87" t="n">
        <f aca="false">IF(AND($U74&gt;CN$6,$U74&lt;=CO$6),+$T74,0)</f>
        <v>0</v>
      </c>
      <c r="CP74" s="87" t="n">
        <f aca="false">IF(AND($U74&gt;CO$6,$U74&lt;=CP$6),+$T74,0)</f>
        <v>0</v>
      </c>
      <c r="CQ74" s="87" t="n">
        <f aca="false">IF(AND($U74&gt;CP$6,$U74&lt;=CQ$6),+$T74,0)</f>
        <v>0</v>
      </c>
      <c r="CR74" s="87" t="n">
        <f aca="false">IF(AND($U74&gt;CQ$6,$U74&lt;=CR$6),+$T74,0)</f>
        <v>0</v>
      </c>
      <c r="CS74" s="87" t="n">
        <f aca="false">IF(AND($U74&gt;CR$6,$U74&lt;=CS$6),+$T74,0)</f>
        <v>0</v>
      </c>
      <c r="CT74" s="87" t="n">
        <f aca="false">IF(AND($U74&gt;CS$6,$U74&lt;=CT$6),+$T74,0)</f>
        <v>0</v>
      </c>
      <c r="CU74" s="87" t="n">
        <f aca="false">IF(AND($U74&gt;CT$6,$U74&lt;=CU$6),+$T74,0)</f>
        <v>0</v>
      </c>
      <c r="CV74" s="87" t="n">
        <f aca="false">IF(AND($U74&gt;CU$6,$U74&lt;=CV$6),+$T74,0)</f>
        <v>0</v>
      </c>
      <c r="CW74" s="87" t="n">
        <f aca="false">IF(AND($U74&gt;CV$6,$U74&lt;=CW$6),+$T74,0)</f>
        <v>0</v>
      </c>
      <c r="CX74" s="87" t="n">
        <f aca="false">IF(AND($U74&gt;CW$6,$U74&lt;=CX$6),+$T74,0)</f>
        <v>0</v>
      </c>
      <c r="CY74" s="87" t="n">
        <f aca="false">IF(AND($U74&gt;CX$6,$U74&lt;=CY$6),+$T74,0)</f>
        <v>0</v>
      </c>
      <c r="CZ74" s="87" t="n">
        <f aca="false">IF(AND($U74&gt;CY$6,$U74&lt;=CZ$6),+$T74,0)</f>
        <v>0</v>
      </c>
      <c r="DA74" s="87" t="n">
        <f aca="false">IF(AND($U74&gt;CZ$6,$U74&lt;=DA$6),+$T74,0)</f>
        <v>0</v>
      </c>
      <c r="DB74" s="87" t="n">
        <f aca="false">IF(AND($U74&gt;DA$6,$U74&lt;=DB$6),+$T74,0)</f>
        <v>0</v>
      </c>
      <c r="DC74" s="87" t="n">
        <f aca="false">IF(AND($U74&gt;DB$6,$U74&lt;=DC$6),+$T74,0)</f>
        <v>0</v>
      </c>
      <c r="DD74" s="87" t="n">
        <f aca="false">IF(AND($U74&gt;DC$6,$U74&lt;=DD$6),+$T74,0)</f>
        <v>0</v>
      </c>
      <c r="DE74" s="87" t="n">
        <f aca="false">IF(AND($U74&gt;DD$6,$U74&lt;=DE$6),+$T74,0)</f>
        <v>0</v>
      </c>
      <c r="DF74" s="87" t="n">
        <f aca="false">IF(AND($U74&gt;DE$6,$U74&lt;=DF$6),+$T74,0)</f>
        <v>0</v>
      </c>
      <c r="DG74" s="87" t="n">
        <f aca="false">IF(AND($U74&gt;DF$6,$U74&lt;=DG$6),+$T74,0)</f>
        <v>0</v>
      </c>
      <c r="DH74" s="87" t="n">
        <f aca="false">IF(AND($U74&gt;DG$6,$U74&lt;=DH$6),+$T74,0)</f>
        <v>384.32</v>
      </c>
      <c r="DI74" s="87" t="n">
        <f aca="false">IF(AND($U74&gt;DH$6,$U74&lt;=DI$6),+$T74,0)</f>
        <v>0</v>
      </c>
      <c r="DJ74" s="87" t="n">
        <f aca="false">IF(AND($U74&gt;DI$6,$U74&lt;=DJ$6),+$T74,0)</f>
        <v>0</v>
      </c>
      <c r="DK74" s="87" t="n">
        <f aca="false">IF(AND($U74&gt;DJ$6,$U74&lt;=DK$6),+$T74,0)</f>
        <v>0</v>
      </c>
      <c r="DL74" s="87" t="n">
        <f aca="false">IF(AND($U74&gt;DK$6,$U74&lt;=DL$6),+$T74,0)</f>
        <v>0</v>
      </c>
      <c r="DM74" s="87" t="n">
        <f aca="false">IF(AND($U74&gt;DL$6,$U74&lt;=DM$6),+$T74,0)</f>
        <v>0</v>
      </c>
      <c r="DN74" s="87" t="n">
        <f aca="false">IF(AND($U74&gt;DM$6,$U74&lt;=DN$6),+$T74,0)</f>
        <v>0</v>
      </c>
      <c r="DO74" s="87" t="n">
        <f aca="false">IF(AND($U74&gt;DN$6,$U74&lt;=DO$6),+$T74,0)</f>
        <v>0</v>
      </c>
      <c r="DP74" s="87" t="n">
        <f aca="false">IF(AND($U74&gt;DO$6,$U74&lt;=DP$6),+$T74,0)</f>
        <v>0</v>
      </c>
      <c r="DQ74" s="87" t="n">
        <f aca="false">IF(AND($U74&gt;DP$6,$U74&lt;=DQ$6),+$T74,0)</f>
        <v>0</v>
      </c>
      <c r="DR74" s="87" t="n">
        <f aca="false">IF(AND($U74&gt;DQ$6,$U74&lt;=DR$6),+$T74,0)</f>
        <v>0</v>
      </c>
      <c r="DS74" s="87" t="n">
        <f aca="false">IF(AND($U74&gt;DR$6,$U74&lt;=DS$6),+$T74,0)</f>
        <v>0</v>
      </c>
      <c r="DT74" s="87" t="n">
        <f aca="false">IF(AND($U74&gt;DS$6,$U74&lt;=DT$6),+$T74,0)</f>
        <v>0</v>
      </c>
      <c r="DU74" s="87" t="n">
        <f aca="false">IF(AND($U74&gt;DT$6,$U74&lt;=DU$6),+$T74,0)</f>
        <v>0</v>
      </c>
      <c r="DV74" s="87" t="n">
        <f aca="false">IF(AND($U74&gt;DU$6,$U74&lt;=DV$6),+$T74,0)</f>
        <v>0</v>
      </c>
      <c r="DW74" s="87" t="n">
        <f aca="false">IF(AND($U74&gt;DV$6,$U74&lt;=DW$6),+$T74,0)</f>
        <v>0</v>
      </c>
      <c r="DX74" s="87" t="n">
        <f aca="false">IF(AND($U74&gt;DW$6,$U74&lt;=DX$6),+$T74,0)</f>
        <v>0</v>
      </c>
      <c r="DY74" s="87" t="n">
        <f aca="false">IF(AND($U74&gt;DX$6,$U74&lt;=DY$6),+$T74,0)</f>
        <v>0</v>
      </c>
      <c r="DZ74" s="87" t="n">
        <f aca="false">IF(AND($U74&gt;DY$6,$U74&lt;=DZ$6),+$T74,0)</f>
        <v>0</v>
      </c>
      <c r="EA74" s="87" t="n">
        <f aca="false">IF(AND($U74&gt;DZ$6,$U74&lt;=EA$6),+$T74,0)</f>
        <v>0</v>
      </c>
      <c r="EB74" s="87" t="n">
        <f aca="false">IF(AND($U74&gt;EA$6,$U74&lt;=EB$6),+$T74,0)</f>
        <v>0</v>
      </c>
      <c r="EC74" s="87" t="n">
        <f aca="false">IF(AND($U74&gt;EB$6,$U74&lt;=EC$6),+$T74,0)</f>
        <v>0</v>
      </c>
      <c r="ED74" s="87" t="n">
        <f aca="false">IF(AND($U74&gt;EC$6,$U74&lt;=ED$6),+$T74,0)</f>
        <v>0</v>
      </c>
      <c r="EE74" s="87" t="n">
        <f aca="false">IF(AND($U74&gt;ED$6,$U74&lt;=EE$6),+$T74,0)</f>
        <v>0</v>
      </c>
      <c r="EF74" s="87" t="n">
        <f aca="false">IF(AND($U74&gt;EE$6,$U74&lt;=EF$6),+$T74,0)</f>
        <v>0</v>
      </c>
      <c r="EG74" s="87" t="n">
        <f aca="false">IF(AND($U74&gt;EF$6,$U74&lt;=EG$6),+$T74,0)</f>
        <v>0</v>
      </c>
      <c r="EH74" s="87" t="n">
        <f aca="false">IF(AND($U74&gt;EG$6,$U74&lt;=EH$6),+$T74,0)</f>
        <v>0</v>
      </c>
      <c r="EI74" s="87" t="n">
        <f aca="false">IF(AND($U74&gt;EH$6,$U74&lt;=EI$6),+$T74,0)</f>
        <v>0</v>
      </c>
      <c r="EJ74" s="87" t="n">
        <f aca="false">IF(AND($U74&gt;EI$6,$U74&lt;=EJ$6),+$T74,0)</f>
        <v>0</v>
      </c>
      <c r="EK74" s="87" t="n">
        <f aca="false">IF(AND($U74&gt;EJ$6,$U74&lt;=EK$6),+$T74,0)</f>
        <v>0</v>
      </c>
      <c r="EL74" s="87" t="n">
        <f aca="false">IF(AND($U74&gt;EK$6,$U74&lt;=EL$6),+$T74,0)</f>
        <v>0</v>
      </c>
      <c r="EM74" s="87" t="n">
        <f aca="false">IF(AND($U74&gt;EL$6,$U74&lt;=EM$6),+$T74,0)</f>
        <v>0</v>
      </c>
      <c r="EN74" s="87" t="n">
        <f aca="false">IF(AND($U74&gt;EM$6,$U74&lt;=EN$6),+$T74,0)</f>
        <v>0</v>
      </c>
      <c r="EO74" s="87" t="n">
        <f aca="false">IF(AND($U74&gt;EN$6,$U74&lt;=EO$6),+$T74,0)</f>
        <v>0</v>
      </c>
      <c r="EP74" s="87" t="n">
        <f aca="false">IF(AND($U74&gt;EO$6,$U74&lt;=EP$6),+$T74,0)</f>
        <v>0</v>
      </c>
      <c r="EQ74" s="87" t="n">
        <f aca="false">IF(AND($U74&gt;EP$6,$U74&lt;=EQ$6),+$T74,0)</f>
        <v>0</v>
      </c>
      <c r="ER74" s="87" t="n">
        <f aca="false">IF(AND($U74&gt;EQ$6,$U74&lt;=ER$6),+$T74,0)</f>
        <v>0</v>
      </c>
      <c r="ES74" s="87" t="n">
        <f aca="false">IF(AND($U74&gt;ER$6,$U74&lt;=ES$6),+$T74,0)</f>
        <v>0</v>
      </c>
      <c r="ET74" s="87" t="n">
        <f aca="false">IF(AND($U74&gt;ES$6,$U74&lt;=ET$6),+$T74,0)</f>
        <v>0</v>
      </c>
      <c r="EU74" s="87" t="n">
        <f aca="false">IF(AND($U74&gt;ET$6,$U74&lt;=EU$6),+$T74,0)</f>
        <v>0</v>
      </c>
      <c r="EV74" s="87" t="n">
        <f aca="false">IF(AND($U74&gt;EU$6,$U74&lt;=EV$6),+$T74,0)</f>
        <v>0</v>
      </c>
      <c r="EW74" s="87" t="n">
        <f aca="false">IF(AND($U74&gt;EV$6,$U74&lt;=EW$6),+$T74,0)</f>
        <v>0</v>
      </c>
      <c r="EX74" s="87" t="n">
        <f aca="false">IF(AND($U74&gt;EW$6,$U74&lt;=EX$6),+$T74,0)</f>
        <v>0</v>
      </c>
      <c r="EY74" s="87" t="n">
        <f aca="false">IF(AND($U74&gt;EX$6,$U74&lt;=EY$6),+$T74,0)</f>
        <v>0</v>
      </c>
      <c r="EZ74" s="87" t="n">
        <f aca="false">IF(AND($U74&gt;EY$6,$U74&lt;=EZ$6),+$T74,0)</f>
        <v>0</v>
      </c>
      <c r="FA74" s="87" t="n">
        <f aca="false">IF(AND($U74&gt;EZ$6,$U74&lt;=FA$6),+$T74,0)</f>
        <v>0</v>
      </c>
      <c r="FB74" s="87" t="n">
        <f aca="false">IF(AND($U74&gt;FA$6,$U74&lt;=FB$6),+$T74,0)</f>
        <v>0</v>
      </c>
      <c r="FC74" s="87" t="n">
        <f aca="false">IF(AND($U74&gt;FB$6,$U74&lt;=FC$6),+$T74,0)</f>
        <v>0</v>
      </c>
      <c r="FD74" s="87" t="n">
        <f aca="false">IF(AND($U74&gt;FC$6,$U74&lt;=FD$6),+$T74,0)</f>
        <v>0</v>
      </c>
      <c r="FE74" s="87" t="n">
        <f aca="false">IF(AND($U74&gt;FD$6,$U74&lt;=FE$6),+$T74,0)</f>
        <v>0</v>
      </c>
      <c r="FF74" s="87" t="n">
        <f aca="false">IF(AND($U74&gt;FE$6,$U74&lt;=FF$6),+$T74,0)</f>
        <v>0</v>
      </c>
      <c r="FG74" s="87" t="n">
        <f aca="false">IF(AND($U74&gt;FF$6,$U74&lt;=FG$6),+$T74,0)</f>
        <v>0</v>
      </c>
      <c r="FH74" s="87" t="n">
        <f aca="false">IF(AND($U74&gt;FG$6,$U74&lt;=FH$6),+$T74,0)</f>
        <v>0</v>
      </c>
      <c r="FI74" s="87" t="n">
        <f aca="false">IF(AND($U74&gt;FH$6,$U74&lt;=FI$6),+$T74,0)</f>
        <v>0</v>
      </c>
      <c r="FJ74" s="87" t="n">
        <f aca="false">IF(AND($U74&gt;FI$6,$U74&lt;=FJ$6),+$T74,0)</f>
        <v>0</v>
      </c>
      <c r="FK74" s="87" t="n">
        <f aca="false">IF(AND($U74&gt;FJ$6,$U74&lt;=FK$6),+$T74,0)</f>
        <v>0</v>
      </c>
      <c r="FL74" s="87" t="n">
        <f aca="false">IF(AND($U74&gt;FK$6,$U74&lt;=FL$6),+$T74,0)</f>
        <v>0</v>
      </c>
      <c r="FM74" s="87" t="n">
        <f aca="false">IF(AND($U74&gt;FL$6,$U74&lt;=FM$6),+$T74,0)</f>
        <v>0</v>
      </c>
      <c r="FN74" s="87" t="n">
        <f aca="false">IF(AND($U74&gt;FM$6,$U74&lt;=FN$6),+$T74,0)</f>
        <v>0</v>
      </c>
      <c r="FO74" s="87" t="n">
        <f aca="false">IF(AND($U74&gt;FN$6,$U74&lt;=FO$6),+$T74,0)</f>
        <v>0</v>
      </c>
      <c r="FP74" s="87" t="n">
        <f aca="false">IF(AND($U74&gt;FO$6,$U74&lt;=FP$6),+$T74,0)</f>
        <v>0</v>
      </c>
      <c r="FQ74" s="87" t="n">
        <f aca="false">IF(AND($U74&gt;FP$6,$U74&lt;=FQ$6),+$T74,0)</f>
        <v>0</v>
      </c>
      <c r="FR74" s="87" t="n">
        <f aca="false">IF(AND($U74&gt;FQ$6,$U74&lt;=FR$6),+$T74,0)</f>
        <v>0</v>
      </c>
      <c r="FS74" s="87" t="n">
        <f aca="false">IF(AND($U74&gt;FR$6,$U74&lt;=FS$6),+$T74,0)</f>
        <v>0</v>
      </c>
      <c r="FT74" s="87" t="n">
        <f aca="false">IF(AND($U74&gt;FS$6,$U74&lt;=FT$6),+$T74,0)</f>
        <v>0</v>
      </c>
      <c r="FU74" s="87" t="n">
        <f aca="false">IF(AND($U74&gt;FT$6,$U74&lt;=FU$6),+$T74,0)</f>
        <v>0</v>
      </c>
      <c r="FV74" s="87" t="n">
        <f aca="false">IF(AND($U74&gt;FU$6,$U74&lt;=FV$6),+$T74,0)</f>
        <v>0</v>
      </c>
      <c r="FW74" s="87" t="n">
        <f aca="false">IF(AND($U74&gt;FV$6,$U74&lt;=FW$6),+$T74,0)</f>
        <v>0</v>
      </c>
      <c r="FX74" s="87" t="n">
        <f aca="false">IF(AND($U74&gt;FW$6,$U74&lt;=FX$6),+$T74,0)</f>
        <v>0</v>
      </c>
      <c r="FY74" s="87" t="n">
        <f aca="false">IF(AND($U74&gt;FX$6,$U74&lt;=FY$6),+$T74,0)</f>
        <v>0</v>
      </c>
      <c r="FZ74" s="87" t="n">
        <f aca="false">IF(AND($U74&gt;FY$6,$U74&lt;=FZ$6),+$T74,0)</f>
        <v>0</v>
      </c>
      <c r="GA74" s="87" t="n">
        <f aca="false">IF(AND($U74&gt;FZ$6,$U74&lt;=GA$6),+$T74,0)</f>
        <v>0</v>
      </c>
      <c r="GB74" s="87" t="n">
        <f aca="false">IF(AND($U74&gt;GA$6,$U74&lt;=GB$6),+$T74,0)</f>
        <v>0</v>
      </c>
      <c r="GC74" s="18"/>
      <c r="GD74" s="65" t="n">
        <f aca="false">SUM($X74:$GC74)</f>
        <v>384.32</v>
      </c>
      <c r="GE74" s="65" t="n">
        <f aca="false">+GD74-T74</f>
        <v>0</v>
      </c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  <c r="IV74" s="18"/>
      <c r="IW74" s="18"/>
    </row>
    <row r="75" customFormat="false" ht="12.75" hidden="false" customHeight="false" outlineLevel="0" collapsed="false">
      <c r="A75" s="96" t="n">
        <v>4</v>
      </c>
      <c r="B75" s="86" t="s">
        <v>260</v>
      </c>
      <c r="C75" s="97" t="s">
        <v>257</v>
      </c>
      <c r="D75" s="81" t="s">
        <v>295</v>
      </c>
      <c r="E75" s="0" t="s">
        <v>296</v>
      </c>
      <c r="F75" s="99" t="n">
        <v>37134</v>
      </c>
      <c r="H75" s="101" t="s">
        <v>297</v>
      </c>
      <c r="I75" s="42" t="s">
        <v>310</v>
      </c>
      <c r="J75" s="89" t="s">
        <v>298</v>
      </c>
      <c r="K75" s="39"/>
      <c r="L75" s="101" t="s">
        <v>284</v>
      </c>
      <c r="M75" s="35"/>
      <c r="N75" s="35" t="s">
        <v>299</v>
      </c>
      <c r="O75" s="101"/>
      <c r="P75" s="101"/>
      <c r="Q75" s="101"/>
      <c r="R75" s="105" t="n">
        <v>16.806</v>
      </c>
      <c r="S75" s="101" t="s">
        <v>288</v>
      </c>
      <c r="T75" s="55" t="n">
        <f aca="false">IF($S75="USD",+$R75,VLOOKUP($S75,Rates!$A$3:$C$7,3)*$R75)</f>
        <v>16.806</v>
      </c>
      <c r="U75" s="107" t="n">
        <f aca="false">DATE(2023,8,15)</f>
        <v>45153</v>
      </c>
      <c r="V75" s="18"/>
      <c r="W75" s="18"/>
      <c r="X75" s="87" t="n">
        <f aca="false">IF(AND($U75&gt;W$6,$U75&lt;=X$6),+$T75,0)</f>
        <v>0</v>
      </c>
      <c r="Y75" s="87" t="n">
        <f aca="false">IF(AND($U75&gt;X$6,$U75&lt;=Y$6),+$T75,0)</f>
        <v>0</v>
      </c>
      <c r="Z75" s="87" t="n">
        <f aca="false">IF(AND($U75&gt;Y$6,$U75&lt;=Z$6),+$T75,0)</f>
        <v>0</v>
      </c>
      <c r="AA75" s="87" t="n">
        <f aca="false">IF(AND($U75&gt;Z$6,$U75&lt;=AA$6),+$T75,0)</f>
        <v>0</v>
      </c>
      <c r="AB75" s="87" t="n">
        <f aca="false">IF(AND($U75&gt;AA$6,$U75&lt;=AB$6),+$T75,0)</f>
        <v>0</v>
      </c>
      <c r="AC75" s="87" t="n">
        <f aca="false">IF(AND($U75&gt;AB$6,$U75&lt;=AC$6),+$T75,0)</f>
        <v>0</v>
      </c>
      <c r="AD75" s="87" t="n">
        <f aca="false">IF(AND($U75&gt;AC$6,$U75&lt;=AD$6),+$T75,0)</f>
        <v>0</v>
      </c>
      <c r="AE75" s="87" t="n">
        <f aca="false">IF(AND($U75&gt;AD$6,$U75&lt;=AE$6),+$T75,0)</f>
        <v>0</v>
      </c>
      <c r="AF75" s="87" t="n">
        <f aca="false">IF(AND($U75&gt;AE$6,$U75&lt;=AF$6),+$T75,0)</f>
        <v>0</v>
      </c>
      <c r="AG75" s="87" t="n">
        <f aca="false">IF(AND($U75&gt;AF$6,$U75&lt;=AG$6),+$T75,0)</f>
        <v>0</v>
      </c>
      <c r="AH75" s="87" t="n">
        <f aca="false">IF(AND($U75&gt;AG$6,$U75&lt;=AH$6),+$T75,0)</f>
        <v>0</v>
      </c>
      <c r="AI75" s="87" t="n">
        <f aca="false">IF(AND($U75&gt;AH$6,$U75&lt;=AI$6),+$T75,0)</f>
        <v>0</v>
      </c>
      <c r="AJ75" s="87" t="n">
        <f aca="false">IF(AND($U75&gt;AI$6,$U75&lt;=AJ$6),+$T75,0)</f>
        <v>0</v>
      </c>
      <c r="AK75" s="87" t="n">
        <f aca="false">IF(AND($U75&gt;AJ$6,$U75&lt;=AK$6),+$T75,0)</f>
        <v>0</v>
      </c>
      <c r="AL75" s="87" t="n">
        <f aca="false">IF(AND($U75&gt;AK$6,$U75&lt;=AL$6),+$T75,0)</f>
        <v>0</v>
      </c>
      <c r="AM75" s="87" t="n">
        <f aca="false">IF(AND($U75&gt;AL$6,$U75&lt;=AM$6),+$T75,0)</f>
        <v>0</v>
      </c>
      <c r="AN75" s="87" t="n">
        <f aca="false">IF(AND($U75&gt;AM$6,$U75&lt;=AN$6),+$T75,0)</f>
        <v>0</v>
      </c>
      <c r="AO75" s="87" t="n">
        <f aca="false">IF(AND($U75&gt;AN$6,$U75&lt;=AO$6),+$T75,0)</f>
        <v>0</v>
      </c>
      <c r="AP75" s="87" t="n">
        <f aca="false">IF(AND($U75&gt;AO$6,$U75&lt;=AP$6),+$T75,0)</f>
        <v>0</v>
      </c>
      <c r="AQ75" s="87" t="n">
        <f aca="false">IF(AND($U75&gt;AP$6,$U75&lt;=AQ$6),+$T75,0)</f>
        <v>0</v>
      </c>
      <c r="AR75" s="87" t="n">
        <f aca="false">IF(AND($U75&gt;AQ$6,$U75&lt;=AR$6),+$T75,0)</f>
        <v>0</v>
      </c>
      <c r="AS75" s="87" t="n">
        <f aca="false">IF(AND($U75&gt;AR$6,$U75&lt;=AS$6),+$T75,0)</f>
        <v>0</v>
      </c>
      <c r="AT75" s="87" t="n">
        <f aca="false">IF(AND($U75&gt;AS$6,$U75&lt;=AT$6),+$T75,0)</f>
        <v>0</v>
      </c>
      <c r="AU75" s="87" t="n">
        <f aca="false">IF(AND($U75&gt;AT$6,$U75&lt;=AU$6),+$T75,0)</f>
        <v>0</v>
      </c>
      <c r="AV75" s="87" t="n">
        <f aca="false">IF(AND($U75&gt;AU$6,$U75&lt;=AV$6),+$T75,0)</f>
        <v>0</v>
      </c>
      <c r="AW75" s="87" t="n">
        <f aca="false">IF(AND($U75&gt;AV$6,$U75&lt;=AW$6),+$T75,0)</f>
        <v>0</v>
      </c>
      <c r="AX75" s="87" t="n">
        <f aca="false">IF(AND($U75&gt;AW$6,$U75&lt;=AX$6),+$T75,0)</f>
        <v>0</v>
      </c>
      <c r="AY75" s="87" t="n">
        <f aca="false">IF(AND($U75&gt;AX$6,$U75&lt;=AY$6),+$T75,0)</f>
        <v>0</v>
      </c>
      <c r="AZ75" s="87" t="n">
        <f aca="false">IF(AND($U75&gt;AY$6,$U75&lt;=AZ$6),+$T75,0)</f>
        <v>0</v>
      </c>
      <c r="BA75" s="87" t="n">
        <f aca="false">IF(AND($U75&gt;AZ$6,$U75&lt;=BA$6),+$T75,0)</f>
        <v>0</v>
      </c>
      <c r="BB75" s="87" t="n">
        <f aca="false">IF(AND($U75&gt;BA$6,$U75&lt;=BB$6),+$T75,0)</f>
        <v>0</v>
      </c>
      <c r="BC75" s="87" t="n">
        <f aca="false">IF(AND($U75&gt;BB$6,$U75&lt;=BC$6),+$T75,0)</f>
        <v>0</v>
      </c>
      <c r="BD75" s="87" t="n">
        <f aca="false">IF(AND($U75&gt;BC$6,$U75&lt;=BD$6),+$T75,0)</f>
        <v>0</v>
      </c>
      <c r="BE75" s="87" t="n">
        <f aca="false">IF(AND($U75&gt;BD$6,$U75&lt;=BE$6),+$T75,0)</f>
        <v>0</v>
      </c>
      <c r="BF75" s="87" t="n">
        <f aca="false">IF(AND($U75&gt;BE$6,$U75&lt;=BF$6),+$T75,0)</f>
        <v>0</v>
      </c>
      <c r="BG75" s="87" t="n">
        <f aca="false">IF(AND($U75&gt;BF$6,$U75&lt;=BG$6),+$T75,0)</f>
        <v>0</v>
      </c>
      <c r="BH75" s="87" t="n">
        <f aca="false">IF(AND($U75&gt;BG$6,$U75&lt;=BH$6),+$T75,0)</f>
        <v>0</v>
      </c>
      <c r="BI75" s="87" t="n">
        <f aca="false">IF(AND($U75&gt;BH$6,$U75&lt;=BI$6),+$T75,0)</f>
        <v>0</v>
      </c>
      <c r="BJ75" s="87" t="n">
        <f aca="false">IF(AND($U75&gt;BI$6,$U75&lt;=BJ$6),+$T75,0)</f>
        <v>0</v>
      </c>
      <c r="BK75" s="87" t="n">
        <f aca="false">IF(AND($U75&gt;BJ$6,$U75&lt;=BK$6),+$T75,0)</f>
        <v>0</v>
      </c>
      <c r="BL75" s="87" t="n">
        <f aca="false">IF(AND($U75&gt;BK$6,$U75&lt;=BL$6),+$T75,0)</f>
        <v>0</v>
      </c>
      <c r="BM75" s="87" t="n">
        <f aca="false">IF(AND($U75&gt;BL$6,$U75&lt;=BM$6),+$T75,0)</f>
        <v>0</v>
      </c>
      <c r="BN75" s="87" t="n">
        <f aca="false">IF(AND($U75&gt;BM$6,$U75&lt;=BN$6),+$T75,0)</f>
        <v>0</v>
      </c>
      <c r="BO75" s="87" t="n">
        <f aca="false">IF(AND($U75&gt;BN$6,$U75&lt;=BO$6),+$T75,0)</f>
        <v>0</v>
      </c>
      <c r="BP75" s="87" t="n">
        <f aca="false">IF(AND($U75&gt;BO$6,$U75&lt;=BP$6),+$T75,0)</f>
        <v>0</v>
      </c>
      <c r="BQ75" s="87" t="n">
        <f aca="false">IF(AND($U75&gt;BP$6,$U75&lt;=BQ$6),+$T75,0)</f>
        <v>0</v>
      </c>
      <c r="BR75" s="87" t="n">
        <f aca="false">IF(AND($U75&gt;BQ$6,$U75&lt;=BR$6),+$T75,0)</f>
        <v>0</v>
      </c>
      <c r="BS75" s="87" t="n">
        <f aca="false">IF(AND($U75&gt;BR$6,$U75&lt;=BS$6),+$T75,0)</f>
        <v>0</v>
      </c>
      <c r="BT75" s="87" t="n">
        <f aca="false">IF(AND($U75&gt;BS$6,$U75&lt;=BT$6),+$T75,0)</f>
        <v>0</v>
      </c>
      <c r="BU75" s="87" t="n">
        <f aca="false">IF(AND($U75&gt;BT$6,$U75&lt;=BU$6),+$T75,0)</f>
        <v>0</v>
      </c>
      <c r="BV75" s="87" t="n">
        <f aca="false">IF(AND($U75&gt;BU$6,$U75&lt;=BV$6),+$T75,0)</f>
        <v>0</v>
      </c>
      <c r="BW75" s="87" t="n">
        <f aca="false">IF(AND($U75&gt;BV$6,$U75&lt;=BW$6),+$T75,0)</f>
        <v>0</v>
      </c>
      <c r="BX75" s="87" t="n">
        <f aca="false">IF(AND($U75&gt;BW$6,$U75&lt;=BX$6),+$T75,0)</f>
        <v>0</v>
      </c>
      <c r="BY75" s="87" t="n">
        <f aca="false">IF(AND($U75&gt;BX$6,$U75&lt;=BY$6),+$T75,0)</f>
        <v>0</v>
      </c>
      <c r="BZ75" s="87" t="n">
        <f aca="false">IF(AND($U75&gt;BY$6,$U75&lt;=BZ$6),+$T75,0)</f>
        <v>0</v>
      </c>
      <c r="CA75" s="87" t="n">
        <f aca="false">IF(AND($U75&gt;BZ$6,$U75&lt;=CA$6),+$T75,0)</f>
        <v>0</v>
      </c>
      <c r="CB75" s="87" t="n">
        <f aca="false">IF(AND($U75&gt;CA$6,$U75&lt;=CB$6),+$T75,0)</f>
        <v>0</v>
      </c>
      <c r="CC75" s="87" t="n">
        <f aca="false">IF(AND($U75&gt;CB$6,$U75&lt;=CC$6),+$T75,0)</f>
        <v>0</v>
      </c>
      <c r="CD75" s="87" t="n">
        <f aca="false">IF(AND($U75&gt;CC$6,$U75&lt;=CD$6),+$T75,0)</f>
        <v>0</v>
      </c>
      <c r="CE75" s="87" t="n">
        <f aca="false">IF(AND($U75&gt;CD$6,$U75&lt;=CE$6),+$T75,0)</f>
        <v>0</v>
      </c>
      <c r="CF75" s="87" t="n">
        <f aca="false">IF(AND($U75&gt;CE$6,$U75&lt;=CF$6),+$T75,0)</f>
        <v>0</v>
      </c>
      <c r="CG75" s="87" t="n">
        <f aca="false">IF(AND($U75&gt;CF$6,$U75&lt;=CG$6),+$T75,0)</f>
        <v>0</v>
      </c>
      <c r="CH75" s="87" t="n">
        <f aca="false">IF(AND($U75&gt;CG$6,$U75&lt;=CH$6),+$T75,0)</f>
        <v>0</v>
      </c>
      <c r="CI75" s="87" t="n">
        <f aca="false">IF(AND($U75&gt;CH$6,$U75&lt;=CI$6),+$T75,0)</f>
        <v>0</v>
      </c>
      <c r="CJ75" s="87" t="n">
        <f aca="false">IF(AND($U75&gt;CI$6,$U75&lt;=CJ$6),+$T75,0)</f>
        <v>0</v>
      </c>
      <c r="CK75" s="87" t="n">
        <f aca="false">IF(AND($U75&gt;CJ$6,$U75&lt;=CK$6),+$T75,0)</f>
        <v>0</v>
      </c>
      <c r="CL75" s="87" t="n">
        <f aca="false">IF(AND($U75&gt;CK$6,$U75&lt;=CL$6),+$T75,0)</f>
        <v>0</v>
      </c>
      <c r="CM75" s="87" t="n">
        <f aca="false">IF(AND($U75&gt;CL$6,$U75&lt;=CM$6),+$T75,0)</f>
        <v>0</v>
      </c>
      <c r="CN75" s="87" t="n">
        <f aca="false">IF(AND($U75&gt;CM$6,$U75&lt;=CN$6),+$T75,0)</f>
        <v>0</v>
      </c>
      <c r="CO75" s="87" t="n">
        <f aca="false">IF(AND($U75&gt;CN$6,$U75&lt;=CO$6),+$T75,0)</f>
        <v>0</v>
      </c>
      <c r="CP75" s="87" t="n">
        <f aca="false">IF(AND($U75&gt;CO$6,$U75&lt;=CP$6),+$T75,0)</f>
        <v>0</v>
      </c>
      <c r="CQ75" s="87" t="n">
        <f aca="false">IF(AND($U75&gt;CP$6,$U75&lt;=CQ$6),+$T75,0)</f>
        <v>0</v>
      </c>
      <c r="CR75" s="87" t="n">
        <f aca="false">IF(AND($U75&gt;CQ$6,$U75&lt;=CR$6),+$T75,0)</f>
        <v>0</v>
      </c>
      <c r="CS75" s="87" t="n">
        <f aca="false">IF(AND($U75&gt;CR$6,$U75&lt;=CS$6),+$T75,0)</f>
        <v>0</v>
      </c>
      <c r="CT75" s="87" t="n">
        <f aca="false">IF(AND($U75&gt;CS$6,$U75&lt;=CT$6),+$T75,0)</f>
        <v>0</v>
      </c>
      <c r="CU75" s="87" t="n">
        <f aca="false">IF(AND($U75&gt;CT$6,$U75&lt;=CU$6),+$T75,0)</f>
        <v>0</v>
      </c>
      <c r="CV75" s="87" t="n">
        <f aca="false">IF(AND($U75&gt;CU$6,$U75&lt;=CV$6),+$T75,0)</f>
        <v>0</v>
      </c>
      <c r="CW75" s="87" t="n">
        <f aca="false">IF(AND($U75&gt;CV$6,$U75&lt;=CW$6),+$T75,0)</f>
        <v>0</v>
      </c>
      <c r="CX75" s="87" t="n">
        <f aca="false">IF(AND($U75&gt;CW$6,$U75&lt;=CX$6),+$T75,0)</f>
        <v>0</v>
      </c>
      <c r="CY75" s="87" t="n">
        <f aca="false">IF(AND($U75&gt;CX$6,$U75&lt;=CY$6),+$T75,0)</f>
        <v>0</v>
      </c>
      <c r="CZ75" s="87" t="n">
        <f aca="false">IF(AND($U75&gt;CY$6,$U75&lt;=CZ$6),+$T75,0)</f>
        <v>0</v>
      </c>
      <c r="DA75" s="87" t="n">
        <f aca="false">IF(AND($U75&gt;CZ$6,$U75&lt;=DA$6),+$T75,0)</f>
        <v>0</v>
      </c>
      <c r="DB75" s="87" t="n">
        <f aca="false">IF(AND($U75&gt;DA$6,$U75&lt;=DB$6),+$T75,0)</f>
        <v>0</v>
      </c>
      <c r="DC75" s="87" t="n">
        <f aca="false">IF(AND($U75&gt;DB$6,$U75&lt;=DC$6),+$T75,0)</f>
        <v>0</v>
      </c>
      <c r="DD75" s="87" t="n">
        <f aca="false">IF(AND($U75&gt;DC$6,$U75&lt;=DD$6),+$T75,0)</f>
        <v>0</v>
      </c>
      <c r="DE75" s="87" t="n">
        <f aca="false">IF(AND($U75&gt;DD$6,$U75&lt;=DE$6),+$T75,0)</f>
        <v>0</v>
      </c>
      <c r="DF75" s="87" t="n">
        <f aca="false">IF(AND($U75&gt;DE$6,$U75&lt;=DF$6),+$T75,0)</f>
        <v>0</v>
      </c>
      <c r="DG75" s="87" t="n">
        <f aca="false">IF(AND($U75&gt;DF$6,$U75&lt;=DG$6),+$T75,0)</f>
        <v>0</v>
      </c>
      <c r="DH75" s="87" t="n">
        <f aca="false">IF(AND($U75&gt;DG$6,$U75&lt;=DH$6),+$T75,0)</f>
        <v>16.806</v>
      </c>
      <c r="DI75" s="87" t="n">
        <f aca="false">IF(AND($U75&gt;DH$6,$U75&lt;=DI$6),+$T75,0)</f>
        <v>0</v>
      </c>
      <c r="DJ75" s="87" t="n">
        <f aca="false">IF(AND($U75&gt;DI$6,$U75&lt;=DJ$6),+$T75,0)</f>
        <v>0</v>
      </c>
      <c r="DK75" s="87" t="n">
        <f aca="false">IF(AND($U75&gt;DJ$6,$U75&lt;=DK$6),+$T75,0)</f>
        <v>0</v>
      </c>
      <c r="DL75" s="87" t="n">
        <f aca="false">IF(AND($U75&gt;DK$6,$U75&lt;=DL$6),+$T75,0)</f>
        <v>0</v>
      </c>
      <c r="DM75" s="87" t="n">
        <f aca="false">IF(AND($U75&gt;DL$6,$U75&lt;=DM$6),+$T75,0)</f>
        <v>0</v>
      </c>
      <c r="DN75" s="87" t="n">
        <f aca="false">IF(AND($U75&gt;DM$6,$U75&lt;=DN$6),+$T75,0)</f>
        <v>0</v>
      </c>
      <c r="DO75" s="87" t="n">
        <f aca="false">IF(AND($U75&gt;DN$6,$U75&lt;=DO$6),+$T75,0)</f>
        <v>0</v>
      </c>
      <c r="DP75" s="87" t="n">
        <f aca="false">IF(AND($U75&gt;DO$6,$U75&lt;=DP$6),+$T75,0)</f>
        <v>0</v>
      </c>
      <c r="DQ75" s="87" t="n">
        <f aca="false">IF(AND($U75&gt;DP$6,$U75&lt;=DQ$6),+$T75,0)</f>
        <v>0</v>
      </c>
      <c r="DR75" s="87" t="n">
        <f aca="false">IF(AND($U75&gt;DQ$6,$U75&lt;=DR$6),+$T75,0)</f>
        <v>0</v>
      </c>
      <c r="DS75" s="87" t="n">
        <f aca="false">IF(AND($U75&gt;DR$6,$U75&lt;=DS$6),+$T75,0)</f>
        <v>0</v>
      </c>
      <c r="DT75" s="87" t="n">
        <f aca="false">IF(AND($U75&gt;DS$6,$U75&lt;=DT$6),+$T75,0)</f>
        <v>0</v>
      </c>
      <c r="DU75" s="87" t="n">
        <f aca="false">IF(AND($U75&gt;DT$6,$U75&lt;=DU$6),+$T75,0)</f>
        <v>0</v>
      </c>
      <c r="DV75" s="87" t="n">
        <f aca="false">IF(AND($U75&gt;DU$6,$U75&lt;=DV$6),+$T75,0)</f>
        <v>0</v>
      </c>
      <c r="DW75" s="87" t="n">
        <f aca="false">IF(AND($U75&gt;DV$6,$U75&lt;=DW$6),+$T75,0)</f>
        <v>0</v>
      </c>
      <c r="DX75" s="87" t="n">
        <f aca="false">IF(AND($U75&gt;DW$6,$U75&lt;=DX$6),+$T75,0)</f>
        <v>0</v>
      </c>
      <c r="DY75" s="87" t="n">
        <f aca="false">IF(AND($U75&gt;DX$6,$U75&lt;=DY$6),+$T75,0)</f>
        <v>0</v>
      </c>
      <c r="DZ75" s="87" t="n">
        <f aca="false">IF(AND($U75&gt;DY$6,$U75&lt;=DZ$6),+$T75,0)</f>
        <v>0</v>
      </c>
      <c r="EA75" s="87" t="n">
        <f aca="false">IF(AND($U75&gt;DZ$6,$U75&lt;=EA$6),+$T75,0)</f>
        <v>0</v>
      </c>
      <c r="EB75" s="87" t="n">
        <f aca="false">IF(AND($U75&gt;EA$6,$U75&lt;=EB$6),+$T75,0)</f>
        <v>0</v>
      </c>
      <c r="EC75" s="87" t="n">
        <f aca="false">IF(AND($U75&gt;EB$6,$U75&lt;=EC$6),+$T75,0)</f>
        <v>0</v>
      </c>
      <c r="ED75" s="87" t="n">
        <f aca="false">IF(AND($U75&gt;EC$6,$U75&lt;=ED$6),+$T75,0)</f>
        <v>0</v>
      </c>
      <c r="EE75" s="87" t="n">
        <f aca="false">IF(AND($U75&gt;ED$6,$U75&lt;=EE$6),+$T75,0)</f>
        <v>0</v>
      </c>
      <c r="EF75" s="87" t="n">
        <f aca="false">IF(AND($U75&gt;EE$6,$U75&lt;=EF$6),+$T75,0)</f>
        <v>0</v>
      </c>
      <c r="EG75" s="87" t="n">
        <f aca="false">IF(AND($U75&gt;EF$6,$U75&lt;=EG$6),+$T75,0)</f>
        <v>0</v>
      </c>
      <c r="EH75" s="87" t="n">
        <f aca="false">IF(AND($U75&gt;EG$6,$U75&lt;=EH$6),+$T75,0)</f>
        <v>0</v>
      </c>
      <c r="EI75" s="87" t="n">
        <f aca="false">IF(AND($U75&gt;EH$6,$U75&lt;=EI$6),+$T75,0)</f>
        <v>0</v>
      </c>
      <c r="EJ75" s="87" t="n">
        <f aca="false">IF(AND($U75&gt;EI$6,$U75&lt;=EJ$6),+$T75,0)</f>
        <v>0</v>
      </c>
      <c r="EK75" s="87" t="n">
        <f aca="false">IF(AND($U75&gt;EJ$6,$U75&lt;=EK$6),+$T75,0)</f>
        <v>0</v>
      </c>
      <c r="EL75" s="87" t="n">
        <f aca="false">IF(AND($U75&gt;EK$6,$U75&lt;=EL$6),+$T75,0)</f>
        <v>0</v>
      </c>
      <c r="EM75" s="87" t="n">
        <f aca="false">IF(AND($U75&gt;EL$6,$U75&lt;=EM$6),+$T75,0)</f>
        <v>0</v>
      </c>
      <c r="EN75" s="87" t="n">
        <f aca="false">IF(AND($U75&gt;EM$6,$U75&lt;=EN$6),+$T75,0)</f>
        <v>0</v>
      </c>
      <c r="EO75" s="87" t="n">
        <f aca="false">IF(AND($U75&gt;EN$6,$U75&lt;=EO$6),+$T75,0)</f>
        <v>0</v>
      </c>
      <c r="EP75" s="87" t="n">
        <f aca="false">IF(AND($U75&gt;EO$6,$U75&lt;=EP$6),+$T75,0)</f>
        <v>0</v>
      </c>
      <c r="EQ75" s="87" t="n">
        <f aca="false">IF(AND($U75&gt;EP$6,$U75&lt;=EQ$6),+$T75,0)</f>
        <v>0</v>
      </c>
      <c r="ER75" s="87" t="n">
        <f aca="false">IF(AND($U75&gt;EQ$6,$U75&lt;=ER$6),+$T75,0)</f>
        <v>0</v>
      </c>
      <c r="ES75" s="87" t="n">
        <f aca="false">IF(AND($U75&gt;ER$6,$U75&lt;=ES$6),+$T75,0)</f>
        <v>0</v>
      </c>
      <c r="ET75" s="87" t="n">
        <f aca="false">IF(AND($U75&gt;ES$6,$U75&lt;=ET$6),+$T75,0)</f>
        <v>0</v>
      </c>
      <c r="EU75" s="87" t="n">
        <f aca="false">IF(AND($U75&gt;ET$6,$U75&lt;=EU$6),+$T75,0)</f>
        <v>0</v>
      </c>
      <c r="EV75" s="87" t="n">
        <f aca="false">IF(AND($U75&gt;EU$6,$U75&lt;=EV$6),+$T75,0)</f>
        <v>0</v>
      </c>
      <c r="EW75" s="87" t="n">
        <f aca="false">IF(AND($U75&gt;EV$6,$U75&lt;=EW$6),+$T75,0)</f>
        <v>0</v>
      </c>
      <c r="EX75" s="87" t="n">
        <f aca="false">IF(AND($U75&gt;EW$6,$U75&lt;=EX$6),+$T75,0)</f>
        <v>0</v>
      </c>
      <c r="EY75" s="87" t="n">
        <f aca="false">IF(AND($U75&gt;EX$6,$U75&lt;=EY$6),+$T75,0)</f>
        <v>0</v>
      </c>
      <c r="EZ75" s="87" t="n">
        <f aca="false">IF(AND($U75&gt;EY$6,$U75&lt;=EZ$6),+$T75,0)</f>
        <v>0</v>
      </c>
      <c r="FA75" s="87" t="n">
        <f aca="false">IF(AND($U75&gt;EZ$6,$U75&lt;=FA$6),+$T75,0)</f>
        <v>0</v>
      </c>
      <c r="FB75" s="87" t="n">
        <f aca="false">IF(AND($U75&gt;FA$6,$U75&lt;=FB$6),+$T75,0)</f>
        <v>0</v>
      </c>
      <c r="FC75" s="87" t="n">
        <f aca="false">IF(AND($U75&gt;FB$6,$U75&lt;=FC$6),+$T75,0)</f>
        <v>0</v>
      </c>
      <c r="FD75" s="87" t="n">
        <f aca="false">IF(AND($U75&gt;FC$6,$U75&lt;=FD$6),+$T75,0)</f>
        <v>0</v>
      </c>
      <c r="FE75" s="87" t="n">
        <f aca="false">IF(AND($U75&gt;FD$6,$U75&lt;=FE$6),+$T75,0)</f>
        <v>0</v>
      </c>
      <c r="FF75" s="87" t="n">
        <f aca="false">IF(AND($U75&gt;FE$6,$U75&lt;=FF$6),+$T75,0)</f>
        <v>0</v>
      </c>
      <c r="FG75" s="87" t="n">
        <f aca="false">IF(AND($U75&gt;FF$6,$U75&lt;=FG$6),+$T75,0)</f>
        <v>0</v>
      </c>
      <c r="FH75" s="87" t="n">
        <f aca="false">IF(AND($U75&gt;FG$6,$U75&lt;=FH$6),+$T75,0)</f>
        <v>0</v>
      </c>
      <c r="FI75" s="87" t="n">
        <f aca="false">IF(AND($U75&gt;FH$6,$U75&lt;=FI$6),+$T75,0)</f>
        <v>0</v>
      </c>
      <c r="FJ75" s="87" t="n">
        <f aca="false">IF(AND($U75&gt;FI$6,$U75&lt;=FJ$6),+$T75,0)</f>
        <v>0</v>
      </c>
      <c r="FK75" s="87" t="n">
        <f aca="false">IF(AND($U75&gt;FJ$6,$U75&lt;=FK$6),+$T75,0)</f>
        <v>0</v>
      </c>
      <c r="FL75" s="87" t="n">
        <f aca="false">IF(AND($U75&gt;FK$6,$U75&lt;=FL$6),+$T75,0)</f>
        <v>0</v>
      </c>
      <c r="FM75" s="87" t="n">
        <f aca="false">IF(AND($U75&gt;FL$6,$U75&lt;=FM$6),+$T75,0)</f>
        <v>0</v>
      </c>
      <c r="FN75" s="87" t="n">
        <f aca="false">IF(AND($U75&gt;FM$6,$U75&lt;=FN$6),+$T75,0)</f>
        <v>0</v>
      </c>
      <c r="FO75" s="87" t="n">
        <f aca="false">IF(AND($U75&gt;FN$6,$U75&lt;=FO$6),+$T75,0)</f>
        <v>0</v>
      </c>
      <c r="FP75" s="87" t="n">
        <f aca="false">IF(AND($U75&gt;FO$6,$U75&lt;=FP$6),+$T75,0)</f>
        <v>0</v>
      </c>
      <c r="FQ75" s="87" t="n">
        <f aca="false">IF(AND($U75&gt;FP$6,$U75&lt;=FQ$6),+$T75,0)</f>
        <v>0</v>
      </c>
      <c r="FR75" s="87" t="n">
        <f aca="false">IF(AND($U75&gt;FQ$6,$U75&lt;=FR$6),+$T75,0)</f>
        <v>0</v>
      </c>
      <c r="FS75" s="87" t="n">
        <f aca="false">IF(AND($U75&gt;FR$6,$U75&lt;=FS$6),+$T75,0)</f>
        <v>0</v>
      </c>
      <c r="FT75" s="87" t="n">
        <f aca="false">IF(AND($U75&gt;FS$6,$U75&lt;=FT$6),+$T75,0)</f>
        <v>0</v>
      </c>
      <c r="FU75" s="87" t="n">
        <f aca="false">IF(AND($U75&gt;FT$6,$U75&lt;=FU$6),+$T75,0)</f>
        <v>0</v>
      </c>
      <c r="FV75" s="87" t="n">
        <f aca="false">IF(AND($U75&gt;FU$6,$U75&lt;=FV$6),+$T75,0)</f>
        <v>0</v>
      </c>
      <c r="FW75" s="87" t="n">
        <f aca="false">IF(AND($U75&gt;FV$6,$U75&lt;=FW$6),+$T75,0)</f>
        <v>0</v>
      </c>
      <c r="FX75" s="87" t="n">
        <f aca="false">IF(AND($U75&gt;FW$6,$U75&lt;=FX$6),+$T75,0)</f>
        <v>0</v>
      </c>
      <c r="FY75" s="87" t="n">
        <f aca="false">IF(AND($U75&gt;FX$6,$U75&lt;=FY$6),+$T75,0)</f>
        <v>0</v>
      </c>
      <c r="FZ75" s="87" t="n">
        <f aca="false">IF(AND($U75&gt;FY$6,$U75&lt;=FZ$6),+$T75,0)</f>
        <v>0</v>
      </c>
      <c r="GA75" s="87" t="n">
        <f aca="false">IF(AND($U75&gt;FZ$6,$U75&lt;=GA$6),+$T75,0)</f>
        <v>0</v>
      </c>
      <c r="GB75" s="87" t="n">
        <f aca="false">IF(AND($U75&gt;GA$6,$U75&lt;=GB$6),+$T75,0)</f>
        <v>0</v>
      </c>
      <c r="GC75" s="18"/>
      <c r="GD75" s="65" t="n">
        <f aca="false">SUM($X75:$GC75)</f>
        <v>16.806</v>
      </c>
      <c r="GE75" s="65" t="n">
        <f aca="false">+GD75-T75</f>
        <v>0</v>
      </c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  <c r="IV75" s="18"/>
      <c r="IW75" s="18"/>
    </row>
    <row r="76" customFormat="false" ht="12.75" hidden="false" customHeight="false" outlineLevel="0" collapsed="false">
      <c r="A76" s="96" t="n">
        <v>4</v>
      </c>
      <c r="B76" s="86" t="s">
        <v>260</v>
      </c>
      <c r="C76" s="97" t="s">
        <v>257</v>
      </c>
      <c r="D76" s="81" t="s">
        <v>295</v>
      </c>
      <c r="E76" s="0" t="s">
        <v>296</v>
      </c>
      <c r="F76" s="99" t="n">
        <v>37134</v>
      </c>
      <c r="H76" s="101" t="s">
        <v>297</v>
      </c>
      <c r="I76" s="42" t="s">
        <v>310</v>
      </c>
      <c r="J76" s="89" t="s">
        <v>298</v>
      </c>
      <c r="K76" s="39"/>
      <c r="L76" s="101" t="s">
        <v>284</v>
      </c>
      <c r="M76" s="35"/>
      <c r="N76" s="35" t="s">
        <v>299</v>
      </c>
      <c r="O76" s="101"/>
      <c r="P76" s="101"/>
      <c r="Q76" s="101"/>
      <c r="R76" s="105" t="n">
        <v>389.956</v>
      </c>
      <c r="S76" s="101" t="s">
        <v>288</v>
      </c>
      <c r="T76" s="55" t="n">
        <f aca="false">IF($S76="USD",+$R76,VLOOKUP($S76,Rates!$A$3:$C$7,3)*$R76)</f>
        <v>389.956</v>
      </c>
      <c r="U76" s="107" t="n">
        <f aca="false">DATE(2028,7,15)</f>
        <v>46949</v>
      </c>
      <c r="V76" s="18"/>
      <c r="W76" s="18"/>
      <c r="X76" s="87" t="n">
        <f aca="false">IF(AND($U76&gt;W$6,$U76&lt;=X$6),+$T76,0)</f>
        <v>0</v>
      </c>
      <c r="Y76" s="87" t="n">
        <f aca="false">IF(AND($U76&gt;X$6,$U76&lt;=Y$6),+$T76,0)</f>
        <v>0</v>
      </c>
      <c r="Z76" s="87" t="n">
        <f aca="false">IF(AND($U76&gt;Y$6,$U76&lt;=Z$6),+$T76,0)</f>
        <v>0</v>
      </c>
      <c r="AA76" s="87" t="n">
        <f aca="false">IF(AND($U76&gt;Z$6,$U76&lt;=AA$6),+$T76,0)</f>
        <v>0</v>
      </c>
      <c r="AB76" s="87" t="n">
        <f aca="false">IF(AND($U76&gt;AA$6,$U76&lt;=AB$6),+$T76,0)</f>
        <v>0</v>
      </c>
      <c r="AC76" s="87" t="n">
        <f aca="false">IF(AND($U76&gt;AB$6,$U76&lt;=AC$6),+$T76,0)</f>
        <v>0</v>
      </c>
      <c r="AD76" s="87" t="n">
        <f aca="false">IF(AND($U76&gt;AC$6,$U76&lt;=AD$6),+$T76,0)</f>
        <v>0</v>
      </c>
      <c r="AE76" s="87" t="n">
        <f aca="false">IF(AND($U76&gt;AD$6,$U76&lt;=AE$6),+$T76,0)</f>
        <v>0</v>
      </c>
      <c r="AF76" s="87" t="n">
        <f aca="false">IF(AND($U76&gt;AE$6,$U76&lt;=AF$6),+$T76,0)</f>
        <v>0</v>
      </c>
      <c r="AG76" s="87" t="n">
        <f aca="false">IF(AND($U76&gt;AF$6,$U76&lt;=AG$6),+$T76,0)</f>
        <v>0</v>
      </c>
      <c r="AH76" s="87" t="n">
        <f aca="false">IF(AND($U76&gt;AG$6,$U76&lt;=AH$6),+$T76,0)</f>
        <v>0</v>
      </c>
      <c r="AI76" s="87" t="n">
        <f aca="false">IF(AND($U76&gt;AH$6,$U76&lt;=AI$6),+$T76,0)</f>
        <v>0</v>
      </c>
      <c r="AJ76" s="87" t="n">
        <f aca="false">IF(AND($U76&gt;AI$6,$U76&lt;=AJ$6),+$T76,0)</f>
        <v>0</v>
      </c>
      <c r="AK76" s="87" t="n">
        <f aca="false">IF(AND($U76&gt;AJ$6,$U76&lt;=AK$6),+$T76,0)</f>
        <v>0</v>
      </c>
      <c r="AL76" s="87" t="n">
        <f aca="false">IF(AND($U76&gt;AK$6,$U76&lt;=AL$6),+$T76,0)</f>
        <v>0</v>
      </c>
      <c r="AM76" s="87" t="n">
        <f aca="false">IF(AND($U76&gt;AL$6,$U76&lt;=AM$6),+$T76,0)</f>
        <v>0</v>
      </c>
      <c r="AN76" s="87" t="n">
        <f aca="false">IF(AND($U76&gt;AM$6,$U76&lt;=AN$6),+$T76,0)</f>
        <v>0</v>
      </c>
      <c r="AO76" s="87" t="n">
        <f aca="false">IF(AND($U76&gt;AN$6,$U76&lt;=AO$6),+$T76,0)</f>
        <v>0</v>
      </c>
      <c r="AP76" s="87" t="n">
        <f aca="false">IF(AND($U76&gt;AO$6,$U76&lt;=AP$6),+$T76,0)</f>
        <v>0</v>
      </c>
      <c r="AQ76" s="87" t="n">
        <f aca="false">IF(AND($U76&gt;AP$6,$U76&lt;=AQ$6),+$T76,0)</f>
        <v>0</v>
      </c>
      <c r="AR76" s="87" t="n">
        <f aca="false">IF(AND($U76&gt;AQ$6,$U76&lt;=AR$6),+$T76,0)</f>
        <v>0</v>
      </c>
      <c r="AS76" s="87" t="n">
        <f aca="false">IF(AND($U76&gt;AR$6,$U76&lt;=AS$6),+$T76,0)</f>
        <v>0</v>
      </c>
      <c r="AT76" s="87" t="n">
        <f aca="false">IF(AND($U76&gt;AS$6,$U76&lt;=AT$6),+$T76,0)</f>
        <v>0</v>
      </c>
      <c r="AU76" s="87" t="n">
        <f aca="false">IF(AND($U76&gt;AT$6,$U76&lt;=AU$6),+$T76,0)</f>
        <v>0</v>
      </c>
      <c r="AV76" s="87" t="n">
        <f aca="false">IF(AND($U76&gt;AU$6,$U76&lt;=AV$6),+$T76,0)</f>
        <v>0</v>
      </c>
      <c r="AW76" s="87" t="n">
        <f aca="false">IF(AND($U76&gt;AV$6,$U76&lt;=AW$6),+$T76,0)</f>
        <v>0</v>
      </c>
      <c r="AX76" s="87" t="n">
        <f aca="false">IF(AND($U76&gt;AW$6,$U76&lt;=AX$6),+$T76,0)</f>
        <v>0</v>
      </c>
      <c r="AY76" s="87" t="n">
        <f aca="false">IF(AND($U76&gt;AX$6,$U76&lt;=AY$6),+$T76,0)</f>
        <v>0</v>
      </c>
      <c r="AZ76" s="87" t="n">
        <f aca="false">IF(AND($U76&gt;AY$6,$U76&lt;=AZ$6),+$T76,0)</f>
        <v>0</v>
      </c>
      <c r="BA76" s="87" t="n">
        <f aca="false">IF(AND($U76&gt;AZ$6,$U76&lt;=BA$6),+$T76,0)</f>
        <v>0</v>
      </c>
      <c r="BB76" s="87" t="n">
        <f aca="false">IF(AND($U76&gt;BA$6,$U76&lt;=BB$6),+$T76,0)</f>
        <v>0</v>
      </c>
      <c r="BC76" s="87" t="n">
        <f aca="false">IF(AND($U76&gt;BB$6,$U76&lt;=BC$6),+$T76,0)</f>
        <v>0</v>
      </c>
      <c r="BD76" s="87" t="n">
        <f aca="false">IF(AND($U76&gt;BC$6,$U76&lt;=BD$6),+$T76,0)</f>
        <v>0</v>
      </c>
      <c r="BE76" s="87" t="n">
        <f aca="false">IF(AND($U76&gt;BD$6,$U76&lt;=BE$6),+$T76,0)</f>
        <v>0</v>
      </c>
      <c r="BF76" s="87" t="n">
        <f aca="false">IF(AND($U76&gt;BE$6,$U76&lt;=BF$6),+$T76,0)</f>
        <v>0</v>
      </c>
      <c r="BG76" s="87" t="n">
        <f aca="false">IF(AND($U76&gt;BF$6,$U76&lt;=BG$6),+$T76,0)</f>
        <v>0</v>
      </c>
      <c r="BH76" s="87" t="n">
        <f aca="false">IF(AND($U76&gt;BG$6,$U76&lt;=BH$6),+$T76,0)</f>
        <v>0</v>
      </c>
      <c r="BI76" s="87" t="n">
        <f aca="false">IF(AND($U76&gt;BH$6,$U76&lt;=BI$6),+$T76,0)</f>
        <v>0</v>
      </c>
      <c r="BJ76" s="87" t="n">
        <f aca="false">IF(AND($U76&gt;BI$6,$U76&lt;=BJ$6),+$T76,0)</f>
        <v>0</v>
      </c>
      <c r="BK76" s="87" t="n">
        <f aca="false">IF(AND($U76&gt;BJ$6,$U76&lt;=BK$6),+$T76,0)</f>
        <v>0</v>
      </c>
      <c r="BL76" s="87" t="n">
        <f aca="false">IF(AND($U76&gt;BK$6,$U76&lt;=BL$6),+$T76,0)</f>
        <v>0</v>
      </c>
      <c r="BM76" s="87" t="n">
        <f aca="false">IF(AND($U76&gt;BL$6,$U76&lt;=BM$6),+$T76,0)</f>
        <v>0</v>
      </c>
      <c r="BN76" s="87" t="n">
        <f aca="false">IF(AND($U76&gt;BM$6,$U76&lt;=BN$6),+$T76,0)</f>
        <v>0</v>
      </c>
      <c r="BO76" s="87" t="n">
        <f aca="false">IF(AND($U76&gt;BN$6,$U76&lt;=BO$6),+$T76,0)</f>
        <v>0</v>
      </c>
      <c r="BP76" s="87" t="n">
        <f aca="false">IF(AND($U76&gt;BO$6,$U76&lt;=BP$6),+$T76,0)</f>
        <v>0</v>
      </c>
      <c r="BQ76" s="87" t="n">
        <f aca="false">IF(AND($U76&gt;BP$6,$U76&lt;=BQ$6),+$T76,0)</f>
        <v>0</v>
      </c>
      <c r="BR76" s="87" t="n">
        <f aca="false">IF(AND($U76&gt;BQ$6,$U76&lt;=BR$6),+$T76,0)</f>
        <v>0</v>
      </c>
      <c r="BS76" s="87" t="n">
        <f aca="false">IF(AND($U76&gt;BR$6,$U76&lt;=BS$6),+$T76,0)</f>
        <v>0</v>
      </c>
      <c r="BT76" s="87" t="n">
        <f aca="false">IF(AND($U76&gt;BS$6,$U76&lt;=BT$6),+$T76,0)</f>
        <v>0</v>
      </c>
      <c r="BU76" s="87" t="n">
        <f aca="false">IF(AND($U76&gt;BT$6,$U76&lt;=BU$6),+$T76,0)</f>
        <v>0</v>
      </c>
      <c r="BV76" s="87" t="n">
        <f aca="false">IF(AND($U76&gt;BU$6,$U76&lt;=BV$6),+$T76,0)</f>
        <v>0</v>
      </c>
      <c r="BW76" s="87" t="n">
        <f aca="false">IF(AND($U76&gt;BV$6,$U76&lt;=BW$6),+$T76,0)</f>
        <v>0</v>
      </c>
      <c r="BX76" s="87" t="n">
        <f aca="false">IF(AND($U76&gt;BW$6,$U76&lt;=BX$6),+$T76,0)</f>
        <v>0</v>
      </c>
      <c r="BY76" s="87" t="n">
        <f aca="false">IF(AND($U76&gt;BX$6,$U76&lt;=BY$6),+$T76,0)</f>
        <v>0</v>
      </c>
      <c r="BZ76" s="87" t="n">
        <f aca="false">IF(AND($U76&gt;BY$6,$U76&lt;=BZ$6),+$T76,0)</f>
        <v>0</v>
      </c>
      <c r="CA76" s="87" t="n">
        <f aca="false">IF(AND($U76&gt;BZ$6,$U76&lt;=CA$6),+$T76,0)</f>
        <v>0</v>
      </c>
      <c r="CB76" s="87" t="n">
        <f aca="false">IF(AND($U76&gt;CA$6,$U76&lt;=CB$6),+$T76,0)</f>
        <v>0</v>
      </c>
      <c r="CC76" s="87" t="n">
        <f aca="false">IF(AND($U76&gt;CB$6,$U76&lt;=CC$6),+$T76,0)</f>
        <v>0</v>
      </c>
      <c r="CD76" s="87" t="n">
        <f aca="false">IF(AND($U76&gt;CC$6,$U76&lt;=CD$6),+$T76,0)</f>
        <v>0</v>
      </c>
      <c r="CE76" s="87" t="n">
        <f aca="false">IF(AND($U76&gt;CD$6,$U76&lt;=CE$6),+$T76,0)</f>
        <v>0</v>
      </c>
      <c r="CF76" s="87" t="n">
        <f aca="false">IF(AND($U76&gt;CE$6,$U76&lt;=CF$6),+$T76,0)</f>
        <v>0</v>
      </c>
      <c r="CG76" s="87" t="n">
        <f aca="false">IF(AND($U76&gt;CF$6,$U76&lt;=CG$6),+$T76,0)</f>
        <v>0</v>
      </c>
      <c r="CH76" s="87" t="n">
        <f aca="false">IF(AND($U76&gt;CG$6,$U76&lt;=CH$6),+$T76,0)</f>
        <v>0</v>
      </c>
      <c r="CI76" s="87" t="n">
        <f aca="false">IF(AND($U76&gt;CH$6,$U76&lt;=CI$6),+$T76,0)</f>
        <v>0</v>
      </c>
      <c r="CJ76" s="87" t="n">
        <f aca="false">IF(AND($U76&gt;CI$6,$U76&lt;=CJ$6),+$T76,0)</f>
        <v>0</v>
      </c>
      <c r="CK76" s="87" t="n">
        <f aca="false">IF(AND($U76&gt;CJ$6,$U76&lt;=CK$6),+$T76,0)</f>
        <v>0</v>
      </c>
      <c r="CL76" s="87" t="n">
        <f aca="false">IF(AND($U76&gt;CK$6,$U76&lt;=CL$6),+$T76,0)</f>
        <v>0</v>
      </c>
      <c r="CM76" s="87" t="n">
        <f aca="false">IF(AND($U76&gt;CL$6,$U76&lt;=CM$6),+$T76,0)</f>
        <v>0</v>
      </c>
      <c r="CN76" s="87" t="n">
        <f aca="false">IF(AND($U76&gt;CM$6,$U76&lt;=CN$6),+$T76,0)</f>
        <v>0</v>
      </c>
      <c r="CO76" s="87" t="n">
        <f aca="false">IF(AND($U76&gt;CN$6,$U76&lt;=CO$6),+$T76,0)</f>
        <v>0</v>
      </c>
      <c r="CP76" s="87" t="n">
        <f aca="false">IF(AND($U76&gt;CO$6,$U76&lt;=CP$6),+$T76,0)</f>
        <v>0</v>
      </c>
      <c r="CQ76" s="87" t="n">
        <f aca="false">IF(AND($U76&gt;CP$6,$U76&lt;=CQ$6),+$T76,0)</f>
        <v>0</v>
      </c>
      <c r="CR76" s="87" t="n">
        <f aca="false">IF(AND($U76&gt;CQ$6,$U76&lt;=CR$6),+$T76,0)</f>
        <v>0</v>
      </c>
      <c r="CS76" s="87" t="n">
        <f aca="false">IF(AND($U76&gt;CR$6,$U76&lt;=CS$6),+$T76,0)</f>
        <v>0</v>
      </c>
      <c r="CT76" s="87" t="n">
        <f aca="false">IF(AND($U76&gt;CS$6,$U76&lt;=CT$6),+$T76,0)</f>
        <v>0</v>
      </c>
      <c r="CU76" s="87" t="n">
        <f aca="false">IF(AND($U76&gt;CT$6,$U76&lt;=CU$6),+$T76,0)</f>
        <v>0</v>
      </c>
      <c r="CV76" s="87" t="n">
        <f aca="false">IF(AND($U76&gt;CU$6,$U76&lt;=CV$6),+$T76,0)</f>
        <v>0</v>
      </c>
      <c r="CW76" s="87" t="n">
        <f aca="false">IF(AND($U76&gt;CV$6,$U76&lt;=CW$6),+$T76,0)</f>
        <v>0</v>
      </c>
      <c r="CX76" s="87" t="n">
        <f aca="false">IF(AND($U76&gt;CW$6,$U76&lt;=CX$6),+$T76,0)</f>
        <v>0</v>
      </c>
      <c r="CY76" s="87" t="n">
        <f aca="false">IF(AND($U76&gt;CX$6,$U76&lt;=CY$6),+$T76,0)</f>
        <v>0</v>
      </c>
      <c r="CZ76" s="87" t="n">
        <f aca="false">IF(AND($U76&gt;CY$6,$U76&lt;=CZ$6),+$T76,0)</f>
        <v>0</v>
      </c>
      <c r="DA76" s="87" t="n">
        <f aca="false">IF(AND($U76&gt;CZ$6,$U76&lt;=DA$6),+$T76,0)</f>
        <v>0</v>
      </c>
      <c r="DB76" s="87" t="n">
        <f aca="false">IF(AND($U76&gt;DA$6,$U76&lt;=DB$6),+$T76,0)</f>
        <v>0</v>
      </c>
      <c r="DC76" s="87" t="n">
        <f aca="false">IF(AND($U76&gt;DB$6,$U76&lt;=DC$6),+$T76,0)</f>
        <v>0</v>
      </c>
      <c r="DD76" s="87" t="n">
        <f aca="false">IF(AND($U76&gt;DC$6,$U76&lt;=DD$6),+$T76,0)</f>
        <v>0</v>
      </c>
      <c r="DE76" s="87" t="n">
        <f aca="false">IF(AND($U76&gt;DD$6,$U76&lt;=DE$6),+$T76,0)</f>
        <v>0</v>
      </c>
      <c r="DF76" s="87" t="n">
        <f aca="false">IF(AND($U76&gt;DE$6,$U76&lt;=DF$6),+$T76,0)</f>
        <v>0</v>
      </c>
      <c r="DG76" s="87" t="n">
        <f aca="false">IF(AND($U76&gt;DF$6,$U76&lt;=DG$6),+$T76,0)</f>
        <v>0</v>
      </c>
      <c r="DH76" s="87" t="n">
        <f aca="false">IF(AND($U76&gt;DG$6,$U76&lt;=DH$6),+$T76,0)</f>
        <v>0</v>
      </c>
      <c r="DI76" s="87" t="n">
        <f aca="false">IF(AND($U76&gt;DH$6,$U76&lt;=DI$6),+$T76,0)</f>
        <v>0</v>
      </c>
      <c r="DJ76" s="87" t="n">
        <f aca="false">IF(AND($U76&gt;DI$6,$U76&lt;=DJ$6),+$T76,0)</f>
        <v>0</v>
      </c>
      <c r="DK76" s="87" t="n">
        <f aca="false">IF(AND($U76&gt;DJ$6,$U76&lt;=DK$6),+$T76,0)</f>
        <v>0</v>
      </c>
      <c r="DL76" s="87" t="n">
        <f aca="false">IF(AND($U76&gt;DK$6,$U76&lt;=DL$6),+$T76,0)</f>
        <v>0</v>
      </c>
      <c r="DM76" s="87" t="n">
        <f aca="false">IF(AND($U76&gt;DL$6,$U76&lt;=DM$6),+$T76,0)</f>
        <v>0</v>
      </c>
      <c r="DN76" s="87" t="n">
        <f aca="false">IF(AND($U76&gt;DM$6,$U76&lt;=DN$6),+$T76,0)</f>
        <v>0</v>
      </c>
      <c r="DO76" s="87" t="n">
        <f aca="false">IF(AND($U76&gt;DN$6,$U76&lt;=DO$6),+$T76,0)</f>
        <v>0</v>
      </c>
      <c r="DP76" s="87" t="n">
        <f aca="false">IF(AND($U76&gt;DO$6,$U76&lt;=DP$6),+$T76,0)</f>
        <v>0</v>
      </c>
      <c r="DQ76" s="87" t="n">
        <f aca="false">IF(AND($U76&gt;DP$6,$U76&lt;=DQ$6),+$T76,0)</f>
        <v>0</v>
      </c>
      <c r="DR76" s="87" t="n">
        <f aca="false">IF(AND($U76&gt;DQ$6,$U76&lt;=DR$6),+$T76,0)</f>
        <v>0</v>
      </c>
      <c r="DS76" s="87" t="n">
        <f aca="false">IF(AND($U76&gt;DR$6,$U76&lt;=DS$6),+$T76,0)</f>
        <v>0</v>
      </c>
      <c r="DT76" s="87" t="n">
        <f aca="false">IF(AND($U76&gt;DS$6,$U76&lt;=DT$6),+$T76,0)</f>
        <v>0</v>
      </c>
      <c r="DU76" s="87" t="n">
        <f aca="false">IF(AND($U76&gt;DT$6,$U76&lt;=DU$6),+$T76,0)</f>
        <v>0</v>
      </c>
      <c r="DV76" s="87" t="n">
        <f aca="false">IF(AND($U76&gt;DU$6,$U76&lt;=DV$6),+$T76,0)</f>
        <v>0</v>
      </c>
      <c r="DW76" s="87" t="n">
        <f aca="false">IF(AND($U76&gt;DV$6,$U76&lt;=DW$6),+$T76,0)</f>
        <v>0</v>
      </c>
      <c r="DX76" s="87" t="n">
        <f aca="false">IF(AND($U76&gt;DW$6,$U76&lt;=DX$6),+$T76,0)</f>
        <v>0</v>
      </c>
      <c r="DY76" s="87" t="n">
        <f aca="false">IF(AND($U76&gt;DX$6,$U76&lt;=DY$6),+$T76,0)</f>
        <v>0</v>
      </c>
      <c r="DZ76" s="87" t="n">
        <f aca="false">IF(AND($U76&gt;DY$6,$U76&lt;=DZ$6),+$T76,0)</f>
        <v>0</v>
      </c>
      <c r="EA76" s="87" t="n">
        <f aca="false">IF(AND($U76&gt;DZ$6,$U76&lt;=EA$6),+$T76,0)</f>
        <v>0</v>
      </c>
      <c r="EB76" s="87" t="n">
        <f aca="false">IF(AND($U76&gt;EA$6,$U76&lt;=EB$6),+$T76,0)</f>
        <v>389.956</v>
      </c>
      <c r="EC76" s="87" t="n">
        <f aca="false">IF(AND($U76&gt;EB$6,$U76&lt;=EC$6),+$T76,0)</f>
        <v>0</v>
      </c>
      <c r="ED76" s="87" t="n">
        <f aca="false">IF(AND($U76&gt;EC$6,$U76&lt;=ED$6),+$T76,0)</f>
        <v>0</v>
      </c>
      <c r="EE76" s="87" t="n">
        <f aca="false">IF(AND($U76&gt;ED$6,$U76&lt;=EE$6),+$T76,0)</f>
        <v>0</v>
      </c>
      <c r="EF76" s="87" t="n">
        <f aca="false">IF(AND($U76&gt;EE$6,$U76&lt;=EF$6),+$T76,0)</f>
        <v>0</v>
      </c>
      <c r="EG76" s="87" t="n">
        <f aca="false">IF(AND($U76&gt;EF$6,$U76&lt;=EG$6),+$T76,0)</f>
        <v>0</v>
      </c>
      <c r="EH76" s="87" t="n">
        <f aca="false">IF(AND($U76&gt;EG$6,$U76&lt;=EH$6),+$T76,0)</f>
        <v>0</v>
      </c>
      <c r="EI76" s="87" t="n">
        <f aca="false">IF(AND($U76&gt;EH$6,$U76&lt;=EI$6),+$T76,0)</f>
        <v>0</v>
      </c>
      <c r="EJ76" s="87" t="n">
        <f aca="false">IF(AND($U76&gt;EI$6,$U76&lt;=EJ$6),+$T76,0)</f>
        <v>0</v>
      </c>
      <c r="EK76" s="87" t="n">
        <f aca="false">IF(AND($U76&gt;EJ$6,$U76&lt;=EK$6),+$T76,0)</f>
        <v>0</v>
      </c>
      <c r="EL76" s="87" t="n">
        <f aca="false">IF(AND($U76&gt;EK$6,$U76&lt;=EL$6),+$T76,0)</f>
        <v>0</v>
      </c>
      <c r="EM76" s="87" t="n">
        <f aca="false">IF(AND($U76&gt;EL$6,$U76&lt;=EM$6),+$T76,0)</f>
        <v>0</v>
      </c>
      <c r="EN76" s="87" t="n">
        <f aca="false">IF(AND($U76&gt;EM$6,$U76&lt;=EN$6),+$T76,0)</f>
        <v>0</v>
      </c>
      <c r="EO76" s="87" t="n">
        <f aca="false">IF(AND($U76&gt;EN$6,$U76&lt;=EO$6),+$T76,0)</f>
        <v>0</v>
      </c>
      <c r="EP76" s="87" t="n">
        <f aca="false">IF(AND($U76&gt;EO$6,$U76&lt;=EP$6),+$T76,0)</f>
        <v>0</v>
      </c>
      <c r="EQ76" s="87" t="n">
        <f aca="false">IF(AND($U76&gt;EP$6,$U76&lt;=EQ$6),+$T76,0)</f>
        <v>0</v>
      </c>
      <c r="ER76" s="87" t="n">
        <f aca="false">IF(AND($U76&gt;EQ$6,$U76&lt;=ER$6),+$T76,0)</f>
        <v>0</v>
      </c>
      <c r="ES76" s="87" t="n">
        <f aca="false">IF(AND($U76&gt;ER$6,$U76&lt;=ES$6),+$T76,0)</f>
        <v>0</v>
      </c>
      <c r="ET76" s="87" t="n">
        <f aca="false">IF(AND($U76&gt;ES$6,$U76&lt;=ET$6),+$T76,0)</f>
        <v>0</v>
      </c>
      <c r="EU76" s="87" t="n">
        <f aca="false">IF(AND($U76&gt;ET$6,$U76&lt;=EU$6),+$T76,0)</f>
        <v>0</v>
      </c>
      <c r="EV76" s="87" t="n">
        <f aca="false">IF(AND($U76&gt;EU$6,$U76&lt;=EV$6),+$T76,0)</f>
        <v>0</v>
      </c>
      <c r="EW76" s="87" t="n">
        <f aca="false">IF(AND($U76&gt;EV$6,$U76&lt;=EW$6),+$T76,0)</f>
        <v>0</v>
      </c>
      <c r="EX76" s="87" t="n">
        <f aca="false">IF(AND($U76&gt;EW$6,$U76&lt;=EX$6),+$T76,0)</f>
        <v>0</v>
      </c>
      <c r="EY76" s="87" t="n">
        <f aca="false">IF(AND($U76&gt;EX$6,$U76&lt;=EY$6),+$T76,0)</f>
        <v>0</v>
      </c>
      <c r="EZ76" s="87" t="n">
        <f aca="false">IF(AND($U76&gt;EY$6,$U76&lt;=EZ$6),+$T76,0)</f>
        <v>0</v>
      </c>
      <c r="FA76" s="87" t="n">
        <f aca="false">IF(AND($U76&gt;EZ$6,$U76&lt;=FA$6),+$T76,0)</f>
        <v>0</v>
      </c>
      <c r="FB76" s="87" t="n">
        <f aca="false">IF(AND($U76&gt;FA$6,$U76&lt;=FB$6),+$T76,0)</f>
        <v>0</v>
      </c>
      <c r="FC76" s="87" t="n">
        <f aca="false">IF(AND($U76&gt;FB$6,$U76&lt;=FC$6),+$T76,0)</f>
        <v>0</v>
      </c>
      <c r="FD76" s="87" t="n">
        <f aca="false">IF(AND($U76&gt;FC$6,$U76&lt;=FD$6),+$T76,0)</f>
        <v>0</v>
      </c>
      <c r="FE76" s="87" t="n">
        <f aca="false">IF(AND($U76&gt;FD$6,$U76&lt;=FE$6),+$T76,0)</f>
        <v>0</v>
      </c>
      <c r="FF76" s="87" t="n">
        <f aca="false">IF(AND($U76&gt;FE$6,$U76&lt;=FF$6),+$T76,0)</f>
        <v>0</v>
      </c>
      <c r="FG76" s="87" t="n">
        <f aca="false">IF(AND($U76&gt;FF$6,$U76&lt;=FG$6),+$T76,0)</f>
        <v>0</v>
      </c>
      <c r="FH76" s="87" t="n">
        <f aca="false">IF(AND($U76&gt;FG$6,$U76&lt;=FH$6),+$T76,0)</f>
        <v>0</v>
      </c>
      <c r="FI76" s="87" t="n">
        <f aca="false">IF(AND($U76&gt;FH$6,$U76&lt;=FI$6),+$T76,0)</f>
        <v>0</v>
      </c>
      <c r="FJ76" s="87" t="n">
        <f aca="false">IF(AND($U76&gt;FI$6,$U76&lt;=FJ$6),+$T76,0)</f>
        <v>0</v>
      </c>
      <c r="FK76" s="87" t="n">
        <f aca="false">IF(AND($U76&gt;FJ$6,$U76&lt;=FK$6),+$T76,0)</f>
        <v>0</v>
      </c>
      <c r="FL76" s="87" t="n">
        <f aca="false">IF(AND($U76&gt;FK$6,$U76&lt;=FL$6),+$T76,0)</f>
        <v>0</v>
      </c>
      <c r="FM76" s="87" t="n">
        <f aca="false">IF(AND($U76&gt;FL$6,$U76&lt;=FM$6),+$T76,0)</f>
        <v>0</v>
      </c>
      <c r="FN76" s="87" t="n">
        <f aca="false">IF(AND($U76&gt;FM$6,$U76&lt;=FN$6),+$T76,0)</f>
        <v>0</v>
      </c>
      <c r="FO76" s="87" t="n">
        <f aca="false">IF(AND($U76&gt;FN$6,$U76&lt;=FO$6),+$T76,0)</f>
        <v>0</v>
      </c>
      <c r="FP76" s="87" t="n">
        <f aca="false">IF(AND($U76&gt;FO$6,$U76&lt;=FP$6),+$T76,0)</f>
        <v>0</v>
      </c>
      <c r="FQ76" s="87" t="n">
        <f aca="false">IF(AND($U76&gt;FP$6,$U76&lt;=FQ$6),+$T76,0)</f>
        <v>0</v>
      </c>
      <c r="FR76" s="87" t="n">
        <f aca="false">IF(AND($U76&gt;FQ$6,$U76&lt;=FR$6),+$T76,0)</f>
        <v>0</v>
      </c>
      <c r="FS76" s="87" t="n">
        <f aca="false">IF(AND($U76&gt;FR$6,$U76&lt;=FS$6),+$T76,0)</f>
        <v>0</v>
      </c>
      <c r="FT76" s="87" t="n">
        <f aca="false">IF(AND($U76&gt;FS$6,$U76&lt;=FT$6),+$T76,0)</f>
        <v>0</v>
      </c>
      <c r="FU76" s="87" t="n">
        <f aca="false">IF(AND($U76&gt;FT$6,$U76&lt;=FU$6),+$T76,0)</f>
        <v>0</v>
      </c>
      <c r="FV76" s="87" t="n">
        <f aca="false">IF(AND($U76&gt;FU$6,$U76&lt;=FV$6),+$T76,0)</f>
        <v>0</v>
      </c>
      <c r="FW76" s="87" t="n">
        <f aca="false">IF(AND($U76&gt;FV$6,$U76&lt;=FW$6),+$T76,0)</f>
        <v>0</v>
      </c>
      <c r="FX76" s="87" t="n">
        <f aca="false">IF(AND($U76&gt;FW$6,$U76&lt;=FX$6),+$T76,0)</f>
        <v>0</v>
      </c>
      <c r="FY76" s="87" t="n">
        <f aca="false">IF(AND($U76&gt;FX$6,$U76&lt;=FY$6),+$T76,0)</f>
        <v>0</v>
      </c>
      <c r="FZ76" s="87" t="n">
        <f aca="false">IF(AND($U76&gt;FY$6,$U76&lt;=FZ$6),+$T76,0)</f>
        <v>0</v>
      </c>
      <c r="GA76" s="87" t="n">
        <f aca="false">IF(AND($U76&gt;FZ$6,$U76&lt;=GA$6),+$T76,0)</f>
        <v>0</v>
      </c>
      <c r="GB76" s="87" t="n">
        <f aca="false">IF(AND($U76&gt;GA$6,$U76&lt;=GB$6),+$T76,0)</f>
        <v>0</v>
      </c>
      <c r="GC76" s="18"/>
      <c r="GD76" s="65" t="n">
        <f aca="false">SUM($X76:$GC76)</f>
        <v>389.956</v>
      </c>
      <c r="GE76" s="65" t="n">
        <f aca="false">+GD76-T76</f>
        <v>0</v>
      </c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  <c r="IW76" s="18"/>
    </row>
    <row r="77" customFormat="false" ht="12.75" hidden="false" customHeight="false" outlineLevel="0" collapsed="false">
      <c r="A77" s="96" t="n">
        <v>4</v>
      </c>
      <c r="B77" s="86" t="s">
        <v>260</v>
      </c>
      <c r="C77" s="97" t="s">
        <v>256</v>
      </c>
      <c r="D77" s="98" t="s">
        <v>295</v>
      </c>
      <c r="E77" s="0" t="s">
        <v>302</v>
      </c>
      <c r="F77" s="99" t="n">
        <v>37134</v>
      </c>
      <c r="H77" s="101" t="s">
        <v>297</v>
      </c>
      <c r="I77" s="42"/>
      <c r="J77" s="89" t="s">
        <v>298</v>
      </c>
      <c r="K77" s="39"/>
      <c r="L77" s="101" t="s">
        <v>284</v>
      </c>
      <c r="M77" s="35"/>
      <c r="N77" s="35"/>
      <c r="O77" s="101"/>
      <c r="P77" s="101"/>
      <c r="Q77" s="101"/>
      <c r="R77" s="110" t="n">
        <v>-67.2</v>
      </c>
      <c r="S77" s="101" t="s">
        <v>288</v>
      </c>
      <c r="T77" s="55" t="n">
        <f aca="false">IF($S77="USD",+$R77,VLOOKUP($S77,Rates!$A$3:$C$7,3)*$R77)</f>
        <v>-67.2</v>
      </c>
      <c r="U77" s="104" t="n">
        <v>48213</v>
      </c>
      <c r="V77" s="18"/>
      <c r="W77" s="18"/>
      <c r="X77" s="87" t="n">
        <f aca="false">IF(AND($U77&gt;W$6,$U77&lt;=X$6),+$T77,0)</f>
        <v>0</v>
      </c>
      <c r="Y77" s="87" t="n">
        <f aca="false">IF(AND($U77&gt;X$6,$U77&lt;=Y$6),+$T77,0)</f>
        <v>0</v>
      </c>
      <c r="Z77" s="87" t="n">
        <f aca="false">IF(AND($U77&gt;Y$6,$U77&lt;=Z$6),+$T77,0)</f>
        <v>0</v>
      </c>
      <c r="AA77" s="87" t="n">
        <f aca="false">IF(AND($U77&gt;Z$6,$U77&lt;=AA$6),+$T77,0)</f>
        <v>0</v>
      </c>
      <c r="AB77" s="87" t="n">
        <f aca="false">IF(AND($U77&gt;AA$6,$U77&lt;=AB$6),+$T77,0)</f>
        <v>0</v>
      </c>
      <c r="AC77" s="87" t="n">
        <f aca="false">IF(AND($U77&gt;AB$6,$U77&lt;=AC$6),+$T77,0)</f>
        <v>0</v>
      </c>
      <c r="AD77" s="87" t="n">
        <f aca="false">IF(AND($U77&gt;AC$6,$U77&lt;=AD$6),+$T77,0)</f>
        <v>0</v>
      </c>
      <c r="AE77" s="87" t="n">
        <f aca="false">IF(AND($U77&gt;AD$6,$U77&lt;=AE$6),+$T77,0)</f>
        <v>0</v>
      </c>
      <c r="AF77" s="87" t="n">
        <f aca="false">IF(AND($U77&gt;AE$6,$U77&lt;=AF$6),+$T77,0)</f>
        <v>0</v>
      </c>
      <c r="AG77" s="87" t="n">
        <f aca="false">IF(AND($U77&gt;AF$6,$U77&lt;=AG$6),+$T77,0)</f>
        <v>0</v>
      </c>
      <c r="AH77" s="87" t="n">
        <f aca="false">IF(AND($U77&gt;AG$6,$U77&lt;=AH$6),+$T77,0)</f>
        <v>0</v>
      </c>
      <c r="AI77" s="87" t="n">
        <f aca="false">IF(AND($U77&gt;AH$6,$U77&lt;=AI$6),+$T77,0)</f>
        <v>0</v>
      </c>
      <c r="AJ77" s="87" t="n">
        <f aca="false">IF(AND($U77&gt;AI$6,$U77&lt;=AJ$6),+$T77,0)</f>
        <v>0</v>
      </c>
      <c r="AK77" s="87" t="n">
        <f aca="false">IF(AND($U77&gt;AJ$6,$U77&lt;=AK$6),+$T77,0)</f>
        <v>0</v>
      </c>
      <c r="AL77" s="87" t="n">
        <f aca="false">IF(AND($U77&gt;AK$6,$U77&lt;=AL$6),+$T77,0)</f>
        <v>0</v>
      </c>
      <c r="AM77" s="87" t="n">
        <f aca="false">IF(AND($U77&gt;AL$6,$U77&lt;=AM$6),+$T77,0)</f>
        <v>0</v>
      </c>
      <c r="AN77" s="87" t="n">
        <f aca="false">IF(AND($U77&gt;AM$6,$U77&lt;=AN$6),+$T77,0)</f>
        <v>0</v>
      </c>
      <c r="AO77" s="87" t="n">
        <f aca="false">IF(AND($U77&gt;AN$6,$U77&lt;=AO$6),+$T77,0)</f>
        <v>0</v>
      </c>
      <c r="AP77" s="87" t="n">
        <f aca="false">IF(AND($U77&gt;AO$6,$U77&lt;=AP$6),+$T77,0)</f>
        <v>0</v>
      </c>
      <c r="AQ77" s="87" t="n">
        <f aca="false">IF(AND($U77&gt;AP$6,$U77&lt;=AQ$6),+$T77,0)</f>
        <v>0</v>
      </c>
      <c r="AR77" s="87" t="n">
        <f aca="false">IF(AND($U77&gt;AQ$6,$U77&lt;=AR$6),+$T77,0)</f>
        <v>0</v>
      </c>
      <c r="AS77" s="87" t="n">
        <f aca="false">IF(AND($U77&gt;AR$6,$U77&lt;=AS$6),+$T77,0)</f>
        <v>0</v>
      </c>
      <c r="AT77" s="87" t="n">
        <f aca="false">IF(AND($U77&gt;AS$6,$U77&lt;=AT$6),+$T77,0)</f>
        <v>0</v>
      </c>
      <c r="AU77" s="87" t="n">
        <f aca="false">IF(AND($U77&gt;AT$6,$U77&lt;=AU$6),+$T77,0)</f>
        <v>0</v>
      </c>
      <c r="AV77" s="87" t="n">
        <f aca="false">IF(AND($U77&gt;AU$6,$U77&lt;=AV$6),+$T77,0)</f>
        <v>0</v>
      </c>
      <c r="AW77" s="87" t="n">
        <f aca="false">IF(AND($U77&gt;AV$6,$U77&lt;=AW$6),+$T77,0)</f>
        <v>0</v>
      </c>
      <c r="AX77" s="87" t="n">
        <f aca="false">IF(AND($U77&gt;AW$6,$U77&lt;=AX$6),+$T77,0)</f>
        <v>0</v>
      </c>
      <c r="AY77" s="87" t="n">
        <f aca="false">IF(AND($U77&gt;AX$6,$U77&lt;=AY$6),+$T77,0)</f>
        <v>0</v>
      </c>
      <c r="AZ77" s="87" t="n">
        <f aca="false">IF(AND($U77&gt;AY$6,$U77&lt;=AZ$6),+$T77,0)</f>
        <v>0</v>
      </c>
      <c r="BA77" s="87" t="n">
        <f aca="false">IF(AND($U77&gt;AZ$6,$U77&lt;=BA$6),+$T77,0)</f>
        <v>0</v>
      </c>
      <c r="BB77" s="87" t="n">
        <f aca="false">IF(AND($U77&gt;BA$6,$U77&lt;=BB$6),+$T77,0)</f>
        <v>0</v>
      </c>
      <c r="BC77" s="87" t="n">
        <f aca="false">IF(AND($U77&gt;BB$6,$U77&lt;=BC$6),+$T77,0)</f>
        <v>0</v>
      </c>
      <c r="BD77" s="87" t="n">
        <f aca="false">IF(AND($U77&gt;BC$6,$U77&lt;=BD$6),+$T77,0)</f>
        <v>0</v>
      </c>
      <c r="BE77" s="87" t="n">
        <f aca="false">IF(AND($U77&gt;BD$6,$U77&lt;=BE$6),+$T77,0)</f>
        <v>0</v>
      </c>
      <c r="BF77" s="87" t="n">
        <f aca="false">IF(AND($U77&gt;BE$6,$U77&lt;=BF$6),+$T77,0)</f>
        <v>0</v>
      </c>
      <c r="BG77" s="87" t="n">
        <f aca="false">IF(AND($U77&gt;BF$6,$U77&lt;=BG$6),+$T77,0)</f>
        <v>0</v>
      </c>
      <c r="BH77" s="87" t="n">
        <f aca="false">IF(AND($U77&gt;BG$6,$U77&lt;=BH$6),+$T77,0)</f>
        <v>0</v>
      </c>
      <c r="BI77" s="87" t="n">
        <f aca="false">IF(AND($U77&gt;BH$6,$U77&lt;=BI$6),+$T77,0)</f>
        <v>0</v>
      </c>
      <c r="BJ77" s="87" t="n">
        <f aca="false">IF(AND($U77&gt;BI$6,$U77&lt;=BJ$6),+$T77,0)</f>
        <v>0</v>
      </c>
      <c r="BK77" s="87" t="n">
        <f aca="false">IF(AND($U77&gt;BJ$6,$U77&lt;=BK$6),+$T77,0)</f>
        <v>0</v>
      </c>
      <c r="BL77" s="87" t="n">
        <f aca="false">IF(AND($U77&gt;BK$6,$U77&lt;=BL$6),+$T77,0)</f>
        <v>0</v>
      </c>
      <c r="BM77" s="87" t="n">
        <f aca="false">IF(AND($U77&gt;BL$6,$U77&lt;=BM$6),+$T77,0)</f>
        <v>0</v>
      </c>
      <c r="BN77" s="87" t="n">
        <f aca="false">IF(AND($U77&gt;BM$6,$U77&lt;=BN$6),+$T77,0)</f>
        <v>0</v>
      </c>
      <c r="BO77" s="87" t="n">
        <f aca="false">IF(AND($U77&gt;BN$6,$U77&lt;=BO$6),+$T77,0)</f>
        <v>0</v>
      </c>
      <c r="BP77" s="87" t="n">
        <f aca="false">IF(AND($U77&gt;BO$6,$U77&lt;=BP$6),+$T77,0)</f>
        <v>0</v>
      </c>
      <c r="BQ77" s="87" t="n">
        <f aca="false">IF(AND($U77&gt;BP$6,$U77&lt;=BQ$6),+$T77,0)</f>
        <v>0</v>
      </c>
      <c r="BR77" s="87" t="n">
        <f aca="false">IF(AND($U77&gt;BQ$6,$U77&lt;=BR$6),+$T77,0)</f>
        <v>0</v>
      </c>
      <c r="BS77" s="87" t="n">
        <f aca="false">IF(AND($U77&gt;BR$6,$U77&lt;=BS$6),+$T77,0)</f>
        <v>0</v>
      </c>
      <c r="BT77" s="87" t="n">
        <f aca="false">IF(AND($U77&gt;BS$6,$U77&lt;=BT$6),+$T77,0)</f>
        <v>0</v>
      </c>
      <c r="BU77" s="87" t="n">
        <f aca="false">IF(AND($U77&gt;BT$6,$U77&lt;=BU$6),+$T77,0)</f>
        <v>0</v>
      </c>
      <c r="BV77" s="87" t="n">
        <f aca="false">IF(AND($U77&gt;BU$6,$U77&lt;=BV$6),+$T77,0)</f>
        <v>0</v>
      </c>
      <c r="BW77" s="87" t="n">
        <f aca="false">IF(AND($U77&gt;BV$6,$U77&lt;=BW$6),+$T77,0)</f>
        <v>0</v>
      </c>
      <c r="BX77" s="87" t="n">
        <f aca="false">IF(AND($U77&gt;BW$6,$U77&lt;=BX$6),+$T77,0)</f>
        <v>0</v>
      </c>
      <c r="BY77" s="87" t="n">
        <f aca="false">IF(AND($U77&gt;BX$6,$U77&lt;=BY$6),+$T77,0)</f>
        <v>0</v>
      </c>
      <c r="BZ77" s="87" t="n">
        <f aca="false">IF(AND($U77&gt;BY$6,$U77&lt;=BZ$6),+$T77,0)</f>
        <v>0</v>
      </c>
      <c r="CA77" s="87" t="n">
        <f aca="false">IF(AND($U77&gt;BZ$6,$U77&lt;=CA$6),+$T77,0)</f>
        <v>0</v>
      </c>
      <c r="CB77" s="87" t="n">
        <f aca="false">IF(AND($U77&gt;CA$6,$U77&lt;=CB$6),+$T77,0)</f>
        <v>0</v>
      </c>
      <c r="CC77" s="87" t="n">
        <f aca="false">IF(AND($U77&gt;CB$6,$U77&lt;=CC$6),+$T77,0)</f>
        <v>0</v>
      </c>
      <c r="CD77" s="87" t="n">
        <f aca="false">IF(AND($U77&gt;CC$6,$U77&lt;=CD$6),+$T77,0)</f>
        <v>0</v>
      </c>
      <c r="CE77" s="87" t="n">
        <f aca="false">IF(AND($U77&gt;CD$6,$U77&lt;=CE$6),+$T77,0)</f>
        <v>0</v>
      </c>
      <c r="CF77" s="87" t="n">
        <f aca="false">IF(AND($U77&gt;CE$6,$U77&lt;=CF$6),+$T77,0)</f>
        <v>0</v>
      </c>
      <c r="CG77" s="87" t="n">
        <f aca="false">IF(AND($U77&gt;CF$6,$U77&lt;=CG$6),+$T77,0)</f>
        <v>0</v>
      </c>
      <c r="CH77" s="87" t="n">
        <f aca="false">IF(AND($U77&gt;CG$6,$U77&lt;=CH$6),+$T77,0)</f>
        <v>0</v>
      </c>
      <c r="CI77" s="87" t="n">
        <f aca="false">IF(AND($U77&gt;CH$6,$U77&lt;=CI$6),+$T77,0)</f>
        <v>0</v>
      </c>
      <c r="CJ77" s="87" t="n">
        <f aca="false">IF(AND($U77&gt;CI$6,$U77&lt;=CJ$6),+$T77,0)</f>
        <v>0</v>
      </c>
      <c r="CK77" s="87" t="n">
        <f aca="false">IF(AND($U77&gt;CJ$6,$U77&lt;=CK$6),+$T77,0)</f>
        <v>0</v>
      </c>
      <c r="CL77" s="87" t="n">
        <f aca="false">IF(AND($U77&gt;CK$6,$U77&lt;=CL$6),+$T77,0)</f>
        <v>0</v>
      </c>
      <c r="CM77" s="87" t="n">
        <f aca="false">IF(AND($U77&gt;CL$6,$U77&lt;=CM$6),+$T77,0)</f>
        <v>0</v>
      </c>
      <c r="CN77" s="87" t="n">
        <f aca="false">IF(AND($U77&gt;CM$6,$U77&lt;=CN$6),+$T77,0)</f>
        <v>0</v>
      </c>
      <c r="CO77" s="87" t="n">
        <f aca="false">IF(AND($U77&gt;CN$6,$U77&lt;=CO$6),+$T77,0)</f>
        <v>0</v>
      </c>
      <c r="CP77" s="87" t="n">
        <f aca="false">IF(AND($U77&gt;CO$6,$U77&lt;=CP$6),+$T77,0)</f>
        <v>0</v>
      </c>
      <c r="CQ77" s="87" t="n">
        <f aca="false">IF(AND($U77&gt;CP$6,$U77&lt;=CQ$6),+$T77,0)</f>
        <v>0</v>
      </c>
      <c r="CR77" s="87" t="n">
        <f aca="false">IF(AND($U77&gt;CQ$6,$U77&lt;=CR$6),+$T77,0)</f>
        <v>0</v>
      </c>
      <c r="CS77" s="87" t="n">
        <f aca="false">IF(AND($U77&gt;CR$6,$U77&lt;=CS$6),+$T77,0)</f>
        <v>0</v>
      </c>
      <c r="CT77" s="87" t="n">
        <f aca="false">IF(AND($U77&gt;CS$6,$U77&lt;=CT$6),+$T77,0)</f>
        <v>0</v>
      </c>
      <c r="CU77" s="87" t="n">
        <f aca="false">IF(AND($U77&gt;CT$6,$U77&lt;=CU$6),+$T77,0)</f>
        <v>0</v>
      </c>
      <c r="CV77" s="87" t="n">
        <f aca="false">IF(AND($U77&gt;CU$6,$U77&lt;=CV$6),+$T77,0)</f>
        <v>0</v>
      </c>
      <c r="CW77" s="87" t="n">
        <f aca="false">IF(AND($U77&gt;CV$6,$U77&lt;=CW$6),+$T77,0)</f>
        <v>0</v>
      </c>
      <c r="CX77" s="87" t="n">
        <f aca="false">IF(AND($U77&gt;CW$6,$U77&lt;=CX$6),+$T77,0)</f>
        <v>0</v>
      </c>
      <c r="CY77" s="87" t="n">
        <f aca="false">IF(AND($U77&gt;CX$6,$U77&lt;=CY$6),+$T77,0)</f>
        <v>0</v>
      </c>
      <c r="CZ77" s="87" t="n">
        <f aca="false">IF(AND($U77&gt;CY$6,$U77&lt;=CZ$6),+$T77,0)</f>
        <v>0</v>
      </c>
      <c r="DA77" s="87" t="n">
        <f aca="false">IF(AND($U77&gt;CZ$6,$U77&lt;=DA$6),+$T77,0)</f>
        <v>0</v>
      </c>
      <c r="DB77" s="87" t="n">
        <f aca="false">IF(AND($U77&gt;DA$6,$U77&lt;=DB$6),+$T77,0)</f>
        <v>0</v>
      </c>
      <c r="DC77" s="87" t="n">
        <f aca="false">IF(AND($U77&gt;DB$6,$U77&lt;=DC$6),+$T77,0)</f>
        <v>0</v>
      </c>
      <c r="DD77" s="87" t="n">
        <f aca="false">IF(AND($U77&gt;DC$6,$U77&lt;=DD$6),+$T77,0)</f>
        <v>0</v>
      </c>
      <c r="DE77" s="87" t="n">
        <f aca="false">IF(AND($U77&gt;DD$6,$U77&lt;=DE$6),+$T77,0)</f>
        <v>0</v>
      </c>
      <c r="DF77" s="87" t="n">
        <f aca="false">IF(AND($U77&gt;DE$6,$U77&lt;=DF$6),+$T77,0)</f>
        <v>0</v>
      </c>
      <c r="DG77" s="87" t="n">
        <f aca="false">IF(AND($U77&gt;DF$6,$U77&lt;=DG$6),+$T77,0)</f>
        <v>0</v>
      </c>
      <c r="DH77" s="87" t="n">
        <f aca="false">IF(AND($U77&gt;DG$6,$U77&lt;=DH$6),+$T77,0)</f>
        <v>0</v>
      </c>
      <c r="DI77" s="87" t="n">
        <f aca="false">IF(AND($U77&gt;DH$6,$U77&lt;=DI$6),+$T77,0)</f>
        <v>0</v>
      </c>
      <c r="DJ77" s="87" t="n">
        <f aca="false">IF(AND($U77&gt;DI$6,$U77&lt;=DJ$6),+$T77,0)</f>
        <v>0</v>
      </c>
      <c r="DK77" s="87" t="n">
        <f aca="false">IF(AND($U77&gt;DJ$6,$U77&lt;=DK$6),+$T77,0)</f>
        <v>0</v>
      </c>
      <c r="DL77" s="87" t="n">
        <f aca="false">IF(AND($U77&gt;DK$6,$U77&lt;=DL$6),+$T77,0)</f>
        <v>0</v>
      </c>
      <c r="DM77" s="87" t="n">
        <f aca="false">IF(AND($U77&gt;DL$6,$U77&lt;=DM$6),+$T77,0)</f>
        <v>0</v>
      </c>
      <c r="DN77" s="87" t="n">
        <f aca="false">IF(AND($U77&gt;DM$6,$U77&lt;=DN$6),+$T77,0)</f>
        <v>0</v>
      </c>
      <c r="DO77" s="87" t="n">
        <f aca="false">IF(AND($U77&gt;DN$6,$U77&lt;=DO$6),+$T77,0)</f>
        <v>0</v>
      </c>
      <c r="DP77" s="87" t="n">
        <f aca="false">IF(AND($U77&gt;DO$6,$U77&lt;=DP$6),+$T77,0)</f>
        <v>0</v>
      </c>
      <c r="DQ77" s="87" t="n">
        <f aca="false">IF(AND($U77&gt;DP$6,$U77&lt;=DQ$6),+$T77,0)</f>
        <v>0</v>
      </c>
      <c r="DR77" s="87" t="n">
        <f aca="false">IF(AND($U77&gt;DQ$6,$U77&lt;=DR$6),+$T77,0)</f>
        <v>0</v>
      </c>
      <c r="DS77" s="87" t="n">
        <f aca="false">IF(AND($U77&gt;DR$6,$U77&lt;=DS$6),+$T77,0)</f>
        <v>0</v>
      </c>
      <c r="DT77" s="87" t="n">
        <f aca="false">IF(AND($U77&gt;DS$6,$U77&lt;=DT$6),+$T77,0)</f>
        <v>0</v>
      </c>
      <c r="DU77" s="87" t="n">
        <f aca="false">IF(AND($U77&gt;DT$6,$U77&lt;=DU$6),+$T77,0)</f>
        <v>0</v>
      </c>
      <c r="DV77" s="87" t="n">
        <f aca="false">IF(AND($U77&gt;DU$6,$U77&lt;=DV$6),+$T77,0)</f>
        <v>0</v>
      </c>
      <c r="DW77" s="87" t="n">
        <f aca="false">IF(AND($U77&gt;DV$6,$U77&lt;=DW$6),+$T77,0)</f>
        <v>0</v>
      </c>
      <c r="DX77" s="87" t="n">
        <f aca="false">IF(AND($U77&gt;DW$6,$U77&lt;=DX$6),+$T77,0)</f>
        <v>0</v>
      </c>
      <c r="DY77" s="87" t="n">
        <f aca="false">IF(AND($U77&gt;DX$6,$U77&lt;=DY$6),+$T77,0)</f>
        <v>0</v>
      </c>
      <c r="DZ77" s="87" t="n">
        <f aca="false">IF(AND($U77&gt;DY$6,$U77&lt;=DZ$6),+$T77,0)</f>
        <v>0</v>
      </c>
      <c r="EA77" s="87" t="n">
        <f aca="false">IF(AND($U77&gt;DZ$6,$U77&lt;=EA$6),+$T77,0)</f>
        <v>0</v>
      </c>
      <c r="EB77" s="87" t="n">
        <f aca="false">IF(AND($U77&gt;EA$6,$U77&lt;=EB$6),+$T77,0)</f>
        <v>0</v>
      </c>
      <c r="EC77" s="87" t="n">
        <f aca="false">IF(AND($U77&gt;EB$6,$U77&lt;=EC$6),+$T77,0)</f>
        <v>0</v>
      </c>
      <c r="ED77" s="87" t="n">
        <f aca="false">IF(AND($U77&gt;EC$6,$U77&lt;=ED$6),+$T77,0)</f>
        <v>0</v>
      </c>
      <c r="EE77" s="87" t="n">
        <f aca="false">IF(AND($U77&gt;ED$6,$U77&lt;=EE$6),+$T77,0)</f>
        <v>0</v>
      </c>
      <c r="EF77" s="87" t="n">
        <f aca="false">IF(AND($U77&gt;EE$6,$U77&lt;=EF$6),+$T77,0)</f>
        <v>0</v>
      </c>
      <c r="EG77" s="87" t="n">
        <f aca="false">IF(AND($U77&gt;EF$6,$U77&lt;=EG$6),+$T77,0)</f>
        <v>0</v>
      </c>
      <c r="EH77" s="87" t="n">
        <f aca="false">IF(AND($U77&gt;EG$6,$U77&lt;=EH$6),+$T77,0)</f>
        <v>0</v>
      </c>
      <c r="EI77" s="87" t="n">
        <f aca="false">IF(AND($U77&gt;EH$6,$U77&lt;=EI$6),+$T77,0)</f>
        <v>0</v>
      </c>
      <c r="EJ77" s="87" t="n">
        <f aca="false">IF(AND($U77&gt;EI$6,$U77&lt;=EJ$6),+$T77,0)</f>
        <v>0</v>
      </c>
      <c r="EK77" s="87" t="n">
        <f aca="false">IF(AND($U77&gt;EJ$6,$U77&lt;=EK$6),+$T77,0)</f>
        <v>0</v>
      </c>
      <c r="EL77" s="87" t="n">
        <f aca="false">IF(AND($U77&gt;EK$6,$U77&lt;=EL$6),+$T77,0)</f>
        <v>0</v>
      </c>
      <c r="EM77" s="87" t="n">
        <f aca="false">IF(AND($U77&gt;EL$6,$U77&lt;=EM$6),+$T77,0)</f>
        <v>0</v>
      </c>
      <c r="EN77" s="87" t="n">
        <f aca="false">IF(AND($U77&gt;EM$6,$U77&lt;=EN$6),+$T77,0)</f>
        <v>0</v>
      </c>
      <c r="EO77" s="87" t="n">
        <f aca="false">IF(AND($U77&gt;EN$6,$U77&lt;=EO$6),+$T77,0)</f>
        <v>-67.2</v>
      </c>
      <c r="EP77" s="87" t="n">
        <f aca="false">IF(AND($U77&gt;EO$6,$U77&lt;=EP$6),+$T77,0)</f>
        <v>0</v>
      </c>
      <c r="EQ77" s="87" t="n">
        <f aca="false">IF(AND($U77&gt;EP$6,$U77&lt;=EQ$6),+$T77,0)</f>
        <v>0</v>
      </c>
      <c r="ER77" s="87" t="n">
        <f aca="false">IF(AND($U77&gt;EQ$6,$U77&lt;=ER$6),+$T77,0)</f>
        <v>0</v>
      </c>
      <c r="ES77" s="87" t="n">
        <f aca="false">IF(AND($U77&gt;ER$6,$U77&lt;=ES$6),+$T77,0)</f>
        <v>0</v>
      </c>
      <c r="ET77" s="87" t="n">
        <f aca="false">IF(AND($U77&gt;ES$6,$U77&lt;=ET$6),+$T77,0)</f>
        <v>0</v>
      </c>
      <c r="EU77" s="87" t="n">
        <f aca="false">IF(AND($U77&gt;ET$6,$U77&lt;=EU$6),+$T77,0)</f>
        <v>0</v>
      </c>
      <c r="EV77" s="87" t="n">
        <f aca="false">IF(AND($U77&gt;EU$6,$U77&lt;=EV$6),+$T77,0)</f>
        <v>0</v>
      </c>
      <c r="EW77" s="87" t="n">
        <f aca="false">IF(AND($U77&gt;EV$6,$U77&lt;=EW$6),+$T77,0)</f>
        <v>0</v>
      </c>
      <c r="EX77" s="87" t="n">
        <f aca="false">IF(AND($U77&gt;EW$6,$U77&lt;=EX$6),+$T77,0)</f>
        <v>0</v>
      </c>
      <c r="EY77" s="87" t="n">
        <f aca="false">IF(AND($U77&gt;EX$6,$U77&lt;=EY$6),+$T77,0)</f>
        <v>0</v>
      </c>
      <c r="EZ77" s="87" t="n">
        <f aca="false">IF(AND($U77&gt;EY$6,$U77&lt;=EZ$6),+$T77,0)</f>
        <v>0</v>
      </c>
      <c r="FA77" s="87" t="n">
        <f aca="false">IF(AND($U77&gt;EZ$6,$U77&lt;=FA$6),+$T77,0)</f>
        <v>0</v>
      </c>
      <c r="FB77" s="87" t="n">
        <f aca="false">IF(AND($U77&gt;FA$6,$U77&lt;=FB$6),+$T77,0)</f>
        <v>0</v>
      </c>
      <c r="FC77" s="87" t="n">
        <f aca="false">IF(AND($U77&gt;FB$6,$U77&lt;=FC$6),+$T77,0)</f>
        <v>0</v>
      </c>
      <c r="FD77" s="87" t="n">
        <f aca="false">IF(AND($U77&gt;FC$6,$U77&lt;=FD$6),+$T77,0)</f>
        <v>0</v>
      </c>
      <c r="FE77" s="87" t="n">
        <f aca="false">IF(AND($U77&gt;FD$6,$U77&lt;=FE$6),+$T77,0)</f>
        <v>0</v>
      </c>
      <c r="FF77" s="87" t="n">
        <f aca="false">IF(AND($U77&gt;FE$6,$U77&lt;=FF$6),+$T77,0)</f>
        <v>0</v>
      </c>
      <c r="FG77" s="87" t="n">
        <f aca="false">IF(AND($U77&gt;FF$6,$U77&lt;=FG$6),+$T77,0)</f>
        <v>0</v>
      </c>
      <c r="FH77" s="87" t="n">
        <f aca="false">IF(AND($U77&gt;FG$6,$U77&lt;=FH$6),+$T77,0)</f>
        <v>0</v>
      </c>
      <c r="FI77" s="87" t="n">
        <f aca="false">IF(AND($U77&gt;FH$6,$U77&lt;=FI$6),+$T77,0)</f>
        <v>0</v>
      </c>
      <c r="FJ77" s="87" t="n">
        <f aca="false">IF(AND($U77&gt;FI$6,$U77&lt;=FJ$6),+$T77,0)</f>
        <v>0</v>
      </c>
      <c r="FK77" s="87" t="n">
        <f aca="false">IF(AND($U77&gt;FJ$6,$U77&lt;=FK$6),+$T77,0)</f>
        <v>0</v>
      </c>
      <c r="FL77" s="87" t="n">
        <f aca="false">IF(AND($U77&gt;FK$6,$U77&lt;=FL$6),+$T77,0)</f>
        <v>0</v>
      </c>
      <c r="FM77" s="87" t="n">
        <f aca="false">IF(AND($U77&gt;FL$6,$U77&lt;=FM$6),+$T77,0)</f>
        <v>0</v>
      </c>
      <c r="FN77" s="87" t="n">
        <f aca="false">IF(AND($U77&gt;FM$6,$U77&lt;=FN$6),+$T77,0)</f>
        <v>0</v>
      </c>
      <c r="FO77" s="87" t="n">
        <f aca="false">IF(AND($U77&gt;FN$6,$U77&lt;=FO$6),+$T77,0)</f>
        <v>0</v>
      </c>
      <c r="FP77" s="87" t="n">
        <f aca="false">IF(AND($U77&gt;FO$6,$U77&lt;=FP$6),+$T77,0)</f>
        <v>0</v>
      </c>
      <c r="FQ77" s="87" t="n">
        <f aca="false">IF(AND($U77&gt;FP$6,$U77&lt;=FQ$6),+$T77,0)</f>
        <v>0</v>
      </c>
      <c r="FR77" s="87" t="n">
        <f aca="false">IF(AND($U77&gt;FQ$6,$U77&lt;=FR$6),+$T77,0)</f>
        <v>0</v>
      </c>
      <c r="FS77" s="87" t="n">
        <f aca="false">IF(AND($U77&gt;FR$6,$U77&lt;=FS$6),+$T77,0)</f>
        <v>0</v>
      </c>
      <c r="FT77" s="87" t="n">
        <f aca="false">IF(AND($U77&gt;FS$6,$U77&lt;=FT$6),+$T77,0)</f>
        <v>0</v>
      </c>
      <c r="FU77" s="87" t="n">
        <f aca="false">IF(AND($U77&gt;FT$6,$U77&lt;=FU$6),+$T77,0)</f>
        <v>0</v>
      </c>
      <c r="FV77" s="87" t="n">
        <f aca="false">IF(AND($U77&gt;FU$6,$U77&lt;=FV$6),+$T77,0)</f>
        <v>0</v>
      </c>
      <c r="FW77" s="87" t="n">
        <f aca="false">IF(AND($U77&gt;FV$6,$U77&lt;=FW$6),+$T77,0)</f>
        <v>0</v>
      </c>
      <c r="FX77" s="87" t="n">
        <f aca="false">IF(AND($U77&gt;FW$6,$U77&lt;=FX$6),+$T77,0)</f>
        <v>0</v>
      </c>
      <c r="FY77" s="87" t="n">
        <f aca="false">IF(AND($U77&gt;FX$6,$U77&lt;=FY$6),+$T77,0)</f>
        <v>0</v>
      </c>
      <c r="FZ77" s="87" t="n">
        <f aca="false">IF(AND($U77&gt;FY$6,$U77&lt;=FZ$6),+$T77,0)</f>
        <v>0</v>
      </c>
      <c r="GA77" s="87" t="n">
        <f aca="false">IF(AND($U77&gt;FZ$6,$U77&lt;=GA$6),+$T77,0)</f>
        <v>0</v>
      </c>
      <c r="GB77" s="87" t="n">
        <f aca="false">IF(AND($U77&gt;GA$6,$U77&lt;=GB$6),+$T77,0)</f>
        <v>0</v>
      </c>
      <c r="GC77" s="18"/>
      <c r="GD77" s="65" t="n">
        <f aca="false">SUM($X77:$GC77)</f>
        <v>-67.2</v>
      </c>
      <c r="GE77" s="65" t="n">
        <f aca="false">+GD77-T77</f>
        <v>0</v>
      </c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  <c r="IW77" s="18"/>
    </row>
    <row r="78" customFormat="false" ht="12.75" hidden="false" customHeight="false" outlineLevel="0" collapsed="false">
      <c r="A78" s="96" t="n">
        <v>4</v>
      </c>
      <c r="B78" s="86" t="s">
        <v>260</v>
      </c>
      <c r="C78" s="97" t="s">
        <v>256</v>
      </c>
      <c r="D78" s="98" t="s">
        <v>295</v>
      </c>
      <c r="E78" s="0" t="s">
        <v>302</v>
      </c>
      <c r="F78" s="99" t="n">
        <v>37134</v>
      </c>
      <c r="H78" s="101" t="s">
        <v>297</v>
      </c>
      <c r="I78" s="42"/>
      <c r="J78" s="89" t="s">
        <v>298</v>
      </c>
      <c r="K78" s="39"/>
      <c r="L78" s="101" t="s">
        <v>284</v>
      </c>
      <c r="M78" s="35"/>
      <c r="N78" s="35"/>
      <c r="O78" s="101"/>
      <c r="P78" s="101"/>
      <c r="Q78" s="101"/>
      <c r="R78" s="105" t="n">
        <v>4</v>
      </c>
      <c r="S78" s="101" t="s">
        <v>288</v>
      </c>
      <c r="T78" s="55" t="n">
        <f aca="false">IF($S78="USD",+$R78,VLOOKUP($S78,Rates!$A$3:$C$7,3)*$R78)</f>
        <v>4</v>
      </c>
      <c r="U78" s="102" t="n">
        <v>55470</v>
      </c>
      <c r="V78" s="18"/>
      <c r="W78" s="18"/>
      <c r="X78" s="87" t="n">
        <f aca="false">IF(AND($U78&gt;W$6,$U78&lt;=X$6),+$T78,0)</f>
        <v>0</v>
      </c>
      <c r="Y78" s="87" t="n">
        <f aca="false">IF(AND($U78&gt;X$6,$U78&lt;=Y$6),+$T78,0)</f>
        <v>0</v>
      </c>
      <c r="Z78" s="87" t="n">
        <f aca="false">IF(AND($U78&gt;Y$6,$U78&lt;=Z$6),+$T78,0)</f>
        <v>0</v>
      </c>
      <c r="AA78" s="87" t="n">
        <f aca="false">IF(AND($U78&gt;Z$6,$U78&lt;=AA$6),+$T78,0)</f>
        <v>0</v>
      </c>
      <c r="AB78" s="87" t="n">
        <f aca="false">IF(AND($U78&gt;AA$6,$U78&lt;=AB$6),+$T78,0)</f>
        <v>0</v>
      </c>
      <c r="AC78" s="87" t="n">
        <f aca="false">IF(AND($U78&gt;AB$6,$U78&lt;=AC$6),+$T78,0)</f>
        <v>0</v>
      </c>
      <c r="AD78" s="87" t="n">
        <f aca="false">IF(AND($U78&gt;AC$6,$U78&lt;=AD$6),+$T78,0)</f>
        <v>0</v>
      </c>
      <c r="AE78" s="87" t="n">
        <f aca="false">IF(AND($U78&gt;AD$6,$U78&lt;=AE$6),+$T78,0)</f>
        <v>0</v>
      </c>
      <c r="AF78" s="87" t="n">
        <f aca="false">IF(AND($U78&gt;AE$6,$U78&lt;=AF$6),+$T78,0)</f>
        <v>0</v>
      </c>
      <c r="AG78" s="87" t="n">
        <f aca="false">IF(AND($U78&gt;AF$6,$U78&lt;=AG$6),+$T78,0)</f>
        <v>0</v>
      </c>
      <c r="AH78" s="87" t="n">
        <f aca="false">IF(AND($U78&gt;AG$6,$U78&lt;=AH$6),+$T78,0)</f>
        <v>0</v>
      </c>
      <c r="AI78" s="87" t="n">
        <f aca="false">IF(AND($U78&gt;AH$6,$U78&lt;=AI$6),+$T78,0)</f>
        <v>0</v>
      </c>
      <c r="AJ78" s="87" t="n">
        <f aca="false">IF(AND($U78&gt;AI$6,$U78&lt;=AJ$6),+$T78,0)</f>
        <v>0</v>
      </c>
      <c r="AK78" s="87" t="n">
        <f aca="false">IF(AND($U78&gt;AJ$6,$U78&lt;=AK$6),+$T78,0)</f>
        <v>0</v>
      </c>
      <c r="AL78" s="87" t="n">
        <f aca="false">IF(AND($U78&gt;AK$6,$U78&lt;=AL$6),+$T78,0)</f>
        <v>0</v>
      </c>
      <c r="AM78" s="87" t="n">
        <f aca="false">IF(AND($U78&gt;AL$6,$U78&lt;=AM$6),+$T78,0)</f>
        <v>0</v>
      </c>
      <c r="AN78" s="87" t="n">
        <f aca="false">IF(AND($U78&gt;AM$6,$U78&lt;=AN$6),+$T78,0)</f>
        <v>0</v>
      </c>
      <c r="AO78" s="87" t="n">
        <f aca="false">IF(AND($U78&gt;AN$6,$U78&lt;=AO$6),+$T78,0)</f>
        <v>0</v>
      </c>
      <c r="AP78" s="87" t="n">
        <f aca="false">IF(AND($U78&gt;AO$6,$U78&lt;=AP$6),+$T78,0)</f>
        <v>0</v>
      </c>
      <c r="AQ78" s="87" t="n">
        <f aca="false">IF(AND($U78&gt;AP$6,$U78&lt;=AQ$6),+$T78,0)</f>
        <v>0</v>
      </c>
      <c r="AR78" s="87" t="n">
        <f aca="false">IF(AND($U78&gt;AQ$6,$U78&lt;=AR$6),+$T78,0)</f>
        <v>0</v>
      </c>
      <c r="AS78" s="87" t="n">
        <f aca="false">IF(AND($U78&gt;AR$6,$U78&lt;=AS$6),+$T78,0)</f>
        <v>0</v>
      </c>
      <c r="AT78" s="87" t="n">
        <f aca="false">IF(AND($U78&gt;AS$6,$U78&lt;=AT$6),+$T78,0)</f>
        <v>0</v>
      </c>
      <c r="AU78" s="87" t="n">
        <f aca="false">IF(AND($U78&gt;AT$6,$U78&lt;=AU$6),+$T78,0)</f>
        <v>0</v>
      </c>
      <c r="AV78" s="87" t="n">
        <f aca="false">IF(AND($U78&gt;AU$6,$U78&lt;=AV$6),+$T78,0)</f>
        <v>0</v>
      </c>
      <c r="AW78" s="87" t="n">
        <f aca="false">IF(AND($U78&gt;AV$6,$U78&lt;=AW$6),+$T78,0)</f>
        <v>0</v>
      </c>
      <c r="AX78" s="87" t="n">
        <f aca="false">IF(AND($U78&gt;AW$6,$U78&lt;=AX$6),+$T78,0)</f>
        <v>0</v>
      </c>
      <c r="AY78" s="87" t="n">
        <f aca="false">IF(AND($U78&gt;AX$6,$U78&lt;=AY$6),+$T78,0)</f>
        <v>0</v>
      </c>
      <c r="AZ78" s="87" t="n">
        <f aca="false">IF(AND($U78&gt;AY$6,$U78&lt;=AZ$6),+$T78,0)</f>
        <v>0</v>
      </c>
      <c r="BA78" s="87" t="n">
        <f aca="false">IF(AND($U78&gt;AZ$6,$U78&lt;=BA$6),+$T78,0)</f>
        <v>0</v>
      </c>
      <c r="BB78" s="87" t="n">
        <f aca="false">IF(AND($U78&gt;BA$6,$U78&lt;=BB$6),+$T78,0)</f>
        <v>0</v>
      </c>
      <c r="BC78" s="87" t="n">
        <f aca="false">IF(AND($U78&gt;BB$6,$U78&lt;=BC$6),+$T78,0)</f>
        <v>0</v>
      </c>
      <c r="BD78" s="87" t="n">
        <f aca="false">IF(AND($U78&gt;BC$6,$U78&lt;=BD$6),+$T78,0)</f>
        <v>0</v>
      </c>
      <c r="BE78" s="87" t="n">
        <f aca="false">IF(AND($U78&gt;BD$6,$U78&lt;=BE$6),+$T78,0)</f>
        <v>0</v>
      </c>
      <c r="BF78" s="87" t="n">
        <f aca="false">IF(AND($U78&gt;BE$6,$U78&lt;=BF$6),+$T78,0)</f>
        <v>0</v>
      </c>
      <c r="BG78" s="87" t="n">
        <f aca="false">IF(AND($U78&gt;BF$6,$U78&lt;=BG$6),+$T78,0)</f>
        <v>0</v>
      </c>
      <c r="BH78" s="87" t="n">
        <f aca="false">IF(AND($U78&gt;BG$6,$U78&lt;=BH$6),+$T78,0)</f>
        <v>0</v>
      </c>
      <c r="BI78" s="87" t="n">
        <f aca="false">IF(AND($U78&gt;BH$6,$U78&lt;=BI$6),+$T78,0)</f>
        <v>0</v>
      </c>
      <c r="BJ78" s="87" t="n">
        <f aca="false">IF(AND($U78&gt;BI$6,$U78&lt;=BJ$6),+$T78,0)</f>
        <v>0</v>
      </c>
      <c r="BK78" s="87" t="n">
        <f aca="false">IF(AND($U78&gt;BJ$6,$U78&lt;=BK$6),+$T78,0)</f>
        <v>0</v>
      </c>
      <c r="BL78" s="87" t="n">
        <f aca="false">IF(AND($U78&gt;BK$6,$U78&lt;=BL$6),+$T78,0)</f>
        <v>0</v>
      </c>
      <c r="BM78" s="87" t="n">
        <f aca="false">IF(AND($U78&gt;BL$6,$U78&lt;=BM$6),+$T78,0)</f>
        <v>0</v>
      </c>
      <c r="BN78" s="87" t="n">
        <f aca="false">IF(AND($U78&gt;BM$6,$U78&lt;=BN$6),+$T78,0)</f>
        <v>0</v>
      </c>
      <c r="BO78" s="87" t="n">
        <f aca="false">IF(AND($U78&gt;BN$6,$U78&lt;=BO$6),+$T78,0)</f>
        <v>0</v>
      </c>
      <c r="BP78" s="87" t="n">
        <f aca="false">IF(AND($U78&gt;BO$6,$U78&lt;=BP$6),+$T78,0)</f>
        <v>0</v>
      </c>
      <c r="BQ78" s="87" t="n">
        <f aca="false">IF(AND($U78&gt;BP$6,$U78&lt;=BQ$6),+$T78,0)</f>
        <v>0</v>
      </c>
      <c r="BR78" s="87" t="n">
        <f aca="false">IF(AND($U78&gt;BQ$6,$U78&lt;=BR$6),+$T78,0)</f>
        <v>0</v>
      </c>
      <c r="BS78" s="87" t="n">
        <f aca="false">IF(AND($U78&gt;BR$6,$U78&lt;=BS$6),+$T78,0)</f>
        <v>0</v>
      </c>
      <c r="BT78" s="87" t="n">
        <f aca="false">IF(AND($U78&gt;BS$6,$U78&lt;=BT$6),+$T78,0)</f>
        <v>0</v>
      </c>
      <c r="BU78" s="87" t="n">
        <f aca="false">IF(AND($U78&gt;BT$6,$U78&lt;=BU$6),+$T78,0)</f>
        <v>0</v>
      </c>
      <c r="BV78" s="87" t="n">
        <f aca="false">IF(AND($U78&gt;BU$6,$U78&lt;=BV$6),+$T78,0)</f>
        <v>0</v>
      </c>
      <c r="BW78" s="87" t="n">
        <f aca="false">IF(AND($U78&gt;BV$6,$U78&lt;=BW$6),+$T78,0)</f>
        <v>0</v>
      </c>
      <c r="BX78" s="87" t="n">
        <f aca="false">IF(AND($U78&gt;BW$6,$U78&lt;=BX$6),+$T78,0)</f>
        <v>0</v>
      </c>
      <c r="BY78" s="87" t="n">
        <f aca="false">IF(AND($U78&gt;BX$6,$U78&lt;=BY$6),+$T78,0)</f>
        <v>0</v>
      </c>
      <c r="BZ78" s="87" t="n">
        <f aca="false">IF(AND($U78&gt;BY$6,$U78&lt;=BZ$6),+$T78,0)</f>
        <v>0</v>
      </c>
      <c r="CA78" s="87" t="n">
        <f aca="false">IF(AND($U78&gt;BZ$6,$U78&lt;=CA$6),+$T78,0)</f>
        <v>0</v>
      </c>
      <c r="CB78" s="87" t="n">
        <f aca="false">IF(AND($U78&gt;CA$6,$U78&lt;=CB$6),+$T78,0)</f>
        <v>0</v>
      </c>
      <c r="CC78" s="87" t="n">
        <f aca="false">IF(AND($U78&gt;CB$6,$U78&lt;=CC$6),+$T78,0)</f>
        <v>0</v>
      </c>
      <c r="CD78" s="87" t="n">
        <f aca="false">IF(AND($U78&gt;CC$6,$U78&lt;=CD$6),+$T78,0)</f>
        <v>0</v>
      </c>
      <c r="CE78" s="87" t="n">
        <f aca="false">IF(AND($U78&gt;CD$6,$U78&lt;=CE$6),+$T78,0)</f>
        <v>0</v>
      </c>
      <c r="CF78" s="87" t="n">
        <f aca="false">IF(AND($U78&gt;CE$6,$U78&lt;=CF$6),+$T78,0)</f>
        <v>0</v>
      </c>
      <c r="CG78" s="87" t="n">
        <f aca="false">IF(AND($U78&gt;CF$6,$U78&lt;=CG$6),+$T78,0)</f>
        <v>0</v>
      </c>
      <c r="CH78" s="87" t="n">
        <f aca="false">IF(AND($U78&gt;CG$6,$U78&lt;=CH$6),+$T78,0)</f>
        <v>0</v>
      </c>
      <c r="CI78" s="87" t="n">
        <f aca="false">IF(AND($U78&gt;CH$6,$U78&lt;=CI$6),+$T78,0)</f>
        <v>0</v>
      </c>
      <c r="CJ78" s="87" t="n">
        <f aca="false">IF(AND($U78&gt;CI$6,$U78&lt;=CJ$6),+$T78,0)</f>
        <v>0</v>
      </c>
      <c r="CK78" s="87" t="n">
        <f aca="false">IF(AND($U78&gt;CJ$6,$U78&lt;=CK$6),+$T78,0)</f>
        <v>0</v>
      </c>
      <c r="CL78" s="87" t="n">
        <f aca="false">IF(AND($U78&gt;CK$6,$U78&lt;=CL$6),+$T78,0)</f>
        <v>0</v>
      </c>
      <c r="CM78" s="87" t="n">
        <f aca="false">IF(AND($U78&gt;CL$6,$U78&lt;=CM$6),+$T78,0)</f>
        <v>0</v>
      </c>
      <c r="CN78" s="87" t="n">
        <f aca="false">IF(AND($U78&gt;CM$6,$U78&lt;=CN$6),+$T78,0)</f>
        <v>0</v>
      </c>
      <c r="CO78" s="87" t="n">
        <f aca="false">IF(AND($U78&gt;CN$6,$U78&lt;=CO$6),+$T78,0)</f>
        <v>0</v>
      </c>
      <c r="CP78" s="87" t="n">
        <f aca="false">IF(AND($U78&gt;CO$6,$U78&lt;=CP$6),+$T78,0)</f>
        <v>0</v>
      </c>
      <c r="CQ78" s="87" t="n">
        <f aca="false">IF(AND($U78&gt;CP$6,$U78&lt;=CQ$6),+$T78,0)</f>
        <v>0</v>
      </c>
      <c r="CR78" s="87" t="n">
        <f aca="false">IF(AND($U78&gt;CQ$6,$U78&lt;=CR$6),+$T78,0)</f>
        <v>0</v>
      </c>
      <c r="CS78" s="87" t="n">
        <f aca="false">IF(AND($U78&gt;CR$6,$U78&lt;=CS$6),+$T78,0)</f>
        <v>0</v>
      </c>
      <c r="CT78" s="87" t="n">
        <f aca="false">IF(AND($U78&gt;CS$6,$U78&lt;=CT$6),+$T78,0)</f>
        <v>0</v>
      </c>
      <c r="CU78" s="87" t="n">
        <f aca="false">IF(AND($U78&gt;CT$6,$U78&lt;=CU$6),+$T78,0)</f>
        <v>0</v>
      </c>
      <c r="CV78" s="87" t="n">
        <f aca="false">IF(AND($U78&gt;CU$6,$U78&lt;=CV$6),+$T78,0)</f>
        <v>0</v>
      </c>
      <c r="CW78" s="87" t="n">
        <f aca="false">IF(AND($U78&gt;CV$6,$U78&lt;=CW$6),+$T78,0)</f>
        <v>0</v>
      </c>
      <c r="CX78" s="87" t="n">
        <f aca="false">IF(AND($U78&gt;CW$6,$U78&lt;=CX$6),+$T78,0)</f>
        <v>0</v>
      </c>
      <c r="CY78" s="87" t="n">
        <f aca="false">IF(AND($U78&gt;CX$6,$U78&lt;=CY$6),+$T78,0)</f>
        <v>0</v>
      </c>
      <c r="CZ78" s="87" t="n">
        <f aca="false">IF(AND($U78&gt;CY$6,$U78&lt;=CZ$6),+$T78,0)</f>
        <v>0</v>
      </c>
      <c r="DA78" s="87" t="n">
        <f aca="false">IF(AND($U78&gt;CZ$6,$U78&lt;=DA$6),+$T78,0)</f>
        <v>0</v>
      </c>
      <c r="DB78" s="87" t="n">
        <f aca="false">IF(AND($U78&gt;DA$6,$U78&lt;=DB$6),+$T78,0)</f>
        <v>0</v>
      </c>
      <c r="DC78" s="87" t="n">
        <f aca="false">IF(AND($U78&gt;DB$6,$U78&lt;=DC$6),+$T78,0)</f>
        <v>0</v>
      </c>
      <c r="DD78" s="87" t="n">
        <f aca="false">IF(AND($U78&gt;DC$6,$U78&lt;=DD$6),+$T78,0)</f>
        <v>0</v>
      </c>
      <c r="DE78" s="87" t="n">
        <f aca="false">IF(AND($U78&gt;DD$6,$U78&lt;=DE$6),+$T78,0)</f>
        <v>0</v>
      </c>
      <c r="DF78" s="87" t="n">
        <f aca="false">IF(AND($U78&gt;DE$6,$U78&lt;=DF$6),+$T78,0)</f>
        <v>0</v>
      </c>
      <c r="DG78" s="87" t="n">
        <f aca="false">IF(AND($U78&gt;DF$6,$U78&lt;=DG$6),+$T78,0)</f>
        <v>0</v>
      </c>
      <c r="DH78" s="87" t="n">
        <f aca="false">IF(AND($U78&gt;DG$6,$U78&lt;=DH$6),+$T78,0)</f>
        <v>0</v>
      </c>
      <c r="DI78" s="87" t="n">
        <f aca="false">IF(AND($U78&gt;DH$6,$U78&lt;=DI$6),+$T78,0)</f>
        <v>0</v>
      </c>
      <c r="DJ78" s="87" t="n">
        <f aca="false">IF(AND($U78&gt;DI$6,$U78&lt;=DJ$6),+$T78,0)</f>
        <v>0</v>
      </c>
      <c r="DK78" s="87" t="n">
        <f aca="false">IF(AND($U78&gt;DJ$6,$U78&lt;=DK$6),+$T78,0)</f>
        <v>0</v>
      </c>
      <c r="DL78" s="87" t="n">
        <f aca="false">IF(AND($U78&gt;DK$6,$U78&lt;=DL$6),+$T78,0)</f>
        <v>0</v>
      </c>
      <c r="DM78" s="87" t="n">
        <f aca="false">IF(AND($U78&gt;DL$6,$U78&lt;=DM$6),+$T78,0)</f>
        <v>0</v>
      </c>
      <c r="DN78" s="87" t="n">
        <f aca="false">IF(AND($U78&gt;DM$6,$U78&lt;=DN$6),+$T78,0)</f>
        <v>0</v>
      </c>
      <c r="DO78" s="87" t="n">
        <f aca="false">IF(AND($U78&gt;DN$6,$U78&lt;=DO$6),+$T78,0)</f>
        <v>0</v>
      </c>
      <c r="DP78" s="87" t="n">
        <f aca="false">IF(AND($U78&gt;DO$6,$U78&lt;=DP$6),+$T78,0)</f>
        <v>0</v>
      </c>
      <c r="DQ78" s="87" t="n">
        <f aca="false">IF(AND($U78&gt;DP$6,$U78&lt;=DQ$6),+$T78,0)</f>
        <v>0</v>
      </c>
      <c r="DR78" s="87" t="n">
        <f aca="false">IF(AND($U78&gt;DQ$6,$U78&lt;=DR$6),+$T78,0)</f>
        <v>0</v>
      </c>
      <c r="DS78" s="87" t="n">
        <f aca="false">IF(AND($U78&gt;DR$6,$U78&lt;=DS$6),+$T78,0)</f>
        <v>0</v>
      </c>
      <c r="DT78" s="87" t="n">
        <f aca="false">IF(AND($U78&gt;DS$6,$U78&lt;=DT$6),+$T78,0)</f>
        <v>0</v>
      </c>
      <c r="DU78" s="87" t="n">
        <f aca="false">IF(AND($U78&gt;DT$6,$U78&lt;=DU$6),+$T78,0)</f>
        <v>0</v>
      </c>
      <c r="DV78" s="87" t="n">
        <f aca="false">IF(AND($U78&gt;DU$6,$U78&lt;=DV$6),+$T78,0)</f>
        <v>0</v>
      </c>
      <c r="DW78" s="87" t="n">
        <f aca="false">IF(AND($U78&gt;DV$6,$U78&lt;=DW$6),+$T78,0)</f>
        <v>0</v>
      </c>
      <c r="DX78" s="87" t="n">
        <f aca="false">IF(AND($U78&gt;DW$6,$U78&lt;=DX$6),+$T78,0)</f>
        <v>0</v>
      </c>
      <c r="DY78" s="87" t="n">
        <f aca="false">IF(AND($U78&gt;DX$6,$U78&lt;=DY$6),+$T78,0)</f>
        <v>0</v>
      </c>
      <c r="DZ78" s="87" t="n">
        <f aca="false">IF(AND($U78&gt;DY$6,$U78&lt;=DZ$6),+$T78,0)</f>
        <v>0</v>
      </c>
      <c r="EA78" s="87" t="n">
        <f aca="false">IF(AND($U78&gt;DZ$6,$U78&lt;=EA$6),+$T78,0)</f>
        <v>0</v>
      </c>
      <c r="EB78" s="87" t="n">
        <f aca="false">IF(AND($U78&gt;EA$6,$U78&lt;=EB$6),+$T78,0)</f>
        <v>0</v>
      </c>
      <c r="EC78" s="87" t="n">
        <f aca="false">IF(AND($U78&gt;EB$6,$U78&lt;=EC$6),+$T78,0)</f>
        <v>0</v>
      </c>
      <c r="ED78" s="87" t="n">
        <f aca="false">IF(AND($U78&gt;EC$6,$U78&lt;=ED$6),+$T78,0)</f>
        <v>0</v>
      </c>
      <c r="EE78" s="87" t="n">
        <f aca="false">IF(AND($U78&gt;ED$6,$U78&lt;=EE$6),+$T78,0)</f>
        <v>0</v>
      </c>
      <c r="EF78" s="87" t="n">
        <f aca="false">IF(AND($U78&gt;EE$6,$U78&lt;=EF$6),+$T78,0)</f>
        <v>0</v>
      </c>
      <c r="EG78" s="87" t="n">
        <f aca="false">IF(AND($U78&gt;EF$6,$U78&lt;=EG$6),+$T78,0)</f>
        <v>0</v>
      </c>
      <c r="EH78" s="87" t="n">
        <f aca="false">IF(AND($U78&gt;EG$6,$U78&lt;=EH$6),+$T78,0)</f>
        <v>0</v>
      </c>
      <c r="EI78" s="87" t="n">
        <f aca="false">IF(AND($U78&gt;EH$6,$U78&lt;=EI$6),+$T78,0)</f>
        <v>0</v>
      </c>
      <c r="EJ78" s="87" t="n">
        <f aca="false">IF(AND($U78&gt;EI$6,$U78&lt;=EJ$6),+$T78,0)</f>
        <v>0</v>
      </c>
      <c r="EK78" s="87" t="n">
        <f aca="false">IF(AND($U78&gt;EJ$6,$U78&lt;=EK$6),+$T78,0)</f>
        <v>0</v>
      </c>
      <c r="EL78" s="87" t="n">
        <f aca="false">IF(AND($U78&gt;EK$6,$U78&lt;=EL$6),+$T78,0)</f>
        <v>0</v>
      </c>
      <c r="EM78" s="87" t="n">
        <f aca="false">IF(AND($U78&gt;EL$6,$U78&lt;=EM$6),+$T78,0)</f>
        <v>0</v>
      </c>
      <c r="EN78" s="87" t="n">
        <f aca="false">IF(AND($U78&gt;EM$6,$U78&lt;=EN$6),+$T78,0)</f>
        <v>0</v>
      </c>
      <c r="EO78" s="87" t="n">
        <f aca="false">IF(AND($U78&gt;EN$6,$U78&lt;=EO$6),+$T78,0)</f>
        <v>0</v>
      </c>
      <c r="EP78" s="87" t="n">
        <f aca="false">IF(AND($U78&gt;EO$6,$U78&lt;=EP$6),+$T78,0)</f>
        <v>0</v>
      </c>
      <c r="EQ78" s="87" t="n">
        <f aca="false">IF(AND($U78&gt;EP$6,$U78&lt;=EQ$6),+$T78,0)</f>
        <v>0</v>
      </c>
      <c r="ER78" s="87" t="n">
        <f aca="false">IF(AND($U78&gt;EQ$6,$U78&lt;=ER$6),+$T78,0)</f>
        <v>0</v>
      </c>
      <c r="ES78" s="87" t="n">
        <f aca="false">IF(AND($U78&gt;ER$6,$U78&lt;=ES$6),+$T78,0)</f>
        <v>0</v>
      </c>
      <c r="ET78" s="87" t="n">
        <f aca="false">IF(AND($U78&gt;ES$6,$U78&lt;=ET$6),+$T78,0)</f>
        <v>0</v>
      </c>
      <c r="EU78" s="87" t="n">
        <f aca="false">IF(AND($U78&gt;ET$6,$U78&lt;=EU$6),+$T78,0)</f>
        <v>0</v>
      </c>
      <c r="EV78" s="87" t="n">
        <f aca="false">IF(AND($U78&gt;EU$6,$U78&lt;=EV$6),+$T78,0)</f>
        <v>0</v>
      </c>
      <c r="EW78" s="87" t="n">
        <f aca="false">IF(AND($U78&gt;EV$6,$U78&lt;=EW$6),+$T78,0)</f>
        <v>0</v>
      </c>
      <c r="EX78" s="87" t="n">
        <f aca="false">IF(AND($U78&gt;EW$6,$U78&lt;=EX$6),+$T78,0)</f>
        <v>0</v>
      </c>
      <c r="EY78" s="87" t="n">
        <f aca="false">IF(AND($U78&gt;EX$6,$U78&lt;=EY$6),+$T78,0)</f>
        <v>0</v>
      </c>
      <c r="EZ78" s="87" t="n">
        <f aca="false">IF(AND($U78&gt;EY$6,$U78&lt;=EZ$6),+$T78,0)</f>
        <v>0</v>
      </c>
      <c r="FA78" s="87" t="n">
        <f aca="false">IF(AND($U78&gt;EZ$6,$U78&lt;=FA$6),+$T78,0)</f>
        <v>0</v>
      </c>
      <c r="FB78" s="87" t="n">
        <f aca="false">IF(AND($U78&gt;FA$6,$U78&lt;=FB$6),+$T78,0)</f>
        <v>0</v>
      </c>
      <c r="FC78" s="87" t="n">
        <f aca="false">IF(AND($U78&gt;FB$6,$U78&lt;=FC$6),+$T78,0)</f>
        <v>0</v>
      </c>
      <c r="FD78" s="87" t="n">
        <f aca="false">IF(AND($U78&gt;FC$6,$U78&lt;=FD$6),+$T78,0)</f>
        <v>0</v>
      </c>
      <c r="FE78" s="87" t="n">
        <f aca="false">IF(AND($U78&gt;FD$6,$U78&lt;=FE$6),+$T78,0)</f>
        <v>0</v>
      </c>
      <c r="FF78" s="87" t="n">
        <f aca="false">IF(AND($U78&gt;FE$6,$U78&lt;=FF$6),+$T78,0)</f>
        <v>0</v>
      </c>
      <c r="FG78" s="87" t="n">
        <f aca="false">IF(AND($U78&gt;FF$6,$U78&lt;=FG$6),+$T78,0)</f>
        <v>0</v>
      </c>
      <c r="FH78" s="87" t="n">
        <f aca="false">IF(AND($U78&gt;FG$6,$U78&lt;=FH$6),+$T78,0)</f>
        <v>0</v>
      </c>
      <c r="FI78" s="87" t="n">
        <f aca="false">IF(AND($U78&gt;FH$6,$U78&lt;=FI$6),+$T78,0)</f>
        <v>0</v>
      </c>
      <c r="FJ78" s="87" t="n">
        <f aca="false">IF(AND($U78&gt;FI$6,$U78&lt;=FJ$6),+$T78,0)</f>
        <v>0</v>
      </c>
      <c r="FK78" s="87" t="n">
        <f aca="false">IF(AND($U78&gt;FJ$6,$U78&lt;=FK$6),+$T78,0)</f>
        <v>0</v>
      </c>
      <c r="FL78" s="87" t="n">
        <f aca="false">IF(AND($U78&gt;FK$6,$U78&lt;=FL$6),+$T78,0)</f>
        <v>0</v>
      </c>
      <c r="FM78" s="87" t="n">
        <f aca="false">IF(AND($U78&gt;FL$6,$U78&lt;=FM$6),+$T78,0)</f>
        <v>0</v>
      </c>
      <c r="FN78" s="87" t="n">
        <f aca="false">IF(AND($U78&gt;FM$6,$U78&lt;=FN$6),+$T78,0)</f>
        <v>0</v>
      </c>
      <c r="FO78" s="87" t="n">
        <f aca="false">IF(AND($U78&gt;FN$6,$U78&lt;=FO$6),+$T78,0)</f>
        <v>0</v>
      </c>
      <c r="FP78" s="87" t="n">
        <f aca="false">IF(AND($U78&gt;FO$6,$U78&lt;=FP$6),+$T78,0)</f>
        <v>0</v>
      </c>
      <c r="FQ78" s="87" t="n">
        <f aca="false">IF(AND($U78&gt;FP$6,$U78&lt;=FQ$6),+$T78,0)</f>
        <v>0</v>
      </c>
      <c r="FR78" s="87" t="n">
        <f aca="false">IF(AND($U78&gt;FQ$6,$U78&lt;=FR$6),+$T78,0)</f>
        <v>0</v>
      </c>
      <c r="FS78" s="87" t="n">
        <f aca="false">IF(AND($U78&gt;FR$6,$U78&lt;=FS$6),+$T78,0)</f>
        <v>0</v>
      </c>
      <c r="FT78" s="87" t="n">
        <f aca="false">IF(AND($U78&gt;FS$6,$U78&lt;=FT$6),+$T78,0)</f>
        <v>0</v>
      </c>
      <c r="FU78" s="87" t="n">
        <f aca="false">IF(AND($U78&gt;FT$6,$U78&lt;=FU$6),+$T78,0)</f>
        <v>0</v>
      </c>
      <c r="FV78" s="87" t="n">
        <f aca="false">IF(AND($U78&gt;FU$6,$U78&lt;=FV$6),+$T78,0)</f>
        <v>0</v>
      </c>
      <c r="FW78" s="87" t="n">
        <f aca="false">IF(AND($U78&gt;FV$6,$U78&lt;=FW$6),+$T78,0)</f>
        <v>0</v>
      </c>
      <c r="FX78" s="87" t="n">
        <f aca="false">IF(AND($U78&gt;FW$6,$U78&lt;=FX$6),+$T78,0)</f>
        <v>0</v>
      </c>
      <c r="FY78" s="87" t="n">
        <f aca="false">IF(AND($U78&gt;FX$6,$U78&lt;=FY$6),+$T78,0)</f>
        <v>0</v>
      </c>
      <c r="FZ78" s="87" t="n">
        <f aca="false">IF(AND($U78&gt;FY$6,$U78&lt;=FZ$6),+$T78,0)</f>
        <v>0</v>
      </c>
      <c r="GA78" s="87" t="n">
        <f aca="false">IF(AND($U78&gt;FZ$6,$U78&lt;=GA$6),+$T78,0)</f>
        <v>0</v>
      </c>
      <c r="GB78" s="87" t="n">
        <f aca="false">IF(AND($U78&gt;GA$6,$U78&lt;=GB$6),+$T78,0)</f>
        <v>4</v>
      </c>
      <c r="GC78" s="18"/>
      <c r="GD78" s="65" t="n">
        <f aca="false">SUM($X78:$GC78)</f>
        <v>4</v>
      </c>
      <c r="GE78" s="65" t="n">
        <f aca="false">+GD78-T78</f>
        <v>0</v>
      </c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  <c r="IV78" s="18"/>
      <c r="IW78" s="18"/>
    </row>
    <row r="79" customFormat="false" ht="12.75" hidden="false" customHeight="false" outlineLevel="0" collapsed="false">
      <c r="A79" s="96" t="n">
        <v>4</v>
      </c>
      <c r="B79" s="86" t="s">
        <v>260</v>
      </c>
      <c r="C79" s="97" t="s">
        <v>256</v>
      </c>
      <c r="D79" s="98" t="s">
        <v>295</v>
      </c>
      <c r="E79" s="0" t="s">
        <v>302</v>
      </c>
      <c r="F79" s="99" t="n">
        <v>37134</v>
      </c>
      <c r="H79" s="101" t="s">
        <v>297</v>
      </c>
      <c r="I79" s="42" t="s">
        <v>339</v>
      </c>
      <c r="J79" s="89"/>
      <c r="K79" s="39"/>
      <c r="L79" s="101"/>
      <c r="M79" s="35"/>
      <c r="N79" s="35"/>
      <c r="O79" s="101"/>
      <c r="P79" s="101"/>
      <c r="Q79" s="101"/>
      <c r="R79" s="105"/>
      <c r="S79" s="101" t="s">
        <v>288</v>
      </c>
      <c r="T79" s="55" t="n">
        <f aca="false">68.898629+1.1</f>
        <v>69.998629</v>
      </c>
      <c r="U79" s="102" t="n">
        <v>38717</v>
      </c>
      <c r="V79" s="18"/>
      <c r="W79" s="18"/>
      <c r="X79" s="87" t="n">
        <f aca="false">IF(AND($U79&gt;W$6,$U79&lt;=X$6),+$T79,0)</f>
        <v>0</v>
      </c>
      <c r="Y79" s="118" t="n">
        <v>1.2</v>
      </c>
      <c r="Z79" s="87" t="n">
        <f aca="false">IF(AND($U79&gt;Y$6,$U79&lt;=Z$6),+$T79,0)</f>
        <v>0</v>
      </c>
      <c r="AA79" s="87" t="n">
        <f aca="false">IF(AND($U79&gt;Z$6,$U79&lt;=AA$6),+$T79,0)</f>
        <v>0</v>
      </c>
      <c r="AB79" s="87" t="n">
        <f aca="false">IF(AND($U79&gt;AA$6,$U79&lt;=AB$6),+$T79,0)</f>
        <v>0</v>
      </c>
      <c r="AC79" s="87" t="n">
        <f aca="false">IF(AND($U79&gt;AB$6,$U79&lt;=AC$6),+$T79,0)</f>
        <v>0</v>
      </c>
      <c r="AD79" s="87" t="n">
        <f aca="false">IF(AND($U79&gt;AC$6,$U79&lt;=AD$6),+$T79,0)</f>
        <v>0</v>
      </c>
      <c r="AE79" s="87" t="n">
        <f aca="false">IF(AND($U79&gt;AD$6,$U79&lt;=AE$6),+$T79,0)</f>
        <v>0</v>
      </c>
      <c r="AF79" s="87" t="n">
        <f aca="false">IF(AND($U79&gt;AE$6,$U79&lt;=AF$6),+$T79,0)</f>
        <v>0</v>
      </c>
      <c r="AG79" s="87" t="n">
        <f aca="false">IF(AND($U79&gt;AF$6,$U79&lt;=AG$6),+$T79,0)</f>
        <v>0</v>
      </c>
      <c r="AH79" s="87" t="n">
        <f aca="false">IF(AND($U79&gt;AG$6,$U79&lt;=AH$6),+$T79,0)</f>
        <v>0</v>
      </c>
      <c r="AI79" s="87" t="n">
        <f aca="false">IF(AND($U79&gt;AH$6,$U79&lt;=AI$6),+$T79,0)</f>
        <v>0</v>
      </c>
      <c r="AJ79" s="87" t="n">
        <f aca="false">IF(AND($U79&gt;AI$6,$U79&lt;=AJ$6),+$T79,0)</f>
        <v>0</v>
      </c>
      <c r="AK79" s="87" t="n">
        <f aca="false">IF(AND($U79&gt;AJ$6,$U79&lt;=AK$6),+$T79,0)</f>
        <v>0</v>
      </c>
      <c r="AL79" s="87" t="n">
        <f aca="false">IF(AND($U79&gt;AK$6,$U79&lt;=AL$6),+$T79,0)</f>
        <v>0</v>
      </c>
      <c r="AM79" s="87" t="n">
        <f aca="false">IF(AND($U79&gt;AL$6,$U79&lt;=AM$6),+$T79,0)</f>
        <v>0</v>
      </c>
      <c r="AN79" s="87" t="n">
        <f aca="false">IF(AND($U79&gt;AM$6,$U79&lt;=AN$6),+$T79,0)</f>
        <v>0</v>
      </c>
      <c r="AO79" s="87" t="n">
        <f aca="false">IF(AND($U79&gt;AN$6,$U79&lt;=AO$6),+$T79,0)</f>
        <v>69.998629</v>
      </c>
      <c r="AP79" s="87" t="n">
        <f aca="false">IF(AND($U79&gt;AO$6,$U79&lt;=AP$6),+$T79,0)</f>
        <v>0</v>
      </c>
      <c r="AQ79" s="87" t="n">
        <f aca="false">IF(AND($U79&gt;AP$6,$U79&lt;=AQ$6),+$T79,0)</f>
        <v>0</v>
      </c>
      <c r="AR79" s="87" t="n">
        <f aca="false">IF(AND($U79&gt;AQ$6,$U79&lt;=AR$6),+$T79,0)</f>
        <v>0</v>
      </c>
      <c r="AS79" s="87" t="n">
        <f aca="false">IF(AND($U79&gt;AR$6,$U79&lt;=AS$6),+$T79,0)</f>
        <v>0</v>
      </c>
      <c r="AT79" s="87" t="n">
        <f aca="false">IF(AND($U79&gt;AS$6,$U79&lt;=AT$6),+$T79,0)</f>
        <v>0</v>
      </c>
      <c r="AU79" s="87" t="n">
        <f aca="false">IF(AND($U79&gt;AT$6,$U79&lt;=AU$6),+$T79,0)</f>
        <v>0</v>
      </c>
      <c r="AV79" s="87" t="n">
        <f aca="false">IF(AND($U79&gt;AU$6,$U79&lt;=AV$6),+$T79,0)</f>
        <v>0</v>
      </c>
      <c r="AW79" s="87" t="n">
        <f aca="false">IF(AND($U79&gt;AV$6,$U79&lt;=AW$6),+$T79,0)</f>
        <v>0</v>
      </c>
      <c r="AX79" s="87" t="n">
        <f aca="false">IF(AND($U79&gt;AW$6,$U79&lt;=AX$6),+$T79,0)</f>
        <v>0</v>
      </c>
      <c r="AY79" s="87" t="n">
        <f aca="false">IF(AND($U79&gt;AX$6,$U79&lt;=AY$6),+$T79,0)</f>
        <v>0</v>
      </c>
      <c r="AZ79" s="87" t="n">
        <f aca="false">IF(AND($U79&gt;AY$6,$U79&lt;=AZ$6),+$T79,0)</f>
        <v>0</v>
      </c>
      <c r="BA79" s="87" t="n">
        <f aca="false">IF(AND($U79&gt;AZ$6,$U79&lt;=BA$6),+$T79,0)</f>
        <v>0</v>
      </c>
      <c r="BB79" s="87" t="n">
        <f aca="false">IF(AND($U79&gt;BA$6,$U79&lt;=BB$6),+$T79,0)</f>
        <v>0</v>
      </c>
      <c r="BC79" s="87" t="n">
        <f aca="false">IF(AND($U79&gt;BB$6,$U79&lt;=BC$6),+$T79,0)</f>
        <v>0</v>
      </c>
      <c r="BD79" s="87" t="n">
        <f aca="false">IF(AND($U79&gt;BC$6,$U79&lt;=BD$6),+$T79,0)</f>
        <v>0</v>
      </c>
      <c r="BE79" s="87" t="n">
        <f aca="false">IF(AND($U79&gt;BD$6,$U79&lt;=BE$6),+$T79,0)</f>
        <v>0</v>
      </c>
      <c r="BF79" s="87" t="n">
        <f aca="false">IF(AND($U79&gt;BE$6,$U79&lt;=BF$6),+$T79,0)</f>
        <v>0</v>
      </c>
      <c r="BG79" s="87" t="n">
        <f aca="false">IF(AND($U79&gt;BF$6,$U79&lt;=BG$6),+$T79,0)</f>
        <v>0</v>
      </c>
      <c r="BH79" s="87" t="n">
        <f aca="false">IF(AND($U79&gt;BG$6,$U79&lt;=BH$6),+$T79,0)</f>
        <v>0</v>
      </c>
      <c r="BI79" s="87" t="n">
        <f aca="false">IF(AND($U79&gt;BH$6,$U79&lt;=BI$6),+$T79,0)</f>
        <v>0</v>
      </c>
      <c r="BJ79" s="87" t="n">
        <f aca="false">IF(AND($U79&gt;BI$6,$U79&lt;=BJ$6),+$T79,0)</f>
        <v>0</v>
      </c>
      <c r="BK79" s="87" t="n">
        <f aca="false">IF(AND($U79&gt;BJ$6,$U79&lt;=BK$6),+$T79,0)</f>
        <v>0</v>
      </c>
      <c r="BL79" s="87" t="n">
        <f aca="false">IF(AND($U79&gt;BK$6,$U79&lt;=BL$6),+$T79,0)</f>
        <v>0</v>
      </c>
      <c r="BM79" s="87" t="n">
        <f aca="false">IF(AND($U79&gt;BL$6,$U79&lt;=BM$6),+$T79,0)</f>
        <v>0</v>
      </c>
      <c r="BN79" s="87" t="n">
        <f aca="false">IF(AND($U79&gt;BM$6,$U79&lt;=BN$6),+$T79,0)</f>
        <v>0</v>
      </c>
      <c r="BO79" s="87" t="n">
        <f aca="false">IF(AND($U79&gt;BN$6,$U79&lt;=BO$6),+$T79,0)</f>
        <v>0</v>
      </c>
      <c r="BP79" s="87" t="n">
        <f aca="false">IF(AND($U79&gt;BO$6,$U79&lt;=BP$6),+$T79,0)</f>
        <v>0</v>
      </c>
      <c r="BQ79" s="87" t="n">
        <f aca="false">IF(AND($U79&gt;BP$6,$U79&lt;=BQ$6),+$T79,0)</f>
        <v>0</v>
      </c>
      <c r="BR79" s="87" t="n">
        <f aca="false">IF(AND($U79&gt;BQ$6,$U79&lt;=BR$6),+$T79,0)</f>
        <v>0</v>
      </c>
      <c r="BS79" s="87" t="n">
        <f aca="false">IF(AND($U79&gt;BR$6,$U79&lt;=BS$6),+$T79,0)</f>
        <v>0</v>
      </c>
      <c r="BT79" s="87" t="n">
        <f aca="false">IF(AND($U79&gt;BS$6,$U79&lt;=BT$6),+$T79,0)</f>
        <v>0</v>
      </c>
      <c r="BU79" s="87" t="n">
        <f aca="false">IF(AND($U79&gt;BT$6,$U79&lt;=BU$6),+$T79,0)</f>
        <v>0</v>
      </c>
      <c r="BV79" s="87" t="n">
        <f aca="false">IF(AND($U79&gt;BU$6,$U79&lt;=BV$6),+$T79,0)</f>
        <v>0</v>
      </c>
      <c r="BW79" s="87" t="n">
        <f aca="false">IF(AND($U79&gt;BV$6,$U79&lt;=BW$6),+$T79,0)</f>
        <v>0</v>
      </c>
      <c r="BX79" s="87" t="n">
        <f aca="false">IF(AND($U79&gt;BW$6,$U79&lt;=BX$6),+$T79,0)</f>
        <v>0</v>
      </c>
      <c r="BY79" s="87" t="n">
        <f aca="false">IF(AND($U79&gt;BX$6,$U79&lt;=BY$6),+$T79,0)</f>
        <v>0</v>
      </c>
      <c r="BZ79" s="87" t="n">
        <f aca="false">IF(AND($U79&gt;BY$6,$U79&lt;=BZ$6),+$T79,0)</f>
        <v>0</v>
      </c>
      <c r="CA79" s="87" t="n">
        <f aca="false">IF(AND($U79&gt;BZ$6,$U79&lt;=CA$6),+$T79,0)</f>
        <v>0</v>
      </c>
      <c r="CB79" s="87" t="n">
        <f aca="false">IF(AND($U79&gt;CA$6,$U79&lt;=CB$6),+$T79,0)</f>
        <v>0</v>
      </c>
      <c r="CC79" s="87" t="n">
        <f aca="false">IF(AND($U79&gt;CB$6,$U79&lt;=CC$6),+$T79,0)</f>
        <v>0</v>
      </c>
      <c r="CD79" s="87" t="n">
        <f aca="false">IF(AND($U79&gt;CC$6,$U79&lt;=CD$6),+$T79,0)</f>
        <v>0</v>
      </c>
      <c r="CE79" s="87" t="n">
        <f aca="false">IF(AND($U79&gt;CD$6,$U79&lt;=CE$6),+$T79,0)</f>
        <v>0</v>
      </c>
      <c r="CF79" s="87" t="n">
        <f aca="false">IF(AND($U79&gt;CE$6,$U79&lt;=CF$6),+$T79,0)</f>
        <v>0</v>
      </c>
      <c r="CG79" s="87" t="n">
        <f aca="false">IF(AND($U79&gt;CF$6,$U79&lt;=CG$6),+$T79,0)</f>
        <v>0</v>
      </c>
      <c r="CH79" s="87" t="n">
        <f aca="false">IF(AND($U79&gt;CG$6,$U79&lt;=CH$6),+$T79,0)</f>
        <v>0</v>
      </c>
      <c r="CI79" s="87" t="n">
        <f aca="false">IF(AND($U79&gt;CH$6,$U79&lt;=CI$6),+$T79,0)</f>
        <v>0</v>
      </c>
      <c r="CJ79" s="87" t="n">
        <f aca="false">IF(AND($U79&gt;CI$6,$U79&lt;=CJ$6),+$T79,0)</f>
        <v>0</v>
      </c>
      <c r="CK79" s="87" t="n">
        <f aca="false">IF(AND($U79&gt;CJ$6,$U79&lt;=CK$6),+$T79,0)</f>
        <v>0</v>
      </c>
      <c r="CL79" s="87" t="n">
        <f aca="false">IF(AND($U79&gt;CK$6,$U79&lt;=CL$6),+$T79,0)</f>
        <v>0</v>
      </c>
      <c r="CM79" s="87" t="n">
        <f aca="false">IF(AND($U79&gt;CL$6,$U79&lt;=CM$6),+$T79,0)</f>
        <v>0</v>
      </c>
      <c r="CN79" s="87" t="n">
        <f aca="false">IF(AND($U79&gt;CM$6,$U79&lt;=CN$6),+$T79,0)</f>
        <v>0</v>
      </c>
      <c r="CO79" s="87" t="n">
        <f aca="false">IF(AND($U79&gt;CN$6,$U79&lt;=CO$6),+$T79,0)</f>
        <v>0</v>
      </c>
      <c r="CP79" s="87" t="n">
        <f aca="false">IF(AND($U79&gt;CO$6,$U79&lt;=CP$6),+$T79,0)</f>
        <v>0</v>
      </c>
      <c r="CQ79" s="87" t="n">
        <f aca="false">IF(AND($U79&gt;CP$6,$U79&lt;=CQ$6),+$T79,0)</f>
        <v>0</v>
      </c>
      <c r="CR79" s="87" t="n">
        <f aca="false">IF(AND($U79&gt;CQ$6,$U79&lt;=CR$6),+$T79,0)</f>
        <v>0</v>
      </c>
      <c r="CS79" s="87" t="n">
        <f aca="false">IF(AND($U79&gt;CR$6,$U79&lt;=CS$6),+$T79,0)</f>
        <v>0</v>
      </c>
      <c r="CT79" s="87" t="n">
        <f aca="false">IF(AND($U79&gt;CS$6,$U79&lt;=CT$6),+$T79,0)</f>
        <v>0</v>
      </c>
      <c r="CU79" s="87" t="n">
        <f aca="false">IF(AND($U79&gt;CT$6,$U79&lt;=CU$6),+$T79,0)</f>
        <v>0</v>
      </c>
      <c r="CV79" s="87" t="n">
        <f aca="false">IF(AND($U79&gt;CU$6,$U79&lt;=CV$6),+$T79,0)</f>
        <v>0</v>
      </c>
      <c r="CW79" s="87" t="n">
        <f aca="false">IF(AND($U79&gt;CV$6,$U79&lt;=CW$6),+$T79,0)</f>
        <v>0</v>
      </c>
      <c r="CX79" s="87" t="n">
        <f aca="false">IF(AND($U79&gt;CW$6,$U79&lt;=CX$6),+$T79,0)</f>
        <v>0</v>
      </c>
      <c r="CY79" s="87" t="n">
        <f aca="false">IF(AND($U79&gt;CX$6,$U79&lt;=CY$6),+$T79,0)</f>
        <v>0</v>
      </c>
      <c r="CZ79" s="87" t="n">
        <f aca="false">IF(AND($U79&gt;CY$6,$U79&lt;=CZ$6),+$T79,0)</f>
        <v>0</v>
      </c>
      <c r="DA79" s="87" t="n">
        <f aca="false">IF(AND($U79&gt;CZ$6,$U79&lt;=DA$6),+$T79,0)</f>
        <v>0</v>
      </c>
      <c r="DB79" s="87" t="n">
        <f aca="false">IF(AND($U79&gt;DA$6,$U79&lt;=DB$6),+$T79,0)</f>
        <v>0</v>
      </c>
      <c r="DC79" s="87" t="n">
        <f aca="false">IF(AND($U79&gt;DB$6,$U79&lt;=DC$6),+$T79,0)</f>
        <v>0</v>
      </c>
      <c r="DD79" s="87" t="n">
        <f aca="false">IF(AND($U79&gt;DC$6,$U79&lt;=DD$6),+$T79,0)</f>
        <v>0</v>
      </c>
      <c r="DE79" s="87" t="n">
        <f aca="false">IF(AND($U79&gt;DD$6,$U79&lt;=DE$6),+$T79,0)</f>
        <v>0</v>
      </c>
      <c r="DF79" s="87" t="n">
        <f aca="false">IF(AND($U79&gt;DE$6,$U79&lt;=DF$6),+$T79,0)</f>
        <v>0</v>
      </c>
      <c r="DG79" s="87" t="n">
        <f aca="false">IF(AND($U79&gt;DF$6,$U79&lt;=DG$6),+$T79,0)</f>
        <v>0</v>
      </c>
      <c r="DH79" s="87" t="n">
        <f aca="false">IF(AND($U79&gt;DG$6,$U79&lt;=DH$6),+$T79,0)</f>
        <v>0</v>
      </c>
      <c r="DI79" s="87" t="n">
        <f aca="false">IF(AND($U79&gt;DH$6,$U79&lt;=DI$6),+$T79,0)</f>
        <v>0</v>
      </c>
      <c r="DJ79" s="87" t="n">
        <f aca="false">IF(AND($U79&gt;DI$6,$U79&lt;=DJ$6),+$T79,0)</f>
        <v>0</v>
      </c>
      <c r="DK79" s="87" t="n">
        <f aca="false">IF(AND($U79&gt;DJ$6,$U79&lt;=DK$6),+$T79,0)</f>
        <v>0</v>
      </c>
      <c r="DL79" s="87" t="n">
        <f aca="false">IF(AND($U79&gt;DK$6,$U79&lt;=DL$6),+$T79,0)</f>
        <v>0</v>
      </c>
      <c r="DM79" s="87" t="n">
        <f aca="false">IF(AND($U79&gt;DL$6,$U79&lt;=DM$6),+$T79,0)</f>
        <v>0</v>
      </c>
      <c r="DN79" s="87" t="n">
        <f aca="false">IF(AND($U79&gt;DM$6,$U79&lt;=DN$6),+$T79,0)</f>
        <v>0</v>
      </c>
      <c r="DO79" s="87" t="n">
        <f aca="false">IF(AND($U79&gt;DN$6,$U79&lt;=DO$6),+$T79,0)</f>
        <v>0</v>
      </c>
      <c r="DP79" s="87" t="n">
        <f aca="false">IF(AND($U79&gt;DO$6,$U79&lt;=DP$6),+$T79,0)</f>
        <v>0</v>
      </c>
      <c r="DQ79" s="87" t="n">
        <f aca="false">IF(AND($U79&gt;DP$6,$U79&lt;=DQ$6),+$T79,0)</f>
        <v>0</v>
      </c>
      <c r="DR79" s="87" t="n">
        <f aca="false">IF(AND($U79&gt;DQ$6,$U79&lt;=DR$6),+$T79,0)</f>
        <v>0</v>
      </c>
      <c r="DS79" s="87" t="n">
        <f aca="false">IF(AND($U79&gt;DR$6,$U79&lt;=DS$6),+$T79,0)</f>
        <v>0</v>
      </c>
      <c r="DT79" s="87" t="n">
        <f aca="false">IF(AND($U79&gt;DS$6,$U79&lt;=DT$6),+$T79,0)</f>
        <v>0</v>
      </c>
      <c r="DU79" s="87" t="n">
        <f aca="false">IF(AND($U79&gt;DT$6,$U79&lt;=DU$6),+$T79,0)</f>
        <v>0</v>
      </c>
      <c r="DV79" s="87" t="n">
        <f aca="false">IF(AND($U79&gt;DU$6,$U79&lt;=DV$6),+$T79,0)</f>
        <v>0</v>
      </c>
      <c r="DW79" s="87" t="n">
        <f aca="false">IF(AND($U79&gt;DV$6,$U79&lt;=DW$6),+$T79,0)</f>
        <v>0</v>
      </c>
      <c r="DX79" s="87" t="n">
        <f aca="false">IF(AND($U79&gt;DW$6,$U79&lt;=DX$6),+$T79,0)</f>
        <v>0</v>
      </c>
      <c r="DY79" s="87" t="n">
        <f aca="false">IF(AND($U79&gt;DX$6,$U79&lt;=DY$6),+$T79,0)</f>
        <v>0</v>
      </c>
      <c r="DZ79" s="87" t="n">
        <f aca="false">IF(AND($U79&gt;DY$6,$U79&lt;=DZ$6),+$T79,0)</f>
        <v>0</v>
      </c>
      <c r="EA79" s="87" t="n">
        <f aca="false">IF(AND($U79&gt;DZ$6,$U79&lt;=EA$6),+$T79,0)</f>
        <v>0</v>
      </c>
      <c r="EB79" s="87" t="n">
        <f aca="false">IF(AND($U79&gt;EA$6,$U79&lt;=EB$6),+$T79,0)</f>
        <v>0</v>
      </c>
      <c r="EC79" s="87" t="n">
        <f aca="false">IF(AND($U79&gt;EB$6,$U79&lt;=EC$6),+$T79,0)</f>
        <v>0</v>
      </c>
      <c r="ED79" s="87" t="n">
        <f aca="false">IF(AND($U79&gt;EC$6,$U79&lt;=ED$6),+$T79,0)</f>
        <v>0</v>
      </c>
      <c r="EE79" s="87" t="n">
        <f aca="false">IF(AND($U79&gt;ED$6,$U79&lt;=EE$6),+$T79,0)</f>
        <v>0</v>
      </c>
      <c r="EF79" s="87" t="n">
        <f aca="false">IF(AND($U79&gt;EE$6,$U79&lt;=EF$6),+$T79,0)</f>
        <v>0</v>
      </c>
      <c r="EG79" s="87" t="n">
        <f aca="false">IF(AND($U79&gt;EF$6,$U79&lt;=EG$6),+$T79,0)</f>
        <v>0</v>
      </c>
      <c r="EH79" s="87" t="n">
        <f aca="false">IF(AND($U79&gt;EG$6,$U79&lt;=EH$6),+$T79,0)</f>
        <v>0</v>
      </c>
      <c r="EI79" s="87" t="n">
        <f aca="false">IF(AND($U79&gt;EH$6,$U79&lt;=EI$6),+$T79,0)</f>
        <v>0</v>
      </c>
      <c r="EJ79" s="87" t="n">
        <f aca="false">IF(AND($U79&gt;EI$6,$U79&lt;=EJ$6),+$T79,0)</f>
        <v>0</v>
      </c>
      <c r="EK79" s="87" t="n">
        <f aca="false">IF(AND($U79&gt;EJ$6,$U79&lt;=EK$6),+$T79,0)</f>
        <v>0</v>
      </c>
      <c r="EL79" s="87" t="n">
        <f aca="false">IF(AND($U79&gt;EK$6,$U79&lt;=EL$6),+$T79,0)</f>
        <v>0</v>
      </c>
      <c r="EM79" s="87" t="n">
        <f aca="false">IF(AND($U79&gt;EL$6,$U79&lt;=EM$6),+$T79,0)</f>
        <v>0</v>
      </c>
      <c r="EN79" s="87" t="n">
        <f aca="false">IF(AND($U79&gt;EM$6,$U79&lt;=EN$6),+$T79,0)</f>
        <v>0</v>
      </c>
      <c r="EO79" s="87" t="n">
        <f aca="false">IF(AND($U79&gt;EN$6,$U79&lt;=EO$6),+$T79,0)</f>
        <v>0</v>
      </c>
      <c r="EP79" s="87" t="n">
        <f aca="false">IF(AND($U79&gt;EO$6,$U79&lt;=EP$6),+$T79,0)</f>
        <v>0</v>
      </c>
      <c r="EQ79" s="87" t="n">
        <f aca="false">IF(AND($U79&gt;EP$6,$U79&lt;=EQ$6),+$T79,0)</f>
        <v>0</v>
      </c>
      <c r="ER79" s="87" t="n">
        <f aca="false">IF(AND($U79&gt;EQ$6,$U79&lt;=ER$6),+$T79,0)</f>
        <v>0</v>
      </c>
      <c r="ES79" s="87" t="n">
        <f aca="false">IF(AND($U79&gt;ER$6,$U79&lt;=ES$6),+$T79,0)</f>
        <v>0</v>
      </c>
      <c r="ET79" s="87" t="n">
        <f aca="false">IF(AND($U79&gt;ES$6,$U79&lt;=ET$6),+$T79,0)</f>
        <v>0</v>
      </c>
      <c r="EU79" s="87" t="n">
        <f aca="false">IF(AND($U79&gt;ET$6,$U79&lt;=EU$6),+$T79,0)</f>
        <v>0</v>
      </c>
      <c r="EV79" s="87" t="n">
        <f aca="false">IF(AND($U79&gt;EU$6,$U79&lt;=EV$6),+$T79,0)</f>
        <v>0</v>
      </c>
      <c r="EW79" s="87" t="n">
        <f aca="false">IF(AND($U79&gt;EV$6,$U79&lt;=EW$6),+$T79,0)</f>
        <v>0</v>
      </c>
      <c r="EX79" s="87" t="n">
        <f aca="false">IF(AND($U79&gt;EW$6,$U79&lt;=EX$6),+$T79,0)</f>
        <v>0</v>
      </c>
      <c r="EY79" s="87" t="n">
        <f aca="false">IF(AND($U79&gt;EX$6,$U79&lt;=EY$6),+$T79,0)</f>
        <v>0</v>
      </c>
      <c r="EZ79" s="87" t="n">
        <f aca="false">IF(AND($U79&gt;EY$6,$U79&lt;=EZ$6),+$T79,0)</f>
        <v>0</v>
      </c>
      <c r="FA79" s="87" t="n">
        <f aca="false">IF(AND($U79&gt;EZ$6,$U79&lt;=FA$6),+$T79,0)</f>
        <v>0</v>
      </c>
      <c r="FB79" s="87" t="n">
        <f aca="false">IF(AND($U79&gt;FA$6,$U79&lt;=FB$6),+$T79,0)</f>
        <v>0</v>
      </c>
      <c r="FC79" s="87" t="n">
        <f aca="false">IF(AND($U79&gt;FB$6,$U79&lt;=FC$6),+$T79,0)</f>
        <v>0</v>
      </c>
      <c r="FD79" s="87" t="n">
        <f aca="false">IF(AND($U79&gt;FC$6,$U79&lt;=FD$6),+$T79,0)</f>
        <v>0</v>
      </c>
      <c r="FE79" s="87" t="n">
        <f aca="false">IF(AND($U79&gt;FD$6,$U79&lt;=FE$6),+$T79,0)</f>
        <v>0</v>
      </c>
      <c r="FF79" s="87" t="n">
        <f aca="false">IF(AND($U79&gt;FE$6,$U79&lt;=FF$6),+$T79,0)</f>
        <v>0</v>
      </c>
      <c r="FG79" s="87" t="n">
        <f aca="false">IF(AND($U79&gt;FF$6,$U79&lt;=FG$6),+$T79,0)</f>
        <v>0</v>
      </c>
      <c r="FH79" s="87" t="n">
        <f aca="false">IF(AND($U79&gt;FG$6,$U79&lt;=FH$6),+$T79,0)</f>
        <v>0</v>
      </c>
      <c r="FI79" s="87" t="n">
        <f aca="false">IF(AND($U79&gt;FH$6,$U79&lt;=FI$6),+$T79,0)</f>
        <v>0</v>
      </c>
      <c r="FJ79" s="87" t="n">
        <f aca="false">IF(AND($U79&gt;FI$6,$U79&lt;=FJ$6),+$T79,0)</f>
        <v>0</v>
      </c>
      <c r="FK79" s="87" t="n">
        <f aca="false">IF(AND($U79&gt;FJ$6,$U79&lt;=FK$6),+$T79,0)</f>
        <v>0</v>
      </c>
      <c r="FL79" s="87" t="n">
        <f aca="false">IF(AND($U79&gt;FK$6,$U79&lt;=FL$6),+$T79,0)</f>
        <v>0</v>
      </c>
      <c r="FM79" s="87" t="n">
        <f aca="false">IF(AND($U79&gt;FL$6,$U79&lt;=FM$6),+$T79,0)</f>
        <v>0</v>
      </c>
      <c r="FN79" s="87" t="n">
        <f aca="false">IF(AND($U79&gt;FM$6,$U79&lt;=FN$6),+$T79,0)</f>
        <v>0</v>
      </c>
      <c r="FO79" s="87" t="n">
        <f aca="false">IF(AND($U79&gt;FN$6,$U79&lt;=FO$6),+$T79,0)</f>
        <v>0</v>
      </c>
      <c r="FP79" s="87" t="n">
        <f aca="false">IF(AND($U79&gt;FO$6,$U79&lt;=FP$6),+$T79,0)</f>
        <v>0</v>
      </c>
      <c r="FQ79" s="87" t="n">
        <f aca="false">IF(AND($U79&gt;FP$6,$U79&lt;=FQ$6),+$T79,0)</f>
        <v>0</v>
      </c>
      <c r="FR79" s="87" t="n">
        <f aca="false">IF(AND($U79&gt;FQ$6,$U79&lt;=FR$6),+$T79,0)</f>
        <v>0</v>
      </c>
      <c r="FS79" s="87" t="n">
        <f aca="false">IF(AND($U79&gt;FR$6,$U79&lt;=FS$6),+$T79,0)</f>
        <v>0</v>
      </c>
      <c r="FT79" s="87" t="n">
        <f aca="false">IF(AND($U79&gt;FS$6,$U79&lt;=FT$6),+$T79,0)</f>
        <v>0</v>
      </c>
      <c r="FU79" s="87" t="n">
        <f aca="false">IF(AND($U79&gt;FT$6,$U79&lt;=FU$6),+$T79,0)</f>
        <v>0</v>
      </c>
      <c r="FV79" s="87" t="n">
        <f aca="false">IF(AND($U79&gt;FU$6,$U79&lt;=FV$6),+$T79,0)</f>
        <v>0</v>
      </c>
      <c r="FW79" s="87" t="n">
        <f aca="false">IF(AND($U79&gt;FV$6,$U79&lt;=FW$6),+$T79,0)</f>
        <v>0</v>
      </c>
      <c r="FX79" s="87" t="n">
        <f aca="false">IF(AND($U79&gt;FW$6,$U79&lt;=FX$6),+$T79,0)</f>
        <v>0</v>
      </c>
      <c r="FY79" s="87" t="n">
        <f aca="false">IF(AND($U79&gt;FX$6,$U79&lt;=FY$6),+$T79,0)</f>
        <v>0</v>
      </c>
      <c r="FZ79" s="87" t="n">
        <f aca="false">IF(AND($U79&gt;FY$6,$U79&lt;=FZ$6),+$T79,0)</f>
        <v>0</v>
      </c>
      <c r="GA79" s="87" t="n">
        <f aca="false">IF(AND($U79&gt;FZ$6,$U79&lt;=GA$6),+$T79,0)</f>
        <v>0</v>
      </c>
      <c r="GB79" s="87" t="n">
        <f aca="false">IF(AND($U79&gt;GA$6,$U79&lt;=GB$6),+$T79,0)</f>
        <v>0</v>
      </c>
      <c r="GC79" s="18"/>
      <c r="GD79" s="65" t="n">
        <f aca="false">SUM($X79:$GC79)</f>
        <v>71.198629</v>
      </c>
      <c r="GE79" s="65" t="n">
        <f aca="false">+GD79-T79</f>
        <v>1.2</v>
      </c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  <c r="IW79" s="18"/>
    </row>
    <row r="80" customFormat="false" ht="12.75" hidden="false" customHeight="false" outlineLevel="0" collapsed="false">
      <c r="A80" s="96" t="n">
        <v>3</v>
      </c>
      <c r="B80" s="86" t="s">
        <v>260</v>
      </c>
      <c r="C80" s="97" t="s">
        <v>256</v>
      </c>
      <c r="D80" s="98" t="s">
        <v>280</v>
      </c>
      <c r="E80" s="0" t="s">
        <v>302</v>
      </c>
      <c r="F80" s="99" t="n">
        <v>37134</v>
      </c>
      <c r="H80" s="88" t="s">
        <v>340</v>
      </c>
      <c r="I80" s="43" t="s">
        <v>341</v>
      </c>
      <c r="J80" s="39" t="s">
        <v>283</v>
      </c>
      <c r="K80" s="39"/>
      <c r="L80" s="101" t="s">
        <v>284</v>
      </c>
      <c r="M80" s="35" t="s">
        <v>291</v>
      </c>
      <c r="N80" s="35" t="s">
        <v>342</v>
      </c>
      <c r="O80" s="101"/>
      <c r="P80" s="101"/>
      <c r="Q80" s="101"/>
      <c r="R80" s="105" t="n">
        <v>0</v>
      </c>
      <c r="S80" s="101" t="s">
        <v>288</v>
      </c>
      <c r="T80" s="55" t="n">
        <v>7.3</v>
      </c>
      <c r="U80" s="122" t="n">
        <v>37451</v>
      </c>
      <c r="V80" s="18"/>
      <c r="W80" s="18"/>
      <c r="X80" s="87" t="n">
        <f aca="false">IF(AND($U80&gt;W$6,$U80&lt;=X$6),+$T80,0)</f>
        <v>0</v>
      </c>
      <c r="Y80" s="87" t="n">
        <f aca="false">IF(AND($U80&gt;X$6,$U80&lt;=Y$6),+$T80,0)</f>
        <v>0</v>
      </c>
      <c r="Z80" s="87" t="n">
        <f aca="false">IF(AND($U80&gt;Y$6,$U80&lt;=Z$6),+$T80,0)</f>
        <v>0</v>
      </c>
      <c r="AA80" s="87" t="n">
        <f aca="false">IF(AND($U80&gt;Z$6,$U80&lt;=AA$6),+$T80,0)</f>
        <v>0</v>
      </c>
      <c r="AB80" s="87" t="n">
        <f aca="false">IF(AND($U80&gt;AA$6,$U80&lt;=AB$6),+$T80,0)</f>
        <v>7.3</v>
      </c>
      <c r="AC80" s="87" t="n">
        <f aca="false">IF(AND($U80&gt;AB$6,$U80&lt;=AC$6),+$T80,0)</f>
        <v>0</v>
      </c>
      <c r="AD80" s="87" t="n">
        <f aca="false">IF(AND($U80&gt;AC$6,$U80&lt;=AD$6),+$T80,0)</f>
        <v>0</v>
      </c>
      <c r="AE80" s="87" t="n">
        <f aca="false">IF(AND($U80&gt;AD$6,$U80&lt;=AE$6),+$T80,0)</f>
        <v>0</v>
      </c>
      <c r="AF80" s="87" t="n">
        <f aca="false">IF(AND($U80&gt;AE$6,$U80&lt;=AF$6),+$T80,0)</f>
        <v>0</v>
      </c>
      <c r="AG80" s="87" t="n">
        <f aca="false">IF(AND($U80&gt;AF$6,$U80&lt;=AG$6),+$T80,0)</f>
        <v>0</v>
      </c>
      <c r="AH80" s="87" t="n">
        <f aca="false">IF(AND($U80&gt;AG$6,$U80&lt;=AH$6),+$T80,0)</f>
        <v>0</v>
      </c>
      <c r="AI80" s="87" t="n">
        <f aca="false">IF(AND($U80&gt;AH$6,$U80&lt;=AI$6),+$T80,0)</f>
        <v>0</v>
      </c>
      <c r="AJ80" s="87" t="n">
        <f aca="false">IF(AND($U80&gt;AI$6,$U80&lt;=AJ$6),+$T80,0)</f>
        <v>0</v>
      </c>
      <c r="AK80" s="87" t="n">
        <f aca="false">IF(AND($U80&gt;AJ$6,$U80&lt;=AK$6),+$T80,0)</f>
        <v>0</v>
      </c>
      <c r="AL80" s="87" t="n">
        <f aca="false">IF(AND($U80&gt;AK$6,$U80&lt;=AL$6),+$T80,0)</f>
        <v>0</v>
      </c>
      <c r="AM80" s="87" t="n">
        <f aca="false">IF(AND($U80&gt;AL$6,$U80&lt;=AM$6),+$T80,0)</f>
        <v>0</v>
      </c>
      <c r="AN80" s="87" t="n">
        <f aca="false">IF(AND($U80&gt;AM$6,$U80&lt;=AN$6),+$T80,0)</f>
        <v>0</v>
      </c>
      <c r="AO80" s="87" t="n">
        <f aca="false">IF(AND($U80&gt;AN$6,$U80&lt;=AO$6),+$T80,0)</f>
        <v>0</v>
      </c>
      <c r="AP80" s="87" t="n">
        <f aca="false">IF(AND($U80&gt;AO$6,$U80&lt;=AP$6),+$T80,0)</f>
        <v>0</v>
      </c>
      <c r="AQ80" s="87" t="n">
        <f aca="false">IF(AND($U80&gt;AP$6,$U80&lt;=AQ$6),+$T80,0)</f>
        <v>0</v>
      </c>
      <c r="AR80" s="87" t="n">
        <f aca="false">IF(AND($U80&gt;AQ$6,$U80&lt;=AR$6),+$T80,0)</f>
        <v>0</v>
      </c>
      <c r="AS80" s="87" t="n">
        <f aca="false">IF(AND($U80&gt;AR$6,$U80&lt;=AS$6),+$T80,0)</f>
        <v>0</v>
      </c>
      <c r="AT80" s="87" t="n">
        <f aca="false">IF(AND($U80&gt;AS$6,$U80&lt;=AT$6),+$T80,0)</f>
        <v>0</v>
      </c>
      <c r="AU80" s="87" t="n">
        <f aca="false">IF(AND($U80&gt;AT$6,$U80&lt;=AU$6),+$T80,0)</f>
        <v>0</v>
      </c>
      <c r="AV80" s="87" t="n">
        <f aca="false">IF(AND($U80&gt;AU$6,$U80&lt;=AV$6),+$T80,0)</f>
        <v>0</v>
      </c>
      <c r="AW80" s="87" t="n">
        <f aca="false">IF(AND($U80&gt;AV$6,$U80&lt;=AW$6),+$T80,0)</f>
        <v>0</v>
      </c>
      <c r="AX80" s="87" t="n">
        <f aca="false">IF(AND($U80&gt;AW$6,$U80&lt;=AX$6),+$T80,0)</f>
        <v>0</v>
      </c>
      <c r="AY80" s="87" t="n">
        <f aca="false">IF(AND($U80&gt;AX$6,$U80&lt;=AY$6),+$T80,0)</f>
        <v>0</v>
      </c>
      <c r="AZ80" s="87" t="n">
        <f aca="false">IF(AND($U80&gt;AY$6,$U80&lt;=AZ$6),+$T80,0)</f>
        <v>0</v>
      </c>
      <c r="BA80" s="87" t="n">
        <f aca="false">IF(AND($U80&gt;AZ$6,$U80&lt;=BA$6),+$T80,0)</f>
        <v>0</v>
      </c>
      <c r="BB80" s="87" t="n">
        <f aca="false">IF(AND($U80&gt;BA$6,$U80&lt;=BB$6),+$T80,0)</f>
        <v>0</v>
      </c>
      <c r="BC80" s="87" t="n">
        <f aca="false">IF(AND($U80&gt;BB$6,$U80&lt;=BC$6),+$T80,0)</f>
        <v>0</v>
      </c>
      <c r="BD80" s="87" t="n">
        <f aca="false">IF(AND($U80&gt;BC$6,$U80&lt;=BD$6),+$T80,0)</f>
        <v>0</v>
      </c>
      <c r="BE80" s="87" t="n">
        <f aca="false">IF(AND($U80&gt;BD$6,$U80&lt;=BE$6),+$T80,0)</f>
        <v>0</v>
      </c>
      <c r="BF80" s="87" t="n">
        <f aca="false">IF(AND($U80&gt;BE$6,$U80&lt;=BF$6),+$T80,0)</f>
        <v>0</v>
      </c>
      <c r="BG80" s="87" t="n">
        <f aca="false">IF(AND($U80&gt;BF$6,$U80&lt;=BG$6),+$T80,0)</f>
        <v>0</v>
      </c>
      <c r="BH80" s="87" t="n">
        <f aca="false">IF(AND($U80&gt;BG$6,$U80&lt;=BH$6),+$T80,0)</f>
        <v>0</v>
      </c>
      <c r="BI80" s="87" t="n">
        <f aca="false">IF(AND($U80&gt;BH$6,$U80&lt;=BI$6),+$T80,0)</f>
        <v>0</v>
      </c>
      <c r="BJ80" s="87" t="n">
        <f aca="false">IF(AND($U80&gt;BI$6,$U80&lt;=BJ$6),+$T80,0)</f>
        <v>0</v>
      </c>
      <c r="BK80" s="87" t="n">
        <f aca="false">IF(AND($U80&gt;BJ$6,$U80&lt;=BK$6),+$T80,0)</f>
        <v>0</v>
      </c>
      <c r="BL80" s="87" t="n">
        <f aca="false">IF(AND($U80&gt;BK$6,$U80&lt;=BL$6),+$T80,0)</f>
        <v>0</v>
      </c>
      <c r="BM80" s="87" t="n">
        <f aca="false">IF(AND($U80&gt;BL$6,$U80&lt;=BM$6),+$T80,0)</f>
        <v>0</v>
      </c>
      <c r="BN80" s="87" t="n">
        <f aca="false">IF(AND($U80&gt;BM$6,$U80&lt;=BN$6),+$T80,0)</f>
        <v>0</v>
      </c>
      <c r="BO80" s="87" t="n">
        <f aca="false">IF(AND($U80&gt;BN$6,$U80&lt;=BO$6),+$T80,0)</f>
        <v>0</v>
      </c>
      <c r="BP80" s="87" t="n">
        <f aca="false">IF(AND($U80&gt;BO$6,$U80&lt;=BP$6),+$T80,0)</f>
        <v>0</v>
      </c>
      <c r="BQ80" s="87" t="n">
        <f aca="false">IF(AND($U80&gt;BP$6,$U80&lt;=BQ$6),+$T80,0)</f>
        <v>0</v>
      </c>
      <c r="BR80" s="87" t="n">
        <f aca="false">IF(AND($U80&gt;BQ$6,$U80&lt;=BR$6),+$T80,0)</f>
        <v>0</v>
      </c>
      <c r="BS80" s="87" t="n">
        <f aca="false">IF(AND($U80&gt;BR$6,$U80&lt;=BS$6),+$T80,0)</f>
        <v>0</v>
      </c>
      <c r="BT80" s="87" t="n">
        <f aca="false">IF(AND($U80&gt;BS$6,$U80&lt;=BT$6),+$T80,0)</f>
        <v>0</v>
      </c>
      <c r="BU80" s="87" t="n">
        <f aca="false">IF(AND($U80&gt;BT$6,$U80&lt;=BU$6),+$T80,0)</f>
        <v>0</v>
      </c>
      <c r="BV80" s="87" t="n">
        <f aca="false">IF(AND($U80&gt;BU$6,$U80&lt;=BV$6),+$T80,0)</f>
        <v>0</v>
      </c>
      <c r="BW80" s="87" t="n">
        <f aca="false">IF(AND($U80&gt;BV$6,$U80&lt;=BW$6),+$T80,0)</f>
        <v>0</v>
      </c>
      <c r="BX80" s="87" t="n">
        <f aca="false">IF(AND($U80&gt;BW$6,$U80&lt;=BX$6),+$T80,0)</f>
        <v>0</v>
      </c>
      <c r="BY80" s="87" t="n">
        <f aca="false">IF(AND($U80&gt;BX$6,$U80&lt;=BY$6),+$T80,0)</f>
        <v>0</v>
      </c>
      <c r="BZ80" s="87" t="n">
        <f aca="false">IF(AND($U80&gt;BY$6,$U80&lt;=BZ$6),+$T80,0)</f>
        <v>0</v>
      </c>
      <c r="CA80" s="87" t="n">
        <f aca="false">IF(AND($U80&gt;BZ$6,$U80&lt;=CA$6),+$T80,0)</f>
        <v>0</v>
      </c>
      <c r="CB80" s="87" t="n">
        <f aca="false">IF(AND($U80&gt;CA$6,$U80&lt;=CB$6),+$T80,0)</f>
        <v>0</v>
      </c>
      <c r="CC80" s="87" t="n">
        <f aca="false">IF(AND($U80&gt;CB$6,$U80&lt;=CC$6),+$T80,0)</f>
        <v>0</v>
      </c>
      <c r="CD80" s="87" t="n">
        <f aca="false">IF(AND($U80&gt;CC$6,$U80&lt;=CD$6),+$T80,0)</f>
        <v>0</v>
      </c>
      <c r="CE80" s="87" t="n">
        <f aca="false">IF(AND($U80&gt;CD$6,$U80&lt;=CE$6),+$T80,0)</f>
        <v>0</v>
      </c>
      <c r="CF80" s="87" t="n">
        <f aca="false">IF(AND($U80&gt;CE$6,$U80&lt;=CF$6),+$T80,0)</f>
        <v>0</v>
      </c>
      <c r="CG80" s="87" t="n">
        <f aca="false">IF(AND($U80&gt;CF$6,$U80&lt;=CG$6),+$T80,0)</f>
        <v>0</v>
      </c>
      <c r="CH80" s="87" t="n">
        <f aca="false">IF(AND($U80&gt;CG$6,$U80&lt;=CH$6),+$T80,0)</f>
        <v>0</v>
      </c>
      <c r="CI80" s="87" t="n">
        <f aca="false">IF(AND($U80&gt;CH$6,$U80&lt;=CI$6),+$T80,0)</f>
        <v>0</v>
      </c>
      <c r="CJ80" s="87" t="n">
        <f aca="false">IF(AND($U80&gt;CI$6,$U80&lt;=CJ$6),+$T80,0)</f>
        <v>0</v>
      </c>
      <c r="CK80" s="87" t="n">
        <f aca="false">IF(AND($U80&gt;CJ$6,$U80&lt;=CK$6),+$T80,0)</f>
        <v>0</v>
      </c>
      <c r="CL80" s="87" t="n">
        <f aca="false">IF(AND($U80&gt;CK$6,$U80&lt;=CL$6),+$T80,0)</f>
        <v>0</v>
      </c>
      <c r="CM80" s="87" t="n">
        <f aca="false">IF(AND($U80&gt;CL$6,$U80&lt;=CM$6),+$T80,0)</f>
        <v>0</v>
      </c>
      <c r="CN80" s="87" t="n">
        <f aca="false">IF(AND($U80&gt;CM$6,$U80&lt;=CN$6),+$T80,0)</f>
        <v>0</v>
      </c>
      <c r="CO80" s="87" t="n">
        <f aca="false">IF(AND($U80&gt;CN$6,$U80&lt;=CO$6),+$T80,0)</f>
        <v>0</v>
      </c>
      <c r="CP80" s="87" t="n">
        <f aca="false">IF(AND($U80&gt;CO$6,$U80&lt;=CP$6),+$T80,0)</f>
        <v>0</v>
      </c>
      <c r="CQ80" s="87" t="n">
        <f aca="false">IF(AND($U80&gt;CP$6,$U80&lt;=CQ$6),+$T80,0)</f>
        <v>0</v>
      </c>
      <c r="CR80" s="87" t="n">
        <f aca="false">IF(AND($U80&gt;CQ$6,$U80&lt;=CR$6),+$T80,0)</f>
        <v>0</v>
      </c>
      <c r="CS80" s="87" t="n">
        <f aca="false">IF(AND($U80&gt;CR$6,$U80&lt;=CS$6),+$T80,0)</f>
        <v>0</v>
      </c>
      <c r="CT80" s="87" t="n">
        <f aca="false">IF(AND($U80&gt;CS$6,$U80&lt;=CT$6),+$T80,0)</f>
        <v>0</v>
      </c>
      <c r="CU80" s="87" t="n">
        <f aca="false">IF(AND($U80&gt;CT$6,$U80&lt;=CU$6),+$T80,0)</f>
        <v>0</v>
      </c>
      <c r="CV80" s="87" t="n">
        <f aca="false">IF(AND($U80&gt;CU$6,$U80&lt;=CV$6),+$T80,0)</f>
        <v>0</v>
      </c>
      <c r="CW80" s="87" t="n">
        <f aca="false">IF(AND($U80&gt;CV$6,$U80&lt;=CW$6),+$T80,0)</f>
        <v>0</v>
      </c>
      <c r="CX80" s="87" t="n">
        <f aca="false">IF(AND($U80&gt;CW$6,$U80&lt;=CX$6),+$T80,0)</f>
        <v>0</v>
      </c>
      <c r="CY80" s="87" t="n">
        <f aca="false">IF(AND($U80&gt;CX$6,$U80&lt;=CY$6),+$T80,0)</f>
        <v>0</v>
      </c>
      <c r="CZ80" s="87" t="n">
        <f aca="false">IF(AND($U80&gt;CY$6,$U80&lt;=CZ$6),+$T80,0)</f>
        <v>0</v>
      </c>
      <c r="DA80" s="87" t="n">
        <f aca="false">IF(AND($U80&gt;CZ$6,$U80&lt;=DA$6),+$T80,0)</f>
        <v>0</v>
      </c>
      <c r="DB80" s="87" t="n">
        <f aca="false">IF(AND($U80&gt;DA$6,$U80&lt;=DB$6),+$T80,0)</f>
        <v>0</v>
      </c>
      <c r="DC80" s="87" t="n">
        <f aca="false">IF(AND($U80&gt;DB$6,$U80&lt;=DC$6),+$T80,0)</f>
        <v>0</v>
      </c>
      <c r="DD80" s="87" t="n">
        <f aca="false">IF(AND($U80&gt;DC$6,$U80&lt;=DD$6),+$T80,0)</f>
        <v>0</v>
      </c>
      <c r="DE80" s="87" t="n">
        <f aca="false">IF(AND($U80&gt;DD$6,$U80&lt;=DE$6),+$T80,0)</f>
        <v>0</v>
      </c>
      <c r="DF80" s="87" t="n">
        <f aca="false">IF(AND($U80&gt;DE$6,$U80&lt;=DF$6),+$T80,0)</f>
        <v>0</v>
      </c>
      <c r="DG80" s="87" t="n">
        <f aca="false">IF(AND($U80&gt;DF$6,$U80&lt;=DG$6),+$T80,0)</f>
        <v>0</v>
      </c>
      <c r="DH80" s="87" t="n">
        <f aca="false">IF(AND($U80&gt;DG$6,$U80&lt;=DH$6),+$T80,0)</f>
        <v>0</v>
      </c>
      <c r="DI80" s="87" t="n">
        <f aca="false">IF(AND($U80&gt;DH$6,$U80&lt;=DI$6),+$T80,0)</f>
        <v>0</v>
      </c>
      <c r="DJ80" s="87" t="n">
        <f aca="false">IF(AND($U80&gt;DI$6,$U80&lt;=DJ$6),+$T80,0)</f>
        <v>0</v>
      </c>
      <c r="DK80" s="87" t="n">
        <f aca="false">IF(AND($U80&gt;DJ$6,$U80&lt;=DK$6),+$T80,0)</f>
        <v>0</v>
      </c>
      <c r="DL80" s="87" t="n">
        <f aca="false">IF(AND($U80&gt;DK$6,$U80&lt;=DL$6),+$T80,0)</f>
        <v>0</v>
      </c>
      <c r="DM80" s="87" t="n">
        <f aca="false">IF(AND($U80&gt;DL$6,$U80&lt;=DM$6),+$T80,0)</f>
        <v>0</v>
      </c>
      <c r="DN80" s="87" t="n">
        <f aca="false">IF(AND($U80&gt;DM$6,$U80&lt;=DN$6),+$T80,0)</f>
        <v>0</v>
      </c>
      <c r="DO80" s="87" t="n">
        <f aca="false">IF(AND($U80&gt;DN$6,$U80&lt;=DO$6),+$T80,0)</f>
        <v>0</v>
      </c>
      <c r="DP80" s="87" t="n">
        <f aca="false">IF(AND($U80&gt;DO$6,$U80&lt;=DP$6),+$T80,0)</f>
        <v>0</v>
      </c>
      <c r="DQ80" s="87" t="n">
        <f aca="false">IF(AND($U80&gt;DP$6,$U80&lt;=DQ$6),+$T80,0)</f>
        <v>0</v>
      </c>
      <c r="DR80" s="87" t="n">
        <f aca="false">IF(AND($U80&gt;DQ$6,$U80&lt;=DR$6),+$T80,0)</f>
        <v>0</v>
      </c>
      <c r="DS80" s="87" t="n">
        <f aca="false">IF(AND($U80&gt;DR$6,$U80&lt;=DS$6),+$T80,0)</f>
        <v>0</v>
      </c>
      <c r="DT80" s="87" t="n">
        <f aca="false">IF(AND($U80&gt;DS$6,$U80&lt;=DT$6),+$T80,0)</f>
        <v>0</v>
      </c>
      <c r="DU80" s="87" t="n">
        <f aca="false">IF(AND($U80&gt;DT$6,$U80&lt;=DU$6),+$T80,0)</f>
        <v>0</v>
      </c>
      <c r="DV80" s="87" t="n">
        <f aca="false">IF(AND($U80&gt;DU$6,$U80&lt;=DV$6),+$T80,0)</f>
        <v>0</v>
      </c>
      <c r="DW80" s="87" t="n">
        <f aca="false">IF(AND($U80&gt;DV$6,$U80&lt;=DW$6),+$T80,0)</f>
        <v>0</v>
      </c>
      <c r="DX80" s="87" t="n">
        <f aca="false">IF(AND($U80&gt;DW$6,$U80&lt;=DX$6),+$T80,0)</f>
        <v>0</v>
      </c>
      <c r="DY80" s="87" t="n">
        <f aca="false">IF(AND($U80&gt;DX$6,$U80&lt;=DY$6),+$T80,0)</f>
        <v>0</v>
      </c>
      <c r="DZ80" s="87" t="n">
        <f aca="false">IF(AND($U80&gt;DY$6,$U80&lt;=DZ$6),+$T80,0)</f>
        <v>0</v>
      </c>
      <c r="EA80" s="87" t="n">
        <f aca="false">IF(AND($U80&gt;DZ$6,$U80&lt;=EA$6),+$T80,0)</f>
        <v>0</v>
      </c>
      <c r="EB80" s="87" t="n">
        <f aca="false">IF(AND($U80&gt;EA$6,$U80&lt;=EB$6),+$T80,0)</f>
        <v>0</v>
      </c>
      <c r="EC80" s="87" t="n">
        <f aca="false">IF(AND($U80&gt;EB$6,$U80&lt;=EC$6),+$T80,0)</f>
        <v>0</v>
      </c>
      <c r="ED80" s="87" t="n">
        <f aca="false">IF(AND($U80&gt;EC$6,$U80&lt;=ED$6),+$T80,0)</f>
        <v>0</v>
      </c>
      <c r="EE80" s="87" t="n">
        <f aca="false">IF(AND($U80&gt;ED$6,$U80&lt;=EE$6),+$T80,0)</f>
        <v>0</v>
      </c>
      <c r="EF80" s="87" t="n">
        <f aca="false">IF(AND($U80&gt;EE$6,$U80&lt;=EF$6),+$T80,0)</f>
        <v>0</v>
      </c>
      <c r="EG80" s="87" t="n">
        <f aca="false">IF(AND($U80&gt;EF$6,$U80&lt;=EG$6),+$T80,0)</f>
        <v>0</v>
      </c>
      <c r="EH80" s="87" t="n">
        <f aca="false">IF(AND($U80&gt;EG$6,$U80&lt;=EH$6),+$T80,0)</f>
        <v>0</v>
      </c>
      <c r="EI80" s="87" t="n">
        <f aca="false">IF(AND($U80&gt;EH$6,$U80&lt;=EI$6),+$T80,0)</f>
        <v>0</v>
      </c>
      <c r="EJ80" s="87" t="n">
        <f aca="false">IF(AND($U80&gt;EI$6,$U80&lt;=EJ$6),+$T80,0)</f>
        <v>0</v>
      </c>
      <c r="EK80" s="87" t="n">
        <f aca="false">IF(AND($U80&gt;EJ$6,$U80&lt;=EK$6),+$T80,0)</f>
        <v>0</v>
      </c>
      <c r="EL80" s="87" t="n">
        <f aca="false">IF(AND($U80&gt;EK$6,$U80&lt;=EL$6),+$T80,0)</f>
        <v>0</v>
      </c>
      <c r="EM80" s="87" t="n">
        <f aca="false">IF(AND($U80&gt;EL$6,$U80&lt;=EM$6),+$T80,0)</f>
        <v>0</v>
      </c>
      <c r="EN80" s="87" t="n">
        <f aca="false">IF(AND($U80&gt;EM$6,$U80&lt;=EN$6),+$T80,0)</f>
        <v>0</v>
      </c>
      <c r="EO80" s="87" t="n">
        <f aca="false">IF(AND($U80&gt;EN$6,$U80&lt;=EO$6),+$T80,0)</f>
        <v>0</v>
      </c>
      <c r="EP80" s="87" t="n">
        <f aca="false">IF(AND($U80&gt;EO$6,$U80&lt;=EP$6),+$T80,0)</f>
        <v>0</v>
      </c>
      <c r="EQ80" s="87" t="n">
        <f aca="false">IF(AND($U80&gt;EP$6,$U80&lt;=EQ$6),+$T80,0)</f>
        <v>0</v>
      </c>
      <c r="ER80" s="87" t="n">
        <f aca="false">IF(AND($U80&gt;EQ$6,$U80&lt;=ER$6),+$T80,0)</f>
        <v>0</v>
      </c>
      <c r="ES80" s="87" t="n">
        <f aca="false">IF(AND($U80&gt;ER$6,$U80&lt;=ES$6),+$T80,0)</f>
        <v>0</v>
      </c>
      <c r="ET80" s="87" t="n">
        <f aca="false">IF(AND($U80&gt;ES$6,$U80&lt;=ET$6),+$T80,0)</f>
        <v>0</v>
      </c>
      <c r="EU80" s="87" t="n">
        <f aca="false">IF(AND($U80&gt;ET$6,$U80&lt;=EU$6),+$T80,0)</f>
        <v>0</v>
      </c>
      <c r="EV80" s="87" t="n">
        <f aca="false">IF(AND($U80&gt;EU$6,$U80&lt;=EV$6),+$T80,0)</f>
        <v>0</v>
      </c>
      <c r="EW80" s="87" t="n">
        <f aca="false">IF(AND($U80&gt;EV$6,$U80&lt;=EW$6),+$T80,0)</f>
        <v>0</v>
      </c>
      <c r="EX80" s="87" t="n">
        <f aca="false">IF(AND($U80&gt;EW$6,$U80&lt;=EX$6),+$T80,0)</f>
        <v>0</v>
      </c>
      <c r="EY80" s="87" t="n">
        <f aca="false">IF(AND($U80&gt;EX$6,$U80&lt;=EY$6),+$T80,0)</f>
        <v>0</v>
      </c>
      <c r="EZ80" s="87" t="n">
        <f aca="false">IF(AND($U80&gt;EY$6,$U80&lt;=EZ$6),+$T80,0)</f>
        <v>0</v>
      </c>
      <c r="FA80" s="87" t="n">
        <f aca="false">IF(AND($U80&gt;EZ$6,$U80&lt;=FA$6),+$T80,0)</f>
        <v>0</v>
      </c>
      <c r="FB80" s="87" t="n">
        <f aca="false">IF(AND($U80&gt;FA$6,$U80&lt;=FB$6),+$T80,0)</f>
        <v>0</v>
      </c>
      <c r="FC80" s="87" t="n">
        <f aca="false">IF(AND($U80&gt;FB$6,$U80&lt;=FC$6),+$T80,0)</f>
        <v>0</v>
      </c>
      <c r="FD80" s="87" t="n">
        <f aca="false">IF(AND($U80&gt;FC$6,$U80&lt;=FD$6),+$T80,0)</f>
        <v>0</v>
      </c>
      <c r="FE80" s="87" t="n">
        <f aca="false">IF(AND($U80&gt;FD$6,$U80&lt;=FE$6),+$T80,0)</f>
        <v>0</v>
      </c>
      <c r="FF80" s="87" t="n">
        <f aca="false">IF(AND($U80&gt;FE$6,$U80&lt;=FF$6),+$T80,0)</f>
        <v>0</v>
      </c>
      <c r="FG80" s="87" t="n">
        <f aca="false">IF(AND($U80&gt;FF$6,$U80&lt;=FG$6),+$T80,0)</f>
        <v>0</v>
      </c>
      <c r="FH80" s="87" t="n">
        <f aca="false">IF(AND($U80&gt;FG$6,$U80&lt;=FH$6),+$T80,0)</f>
        <v>0</v>
      </c>
      <c r="FI80" s="87" t="n">
        <f aca="false">IF(AND($U80&gt;FH$6,$U80&lt;=FI$6),+$T80,0)</f>
        <v>0</v>
      </c>
      <c r="FJ80" s="87" t="n">
        <f aca="false">IF(AND($U80&gt;FI$6,$U80&lt;=FJ$6),+$T80,0)</f>
        <v>0</v>
      </c>
      <c r="FK80" s="87" t="n">
        <f aca="false">IF(AND($U80&gt;FJ$6,$U80&lt;=FK$6),+$T80,0)</f>
        <v>0</v>
      </c>
      <c r="FL80" s="87" t="n">
        <f aca="false">IF(AND($U80&gt;FK$6,$U80&lt;=FL$6),+$T80,0)</f>
        <v>0</v>
      </c>
      <c r="FM80" s="87" t="n">
        <f aca="false">IF(AND($U80&gt;FL$6,$U80&lt;=FM$6),+$T80,0)</f>
        <v>0</v>
      </c>
      <c r="FN80" s="87" t="n">
        <f aca="false">IF(AND($U80&gt;FM$6,$U80&lt;=FN$6),+$T80,0)</f>
        <v>0</v>
      </c>
      <c r="FO80" s="87" t="n">
        <f aca="false">IF(AND($U80&gt;FN$6,$U80&lt;=FO$6),+$T80,0)</f>
        <v>0</v>
      </c>
      <c r="FP80" s="87" t="n">
        <f aca="false">IF(AND($U80&gt;FO$6,$U80&lt;=FP$6),+$T80,0)</f>
        <v>0</v>
      </c>
      <c r="FQ80" s="87" t="n">
        <f aca="false">IF(AND($U80&gt;FP$6,$U80&lt;=FQ$6),+$T80,0)</f>
        <v>0</v>
      </c>
      <c r="FR80" s="87" t="n">
        <f aca="false">IF(AND($U80&gt;FQ$6,$U80&lt;=FR$6),+$T80,0)</f>
        <v>0</v>
      </c>
      <c r="FS80" s="87" t="n">
        <f aca="false">IF(AND($U80&gt;FR$6,$U80&lt;=FS$6),+$T80,0)</f>
        <v>0</v>
      </c>
      <c r="FT80" s="87" t="n">
        <f aca="false">IF(AND($U80&gt;FS$6,$U80&lt;=FT$6),+$T80,0)</f>
        <v>0</v>
      </c>
      <c r="FU80" s="87" t="n">
        <f aca="false">IF(AND($U80&gt;FT$6,$U80&lt;=FU$6),+$T80,0)</f>
        <v>0</v>
      </c>
      <c r="FV80" s="87" t="n">
        <f aca="false">IF(AND($U80&gt;FU$6,$U80&lt;=FV$6),+$T80,0)</f>
        <v>0</v>
      </c>
      <c r="FW80" s="87" t="n">
        <f aca="false">IF(AND($U80&gt;FV$6,$U80&lt;=FW$6),+$T80,0)</f>
        <v>0</v>
      </c>
      <c r="FX80" s="87" t="n">
        <f aca="false">IF(AND($U80&gt;FW$6,$U80&lt;=FX$6),+$T80,0)</f>
        <v>0</v>
      </c>
      <c r="FY80" s="87" t="n">
        <f aca="false">IF(AND($U80&gt;FX$6,$U80&lt;=FY$6),+$T80,0)</f>
        <v>0</v>
      </c>
      <c r="FZ80" s="87" t="n">
        <f aca="false">IF(AND($U80&gt;FY$6,$U80&lt;=FZ$6),+$T80,0)</f>
        <v>0</v>
      </c>
      <c r="GA80" s="87" t="n">
        <f aca="false">IF(AND($U80&gt;FZ$6,$U80&lt;=GA$6),+$T80,0)</f>
        <v>0</v>
      </c>
      <c r="GB80" s="87" t="n">
        <f aca="false">IF(AND($U80&gt;GA$6,$U80&lt;=GB$6),+$T80,0)</f>
        <v>0</v>
      </c>
      <c r="GC80" s="87"/>
      <c r="GD80" s="65" t="n">
        <f aca="false">SUM($X80:$GC80)</f>
        <v>7.3</v>
      </c>
      <c r="GE80" s="65" t="n">
        <f aca="false">+GD80-T80</f>
        <v>0</v>
      </c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  <c r="IV80" s="18"/>
      <c r="IW80" s="18"/>
    </row>
    <row r="81" customFormat="false" ht="12.75" hidden="false" customHeight="false" outlineLevel="0" collapsed="false">
      <c r="A81" s="96" t="n">
        <v>3</v>
      </c>
      <c r="B81" s="86" t="s">
        <v>260</v>
      </c>
      <c r="C81" s="97" t="s">
        <v>256</v>
      </c>
      <c r="D81" s="98" t="s">
        <v>280</v>
      </c>
      <c r="E81" s="0" t="s">
        <v>302</v>
      </c>
      <c r="F81" s="99" t="n">
        <v>37134</v>
      </c>
      <c r="H81" s="88" t="s">
        <v>340</v>
      </c>
      <c r="I81" s="43" t="s">
        <v>221</v>
      </c>
      <c r="J81" s="39" t="s">
        <v>283</v>
      </c>
      <c r="K81" s="39"/>
      <c r="L81" s="101" t="s">
        <v>284</v>
      </c>
      <c r="M81" s="35"/>
      <c r="N81" s="35"/>
      <c r="O81" s="101"/>
      <c r="P81" s="101"/>
      <c r="Q81" s="101"/>
      <c r="R81" s="105" t="n">
        <v>0.215</v>
      </c>
      <c r="S81" s="101" t="s">
        <v>288</v>
      </c>
      <c r="T81" s="55" t="n">
        <f aca="false">IF($S81="USD",+$R81,VLOOKUP($S81,Rates!$A$3:$C$7,3)*$R81)</f>
        <v>0.215</v>
      </c>
      <c r="U81" s="122" t="n">
        <v>37544</v>
      </c>
      <c r="V81" s="18"/>
      <c r="W81" s="18"/>
      <c r="X81" s="87" t="n">
        <f aca="false">IF(AND($U81&gt;W$6,$U81&lt;=X$6),+$T81,0)</f>
        <v>0</v>
      </c>
      <c r="Y81" s="87" t="n">
        <f aca="false">IF(AND($U81&gt;X$6,$U81&lt;=Y$6),+$T81,0)</f>
        <v>0</v>
      </c>
      <c r="Z81" s="87" t="n">
        <f aca="false">IF(AND($U81&gt;Y$6,$U81&lt;=Z$6),+$T81,0)</f>
        <v>0</v>
      </c>
      <c r="AA81" s="87" t="n">
        <f aca="false">IF(AND($U81&gt;Z$6,$U81&lt;=AA$6),+$T81,0)</f>
        <v>0</v>
      </c>
      <c r="AB81" s="87" t="n">
        <f aca="false">IF(AND($U81&gt;AA$6,$U81&lt;=AB$6),+$T81,0)</f>
        <v>0</v>
      </c>
      <c r="AC81" s="87" t="n">
        <f aca="false">IF(AND($U81&gt;AB$6,$U81&lt;=AC$6),+$T81,0)</f>
        <v>0.215</v>
      </c>
      <c r="AD81" s="87" t="n">
        <f aca="false">IF(AND($U81&gt;AC$6,$U81&lt;=AD$6),+$T81,0)</f>
        <v>0</v>
      </c>
      <c r="AE81" s="87" t="n">
        <f aca="false">IF(AND($U81&gt;AD$6,$U81&lt;=AE$6),+$T81,0)</f>
        <v>0</v>
      </c>
      <c r="AF81" s="87" t="n">
        <f aca="false">IF(AND($U81&gt;AE$6,$U81&lt;=AF$6),+$T81,0)</f>
        <v>0</v>
      </c>
      <c r="AG81" s="87" t="n">
        <f aca="false">IF(AND($U81&gt;AF$6,$U81&lt;=AG$6),+$T81,0)</f>
        <v>0</v>
      </c>
      <c r="AH81" s="87" t="n">
        <f aca="false">IF(AND($U81&gt;AG$6,$U81&lt;=AH$6),+$T81,0)</f>
        <v>0</v>
      </c>
      <c r="AI81" s="87" t="n">
        <f aca="false">IF(AND($U81&gt;AH$6,$U81&lt;=AI$6),+$T81,0)</f>
        <v>0</v>
      </c>
      <c r="AJ81" s="87" t="n">
        <f aca="false">IF(AND($U81&gt;AI$6,$U81&lt;=AJ$6),+$T81,0)</f>
        <v>0</v>
      </c>
      <c r="AK81" s="87" t="n">
        <f aca="false">IF(AND($U81&gt;AJ$6,$U81&lt;=AK$6),+$T81,0)</f>
        <v>0</v>
      </c>
      <c r="AL81" s="87" t="n">
        <f aca="false">IF(AND($U81&gt;AK$6,$U81&lt;=AL$6),+$T81,0)</f>
        <v>0</v>
      </c>
      <c r="AM81" s="87" t="n">
        <f aca="false">IF(AND($U81&gt;AL$6,$U81&lt;=AM$6),+$T81,0)</f>
        <v>0</v>
      </c>
      <c r="AN81" s="87" t="n">
        <f aca="false">IF(AND($U81&gt;AM$6,$U81&lt;=AN$6),+$T81,0)</f>
        <v>0</v>
      </c>
      <c r="AO81" s="87" t="n">
        <f aca="false">IF(AND($U81&gt;AN$6,$U81&lt;=AO$6),+$T81,0)</f>
        <v>0</v>
      </c>
      <c r="AP81" s="87" t="n">
        <f aca="false">IF(AND($U81&gt;AO$6,$U81&lt;=AP$6),+$T81,0)</f>
        <v>0</v>
      </c>
      <c r="AQ81" s="87" t="n">
        <f aca="false">IF(AND($U81&gt;AP$6,$U81&lt;=AQ$6),+$T81,0)</f>
        <v>0</v>
      </c>
      <c r="AR81" s="87" t="n">
        <f aca="false">IF(AND($U81&gt;AQ$6,$U81&lt;=AR$6),+$T81,0)</f>
        <v>0</v>
      </c>
      <c r="AS81" s="87" t="n">
        <f aca="false">IF(AND($U81&gt;AR$6,$U81&lt;=AS$6),+$T81,0)</f>
        <v>0</v>
      </c>
      <c r="AT81" s="87" t="n">
        <f aca="false">IF(AND($U81&gt;AS$6,$U81&lt;=AT$6),+$T81,0)</f>
        <v>0</v>
      </c>
      <c r="AU81" s="87" t="n">
        <f aca="false">IF(AND($U81&gt;AT$6,$U81&lt;=AU$6),+$T81,0)</f>
        <v>0</v>
      </c>
      <c r="AV81" s="87" t="n">
        <f aca="false">IF(AND($U81&gt;AU$6,$U81&lt;=AV$6),+$T81,0)</f>
        <v>0</v>
      </c>
      <c r="AW81" s="87" t="n">
        <f aca="false">IF(AND($U81&gt;AV$6,$U81&lt;=AW$6),+$T81,0)</f>
        <v>0</v>
      </c>
      <c r="AX81" s="87" t="n">
        <f aca="false">IF(AND($U81&gt;AW$6,$U81&lt;=AX$6),+$T81,0)</f>
        <v>0</v>
      </c>
      <c r="AY81" s="87" t="n">
        <f aca="false">IF(AND($U81&gt;AX$6,$U81&lt;=AY$6),+$T81,0)</f>
        <v>0</v>
      </c>
      <c r="AZ81" s="87" t="n">
        <f aca="false">IF(AND($U81&gt;AY$6,$U81&lt;=AZ$6),+$T81,0)</f>
        <v>0</v>
      </c>
      <c r="BA81" s="87" t="n">
        <f aca="false">IF(AND($U81&gt;AZ$6,$U81&lt;=BA$6),+$T81,0)</f>
        <v>0</v>
      </c>
      <c r="BB81" s="87" t="n">
        <f aca="false">IF(AND($U81&gt;BA$6,$U81&lt;=BB$6),+$T81,0)</f>
        <v>0</v>
      </c>
      <c r="BC81" s="87" t="n">
        <f aca="false">IF(AND($U81&gt;BB$6,$U81&lt;=BC$6),+$T81,0)</f>
        <v>0</v>
      </c>
      <c r="BD81" s="87" t="n">
        <f aca="false">IF(AND($U81&gt;BC$6,$U81&lt;=BD$6),+$T81,0)</f>
        <v>0</v>
      </c>
      <c r="BE81" s="87" t="n">
        <f aca="false">IF(AND($U81&gt;BD$6,$U81&lt;=BE$6),+$T81,0)</f>
        <v>0</v>
      </c>
      <c r="BF81" s="87" t="n">
        <f aca="false">IF(AND($U81&gt;BE$6,$U81&lt;=BF$6),+$T81,0)</f>
        <v>0</v>
      </c>
      <c r="BG81" s="87" t="n">
        <f aca="false">IF(AND($U81&gt;BF$6,$U81&lt;=BG$6),+$T81,0)</f>
        <v>0</v>
      </c>
      <c r="BH81" s="87" t="n">
        <f aca="false">IF(AND($U81&gt;BG$6,$U81&lt;=BH$6),+$T81,0)</f>
        <v>0</v>
      </c>
      <c r="BI81" s="87" t="n">
        <f aca="false">IF(AND($U81&gt;BH$6,$U81&lt;=BI$6),+$T81,0)</f>
        <v>0</v>
      </c>
      <c r="BJ81" s="87" t="n">
        <f aca="false">IF(AND($U81&gt;BI$6,$U81&lt;=BJ$6),+$T81,0)</f>
        <v>0</v>
      </c>
      <c r="BK81" s="87" t="n">
        <f aca="false">IF(AND($U81&gt;BJ$6,$U81&lt;=BK$6),+$T81,0)</f>
        <v>0</v>
      </c>
      <c r="BL81" s="87" t="n">
        <f aca="false">IF(AND($U81&gt;BK$6,$U81&lt;=BL$6),+$T81,0)</f>
        <v>0</v>
      </c>
      <c r="BM81" s="87" t="n">
        <f aca="false">IF(AND($U81&gt;BL$6,$U81&lt;=BM$6),+$T81,0)</f>
        <v>0</v>
      </c>
      <c r="BN81" s="87" t="n">
        <f aca="false">IF(AND($U81&gt;BM$6,$U81&lt;=BN$6),+$T81,0)</f>
        <v>0</v>
      </c>
      <c r="BO81" s="87" t="n">
        <f aca="false">IF(AND($U81&gt;BN$6,$U81&lt;=BO$6),+$T81,0)</f>
        <v>0</v>
      </c>
      <c r="BP81" s="87" t="n">
        <f aca="false">IF(AND($U81&gt;BO$6,$U81&lt;=BP$6),+$T81,0)</f>
        <v>0</v>
      </c>
      <c r="BQ81" s="87" t="n">
        <f aca="false">IF(AND($U81&gt;BP$6,$U81&lt;=BQ$6),+$T81,0)</f>
        <v>0</v>
      </c>
      <c r="BR81" s="87" t="n">
        <f aca="false">IF(AND($U81&gt;BQ$6,$U81&lt;=BR$6),+$T81,0)</f>
        <v>0</v>
      </c>
      <c r="BS81" s="87" t="n">
        <f aca="false">IF(AND($U81&gt;BR$6,$U81&lt;=BS$6),+$T81,0)</f>
        <v>0</v>
      </c>
      <c r="BT81" s="87" t="n">
        <f aca="false">IF(AND($U81&gt;BS$6,$U81&lt;=BT$6),+$T81,0)</f>
        <v>0</v>
      </c>
      <c r="BU81" s="87" t="n">
        <f aca="false">IF(AND($U81&gt;BT$6,$U81&lt;=BU$6),+$T81,0)</f>
        <v>0</v>
      </c>
      <c r="BV81" s="87" t="n">
        <f aca="false">IF(AND($U81&gt;BU$6,$U81&lt;=BV$6),+$T81,0)</f>
        <v>0</v>
      </c>
      <c r="BW81" s="87" t="n">
        <f aca="false">IF(AND($U81&gt;BV$6,$U81&lt;=BW$6),+$T81,0)</f>
        <v>0</v>
      </c>
      <c r="BX81" s="87" t="n">
        <f aca="false">IF(AND($U81&gt;BW$6,$U81&lt;=BX$6),+$T81,0)</f>
        <v>0</v>
      </c>
      <c r="BY81" s="87" t="n">
        <f aca="false">IF(AND($U81&gt;BX$6,$U81&lt;=BY$6),+$T81,0)</f>
        <v>0</v>
      </c>
      <c r="BZ81" s="87" t="n">
        <f aca="false">IF(AND($U81&gt;BY$6,$U81&lt;=BZ$6),+$T81,0)</f>
        <v>0</v>
      </c>
      <c r="CA81" s="87" t="n">
        <f aca="false">IF(AND($U81&gt;BZ$6,$U81&lt;=CA$6),+$T81,0)</f>
        <v>0</v>
      </c>
      <c r="CB81" s="87" t="n">
        <f aca="false">IF(AND($U81&gt;CA$6,$U81&lt;=CB$6),+$T81,0)</f>
        <v>0</v>
      </c>
      <c r="CC81" s="87" t="n">
        <f aca="false">IF(AND($U81&gt;CB$6,$U81&lt;=CC$6),+$T81,0)</f>
        <v>0</v>
      </c>
      <c r="CD81" s="87" t="n">
        <f aca="false">IF(AND($U81&gt;CC$6,$U81&lt;=CD$6),+$T81,0)</f>
        <v>0</v>
      </c>
      <c r="CE81" s="87" t="n">
        <f aca="false">IF(AND($U81&gt;CD$6,$U81&lt;=CE$6),+$T81,0)</f>
        <v>0</v>
      </c>
      <c r="CF81" s="87" t="n">
        <f aca="false">IF(AND($U81&gt;CE$6,$U81&lt;=CF$6),+$T81,0)</f>
        <v>0</v>
      </c>
      <c r="CG81" s="87" t="n">
        <f aca="false">IF(AND($U81&gt;CF$6,$U81&lt;=CG$6),+$T81,0)</f>
        <v>0</v>
      </c>
      <c r="CH81" s="87" t="n">
        <f aca="false">IF(AND($U81&gt;CG$6,$U81&lt;=CH$6),+$T81,0)</f>
        <v>0</v>
      </c>
      <c r="CI81" s="87" t="n">
        <f aca="false">IF(AND($U81&gt;CH$6,$U81&lt;=CI$6),+$T81,0)</f>
        <v>0</v>
      </c>
      <c r="CJ81" s="87" t="n">
        <f aca="false">IF(AND($U81&gt;CI$6,$U81&lt;=CJ$6),+$T81,0)</f>
        <v>0</v>
      </c>
      <c r="CK81" s="87" t="n">
        <f aca="false">IF(AND($U81&gt;CJ$6,$U81&lt;=CK$6),+$T81,0)</f>
        <v>0</v>
      </c>
      <c r="CL81" s="87" t="n">
        <f aca="false">IF(AND($U81&gt;CK$6,$U81&lt;=CL$6),+$T81,0)</f>
        <v>0</v>
      </c>
      <c r="CM81" s="87" t="n">
        <f aca="false">IF(AND($U81&gt;CL$6,$U81&lt;=CM$6),+$T81,0)</f>
        <v>0</v>
      </c>
      <c r="CN81" s="87" t="n">
        <f aca="false">IF(AND($U81&gt;CM$6,$U81&lt;=CN$6),+$T81,0)</f>
        <v>0</v>
      </c>
      <c r="CO81" s="87" t="n">
        <f aca="false">IF(AND($U81&gt;CN$6,$U81&lt;=CO$6),+$T81,0)</f>
        <v>0</v>
      </c>
      <c r="CP81" s="87" t="n">
        <f aca="false">IF(AND($U81&gt;CO$6,$U81&lt;=CP$6),+$T81,0)</f>
        <v>0</v>
      </c>
      <c r="CQ81" s="87" t="n">
        <f aca="false">IF(AND($U81&gt;CP$6,$U81&lt;=CQ$6),+$T81,0)</f>
        <v>0</v>
      </c>
      <c r="CR81" s="87" t="n">
        <f aca="false">IF(AND($U81&gt;CQ$6,$U81&lt;=CR$6),+$T81,0)</f>
        <v>0</v>
      </c>
      <c r="CS81" s="87" t="n">
        <f aca="false">IF(AND($U81&gt;CR$6,$U81&lt;=CS$6),+$T81,0)</f>
        <v>0</v>
      </c>
      <c r="CT81" s="87" t="n">
        <f aca="false">IF(AND($U81&gt;CS$6,$U81&lt;=CT$6),+$T81,0)</f>
        <v>0</v>
      </c>
      <c r="CU81" s="87" t="n">
        <f aca="false">IF(AND($U81&gt;CT$6,$U81&lt;=CU$6),+$T81,0)</f>
        <v>0</v>
      </c>
      <c r="CV81" s="87" t="n">
        <f aca="false">IF(AND($U81&gt;CU$6,$U81&lt;=CV$6),+$T81,0)</f>
        <v>0</v>
      </c>
      <c r="CW81" s="87" t="n">
        <f aca="false">IF(AND($U81&gt;CV$6,$U81&lt;=CW$6),+$T81,0)</f>
        <v>0</v>
      </c>
      <c r="CX81" s="87" t="n">
        <f aca="false">IF(AND($U81&gt;CW$6,$U81&lt;=CX$6),+$T81,0)</f>
        <v>0</v>
      </c>
      <c r="CY81" s="87" t="n">
        <f aca="false">IF(AND($U81&gt;CX$6,$U81&lt;=CY$6),+$T81,0)</f>
        <v>0</v>
      </c>
      <c r="CZ81" s="87" t="n">
        <f aca="false">IF(AND($U81&gt;CY$6,$U81&lt;=CZ$6),+$T81,0)</f>
        <v>0</v>
      </c>
      <c r="DA81" s="87" t="n">
        <f aca="false">IF(AND($U81&gt;CZ$6,$U81&lt;=DA$6),+$T81,0)</f>
        <v>0</v>
      </c>
      <c r="DB81" s="87" t="n">
        <f aca="false">IF(AND($U81&gt;DA$6,$U81&lt;=DB$6),+$T81,0)</f>
        <v>0</v>
      </c>
      <c r="DC81" s="87" t="n">
        <f aca="false">IF(AND($U81&gt;DB$6,$U81&lt;=DC$6),+$T81,0)</f>
        <v>0</v>
      </c>
      <c r="DD81" s="87" t="n">
        <f aca="false">IF(AND($U81&gt;DC$6,$U81&lt;=DD$6),+$T81,0)</f>
        <v>0</v>
      </c>
      <c r="DE81" s="87" t="n">
        <f aca="false">IF(AND($U81&gt;DD$6,$U81&lt;=DE$6),+$T81,0)</f>
        <v>0</v>
      </c>
      <c r="DF81" s="87" t="n">
        <f aca="false">IF(AND($U81&gt;DE$6,$U81&lt;=DF$6),+$T81,0)</f>
        <v>0</v>
      </c>
      <c r="DG81" s="87" t="n">
        <f aca="false">IF(AND($U81&gt;DF$6,$U81&lt;=DG$6),+$T81,0)</f>
        <v>0</v>
      </c>
      <c r="DH81" s="87" t="n">
        <f aca="false">IF(AND($U81&gt;DG$6,$U81&lt;=DH$6),+$T81,0)</f>
        <v>0</v>
      </c>
      <c r="DI81" s="87" t="n">
        <f aca="false">IF(AND($U81&gt;DH$6,$U81&lt;=DI$6),+$T81,0)</f>
        <v>0</v>
      </c>
      <c r="DJ81" s="87" t="n">
        <f aca="false">IF(AND($U81&gt;DI$6,$U81&lt;=DJ$6),+$T81,0)</f>
        <v>0</v>
      </c>
      <c r="DK81" s="87" t="n">
        <f aca="false">IF(AND($U81&gt;DJ$6,$U81&lt;=DK$6),+$T81,0)</f>
        <v>0</v>
      </c>
      <c r="DL81" s="87" t="n">
        <f aca="false">IF(AND($U81&gt;DK$6,$U81&lt;=DL$6),+$T81,0)</f>
        <v>0</v>
      </c>
      <c r="DM81" s="87" t="n">
        <f aca="false">IF(AND($U81&gt;DL$6,$U81&lt;=DM$6),+$T81,0)</f>
        <v>0</v>
      </c>
      <c r="DN81" s="87" t="n">
        <f aca="false">IF(AND($U81&gt;DM$6,$U81&lt;=DN$6),+$T81,0)</f>
        <v>0</v>
      </c>
      <c r="DO81" s="87" t="n">
        <f aca="false">IF(AND($U81&gt;DN$6,$U81&lt;=DO$6),+$T81,0)</f>
        <v>0</v>
      </c>
      <c r="DP81" s="87" t="n">
        <f aca="false">IF(AND($U81&gt;DO$6,$U81&lt;=DP$6),+$T81,0)</f>
        <v>0</v>
      </c>
      <c r="DQ81" s="87" t="n">
        <f aca="false">IF(AND($U81&gt;DP$6,$U81&lt;=DQ$6),+$T81,0)</f>
        <v>0</v>
      </c>
      <c r="DR81" s="87" t="n">
        <f aca="false">IF(AND($U81&gt;DQ$6,$U81&lt;=DR$6),+$T81,0)</f>
        <v>0</v>
      </c>
      <c r="DS81" s="87" t="n">
        <f aca="false">IF(AND($U81&gt;DR$6,$U81&lt;=DS$6),+$T81,0)</f>
        <v>0</v>
      </c>
      <c r="DT81" s="87" t="n">
        <f aca="false">IF(AND($U81&gt;DS$6,$U81&lt;=DT$6),+$T81,0)</f>
        <v>0</v>
      </c>
      <c r="DU81" s="87" t="n">
        <f aca="false">IF(AND($U81&gt;DT$6,$U81&lt;=DU$6),+$T81,0)</f>
        <v>0</v>
      </c>
      <c r="DV81" s="87" t="n">
        <f aca="false">IF(AND($U81&gt;DU$6,$U81&lt;=DV$6),+$T81,0)</f>
        <v>0</v>
      </c>
      <c r="DW81" s="87" t="n">
        <f aca="false">IF(AND($U81&gt;DV$6,$U81&lt;=DW$6),+$T81,0)</f>
        <v>0</v>
      </c>
      <c r="DX81" s="87" t="n">
        <f aca="false">IF(AND($U81&gt;DW$6,$U81&lt;=DX$6),+$T81,0)</f>
        <v>0</v>
      </c>
      <c r="DY81" s="87" t="n">
        <f aca="false">IF(AND($U81&gt;DX$6,$U81&lt;=DY$6),+$T81,0)</f>
        <v>0</v>
      </c>
      <c r="DZ81" s="87" t="n">
        <f aca="false">IF(AND($U81&gt;DY$6,$U81&lt;=DZ$6),+$T81,0)</f>
        <v>0</v>
      </c>
      <c r="EA81" s="87" t="n">
        <f aca="false">IF(AND($U81&gt;DZ$6,$U81&lt;=EA$6),+$T81,0)</f>
        <v>0</v>
      </c>
      <c r="EB81" s="87" t="n">
        <f aca="false">IF(AND($U81&gt;EA$6,$U81&lt;=EB$6),+$T81,0)</f>
        <v>0</v>
      </c>
      <c r="EC81" s="87" t="n">
        <f aca="false">IF(AND($U81&gt;EB$6,$U81&lt;=EC$6),+$T81,0)</f>
        <v>0</v>
      </c>
      <c r="ED81" s="87" t="n">
        <f aca="false">IF(AND($U81&gt;EC$6,$U81&lt;=ED$6),+$T81,0)</f>
        <v>0</v>
      </c>
      <c r="EE81" s="87" t="n">
        <f aca="false">IF(AND($U81&gt;ED$6,$U81&lt;=EE$6),+$T81,0)</f>
        <v>0</v>
      </c>
      <c r="EF81" s="87" t="n">
        <f aca="false">IF(AND($U81&gt;EE$6,$U81&lt;=EF$6),+$T81,0)</f>
        <v>0</v>
      </c>
      <c r="EG81" s="87" t="n">
        <f aca="false">IF(AND($U81&gt;EF$6,$U81&lt;=EG$6),+$T81,0)</f>
        <v>0</v>
      </c>
      <c r="EH81" s="87" t="n">
        <f aca="false">IF(AND($U81&gt;EG$6,$U81&lt;=EH$6),+$T81,0)</f>
        <v>0</v>
      </c>
      <c r="EI81" s="87" t="n">
        <f aca="false">IF(AND($U81&gt;EH$6,$U81&lt;=EI$6),+$T81,0)</f>
        <v>0</v>
      </c>
      <c r="EJ81" s="87" t="n">
        <f aca="false">IF(AND($U81&gt;EI$6,$U81&lt;=EJ$6),+$T81,0)</f>
        <v>0</v>
      </c>
      <c r="EK81" s="87" t="n">
        <f aca="false">IF(AND($U81&gt;EJ$6,$U81&lt;=EK$6),+$T81,0)</f>
        <v>0</v>
      </c>
      <c r="EL81" s="87" t="n">
        <f aca="false">IF(AND($U81&gt;EK$6,$U81&lt;=EL$6),+$T81,0)</f>
        <v>0</v>
      </c>
      <c r="EM81" s="87" t="n">
        <f aca="false">IF(AND($U81&gt;EL$6,$U81&lt;=EM$6),+$T81,0)</f>
        <v>0</v>
      </c>
      <c r="EN81" s="87" t="n">
        <f aca="false">IF(AND($U81&gt;EM$6,$U81&lt;=EN$6),+$T81,0)</f>
        <v>0</v>
      </c>
      <c r="EO81" s="87" t="n">
        <f aca="false">IF(AND($U81&gt;EN$6,$U81&lt;=EO$6),+$T81,0)</f>
        <v>0</v>
      </c>
      <c r="EP81" s="87" t="n">
        <f aca="false">IF(AND($U81&gt;EO$6,$U81&lt;=EP$6),+$T81,0)</f>
        <v>0</v>
      </c>
      <c r="EQ81" s="87" t="n">
        <f aca="false">IF(AND($U81&gt;EP$6,$U81&lt;=EQ$6),+$T81,0)</f>
        <v>0</v>
      </c>
      <c r="ER81" s="87" t="n">
        <f aca="false">IF(AND($U81&gt;EQ$6,$U81&lt;=ER$6),+$T81,0)</f>
        <v>0</v>
      </c>
      <c r="ES81" s="87" t="n">
        <f aca="false">IF(AND($U81&gt;ER$6,$U81&lt;=ES$6),+$T81,0)</f>
        <v>0</v>
      </c>
      <c r="ET81" s="87" t="n">
        <f aca="false">IF(AND($U81&gt;ES$6,$U81&lt;=ET$6),+$T81,0)</f>
        <v>0</v>
      </c>
      <c r="EU81" s="87" t="n">
        <f aca="false">IF(AND($U81&gt;ET$6,$U81&lt;=EU$6),+$T81,0)</f>
        <v>0</v>
      </c>
      <c r="EV81" s="87" t="n">
        <f aca="false">IF(AND($U81&gt;EU$6,$U81&lt;=EV$6),+$T81,0)</f>
        <v>0</v>
      </c>
      <c r="EW81" s="87" t="n">
        <f aca="false">IF(AND($U81&gt;EV$6,$U81&lt;=EW$6),+$T81,0)</f>
        <v>0</v>
      </c>
      <c r="EX81" s="87" t="n">
        <f aca="false">IF(AND($U81&gt;EW$6,$U81&lt;=EX$6),+$T81,0)</f>
        <v>0</v>
      </c>
      <c r="EY81" s="87" t="n">
        <f aca="false">IF(AND($U81&gt;EX$6,$U81&lt;=EY$6),+$T81,0)</f>
        <v>0</v>
      </c>
      <c r="EZ81" s="87" t="n">
        <f aca="false">IF(AND($U81&gt;EY$6,$U81&lt;=EZ$6),+$T81,0)</f>
        <v>0</v>
      </c>
      <c r="FA81" s="87" t="n">
        <f aca="false">IF(AND($U81&gt;EZ$6,$U81&lt;=FA$6),+$T81,0)</f>
        <v>0</v>
      </c>
      <c r="FB81" s="87" t="n">
        <f aca="false">IF(AND($U81&gt;FA$6,$U81&lt;=FB$6),+$T81,0)</f>
        <v>0</v>
      </c>
      <c r="FC81" s="87" t="n">
        <f aca="false">IF(AND($U81&gt;FB$6,$U81&lt;=FC$6),+$T81,0)</f>
        <v>0</v>
      </c>
      <c r="FD81" s="87" t="n">
        <f aca="false">IF(AND($U81&gt;FC$6,$U81&lt;=FD$6),+$T81,0)</f>
        <v>0</v>
      </c>
      <c r="FE81" s="87" t="n">
        <f aca="false">IF(AND($U81&gt;FD$6,$U81&lt;=FE$6),+$T81,0)</f>
        <v>0</v>
      </c>
      <c r="FF81" s="87" t="n">
        <f aca="false">IF(AND($U81&gt;FE$6,$U81&lt;=FF$6),+$T81,0)</f>
        <v>0</v>
      </c>
      <c r="FG81" s="87" t="n">
        <f aca="false">IF(AND($U81&gt;FF$6,$U81&lt;=FG$6),+$T81,0)</f>
        <v>0</v>
      </c>
      <c r="FH81" s="87" t="n">
        <f aca="false">IF(AND($U81&gt;FG$6,$U81&lt;=FH$6),+$T81,0)</f>
        <v>0</v>
      </c>
      <c r="FI81" s="87" t="n">
        <f aca="false">IF(AND($U81&gt;FH$6,$U81&lt;=FI$6),+$T81,0)</f>
        <v>0</v>
      </c>
      <c r="FJ81" s="87" t="n">
        <f aca="false">IF(AND($U81&gt;FI$6,$U81&lt;=FJ$6),+$T81,0)</f>
        <v>0</v>
      </c>
      <c r="FK81" s="87" t="n">
        <f aca="false">IF(AND($U81&gt;FJ$6,$U81&lt;=FK$6),+$T81,0)</f>
        <v>0</v>
      </c>
      <c r="FL81" s="87" t="n">
        <f aca="false">IF(AND($U81&gt;FK$6,$U81&lt;=FL$6),+$T81,0)</f>
        <v>0</v>
      </c>
      <c r="FM81" s="87" t="n">
        <f aca="false">IF(AND($U81&gt;FL$6,$U81&lt;=FM$6),+$T81,0)</f>
        <v>0</v>
      </c>
      <c r="FN81" s="87" t="n">
        <f aca="false">IF(AND($U81&gt;FM$6,$U81&lt;=FN$6),+$T81,0)</f>
        <v>0</v>
      </c>
      <c r="FO81" s="87" t="n">
        <f aca="false">IF(AND($U81&gt;FN$6,$U81&lt;=FO$6),+$T81,0)</f>
        <v>0</v>
      </c>
      <c r="FP81" s="87" t="n">
        <f aca="false">IF(AND($U81&gt;FO$6,$U81&lt;=FP$6),+$T81,0)</f>
        <v>0</v>
      </c>
      <c r="FQ81" s="87" t="n">
        <f aca="false">IF(AND($U81&gt;FP$6,$U81&lt;=FQ$6),+$T81,0)</f>
        <v>0</v>
      </c>
      <c r="FR81" s="87" t="n">
        <f aca="false">IF(AND($U81&gt;FQ$6,$U81&lt;=FR$6),+$T81,0)</f>
        <v>0</v>
      </c>
      <c r="FS81" s="87" t="n">
        <f aca="false">IF(AND($U81&gt;FR$6,$U81&lt;=FS$6),+$T81,0)</f>
        <v>0</v>
      </c>
      <c r="FT81" s="87" t="n">
        <f aca="false">IF(AND($U81&gt;FS$6,$U81&lt;=FT$6),+$T81,0)</f>
        <v>0</v>
      </c>
      <c r="FU81" s="87" t="n">
        <f aca="false">IF(AND($U81&gt;FT$6,$U81&lt;=FU$6),+$T81,0)</f>
        <v>0</v>
      </c>
      <c r="FV81" s="87" t="n">
        <f aca="false">IF(AND($U81&gt;FU$6,$U81&lt;=FV$6),+$T81,0)</f>
        <v>0</v>
      </c>
      <c r="FW81" s="87" t="n">
        <f aca="false">IF(AND($U81&gt;FV$6,$U81&lt;=FW$6),+$T81,0)</f>
        <v>0</v>
      </c>
      <c r="FX81" s="87" t="n">
        <f aca="false">IF(AND($U81&gt;FW$6,$U81&lt;=FX$6),+$T81,0)</f>
        <v>0</v>
      </c>
      <c r="FY81" s="87" t="n">
        <f aca="false">IF(AND($U81&gt;FX$6,$U81&lt;=FY$6),+$T81,0)</f>
        <v>0</v>
      </c>
      <c r="FZ81" s="87" t="n">
        <f aca="false">IF(AND($U81&gt;FY$6,$U81&lt;=FZ$6),+$T81,0)</f>
        <v>0</v>
      </c>
      <c r="GA81" s="87" t="n">
        <f aca="false">IF(AND($U81&gt;FZ$6,$U81&lt;=GA$6),+$T81,0)</f>
        <v>0</v>
      </c>
      <c r="GB81" s="87" t="n">
        <f aca="false">IF(AND($U81&gt;GA$6,$U81&lt;=GB$6),+$T81,0)</f>
        <v>0</v>
      </c>
      <c r="GC81" s="87"/>
      <c r="GD81" s="65" t="n">
        <f aca="false">SUM($X81:$GC81)</f>
        <v>0.215</v>
      </c>
      <c r="GE81" s="65" t="n">
        <f aca="false">+GD81-T81</f>
        <v>0</v>
      </c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  <c r="IV81" s="18"/>
      <c r="IW81" s="18"/>
    </row>
    <row r="82" customFormat="false" ht="12.75" hidden="false" customHeight="false" outlineLevel="0" collapsed="false">
      <c r="A82" s="96" t="n">
        <v>3</v>
      </c>
      <c r="B82" s="86" t="s">
        <v>260</v>
      </c>
      <c r="C82" s="97" t="s">
        <v>256</v>
      </c>
      <c r="D82" s="98" t="s">
        <v>280</v>
      </c>
      <c r="E82" s="0" t="s">
        <v>302</v>
      </c>
      <c r="F82" s="99" t="n">
        <v>37134</v>
      </c>
      <c r="H82" s="88" t="s">
        <v>340</v>
      </c>
      <c r="I82" s="43" t="s">
        <v>222</v>
      </c>
      <c r="J82" s="39" t="s">
        <v>283</v>
      </c>
      <c r="K82" s="39"/>
      <c r="L82" s="101" t="s">
        <v>284</v>
      </c>
      <c r="M82" s="35" t="s">
        <v>343</v>
      </c>
      <c r="N82" s="35" t="s">
        <v>344</v>
      </c>
      <c r="O82" s="101" t="s">
        <v>287</v>
      </c>
      <c r="P82" s="101"/>
      <c r="Q82" s="101"/>
      <c r="R82" s="105" t="n">
        <v>13.4</v>
      </c>
      <c r="S82" s="101" t="s">
        <v>288</v>
      </c>
      <c r="T82" s="55" t="n">
        <f aca="false">IF($S82="USD",+$R82,VLOOKUP($S82,Rates!$A$3:$C$7,3)*$R82)</f>
        <v>13.4</v>
      </c>
      <c r="U82" s="122" t="n">
        <v>37499</v>
      </c>
      <c r="V82" s="18"/>
      <c r="W82" s="18"/>
      <c r="X82" s="87" t="n">
        <f aca="false">IF(AND($U82&gt;W$6,$U82&lt;=X$6),+$T82,0)</f>
        <v>0</v>
      </c>
      <c r="Y82" s="87" t="n">
        <f aca="false">IF(AND($U82&gt;X$6,$U82&lt;=Y$6),+$T82,0)</f>
        <v>0</v>
      </c>
      <c r="Z82" s="87" t="n">
        <f aca="false">IF(AND($U82&gt;Y$6,$U82&lt;=Z$6),+$T82,0)</f>
        <v>0</v>
      </c>
      <c r="AA82" s="87" t="n">
        <f aca="false">IF(AND($U82&gt;Z$6,$U82&lt;=AA$6),+$T82,0)</f>
        <v>0</v>
      </c>
      <c r="AB82" s="87" t="n">
        <f aca="false">IF(AND($U82&gt;AA$6,$U82&lt;=AB$6),+$T82,0)</f>
        <v>13.4</v>
      </c>
      <c r="AC82" s="87" t="n">
        <f aca="false">IF(AND($U82&gt;AB$6,$U82&lt;=AC$6),+$T82,0)</f>
        <v>0</v>
      </c>
      <c r="AD82" s="87" t="n">
        <f aca="false">IF(AND($U82&gt;AC$6,$U82&lt;=AD$6),+$T82,0)</f>
        <v>0</v>
      </c>
      <c r="AE82" s="87" t="n">
        <f aca="false">IF(AND($U82&gt;AD$6,$U82&lt;=AE$6),+$T82,0)</f>
        <v>0</v>
      </c>
      <c r="AF82" s="87" t="n">
        <f aca="false">IF(AND($U82&gt;AE$6,$U82&lt;=AF$6),+$T82,0)</f>
        <v>0</v>
      </c>
      <c r="AG82" s="87" t="n">
        <f aca="false">IF(AND($U82&gt;AF$6,$U82&lt;=AG$6),+$T82,0)</f>
        <v>0</v>
      </c>
      <c r="AH82" s="87" t="n">
        <f aca="false">IF(AND($U82&gt;AG$6,$U82&lt;=AH$6),+$T82,0)</f>
        <v>0</v>
      </c>
      <c r="AI82" s="87" t="n">
        <f aca="false">IF(AND($U82&gt;AH$6,$U82&lt;=AI$6),+$T82,0)</f>
        <v>0</v>
      </c>
      <c r="AJ82" s="87" t="n">
        <f aca="false">IF(AND($U82&gt;AI$6,$U82&lt;=AJ$6),+$T82,0)</f>
        <v>0</v>
      </c>
      <c r="AK82" s="87" t="n">
        <f aca="false">IF(AND($U82&gt;AJ$6,$U82&lt;=AK$6),+$T82,0)</f>
        <v>0</v>
      </c>
      <c r="AL82" s="87" t="n">
        <f aca="false">IF(AND($U82&gt;AK$6,$U82&lt;=AL$6),+$T82,0)</f>
        <v>0</v>
      </c>
      <c r="AM82" s="87" t="n">
        <f aca="false">IF(AND($U82&gt;AL$6,$U82&lt;=AM$6),+$T82,0)</f>
        <v>0</v>
      </c>
      <c r="AN82" s="87" t="n">
        <f aca="false">IF(AND($U82&gt;AM$6,$U82&lt;=AN$6),+$T82,0)</f>
        <v>0</v>
      </c>
      <c r="AO82" s="87" t="n">
        <f aca="false">IF(AND($U82&gt;AN$6,$U82&lt;=AO$6),+$T82,0)</f>
        <v>0</v>
      </c>
      <c r="AP82" s="87" t="n">
        <f aca="false">IF(AND($U82&gt;AO$6,$U82&lt;=AP$6),+$T82,0)</f>
        <v>0</v>
      </c>
      <c r="AQ82" s="87" t="n">
        <f aca="false">IF(AND($U82&gt;AP$6,$U82&lt;=AQ$6),+$T82,0)</f>
        <v>0</v>
      </c>
      <c r="AR82" s="87" t="n">
        <f aca="false">IF(AND($U82&gt;AQ$6,$U82&lt;=AR$6),+$T82,0)</f>
        <v>0</v>
      </c>
      <c r="AS82" s="87" t="n">
        <f aca="false">IF(AND($U82&gt;AR$6,$U82&lt;=AS$6),+$T82,0)</f>
        <v>0</v>
      </c>
      <c r="AT82" s="87" t="n">
        <f aca="false">IF(AND($U82&gt;AS$6,$U82&lt;=AT$6),+$T82,0)</f>
        <v>0</v>
      </c>
      <c r="AU82" s="87" t="n">
        <f aca="false">IF(AND($U82&gt;AT$6,$U82&lt;=AU$6),+$T82,0)</f>
        <v>0</v>
      </c>
      <c r="AV82" s="87" t="n">
        <f aca="false">IF(AND($U82&gt;AU$6,$U82&lt;=AV$6),+$T82,0)</f>
        <v>0</v>
      </c>
      <c r="AW82" s="87" t="n">
        <f aca="false">IF(AND($U82&gt;AV$6,$U82&lt;=AW$6),+$T82,0)</f>
        <v>0</v>
      </c>
      <c r="AX82" s="87" t="n">
        <f aca="false">IF(AND($U82&gt;AW$6,$U82&lt;=AX$6),+$T82,0)</f>
        <v>0</v>
      </c>
      <c r="AY82" s="87" t="n">
        <f aca="false">IF(AND($U82&gt;AX$6,$U82&lt;=AY$6),+$T82,0)</f>
        <v>0</v>
      </c>
      <c r="AZ82" s="87" t="n">
        <f aca="false">IF(AND($U82&gt;AY$6,$U82&lt;=AZ$6),+$T82,0)</f>
        <v>0</v>
      </c>
      <c r="BA82" s="87" t="n">
        <f aca="false">IF(AND($U82&gt;AZ$6,$U82&lt;=BA$6),+$T82,0)</f>
        <v>0</v>
      </c>
      <c r="BB82" s="87" t="n">
        <f aca="false">IF(AND($U82&gt;BA$6,$U82&lt;=BB$6),+$T82,0)</f>
        <v>0</v>
      </c>
      <c r="BC82" s="87" t="n">
        <f aca="false">IF(AND($U82&gt;BB$6,$U82&lt;=BC$6),+$T82,0)</f>
        <v>0</v>
      </c>
      <c r="BD82" s="87" t="n">
        <f aca="false">IF(AND($U82&gt;BC$6,$U82&lt;=BD$6),+$T82,0)</f>
        <v>0</v>
      </c>
      <c r="BE82" s="87" t="n">
        <f aca="false">IF(AND($U82&gt;BD$6,$U82&lt;=BE$6),+$T82,0)</f>
        <v>0</v>
      </c>
      <c r="BF82" s="87" t="n">
        <f aca="false">IF(AND($U82&gt;BE$6,$U82&lt;=BF$6),+$T82,0)</f>
        <v>0</v>
      </c>
      <c r="BG82" s="87" t="n">
        <f aca="false">IF(AND($U82&gt;BF$6,$U82&lt;=BG$6),+$T82,0)</f>
        <v>0</v>
      </c>
      <c r="BH82" s="87" t="n">
        <f aca="false">IF(AND($U82&gt;BG$6,$U82&lt;=BH$6),+$T82,0)</f>
        <v>0</v>
      </c>
      <c r="BI82" s="87" t="n">
        <f aca="false">IF(AND($U82&gt;BH$6,$U82&lt;=BI$6),+$T82,0)</f>
        <v>0</v>
      </c>
      <c r="BJ82" s="87" t="n">
        <f aca="false">IF(AND($U82&gt;BI$6,$U82&lt;=BJ$6),+$T82,0)</f>
        <v>0</v>
      </c>
      <c r="BK82" s="87" t="n">
        <f aca="false">IF(AND($U82&gt;BJ$6,$U82&lt;=BK$6),+$T82,0)</f>
        <v>0</v>
      </c>
      <c r="BL82" s="87" t="n">
        <f aca="false">IF(AND($U82&gt;BK$6,$U82&lt;=BL$6),+$T82,0)</f>
        <v>0</v>
      </c>
      <c r="BM82" s="87" t="n">
        <f aca="false">IF(AND($U82&gt;BL$6,$U82&lt;=BM$6),+$T82,0)</f>
        <v>0</v>
      </c>
      <c r="BN82" s="87" t="n">
        <f aca="false">IF(AND($U82&gt;BM$6,$U82&lt;=BN$6),+$T82,0)</f>
        <v>0</v>
      </c>
      <c r="BO82" s="87" t="n">
        <f aca="false">IF(AND($U82&gt;BN$6,$U82&lt;=BO$6),+$T82,0)</f>
        <v>0</v>
      </c>
      <c r="BP82" s="87" t="n">
        <f aca="false">IF(AND($U82&gt;BO$6,$U82&lt;=BP$6),+$T82,0)</f>
        <v>0</v>
      </c>
      <c r="BQ82" s="87" t="n">
        <f aca="false">IF(AND($U82&gt;BP$6,$U82&lt;=BQ$6),+$T82,0)</f>
        <v>0</v>
      </c>
      <c r="BR82" s="87" t="n">
        <f aca="false">IF(AND($U82&gt;BQ$6,$U82&lt;=BR$6),+$T82,0)</f>
        <v>0</v>
      </c>
      <c r="BS82" s="87" t="n">
        <f aca="false">IF(AND($U82&gt;BR$6,$U82&lt;=BS$6),+$T82,0)</f>
        <v>0</v>
      </c>
      <c r="BT82" s="87" t="n">
        <f aca="false">IF(AND($U82&gt;BS$6,$U82&lt;=BT$6),+$T82,0)</f>
        <v>0</v>
      </c>
      <c r="BU82" s="87" t="n">
        <f aca="false">IF(AND($U82&gt;BT$6,$U82&lt;=BU$6),+$T82,0)</f>
        <v>0</v>
      </c>
      <c r="BV82" s="87" t="n">
        <f aca="false">IF(AND($U82&gt;BU$6,$U82&lt;=BV$6),+$T82,0)</f>
        <v>0</v>
      </c>
      <c r="BW82" s="87" t="n">
        <f aca="false">IF(AND($U82&gt;BV$6,$U82&lt;=BW$6),+$T82,0)</f>
        <v>0</v>
      </c>
      <c r="BX82" s="87" t="n">
        <f aca="false">IF(AND($U82&gt;BW$6,$U82&lt;=BX$6),+$T82,0)</f>
        <v>0</v>
      </c>
      <c r="BY82" s="87" t="n">
        <f aca="false">IF(AND($U82&gt;BX$6,$U82&lt;=BY$6),+$T82,0)</f>
        <v>0</v>
      </c>
      <c r="BZ82" s="87" t="n">
        <f aca="false">IF(AND($U82&gt;BY$6,$U82&lt;=BZ$6),+$T82,0)</f>
        <v>0</v>
      </c>
      <c r="CA82" s="87" t="n">
        <f aca="false">IF(AND($U82&gt;BZ$6,$U82&lt;=CA$6),+$T82,0)</f>
        <v>0</v>
      </c>
      <c r="CB82" s="87" t="n">
        <f aca="false">IF(AND($U82&gt;CA$6,$U82&lt;=CB$6),+$T82,0)</f>
        <v>0</v>
      </c>
      <c r="CC82" s="87" t="n">
        <f aca="false">IF(AND($U82&gt;CB$6,$U82&lt;=CC$6),+$T82,0)</f>
        <v>0</v>
      </c>
      <c r="CD82" s="87" t="n">
        <f aca="false">IF(AND($U82&gt;CC$6,$U82&lt;=CD$6),+$T82,0)</f>
        <v>0</v>
      </c>
      <c r="CE82" s="87" t="n">
        <f aca="false">IF(AND($U82&gt;CD$6,$U82&lt;=CE$6),+$T82,0)</f>
        <v>0</v>
      </c>
      <c r="CF82" s="87" t="n">
        <f aca="false">IF(AND($U82&gt;CE$6,$U82&lt;=CF$6),+$T82,0)</f>
        <v>0</v>
      </c>
      <c r="CG82" s="87" t="n">
        <f aca="false">IF(AND($U82&gt;CF$6,$U82&lt;=CG$6),+$T82,0)</f>
        <v>0</v>
      </c>
      <c r="CH82" s="87" t="n">
        <f aca="false">IF(AND($U82&gt;CG$6,$U82&lt;=CH$6),+$T82,0)</f>
        <v>0</v>
      </c>
      <c r="CI82" s="87" t="n">
        <f aca="false">IF(AND($U82&gt;CH$6,$U82&lt;=CI$6),+$T82,0)</f>
        <v>0</v>
      </c>
      <c r="CJ82" s="87" t="n">
        <f aca="false">IF(AND($U82&gt;CI$6,$U82&lt;=CJ$6),+$T82,0)</f>
        <v>0</v>
      </c>
      <c r="CK82" s="87" t="n">
        <f aca="false">IF(AND($U82&gt;CJ$6,$U82&lt;=CK$6),+$T82,0)</f>
        <v>0</v>
      </c>
      <c r="CL82" s="87" t="n">
        <f aca="false">IF(AND($U82&gt;CK$6,$U82&lt;=CL$6),+$T82,0)</f>
        <v>0</v>
      </c>
      <c r="CM82" s="87" t="n">
        <f aca="false">IF(AND($U82&gt;CL$6,$U82&lt;=CM$6),+$T82,0)</f>
        <v>0</v>
      </c>
      <c r="CN82" s="87" t="n">
        <f aca="false">IF(AND($U82&gt;CM$6,$U82&lt;=CN$6),+$T82,0)</f>
        <v>0</v>
      </c>
      <c r="CO82" s="87" t="n">
        <f aca="false">IF(AND($U82&gt;CN$6,$U82&lt;=CO$6),+$T82,0)</f>
        <v>0</v>
      </c>
      <c r="CP82" s="87" t="n">
        <f aca="false">IF(AND($U82&gt;CO$6,$U82&lt;=CP$6),+$T82,0)</f>
        <v>0</v>
      </c>
      <c r="CQ82" s="87" t="n">
        <f aca="false">IF(AND($U82&gt;CP$6,$U82&lt;=CQ$6),+$T82,0)</f>
        <v>0</v>
      </c>
      <c r="CR82" s="87" t="n">
        <f aca="false">IF(AND($U82&gt;CQ$6,$U82&lt;=CR$6),+$T82,0)</f>
        <v>0</v>
      </c>
      <c r="CS82" s="87" t="n">
        <f aca="false">IF(AND($U82&gt;CR$6,$U82&lt;=CS$6),+$T82,0)</f>
        <v>0</v>
      </c>
      <c r="CT82" s="87" t="n">
        <f aca="false">IF(AND($U82&gt;CS$6,$U82&lt;=CT$6),+$T82,0)</f>
        <v>0</v>
      </c>
      <c r="CU82" s="87" t="n">
        <f aca="false">IF(AND($U82&gt;CT$6,$U82&lt;=CU$6),+$T82,0)</f>
        <v>0</v>
      </c>
      <c r="CV82" s="87" t="n">
        <f aca="false">IF(AND($U82&gt;CU$6,$U82&lt;=CV$6),+$T82,0)</f>
        <v>0</v>
      </c>
      <c r="CW82" s="87" t="n">
        <f aca="false">IF(AND($U82&gt;CV$6,$U82&lt;=CW$6),+$T82,0)</f>
        <v>0</v>
      </c>
      <c r="CX82" s="87" t="n">
        <f aca="false">IF(AND($U82&gt;CW$6,$U82&lt;=CX$6),+$T82,0)</f>
        <v>0</v>
      </c>
      <c r="CY82" s="87" t="n">
        <f aca="false">IF(AND($U82&gt;CX$6,$U82&lt;=CY$6),+$T82,0)</f>
        <v>0</v>
      </c>
      <c r="CZ82" s="87" t="n">
        <f aca="false">IF(AND($U82&gt;CY$6,$U82&lt;=CZ$6),+$T82,0)</f>
        <v>0</v>
      </c>
      <c r="DA82" s="87" t="n">
        <f aca="false">IF(AND($U82&gt;CZ$6,$U82&lt;=DA$6),+$T82,0)</f>
        <v>0</v>
      </c>
      <c r="DB82" s="87" t="n">
        <f aca="false">IF(AND($U82&gt;DA$6,$U82&lt;=DB$6),+$T82,0)</f>
        <v>0</v>
      </c>
      <c r="DC82" s="87" t="n">
        <f aca="false">IF(AND($U82&gt;DB$6,$U82&lt;=DC$6),+$T82,0)</f>
        <v>0</v>
      </c>
      <c r="DD82" s="87" t="n">
        <f aca="false">IF(AND($U82&gt;DC$6,$U82&lt;=DD$6),+$T82,0)</f>
        <v>0</v>
      </c>
      <c r="DE82" s="87" t="n">
        <f aca="false">IF(AND($U82&gt;DD$6,$U82&lt;=DE$6),+$T82,0)</f>
        <v>0</v>
      </c>
      <c r="DF82" s="87" t="n">
        <f aca="false">IF(AND($U82&gt;DE$6,$U82&lt;=DF$6),+$T82,0)</f>
        <v>0</v>
      </c>
      <c r="DG82" s="87" t="n">
        <f aca="false">IF(AND($U82&gt;DF$6,$U82&lt;=DG$6),+$T82,0)</f>
        <v>0</v>
      </c>
      <c r="DH82" s="87" t="n">
        <f aca="false">IF(AND($U82&gt;DG$6,$U82&lt;=DH$6),+$T82,0)</f>
        <v>0</v>
      </c>
      <c r="DI82" s="87" t="n">
        <f aca="false">IF(AND($U82&gt;DH$6,$U82&lt;=DI$6),+$T82,0)</f>
        <v>0</v>
      </c>
      <c r="DJ82" s="87" t="n">
        <f aca="false">IF(AND($U82&gt;DI$6,$U82&lt;=DJ$6),+$T82,0)</f>
        <v>0</v>
      </c>
      <c r="DK82" s="87" t="n">
        <f aca="false">IF(AND($U82&gt;DJ$6,$U82&lt;=DK$6),+$T82,0)</f>
        <v>0</v>
      </c>
      <c r="DL82" s="87" t="n">
        <f aca="false">IF(AND($U82&gt;DK$6,$U82&lt;=DL$6),+$T82,0)</f>
        <v>0</v>
      </c>
      <c r="DM82" s="87" t="n">
        <f aca="false">IF(AND($U82&gt;DL$6,$U82&lt;=DM$6),+$T82,0)</f>
        <v>0</v>
      </c>
      <c r="DN82" s="87" t="n">
        <f aca="false">IF(AND($U82&gt;DM$6,$U82&lt;=DN$6),+$T82,0)</f>
        <v>0</v>
      </c>
      <c r="DO82" s="87" t="n">
        <f aca="false">IF(AND($U82&gt;DN$6,$U82&lt;=DO$6),+$T82,0)</f>
        <v>0</v>
      </c>
      <c r="DP82" s="87" t="n">
        <f aca="false">IF(AND($U82&gt;DO$6,$U82&lt;=DP$6),+$T82,0)</f>
        <v>0</v>
      </c>
      <c r="DQ82" s="87" t="n">
        <f aca="false">IF(AND($U82&gt;DP$6,$U82&lt;=DQ$6),+$T82,0)</f>
        <v>0</v>
      </c>
      <c r="DR82" s="87" t="n">
        <f aca="false">IF(AND($U82&gt;DQ$6,$U82&lt;=DR$6),+$T82,0)</f>
        <v>0</v>
      </c>
      <c r="DS82" s="87" t="n">
        <f aca="false">IF(AND($U82&gt;DR$6,$U82&lt;=DS$6),+$T82,0)</f>
        <v>0</v>
      </c>
      <c r="DT82" s="87" t="n">
        <f aca="false">IF(AND($U82&gt;DS$6,$U82&lt;=DT$6),+$T82,0)</f>
        <v>0</v>
      </c>
      <c r="DU82" s="87" t="n">
        <f aca="false">IF(AND($U82&gt;DT$6,$U82&lt;=DU$6),+$T82,0)</f>
        <v>0</v>
      </c>
      <c r="DV82" s="87" t="n">
        <f aca="false">IF(AND($U82&gt;DU$6,$U82&lt;=DV$6),+$T82,0)</f>
        <v>0</v>
      </c>
      <c r="DW82" s="87" t="n">
        <f aca="false">IF(AND($U82&gt;DV$6,$U82&lt;=DW$6),+$T82,0)</f>
        <v>0</v>
      </c>
      <c r="DX82" s="87" t="n">
        <f aca="false">IF(AND($U82&gt;DW$6,$U82&lt;=DX$6),+$T82,0)</f>
        <v>0</v>
      </c>
      <c r="DY82" s="87" t="n">
        <f aca="false">IF(AND($U82&gt;DX$6,$U82&lt;=DY$6),+$T82,0)</f>
        <v>0</v>
      </c>
      <c r="DZ82" s="87" t="n">
        <f aca="false">IF(AND($U82&gt;DY$6,$U82&lt;=DZ$6),+$T82,0)</f>
        <v>0</v>
      </c>
      <c r="EA82" s="87" t="n">
        <f aca="false">IF(AND($U82&gt;DZ$6,$U82&lt;=EA$6),+$T82,0)</f>
        <v>0</v>
      </c>
      <c r="EB82" s="87" t="n">
        <f aca="false">IF(AND($U82&gt;EA$6,$U82&lt;=EB$6),+$T82,0)</f>
        <v>0</v>
      </c>
      <c r="EC82" s="87" t="n">
        <f aca="false">IF(AND($U82&gt;EB$6,$U82&lt;=EC$6),+$T82,0)</f>
        <v>0</v>
      </c>
      <c r="ED82" s="87" t="n">
        <f aca="false">IF(AND($U82&gt;EC$6,$U82&lt;=ED$6),+$T82,0)</f>
        <v>0</v>
      </c>
      <c r="EE82" s="87" t="n">
        <f aca="false">IF(AND($U82&gt;ED$6,$U82&lt;=EE$6),+$T82,0)</f>
        <v>0</v>
      </c>
      <c r="EF82" s="87" t="n">
        <f aca="false">IF(AND($U82&gt;EE$6,$U82&lt;=EF$6),+$T82,0)</f>
        <v>0</v>
      </c>
      <c r="EG82" s="87" t="n">
        <f aca="false">IF(AND($U82&gt;EF$6,$U82&lt;=EG$6),+$T82,0)</f>
        <v>0</v>
      </c>
      <c r="EH82" s="87" t="n">
        <f aca="false">IF(AND($U82&gt;EG$6,$U82&lt;=EH$6),+$T82,0)</f>
        <v>0</v>
      </c>
      <c r="EI82" s="87" t="n">
        <f aca="false">IF(AND($U82&gt;EH$6,$U82&lt;=EI$6),+$T82,0)</f>
        <v>0</v>
      </c>
      <c r="EJ82" s="87" t="n">
        <f aca="false">IF(AND($U82&gt;EI$6,$U82&lt;=EJ$6),+$T82,0)</f>
        <v>0</v>
      </c>
      <c r="EK82" s="87" t="n">
        <f aca="false">IF(AND($U82&gt;EJ$6,$U82&lt;=EK$6),+$T82,0)</f>
        <v>0</v>
      </c>
      <c r="EL82" s="87" t="n">
        <f aca="false">IF(AND($U82&gt;EK$6,$U82&lt;=EL$6),+$T82,0)</f>
        <v>0</v>
      </c>
      <c r="EM82" s="87" t="n">
        <f aca="false">IF(AND($U82&gt;EL$6,$U82&lt;=EM$6),+$T82,0)</f>
        <v>0</v>
      </c>
      <c r="EN82" s="87" t="n">
        <f aca="false">IF(AND($U82&gt;EM$6,$U82&lt;=EN$6),+$T82,0)</f>
        <v>0</v>
      </c>
      <c r="EO82" s="87" t="n">
        <f aca="false">IF(AND($U82&gt;EN$6,$U82&lt;=EO$6),+$T82,0)</f>
        <v>0</v>
      </c>
      <c r="EP82" s="87" t="n">
        <f aca="false">IF(AND($U82&gt;EO$6,$U82&lt;=EP$6),+$T82,0)</f>
        <v>0</v>
      </c>
      <c r="EQ82" s="87" t="n">
        <f aca="false">IF(AND($U82&gt;EP$6,$U82&lt;=EQ$6),+$T82,0)</f>
        <v>0</v>
      </c>
      <c r="ER82" s="87" t="n">
        <f aca="false">IF(AND($U82&gt;EQ$6,$U82&lt;=ER$6),+$T82,0)</f>
        <v>0</v>
      </c>
      <c r="ES82" s="87" t="n">
        <f aca="false">IF(AND($U82&gt;ER$6,$U82&lt;=ES$6),+$T82,0)</f>
        <v>0</v>
      </c>
      <c r="ET82" s="87" t="n">
        <f aca="false">IF(AND($U82&gt;ES$6,$U82&lt;=ET$6),+$T82,0)</f>
        <v>0</v>
      </c>
      <c r="EU82" s="87" t="n">
        <f aca="false">IF(AND($U82&gt;ET$6,$U82&lt;=EU$6),+$T82,0)</f>
        <v>0</v>
      </c>
      <c r="EV82" s="87" t="n">
        <f aca="false">IF(AND($U82&gt;EU$6,$U82&lt;=EV$6),+$T82,0)</f>
        <v>0</v>
      </c>
      <c r="EW82" s="87" t="n">
        <f aca="false">IF(AND($U82&gt;EV$6,$U82&lt;=EW$6),+$T82,0)</f>
        <v>0</v>
      </c>
      <c r="EX82" s="87" t="n">
        <f aca="false">IF(AND($U82&gt;EW$6,$U82&lt;=EX$6),+$T82,0)</f>
        <v>0</v>
      </c>
      <c r="EY82" s="87" t="n">
        <f aca="false">IF(AND($U82&gt;EX$6,$U82&lt;=EY$6),+$T82,0)</f>
        <v>0</v>
      </c>
      <c r="EZ82" s="87" t="n">
        <f aca="false">IF(AND($U82&gt;EY$6,$U82&lt;=EZ$6),+$T82,0)</f>
        <v>0</v>
      </c>
      <c r="FA82" s="87" t="n">
        <f aca="false">IF(AND($U82&gt;EZ$6,$U82&lt;=FA$6),+$T82,0)</f>
        <v>0</v>
      </c>
      <c r="FB82" s="87" t="n">
        <f aca="false">IF(AND($U82&gt;FA$6,$U82&lt;=FB$6),+$T82,0)</f>
        <v>0</v>
      </c>
      <c r="FC82" s="87" t="n">
        <f aca="false">IF(AND($U82&gt;FB$6,$U82&lt;=FC$6),+$T82,0)</f>
        <v>0</v>
      </c>
      <c r="FD82" s="87" t="n">
        <f aca="false">IF(AND($U82&gt;FC$6,$U82&lt;=FD$6),+$T82,0)</f>
        <v>0</v>
      </c>
      <c r="FE82" s="87" t="n">
        <f aca="false">IF(AND($U82&gt;FD$6,$U82&lt;=FE$6),+$T82,0)</f>
        <v>0</v>
      </c>
      <c r="FF82" s="87" t="n">
        <f aca="false">IF(AND($U82&gt;FE$6,$U82&lt;=FF$6),+$T82,0)</f>
        <v>0</v>
      </c>
      <c r="FG82" s="87" t="n">
        <f aca="false">IF(AND($U82&gt;FF$6,$U82&lt;=FG$6),+$T82,0)</f>
        <v>0</v>
      </c>
      <c r="FH82" s="87" t="n">
        <f aca="false">IF(AND($U82&gt;FG$6,$U82&lt;=FH$6),+$T82,0)</f>
        <v>0</v>
      </c>
      <c r="FI82" s="87" t="n">
        <f aca="false">IF(AND($U82&gt;FH$6,$U82&lt;=FI$6),+$T82,0)</f>
        <v>0</v>
      </c>
      <c r="FJ82" s="87" t="n">
        <f aca="false">IF(AND($U82&gt;FI$6,$U82&lt;=FJ$6),+$T82,0)</f>
        <v>0</v>
      </c>
      <c r="FK82" s="87" t="n">
        <f aca="false">IF(AND($U82&gt;FJ$6,$U82&lt;=FK$6),+$T82,0)</f>
        <v>0</v>
      </c>
      <c r="FL82" s="87" t="n">
        <f aca="false">IF(AND($U82&gt;FK$6,$U82&lt;=FL$6),+$T82,0)</f>
        <v>0</v>
      </c>
      <c r="FM82" s="87" t="n">
        <f aca="false">IF(AND($U82&gt;FL$6,$U82&lt;=FM$6),+$T82,0)</f>
        <v>0</v>
      </c>
      <c r="FN82" s="87" t="n">
        <f aca="false">IF(AND($U82&gt;FM$6,$U82&lt;=FN$6),+$T82,0)</f>
        <v>0</v>
      </c>
      <c r="FO82" s="87" t="n">
        <f aca="false">IF(AND($U82&gt;FN$6,$U82&lt;=FO$6),+$T82,0)</f>
        <v>0</v>
      </c>
      <c r="FP82" s="87" t="n">
        <f aca="false">IF(AND($U82&gt;FO$6,$U82&lt;=FP$6),+$T82,0)</f>
        <v>0</v>
      </c>
      <c r="FQ82" s="87" t="n">
        <f aca="false">IF(AND($U82&gt;FP$6,$U82&lt;=FQ$6),+$T82,0)</f>
        <v>0</v>
      </c>
      <c r="FR82" s="87" t="n">
        <f aca="false">IF(AND($U82&gt;FQ$6,$U82&lt;=FR$6),+$T82,0)</f>
        <v>0</v>
      </c>
      <c r="FS82" s="87" t="n">
        <f aca="false">IF(AND($U82&gt;FR$6,$U82&lt;=FS$6),+$T82,0)</f>
        <v>0</v>
      </c>
      <c r="FT82" s="87" t="n">
        <f aca="false">IF(AND($U82&gt;FS$6,$U82&lt;=FT$6),+$T82,0)</f>
        <v>0</v>
      </c>
      <c r="FU82" s="87" t="n">
        <f aca="false">IF(AND($U82&gt;FT$6,$U82&lt;=FU$6),+$T82,0)</f>
        <v>0</v>
      </c>
      <c r="FV82" s="87" t="n">
        <f aca="false">IF(AND($U82&gt;FU$6,$U82&lt;=FV$6),+$T82,0)</f>
        <v>0</v>
      </c>
      <c r="FW82" s="87" t="n">
        <f aca="false">IF(AND($U82&gt;FV$6,$U82&lt;=FW$6),+$T82,0)</f>
        <v>0</v>
      </c>
      <c r="FX82" s="87" t="n">
        <f aca="false">IF(AND($U82&gt;FW$6,$U82&lt;=FX$6),+$T82,0)</f>
        <v>0</v>
      </c>
      <c r="FY82" s="87" t="n">
        <f aca="false">IF(AND($U82&gt;FX$6,$U82&lt;=FY$6),+$T82,0)</f>
        <v>0</v>
      </c>
      <c r="FZ82" s="87" t="n">
        <f aca="false">IF(AND($U82&gt;FY$6,$U82&lt;=FZ$6),+$T82,0)</f>
        <v>0</v>
      </c>
      <c r="GA82" s="87" t="n">
        <f aca="false">IF(AND($U82&gt;FZ$6,$U82&lt;=GA$6),+$T82,0)</f>
        <v>0</v>
      </c>
      <c r="GB82" s="87" t="n">
        <f aca="false">IF(AND($U82&gt;GA$6,$U82&lt;=GB$6),+$T82,0)</f>
        <v>0</v>
      </c>
      <c r="GC82" s="87"/>
      <c r="GD82" s="65" t="n">
        <f aca="false">SUM($X82:$GC82)</f>
        <v>13.4</v>
      </c>
      <c r="GE82" s="65" t="n">
        <f aca="false">+GD82-T82</f>
        <v>0</v>
      </c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  <c r="IW82" s="18"/>
    </row>
    <row r="83" customFormat="false" ht="12.75" hidden="false" customHeight="false" outlineLevel="0" collapsed="false">
      <c r="A83" s="96" t="n">
        <v>3</v>
      </c>
      <c r="B83" s="86" t="s">
        <v>260</v>
      </c>
      <c r="C83" s="97" t="s">
        <v>256</v>
      </c>
      <c r="D83" s="98" t="s">
        <v>295</v>
      </c>
      <c r="E83" s="0" t="s">
        <v>302</v>
      </c>
      <c r="F83" s="99" t="n">
        <v>37134</v>
      </c>
      <c r="H83" s="88" t="s">
        <v>340</v>
      </c>
      <c r="I83" s="43" t="s">
        <v>345</v>
      </c>
      <c r="J83" s="39" t="s">
        <v>256</v>
      </c>
      <c r="K83" s="39"/>
      <c r="L83" s="101" t="s">
        <v>284</v>
      </c>
      <c r="M83" s="35"/>
      <c r="N83" s="35"/>
      <c r="O83" s="101"/>
      <c r="P83" s="101"/>
      <c r="Q83" s="101"/>
      <c r="R83" s="105" t="n">
        <v>1.3</v>
      </c>
      <c r="S83" s="101" t="s">
        <v>288</v>
      </c>
      <c r="T83" s="55" t="n">
        <v>1.21</v>
      </c>
      <c r="U83" s="104" t="n">
        <f aca="false">DATE(2003,1,5)</f>
        <v>37626</v>
      </c>
      <c r="V83" s="18"/>
      <c r="W83" s="18"/>
      <c r="X83" s="87" t="n">
        <f aca="false">IF(AND($U83&gt;W$6,$U83&lt;=X$6),+$T83,0)</f>
        <v>0</v>
      </c>
      <c r="Y83" s="87" t="n">
        <f aca="false">IF(AND($U83&gt;X$6,$U83&lt;=Y$6),+$T83,0)</f>
        <v>0</v>
      </c>
      <c r="Z83" s="118" t="n">
        <v>1.2</v>
      </c>
      <c r="AA83" s="87" t="n">
        <f aca="false">IF(AND($U83&gt;Z$6,$U83&lt;=AA$6),+$T83,0)</f>
        <v>0</v>
      </c>
      <c r="AB83" s="87" t="n">
        <f aca="false">IF(AND($U83&gt;AA$6,$U83&lt;=AB$6),+$T83,0)</f>
        <v>0</v>
      </c>
      <c r="AC83" s="87" t="n">
        <f aca="false">IF(AND($U83&gt;AB$6,$U83&lt;=AC$6),+$T83,0)</f>
        <v>0</v>
      </c>
      <c r="AD83" s="87" t="n">
        <f aca="false">IF(AND($U83&gt;AC$6,$U83&lt;=AD$6),+$T83,0)</f>
        <v>1.21</v>
      </c>
      <c r="AE83" s="87" t="n">
        <f aca="false">IF(AND($U83&gt;AD$6,$U83&lt;=AE$6),+$T83,0)</f>
        <v>0</v>
      </c>
      <c r="AF83" s="87" t="n">
        <f aca="false">IF(AND($U83&gt;AE$6,$U83&lt;=AF$6),+$T83,0)</f>
        <v>0</v>
      </c>
      <c r="AG83" s="87" t="n">
        <f aca="false">IF(AND($U83&gt;AF$6,$U83&lt;=AG$6),+$T83,0)</f>
        <v>0</v>
      </c>
      <c r="AH83" s="87" t="n">
        <f aca="false">IF(AND($U83&gt;AG$6,$U83&lt;=AH$6),+$T83,0)</f>
        <v>0</v>
      </c>
      <c r="AI83" s="87" t="n">
        <f aca="false">IF(AND($U83&gt;AH$6,$U83&lt;=AI$6),+$T83,0)</f>
        <v>0</v>
      </c>
      <c r="AJ83" s="87" t="n">
        <f aca="false">IF(AND($U83&gt;AI$6,$U83&lt;=AJ$6),+$T83,0)</f>
        <v>0</v>
      </c>
      <c r="AK83" s="87" t="n">
        <f aca="false">IF(AND($U83&gt;AJ$6,$U83&lt;=AK$6),+$T83,0)</f>
        <v>0</v>
      </c>
      <c r="AL83" s="87" t="n">
        <f aca="false">IF(AND($U83&gt;AK$6,$U83&lt;=AL$6),+$T83,0)</f>
        <v>0</v>
      </c>
      <c r="AM83" s="87" t="n">
        <f aca="false">IF(AND($U83&gt;AL$6,$U83&lt;=AM$6),+$T83,0)</f>
        <v>0</v>
      </c>
      <c r="AN83" s="87" t="n">
        <f aca="false">IF(AND($U83&gt;AM$6,$U83&lt;=AN$6),+$T83,0)</f>
        <v>0</v>
      </c>
      <c r="AO83" s="87" t="n">
        <f aca="false">IF(AND($U83&gt;AN$6,$U83&lt;=AO$6),+$T83,0)</f>
        <v>0</v>
      </c>
      <c r="AP83" s="87" t="n">
        <f aca="false">IF(AND($U83&gt;AO$6,$U83&lt;=AP$6),+$T83,0)</f>
        <v>0</v>
      </c>
      <c r="AQ83" s="87" t="n">
        <f aca="false">IF(AND($U83&gt;AP$6,$U83&lt;=AQ$6),+$T83,0)</f>
        <v>0</v>
      </c>
      <c r="AR83" s="87" t="n">
        <f aca="false">IF(AND($U83&gt;AQ$6,$U83&lt;=AR$6),+$T83,0)</f>
        <v>0</v>
      </c>
      <c r="AS83" s="87" t="n">
        <f aca="false">IF(AND($U83&gt;AR$6,$U83&lt;=AS$6),+$T83,0)</f>
        <v>0</v>
      </c>
      <c r="AT83" s="87" t="n">
        <f aca="false">IF(AND($U83&gt;AS$6,$U83&lt;=AT$6),+$T83,0)</f>
        <v>0</v>
      </c>
      <c r="AU83" s="87" t="n">
        <f aca="false">IF(AND($U83&gt;AT$6,$U83&lt;=AU$6),+$T83,0)</f>
        <v>0</v>
      </c>
      <c r="AV83" s="87" t="n">
        <f aca="false">IF(AND($U83&gt;AU$6,$U83&lt;=AV$6),+$T83,0)</f>
        <v>0</v>
      </c>
      <c r="AW83" s="87" t="n">
        <f aca="false">IF(AND($U83&gt;AV$6,$U83&lt;=AW$6),+$T83,0)</f>
        <v>0</v>
      </c>
      <c r="AX83" s="87" t="n">
        <f aca="false">IF(AND($U83&gt;AW$6,$U83&lt;=AX$6),+$T83,0)</f>
        <v>0</v>
      </c>
      <c r="AY83" s="87" t="n">
        <f aca="false">IF(AND($U83&gt;AX$6,$U83&lt;=AY$6),+$T83,0)</f>
        <v>0</v>
      </c>
      <c r="AZ83" s="87" t="n">
        <f aca="false">IF(AND($U83&gt;AY$6,$U83&lt;=AZ$6),+$T83,0)</f>
        <v>0</v>
      </c>
      <c r="BA83" s="87" t="n">
        <f aca="false">IF(AND($U83&gt;AZ$6,$U83&lt;=BA$6),+$T83,0)</f>
        <v>0</v>
      </c>
      <c r="BB83" s="87" t="n">
        <f aca="false">IF(AND($U83&gt;BA$6,$U83&lt;=BB$6),+$T83,0)</f>
        <v>0</v>
      </c>
      <c r="BC83" s="87" t="n">
        <f aca="false">IF(AND($U83&gt;BB$6,$U83&lt;=BC$6),+$T83,0)</f>
        <v>0</v>
      </c>
      <c r="BD83" s="87" t="n">
        <f aca="false">IF(AND($U83&gt;BC$6,$U83&lt;=BD$6),+$T83,0)</f>
        <v>0</v>
      </c>
      <c r="BE83" s="87" t="n">
        <f aca="false">IF(AND($U83&gt;BD$6,$U83&lt;=BE$6),+$T83,0)</f>
        <v>0</v>
      </c>
      <c r="BF83" s="87" t="n">
        <f aca="false">IF(AND($U83&gt;BE$6,$U83&lt;=BF$6),+$T83,0)</f>
        <v>0</v>
      </c>
      <c r="BG83" s="87" t="n">
        <f aca="false">IF(AND($U83&gt;BF$6,$U83&lt;=BG$6),+$T83,0)</f>
        <v>0</v>
      </c>
      <c r="BH83" s="87" t="n">
        <f aca="false">IF(AND($U83&gt;BG$6,$U83&lt;=BH$6),+$T83,0)</f>
        <v>0</v>
      </c>
      <c r="BI83" s="87" t="n">
        <f aca="false">IF(AND($U83&gt;BH$6,$U83&lt;=BI$6),+$T83,0)</f>
        <v>0</v>
      </c>
      <c r="BJ83" s="87" t="n">
        <f aca="false">IF(AND($U83&gt;BI$6,$U83&lt;=BJ$6),+$T83,0)</f>
        <v>0</v>
      </c>
      <c r="BK83" s="87" t="n">
        <f aca="false">IF(AND($U83&gt;BJ$6,$U83&lt;=BK$6),+$T83,0)</f>
        <v>0</v>
      </c>
      <c r="BL83" s="87" t="n">
        <f aca="false">IF(AND($U83&gt;BK$6,$U83&lt;=BL$6),+$T83,0)</f>
        <v>0</v>
      </c>
      <c r="BM83" s="87" t="n">
        <f aca="false">IF(AND($U83&gt;BL$6,$U83&lt;=BM$6),+$T83,0)</f>
        <v>0</v>
      </c>
      <c r="BN83" s="87" t="n">
        <f aca="false">IF(AND($U83&gt;BM$6,$U83&lt;=BN$6),+$T83,0)</f>
        <v>0</v>
      </c>
      <c r="BO83" s="87" t="n">
        <f aca="false">IF(AND($U83&gt;BN$6,$U83&lt;=BO$6),+$T83,0)</f>
        <v>0</v>
      </c>
      <c r="BP83" s="87" t="n">
        <f aca="false">IF(AND($U83&gt;BO$6,$U83&lt;=BP$6),+$T83,0)</f>
        <v>0</v>
      </c>
      <c r="BQ83" s="87" t="n">
        <f aca="false">IF(AND($U83&gt;BP$6,$U83&lt;=BQ$6),+$T83,0)</f>
        <v>0</v>
      </c>
      <c r="BR83" s="87" t="n">
        <f aca="false">IF(AND($U83&gt;BQ$6,$U83&lt;=BR$6),+$T83,0)</f>
        <v>0</v>
      </c>
      <c r="BS83" s="87" t="n">
        <f aca="false">IF(AND($U83&gt;BR$6,$U83&lt;=BS$6),+$T83,0)</f>
        <v>0</v>
      </c>
      <c r="BT83" s="87" t="n">
        <f aca="false">IF(AND($U83&gt;BS$6,$U83&lt;=BT$6),+$T83,0)</f>
        <v>0</v>
      </c>
      <c r="BU83" s="87" t="n">
        <f aca="false">IF(AND($U83&gt;BT$6,$U83&lt;=BU$6),+$T83,0)</f>
        <v>0</v>
      </c>
      <c r="BV83" s="87" t="n">
        <f aca="false">IF(AND($U83&gt;BU$6,$U83&lt;=BV$6),+$T83,0)</f>
        <v>0</v>
      </c>
      <c r="BW83" s="87" t="n">
        <f aca="false">IF(AND($U83&gt;BV$6,$U83&lt;=BW$6),+$T83,0)</f>
        <v>0</v>
      </c>
      <c r="BX83" s="87" t="n">
        <f aca="false">IF(AND($U83&gt;BW$6,$U83&lt;=BX$6),+$T83,0)</f>
        <v>0</v>
      </c>
      <c r="BY83" s="87" t="n">
        <f aca="false">IF(AND($U83&gt;BX$6,$U83&lt;=BY$6),+$T83,0)</f>
        <v>0</v>
      </c>
      <c r="BZ83" s="87" t="n">
        <f aca="false">IF(AND($U83&gt;BY$6,$U83&lt;=BZ$6),+$T83,0)</f>
        <v>0</v>
      </c>
      <c r="CA83" s="87" t="n">
        <f aca="false">IF(AND($U83&gt;BZ$6,$U83&lt;=CA$6),+$T83,0)</f>
        <v>0</v>
      </c>
      <c r="CB83" s="87" t="n">
        <f aca="false">IF(AND($U83&gt;CA$6,$U83&lt;=CB$6),+$T83,0)</f>
        <v>0</v>
      </c>
      <c r="CC83" s="87" t="n">
        <f aca="false">IF(AND($U83&gt;CB$6,$U83&lt;=CC$6),+$T83,0)</f>
        <v>0</v>
      </c>
      <c r="CD83" s="87" t="n">
        <f aca="false">IF(AND($U83&gt;CC$6,$U83&lt;=CD$6),+$T83,0)</f>
        <v>0</v>
      </c>
      <c r="CE83" s="87" t="n">
        <f aca="false">IF(AND($U83&gt;CD$6,$U83&lt;=CE$6),+$T83,0)</f>
        <v>0</v>
      </c>
      <c r="CF83" s="87" t="n">
        <f aca="false">IF(AND($U83&gt;CE$6,$U83&lt;=CF$6),+$T83,0)</f>
        <v>0</v>
      </c>
      <c r="CG83" s="87" t="n">
        <f aca="false">IF(AND($U83&gt;CF$6,$U83&lt;=CG$6),+$T83,0)</f>
        <v>0</v>
      </c>
      <c r="CH83" s="87" t="n">
        <f aca="false">IF(AND($U83&gt;CG$6,$U83&lt;=CH$6),+$T83,0)</f>
        <v>0</v>
      </c>
      <c r="CI83" s="87" t="n">
        <f aca="false">IF(AND($U83&gt;CH$6,$U83&lt;=CI$6),+$T83,0)</f>
        <v>0</v>
      </c>
      <c r="CJ83" s="87" t="n">
        <f aca="false">IF(AND($U83&gt;CI$6,$U83&lt;=CJ$6),+$T83,0)</f>
        <v>0</v>
      </c>
      <c r="CK83" s="87" t="n">
        <f aca="false">IF(AND($U83&gt;CJ$6,$U83&lt;=CK$6),+$T83,0)</f>
        <v>0</v>
      </c>
      <c r="CL83" s="87" t="n">
        <f aca="false">IF(AND($U83&gt;CK$6,$U83&lt;=CL$6),+$T83,0)</f>
        <v>0</v>
      </c>
      <c r="CM83" s="87" t="n">
        <f aca="false">IF(AND($U83&gt;CL$6,$U83&lt;=CM$6),+$T83,0)</f>
        <v>0</v>
      </c>
      <c r="CN83" s="87" t="n">
        <f aca="false">IF(AND($U83&gt;CM$6,$U83&lt;=CN$6),+$T83,0)</f>
        <v>0</v>
      </c>
      <c r="CO83" s="87" t="n">
        <f aca="false">IF(AND($U83&gt;CN$6,$U83&lt;=CO$6),+$T83,0)</f>
        <v>0</v>
      </c>
      <c r="CP83" s="87" t="n">
        <f aca="false">IF(AND($U83&gt;CO$6,$U83&lt;=CP$6),+$T83,0)</f>
        <v>0</v>
      </c>
      <c r="CQ83" s="87" t="n">
        <f aca="false">IF(AND($U83&gt;CP$6,$U83&lt;=CQ$6),+$T83,0)</f>
        <v>0</v>
      </c>
      <c r="CR83" s="87" t="n">
        <f aca="false">IF(AND($U83&gt;CQ$6,$U83&lt;=CR$6),+$T83,0)</f>
        <v>0</v>
      </c>
      <c r="CS83" s="87" t="n">
        <f aca="false">IF(AND($U83&gt;CR$6,$U83&lt;=CS$6),+$T83,0)</f>
        <v>0</v>
      </c>
      <c r="CT83" s="87" t="n">
        <f aca="false">IF(AND($U83&gt;CS$6,$U83&lt;=CT$6),+$T83,0)</f>
        <v>0</v>
      </c>
      <c r="CU83" s="87" t="n">
        <f aca="false">IF(AND($U83&gt;CT$6,$U83&lt;=CU$6),+$T83,0)</f>
        <v>0</v>
      </c>
      <c r="CV83" s="87" t="n">
        <f aca="false">IF(AND($U83&gt;CU$6,$U83&lt;=CV$6),+$T83,0)</f>
        <v>0</v>
      </c>
      <c r="CW83" s="87" t="n">
        <f aca="false">IF(AND($U83&gt;CV$6,$U83&lt;=CW$6),+$T83,0)</f>
        <v>0</v>
      </c>
      <c r="CX83" s="87" t="n">
        <f aca="false">IF(AND($U83&gt;CW$6,$U83&lt;=CX$6),+$T83,0)</f>
        <v>0</v>
      </c>
      <c r="CY83" s="87" t="n">
        <f aca="false">IF(AND($U83&gt;CX$6,$U83&lt;=CY$6),+$T83,0)</f>
        <v>0</v>
      </c>
      <c r="CZ83" s="87" t="n">
        <f aca="false">IF(AND($U83&gt;CY$6,$U83&lt;=CZ$6),+$T83,0)</f>
        <v>0</v>
      </c>
      <c r="DA83" s="87" t="n">
        <f aca="false">IF(AND($U83&gt;CZ$6,$U83&lt;=DA$6),+$T83,0)</f>
        <v>0</v>
      </c>
      <c r="DB83" s="87" t="n">
        <f aca="false">IF(AND($U83&gt;DA$6,$U83&lt;=DB$6),+$T83,0)</f>
        <v>0</v>
      </c>
      <c r="DC83" s="87" t="n">
        <f aca="false">IF(AND($U83&gt;DB$6,$U83&lt;=DC$6),+$T83,0)</f>
        <v>0</v>
      </c>
      <c r="DD83" s="87" t="n">
        <f aca="false">IF(AND($U83&gt;DC$6,$U83&lt;=DD$6),+$T83,0)</f>
        <v>0</v>
      </c>
      <c r="DE83" s="87" t="n">
        <f aca="false">IF(AND($U83&gt;DD$6,$U83&lt;=DE$6),+$T83,0)</f>
        <v>0</v>
      </c>
      <c r="DF83" s="87" t="n">
        <f aca="false">IF(AND($U83&gt;DE$6,$U83&lt;=DF$6),+$T83,0)</f>
        <v>0</v>
      </c>
      <c r="DG83" s="87" t="n">
        <f aca="false">IF(AND($U83&gt;DF$6,$U83&lt;=DG$6),+$T83,0)</f>
        <v>0</v>
      </c>
      <c r="DH83" s="87" t="n">
        <f aca="false">IF(AND($U83&gt;DG$6,$U83&lt;=DH$6),+$T83,0)</f>
        <v>0</v>
      </c>
      <c r="DI83" s="87" t="n">
        <f aca="false">IF(AND($U83&gt;DH$6,$U83&lt;=DI$6),+$T83,0)</f>
        <v>0</v>
      </c>
      <c r="DJ83" s="87" t="n">
        <f aca="false">IF(AND($U83&gt;DI$6,$U83&lt;=DJ$6),+$T83,0)</f>
        <v>0</v>
      </c>
      <c r="DK83" s="87" t="n">
        <f aca="false">IF(AND($U83&gt;DJ$6,$U83&lt;=DK$6),+$T83,0)</f>
        <v>0</v>
      </c>
      <c r="DL83" s="87" t="n">
        <f aca="false">IF(AND($U83&gt;DK$6,$U83&lt;=DL$6),+$T83,0)</f>
        <v>0</v>
      </c>
      <c r="DM83" s="87" t="n">
        <f aca="false">IF(AND($U83&gt;DL$6,$U83&lt;=DM$6),+$T83,0)</f>
        <v>0</v>
      </c>
      <c r="DN83" s="87" t="n">
        <f aca="false">IF(AND($U83&gt;DM$6,$U83&lt;=DN$6),+$T83,0)</f>
        <v>0</v>
      </c>
      <c r="DO83" s="87" t="n">
        <f aca="false">IF(AND($U83&gt;DN$6,$U83&lt;=DO$6),+$T83,0)</f>
        <v>0</v>
      </c>
      <c r="DP83" s="87" t="n">
        <f aca="false">IF(AND($U83&gt;DO$6,$U83&lt;=DP$6),+$T83,0)</f>
        <v>0</v>
      </c>
      <c r="DQ83" s="87" t="n">
        <f aca="false">IF(AND($U83&gt;DP$6,$U83&lt;=DQ$6),+$T83,0)</f>
        <v>0</v>
      </c>
      <c r="DR83" s="87" t="n">
        <f aca="false">IF(AND($U83&gt;DQ$6,$U83&lt;=DR$6),+$T83,0)</f>
        <v>0</v>
      </c>
      <c r="DS83" s="87" t="n">
        <f aca="false">IF(AND($U83&gt;DR$6,$U83&lt;=DS$6),+$T83,0)</f>
        <v>0</v>
      </c>
      <c r="DT83" s="87" t="n">
        <f aca="false">IF(AND($U83&gt;DS$6,$U83&lt;=DT$6),+$T83,0)</f>
        <v>0</v>
      </c>
      <c r="DU83" s="87" t="n">
        <f aca="false">IF(AND($U83&gt;DT$6,$U83&lt;=DU$6),+$T83,0)</f>
        <v>0</v>
      </c>
      <c r="DV83" s="87" t="n">
        <f aca="false">IF(AND($U83&gt;DU$6,$U83&lt;=DV$6),+$T83,0)</f>
        <v>0</v>
      </c>
      <c r="DW83" s="87" t="n">
        <f aca="false">IF(AND($U83&gt;DV$6,$U83&lt;=DW$6),+$T83,0)</f>
        <v>0</v>
      </c>
      <c r="DX83" s="87" t="n">
        <f aca="false">IF(AND($U83&gt;DW$6,$U83&lt;=DX$6),+$T83,0)</f>
        <v>0</v>
      </c>
      <c r="DY83" s="87" t="n">
        <f aca="false">IF(AND($U83&gt;DX$6,$U83&lt;=DY$6),+$T83,0)</f>
        <v>0</v>
      </c>
      <c r="DZ83" s="87" t="n">
        <f aca="false">IF(AND($U83&gt;DY$6,$U83&lt;=DZ$6),+$T83,0)</f>
        <v>0</v>
      </c>
      <c r="EA83" s="87" t="n">
        <f aca="false">IF(AND($U83&gt;DZ$6,$U83&lt;=EA$6),+$T83,0)</f>
        <v>0</v>
      </c>
      <c r="EB83" s="87" t="n">
        <f aca="false">IF(AND($U83&gt;EA$6,$U83&lt;=EB$6),+$T83,0)</f>
        <v>0</v>
      </c>
      <c r="EC83" s="87" t="n">
        <f aca="false">IF(AND($U83&gt;EB$6,$U83&lt;=EC$6),+$T83,0)</f>
        <v>0</v>
      </c>
      <c r="ED83" s="87" t="n">
        <f aca="false">IF(AND($U83&gt;EC$6,$U83&lt;=ED$6),+$T83,0)</f>
        <v>0</v>
      </c>
      <c r="EE83" s="87" t="n">
        <f aca="false">IF(AND($U83&gt;ED$6,$U83&lt;=EE$6),+$T83,0)</f>
        <v>0</v>
      </c>
      <c r="EF83" s="87" t="n">
        <f aca="false">IF(AND($U83&gt;EE$6,$U83&lt;=EF$6),+$T83,0)</f>
        <v>0</v>
      </c>
      <c r="EG83" s="87" t="n">
        <f aca="false">IF(AND($U83&gt;EF$6,$U83&lt;=EG$6),+$T83,0)</f>
        <v>0</v>
      </c>
      <c r="EH83" s="87" t="n">
        <f aca="false">IF(AND($U83&gt;EG$6,$U83&lt;=EH$6),+$T83,0)</f>
        <v>0</v>
      </c>
      <c r="EI83" s="87" t="n">
        <f aca="false">IF(AND($U83&gt;EH$6,$U83&lt;=EI$6),+$T83,0)</f>
        <v>0</v>
      </c>
      <c r="EJ83" s="87" t="n">
        <f aca="false">IF(AND($U83&gt;EI$6,$U83&lt;=EJ$6),+$T83,0)</f>
        <v>0</v>
      </c>
      <c r="EK83" s="87" t="n">
        <f aca="false">IF(AND($U83&gt;EJ$6,$U83&lt;=EK$6),+$T83,0)</f>
        <v>0</v>
      </c>
      <c r="EL83" s="87" t="n">
        <f aca="false">IF(AND($U83&gt;EK$6,$U83&lt;=EL$6),+$T83,0)</f>
        <v>0</v>
      </c>
      <c r="EM83" s="87" t="n">
        <f aca="false">IF(AND($U83&gt;EL$6,$U83&lt;=EM$6),+$T83,0)</f>
        <v>0</v>
      </c>
      <c r="EN83" s="87" t="n">
        <f aca="false">IF(AND($U83&gt;EM$6,$U83&lt;=EN$6),+$T83,0)</f>
        <v>0</v>
      </c>
      <c r="EO83" s="87" t="n">
        <f aca="false">IF(AND($U83&gt;EN$6,$U83&lt;=EO$6),+$T83,0)</f>
        <v>0</v>
      </c>
      <c r="EP83" s="87" t="n">
        <f aca="false">IF(AND($U83&gt;EO$6,$U83&lt;=EP$6),+$T83,0)</f>
        <v>0</v>
      </c>
      <c r="EQ83" s="87" t="n">
        <f aca="false">IF(AND($U83&gt;EP$6,$U83&lt;=EQ$6),+$T83,0)</f>
        <v>0</v>
      </c>
      <c r="ER83" s="87" t="n">
        <f aca="false">IF(AND($U83&gt;EQ$6,$U83&lt;=ER$6),+$T83,0)</f>
        <v>0</v>
      </c>
      <c r="ES83" s="87" t="n">
        <f aca="false">IF(AND($U83&gt;ER$6,$U83&lt;=ES$6),+$T83,0)</f>
        <v>0</v>
      </c>
      <c r="ET83" s="87" t="n">
        <f aca="false">IF(AND($U83&gt;ES$6,$U83&lt;=ET$6),+$T83,0)</f>
        <v>0</v>
      </c>
      <c r="EU83" s="87" t="n">
        <f aca="false">IF(AND($U83&gt;ET$6,$U83&lt;=EU$6),+$T83,0)</f>
        <v>0</v>
      </c>
      <c r="EV83" s="87" t="n">
        <f aca="false">IF(AND($U83&gt;EU$6,$U83&lt;=EV$6),+$T83,0)</f>
        <v>0</v>
      </c>
      <c r="EW83" s="87" t="n">
        <f aca="false">IF(AND($U83&gt;EV$6,$U83&lt;=EW$6),+$T83,0)</f>
        <v>0</v>
      </c>
      <c r="EX83" s="87" t="n">
        <f aca="false">IF(AND($U83&gt;EW$6,$U83&lt;=EX$6),+$T83,0)</f>
        <v>0</v>
      </c>
      <c r="EY83" s="87" t="n">
        <f aca="false">IF(AND($U83&gt;EX$6,$U83&lt;=EY$6),+$T83,0)</f>
        <v>0</v>
      </c>
      <c r="EZ83" s="87" t="n">
        <f aca="false">IF(AND($U83&gt;EY$6,$U83&lt;=EZ$6),+$T83,0)</f>
        <v>0</v>
      </c>
      <c r="FA83" s="87" t="n">
        <f aca="false">IF(AND($U83&gt;EZ$6,$U83&lt;=FA$6),+$T83,0)</f>
        <v>0</v>
      </c>
      <c r="FB83" s="87" t="n">
        <f aca="false">IF(AND($U83&gt;FA$6,$U83&lt;=FB$6),+$T83,0)</f>
        <v>0</v>
      </c>
      <c r="FC83" s="87" t="n">
        <f aca="false">IF(AND($U83&gt;FB$6,$U83&lt;=FC$6),+$T83,0)</f>
        <v>0</v>
      </c>
      <c r="FD83" s="87" t="n">
        <f aca="false">IF(AND($U83&gt;FC$6,$U83&lt;=FD$6),+$T83,0)</f>
        <v>0</v>
      </c>
      <c r="FE83" s="87" t="n">
        <f aca="false">IF(AND($U83&gt;FD$6,$U83&lt;=FE$6),+$T83,0)</f>
        <v>0</v>
      </c>
      <c r="FF83" s="87" t="n">
        <f aca="false">IF(AND($U83&gt;FE$6,$U83&lt;=FF$6),+$T83,0)</f>
        <v>0</v>
      </c>
      <c r="FG83" s="87" t="n">
        <f aca="false">IF(AND($U83&gt;FF$6,$U83&lt;=FG$6),+$T83,0)</f>
        <v>0</v>
      </c>
      <c r="FH83" s="87" t="n">
        <f aca="false">IF(AND($U83&gt;FG$6,$U83&lt;=FH$6),+$T83,0)</f>
        <v>0</v>
      </c>
      <c r="FI83" s="87" t="n">
        <f aca="false">IF(AND($U83&gt;FH$6,$U83&lt;=FI$6),+$T83,0)</f>
        <v>0</v>
      </c>
      <c r="FJ83" s="87" t="n">
        <f aca="false">IF(AND($U83&gt;FI$6,$U83&lt;=FJ$6),+$T83,0)</f>
        <v>0</v>
      </c>
      <c r="FK83" s="87" t="n">
        <f aca="false">IF(AND($U83&gt;FJ$6,$U83&lt;=FK$6),+$T83,0)</f>
        <v>0</v>
      </c>
      <c r="FL83" s="87" t="n">
        <f aca="false">IF(AND($U83&gt;FK$6,$U83&lt;=FL$6),+$T83,0)</f>
        <v>0</v>
      </c>
      <c r="FM83" s="87" t="n">
        <f aca="false">IF(AND($U83&gt;FL$6,$U83&lt;=FM$6),+$T83,0)</f>
        <v>0</v>
      </c>
      <c r="FN83" s="87" t="n">
        <f aca="false">IF(AND($U83&gt;FM$6,$U83&lt;=FN$6),+$T83,0)</f>
        <v>0</v>
      </c>
      <c r="FO83" s="87" t="n">
        <f aca="false">IF(AND($U83&gt;FN$6,$U83&lt;=FO$6),+$T83,0)</f>
        <v>0</v>
      </c>
      <c r="FP83" s="87" t="n">
        <f aca="false">IF(AND($U83&gt;FO$6,$U83&lt;=FP$6),+$T83,0)</f>
        <v>0</v>
      </c>
      <c r="FQ83" s="87" t="n">
        <f aca="false">IF(AND($U83&gt;FP$6,$U83&lt;=FQ$6),+$T83,0)</f>
        <v>0</v>
      </c>
      <c r="FR83" s="87" t="n">
        <f aca="false">IF(AND($U83&gt;FQ$6,$U83&lt;=FR$6),+$T83,0)</f>
        <v>0</v>
      </c>
      <c r="FS83" s="87" t="n">
        <f aca="false">IF(AND($U83&gt;FR$6,$U83&lt;=FS$6),+$T83,0)</f>
        <v>0</v>
      </c>
      <c r="FT83" s="87" t="n">
        <f aca="false">IF(AND($U83&gt;FS$6,$U83&lt;=FT$6),+$T83,0)</f>
        <v>0</v>
      </c>
      <c r="FU83" s="87" t="n">
        <f aca="false">IF(AND($U83&gt;FT$6,$U83&lt;=FU$6),+$T83,0)</f>
        <v>0</v>
      </c>
      <c r="FV83" s="87" t="n">
        <f aca="false">IF(AND($U83&gt;FU$6,$U83&lt;=FV$6),+$T83,0)</f>
        <v>0</v>
      </c>
      <c r="FW83" s="87" t="n">
        <f aca="false">IF(AND($U83&gt;FV$6,$U83&lt;=FW$6),+$T83,0)</f>
        <v>0</v>
      </c>
      <c r="FX83" s="87" t="n">
        <f aca="false">IF(AND($U83&gt;FW$6,$U83&lt;=FX$6),+$T83,0)</f>
        <v>0</v>
      </c>
      <c r="FY83" s="87" t="n">
        <f aca="false">IF(AND($U83&gt;FX$6,$U83&lt;=FY$6),+$T83,0)</f>
        <v>0</v>
      </c>
      <c r="FZ83" s="87" t="n">
        <f aca="false">IF(AND($U83&gt;FY$6,$U83&lt;=FZ$6),+$T83,0)</f>
        <v>0</v>
      </c>
      <c r="GA83" s="87" t="n">
        <f aca="false">IF(AND($U83&gt;FZ$6,$U83&lt;=GA$6),+$T83,0)</f>
        <v>0</v>
      </c>
      <c r="GB83" s="87" t="n">
        <f aca="false">IF(AND($U83&gt;GA$6,$U83&lt;=GB$6),+$T83,0)</f>
        <v>0</v>
      </c>
      <c r="GC83" s="87"/>
      <c r="GD83" s="65" t="n">
        <f aca="false">SUM($X83:$GC83)</f>
        <v>2.41</v>
      </c>
      <c r="GE83" s="65" t="n">
        <f aca="false">+GD83-T83</f>
        <v>1.2</v>
      </c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  <c r="IV83" s="18"/>
      <c r="IW83" s="18"/>
    </row>
    <row r="84" customFormat="false" ht="12.75" hidden="false" customHeight="false" outlineLevel="0" collapsed="false">
      <c r="A84" s="96" t="n">
        <v>3</v>
      </c>
      <c r="B84" s="86" t="s">
        <v>260</v>
      </c>
      <c r="C84" s="97" t="s">
        <v>256</v>
      </c>
      <c r="D84" s="98" t="s">
        <v>295</v>
      </c>
      <c r="E84" s="0" t="s">
        <v>302</v>
      </c>
      <c r="F84" s="99" t="n">
        <v>37134</v>
      </c>
      <c r="H84" s="88" t="s">
        <v>340</v>
      </c>
      <c r="I84" s="43" t="s">
        <v>346</v>
      </c>
      <c r="J84" s="39" t="s">
        <v>256</v>
      </c>
      <c r="K84" s="39"/>
      <c r="L84" s="101" t="s">
        <v>284</v>
      </c>
      <c r="M84" s="35"/>
      <c r="N84" s="35"/>
      <c r="O84" s="101"/>
      <c r="P84" s="101"/>
      <c r="Q84" s="101"/>
      <c r="R84" s="105" t="n">
        <v>5</v>
      </c>
      <c r="S84" s="101" t="s">
        <v>288</v>
      </c>
      <c r="T84" s="55" t="n">
        <f aca="false">IF($S84="USD",+$R84,VLOOKUP($S84,Rates!$A$3:$C$7,3)*$R84)</f>
        <v>5</v>
      </c>
      <c r="U84" s="122" t="n">
        <f aca="false">DATE(2003,1,5)</f>
        <v>37626</v>
      </c>
      <c r="V84" s="18"/>
      <c r="W84" s="18"/>
      <c r="X84" s="87" t="n">
        <f aca="false">IF(AND($U84&gt;W$6,$U84&lt;=X$6),+$T84,0)</f>
        <v>0</v>
      </c>
      <c r="Y84" s="87" t="n">
        <f aca="false">IF(AND($U84&gt;X$6,$U84&lt;=Y$6),+$T84,0)</f>
        <v>0</v>
      </c>
      <c r="Z84" s="118" t="n">
        <v>0.6</v>
      </c>
      <c r="AA84" s="87" t="n">
        <f aca="false">IF(AND($U84&gt;Z$6,$U84&lt;=AA$6),+$T84,0)</f>
        <v>0</v>
      </c>
      <c r="AB84" s="87" t="n">
        <f aca="false">IF(AND($U84&gt;AA$6,$U84&lt;=AB$6),+$T84,0)</f>
        <v>0</v>
      </c>
      <c r="AC84" s="87" t="n">
        <f aca="false">IF(AND($U84&gt;AB$6,$U84&lt;=AC$6),+$T84,0)</f>
        <v>0</v>
      </c>
      <c r="AD84" s="87" t="n">
        <f aca="false">IF(AND($U84&gt;AC$6,$U84&lt;=AD$6),+$T84,0)</f>
        <v>5</v>
      </c>
      <c r="AE84" s="87" t="n">
        <f aca="false">IF(AND($U84&gt;AD$6,$U84&lt;=AE$6),+$T84,0)</f>
        <v>0</v>
      </c>
      <c r="AF84" s="87" t="n">
        <f aca="false">IF(AND($U84&gt;AE$6,$U84&lt;=AF$6),+$T84,0)</f>
        <v>0</v>
      </c>
      <c r="AG84" s="87" t="n">
        <f aca="false">IF(AND($U84&gt;AF$6,$U84&lt;=AG$6),+$T84,0)</f>
        <v>0</v>
      </c>
      <c r="AH84" s="87" t="n">
        <f aca="false">IF(AND($U84&gt;AG$6,$U84&lt;=AH$6),+$T84,0)</f>
        <v>0</v>
      </c>
      <c r="AI84" s="87" t="n">
        <f aca="false">IF(AND($U84&gt;AH$6,$U84&lt;=AI$6),+$T84,0)</f>
        <v>0</v>
      </c>
      <c r="AJ84" s="87" t="n">
        <f aca="false">IF(AND($U84&gt;AI$6,$U84&lt;=AJ$6),+$T84,0)</f>
        <v>0</v>
      </c>
      <c r="AK84" s="87" t="n">
        <f aca="false">IF(AND($U84&gt;AJ$6,$U84&lt;=AK$6),+$T84,0)</f>
        <v>0</v>
      </c>
      <c r="AL84" s="87" t="n">
        <f aca="false">IF(AND($U84&gt;AK$6,$U84&lt;=AL$6),+$T84,0)</f>
        <v>0</v>
      </c>
      <c r="AM84" s="87" t="n">
        <f aca="false">IF(AND($U84&gt;AL$6,$U84&lt;=AM$6),+$T84,0)</f>
        <v>0</v>
      </c>
      <c r="AN84" s="87" t="n">
        <f aca="false">IF(AND($U84&gt;AM$6,$U84&lt;=AN$6),+$T84,0)</f>
        <v>0</v>
      </c>
      <c r="AO84" s="87" t="n">
        <f aca="false">IF(AND($U84&gt;AN$6,$U84&lt;=AO$6),+$T84,0)</f>
        <v>0</v>
      </c>
      <c r="AP84" s="87" t="n">
        <f aca="false">IF(AND($U84&gt;AO$6,$U84&lt;=AP$6),+$T84,0)</f>
        <v>0</v>
      </c>
      <c r="AQ84" s="87" t="n">
        <f aca="false">IF(AND($U84&gt;AP$6,$U84&lt;=AQ$6),+$T84,0)</f>
        <v>0</v>
      </c>
      <c r="AR84" s="87" t="n">
        <f aca="false">IF(AND($U84&gt;AQ$6,$U84&lt;=AR$6),+$T84,0)</f>
        <v>0</v>
      </c>
      <c r="AS84" s="87" t="n">
        <f aca="false">IF(AND($U84&gt;AR$6,$U84&lt;=AS$6),+$T84,0)</f>
        <v>0</v>
      </c>
      <c r="AT84" s="87" t="n">
        <f aca="false">IF(AND($U84&gt;AS$6,$U84&lt;=AT$6),+$T84,0)</f>
        <v>0</v>
      </c>
      <c r="AU84" s="87" t="n">
        <f aca="false">IF(AND($U84&gt;AT$6,$U84&lt;=AU$6),+$T84,0)</f>
        <v>0</v>
      </c>
      <c r="AV84" s="87" t="n">
        <f aca="false">IF(AND($U84&gt;AU$6,$U84&lt;=AV$6),+$T84,0)</f>
        <v>0</v>
      </c>
      <c r="AW84" s="87" t="n">
        <f aca="false">IF(AND($U84&gt;AV$6,$U84&lt;=AW$6),+$T84,0)</f>
        <v>0</v>
      </c>
      <c r="AX84" s="87" t="n">
        <f aca="false">IF(AND($U84&gt;AW$6,$U84&lt;=AX$6),+$T84,0)</f>
        <v>0</v>
      </c>
      <c r="AY84" s="87" t="n">
        <f aca="false">IF(AND($U84&gt;AX$6,$U84&lt;=AY$6),+$T84,0)</f>
        <v>0</v>
      </c>
      <c r="AZ84" s="87" t="n">
        <f aca="false">IF(AND($U84&gt;AY$6,$U84&lt;=AZ$6),+$T84,0)</f>
        <v>0</v>
      </c>
      <c r="BA84" s="87" t="n">
        <f aca="false">IF(AND($U84&gt;AZ$6,$U84&lt;=BA$6),+$T84,0)</f>
        <v>0</v>
      </c>
      <c r="BB84" s="87" t="n">
        <f aca="false">IF(AND($U84&gt;BA$6,$U84&lt;=BB$6),+$T84,0)</f>
        <v>0</v>
      </c>
      <c r="BC84" s="87" t="n">
        <f aca="false">IF(AND($U84&gt;BB$6,$U84&lt;=BC$6),+$T84,0)</f>
        <v>0</v>
      </c>
      <c r="BD84" s="87" t="n">
        <f aca="false">IF(AND($U84&gt;BC$6,$U84&lt;=BD$6),+$T84,0)</f>
        <v>0</v>
      </c>
      <c r="BE84" s="87" t="n">
        <f aca="false">IF(AND($U84&gt;BD$6,$U84&lt;=BE$6),+$T84,0)</f>
        <v>0</v>
      </c>
      <c r="BF84" s="87" t="n">
        <f aca="false">IF(AND($U84&gt;BE$6,$U84&lt;=BF$6),+$T84,0)</f>
        <v>0</v>
      </c>
      <c r="BG84" s="87" t="n">
        <f aca="false">IF(AND($U84&gt;BF$6,$U84&lt;=BG$6),+$T84,0)</f>
        <v>0</v>
      </c>
      <c r="BH84" s="87" t="n">
        <f aca="false">IF(AND($U84&gt;BG$6,$U84&lt;=BH$6),+$T84,0)</f>
        <v>0</v>
      </c>
      <c r="BI84" s="87" t="n">
        <f aca="false">IF(AND($U84&gt;BH$6,$U84&lt;=BI$6),+$T84,0)</f>
        <v>0</v>
      </c>
      <c r="BJ84" s="87" t="n">
        <f aca="false">IF(AND($U84&gt;BI$6,$U84&lt;=BJ$6),+$T84,0)</f>
        <v>0</v>
      </c>
      <c r="BK84" s="87" t="n">
        <f aca="false">IF(AND($U84&gt;BJ$6,$U84&lt;=BK$6),+$T84,0)</f>
        <v>0</v>
      </c>
      <c r="BL84" s="87" t="n">
        <f aca="false">IF(AND($U84&gt;BK$6,$U84&lt;=BL$6),+$T84,0)</f>
        <v>0</v>
      </c>
      <c r="BM84" s="87" t="n">
        <f aca="false">IF(AND($U84&gt;BL$6,$U84&lt;=BM$6),+$T84,0)</f>
        <v>0</v>
      </c>
      <c r="BN84" s="87" t="n">
        <f aca="false">IF(AND($U84&gt;BM$6,$U84&lt;=BN$6),+$T84,0)</f>
        <v>0</v>
      </c>
      <c r="BO84" s="87" t="n">
        <f aca="false">IF(AND($U84&gt;BN$6,$U84&lt;=BO$6),+$T84,0)</f>
        <v>0</v>
      </c>
      <c r="BP84" s="87" t="n">
        <f aca="false">IF(AND($U84&gt;BO$6,$U84&lt;=BP$6),+$T84,0)</f>
        <v>0</v>
      </c>
      <c r="BQ84" s="87" t="n">
        <f aca="false">IF(AND($U84&gt;BP$6,$U84&lt;=BQ$6),+$T84,0)</f>
        <v>0</v>
      </c>
      <c r="BR84" s="87" t="n">
        <f aca="false">IF(AND($U84&gt;BQ$6,$U84&lt;=BR$6),+$T84,0)</f>
        <v>0</v>
      </c>
      <c r="BS84" s="87" t="n">
        <f aca="false">IF(AND($U84&gt;BR$6,$U84&lt;=BS$6),+$T84,0)</f>
        <v>0</v>
      </c>
      <c r="BT84" s="87" t="n">
        <f aca="false">IF(AND($U84&gt;BS$6,$U84&lt;=BT$6),+$T84,0)</f>
        <v>0</v>
      </c>
      <c r="BU84" s="87" t="n">
        <f aca="false">IF(AND($U84&gt;BT$6,$U84&lt;=BU$6),+$T84,0)</f>
        <v>0</v>
      </c>
      <c r="BV84" s="87" t="n">
        <f aca="false">IF(AND($U84&gt;BU$6,$U84&lt;=BV$6),+$T84,0)</f>
        <v>0</v>
      </c>
      <c r="BW84" s="87" t="n">
        <f aca="false">IF(AND($U84&gt;BV$6,$U84&lt;=BW$6),+$T84,0)</f>
        <v>0</v>
      </c>
      <c r="BX84" s="87" t="n">
        <f aca="false">IF(AND($U84&gt;BW$6,$U84&lt;=BX$6),+$T84,0)</f>
        <v>0</v>
      </c>
      <c r="BY84" s="87" t="n">
        <f aca="false">IF(AND($U84&gt;BX$6,$U84&lt;=BY$6),+$T84,0)</f>
        <v>0</v>
      </c>
      <c r="BZ84" s="87" t="n">
        <f aca="false">IF(AND($U84&gt;BY$6,$U84&lt;=BZ$6),+$T84,0)</f>
        <v>0</v>
      </c>
      <c r="CA84" s="87" t="n">
        <f aca="false">IF(AND($U84&gt;BZ$6,$U84&lt;=CA$6),+$T84,0)</f>
        <v>0</v>
      </c>
      <c r="CB84" s="87" t="n">
        <f aca="false">IF(AND($U84&gt;CA$6,$U84&lt;=CB$6),+$T84,0)</f>
        <v>0</v>
      </c>
      <c r="CC84" s="87" t="n">
        <f aca="false">IF(AND($U84&gt;CB$6,$U84&lt;=CC$6),+$T84,0)</f>
        <v>0</v>
      </c>
      <c r="CD84" s="87" t="n">
        <f aca="false">IF(AND($U84&gt;CC$6,$U84&lt;=CD$6),+$T84,0)</f>
        <v>0</v>
      </c>
      <c r="CE84" s="87" t="n">
        <f aca="false">IF(AND($U84&gt;CD$6,$U84&lt;=CE$6),+$T84,0)</f>
        <v>0</v>
      </c>
      <c r="CF84" s="87" t="n">
        <f aca="false">IF(AND($U84&gt;CE$6,$U84&lt;=CF$6),+$T84,0)</f>
        <v>0</v>
      </c>
      <c r="CG84" s="87" t="n">
        <f aca="false">IF(AND($U84&gt;CF$6,$U84&lt;=CG$6),+$T84,0)</f>
        <v>0</v>
      </c>
      <c r="CH84" s="87" t="n">
        <f aca="false">IF(AND($U84&gt;CG$6,$U84&lt;=CH$6),+$T84,0)</f>
        <v>0</v>
      </c>
      <c r="CI84" s="87" t="n">
        <f aca="false">IF(AND($U84&gt;CH$6,$U84&lt;=CI$6),+$T84,0)</f>
        <v>0</v>
      </c>
      <c r="CJ84" s="87" t="n">
        <f aca="false">IF(AND($U84&gt;CI$6,$U84&lt;=CJ$6),+$T84,0)</f>
        <v>0</v>
      </c>
      <c r="CK84" s="87" t="n">
        <f aca="false">IF(AND($U84&gt;CJ$6,$U84&lt;=CK$6),+$T84,0)</f>
        <v>0</v>
      </c>
      <c r="CL84" s="87" t="n">
        <f aca="false">IF(AND($U84&gt;CK$6,$U84&lt;=CL$6),+$T84,0)</f>
        <v>0</v>
      </c>
      <c r="CM84" s="87" t="n">
        <f aca="false">IF(AND($U84&gt;CL$6,$U84&lt;=CM$6),+$T84,0)</f>
        <v>0</v>
      </c>
      <c r="CN84" s="87" t="n">
        <f aca="false">IF(AND($U84&gt;CM$6,$U84&lt;=CN$6),+$T84,0)</f>
        <v>0</v>
      </c>
      <c r="CO84" s="87" t="n">
        <f aca="false">IF(AND($U84&gt;CN$6,$U84&lt;=CO$6),+$T84,0)</f>
        <v>0</v>
      </c>
      <c r="CP84" s="87" t="n">
        <f aca="false">IF(AND($U84&gt;CO$6,$U84&lt;=CP$6),+$T84,0)</f>
        <v>0</v>
      </c>
      <c r="CQ84" s="87" t="n">
        <f aca="false">IF(AND($U84&gt;CP$6,$U84&lt;=CQ$6),+$T84,0)</f>
        <v>0</v>
      </c>
      <c r="CR84" s="87" t="n">
        <f aca="false">IF(AND($U84&gt;CQ$6,$U84&lt;=CR$6),+$T84,0)</f>
        <v>0</v>
      </c>
      <c r="CS84" s="87" t="n">
        <f aca="false">IF(AND($U84&gt;CR$6,$U84&lt;=CS$6),+$T84,0)</f>
        <v>0</v>
      </c>
      <c r="CT84" s="87" t="n">
        <f aca="false">IF(AND($U84&gt;CS$6,$U84&lt;=CT$6),+$T84,0)</f>
        <v>0</v>
      </c>
      <c r="CU84" s="87" t="n">
        <f aca="false">IF(AND($U84&gt;CT$6,$U84&lt;=CU$6),+$T84,0)</f>
        <v>0</v>
      </c>
      <c r="CV84" s="87" t="n">
        <f aca="false">IF(AND($U84&gt;CU$6,$U84&lt;=CV$6),+$T84,0)</f>
        <v>0</v>
      </c>
      <c r="CW84" s="87" t="n">
        <f aca="false">IF(AND($U84&gt;CV$6,$U84&lt;=CW$6),+$T84,0)</f>
        <v>0</v>
      </c>
      <c r="CX84" s="87" t="n">
        <f aca="false">IF(AND($U84&gt;CW$6,$U84&lt;=CX$6),+$T84,0)</f>
        <v>0</v>
      </c>
      <c r="CY84" s="87" t="n">
        <f aca="false">IF(AND($U84&gt;CX$6,$U84&lt;=CY$6),+$T84,0)</f>
        <v>0</v>
      </c>
      <c r="CZ84" s="87" t="n">
        <f aca="false">IF(AND($U84&gt;CY$6,$U84&lt;=CZ$6),+$T84,0)</f>
        <v>0</v>
      </c>
      <c r="DA84" s="87" t="n">
        <f aca="false">IF(AND($U84&gt;CZ$6,$U84&lt;=DA$6),+$T84,0)</f>
        <v>0</v>
      </c>
      <c r="DB84" s="87" t="n">
        <f aca="false">IF(AND($U84&gt;DA$6,$U84&lt;=DB$6),+$T84,0)</f>
        <v>0</v>
      </c>
      <c r="DC84" s="87" t="n">
        <f aca="false">IF(AND($U84&gt;DB$6,$U84&lt;=DC$6),+$T84,0)</f>
        <v>0</v>
      </c>
      <c r="DD84" s="87" t="n">
        <f aca="false">IF(AND($U84&gt;DC$6,$U84&lt;=DD$6),+$T84,0)</f>
        <v>0</v>
      </c>
      <c r="DE84" s="87" t="n">
        <f aca="false">IF(AND($U84&gt;DD$6,$U84&lt;=DE$6),+$T84,0)</f>
        <v>0</v>
      </c>
      <c r="DF84" s="87" t="n">
        <f aca="false">IF(AND($U84&gt;DE$6,$U84&lt;=DF$6),+$T84,0)</f>
        <v>0</v>
      </c>
      <c r="DG84" s="87" t="n">
        <f aca="false">IF(AND($U84&gt;DF$6,$U84&lt;=DG$6),+$T84,0)</f>
        <v>0</v>
      </c>
      <c r="DH84" s="87" t="n">
        <f aca="false">IF(AND($U84&gt;DG$6,$U84&lt;=DH$6),+$T84,0)</f>
        <v>0</v>
      </c>
      <c r="DI84" s="87" t="n">
        <f aca="false">IF(AND($U84&gt;DH$6,$U84&lt;=DI$6),+$T84,0)</f>
        <v>0</v>
      </c>
      <c r="DJ84" s="87" t="n">
        <f aca="false">IF(AND($U84&gt;DI$6,$U84&lt;=DJ$6),+$T84,0)</f>
        <v>0</v>
      </c>
      <c r="DK84" s="87" t="n">
        <f aca="false">IF(AND($U84&gt;DJ$6,$U84&lt;=DK$6),+$T84,0)</f>
        <v>0</v>
      </c>
      <c r="DL84" s="87" t="n">
        <f aca="false">IF(AND($U84&gt;DK$6,$U84&lt;=DL$6),+$T84,0)</f>
        <v>0</v>
      </c>
      <c r="DM84" s="87" t="n">
        <f aca="false">IF(AND($U84&gt;DL$6,$U84&lt;=DM$6),+$T84,0)</f>
        <v>0</v>
      </c>
      <c r="DN84" s="87" t="n">
        <f aca="false">IF(AND($U84&gt;DM$6,$U84&lt;=DN$6),+$T84,0)</f>
        <v>0</v>
      </c>
      <c r="DO84" s="87" t="n">
        <f aca="false">IF(AND($U84&gt;DN$6,$U84&lt;=DO$6),+$T84,0)</f>
        <v>0</v>
      </c>
      <c r="DP84" s="87" t="n">
        <f aca="false">IF(AND($U84&gt;DO$6,$U84&lt;=DP$6),+$T84,0)</f>
        <v>0</v>
      </c>
      <c r="DQ84" s="87" t="n">
        <f aca="false">IF(AND($U84&gt;DP$6,$U84&lt;=DQ$6),+$T84,0)</f>
        <v>0</v>
      </c>
      <c r="DR84" s="87" t="n">
        <f aca="false">IF(AND($U84&gt;DQ$6,$U84&lt;=DR$6),+$T84,0)</f>
        <v>0</v>
      </c>
      <c r="DS84" s="87" t="n">
        <f aca="false">IF(AND($U84&gt;DR$6,$U84&lt;=DS$6),+$T84,0)</f>
        <v>0</v>
      </c>
      <c r="DT84" s="87" t="n">
        <f aca="false">IF(AND($U84&gt;DS$6,$U84&lt;=DT$6),+$T84,0)</f>
        <v>0</v>
      </c>
      <c r="DU84" s="87" t="n">
        <f aca="false">IF(AND($U84&gt;DT$6,$U84&lt;=DU$6),+$T84,0)</f>
        <v>0</v>
      </c>
      <c r="DV84" s="87" t="n">
        <f aca="false">IF(AND($U84&gt;DU$6,$U84&lt;=DV$6),+$T84,0)</f>
        <v>0</v>
      </c>
      <c r="DW84" s="87" t="n">
        <f aca="false">IF(AND($U84&gt;DV$6,$U84&lt;=DW$6),+$T84,0)</f>
        <v>0</v>
      </c>
      <c r="DX84" s="87" t="n">
        <f aca="false">IF(AND($U84&gt;DW$6,$U84&lt;=DX$6),+$T84,0)</f>
        <v>0</v>
      </c>
      <c r="DY84" s="87" t="n">
        <f aca="false">IF(AND($U84&gt;DX$6,$U84&lt;=DY$6),+$T84,0)</f>
        <v>0</v>
      </c>
      <c r="DZ84" s="87" t="n">
        <f aca="false">IF(AND($U84&gt;DY$6,$U84&lt;=DZ$6),+$T84,0)</f>
        <v>0</v>
      </c>
      <c r="EA84" s="87" t="n">
        <f aca="false">IF(AND($U84&gt;DZ$6,$U84&lt;=EA$6),+$T84,0)</f>
        <v>0</v>
      </c>
      <c r="EB84" s="87" t="n">
        <f aca="false">IF(AND($U84&gt;EA$6,$U84&lt;=EB$6),+$T84,0)</f>
        <v>0</v>
      </c>
      <c r="EC84" s="87" t="n">
        <f aca="false">IF(AND($U84&gt;EB$6,$U84&lt;=EC$6),+$T84,0)</f>
        <v>0</v>
      </c>
      <c r="ED84" s="87" t="n">
        <f aca="false">IF(AND($U84&gt;EC$6,$U84&lt;=ED$6),+$T84,0)</f>
        <v>0</v>
      </c>
      <c r="EE84" s="87" t="n">
        <f aca="false">IF(AND($U84&gt;ED$6,$U84&lt;=EE$6),+$T84,0)</f>
        <v>0</v>
      </c>
      <c r="EF84" s="87" t="n">
        <f aca="false">IF(AND($U84&gt;EE$6,$U84&lt;=EF$6),+$T84,0)</f>
        <v>0</v>
      </c>
      <c r="EG84" s="87" t="n">
        <f aca="false">IF(AND($U84&gt;EF$6,$U84&lt;=EG$6),+$T84,0)</f>
        <v>0</v>
      </c>
      <c r="EH84" s="87" t="n">
        <f aca="false">IF(AND($U84&gt;EG$6,$U84&lt;=EH$6),+$T84,0)</f>
        <v>0</v>
      </c>
      <c r="EI84" s="87" t="n">
        <f aca="false">IF(AND($U84&gt;EH$6,$U84&lt;=EI$6),+$T84,0)</f>
        <v>0</v>
      </c>
      <c r="EJ84" s="87" t="n">
        <f aca="false">IF(AND($U84&gt;EI$6,$U84&lt;=EJ$6),+$T84,0)</f>
        <v>0</v>
      </c>
      <c r="EK84" s="87" t="n">
        <f aca="false">IF(AND($U84&gt;EJ$6,$U84&lt;=EK$6),+$T84,0)</f>
        <v>0</v>
      </c>
      <c r="EL84" s="87" t="n">
        <f aca="false">IF(AND($U84&gt;EK$6,$U84&lt;=EL$6),+$T84,0)</f>
        <v>0</v>
      </c>
      <c r="EM84" s="87" t="n">
        <f aca="false">IF(AND($U84&gt;EL$6,$U84&lt;=EM$6),+$T84,0)</f>
        <v>0</v>
      </c>
      <c r="EN84" s="87" t="n">
        <f aca="false">IF(AND($U84&gt;EM$6,$U84&lt;=EN$6),+$T84,0)</f>
        <v>0</v>
      </c>
      <c r="EO84" s="87" t="n">
        <f aca="false">IF(AND($U84&gt;EN$6,$U84&lt;=EO$6),+$T84,0)</f>
        <v>0</v>
      </c>
      <c r="EP84" s="87" t="n">
        <f aca="false">IF(AND($U84&gt;EO$6,$U84&lt;=EP$6),+$T84,0)</f>
        <v>0</v>
      </c>
      <c r="EQ84" s="87" t="n">
        <f aca="false">IF(AND($U84&gt;EP$6,$U84&lt;=EQ$6),+$T84,0)</f>
        <v>0</v>
      </c>
      <c r="ER84" s="87" t="n">
        <f aca="false">IF(AND($U84&gt;EQ$6,$U84&lt;=ER$6),+$T84,0)</f>
        <v>0</v>
      </c>
      <c r="ES84" s="87" t="n">
        <f aca="false">IF(AND($U84&gt;ER$6,$U84&lt;=ES$6),+$T84,0)</f>
        <v>0</v>
      </c>
      <c r="ET84" s="87" t="n">
        <f aca="false">IF(AND($U84&gt;ES$6,$U84&lt;=ET$6),+$T84,0)</f>
        <v>0</v>
      </c>
      <c r="EU84" s="87" t="n">
        <f aca="false">IF(AND($U84&gt;ET$6,$U84&lt;=EU$6),+$T84,0)</f>
        <v>0</v>
      </c>
      <c r="EV84" s="87" t="n">
        <f aca="false">IF(AND($U84&gt;EU$6,$U84&lt;=EV$6),+$T84,0)</f>
        <v>0</v>
      </c>
      <c r="EW84" s="87" t="n">
        <f aca="false">IF(AND($U84&gt;EV$6,$U84&lt;=EW$6),+$T84,0)</f>
        <v>0</v>
      </c>
      <c r="EX84" s="87" t="n">
        <f aca="false">IF(AND($U84&gt;EW$6,$U84&lt;=EX$6),+$T84,0)</f>
        <v>0</v>
      </c>
      <c r="EY84" s="87" t="n">
        <f aca="false">IF(AND($U84&gt;EX$6,$U84&lt;=EY$6),+$T84,0)</f>
        <v>0</v>
      </c>
      <c r="EZ84" s="87" t="n">
        <f aca="false">IF(AND($U84&gt;EY$6,$U84&lt;=EZ$6),+$T84,0)</f>
        <v>0</v>
      </c>
      <c r="FA84" s="87" t="n">
        <f aca="false">IF(AND($U84&gt;EZ$6,$U84&lt;=FA$6),+$T84,0)</f>
        <v>0</v>
      </c>
      <c r="FB84" s="87" t="n">
        <f aca="false">IF(AND($U84&gt;FA$6,$U84&lt;=FB$6),+$T84,0)</f>
        <v>0</v>
      </c>
      <c r="FC84" s="87" t="n">
        <f aca="false">IF(AND($U84&gt;FB$6,$U84&lt;=FC$6),+$T84,0)</f>
        <v>0</v>
      </c>
      <c r="FD84" s="87" t="n">
        <f aca="false">IF(AND($U84&gt;FC$6,$U84&lt;=FD$6),+$T84,0)</f>
        <v>0</v>
      </c>
      <c r="FE84" s="87" t="n">
        <f aca="false">IF(AND($U84&gt;FD$6,$U84&lt;=FE$6),+$T84,0)</f>
        <v>0</v>
      </c>
      <c r="FF84" s="87" t="n">
        <f aca="false">IF(AND($U84&gt;FE$6,$U84&lt;=FF$6),+$T84,0)</f>
        <v>0</v>
      </c>
      <c r="FG84" s="87" t="n">
        <f aca="false">IF(AND($U84&gt;FF$6,$U84&lt;=FG$6),+$T84,0)</f>
        <v>0</v>
      </c>
      <c r="FH84" s="87" t="n">
        <f aca="false">IF(AND($U84&gt;FG$6,$U84&lt;=FH$6),+$T84,0)</f>
        <v>0</v>
      </c>
      <c r="FI84" s="87" t="n">
        <f aca="false">IF(AND($U84&gt;FH$6,$U84&lt;=FI$6),+$T84,0)</f>
        <v>0</v>
      </c>
      <c r="FJ84" s="87" t="n">
        <f aca="false">IF(AND($U84&gt;FI$6,$U84&lt;=FJ$6),+$T84,0)</f>
        <v>0</v>
      </c>
      <c r="FK84" s="87" t="n">
        <f aca="false">IF(AND($U84&gt;FJ$6,$U84&lt;=FK$6),+$T84,0)</f>
        <v>0</v>
      </c>
      <c r="FL84" s="87" t="n">
        <f aca="false">IF(AND($U84&gt;FK$6,$U84&lt;=FL$6),+$T84,0)</f>
        <v>0</v>
      </c>
      <c r="FM84" s="87" t="n">
        <f aca="false">IF(AND($U84&gt;FL$6,$U84&lt;=FM$6),+$T84,0)</f>
        <v>0</v>
      </c>
      <c r="FN84" s="87" t="n">
        <f aca="false">IF(AND($U84&gt;FM$6,$U84&lt;=FN$6),+$T84,0)</f>
        <v>0</v>
      </c>
      <c r="FO84" s="87" t="n">
        <f aca="false">IF(AND($U84&gt;FN$6,$U84&lt;=FO$6),+$T84,0)</f>
        <v>0</v>
      </c>
      <c r="FP84" s="87" t="n">
        <f aca="false">IF(AND($U84&gt;FO$6,$U84&lt;=FP$6),+$T84,0)</f>
        <v>0</v>
      </c>
      <c r="FQ84" s="87" t="n">
        <f aca="false">IF(AND($U84&gt;FP$6,$U84&lt;=FQ$6),+$T84,0)</f>
        <v>0</v>
      </c>
      <c r="FR84" s="87" t="n">
        <f aca="false">IF(AND($U84&gt;FQ$6,$U84&lt;=FR$6),+$T84,0)</f>
        <v>0</v>
      </c>
      <c r="FS84" s="87" t="n">
        <f aca="false">IF(AND($U84&gt;FR$6,$U84&lt;=FS$6),+$T84,0)</f>
        <v>0</v>
      </c>
      <c r="FT84" s="87" t="n">
        <f aca="false">IF(AND($U84&gt;FS$6,$U84&lt;=FT$6),+$T84,0)</f>
        <v>0</v>
      </c>
      <c r="FU84" s="87" t="n">
        <f aca="false">IF(AND($U84&gt;FT$6,$U84&lt;=FU$6),+$T84,0)</f>
        <v>0</v>
      </c>
      <c r="FV84" s="87" t="n">
        <f aca="false">IF(AND($U84&gt;FU$6,$U84&lt;=FV$6),+$T84,0)</f>
        <v>0</v>
      </c>
      <c r="FW84" s="87" t="n">
        <f aca="false">IF(AND($U84&gt;FV$6,$U84&lt;=FW$6),+$T84,0)</f>
        <v>0</v>
      </c>
      <c r="FX84" s="87" t="n">
        <f aca="false">IF(AND($U84&gt;FW$6,$U84&lt;=FX$6),+$T84,0)</f>
        <v>0</v>
      </c>
      <c r="FY84" s="87" t="n">
        <f aca="false">IF(AND($U84&gt;FX$6,$U84&lt;=FY$6),+$T84,0)</f>
        <v>0</v>
      </c>
      <c r="FZ84" s="87" t="n">
        <f aca="false">IF(AND($U84&gt;FY$6,$U84&lt;=FZ$6),+$T84,0)</f>
        <v>0</v>
      </c>
      <c r="GA84" s="87" t="n">
        <f aca="false">IF(AND($U84&gt;FZ$6,$U84&lt;=GA$6),+$T84,0)</f>
        <v>0</v>
      </c>
      <c r="GB84" s="87" t="n">
        <f aca="false">IF(AND($U84&gt;GA$6,$U84&lt;=GB$6),+$T84,0)</f>
        <v>0</v>
      </c>
      <c r="GC84" s="87"/>
      <c r="GD84" s="65" t="n">
        <f aca="false">SUM($X84:$GC84)</f>
        <v>5.6</v>
      </c>
      <c r="GE84" s="65" t="n">
        <f aca="false">+GD84-T84</f>
        <v>0.6</v>
      </c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  <c r="IV84" s="18"/>
      <c r="IW84" s="18"/>
    </row>
    <row r="85" customFormat="false" ht="12.75" hidden="false" customHeight="false" outlineLevel="0" collapsed="false">
      <c r="A85" s="96" t="n">
        <v>3</v>
      </c>
      <c r="B85" s="86" t="s">
        <v>260</v>
      </c>
      <c r="C85" s="97" t="s">
        <v>256</v>
      </c>
      <c r="D85" s="98" t="s">
        <v>295</v>
      </c>
      <c r="E85" s="0" t="s">
        <v>302</v>
      </c>
      <c r="F85" s="99" t="n">
        <v>37134</v>
      </c>
      <c r="H85" s="88" t="s">
        <v>340</v>
      </c>
      <c r="I85" s="43" t="s">
        <v>347</v>
      </c>
      <c r="J85" s="39" t="s">
        <v>283</v>
      </c>
      <c r="K85" s="39"/>
      <c r="L85" s="101" t="s">
        <v>284</v>
      </c>
      <c r="M85" s="35" t="s">
        <v>348</v>
      </c>
      <c r="N85" s="35" t="s">
        <v>349</v>
      </c>
      <c r="O85" s="101"/>
      <c r="P85" s="101"/>
      <c r="Q85" s="101"/>
      <c r="R85" s="105" t="n">
        <v>17.625</v>
      </c>
      <c r="S85" s="101" t="s">
        <v>288</v>
      </c>
      <c r="T85" s="55" t="n">
        <f aca="false">IF($S85="USD",+$R85,VLOOKUP($S85,Rates!$A$3:$C$7,3)*$R85)</f>
        <v>17.625</v>
      </c>
      <c r="U85" s="122" t="n">
        <f aca="false">DATE(2003,6,30)</f>
        <v>37802</v>
      </c>
      <c r="V85" s="18"/>
      <c r="W85" s="18"/>
      <c r="X85" s="87" t="n">
        <f aca="false">IF(AND($U85&gt;W$6,$U85&lt;=X$6),+$T85,0)</f>
        <v>0</v>
      </c>
      <c r="Y85" s="118" t="n">
        <v>7.9</v>
      </c>
      <c r="Z85" s="87" t="n">
        <f aca="false">IF(AND($U85&gt;Y$6,$U85&lt;=Z$6),+$T85,0)</f>
        <v>0</v>
      </c>
      <c r="AA85" s="87" t="n">
        <f aca="false">IF(AND($U85&gt;Z$6,$U85&lt;=AA$6),+$T85,0)</f>
        <v>0</v>
      </c>
      <c r="AB85" s="87" t="n">
        <f aca="false">IF(AND($U85&gt;AA$6,$U85&lt;=AB$6),+$T85,0)</f>
        <v>0</v>
      </c>
      <c r="AC85" s="87" t="n">
        <f aca="false">IF(AND($U85&gt;AB$6,$U85&lt;=AC$6),+$T85,0)</f>
        <v>0</v>
      </c>
      <c r="AD85" s="87" t="n">
        <f aca="false">IF(AND($U85&gt;AC$6,$U85&lt;=AD$6),+$T85,0)</f>
        <v>0</v>
      </c>
      <c r="AE85" s="87" t="n">
        <f aca="false">IF(AND($U85&gt;AD$6,$U85&lt;=AE$6),+$T85,0)</f>
        <v>17.625</v>
      </c>
      <c r="AF85" s="87" t="n">
        <f aca="false">IF(AND($U85&gt;AE$6,$U85&lt;=AF$6),+$T85,0)</f>
        <v>0</v>
      </c>
      <c r="AG85" s="87" t="n">
        <f aca="false">IF(AND($U85&gt;AF$6,$U85&lt;=AG$6),+$T85,0)</f>
        <v>0</v>
      </c>
      <c r="AH85" s="87" t="n">
        <f aca="false">IF(AND($U85&gt;AG$6,$U85&lt;=AH$6),+$T85,0)</f>
        <v>0</v>
      </c>
      <c r="AI85" s="87" t="n">
        <f aca="false">IF(AND($U85&gt;AH$6,$U85&lt;=AI$6),+$T85,0)</f>
        <v>0</v>
      </c>
      <c r="AJ85" s="87" t="n">
        <f aca="false">IF(AND($U85&gt;AI$6,$U85&lt;=AJ$6),+$T85,0)</f>
        <v>0</v>
      </c>
      <c r="AK85" s="87" t="n">
        <f aca="false">IF(AND($U85&gt;AJ$6,$U85&lt;=AK$6),+$T85,0)</f>
        <v>0</v>
      </c>
      <c r="AL85" s="87" t="n">
        <f aca="false">IF(AND($U85&gt;AK$6,$U85&lt;=AL$6),+$T85,0)</f>
        <v>0</v>
      </c>
      <c r="AM85" s="87" t="n">
        <f aca="false">IF(AND($U85&gt;AL$6,$U85&lt;=AM$6),+$T85,0)</f>
        <v>0</v>
      </c>
      <c r="AN85" s="87" t="n">
        <f aca="false">IF(AND($U85&gt;AM$6,$U85&lt;=AN$6),+$T85,0)</f>
        <v>0</v>
      </c>
      <c r="AO85" s="87" t="n">
        <f aca="false">IF(AND($U85&gt;AN$6,$U85&lt;=AO$6),+$T85,0)</f>
        <v>0</v>
      </c>
      <c r="AP85" s="87" t="n">
        <f aca="false">IF(AND($U85&gt;AO$6,$U85&lt;=AP$6),+$T85,0)</f>
        <v>0</v>
      </c>
      <c r="AQ85" s="87" t="n">
        <f aca="false">IF(AND($U85&gt;AP$6,$U85&lt;=AQ$6),+$T85,0)</f>
        <v>0</v>
      </c>
      <c r="AR85" s="87" t="n">
        <f aca="false">IF(AND($U85&gt;AQ$6,$U85&lt;=AR$6),+$T85,0)</f>
        <v>0</v>
      </c>
      <c r="AS85" s="87" t="n">
        <f aca="false">IF(AND($U85&gt;AR$6,$U85&lt;=AS$6),+$T85,0)</f>
        <v>0</v>
      </c>
      <c r="AT85" s="87" t="n">
        <f aca="false">IF(AND($U85&gt;AS$6,$U85&lt;=AT$6),+$T85,0)</f>
        <v>0</v>
      </c>
      <c r="AU85" s="87" t="n">
        <f aca="false">IF(AND($U85&gt;AT$6,$U85&lt;=AU$6),+$T85,0)</f>
        <v>0</v>
      </c>
      <c r="AV85" s="87" t="n">
        <f aca="false">IF(AND($U85&gt;AU$6,$U85&lt;=AV$6),+$T85,0)</f>
        <v>0</v>
      </c>
      <c r="AW85" s="87" t="n">
        <f aca="false">IF(AND($U85&gt;AV$6,$U85&lt;=AW$6),+$T85,0)</f>
        <v>0</v>
      </c>
      <c r="AX85" s="87" t="n">
        <f aca="false">IF(AND($U85&gt;AW$6,$U85&lt;=AX$6),+$T85,0)</f>
        <v>0</v>
      </c>
      <c r="AY85" s="87" t="n">
        <f aca="false">IF(AND($U85&gt;AX$6,$U85&lt;=AY$6),+$T85,0)</f>
        <v>0</v>
      </c>
      <c r="AZ85" s="87" t="n">
        <f aca="false">IF(AND($U85&gt;AY$6,$U85&lt;=AZ$6),+$T85,0)</f>
        <v>0</v>
      </c>
      <c r="BA85" s="87" t="n">
        <f aca="false">IF(AND($U85&gt;AZ$6,$U85&lt;=BA$6),+$T85,0)</f>
        <v>0</v>
      </c>
      <c r="BB85" s="87" t="n">
        <f aca="false">IF(AND($U85&gt;BA$6,$U85&lt;=BB$6),+$T85,0)</f>
        <v>0</v>
      </c>
      <c r="BC85" s="87" t="n">
        <f aca="false">IF(AND($U85&gt;BB$6,$U85&lt;=BC$6),+$T85,0)</f>
        <v>0</v>
      </c>
      <c r="BD85" s="87" t="n">
        <f aca="false">IF(AND($U85&gt;BC$6,$U85&lt;=BD$6),+$T85,0)</f>
        <v>0</v>
      </c>
      <c r="BE85" s="87" t="n">
        <f aca="false">IF(AND($U85&gt;BD$6,$U85&lt;=BE$6),+$T85,0)</f>
        <v>0</v>
      </c>
      <c r="BF85" s="87" t="n">
        <f aca="false">IF(AND($U85&gt;BE$6,$U85&lt;=BF$6),+$T85,0)</f>
        <v>0</v>
      </c>
      <c r="BG85" s="87" t="n">
        <f aca="false">IF(AND($U85&gt;BF$6,$U85&lt;=BG$6),+$T85,0)</f>
        <v>0</v>
      </c>
      <c r="BH85" s="87" t="n">
        <f aca="false">IF(AND($U85&gt;BG$6,$U85&lt;=BH$6),+$T85,0)</f>
        <v>0</v>
      </c>
      <c r="BI85" s="87" t="n">
        <f aca="false">IF(AND($U85&gt;BH$6,$U85&lt;=BI$6),+$T85,0)</f>
        <v>0</v>
      </c>
      <c r="BJ85" s="87" t="n">
        <f aca="false">IF(AND($U85&gt;BI$6,$U85&lt;=BJ$6),+$T85,0)</f>
        <v>0</v>
      </c>
      <c r="BK85" s="87" t="n">
        <f aca="false">IF(AND($U85&gt;BJ$6,$U85&lt;=BK$6),+$T85,0)</f>
        <v>0</v>
      </c>
      <c r="BL85" s="87" t="n">
        <f aca="false">IF(AND($U85&gt;BK$6,$U85&lt;=BL$6),+$T85,0)</f>
        <v>0</v>
      </c>
      <c r="BM85" s="87" t="n">
        <f aca="false">IF(AND($U85&gt;BL$6,$U85&lt;=BM$6),+$T85,0)</f>
        <v>0</v>
      </c>
      <c r="BN85" s="87" t="n">
        <f aca="false">IF(AND($U85&gt;BM$6,$U85&lt;=BN$6),+$T85,0)</f>
        <v>0</v>
      </c>
      <c r="BO85" s="87" t="n">
        <f aca="false">IF(AND($U85&gt;BN$6,$U85&lt;=BO$6),+$T85,0)</f>
        <v>0</v>
      </c>
      <c r="BP85" s="87" t="n">
        <f aca="false">IF(AND($U85&gt;BO$6,$U85&lt;=BP$6),+$T85,0)</f>
        <v>0</v>
      </c>
      <c r="BQ85" s="87" t="n">
        <f aca="false">IF(AND($U85&gt;BP$6,$U85&lt;=BQ$6),+$T85,0)</f>
        <v>0</v>
      </c>
      <c r="BR85" s="87" t="n">
        <f aca="false">IF(AND($U85&gt;BQ$6,$U85&lt;=BR$6),+$T85,0)</f>
        <v>0</v>
      </c>
      <c r="BS85" s="87" t="n">
        <f aca="false">IF(AND($U85&gt;BR$6,$U85&lt;=BS$6),+$T85,0)</f>
        <v>0</v>
      </c>
      <c r="BT85" s="87" t="n">
        <f aca="false">IF(AND($U85&gt;BS$6,$U85&lt;=BT$6),+$T85,0)</f>
        <v>0</v>
      </c>
      <c r="BU85" s="87" t="n">
        <f aca="false">IF(AND($U85&gt;BT$6,$U85&lt;=BU$6),+$T85,0)</f>
        <v>0</v>
      </c>
      <c r="BV85" s="87" t="n">
        <f aca="false">IF(AND($U85&gt;BU$6,$U85&lt;=BV$6),+$T85,0)</f>
        <v>0</v>
      </c>
      <c r="BW85" s="87" t="n">
        <f aca="false">IF(AND($U85&gt;BV$6,$U85&lt;=BW$6),+$T85,0)</f>
        <v>0</v>
      </c>
      <c r="BX85" s="87" t="n">
        <f aca="false">IF(AND($U85&gt;BW$6,$U85&lt;=BX$6),+$T85,0)</f>
        <v>0</v>
      </c>
      <c r="BY85" s="87" t="n">
        <f aca="false">IF(AND($U85&gt;BX$6,$U85&lt;=BY$6),+$T85,0)</f>
        <v>0</v>
      </c>
      <c r="BZ85" s="87" t="n">
        <f aca="false">IF(AND($U85&gt;BY$6,$U85&lt;=BZ$6),+$T85,0)</f>
        <v>0</v>
      </c>
      <c r="CA85" s="87" t="n">
        <f aca="false">IF(AND($U85&gt;BZ$6,$U85&lt;=CA$6),+$T85,0)</f>
        <v>0</v>
      </c>
      <c r="CB85" s="87" t="n">
        <f aca="false">IF(AND($U85&gt;CA$6,$U85&lt;=CB$6),+$T85,0)</f>
        <v>0</v>
      </c>
      <c r="CC85" s="87" t="n">
        <f aca="false">IF(AND($U85&gt;CB$6,$U85&lt;=CC$6),+$T85,0)</f>
        <v>0</v>
      </c>
      <c r="CD85" s="87" t="n">
        <f aca="false">IF(AND($U85&gt;CC$6,$U85&lt;=CD$6),+$T85,0)</f>
        <v>0</v>
      </c>
      <c r="CE85" s="87" t="n">
        <f aca="false">IF(AND($U85&gt;CD$6,$U85&lt;=CE$6),+$T85,0)</f>
        <v>0</v>
      </c>
      <c r="CF85" s="87" t="n">
        <f aca="false">IF(AND($U85&gt;CE$6,$U85&lt;=CF$6),+$T85,0)</f>
        <v>0</v>
      </c>
      <c r="CG85" s="87" t="n">
        <f aca="false">IF(AND($U85&gt;CF$6,$U85&lt;=CG$6),+$T85,0)</f>
        <v>0</v>
      </c>
      <c r="CH85" s="87" t="n">
        <f aca="false">IF(AND($U85&gt;CG$6,$U85&lt;=CH$6),+$T85,0)</f>
        <v>0</v>
      </c>
      <c r="CI85" s="87" t="n">
        <f aca="false">IF(AND($U85&gt;CH$6,$U85&lt;=CI$6),+$T85,0)</f>
        <v>0</v>
      </c>
      <c r="CJ85" s="87" t="n">
        <f aca="false">IF(AND($U85&gt;CI$6,$U85&lt;=CJ$6),+$T85,0)</f>
        <v>0</v>
      </c>
      <c r="CK85" s="87" t="n">
        <f aca="false">IF(AND($U85&gt;CJ$6,$U85&lt;=CK$6),+$T85,0)</f>
        <v>0</v>
      </c>
      <c r="CL85" s="87" t="n">
        <f aca="false">IF(AND($U85&gt;CK$6,$U85&lt;=CL$6),+$T85,0)</f>
        <v>0</v>
      </c>
      <c r="CM85" s="87" t="n">
        <f aca="false">IF(AND($U85&gt;CL$6,$U85&lt;=CM$6),+$T85,0)</f>
        <v>0</v>
      </c>
      <c r="CN85" s="87" t="n">
        <f aca="false">IF(AND($U85&gt;CM$6,$U85&lt;=CN$6),+$T85,0)</f>
        <v>0</v>
      </c>
      <c r="CO85" s="87" t="n">
        <f aca="false">IF(AND($U85&gt;CN$6,$U85&lt;=CO$6),+$T85,0)</f>
        <v>0</v>
      </c>
      <c r="CP85" s="87" t="n">
        <f aca="false">IF(AND($U85&gt;CO$6,$U85&lt;=CP$6),+$T85,0)</f>
        <v>0</v>
      </c>
      <c r="CQ85" s="87" t="n">
        <f aca="false">IF(AND($U85&gt;CP$6,$U85&lt;=CQ$6),+$T85,0)</f>
        <v>0</v>
      </c>
      <c r="CR85" s="87" t="n">
        <f aca="false">IF(AND($U85&gt;CQ$6,$U85&lt;=CR$6),+$T85,0)</f>
        <v>0</v>
      </c>
      <c r="CS85" s="87" t="n">
        <f aca="false">IF(AND($U85&gt;CR$6,$U85&lt;=CS$6),+$T85,0)</f>
        <v>0</v>
      </c>
      <c r="CT85" s="87" t="n">
        <f aca="false">IF(AND($U85&gt;CS$6,$U85&lt;=CT$6),+$T85,0)</f>
        <v>0</v>
      </c>
      <c r="CU85" s="87" t="n">
        <f aca="false">IF(AND($U85&gt;CT$6,$U85&lt;=CU$6),+$T85,0)</f>
        <v>0</v>
      </c>
      <c r="CV85" s="87" t="n">
        <f aca="false">IF(AND($U85&gt;CU$6,$U85&lt;=CV$6),+$T85,0)</f>
        <v>0</v>
      </c>
      <c r="CW85" s="87" t="n">
        <f aca="false">IF(AND($U85&gt;CV$6,$U85&lt;=CW$6),+$T85,0)</f>
        <v>0</v>
      </c>
      <c r="CX85" s="87" t="n">
        <f aca="false">IF(AND($U85&gt;CW$6,$U85&lt;=CX$6),+$T85,0)</f>
        <v>0</v>
      </c>
      <c r="CY85" s="87" t="n">
        <f aca="false">IF(AND($U85&gt;CX$6,$U85&lt;=CY$6),+$T85,0)</f>
        <v>0</v>
      </c>
      <c r="CZ85" s="87" t="n">
        <f aca="false">IF(AND($U85&gt;CY$6,$U85&lt;=CZ$6),+$T85,0)</f>
        <v>0</v>
      </c>
      <c r="DA85" s="87" t="n">
        <f aca="false">IF(AND($U85&gt;CZ$6,$U85&lt;=DA$6),+$T85,0)</f>
        <v>0</v>
      </c>
      <c r="DB85" s="87" t="n">
        <f aca="false">IF(AND($U85&gt;DA$6,$U85&lt;=DB$6),+$T85,0)</f>
        <v>0</v>
      </c>
      <c r="DC85" s="87" t="n">
        <f aca="false">IF(AND($U85&gt;DB$6,$U85&lt;=DC$6),+$T85,0)</f>
        <v>0</v>
      </c>
      <c r="DD85" s="87" t="n">
        <f aca="false">IF(AND($U85&gt;DC$6,$U85&lt;=DD$6),+$T85,0)</f>
        <v>0</v>
      </c>
      <c r="DE85" s="87" t="n">
        <f aca="false">IF(AND($U85&gt;DD$6,$U85&lt;=DE$6),+$T85,0)</f>
        <v>0</v>
      </c>
      <c r="DF85" s="87" t="n">
        <f aca="false">IF(AND($U85&gt;DE$6,$U85&lt;=DF$6),+$T85,0)</f>
        <v>0</v>
      </c>
      <c r="DG85" s="87" t="n">
        <f aca="false">IF(AND($U85&gt;DF$6,$U85&lt;=DG$6),+$T85,0)</f>
        <v>0</v>
      </c>
      <c r="DH85" s="87" t="n">
        <f aca="false">IF(AND($U85&gt;DG$6,$U85&lt;=DH$6),+$T85,0)</f>
        <v>0</v>
      </c>
      <c r="DI85" s="87" t="n">
        <f aca="false">IF(AND($U85&gt;DH$6,$U85&lt;=DI$6),+$T85,0)</f>
        <v>0</v>
      </c>
      <c r="DJ85" s="87" t="n">
        <f aca="false">IF(AND($U85&gt;DI$6,$U85&lt;=DJ$6),+$T85,0)</f>
        <v>0</v>
      </c>
      <c r="DK85" s="87" t="n">
        <f aca="false">IF(AND($U85&gt;DJ$6,$U85&lt;=DK$6),+$T85,0)</f>
        <v>0</v>
      </c>
      <c r="DL85" s="87" t="n">
        <f aca="false">IF(AND($U85&gt;DK$6,$U85&lt;=DL$6),+$T85,0)</f>
        <v>0</v>
      </c>
      <c r="DM85" s="87" t="n">
        <f aca="false">IF(AND($U85&gt;DL$6,$U85&lt;=DM$6),+$T85,0)</f>
        <v>0</v>
      </c>
      <c r="DN85" s="87" t="n">
        <f aca="false">IF(AND($U85&gt;DM$6,$U85&lt;=DN$6),+$T85,0)</f>
        <v>0</v>
      </c>
      <c r="DO85" s="87" t="n">
        <f aca="false">IF(AND($U85&gt;DN$6,$U85&lt;=DO$6),+$T85,0)</f>
        <v>0</v>
      </c>
      <c r="DP85" s="87" t="n">
        <f aca="false">IF(AND($U85&gt;DO$6,$U85&lt;=DP$6),+$T85,0)</f>
        <v>0</v>
      </c>
      <c r="DQ85" s="87" t="n">
        <f aca="false">IF(AND($U85&gt;DP$6,$U85&lt;=DQ$6),+$T85,0)</f>
        <v>0</v>
      </c>
      <c r="DR85" s="87" t="n">
        <f aca="false">IF(AND($U85&gt;DQ$6,$U85&lt;=DR$6),+$T85,0)</f>
        <v>0</v>
      </c>
      <c r="DS85" s="87" t="n">
        <f aca="false">IF(AND($U85&gt;DR$6,$U85&lt;=DS$6),+$T85,0)</f>
        <v>0</v>
      </c>
      <c r="DT85" s="87" t="n">
        <f aca="false">IF(AND($U85&gt;DS$6,$U85&lt;=DT$6),+$T85,0)</f>
        <v>0</v>
      </c>
      <c r="DU85" s="87" t="n">
        <f aca="false">IF(AND($U85&gt;DT$6,$U85&lt;=DU$6),+$T85,0)</f>
        <v>0</v>
      </c>
      <c r="DV85" s="87" t="n">
        <f aca="false">IF(AND($U85&gt;DU$6,$U85&lt;=DV$6),+$T85,0)</f>
        <v>0</v>
      </c>
      <c r="DW85" s="87" t="n">
        <f aca="false">IF(AND($U85&gt;DV$6,$U85&lt;=DW$6),+$T85,0)</f>
        <v>0</v>
      </c>
      <c r="DX85" s="87" t="n">
        <f aca="false">IF(AND($U85&gt;DW$6,$U85&lt;=DX$6),+$T85,0)</f>
        <v>0</v>
      </c>
      <c r="DY85" s="87" t="n">
        <f aca="false">IF(AND($U85&gt;DX$6,$U85&lt;=DY$6),+$T85,0)</f>
        <v>0</v>
      </c>
      <c r="DZ85" s="87" t="n">
        <f aca="false">IF(AND($U85&gt;DY$6,$U85&lt;=DZ$6),+$T85,0)</f>
        <v>0</v>
      </c>
      <c r="EA85" s="87" t="n">
        <f aca="false">IF(AND($U85&gt;DZ$6,$U85&lt;=EA$6),+$T85,0)</f>
        <v>0</v>
      </c>
      <c r="EB85" s="87" t="n">
        <f aca="false">IF(AND($U85&gt;EA$6,$U85&lt;=EB$6),+$T85,0)</f>
        <v>0</v>
      </c>
      <c r="EC85" s="87" t="n">
        <f aca="false">IF(AND($U85&gt;EB$6,$U85&lt;=EC$6),+$T85,0)</f>
        <v>0</v>
      </c>
      <c r="ED85" s="87" t="n">
        <f aca="false">IF(AND($U85&gt;EC$6,$U85&lt;=ED$6),+$T85,0)</f>
        <v>0</v>
      </c>
      <c r="EE85" s="87" t="n">
        <f aca="false">IF(AND($U85&gt;ED$6,$U85&lt;=EE$6),+$T85,0)</f>
        <v>0</v>
      </c>
      <c r="EF85" s="87" t="n">
        <f aca="false">IF(AND($U85&gt;EE$6,$U85&lt;=EF$6),+$T85,0)</f>
        <v>0</v>
      </c>
      <c r="EG85" s="87" t="n">
        <f aca="false">IF(AND($U85&gt;EF$6,$U85&lt;=EG$6),+$T85,0)</f>
        <v>0</v>
      </c>
      <c r="EH85" s="87" t="n">
        <f aca="false">IF(AND($U85&gt;EG$6,$U85&lt;=EH$6),+$T85,0)</f>
        <v>0</v>
      </c>
      <c r="EI85" s="87" t="n">
        <f aca="false">IF(AND($U85&gt;EH$6,$U85&lt;=EI$6),+$T85,0)</f>
        <v>0</v>
      </c>
      <c r="EJ85" s="87" t="n">
        <f aca="false">IF(AND($U85&gt;EI$6,$U85&lt;=EJ$6),+$T85,0)</f>
        <v>0</v>
      </c>
      <c r="EK85" s="87" t="n">
        <f aca="false">IF(AND($U85&gt;EJ$6,$U85&lt;=EK$6),+$T85,0)</f>
        <v>0</v>
      </c>
      <c r="EL85" s="87" t="n">
        <f aca="false">IF(AND($U85&gt;EK$6,$U85&lt;=EL$6),+$T85,0)</f>
        <v>0</v>
      </c>
      <c r="EM85" s="87" t="n">
        <f aca="false">IF(AND($U85&gt;EL$6,$U85&lt;=EM$6),+$T85,0)</f>
        <v>0</v>
      </c>
      <c r="EN85" s="87" t="n">
        <f aca="false">IF(AND($U85&gt;EM$6,$U85&lt;=EN$6),+$T85,0)</f>
        <v>0</v>
      </c>
      <c r="EO85" s="87" t="n">
        <f aca="false">IF(AND($U85&gt;EN$6,$U85&lt;=EO$6),+$T85,0)</f>
        <v>0</v>
      </c>
      <c r="EP85" s="87" t="n">
        <f aca="false">IF(AND($U85&gt;EO$6,$U85&lt;=EP$6),+$T85,0)</f>
        <v>0</v>
      </c>
      <c r="EQ85" s="87" t="n">
        <f aca="false">IF(AND($U85&gt;EP$6,$U85&lt;=EQ$6),+$T85,0)</f>
        <v>0</v>
      </c>
      <c r="ER85" s="87" t="n">
        <f aca="false">IF(AND($U85&gt;EQ$6,$U85&lt;=ER$6),+$T85,0)</f>
        <v>0</v>
      </c>
      <c r="ES85" s="87" t="n">
        <f aca="false">IF(AND($U85&gt;ER$6,$U85&lt;=ES$6),+$T85,0)</f>
        <v>0</v>
      </c>
      <c r="ET85" s="87" t="n">
        <f aca="false">IF(AND($U85&gt;ES$6,$U85&lt;=ET$6),+$T85,0)</f>
        <v>0</v>
      </c>
      <c r="EU85" s="87" t="n">
        <f aca="false">IF(AND($U85&gt;ET$6,$U85&lt;=EU$6),+$T85,0)</f>
        <v>0</v>
      </c>
      <c r="EV85" s="87" t="n">
        <f aca="false">IF(AND($U85&gt;EU$6,$U85&lt;=EV$6),+$T85,0)</f>
        <v>0</v>
      </c>
      <c r="EW85" s="87" t="n">
        <f aca="false">IF(AND($U85&gt;EV$6,$U85&lt;=EW$6),+$T85,0)</f>
        <v>0</v>
      </c>
      <c r="EX85" s="87" t="n">
        <f aca="false">IF(AND($U85&gt;EW$6,$U85&lt;=EX$6),+$T85,0)</f>
        <v>0</v>
      </c>
      <c r="EY85" s="87" t="n">
        <f aca="false">IF(AND($U85&gt;EX$6,$U85&lt;=EY$6),+$T85,0)</f>
        <v>0</v>
      </c>
      <c r="EZ85" s="87" t="n">
        <f aca="false">IF(AND($U85&gt;EY$6,$U85&lt;=EZ$6),+$T85,0)</f>
        <v>0</v>
      </c>
      <c r="FA85" s="87" t="n">
        <f aca="false">IF(AND($U85&gt;EZ$6,$U85&lt;=FA$6),+$T85,0)</f>
        <v>0</v>
      </c>
      <c r="FB85" s="87" t="n">
        <f aca="false">IF(AND($U85&gt;FA$6,$U85&lt;=FB$6),+$T85,0)</f>
        <v>0</v>
      </c>
      <c r="FC85" s="87" t="n">
        <f aca="false">IF(AND($U85&gt;FB$6,$U85&lt;=FC$6),+$T85,0)</f>
        <v>0</v>
      </c>
      <c r="FD85" s="87" t="n">
        <f aca="false">IF(AND($U85&gt;FC$6,$U85&lt;=FD$6),+$T85,0)</f>
        <v>0</v>
      </c>
      <c r="FE85" s="87" t="n">
        <f aca="false">IF(AND($U85&gt;FD$6,$U85&lt;=FE$6),+$T85,0)</f>
        <v>0</v>
      </c>
      <c r="FF85" s="87" t="n">
        <f aca="false">IF(AND($U85&gt;FE$6,$U85&lt;=FF$6),+$T85,0)</f>
        <v>0</v>
      </c>
      <c r="FG85" s="87" t="n">
        <f aca="false">IF(AND($U85&gt;FF$6,$U85&lt;=FG$6),+$T85,0)</f>
        <v>0</v>
      </c>
      <c r="FH85" s="87" t="n">
        <f aca="false">IF(AND($U85&gt;FG$6,$U85&lt;=FH$6),+$T85,0)</f>
        <v>0</v>
      </c>
      <c r="FI85" s="87" t="n">
        <f aca="false">IF(AND($U85&gt;FH$6,$U85&lt;=FI$6),+$T85,0)</f>
        <v>0</v>
      </c>
      <c r="FJ85" s="87" t="n">
        <f aca="false">IF(AND($U85&gt;FI$6,$U85&lt;=FJ$6),+$T85,0)</f>
        <v>0</v>
      </c>
      <c r="FK85" s="87" t="n">
        <f aca="false">IF(AND($U85&gt;FJ$6,$U85&lt;=FK$6),+$T85,0)</f>
        <v>0</v>
      </c>
      <c r="FL85" s="87" t="n">
        <f aca="false">IF(AND($U85&gt;FK$6,$U85&lt;=FL$6),+$T85,0)</f>
        <v>0</v>
      </c>
      <c r="FM85" s="87" t="n">
        <f aca="false">IF(AND($U85&gt;FL$6,$U85&lt;=FM$6),+$T85,0)</f>
        <v>0</v>
      </c>
      <c r="FN85" s="87" t="n">
        <f aca="false">IF(AND($U85&gt;FM$6,$U85&lt;=FN$6),+$T85,0)</f>
        <v>0</v>
      </c>
      <c r="FO85" s="87" t="n">
        <f aca="false">IF(AND($U85&gt;FN$6,$U85&lt;=FO$6),+$T85,0)</f>
        <v>0</v>
      </c>
      <c r="FP85" s="87" t="n">
        <f aca="false">IF(AND($U85&gt;FO$6,$U85&lt;=FP$6),+$T85,0)</f>
        <v>0</v>
      </c>
      <c r="FQ85" s="87" t="n">
        <f aca="false">IF(AND($U85&gt;FP$6,$U85&lt;=FQ$6),+$T85,0)</f>
        <v>0</v>
      </c>
      <c r="FR85" s="87" t="n">
        <f aca="false">IF(AND($U85&gt;FQ$6,$U85&lt;=FR$6),+$T85,0)</f>
        <v>0</v>
      </c>
      <c r="FS85" s="87" t="n">
        <f aca="false">IF(AND($U85&gt;FR$6,$U85&lt;=FS$6),+$T85,0)</f>
        <v>0</v>
      </c>
      <c r="FT85" s="87" t="n">
        <f aca="false">IF(AND($U85&gt;FS$6,$U85&lt;=FT$6),+$T85,0)</f>
        <v>0</v>
      </c>
      <c r="FU85" s="87" t="n">
        <f aca="false">IF(AND($U85&gt;FT$6,$U85&lt;=FU$6),+$T85,0)</f>
        <v>0</v>
      </c>
      <c r="FV85" s="87" t="n">
        <f aca="false">IF(AND($U85&gt;FU$6,$U85&lt;=FV$6),+$T85,0)</f>
        <v>0</v>
      </c>
      <c r="FW85" s="87" t="n">
        <f aca="false">IF(AND($U85&gt;FV$6,$U85&lt;=FW$6),+$T85,0)</f>
        <v>0</v>
      </c>
      <c r="FX85" s="87" t="n">
        <f aca="false">IF(AND($U85&gt;FW$6,$U85&lt;=FX$6),+$T85,0)</f>
        <v>0</v>
      </c>
      <c r="FY85" s="87" t="n">
        <f aca="false">IF(AND($U85&gt;FX$6,$U85&lt;=FY$6),+$T85,0)</f>
        <v>0</v>
      </c>
      <c r="FZ85" s="87" t="n">
        <f aca="false">IF(AND($U85&gt;FY$6,$U85&lt;=FZ$6),+$T85,0)</f>
        <v>0</v>
      </c>
      <c r="GA85" s="87" t="n">
        <f aca="false">IF(AND($U85&gt;FZ$6,$U85&lt;=GA$6),+$T85,0)</f>
        <v>0</v>
      </c>
      <c r="GB85" s="87" t="n">
        <f aca="false">IF(AND($U85&gt;GA$6,$U85&lt;=GB$6),+$T85,0)</f>
        <v>0</v>
      </c>
      <c r="GC85" s="87"/>
      <c r="GD85" s="65" t="n">
        <f aca="false">SUM($X85:$GC85)</f>
        <v>25.525</v>
      </c>
      <c r="GE85" s="65" t="n">
        <f aca="false">+GD85-T85</f>
        <v>7.9</v>
      </c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  <c r="IV85" s="18"/>
      <c r="IW85" s="18"/>
    </row>
    <row r="86" customFormat="false" ht="12.75" hidden="false" customHeight="false" outlineLevel="0" collapsed="false">
      <c r="A86" s="96" t="n">
        <v>3</v>
      </c>
      <c r="B86" s="86" t="s">
        <v>260</v>
      </c>
      <c r="C86" s="97" t="s">
        <v>256</v>
      </c>
      <c r="D86" s="98" t="s">
        <v>280</v>
      </c>
      <c r="E86" s="0" t="s">
        <v>302</v>
      </c>
      <c r="F86" s="99" t="n">
        <v>37134</v>
      </c>
      <c r="H86" s="88" t="s">
        <v>340</v>
      </c>
      <c r="I86" s="43" t="s">
        <v>350</v>
      </c>
      <c r="J86" s="39" t="s">
        <v>283</v>
      </c>
      <c r="K86" s="39"/>
      <c r="L86" s="101" t="s">
        <v>284</v>
      </c>
      <c r="M86" s="35" t="s">
        <v>308</v>
      </c>
      <c r="N86" s="35" t="s">
        <v>342</v>
      </c>
      <c r="O86" s="101"/>
      <c r="P86" s="101"/>
      <c r="Q86" s="101"/>
      <c r="R86" s="105" t="n">
        <v>20.051</v>
      </c>
      <c r="S86" s="101" t="s">
        <v>288</v>
      </c>
      <c r="T86" s="55" t="n">
        <v>19.934</v>
      </c>
      <c r="U86" s="122" t="n">
        <f aca="false">DATE(2003,6,30)</f>
        <v>37802</v>
      </c>
      <c r="V86" s="18"/>
      <c r="W86" s="18"/>
      <c r="X86" s="87" t="n">
        <f aca="false">IF(AND($U86&gt;W$6,$U86&lt;=X$6),+$T86,0)</f>
        <v>0</v>
      </c>
      <c r="Y86" s="87" t="n">
        <f aca="false">IF(AND($U86&gt;X$6,$U86&lt;=Y$6),+$T86,0)</f>
        <v>0</v>
      </c>
      <c r="Z86" s="87" t="n">
        <f aca="false">IF(AND($U86&gt;Y$6,$U86&lt;=Z$6),+$T86,0)</f>
        <v>0</v>
      </c>
      <c r="AA86" s="87" t="n">
        <f aca="false">IF(AND($U86&gt;Z$6,$U86&lt;=AA$6),+$T86,0)</f>
        <v>0</v>
      </c>
      <c r="AB86" s="87" t="n">
        <f aca="false">IF(AND($U86&gt;AA$6,$U86&lt;=AB$6),+$T86,0)</f>
        <v>0</v>
      </c>
      <c r="AC86" s="87" t="n">
        <f aca="false">IF(AND($U86&gt;AB$6,$U86&lt;=AC$6),+$T86,0)</f>
        <v>0</v>
      </c>
      <c r="AD86" s="87" t="n">
        <f aca="false">IF(AND($U86&gt;AC$6,$U86&lt;=AD$6),+$T86,0)</f>
        <v>0</v>
      </c>
      <c r="AE86" s="87" t="n">
        <f aca="false">IF(AND($U86&gt;AD$6,$U86&lt;=AE$6),+$T86,0)</f>
        <v>19.934</v>
      </c>
      <c r="AF86" s="87" t="n">
        <f aca="false">IF(AND($U86&gt;AE$6,$U86&lt;=AF$6),+$T86,0)</f>
        <v>0</v>
      </c>
      <c r="AG86" s="87" t="n">
        <f aca="false">IF(AND($U86&gt;AF$6,$U86&lt;=AG$6),+$T86,0)</f>
        <v>0</v>
      </c>
      <c r="AH86" s="87" t="n">
        <f aca="false">IF(AND($U86&gt;AG$6,$U86&lt;=AH$6),+$T86,0)</f>
        <v>0</v>
      </c>
      <c r="AI86" s="87" t="n">
        <f aca="false">IF(AND($U86&gt;AH$6,$U86&lt;=AI$6),+$T86,0)</f>
        <v>0</v>
      </c>
      <c r="AJ86" s="87" t="n">
        <f aca="false">IF(AND($U86&gt;AI$6,$U86&lt;=AJ$6),+$T86,0)</f>
        <v>0</v>
      </c>
      <c r="AK86" s="87" t="n">
        <f aca="false">IF(AND($U86&gt;AJ$6,$U86&lt;=AK$6),+$T86,0)</f>
        <v>0</v>
      </c>
      <c r="AL86" s="87" t="n">
        <f aca="false">IF(AND($U86&gt;AK$6,$U86&lt;=AL$6),+$T86,0)</f>
        <v>0</v>
      </c>
      <c r="AM86" s="87" t="n">
        <f aca="false">IF(AND($U86&gt;AL$6,$U86&lt;=AM$6),+$T86,0)</f>
        <v>0</v>
      </c>
      <c r="AN86" s="87" t="n">
        <f aca="false">IF(AND($U86&gt;AM$6,$U86&lt;=AN$6),+$T86,0)</f>
        <v>0</v>
      </c>
      <c r="AO86" s="87" t="n">
        <f aca="false">IF(AND($U86&gt;AN$6,$U86&lt;=AO$6),+$T86,0)</f>
        <v>0</v>
      </c>
      <c r="AP86" s="87" t="n">
        <f aca="false">IF(AND($U86&gt;AO$6,$U86&lt;=AP$6),+$T86,0)</f>
        <v>0</v>
      </c>
      <c r="AQ86" s="87" t="n">
        <f aca="false">IF(AND($U86&gt;AP$6,$U86&lt;=AQ$6),+$T86,0)</f>
        <v>0</v>
      </c>
      <c r="AR86" s="87" t="n">
        <f aca="false">IF(AND($U86&gt;AQ$6,$U86&lt;=AR$6),+$T86,0)</f>
        <v>0</v>
      </c>
      <c r="AS86" s="87" t="n">
        <f aca="false">IF(AND($U86&gt;AR$6,$U86&lt;=AS$6),+$T86,0)</f>
        <v>0</v>
      </c>
      <c r="AT86" s="87" t="n">
        <f aca="false">IF(AND($U86&gt;AS$6,$U86&lt;=AT$6),+$T86,0)</f>
        <v>0</v>
      </c>
      <c r="AU86" s="87" t="n">
        <f aca="false">IF(AND($U86&gt;AT$6,$U86&lt;=AU$6),+$T86,0)</f>
        <v>0</v>
      </c>
      <c r="AV86" s="87" t="n">
        <f aca="false">IF(AND($U86&gt;AU$6,$U86&lt;=AV$6),+$T86,0)</f>
        <v>0</v>
      </c>
      <c r="AW86" s="87" t="n">
        <f aca="false">IF(AND($U86&gt;AV$6,$U86&lt;=AW$6),+$T86,0)</f>
        <v>0</v>
      </c>
      <c r="AX86" s="87" t="n">
        <f aca="false">IF(AND($U86&gt;AW$6,$U86&lt;=AX$6),+$T86,0)</f>
        <v>0</v>
      </c>
      <c r="AY86" s="87" t="n">
        <f aca="false">IF(AND($U86&gt;AX$6,$U86&lt;=AY$6),+$T86,0)</f>
        <v>0</v>
      </c>
      <c r="AZ86" s="87" t="n">
        <f aca="false">IF(AND($U86&gt;AY$6,$U86&lt;=AZ$6),+$T86,0)</f>
        <v>0</v>
      </c>
      <c r="BA86" s="87" t="n">
        <f aca="false">IF(AND($U86&gt;AZ$6,$U86&lt;=BA$6),+$T86,0)</f>
        <v>0</v>
      </c>
      <c r="BB86" s="87" t="n">
        <f aca="false">IF(AND($U86&gt;BA$6,$U86&lt;=BB$6),+$T86,0)</f>
        <v>0</v>
      </c>
      <c r="BC86" s="87" t="n">
        <f aca="false">IF(AND($U86&gt;BB$6,$U86&lt;=BC$6),+$T86,0)</f>
        <v>0</v>
      </c>
      <c r="BD86" s="87" t="n">
        <f aca="false">IF(AND($U86&gt;BC$6,$U86&lt;=BD$6),+$T86,0)</f>
        <v>0</v>
      </c>
      <c r="BE86" s="87" t="n">
        <f aca="false">IF(AND($U86&gt;BD$6,$U86&lt;=BE$6),+$T86,0)</f>
        <v>0</v>
      </c>
      <c r="BF86" s="87" t="n">
        <f aca="false">IF(AND($U86&gt;BE$6,$U86&lt;=BF$6),+$T86,0)</f>
        <v>0</v>
      </c>
      <c r="BG86" s="87" t="n">
        <f aca="false">IF(AND($U86&gt;BF$6,$U86&lt;=BG$6),+$T86,0)</f>
        <v>0</v>
      </c>
      <c r="BH86" s="87" t="n">
        <f aca="false">IF(AND($U86&gt;BG$6,$U86&lt;=BH$6),+$T86,0)</f>
        <v>0</v>
      </c>
      <c r="BI86" s="87" t="n">
        <f aca="false">IF(AND($U86&gt;BH$6,$U86&lt;=BI$6),+$T86,0)</f>
        <v>0</v>
      </c>
      <c r="BJ86" s="87" t="n">
        <f aca="false">IF(AND($U86&gt;BI$6,$U86&lt;=BJ$6),+$T86,0)</f>
        <v>0</v>
      </c>
      <c r="BK86" s="87" t="n">
        <f aca="false">IF(AND($U86&gt;BJ$6,$U86&lt;=BK$6),+$T86,0)</f>
        <v>0</v>
      </c>
      <c r="BL86" s="87" t="n">
        <f aca="false">IF(AND($U86&gt;BK$6,$U86&lt;=BL$6),+$T86,0)</f>
        <v>0</v>
      </c>
      <c r="BM86" s="87" t="n">
        <f aca="false">IF(AND($U86&gt;BL$6,$U86&lt;=BM$6),+$T86,0)</f>
        <v>0</v>
      </c>
      <c r="BN86" s="87" t="n">
        <f aca="false">IF(AND($U86&gt;BM$6,$U86&lt;=BN$6),+$T86,0)</f>
        <v>0</v>
      </c>
      <c r="BO86" s="87" t="n">
        <f aca="false">IF(AND($U86&gt;BN$6,$U86&lt;=BO$6),+$T86,0)</f>
        <v>0</v>
      </c>
      <c r="BP86" s="87" t="n">
        <f aca="false">IF(AND($U86&gt;BO$6,$U86&lt;=BP$6),+$T86,0)</f>
        <v>0</v>
      </c>
      <c r="BQ86" s="87" t="n">
        <f aca="false">IF(AND($U86&gt;BP$6,$U86&lt;=BQ$6),+$T86,0)</f>
        <v>0</v>
      </c>
      <c r="BR86" s="87" t="n">
        <f aca="false">IF(AND($U86&gt;BQ$6,$U86&lt;=BR$6),+$T86,0)</f>
        <v>0</v>
      </c>
      <c r="BS86" s="87" t="n">
        <f aca="false">IF(AND($U86&gt;BR$6,$U86&lt;=BS$6),+$T86,0)</f>
        <v>0</v>
      </c>
      <c r="BT86" s="87" t="n">
        <f aca="false">IF(AND($U86&gt;BS$6,$U86&lt;=BT$6),+$T86,0)</f>
        <v>0</v>
      </c>
      <c r="BU86" s="87" t="n">
        <f aca="false">IF(AND($U86&gt;BT$6,$U86&lt;=BU$6),+$T86,0)</f>
        <v>0</v>
      </c>
      <c r="BV86" s="87" t="n">
        <f aca="false">IF(AND($U86&gt;BU$6,$U86&lt;=BV$6),+$T86,0)</f>
        <v>0</v>
      </c>
      <c r="BW86" s="87" t="n">
        <f aca="false">IF(AND($U86&gt;BV$6,$U86&lt;=BW$6),+$T86,0)</f>
        <v>0</v>
      </c>
      <c r="BX86" s="87" t="n">
        <f aca="false">IF(AND($U86&gt;BW$6,$U86&lt;=BX$6),+$T86,0)</f>
        <v>0</v>
      </c>
      <c r="BY86" s="87" t="n">
        <f aca="false">IF(AND($U86&gt;BX$6,$U86&lt;=BY$6),+$T86,0)</f>
        <v>0</v>
      </c>
      <c r="BZ86" s="87" t="n">
        <f aca="false">IF(AND($U86&gt;BY$6,$U86&lt;=BZ$6),+$T86,0)</f>
        <v>0</v>
      </c>
      <c r="CA86" s="87" t="n">
        <f aca="false">IF(AND($U86&gt;BZ$6,$U86&lt;=CA$6),+$T86,0)</f>
        <v>0</v>
      </c>
      <c r="CB86" s="87" t="n">
        <f aca="false">IF(AND($U86&gt;CA$6,$U86&lt;=CB$6),+$T86,0)</f>
        <v>0</v>
      </c>
      <c r="CC86" s="87" t="n">
        <f aca="false">IF(AND($U86&gt;CB$6,$U86&lt;=CC$6),+$T86,0)</f>
        <v>0</v>
      </c>
      <c r="CD86" s="87" t="n">
        <f aca="false">IF(AND($U86&gt;CC$6,$U86&lt;=CD$6),+$T86,0)</f>
        <v>0</v>
      </c>
      <c r="CE86" s="87" t="n">
        <f aca="false">IF(AND($U86&gt;CD$6,$U86&lt;=CE$6),+$T86,0)</f>
        <v>0</v>
      </c>
      <c r="CF86" s="87" t="n">
        <f aca="false">IF(AND($U86&gt;CE$6,$U86&lt;=CF$6),+$T86,0)</f>
        <v>0</v>
      </c>
      <c r="CG86" s="87" t="n">
        <f aca="false">IF(AND($U86&gt;CF$6,$U86&lt;=CG$6),+$T86,0)</f>
        <v>0</v>
      </c>
      <c r="CH86" s="87" t="n">
        <f aca="false">IF(AND($U86&gt;CG$6,$U86&lt;=CH$6),+$T86,0)</f>
        <v>0</v>
      </c>
      <c r="CI86" s="87" t="n">
        <f aca="false">IF(AND($U86&gt;CH$6,$U86&lt;=CI$6),+$T86,0)</f>
        <v>0</v>
      </c>
      <c r="CJ86" s="87" t="n">
        <f aca="false">IF(AND($U86&gt;CI$6,$U86&lt;=CJ$6),+$T86,0)</f>
        <v>0</v>
      </c>
      <c r="CK86" s="87" t="n">
        <f aca="false">IF(AND($U86&gt;CJ$6,$U86&lt;=CK$6),+$T86,0)</f>
        <v>0</v>
      </c>
      <c r="CL86" s="87" t="n">
        <f aca="false">IF(AND($U86&gt;CK$6,$U86&lt;=CL$6),+$T86,0)</f>
        <v>0</v>
      </c>
      <c r="CM86" s="87" t="n">
        <f aca="false">IF(AND($U86&gt;CL$6,$U86&lt;=CM$6),+$T86,0)</f>
        <v>0</v>
      </c>
      <c r="CN86" s="87" t="n">
        <f aca="false">IF(AND($U86&gt;CM$6,$U86&lt;=CN$6),+$T86,0)</f>
        <v>0</v>
      </c>
      <c r="CO86" s="87" t="n">
        <f aca="false">IF(AND($U86&gt;CN$6,$U86&lt;=CO$6),+$T86,0)</f>
        <v>0</v>
      </c>
      <c r="CP86" s="87" t="n">
        <f aca="false">IF(AND($U86&gt;CO$6,$U86&lt;=CP$6),+$T86,0)</f>
        <v>0</v>
      </c>
      <c r="CQ86" s="87" t="n">
        <f aca="false">IF(AND($U86&gt;CP$6,$U86&lt;=CQ$6),+$T86,0)</f>
        <v>0</v>
      </c>
      <c r="CR86" s="87" t="n">
        <f aca="false">IF(AND($U86&gt;CQ$6,$U86&lt;=CR$6),+$T86,0)</f>
        <v>0</v>
      </c>
      <c r="CS86" s="87" t="n">
        <f aca="false">IF(AND($U86&gt;CR$6,$U86&lt;=CS$6),+$T86,0)</f>
        <v>0</v>
      </c>
      <c r="CT86" s="87" t="n">
        <f aca="false">IF(AND($U86&gt;CS$6,$U86&lt;=CT$6),+$T86,0)</f>
        <v>0</v>
      </c>
      <c r="CU86" s="87" t="n">
        <f aca="false">IF(AND($U86&gt;CT$6,$U86&lt;=CU$6),+$T86,0)</f>
        <v>0</v>
      </c>
      <c r="CV86" s="87" t="n">
        <f aca="false">IF(AND($U86&gt;CU$6,$U86&lt;=CV$6),+$T86,0)</f>
        <v>0</v>
      </c>
      <c r="CW86" s="87" t="n">
        <f aca="false">IF(AND($U86&gt;CV$6,$U86&lt;=CW$6),+$T86,0)</f>
        <v>0</v>
      </c>
      <c r="CX86" s="87" t="n">
        <f aca="false">IF(AND($U86&gt;CW$6,$U86&lt;=CX$6),+$T86,0)</f>
        <v>0</v>
      </c>
      <c r="CY86" s="87" t="n">
        <f aca="false">IF(AND($U86&gt;CX$6,$U86&lt;=CY$6),+$T86,0)</f>
        <v>0</v>
      </c>
      <c r="CZ86" s="87" t="n">
        <f aca="false">IF(AND($U86&gt;CY$6,$U86&lt;=CZ$6),+$T86,0)</f>
        <v>0</v>
      </c>
      <c r="DA86" s="87" t="n">
        <f aca="false">IF(AND($U86&gt;CZ$6,$U86&lt;=DA$6),+$T86,0)</f>
        <v>0</v>
      </c>
      <c r="DB86" s="87" t="n">
        <f aca="false">IF(AND($U86&gt;DA$6,$U86&lt;=DB$6),+$T86,0)</f>
        <v>0</v>
      </c>
      <c r="DC86" s="87" t="n">
        <f aca="false">IF(AND($U86&gt;DB$6,$U86&lt;=DC$6),+$T86,0)</f>
        <v>0</v>
      </c>
      <c r="DD86" s="87" t="n">
        <f aca="false">IF(AND($U86&gt;DC$6,$U86&lt;=DD$6),+$T86,0)</f>
        <v>0</v>
      </c>
      <c r="DE86" s="87" t="n">
        <f aca="false">IF(AND($U86&gt;DD$6,$U86&lt;=DE$6),+$T86,0)</f>
        <v>0</v>
      </c>
      <c r="DF86" s="87" t="n">
        <f aca="false">IF(AND($U86&gt;DE$6,$U86&lt;=DF$6),+$T86,0)</f>
        <v>0</v>
      </c>
      <c r="DG86" s="87" t="n">
        <f aca="false">IF(AND($U86&gt;DF$6,$U86&lt;=DG$6),+$T86,0)</f>
        <v>0</v>
      </c>
      <c r="DH86" s="87" t="n">
        <f aca="false">IF(AND($U86&gt;DG$6,$U86&lt;=DH$6),+$T86,0)</f>
        <v>0</v>
      </c>
      <c r="DI86" s="87" t="n">
        <f aca="false">IF(AND($U86&gt;DH$6,$U86&lt;=DI$6),+$T86,0)</f>
        <v>0</v>
      </c>
      <c r="DJ86" s="87" t="n">
        <f aca="false">IF(AND($U86&gt;DI$6,$U86&lt;=DJ$6),+$T86,0)</f>
        <v>0</v>
      </c>
      <c r="DK86" s="87" t="n">
        <f aca="false">IF(AND($U86&gt;DJ$6,$U86&lt;=DK$6),+$T86,0)</f>
        <v>0</v>
      </c>
      <c r="DL86" s="87" t="n">
        <f aca="false">IF(AND($U86&gt;DK$6,$U86&lt;=DL$6),+$T86,0)</f>
        <v>0</v>
      </c>
      <c r="DM86" s="87" t="n">
        <f aca="false">IF(AND($U86&gt;DL$6,$U86&lt;=DM$6),+$T86,0)</f>
        <v>0</v>
      </c>
      <c r="DN86" s="87" t="n">
        <f aca="false">IF(AND($U86&gt;DM$6,$U86&lt;=DN$6),+$T86,0)</f>
        <v>0</v>
      </c>
      <c r="DO86" s="87" t="n">
        <f aca="false">IF(AND($U86&gt;DN$6,$U86&lt;=DO$6),+$T86,0)</f>
        <v>0</v>
      </c>
      <c r="DP86" s="87" t="n">
        <f aca="false">IF(AND($U86&gt;DO$6,$U86&lt;=DP$6),+$T86,0)</f>
        <v>0</v>
      </c>
      <c r="DQ86" s="87" t="n">
        <f aca="false">IF(AND($U86&gt;DP$6,$U86&lt;=DQ$6),+$T86,0)</f>
        <v>0</v>
      </c>
      <c r="DR86" s="87" t="n">
        <f aca="false">IF(AND($U86&gt;DQ$6,$U86&lt;=DR$6),+$T86,0)</f>
        <v>0</v>
      </c>
      <c r="DS86" s="87" t="n">
        <f aca="false">IF(AND($U86&gt;DR$6,$U86&lt;=DS$6),+$T86,0)</f>
        <v>0</v>
      </c>
      <c r="DT86" s="87" t="n">
        <f aca="false">IF(AND($U86&gt;DS$6,$U86&lt;=DT$6),+$T86,0)</f>
        <v>0</v>
      </c>
      <c r="DU86" s="87" t="n">
        <f aca="false">IF(AND($U86&gt;DT$6,$U86&lt;=DU$6),+$T86,0)</f>
        <v>0</v>
      </c>
      <c r="DV86" s="87" t="n">
        <f aca="false">IF(AND($U86&gt;DU$6,$U86&lt;=DV$6),+$T86,0)</f>
        <v>0</v>
      </c>
      <c r="DW86" s="87" t="n">
        <f aca="false">IF(AND($U86&gt;DV$6,$U86&lt;=DW$6),+$T86,0)</f>
        <v>0</v>
      </c>
      <c r="DX86" s="87" t="n">
        <f aca="false">IF(AND($U86&gt;DW$6,$U86&lt;=DX$6),+$T86,0)</f>
        <v>0</v>
      </c>
      <c r="DY86" s="87" t="n">
        <f aca="false">IF(AND($U86&gt;DX$6,$U86&lt;=DY$6),+$T86,0)</f>
        <v>0</v>
      </c>
      <c r="DZ86" s="87" t="n">
        <f aca="false">IF(AND($U86&gt;DY$6,$U86&lt;=DZ$6),+$T86,0)</f>
        <v>0</v>
      </c>
      <c r="EA86" s="87" t="n">
        <f aca="false">IF(AND($U86&gt;DZ$6,$U86&lt;=EA$6),+$T86,0)</f>
        <v>0</v>
      </c>
      <c r="EB86" s="87" t="n">
        <f aca="false">IF(AND($U86&gt;EA$6,$U86&lt;=EB$6),+$T86,0)</f>
        <v>0</v>
      </c>
      <c r="EC86" s="87" t="n">
        <f aca="false">IF(AND($U86&gt;EB$6,$U86&lt;=EC$6),+$T86,0)</f>
        <v>0</v>
      </c>
      <c r="ED86" s="87" t="n">
        <f aca="false">IF(AND($U86&gt;EC$6,$U86&lt;=ED$6),+$T86,0)</f>
        <v>0</v>
      </c>
      <c r="EE86" s="87" t="n">
        <f aca="false">IF(AND($U86&gt;ED$6,$U86&lt;=EE$6),+$T86,0)</f>
        <v>0</v>
      </c>
      <c r="EF86" s="87" t="n">
        <f aca="false">IF(AND($U86&gt;EE$6,$U86&lt;=EF$6),+$T86,0)</f>
        <v>0</v>
      </c>
      <c r="EG86" s="87" t="n">
        <f aca="false">IF(AND($U86&gt;EF$6,$U86&lt;=EG$6),+$T86,0)</f>
        <v>0</v>
      </c>
      <c r="EH86" s="87" t="n">
        <f aca="false">IF(AND($U86&gt;EG$6,$U86&lt;=EH$6),+$T86,0)</f>
        <v>0</v>
      </c>
      <c r="EI86" s="87" t="n">
        <f aca="false">IF(AND($U86&gt;EH$6,$U86&lt;=EI$6),+$T86,0)</f>
        <v>0</v>
      </c>
      <c r="EJ86" s="87" t="n">
        <f aca="false">IF(AND($U86&gt;EI$6,$U86&lt;=EJ$6),+$T86,0)</f>
        <v>0</v>
      </c>
      <c r="EK86" s="87" t="n">
        <f aca="false">IF(AND($U86&gt;EJ$6,$U86&lt;=EK$6),+$T86,0)</f>
        <v>0</v>
      </c>
      <c r="EL86" s="87" t="n">
        <f aca="false">IF(AND($U86&gt;EK$6,$U86&lt;=EL$6),+$T86,0)</f>
        <v>0</v>
      </c>
      <c r="EM86" s="87" t="n">
        <f aca="false">IF(AND($U86&gt;EL$6,$U86&lt;=EM$6),+$T86,0)</f>
        <v>0</v>
      </c>
      <c r="EN86" s="87" t="n">
        <f aca="false">IF(AND($U86&gt;EM$6,$U86&lt;=EN$6),+$T86,0)</f>
        <v>0</v>
      </c>
      <c r="EO86" s="87" t="n">
        <f aca="false">IF(AND($U86&gt;EN$6,$U86&lt;=EO$6),+$T86,0)</f>
        <v>0</v>
      </c>
      <c r="EP86" s="87" t="n">
        <f aca="false">IF(AND($U86&gt;EO$6,$U86&lt;=EP$6),+$T86,0)</f>
        <v>0</v>
      </c>
      <c r="EQ86" s="87" t="n">
        <f aca="false">IF(AND($U86&gt;EP$6,$U86&lt;=EQ$6),+$T86,0)</f>
        <v>0</v>
      </c>
      <c r="ER86" s="87" t="n">
        <f aca="false">IF(AND($U86&gt;EQ$6,$U86&lt;=ER$6),+$T86,0)</f>
        <v>0</v>
      </c>
      <c r="ES86" s="87" t="n">
        <f aca="false">IF(AND($U86&gt;ER$6,$U86&lt;=ES$6),+$T86,0)</f>
        <v>0</v>
      </c>
      <c r="ET86" s="87" t="n">
        <f aca="false">IF(AND($U86&gt;ES$6,$U86&lt;=ET$6),+$T86,0)</f>
        <v>0</v>
      </c>
      <c r="EU86" s="87" t="n">
        <f aca="false">IF(AND($U86&gt;ET$6,$U86&lt;=EU$6),+$T86,0)</f>
        <v>0</v>
      </c>
      <c r="EV86" s="87" t="n">
        <f aca="false">IF(AND($U86&gt;EU$6,$U86&lt;=EV$6),+$T86,0)</f>
        <v>0</v>
      </c>
      <c r="EW86" s="87" t="n">
        <f aca="false">IF(AND($U86&gt;EV$6,$U86&lt;=EW$6),+$T86,0)</f>
        <v>0</v>
      </c>
      <c r="EX86" s="87" t="n">
        <f aca="false">IF(AND($U86&gt;EW$6,$U86&lt;=EX$6),+$T86,0)</f>
        <v>0</v>
      </c>
      <c r="EY86" s="87" t="n">
        <f aca="false">IF(AND($U86&gt;EX$6,$U86&lt;=EY$6),+$T86,0)</f>
        <v>0</v>
      </c>
      <c r="EZ86" s="87" t="n">
        <f aca="false">IF(AND($U86&gt;EY$6,$U86&lt;=EZ$6),+$T86,0)</f>
        <v>0</v>
      </c>
      <c r="FA86" s="87" t="n">
        <f aca="false">IF(AND($U86&gt;EZ$6,$U86&lt;=FA$6),+$T86,0)</f>
        <v>0</v>
      </c>
      <c r="FB86" s="87" t="n">
        <f aca="false">IF(AND($U86&gt;FA$6,$U86&lt;=FB$6),+$T86,0)</f>
        <v>0</v>
      </c>
      <c r="FC86" s="87" t="n">
        <f aca="false">IF(AND($U86&gt;FB$6,$U86&lt;=FC$6),+$T86,0)</f>
        <v>0</v>
      </c>
      <c r="FD86" s="87" t="n">
        <f aca="false">IF(AND($U86&gt;FC$6,$U86&lt;=FD$6),+$T86,0)</f>
        <v>0</v>
      </c>
      <c r="FE86" s="87" t="n">
        <f aca="false">IF(AND($U86&gt;FD$6,$U86&lt;=FE$6),+$T86,0)</f>
        <v>0</v>
      </c>
      <c r="FF86" s="87" t="n">
        <f aca="false">IF(AND($U86&gt;FE$6,$U86&lt;=FF$6),+$T86,0)</f>
        <v>0</v>
      </c>
      <c r="FG86" s="87" t="n">
        <f aca="false">IF(AND($U86&gt;FF$6,$U86&lt;=FG$6),+$T86,0)</f>
        <v>0</v>
      </c>
      <c r="FH86" s="87" t="n">
        <f aca="false">IF(AND($U86&gt;FG$6,$U86&lt;=FH$6),+$T86,0)</f>
        <v>0</v>
      </c>
      <c r="FI86" s="87" t="n">
        <f aca="false">IF(AND($U86&gt;FH$6,$U86&lt;=FI$6),+$T86,0)</f>
        <v>0</v>
      </c>
      <c r="FJ86" s="87" t="n">
        <f aca="false">IF(AND($U86&gt;FI$6,$U86&lt;=FJ$6),+$T86,0)</f>
        <v>0</v>
      </c>
      <c r="FK86" s="87" t="n">
        <f aca="false">IF(AND($U86&gt;FJ$6,$U86&lt;=FK$6),+$T86,0)</f>
        <v>0</v>
      </c>
      <c r="FL86" s="87" t="n">
        <f aca="false">IF(AND($U86&gt;FK$6,$U86&lt;=FL$6),+$T86,0)</f>
        <v>0</v>
      </c>
      <c r="FM86" s="87" t="n">
        <f aca="false">IF(AND($U86&gt;FL$6,$U86&lt;=FM$6),+$T86,0)</f>
        <v>0</v>
      </c>
      <c r="FN86" s="87" t="n">
        <f aca="false">IF(AND($U86&gt;FM$6,$U86&lt;=FN$6),+$T86,0)</f>
        <v>0</v>
      </c>
      <c r="FO86" s="87" t="n">
        <f aca="false">IF(AND($U86&gt;FN$6,$U86&lt;=FO$6),+$T86,0)</f>
        <v>0</v>
      </c>
      <c r="FP86" s="87" t="n">
        <f aca="false">IF(AND($U86&gt;FO$6,$U86&lt;=FP$6),+$T86,0)</f>
        <v>0</v>
      </c>
      <c r="FQ86" s="87" t="n">
        <f aca="false">IF(AND($U86&gt;FP$6,$U86&lt;=FQ$6),+$T86,0)</f>
        <v>0</v>
      </c>
      <c r="FR86" s="87" t="n">
        <f aca="false">IF(AND($U86&gt;FQ$6,$U86&lt;=FR$6),+$T86,0)</f>
        <v>0</v>
      </c>
      <c r="FS86" s="87" t="n">
        <f aca="false">IF(AND($U86&gt;FR$6,$U86&lt;=FS$6),+$T86,0)</f>
        <v>0</v>
      </c>
      <c r="FT86" s="87" t="n">
        <f aca="false">IF(AND($U86&gt;FS$6,$U86&lt;=FT$6),+$T86,0)</f>
        <v>0</v>
      </c>
      <c r="FU86" s="87" t="n">
        <f aca="false">IF(AND($U86&gt;FT$6,$U86&lt;=FU$6),+$T86,0)</f>
        <v>0</v>
      </c>
      <c r="FV86" s="87" t="n">
        <f aca="false">IF(AND($U86&gt;FU$6,$U86&lt;=FV$6),+$T86,0)</f>
        <v>0</v>
      </c>
      <c r="FW86" s="87" t="n">
        <f aca="false">IF(AND($U86&gt;FV$6,$U86&lt;=FW$6),+$T86,0)</f>
        <v>0</v>
      </c>
      <c r="FX86" s="87" t="n">
        <f aca="false">IF(AND($U86&gt;FW$6,$U86&lt;=FX$6),+$T86,0)</f>
        <v>0</v>
      </c>
      <c r="FY86" s="87" t="n">
        <f aca="false">IF(AND($U86&gt;FX$6,$U86&lt;=FY$6),+$T86,0)</f>
        <v>0</v>
      </c>
      <c r="FZ86" s="87" t="n">
        <f aca="false">IF(AND($U86&gt;FY$6,$U86&lt;=FZ$6),+$T86,0)</f>
        <v>0</v>
      </c>
      <c r="GA86" s="87" t="n">
        <f aca="false">IF(AND($U86&gt;FZ$6,$U86&lt;=GA$6),+$T86,0)</f>
        <v>0</v>
      </c>
      <c r="GB86" s="87" t="n">
        <f aca="false">IF(AND($U86&gt;GA$6,$U86&lt;=GB$6),+$T86,0)</f>
        <v>0</v>
      </c>
      <c r="GC86" s="87"/>
      <c r="GD86" s="65" t="n">
        <f aca="false">SUM($X86:$GC86)</f>
        <v>19.934</v>
      </c>
      <c r="GE86" s="65" t="n">
        <f aca="false">+GD86-T86</f>
        <v>0</v>
      </c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  <c r="IV86" s="18"/>
      <c r="IW86" s="18"/>
    </row>
    <row r="87" customFormat="false" ht="12.75" hidden="false" customHeight="false" outlineLevel="0" collapsed="false">
      <c r="A87" s="96" t="n">
        <v>3</v>
      </c>
      <c r="B87" s="86" t="s">
        <v>260</v>
      </c>
      <c r="C87" s="97" t="s">
        <v>256</v>
      </c>
      <c r="D87" s="98" t="s">
        <v>280</v>
      </c>
      <c r="E87" s="0" t="s">
        <v>302</v>
      </c>
      <c r="F87" s="99" t="n">
        <v>37134</v>
      </c>
      <c r="H87" s="88" t="s">
        <v>340</v>
      </c>
      <c r="I87" s="43" t="s">
        <v>350</v>
      </c>
      <c r="J87" s="39" t="s">
        <v>283</v>
      </c>
      <c r="K87" s="39"/>
      <c r="L87" s="101" t="s">
        <v>284</v>
      </c>
      <c r="M87" s="35"/>
      <c r="N87" s="35"/>
      <c r="O87" s="101"/>
      <c r="P87" s="101"/>
      <c r="Q87" s="101"/>
      <c r="R87" s="105" t="n">
        <v>0.977</v>
      </c>
      <c r="S87" s="101" t="s">
        <v>288</v>
      </c>
      <c r="T87" s="55" t="n">
        <v>1.957</v>
      </c>
      <c r="U87" s="122" t="n">
        <f aca="false">DATE(2003,12,31)</f>
        <v>37986</v>
      </c>
      <c r="V87" s="18"/>
      <c r="W87" s="18"/>
      <c r="X87" s="87" t="n">
        <f aca="false">IF(AND($U87&gt;W$6,$U87&lt;=X$6),+$T87,0)</f>
        <v>0</v>
      </c>
      <c r="Y87" s="87" t="n">
        <f aca="false">IF(AND($U87&gt;X$6,$U87&lt;=Y$6),+$T87,0)</f>
        <v>0</v>
      </c>
      <c r="Z87" s="87" t="n">
        <f aca="false">IF(AND($U87&gt;Y$6,$U87&lt;=Z$6),+$T87,0)</f>
        <v>0</v>
      </c>
      <c r="AA87" s="87" t="n">
        <f aca="false">IF(AND($U87&gt;Z$6,$U87&lt;=AA$6),+$T87,0)</f>
        <v>0</v>
      </c>
      <c r="AB87" s="87" t="n">
        <f aca="false">IF(AND($U87&gt;AA$6,$U87&lt;=AB$6),+$T87,0)</f>
        <v>0</v>
      </c>
      <c r="AC87" s="87" t="n">
        <f aca="false">IF(AND($U87&gt;AB$6,$U87&lt;=AC$6),+$T87,0)</f>
        <v>0</v>
      </c>
      <c r="AD87" s="87" t="n">
        <f aca="false">IF(AND($U87&gt;AC$6,$U87&lt;=AD$6),+$T87,0)</f>
        <v>0</v>
      </c>
      <c r="AE87" s="87" t="n">
        <f aca="false">IF(AND($U87&gt;AD$6,$U87&lt;=AE$6),+$T87,0)</f>
        <v>0</v>
      </c>
      <c r="AF87" s="87" t="n">
        <f aca="false">IF(AND($U87&gt;AE$6,$U87&lt;=AF$6),+$T87,0)</f>
        <v>0</v>
      </c>
      <c r="AG87" s="87" t="n">
        <f aca="false">IF(AND($U87&gt;AF$6,$U87&lt;=AG$6),+$T87,0)</f>
        <v>1.957</v>
      </c>
      <c r="AH87" s="87" t="n">
        <f aca="false">IF(AND($U87&gt;AG$6,$U87&lt;=AH$6),+$T87,0)</f>
        <v>0</v>
      </c>
      <c r="AI87" s="87" t="n">
        <f aca="false">IF(AND($U87&gt;AH$6,$U87&lt;=AI$6),+$T87,0)</f>
        <v>0</v>
      </c>
      <c r="AJ87" s="87" t="n">
        <f aca="false">IF(AND($U87&gt;AI$6,$U87&lt;=AJ$6),+$T87,0)</f>
        <v>0</v>
      </c>
      <c r="AK87" s="87" t="n">
        <f aca="false">IF(AND($U87&gt;AJ$6,$U87&lt;=AK$6),+$T87,0)</f>
        <v>0</v>
      </c>
      <c r="AL87" s="87" t="n">
        <f aca="false">IF(AND($U87&gt;AK$6,$U87&lt;=AL$6),+$T87,0)</f>
        <v>0</v>
      </c>
      <c r="AM87" s="87" t="n">
        <f aca="false">IF(AND($U87&gt;AL$6,$U87&lt;=AM$6),+$T87,0)</f>
        <v>0</v>
      </c>
      <c r="AN87" s="87" t="n">
        <f aca="false">IF(AND($U87&gt;AM$6,$U87&lt;=AN$6),+$T87,0)</f>
        <v>0</v>
      </c>
      <c r="AO87" s="87" t="n">
        <f aca="false">IF(AND($U87&gt;AN$6,$U87&lt;=AO$6),+$T87,0)</f>
        <v>0</v>
      </c>
      <c r="AP87" s="87" t="n">
        <f aca="false">IF(AND($U87&gt;AO$6,$U87&lt;=AP$6),+$T87,0)</f>
        <v>0</v>
      </c>
      <c r="AQ87" s="87" t="n">
        <f aca="false">IF(AND($U87&gt;AP$6,$U87&lt;=AQ$6),+$T87,0)</f>
        <v>0</v>
      </c>
      <c r="AR87" s="87" t="n">
        <f aca="false">IF(AND($U87&gt;AQ$6,$U87&lt;=AR$6),+$T87,0)</f>
        <v>0</v>
      </c>
      <c r="AS87" s="87" t="n">
        <f aca="false">IF(AND($U87&gt;AR$6,$U87&lt;=AS$6),+$T87,0)</f>
        <v>0</v>
      </c>
      <c r="AT87" s="87" t="n">
        <f aca="false">IF(AND($U87&gt;AS$6,$U87&lt;=AT$6),+$T87,0)</f>
        <v>0</v>
      </c>
      <c r="AU87" s="87" t="n">
        <f aca="false">IF(AND($U87&gt;AT$6,$U87&lt;=AU$6),+$T87,0)</f>
        <v>0</v>
      </c>
      <c r="AV87" s="87" t="n">
        <f aca="false">IF(AND($U87&gt;AU$6,$U87&lt;=AV$6),+$T87,0)</f>
        <v>0</v>
      </c>
      <c r="AW87" s="87" t="n">
        <f aca="false">IF(AND($U87&gt;AV$6,$U87&lt;=AW$6),+$T87,0)</f>
        <v>0</v>
      </c>
      <c r="AX87" s="87" t="n">
        <f aca="false">IF(AND($U87&gt;AW$6,$U87&lt;=AX$6),+$T87,0)</f>
        <v>0</v>
      </c>
      <c r="AY87" s="87" t="n">
        <f aca="false">IF(AND($U87&gt;AX$6,$U87&lt;=AY$6),+$T87,0)</f>
        <v>0</v>
      </c>
      <c r="AZ87" s="87" t="n">
        <f aca="false">IF(AND($U87&gt;AY$6,$U87&lt;=AZ$6),+$T87,0)</f>
        <v>0</v>
      </c>
      <c r="BA87" s="87" t="n">
        <f aca="false">IF(AND($U87&gt;AZ$6,$U87&lt;=BA$6),+$T87,0)</f>
        <v>0</v>
      </c>
      <c r="BB87" s="87" t="n">
        <f aca="false">IF(AND($U87&gt;BA$6,$U87&lt;=BB$6),+$T87,0)</f>
        <v>0</v>
      </c>
      <c r="BC87" s="87" t="n">
        <f aca="false">IF(AND($U87&gt;BB$6,$U87&lt;=BC$6),+$T87,0)</f>
        <v>0</v>
      </c>
      <c r="BD87" s="87" t="n">
        <f aca="false">IF(AND($U87&gt;BC$6,$U87&lt;=BD$6),+$T87,0)</f>
        <v>0</v>
      </c>
      <c r="BE87" s="87" t="n">
        <f aca="false">IF(AND($U87&gt;BD$6,$U87&lt;=BE$6),+$T87,0)</f>
        <v>0</v>
      </c>
      <c r="BF87" s="87" t="n">
        <f aca="false">IF(AND($U87&gt;BE$6,$U87&lt;=BF$6),+$T87,0)</f>
        <v>0</v>
      </c>
      <c r="BG87" s="87" t="n">
        <f aca="false">IF(AND($U87&gt;BF$6,$U87&lt;=BG$6),+$T87,0)</f>
        <v>0</v>
      </c>
      <c r="BH87" s="87" t="n">
        <f aca="false">IF(AND($U87&gt;BG$6,$U87&lt;=BH$6),+$T87,0)</f>
        <v>0</v>
      </c>
      <c r="BI87" s="87" t="n">
        <f aca="false">IF(AND($U87&gt;BH$6,$U87&lt;=BI$6),+$T87,0)</f>
        <v>0</v>
      </c>
      <c r="BJ87" s="87" t="n">
        <f aca="false">IF(AND($U87&gt;BI$6,$U87&lt;=BJ$6),+$T87,0)</f>
        <v>0</v>
      </c>
      <c r="BK87" s="87" t="n">
        <f aca="false">IF(AND($U87&gt;BJ$6,$U87&lt;=BK$6),+$T87,0)</f>
        <v>0</v>
      </c>
      <c r="BL87" s="87" t="n">
        <f aca="false">IF(AND($U87&gt;BK$6,$U87&lt;=BL$6),+$T87,0)</f>
        <v>0</v>
      </c>
      <c r="BM87" s="87" t="n">
        <f aca="false">IF(AND($U87&gt;BL$6,$U87&lt;=BM$6),+$T87,0)</f>
        <v>0</v>
      </c>
      <c r="BN87" s="87" t="n">
        <f aca="false">IF(AND($U87&gt;BM$6,$U87&lt;=BN$6),+$T87,0)</f>
        <v>0</v>
      </c>
      <c r="BO87" s="87" t="n">
        <f aca="false">IF(AND($U87&gt;BN$6,$U87&lt;=BO$6),+$T87,0)</f>
        <v>0</v>
      </c>
      <c r="BP87" s="87" t="n">
        <f aca="false">IF(AND($U87&gt;BO$6,$U87&lt;=BP$6),+$T87,0)</f>
        <v>0</v>
      </c>
      <c r="BQ87" s="87" t="n">
        <f aca="false">IF(AND($U87&gt;BP$6,$U87&lt;=BQ$6),+$T87,0)</f>
        <v>0</v>
      </c>
      <c r="BR87" s="87" t="n">
        <f aca="false">IF(AND($U87&gt;BQ$6,$U87&lt;=BR$6),+$T87,0)</f>
        <v>0</v>
      </c>
      <c r="BS87" s="87" t="n">
        <f aca="false">IF(AND($U87&gt;BR$6,$U87&lt;=BS$6),+$T87,0)</f>
        <v>0</v>
      </c>
      <c r="BT87" s="87" t="n">
        <f aca="false">IF(AND($U87&gt;BS$6,$U87&lt;=BT$6),+$T87,0)</f>
        <v>0</v>
      </c>
      <c r="BU87" s="87" t="n">
        <f aca="false">IF(AND($U87&gt;BT$6,$U87&lt;=BU$6),+$T87,0)</f>
        <v>0</v>
      </c>
      <c r="BV87" s="87" t="n">
        <f aca="false">IF(AND($U87&gt;BU$6,$U87&lt;=BV$6),+$T87,0)</f>
        <v>0</v>
      </c>
      <c r="BW87" s="87" t="n">
        <f aca="false">IF(AND($U87&gt;BV$6,$U87&lt;=BW$6),+$T87,0)</f>
        <v>0</v>
      </c>
      <c r="BX87" s="87" t="n">
        <f aca="false">IF(AND($U87&gt;BW$6,$U87&lt;=BX$6),+$T87,0)</f>
        <v>0</v>
      </c>
      <c r="BY87" s="87" t="n">
        <f aca="false">IF(AND($U87&gt;BX$6,$U87&lt;=BY$6),+$T87,0)</f>
        <v>0</v>
      </c>
      <c r="BZ87" s="87" t="n">
        <f aca="false">IF(AND($U87&gt;BY$6,$U87&lt;=BZ$6),+$T87,0)</f>
        <v>0</v>
      </c>
      <c r="CA87" s="87" t="n">
        <f aca="false">IF(AND($U87&gt;BZ$6,$U87&lt;=CA$6),+$T87,0)</f>
        <v>0</v>
      </c>
      <c r="CB87" s="87" t="n">
        <f aca="false">IF(AND($U87&gt;CA$6,$U87&lt;=CB$6),+$T87,0)</f>
        <v>0</v>
      </c>
      <c r="CC87" s="87" t="n">
        <f aca="false">IF(AND($U87&gt;CB$6,$U87&lt;=CC$6),+$T87,0)</f>
        <v>0</v>
      </c>
      <c r="CD87" s="87" t="n">
        <f aca="false">IF(AND($U87&gt;CC$6,$U87&lt;=CD$6),+$T87,0)</f>
        <v>0</v>
      </c>
      <c r="CE87" s="87" t="n">
        <f aca="false">IF(AND($U87&gt;CD$6,$U87&lt;=CE$6),+$T87,0)</f>
        <v>0</v>
      </c>
      <c r="CF87" s="87" t="n">
        <f aca="false">IF(AND($U87&gt;CE$6,$U87&lt;=CF$6),+$T87,0)</f>
        <v>0</v>
      </c>
      <c r="CG87" s="87" t="n">
        <f aca="false">IF(AND($U87&gt;CF$6,$U87&lt;=CG$6),+$T87,0)</f>
        <v>0</v>
      </c>
      <c r="CH87" s="87" t="n">
        <f aca="false">IF(AND($U87&gt;CG$6,$U87&lt;=CH$6),+$T87,0)</f>
        <v>0</v>
      </c>
      <c r="CI87" s="87" t="n">
        <f aca="false">IF(AND($U87&gt;CH$6,$U87&lt;=CI$6),+$T87,0)</f>
        <v>0</v>
      </c>
      <c r="CJ87" s="87" t="n">
        <f aca="false">IF(AND($U87&gt;CI$6,$U87&lt;=CJ$6),+$T87,0)</f>
        <v>0</v>
      </c>
      <c r="CK87" s="87" t="n">
        <f aca="false">IF(AND($U87&gt;CJ$6,$U87&lt;=CK$6),+$T87,0)</f>
        <v>0</v>
      </c>
      <c r="CL87" s="87" t="n">
        <f aca="false">IF(AND($U87&gt;CK$6,$U87&lt;=CL$6),+$T87,0)</f>
        <v>0</v>
      </c>
      <c r="CM87" s="87" t="n">
        <f aca="false">IF(AND($U87&gt;CL$6,$U87&lt;=CM$6),+$T87,0)</f>
        <v>0</v>
      </c>
      <c r="CN87" s="87" t="n">
        <f aca="false">IF(AND($U87&gt;CM$6,$U87&lt;=CN$6),+$T87,0)</f>
        <v>0</v>
      </c>
      <c r="CO87" s="87" t="n">
        <f aca="false">IF(AND($U87&gt;CN$6,$U87&lt;=CO$6),+$T87,0)</f>
        <v>0</v>
      </c>
      <c r="CP87" s="87" t="n">
        <f aca="false">IF(AND($U87&gt;CO$6,$U87&lt;=CP$6),+$T87,0)</f>
        <v>0</v>
      </c>
      <c r="CQ87" s="87" t="n">
        <f aca="false">IF(AND($U87&gt;CP$6,$U87&lt;=CQ$6),+$T87,0)</f>
        <v>0</v>
      </c>
      <c r="CR87" s="87" t="n">
        <f aca="false">IF(AND($U87&gt;CQ$6,$U87&lt;=CR$6),+$T87,0)</f>
        <v>0</v>
      </c>
      <c r="CS87" s="87" t="n">
        <f aca="false">IF(AND($U87&gt;CR$6,$U87&lt;=CS$6),+$T87,0)</f>
        <v>0</v>
      </c>
      <c r="CT87" s="87" t="n">
        <f aca="false">IF(AND($U87&gt;CS$6,$U87&lt;=CT$6),+$T87,0)</f>
        <v>0</v>
      </c>
      <c r="CU87" s="87" t="n">
        <f aca="false">IF(AND($U87&gt;CT$6,$U87&lt;=CU$6),+$T87,0)</f>
        <v>0</v>
      </c>
      <c r="CV87" s="87" t="n">
        <f aca="false">IF(AND($U87&gt;CU$6,$U87&lt;=CV$6),+$T87,0)</f>
        <v>0</v>
      </c>
      <c r="CW87" s="87" t="n">
        <f aca="false">IF(AND($U87&gt;CV$6,$U87&lt;=CW$6),+$T87,0)</f>
        <v>0</v>
      </c>
      <c r="CX87" s="87" t="n">
        <f aca="false">IF(AND($U87&gt;CW$6,$U87&lt;=CX$6),+$T87,0)</f>
        <v>0</v>
      </c>
      <c r="CY87" s="87" t="n">
        <f aca="false">IF(AND($U87&gt;CX$6,$U87&lt;=CY$6),+$T87,0)</f>
        <v>0</v>
      </c>
      <c r="CZ87" s="87" t="n">
        <f aca="false">IF(AND($U87&gt;CY$6,$U87&lt;=CZ$6),+$T87,0)</f>
        <v>0</v>
      </c>
      <c r="DA87" s="87" t="n">
        <f aca="false">IF(AND($U87&gt;CZ$6,$U87&lt;=DA$6),+$T87,0)</f>
        <v>0</v>
      </c>
      <c r="DB87" s="87" t="n">
        <f aca="false">IF(AND($U87&gt;DA$6,$U87&lt;=DB$6),+$T87,0)</f>
        <v>0</v>
      </c>
      <c r="DC87" s="87" t="n">
        <f aca="false">IF(AND($U87&gt;DB$6,$U87&lt;=DC$6),+$T87,0)</f>
        <v>0</v>
      </c>
      <c r="DD87" s="87" t="n">
        <f aca="false">IF(AND($U87&gt;DC$6,$U87&lt;=DD$6),+$T87,0)</f>
        <v>0</v>
      </c>
      <c r="DE87" s="87" t="n">
        <f aca="false">IF(AND($U87&gt;DD$6,$U87&lt;=DE$6),+$T87,0)</f>
        <v>0</v>
      </c>
      <c r="DF87" s="87" t="n">
        <f aca="false">IF(AND($U87&gt;DE$6,$U87&lt;=DF$6),+$T87,0)</f>
        <v>0</v>
      </c>
      <c r="DG87" s="87" t="n">
        <f aca="false">IF(AND($U87&gt;DF$6,$U87&lt;=DG$6),+$T87,0)</f>
        <v>0</v>
      </c>
      <c r="DH87" s="87" t="n">
        <f aca="false">IF(AND($U87&gt;DG$6,$U87&lt;=DH$6),+$T87,0)</f>
        <v>0</v>
      </c>
      <c r="DI87" s="87" t="n">
        <f aca="false">IF(AND($U87&gt;DH$6,$U87&lt;=DI$6),+$T87,0)</f>
        <v>0</v>
      </c>
      <c r="DJ87" s="87" t="n">
        <f aca="false">IF(AND($U87&gt;DI$6,$U87&lt;=DJ$6),+$T87,0)</f>
        <v>0</v>
      </c>
      <c r="DK87" s="87" t="n">
        <f aca="false">IF(AND($U87&gt;DJ$6,$U87&lt;=DK$6),+$T87,0)</f>
        <v>0</v>
      </c>
      <c r="DL87" s="87" t="n">
        <f aca="false">IF(AND($U87&gt;DK$6,$U87&lt;=DL$6),+$T87,0)</f>
        <v>0</v>
      </c>
      <c r="DM87" s="87" t="n">
        <f aca="false">IF(AND($U87&gt;DL$6,$U87&lt;=DM$6),+$T87,0)</f>
        <v>0</v>
      </c>
      <c r="DN87" s="87" t="n">
        <f aca="false">IF(AND($U87&gt;DM$6,$U87&lt;=DN$6),+$T87,0)</f>
        <v>0</v>
      </c>
      <c r="DO87" s="87" t="n">
        <f aca="false">IF(AND($U87&gt;DN$6,$U87&lt;=DO$6),+$T87,0)</f>
        <v>0</v>
      </c>
      <c r="DP87" s="87" t="n">
        <f aca="false">IF(AND($U87&gt;DO$6,$U87&lt;=DP$6),+$T87,0)</f>
        <v>0</v>
      </c>
      <c r="DQ87" s="87" t="n">
        <f aca="false">IF(AND($U87&gt;DP$6,$U87&lt;=DQ$6),+$T87,0)</f>
        <v>0</v>
      </c>
      <c r="DR87" s="87" t="n">
        <f aca="false">IF(AND($U87&gt;DQ$6,$U87&lt;=DR$6),+$T87,0)</f>
        <v>0</v>
      </c>
      <c r="DS87" s="87" t="n">
        <f aca="false">IF(AND($U87&gt;DR$6,$U87&lt;=DS$6),+$T87,0)</f>
        <v>0</v>
      </c>
      <c r="DT87" s="87" t="n">
        <f aca="false">IF(AND($U87&gt;DS$6,$U87&lt;=DT$6),+$T87,0)</f>
        <v>0</v>
      </c>
      <c r="DU87" s="87" t="n">
        <f aca="false">IF(AND($U87&gt;DT$6,$U87&lt;=DU$6),+$T87,0)</f>
        <v>0</v>
      </c>
      <c r="DV87" s="87" t="n">
        <f aca="false">IF(AND($U87&gt;DU$6,$U87&lt;=DV$6),+$T87,0)</f>
        <v>0</v>
      </c>
      <c r="DW87" s="87" t="n">
        <f aca="false">IF(AND($U87&gt;DV$6,$U87&lt;=DW$6),+$T87,0)</f>
        <v>0</v>
      </c>
      <c r="DX87" s="87" t="n">
        <f aca="false">IF(AND($U87&gt;DW$6,$U87&lt;=DX$6),+$T87,0)</f>
        <v>0</v>
      </c>
      <c r="DY87" s="87" t="n">
        <f aca="false">IF(AND($U87&gt;DX$6,$U87&lt;=DY$6),+$T87,0)</f>
        <v>0</v>
      </c>
      <c r="DZ87" s="87" t="n">
        <f aca="false">IF(AND($U87&gt;DY$6,$U87&lt;=DZ$6),+$T87,0)</f>
        <v>0</v>
      </c>
      <c r="EA87" s="87" t="n">
        <f aca="false">IF(AND($U87&gt;DZ$6,$U87&lt;=EA$6),+$T87,0)</f>
        <v>0</v>
      </c>
      <c r="EB87" s="87" t="n">
        <f aca="false">IF(AND($U87&gt;EA$6,$U87&lt;=EB$6),+$T87,0)</f>
        <v>0</v>
      </c>
      <c r="EC87" s="87" t="n">
        <f aca="false">IF(AND($U87&gt;EB$6,$U87&lt;=EC$6),+$T87,0)</f>
        <v>0</v>
      </c>
      <c r="ED87" s="87" t="n">
        <f aca="false">IF(AND($U87&gt;EC$6,$U87&lt;=ED$6),+$T87,0)</f>
        <v>0</v>
      </c>
      <c r="EE87" s="87" t="n">
        <f aca="false">IF(AND($U87&gt;ED$6,$U87&lt;=EE$6),+$T87,0)</f>
        <v>0</v>
      </c>
      <c r="EF87" s="87" t="n">
        <f aca="false">IF(AND($U87&gt;EE$6,$U87&lt;=EF$6),+$T87,0)</f>
        <v>0</v>
      </c>
      <c r="EG87" s="87" t="n">
        <f aca="false">IF(AND($U87&gt;EF$6,$U87&lt;=EG$6),+$T87,0)</f>
        <v>0</v>
      </c>
      <c r="EH87" s="87" t="n">
        <f aca="false">IF(AND($U87&gt;EG$6,$U87&lt;=EH$6),+$T87,0)</f>
        <v>0</v>
      </c>
      <c r="EI87" s="87" t="n">
        <f aca="false">IF(AND($U87&gt;EH$6,$U87&lt;=EI$6),+$T87,0)</f>
        <v>0</v>
      </c>
      <c r="EJ87" s="87" t="n">
        <f aca="false">IF(AND($U87&gt;EI$6,$U87&lt;=EJ$6),+$T87,0)</f>
        <v>0</v>
      </c>
      <c r="EK87" s="87" t="n">
        <f aca="false">IF(AND($U87&gt;EJ$6,$U87&lt;=EK$6),+$T87,0)</f>
        <v>0</v>
      </c>
      <c r="EL87" s="87" t="n">
        <f aca="false">IF(AND($U87&gt;EK$6,$U87&lt;=EL$6),+$T87,0)</f>
        <v>0</v>
      </c>
      <c r="EM87" s="87" t="n">
        <f aca="false">IF(AND($U87&gt;EL$6,$U87&lt;=EM$6),+$T87,0)</f>
        <v>0</v>
      </c>
      <c r="EN87" s="87" t="n">
        <f aca="false">IF(AND($U87&gt;EM$6,$U87&lt;=EN$6),+$T87,0)</f>
        <v>0</v>
      </c>
      <c r="EO87" s="87" t="n">
        <f aca="false">IF(AND($U87&gt;EN$6,$U87&lt;=EO$6),+$T87,0)</f>
        <v>0</v>
      </c>
      <c r="EP87" s="87" t="n">
        <f aca="false">IF(AND($U87&gt;EO$6,$U87&lt;=EP$6),+$T87,0)</f>
        <v>0</v>
      </c>
      <c r="EQ87" s="87" t="n">
        <f aca="false">IF(AND($U87&gt;EP$6,$U87&lt;=EQ$6),+$T87,0)</f>
        <v>0</v>
      </c>
      <c r="ER87" s="87" t="n">
        <f aca="false">IF(AND($U87&gt;EQ$6,$U87&lt;=ER$6),+$T87,0)</f>
        <v>0</v>
      </c>
      <c r="ES87" s="87" t="n">
        <f aca="false">IF(AND($U87&gt;ER$6,$U87&lt;=ES$6),+$T87,0)</f>
        <v>0</v>
      </c>
      <c r="ET87" s="87" t="n">
        <f aca="false">IF(AND($U87&gt;ES$6,$U87&lt;=ET$6),+$T87,0)</f>
        <v>0</v>
      </c>
      <c r="EU87" s="87" t="n">
        <f aca="false">IF(AND($U87&gt;ET$6,$U87&lt;=EU$6),+$T87,0)</f>
        <v>0</v>
      </c>
      <c r="EV87" s="87" t="n">
        <f aca="false">IF(AND($U87&gt;EU$6,$U87&lt;=EV$6),+$T87,0)</f>
        <v>0</v>
      </c>
      <c r="EW87" s="87" t="n">
        <f aca="false">IF(AND($U87&gt;EV$6,$U87&lt;=EW$6),+$T87,0)</f>
        <v>0</v>
      </c>
      <c r="EX87" s="87" t="n">
        <f aca="false">IF(AND($U87&gt;EW$6,$U87&lt;=EX$6),+$T87,0)</f>
        <v>0</v>
      </c>
      <c r="EY87" s="87" t="n">
        <f aca="false">IF(AND($U87&gt;EX$6,$U87&lt;=EY$6),+$T87,0)</f>
        <v>0</v>
      </c>
      <c r="EZ87" s="87" t="n">
        <f aca="false">IF(AND($U87&gt;EY$6,$U87&lt;=EZ$6),+$T87,0)</f>
        <v>0</v>
      </c>
      <c r="FA87" s="87" t="n">
        <f aca="false">IF(AND($U87&gt;EZ$6,$U87&lt;=FA$6),+$T87,0)</f>
        <v>0</v>
      </c>
      <c r="FB87" s="87" t="n">
        <f aca="false">IF(AND($U87&gt;FA$6,$U87&lt;=FB$6),+$T87,0)</f>
        <v>0</v>
      </c>
      <c r="FC87" s="87" t="n">
        <f aca="false">IF(AND($U87&gt;FB$6,$U87&lt;=FC$6),+$T87,0)</f>
        <v>0</v>
      </c>
      <c r="FD87" s="87" t="n">
        <f aca="false">IF(AND($U87&gt;FC$6,$U87&lt;=FD$6),+$T87,0)</f>
        <v>0</v>
      </c>
      <c r="FE87" s="87" t="n">
        <f aca="false">IF(AND($U87&gt;FD$6,$U87&lt;=FE$6),+$T87,0)</f>
        <v>0</v>
      </c>
      <c r="FF87" s="87" t="n">
        <f aca="false">IF(AND($U87&gt;FE$6,$U87&lt;=FF$6),+$T87,0)</f>
        <v>0</v>
      </c>
      <c r="FG87" s="87" t="n">
        <f aca="false">IF(AND($U87&gt;FF$6,$U87&lt;=FG$6),+$T87,0)</f>
        <v>0</v>
      </c>
      <c r="FH87" s="87" t="n">
        <f aca="false">IF(AND($U87&gt;FG$6,$U87&lt;=FH$6),+$T87,0)</f>
        <v>0</v>
      </c>
      <c r="FI87" s="87" t="n">
        <f aca="false">IF(AND($U87&gt;FH$6,$U87&lt;=FI$6),+$T87,0)</f>
        <v>0</v>
      </c>
      <c r="FJ87" s="87" t="n">
        <f aca="false">IF(AND($U87&gt;FI$6,$U87&lt;=FJ$6),+$T87,0)</f>
        <v>0</v>
      </c>
      <c r="FK87" s="87" t="n">
        <f aca="false">IF(AND($U87&gt;FJ$6,$U87&lt;=FK$6),+$T87,0)</f>
        <v>0</v>
      </c>
      <c r="FL87" s="87" t="n">
        <f aca="false">IF(AND($U87&gt;FK$6,$U87&lt;=FL$6),+$T87,0)</f>
        <v>0</v>
      </c>
      <c r="FM87" s="87" t="n">
        <f aca="false">IF(AND($U87&gt;FL$6,$U87&lt;=FM$6),+$T87,0)</f>
        <v>0</v>
      </c>
      <c r="FN87" s="87" t="n">
        <f aca="false">IF(AND($U87&gt;FM$6,$U87&lt;=FN$6),+$T87,0)</f>
        <v>0</v>
      </c>
      <c r="FO87" s="87" t="n">
        <f aca="false">IF(AND($U87&gt;FN$6,$U87&lt;=FO$6),+$T87,0)</f>
        <v>0</v>
      </c>
      <c r="FP87" s="87" t="n">
        <f aca="false">IF(AND($U87&gt;FO$6,$U87&lt;=FP$6),+$T87,0)</f>
        <v>0</v>
      </c>
      <c r="FQ87" s="87" t="n">
        <f aca="false">IF(AND($U87&gt;FP$6,$U87&lt;=FQ$6),+$T87,0)</f>
        <v>0</v>
      </c>
      <c r="FR87" s="87" t="n">
        <f aca="false">IF(AND($U87&gt;FQ$6,$U87&lt;=FR$6),+$T87,0)</f>
        <v>0</v>
      </c>
      <c r="FS87" s="87" t="n">
        <f aca="false">IF(AND($U87&gt;FR$6,$U87&lt;=FS$6),+$T87,0)</f>
        <v>0</v>
      </c>
      <c r="FT87" s="87" t="n">
        <f aca="false">IF(AND($U87&gt;FS$6,$U87&lt;=FT$6),+$T87,0)</f>
        <v>0</v>
      </c>
      <c r="FU87" s="87" t="n">
        <f aca="false">IF(AND($U87&gt;FT$6,$U87&lt;=FU$6),+$T87,0)</f>
        <v>0</v>
      </c>
      <c r="FV87" s="87" t="n">
        <f aca="false">IF(AND($U87&gt;FU$6,$U87&lt;=FV$6),+$T87,0)</f>
        <v>0</v>
      </c>
      <c r="FW87" s="87" t="n">
        <f aca="false">IF(AND($U87&gt;FV$6,$U87&lt;=FW$6),+$T87,0)</f>
        <v>0</v>
      </c>
      <c r="FX87" s="87" t="n">
        <f aca="false">IF(AND($U87&gt;FW$6,$U87&lt;=FX$6),+$T87,0)</f>
        <v>0</v>
      </c>
      <c r="FY87" s="87" t="n">
        <f aca="false">IF(AND($U87&gt;FX$6,$U87&lt;=FY$6),+$T87,0)</f>
        <v>0</v>
      </c>
      <c r="FZ87" s="87" t="n">
        <f aca="false">IF(AND($U87&gt;FY$6,$U87&lt;=FZ$6),+$T87,0)</f>
        <v>0</v>
      </c>
      <c r="GA87" s="87" t="n">
        <f aca="false">IF(AND($U87&gt;FZ$6,$U87&lt;=GA$6),+$T87,0)</f>
        <v>0</v>
      </c>
      <c r="GB87" s="87" t="n">
        <f aca="false">IF(AND($U87&gt;GA$6,$U87&lt;=GB$6),+$T87,0)</f>
        <v>0</v>
      </c>
      <c r="GC87" s="87"/>
      <c r="GD87" s="65" t="n">
        <f aca="false">SUM($X87:$GC87)</f>
        <v>1.957</v>
      </c>
      <c r="GE87" s="65" t="n">
        <f aca="false">+GD87-T87</f>
        <v>0</v>
      </c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  <c r="IH87" s="18"/>
      <c r="II87" s="18"/>
      <c r="IJ87" s="18"/>
      <c r="IK87" s="18"/>
      <c r="IL87" s="18"/>
      <c r="IM87" s="18"/>
      <c r="IN87" s="18"/>
      <c r="IO87" s="18"/>
      <c r="IP87" s="18"/>
      <c r="IQ87" s="18"/>
      <c r="IR87" s="18"/>
      <c r="IS87" s="18"/>
      <c r="IT87" s="18"/>
      <c r="IU87" s="18"/>
      <c r="IV87" s="18"/>
      <c r="IW87" s="18"/>
    </row>
    <row r="88" customFormat="false" ht="12.75" hidden="false" customHeight="false" outlineLevel="0" collapsed="false">
      <c r="A88" s="96" t="n">
        <v>3</v>
      </c>
      <c r="B88" s="86" t="s">
        <v>260</v>
      </c>
      <c r="C88" s="97" t="s">
        <v>256</v>
      </c>
      <c r="D88" s="98" t="s">
        <v>280</v>
      </c>
      <c r="E88" s="0" t="s">
        <v>302</v>
      </c>
      <c r="F88" s="99" t="n">
        <v>37134</v>
      </c>
      <c r="H88" s="88" t="s">
        <v>340</v>
      </c>
      <c r="I88" s="43" t="s">
        <v>350</v>
      </c>
      <c r="J88" s="39" t="s">
        <v>283</v>
      </c>
      <c r="K88" s="39"/>
      <c r="L88" s="101" t="s">
        <v>284</v>
      </c>
      <c r="M88" s="35"/>
      <c r="N88" s="35"/>
      <c r="O88" s="101"/>
      <c r="P88" s="101"/>
      <c r="Q88" s="101"/>
      <c r="R88" s="105" t="n">
        <v>26.825</v>
      </c>
      <c r="S88" s="101" t="s">
        <v>288</v>
      </c>
      <c r="T88" s="55" t="n">
        <v>26.915</v>
      </c>
      <c r="U88" s="122" t="n">
        <f aca="false">DATE(2003,12,31)</f>
        <v>37986</v>
      </c>
      <c r="V88" s="18"/>
      <c r="W88" s="18"/>
      <c r="X88" s="87" t="n">
        <f aca="false">IF(AND($U88&gt;W$6,$U88&lt;=X$6),+$T88,0)</f>
        <v>0</v>
      </c>
      <c r="Y88" s="87" t="n">
        <f aca="false">IF(AND($U88&gt;X$6,$U88&lt;=Y$6),+$T88,0)</f>
        <v>0</v>
      </c>
      <c r="Z88" s="87" t="n">
        <f aca="false">IF(AND($U88&gt;Y$6,$U88&lt;=Z$6),+$T88,0)</f>
        <v>0</v>
      </c>
      <c r="AA88" s="87" t="n">
        <f aca="false">IF(AND($U88&gt;Z$6,$U88&lt;=AA$6),+$T88,0)</f>
        <v>0</v>
      </c>
      <c r="AB88" s="87" t="n">
        <f aca="false">IF(AND($U88&gt;AA$6,$U88&lt;=AB$6),+$T88,0)</f>
        <v>0</v>
      </c>
      <c r="AC88" s="87" t="n">
        <f aca="false">IF(AND($U88&gt;AB$6,$U88&lt;=AC$6),+$T88,0)</f>
        <v>0</v>
      </c>
      <c r="AD88" s="87" t="n">
        <f aca="false">IF(AND($U88&gt;AC$6,$U88&lt;=AD$6),+$T88,0)</f>
        <v>0</v>
      </c>
      <c r="AE88" s="87" t="n">
        <f aca="false">IF(AND($U88&gt;AD$6,$U88&lt;=AE$6),+$T88,0)</f>
        <v>0</v>
      </c>
      <c r="AF88" s="87" t="n">
        <f aca="false">IF(AND($U88&gt;AE$6,$U88&lt;=AF$6),+$T88,0)</f>
        <v>0</v>
      </c>
      <c r="AG88" s="87" t="n">
        <f aca="false">IF(AND($U88&gt;AF$6,$U88&lt;=AG$6),+$T88,0)</f>
        <v>26.915</v>
      </c>
      <c r="AH88" s="87" t="n">
        <f aca="false">IF(AND($U88&gt;AG$6,$U88&lt;=AH$6),+$T88,0)</f>
        <v>0</v>
      </c>
      <c r="AI88" s="87" t="n">
        <f aca="false">IF(AND($U88&gt;AH$6,$U88&lt;=AI$6),+$T88,0)</f>
        <v>0</v>
      </c>
      <c r="AJ88" s="87" t="n">
        <f aca="false">IF(AND($U88&gt;AI$6,$U88&lt;=AJ$6),+$T88,0)</f>
        <v>0</v>
      </c>
      <c r="AK88" s="87" t="n">
        <f aca="false">IF(AND($U88&gt;AJ$6,$U88&lt;=AK$6),+$T88,0)</f>
        <v>0</v>
      </c>
      <c r="AL88" s="87" t="n">
        <f aca="false">IF(AND($U88&gt;AK$6,$U88&lt;=AL$6),+$T88,0)</f>
        <v>0</v>
      </c>
      <c r="AM88" s="87" t="n">
        <f aca="false">IF(AND($U88&gt;AL$6,$U88&lt;=AM$6),+$T88,0)</f>
        <v>0</v>
      </c>
      <c r="AN88" s="87" t="n">
        <f aca="false">IF(AND($U88&gt;AM$6,$U88&lt;=AN$6),+$T88,0)</f>
        <v>0</v>
      </c>
      <c r="AO88" s="87" t="n">
        <f aca="false">IF(AND($U88&gt;AN$6,$U88&lt;=AO$6),+$T88,0)</f>
        <v>0</v>
      </c>
      <c r="AP88" s="87" t="n">
        <f aca="false">IF(AND($U88&gt;AO$6,$U88&lt;=AP$6),+$T88,0)</f>
        <v>0</v>
      </c>
      <c r="AQ88" s="87" t="n">
        <f aca="false">IF(AND($U88&gt;AP$6,$U88&lt;=AQ$6),+$T88,0)</f>
        <v>0</v>
      </c>
      <c r="AR88" s="87" t="n">
        <f aca="false">IF(AND($U88&gt;AQ$6,$U88&lt;=AR$6),+$T88,0)</f>
        <v>0</v>
      </c>
      <c r="AS88" s="87" t="n">
        <f aca="false">IF(AND($U88&gt;AR$6,$U88&lt;=AS$6),+$T88,0)</f>
        <v>0</v>
      </c>
      <c r="AT88" s="87" t="n">
        <f aca="false">IF(AND($U88&gt;AS$6,$U88&lt;=AT$6),+$T88,0)</f>
        <v>0</v>
      </c>
      <c r="AU88" s="87" t="n">
        <f aca="false">IF(AND($U88&gt;AT$6,$U88&lt;=AU$6),+$T88,0)</f>
        <v>0</v>
      </c>
      <c r="AV88" s="87" t="n">
        <f aca="false">IF(AND($U88&gt;AU$6,$U88&lt;=AV$6),+$T88,0)</f>
        <v>0</v>
      </c>
      <c r="AW88" s="87" t="n">
        <f aca="false">IF(AND($U88&gt;AV$6,$U88&lt;=AW$6),+$T88,0)</f>
        <v>0</v>
      </c>
      <c r="AX88" s="87" t="n">
        <f aca="false">IF(AND($U88&gt;AW$6,$U88&lt;=AX$6),+$T88,0)</f>
        <v>0</v>
      </c>
      <c r="AY88" s="87" t="n">
        <f aca="false">IF(AND($U88&gt;AX$6,$U88&lt;=AY$6),+$T88,0)</f>
        <v>0</v>
      </c>
      <c r="AZ88" s="87" t="n">
        <f aca="false">IF(AND($U88&gt;AY$6,$U88&lt;=AZ$6),+$T88,0)</f>
        <v>0</v>
      </c>
      <c r="BA88" s="87" t="n">
        <f aca="false">IF(AND($U88&gt;AZ$6,$U88&lt;=BA$6),+$T88,0)</f>
        <v>0</v>
      </c>
      <c r="BB88" s="87" t="n">
        <f aca="false">IF(AND($U88&gt;BA$6,$U88&lt;=BB$6),+$T88,0)</f>
        <v>0</v>
      </c>
      <c r="BC88" s="87" t="n">
        <f aca="false">IF(AND($U88&gt;BB$6,$U88&lt;=BC$6),+$T88,0)</f>
        <v>0</v>
      </c>
      <c r="BD88" s="87" t="n">
        <f aca="false">IF(AND($U88&gt;BC$6,$U88&lt;=BD$6),+$T88,0)</f>
        <v>0</v>
      </c>
      <c r="BE88" s="87" t="n">
        <f aca="false">IF(AND($U88&gt;BD$6,$U88&lt;=BE$6),+$T88,0)</f>
        <v>0</v>
      </c>
      <c r="BF88" s="87" t="n">
        <f aca="false">IF(AND($U88&gt;BE$6,$U88&lt;=BF$6),+$T88,0)</f>
        <v>0</v>
      </c>
      <c r="BG88" s="87" t="n">
        <f aca="false">IF(AND($U88&gt;BF$6,$U88&lt;=BG$6),+$T88,0)</f>
        <v>0</v>
      </c>
      <c r="BH88" s="87" t="n">
        <f aca="false">IF(AND($U88&gt;BG$6,$U88&lt;=BH$6),+$T88,0)</f>
        <v>0</v>
      </c>
      <c r="BI88" s="87" t="n">
        <f aca="false">IF(AND($U88&gt;BH$6,$U88&lt;=BI$6),+$T88,0)</f>
        <v>0</v>
      </c>
      <c r="BJ88" s="87" t="n">
        <f aca="false">IF(AND($U88&gt;BI$6,$U88&lt;=BJ$6),+$T88,0)</f>
        <v>0</v>
      </c>
      <c r="BK88" s="87" t="n">
        <f aca="false">IF(AND($U88&gt;BJ$6,$U88&lt;=BK$6),+$T88,0)</f>
        <v>0</v>
      </c>
      <c r="BL88" s="87" t="n">
        <f aca="false">IF(AND($U88&gt;BK$6,$U88&lt;=BL$6),+$T88,0)</f>
        <v>0</v>
      </c>
      <c r="BM88" s="87" t="n">
        <f aca="false">IF(AND($U88&gt;BL$6,$U88&lt;=BM$6),+$T88,0)</f>
        <v>0</v>
      </c>
      <c r="BN88" s="87" t="n">
        <f aca="false">IF(AND($U88&gt;BM$6,$U88&lt;=BN$6),+$T88,0)</f>
        <v>0</v>
      </c>
      <c r="BO88" s="87" t="n">
        <f aca="false">IF(AND($U88&gt;BN$6,$U88&lt;=BO$6),+$T88,0)</f>
        <v>0</v>
      </c>
      <c r="BP88" s="87" t="n">
        <f aca="false">IF(AND($U88&gt;BO$6,$U88&lt;=BP$6),+$T88,0)</f>
        <v>0</v>
      </c>
      <c r="BQ88" s="87" t="n">
        <f aca="false">IF(AND($U88&gt;BP$6,$U88&lt;=BQ$6),+$T88,0)</f>
        <v>0</v>
      </c>
      <c r="BR88" s="87" t="n">
        <f aca="false">IF(AND($U88&gt;BQ$6,$U88&lt;=BR$6),+$T88,0)</f>
        <v>0</v>
      </c>
      <c r="BS88" s="87" t="n">
        <f aca="false">IF(AND($U88&gt;BR$6,$U88&lt;=BS$6),+$T88,0)</f>
        <v>0</v>
      </c>
      <c r="BT88" s="87" t="n">
        <f aca="false">IF(AND($U88&gt;BS$6,$U88&lt;=BT$6),+$T88,0)</f>
        <v>0</v>
      </c>
      <c r="BU88" s="87" t="n">
        <f aca="false">IF(AND($U88&gt;BT$6,$U88&lt;=BU$6),+$T88,0)</f>
        <v>0</v>
      </c>
      <c r="BV88" s="87" t="n">
        <f aca="false">IF(AND($U88&gt;BU$6,$U88&lt;=BV$6),+$T88,0)</f>
        <v>0</v>
      </c>
      <c r="BW88" s="87" t="n">
        <f aca="false">IF(AND($U88&gt;BV$6,$U88&lt;=BW$6),+$T88,0)</f>
        <v>0</v>
      </c>
      <c r="BX88" s="87" t="n">
        <f aca="false">IF(AND($U88&gt;BW$6,$U88&lt;=BX$6),+$T88,0)</f>
        <v>0</v>
      </c>
      <c r="BY88" s="87" t="n">
        <f aca="false">IF(AND($U88&gt;BX$6,$U88&lt;=BY$6),+$T88,0)</f>
        <v>0</v>
      </c>
      <c r="BZ88" s="87" t="n">
        <f aca="false">IF(AND($U88&gt;BY$6,$U88&lt;=BZ$6),+$T88,0)</f>
        <v>0</v>
      </c>
      <c r="CA88" s="87" t="n">
        <f aca="false">IF(AND($U88&gt;BZ$6,$U88&lt;=CA$6),+$T88,0)</f>
        <v>0</v>
      </c>
      <c r="CB88" s="87" t="n">
        <f aca="false">IF(AND($U88&gt;CA$6,$U88&lt;=CB$6),+$T88,0)</f>
        <v>0</v>
      </c>
      <c r="CC88" s="87" t="n">
        <f aca="false">IF(AND($U88&gt;CB$6,$U88&lt;=CC$6),+$T88,0)</f>
        <v>0</v>
      </c>
      <c r="CD88" s="87" t="n">
        <f aca="false">IF(AND($U88&gt;CC$6,$U88&lt;=CD$6),+$T88,0)</f>
        <v>0</v>
      </c>
      <c r="CE88" s="87" t="n">
        <f aca="false">IF(AND($U88&gt;CD$6,$U88&lt;=CE$6),+$T88,0)</f>
        <v>0</v>
      </c>
      <c r="CF88" s="87" t="n">
        <f aca="false">IF(AND($U88&gt;CE$6,$U88&lt;=CF$6),+$T88,0)</f>
        <v>0</v>
      </c>
      <c r="CG88" s="87" t="n">
        <f aca="false">IF(AND($U88&gt;CF$6,$U88&lt;=CG$6),+$T88,0)</f>
        <v>0</v>
      </c>
      <c r="CH88" s="87" t="n">
        <f aca="false">IF(AND($U88&gt;CG$6,$U88&lt;=CH$6),+$T88,0)</f>
        <v>0</v>
      </c>
      <c r="CI88" s="87" t="n">
        <f aca="false">IF(AND($U88&gt;CH$6,$U88&lt;=CI$6),+$T88,0)</f>
        <v>0</v>
      </c>
      <c r="CJ88" s="87" t="n">
        <f aca="false">IF(AND($U88&gt;CI$6,$U88&lt;=CJ$6),+$T88,0)</f>
        <v>0</v>
      </c>
      <c r="CK88" s="87" t="n">
        <f aca="false">IF(AND($U88&gt;CJ$6,$U88&lt;=CK$6),+$T88,0)</f>
        <v>0</v>
      </c>
      <c r="CL88" s="87" t="n">
        <f aca="false">IF(AND($U88&gt;CK$6,$U88&lt;=CL$6),+$T88,0)</f>
        <v>0</v>
      </c>
      <c r="CM88" s="87" t="n">
        <f aca="false">IF(AND($U88&gt;CL$6,$U88&lt;=CM$6),+$T88,0)</f>
        <v>0</v>
      </c>
      <c r="CN88" s="87" t="n">
        <f aca="false">IF(AND($U88&gt;CM$6,$U88&lt;=CN$6),+$T88,0)</f>
        <v>0</v>
      </c>
      <c r="CO88" s="87" t="n">
        <f aca="false">IF(AND($U88&gt;CN$6,$U88&lt;=CO$6),+$T88,0)</f>
        <v>0</v>
      </c>
      <c r="CP88" s="87" t="n">
        <f aca="false">IF(AND($U88&gt;CO$6,$U88&lt;=CP$6),+$T88,0)</f>
        <v>0</v>
      </c>
      <c r="CQ88" s="87" t="n">
        <f aca="false">IF(AND($U88&gt;CP$6,$U88&lt;=CQ$6),+$T88,0)</f>
        <v>0</v>
      </c>
      <c r="CR88" s="87" t="n">
        <f aca="false">IF(AND($U88&gt;CQ$6,$U88&lt;=CR$6),+$T88,0)</f>
        <v>0</v>
      </c>
      <c r="CS88" s="87" t="n">
        <f aca="false">IF(AND($U88&gt;CR$6,$U88&lt;=CS$6),+$T88,0)</f>
        <v>0</v>
      </c>
      <c r="CT88" s="87" t="n">
        <f aca="false">IF(AND($U88&gt;CS$6,$U88&lt;=CT$6),+$T88,0)</f>
        <v>0</v>
      </c>
      <c r="CU88" s="87" t="n">
        <f aca="false">IF(AND($U88&gt;CT$6,$U88&lt;=CU$6),+$T88,0)</f>
        <v>0</v>
      </c>
      <c r="CV88" s="87" t="n">
        <f aca="false">IF(AND($U88&gt;CU$6,$U88&lt;=CV$6),+$T88,0)</f>
        <v>0</v>
      </c>
      <c r="CW88" s="87" t="n">
        <f aca="false">IF(AND($U88&gt;CV$6,$U88&lt;=CW$6),+$T88,0)</f>
        <v>0</v>
      </c>
      <c r="CX88" s="87" t="n">
        <f aca="false">IF(AND($U88&gt;CW$6,$U88&lt;=CX$6),+$T88,0)</f>
        <v>0</v>
      </c>
      <c r="CY88" s="87" t="n">
        <f aca="false">IF(AND($U88&gt;CX$6,$U88&lt;=CY$6),+$T88,0)</f>
        <v>0</v>
      </c>
      <c r="CZ88" s="87" t="n">
        <f aca="false">IF(AND($U88&gt;CY$6,$U88&lt;=CZ$6),+$T88,0)</f>
        <v>0</v>
      </c>
      <c r="DA88" s="87" t="n">
        <f aca="false">IF(AND($U88&gt;CZ$6,$U88&lt;=DA$6),+$T88,0)</f>
        <v>0</v>
      </c>
      <c r="DB88" s="87" t="n">
        <f aca="false">IF(AND($U88&gt;DA$6,$U88&lt;=DB$6),+$T88,0)</f>
        <v>0</v>
      </c>
      <c r="DC88" s="87" t="n">
        <f aca="false">IF(AND($U88&gt;DB$6,$U88&lt;=DC$6),+$T88,0)</f>
        <v>0</v>
      </c>
      <c r="DD88" s="87" t="n">
        <f aca="false">IF(AND($U88&gt;DC$6,$U88&lt;=DD$6),+$T88,0)</f>
        <v>0</v>
      </c>
      <c r="DE88" s="87" t="n">
        <f aca="false">IF(AND($U88&gt;DD$6,$U88&lt;=DE$6),+$T88,0)</f>
        <v>0</v>
      </c>
      <c r="DF88" s="87" t="n">
        <f aca="false">IF(AND($U88&gt;DE$6,$U88&lt;=DF$6),+$T88,0)</f>
        <v>0</v>
      </c>
      <c r="DG88" s="87" t="n">
        <f aca="false">IF(AND($U88&gt;DF$6,$U88&lt;=DG$6),+$T88,0)</f>
        <v>0</v>
      </c>
      <c r="DH88" s="87" t="n">
        <f aca="false">IF(AND($U88&gt;DG$6,$U88&lt;=DH$6),+$T88,0)</f>
        <v>0</v>
      </c>
      <c r="DI88" s="87" t="n">
        <f aca="false">IF(AND($U88&gt;DH$6,$U88&lt;=DI$6),+$T88,0)</f>
        <v>0</v>
      </c>
      <c r="DJ88" s="87" t="n">
        <f aca="false">IF(AND($U88&gt;DI$6,$U88&lt;=DJ$6),+$T88,0)</f>
        <v>0</v>
      </c>
      <c r="DK88" s="87" t="n">
        <f aca="false">IF(AND($U88&gt;DJ$6,$U88&lt;=DK$6),+$T88,0)</f>
        <v>0</v>
      </c>
      <c r="DL88" s="87" t="n">
        <f aca="false">IF(AND($U88&gt;DK$6,$U88&lt;=DL$6),+$T88,0)</f>
        <v>0</v>
      </c>
      <c r="DM88" s="87" t="n">
        <f aca="false">IF(AND($U88&gt;DL$6,$U88&lt;=DM$6),+$T88,0)</f>
        <v>0</v>
      </c>
      <c r="DN88" s="87" t="n">
        <f aca="false">IF(AND($U88&gt;DM$6,$U88&lt;=DN$6),+$T88,0)</f>
        <v>0</v>
      </c>
      <c r="DO88" s="87" t="n">
        <f aca="false">IF(AND($U88&gt;DN$6,$U88&lt;=DO$6),+$T88,0)</f>
        <v>0</v>
      </c>
      <c r="DP88" s="87" t="n">
        <f aca="false">IF(AND($U88&gt;DO$6,$U88&lt;=DP$6),+$T88,0)</f>
        <v>0</v>
      </c>
      <c r="DQ88" s="87" t="n">
        <f aca="false">IF(AND($U88&gt;DP$6,$U88&lt;=DQ$6),+$T88,0)</f>
        <v>0</v>
      </c>
      <c r="DR88" s="87" t="n">
        <f aca="false">IF(AND($U88&gt;DQ$6,$U88&lt;=DR$6),+$T88,0)</f>
        <v>0</v>
      </c>
      <c r="DS88" s="87" t="n">
        <f aca="false">IF(AND($U88&gt;DR$6,$U88&lt;=DS$6),+$T88,0)</f>
        <v>0</v>
      </c>
      <c r="DT88" s="87" t="n">
        <f aca="false">IF(AND($U88&gt;DS$6,$U88&lt;=DT$6),+$T88,0)</f>
        <v>0</v>
      </c>
      <c r="DU88" s="87" t="n">
        <f aca="false">IF(AND($U88&gt;DT$6,$U88&lt;=DU$6),+$T88,0)</f>
        <v>0</v>
      </c>
      <c r="DV88" s="87" t="n">
        <f aca="false">IF(AND($U88&gt;DU$6,$U88&lt;=DV$6),+$T88,0)</f>
        <v>0</v>
      </c>
      <c r="DW88" s="87" t="n">
        <f aca="false">IF(AND($U88&gt;DV$6,$U88&lt;=DW$6),+$T88,0)</f>
        <v>0</v>
      </c>
      <c r="DX88" s="87" t="n">
        <f aca="false">IF(AND($U88&gt;DW$6,$U88&lt;=DX$6),+$T88,0)</f>
        <v>0</v>
      </c>
      <c r="DY88" s="87" t="n">
        <f aca="false">IF(AND($U88&gt;DX$6,$U88&lt;=DY$6),+$T88,0)</f>
        <v>0</v>
      </c>
      <c r="DZ88" s="87" t="n">
        <f aca="false">IF(AND($U88&gt;DY$6,$U88&lt;=DZ$6),+$T88,0)</f>
        <v>0</v>
      </c>
      <c r="EA88" s="87" t="n">
        <f aca="false">IF(AND($U88&gt;DZ$6,$U88&lt;=EA$6),+$T88,0)</f>
        <v>0</v>
      </c>
      <c r="EB88" s="87" t="n">
        <f aca="false">IF(AND($U88&gt;EA$6,$U88&lt;=EB$6),+$T88,0)</f>
        <v>0</v>
      </c>
      <c r="EC88" s="87" t="n">
        <f aca="false">IF(AND($U88&gt;EB$6,$U88&lt;=EC$6),+$T88,0)</f>
        <v>0</v>
      </c>
      <c r="ED88" s="87" t="n">
        <f aca="false">IF(AND($U88&gt;EC$6,$U88&lt;=ED$6),+$T88,0)</f>
        <v>0</v>
      </c>
      <c r="EE88" s="87" t="n">
        <f aca="false">IF(AND($U88&gt;ED$6,$U88&lt;=EE$6),+$T88,0)</f>
        <v>0</v>
      </c>
      <c r="EF88" s="87" t="n">
        <f aca="false">IF(AND($U88&gt;EE$6,$U88&lt;=EF$6),+$T88,0)</f>
        <v>0</v>
      </c>
      <c r="EG88" s="87" t="n">
        <f aca="false">IF(AND($U88&gt;EF$6,$U88&lt;=EG$6),+$T88,0)</f>
        <v>0</v>
      </c>
      <c r="EH88" s="87" t="n">
        <f aca="false">IF(AND($U88&gt;EG$6,$U88&lt;=EH$6),+$T88,0)</f>
        <v>0</v>
      </c>
      <c r="EI88" s="87" t="n">
        <f aca="false">IF(AND($U88&gt;EH$6,$U88&lt;=EI$6),+$T88,0)</f>
        <v>0</v>
      </c>
      <c r="EJ88" s="87" t="n">
        <f aca="false">IF(AND($U88&gt;EI$6,$U88&lt;=EJ$6),+$T88,0)</f>
        <v>0</v>
      </c>
      <c r="EK88" s="87" t="n">
        <f aca="false">IF(AND($U88&gt;EJ$6,$U88&lt;=EK$6),+$T88,0)</f>
        <v>0</v>
      </c>
      <c r="EL88" s="87" t="n">
        <f aca="false">IF(AND($U88&gt;EK$6,$U88&lt;=EL$6),+$T88,0)</f>
        <v>0</v>
      </c>
      <c r="EM88" s="87" t="n">
        <f aca="false">IF(AND($U88&gt;EL$6,$U88&lt;=EM$6),+$T88,0)</f>
        <v>0</v>
      </c>
      <c r="EN88" s="87" t="n">
        <f aca="false">IF(AND($U88&gt;EM$6,$U88&lt;=EN$6),+$T88,0)</f>
        <v>0</v>
      </c>
      <c r="EO88" s="87" t="n">
        <f aca="false">IF(AND($U88&gt;EN$6,$U88&lt;=EO$6),+$T88,0)</f>
        <v>0</v>
      </c>
      <c r="EP88" s="87" t="n">
        <f aca="false">IF(AND($U88&gt;EO$6,$U88&lt;=EP$6),+$T88,0)</f>
        <v>0</v>
      </c>
      <c r="EQ88" s="87" t="n">
        <f aca="false">IF(AND($U88&gt;EP$6,$U88&lt;=EQ$6),+$T88,0)</f>
        <v>0</v>
      </c>
      <c r="ER88" s="87" t="n">
        <f aca="false">IF(AND($U88&gt;EQ$6,$U88&lt;=ER$6),+$T88,0)</f>
        <v>0</v>
      </c>
      <c r="ES88" s="87" t="n">
        <f aca="false">IF(AND($U88&gt;ER$6,$U88&lt;=ES$6),+$T88,0)</f>
        <v>0</v>
      </c>
      <c r="ET88" s="87" t="n">
        <f aca="false">IF(AND($U88&gt;ES$6,$U88&lt;=ET$6),+$T88,0)</f>
        <v>0</v>
      </c>
      <c r="EU88" s="87" t="n">
        <f aca="false">IF(AND($U88&gt;ET$6,$U88&lt;=EU$6),+$T88,0)</f>
        <v>0</v>
      </c>
      <c r="EV88" s="87" t="n">
        <f aca="false">IF(AND($U88&gt;EU$6,$U88&lt;=EV$6),+$T88,0)</f>
        <v>0</v>
      </c>
      <c r="EW88" s="87" t="n">
        <f aca="false">IF(AND($U88&gt;EV$6,$U88&lt;=EW$6),+$T88,0)</f>
        <v>0</v>
      </c>
      <c r="EX88" s="87" t="n">
        <f aca="false">IF(AND($U88&gt;EW$6,$U88&lt;=EX$6),+$T88,0)</f>
        <v>0</v>
      </c>
      <c r="EY88" s="87" t="n">
        <f aca="false">IF(AND($U88&gt;EX$6,$U88&lt;=EY$6),+$T88,0)</f>
        <v>0</v>
      </c>
      <c r="EZ88" s="87" t="n">
        <f aca="false">IF(AND($U88&gt;EY$6,$U88&lt;=EZ$6),+$T88,0)</f>
        <v>0</v>
      </c>
      <c r="FA88" s="87" t="n">
        <f aca="false">IF(AND($U88&gt;EZ$6,$U88&lt;=FA$6),+$T88,0)</f>
        <v>0</v>
      </c>
      <c r="FB88" s="87" t="n">
        <f aca="false">IF(AND($U88&gt;FA$6,$U88&lt;=FB$6),+$T88,0)</f>
        <v>0</v>
      </c>
      <c r="FC88" s="87" t="n">
        <f aca="false">IF(AND($U88&gt;FB$6,$U88&lt;=FC$6),+$T88,0)</f>
        <v>0</v>
      </c>
      <c r="FD88" s="87" t="n">
        <f aca="false">IF(AND($U88&gt;FC$6,$U88&lt;=FD$6),+$T88,0)</f>
        <v>0</v>
      </c>
      <c r="FE88" s="87" t="n">
        <f aca="false">IF(AND($U88&gt;FD$6,$U88&lt;=FE$6),+$T88,0)</f>
        <v>0</v>
      </c>
      <c r="FF88" s="87" t="n">
        <f aca="false">IF(AND($U88&gt;FE$6,$U88&lt;=FF$6),+$T88,0)</f>
        <v>0</v>
      </c>
      <c r="FG88" s="87" t="n">
        <f aca="false">IF(AND($U88&gt;FF$6,$U88&lt;=FG$6),+$T88,0)</f>
        <v>0</v>
      </c>
      <c r="FH88" s="87" t="n">
        <f aca="false">IF(AND($U88&gt;FG$6,$U88&lt;=FH$6),+$T88,0)</f>
        <v>0</v>
      </c>
      <c r="FI88" s="87" t="n">
        <f aca="false">IF(AND($U88&gt;FH$6,$U88&lt;=FI$6),+$T88,0)</f>
        <v>0</v>
      </c>
      <c r="FJ88" s="87" t="n">
        <f aca="false">IF(AND($U88&gt;FI$6,$U88&lt;=FJ$6),+$T88,0)</f>
        <v>0</v>
      </c>
      <c r="FK88" s="87" t="n">
        <f aca="false">IF(AND($U88&gt;FJ$6,$U88&lt;=FK$6),+$T88,0)</f>
        <v>0</v>
      </c>
      <c r="FL88" s="87" t="n">
        <f aca="false">IF(AND($U88&gt;FK$6,$U88&lt;=FL$6),+$T88,0)</f>
        <v>0</v>
      </c>
      <c r="FM88" s="87" t="n">
        <f aca="false">IF(AND($U88&gt;FL$6,$U88&lt;=FM$6),+$T88,0)</f>
        <v>0</v>
      </c>
      <c r="FN88" s="87" t="n">
        <f aca="false">IF(AND($U88&gt;FM$6,$U88&lt;=FN$6),+$T88,0)</f>
        <v>0</v>
      </c>
      <c r="FO88" s="87" t="n">
        <f aca="false">IF(AND($U88&gt;FN$6,$U88&lt;=FO$6),+$T88,0)</f>
        <v>0</v>
      </c>
      <c r="FP88" s="87" t="n">
        <f aca="false">IF(AND($U88&gt;FO$6,$U88&lt;=FP$6),+$T88,0)</f>
        <v>0</v>
      </c>
      <c r="FQ88" s="87" t="n">
        <f aca="false">IF(AND($U88&gt;FP$6,$U88&lt;=FQ$6),+$T88,0)</f>
        <v>0</v>
      </c>
      <c r="FR88" s="87" t="n">
        <f aca="false">IF(AND($U88&gt;FQ$6,$U88&lt;=FR$6),+$T88,0)</f>
        <v>0</v>
      </c>
      <c r="FS88" s="87" t="n">
        <f aca="false">IF(AND($U88&gt;FR$6,$U88&lt;=FS$6),+$T88,0)</f>
        <v>0</v>
      </c>
      <c r="FT88" s="87" t="n">
        <f aca="false">IF(AND($U88&gt;FS$6,$U88&lt;=FT$6),+$T88,0)</f>
        <v>0</v>
      </c>
      <c r="FU88" s="87" t="n">
        <f aca="false">IF(AND($U88&gt;FT$6,$U88&lt;=FU$6),+$T88,0)</f>
        <v>0</v>
      </c>
      <c r="FV88" s="87" t="n">
        <f aca="false">IF(AND($U88&gt;FU$6,$U88&lt;=FV$6),+$T88,0)</f>
        <v>0</v>
      </c>
      <c r="FW88" s="87" t="n">
        <f aca="false">IF(AND($U88&gt;FV$6,$U88&lt;=FW$6),+$T88,0)</f>
        <v>0</v>
      </c>
      <c r="FX88" s="87" t="n">
        <f aca="false">IF(AND($U88&gt;FW$6,$U88&lt;=FX$6),+$T88,0)</f>
        <v>0</v>
      </c>
      <c r="FY88" s="87" t="n">
        <f aca="false">IF(AND($U88&gt;FX$6,$U88&lt;=FY$6),+$T88,0)</f>
        <v>0</v>
      </c>
      <c r="FZ88" s="87" t="n">
        <f aca="false">IF(AND($U88&gt;FY$6,$U88&lt;=FZ$6),+$T88,0)</f>
        <v>0</v>
      </c>
      <c r="GA88" s="87" t="n">
        <f aca="false">IF(AND($U88&gt;FZ$6,$U88&lt;=GA$6),+$T88,0)</f>
        <v>0</v>
      </c>
      <c r="GB88" s="87" t="n">
        <f aca="false">IF(AND($U88&gt;GA$6,$U88&lt;=GB$6),+$T88,0)</f>
        <v>0</v>
      </c>
      <c r="GC88" s="87"/>
      <c r="GD88" s="65" t="n">
        <f aca="false">SUM($X88:$GC88)</f>
        <v>26.915</v>
      </c>
      <c r="GE88" s="65" t="n">
        <f aca="false">+GD88-T88</f>
        <v>0</v>
      </c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  <c r="IV88" s="18"/>
      <c r="IW88" s="18"/>
    </row>
    <row r="89" customFormat="false" ht="12.75" hidden="false" customHeight="false" outlineLevel="0" collapsed="false">
      <c r="A89" s="96" t="n">
        <v>3</v>
      </c>
      <c r="B89" s="55" t="s">
        <v>259</v>
      </c>
      <c r="C89" s="97" t="s">
        <v>256</v>
      </c>
      <c r="D89" s="98" t="s">
        <v>280</v>
      </c>
      <c r="E89" s="0" t="s">
        <v>302</v>
      </c>
      <c r="F89" s="99" t="n">
        <v>37134</v>
      </c>
      <c r="H89" s="88" t="s">
        <v>340</v>
      </c>
      <c r="I89" s="43" t="s">
        <v>351</v>
      </c>
      <c r="J89" s="39" t="s">
        <v>283</v>
      </c>
      <c r="K89" s="39"/>
      <c r="L89" s="101" t="s">
        <v>284</v>
      </c>
      <c r="M89" s="35"/>
      <c r="N89" s="35" t="s">
        <v>352</v>
      </c>
      <c r="O89" s="101"/>
      <c r="P89" s="101"/>
      <c r="Q89" s="101"/>
      <c r="R89" s="109"/>
      <c r="S89" s="101" t="s">
        <v>353</v>
      </c>
      <c r="T89" s="55" t="n">
        <v>2.4</v>
      </c>
      <c r="U89" s="122" t="n">
        <f aca="false">DATE(2004,9,15)</f>
        <v>38245</v>
      </c>
      <c r="V89" s="18"/>
      <c r="W89" s="18"/>
      <c r="X89" s="87" t="n">
        <f aca="false">IF(AND($U89&gt;W$6,$U89&lt;=X$6),+$T89,0)</f>
        <v>0</v>
      </c>
      <c r="Y89" s="87" t="n">
        <f aca="false">IF(AND($U89&gt;X$6,$U89&lt;=Y$6),+$T89,0)</f>
        <v>0</v>
      </c>
      <c r="Z89" s="87" t="n">
        <f aca="false">IF(AND($U89&gt;Y$6,$U89&lt;=Z$6),+$T89,0)</f>
        <v>0</v>
      </c>
      <c r="AA89" s="87" t="n">
        <f aca="false">IF(AND($U89&gt;Z$6,$U89&lt;=AA$6),+$T89,0)</f>
        <v>0</v>
      </c>
      <c r="AB89" s="87" t="n">
        <f aca="false">IF(AND($U89&gt;AA$6,$U89&lt;=AB$6),+$T89,0)</f>
        <v>0</v>
      </c>
      <c r="AC89" s="87" t="n">
        <f aca="false">IF(AND($U89&gt;AB$6,$U89&lt;=AC$6),+$T89,0)</f>
        <v>0</v>
      </c>
      <c r="AD89" s="87" t="n">
        <f aca="false">IF(AND($U89&gt;AC$6,$U89&lt;=AD$6),+$T89,0)</f>
        <v>0</v>
      </c>
      <c r="AE89" s="87" t="n">
        <f aca="false">IF(AND($U89&gt;AD$6,$U89&lt;=AE$6),+$T89,0)</f>
        <v>0</v>
      </c>
      <c r="AF89" s="87" t="n">
        <f aca="false">IF(AND($U89&gt;AE$6,$U89&lt;=AF$6),+$T89,0)</f>
        <v>0</v>
      </c>
      <c r="AG89" s="87" t="n">
        <f aca="false">IF(AND($U89&gt;AF$6,$U89&lt;=AG$6),+$T89,0)</f>
        <v>0</v>
      </c>
      <c r="AH89" s="87" t="n">
        <f aca="false">IF(AND($U89&gt;AG$6,$U89&lt;=AH$6),+$T89,0)</f>
        <v>0</v>
      </c>
      <c r="AI89" s="87" t="n">
        <f aca="false">IF(AND($U89&gt;AH$6,$U89&lt;=AI$6),+$T89,0)</f>
        <v>0</v>
      </c>
      <c r="AJ89" s="87" t="n">
        <f aca="false">IF(AND($U89&gt;AI$6,$U89&lt;=AJ$6),+$T89,0)</f>
        <v>2.4</v>
      </c>
      <c r="AK89" s="87" t="n">
        <f aca="false">IF(AND($U89&gt;AJ$6,$U89&lt;=AK$6),+$T89,0)</f>
        <v>0</v>
      </c>
      <c r="AL89" s="87" t="n">
        <f aca="false">IF(AND($U89&gt;AK$6,$U89&lt;=AL$6),+$T89,0)</f>
        <v>0</v>
      </c>
      <c r="AM89" s="87" t="n">
        <f aca="false">IF(AND($U89&gt;AL$6,$U89&lt;=AM$6),+$T89,0)</f>
        <v>0</v>
      </c>
      <c r="AN89" s="87" t="n">
        <f aca="false">IF(AND($U89&gt;AM$6,$U89&lt;=AN$6),+$T89,0)</f>
        <v>0</v>
      </c>
      <c r="AO89" s="87" t="n">
        <f aca="false">IF(AND($U89&gt;AN$6,$U89&lt;=AO$6),+$T89,0)</f>
        <v>0</v>
      </c>
      <c r="AP89" s="87" t="n">
        <f aca="false">IF(AND($U89&gt;AO$6,$U89&lt;=AP$6),+$T89,0)</f>
        <v>0</v>
      </c>
      <c r="AQ89" s="87" t="n">
        <f aca="false">IF(AND($U89&gt;AP$6,$U89&lt;=AQ$6),+$T89,0)</f>
        <v>0</v>
      </c>
      <c r="AR89" s="87" t="n">
        <f aca="false">IF(AND($U89&gt;AQ$6,$U89&lt;=AR$6),+$T89,0)</f>
        <v>0</v>
      </c>
      <c r="AS89" s="87" t="n">
        <f aca="false">IF(AND($U89&gt;AR$6,$U89&lt;=AS$6),+$T89,0)</f>
        <v>0</v>
      </c>
      <c r="AT89" s="87" t="n">
        <f aca="false">IF(AND($U89&gt;AS$6,$U89&lt;=AT$6),+$T89,0)</f>
        <v>0</v>
      </c>
      <c r="AU89" s="87" t="n">
        <f aca="false">IF(AND($U89&gt;AT$6,$U89&lt;=AU$6),+$T89,0)</f>
        <v>0</v>
      </c>
      <c r="AV89" s="87" t="n">
        <f aca="false">IF(AND($U89&gt;AU$6,$U89&lt;=AV$6),+$T89,0)</f>
        <v>0</v>
      </c>
      <c r="AW89" s="87" t="n">
        <f aca="false">IF(AND($U89&gt;AV$6,$U89&lt;=AW$6),+$T89,0)</f>
        <v>0</v>
      </c>
      <c r="AX89" s="87" t="n">
        <f aca="false">IF(AND($U89&gt;AW$6,$U89&lt;=AX$6),+$T89,0)</f>
        <v>0</v>
      </c>
      <c r="AY89" s="87" t="n">
        <f aca="false">IF(AND($U89&gt;AX$6,$U89&lt;=AY$6),+$T89,0)</f>
        <v>0</v>
      </c>
      <c r="AZ89" s="87" t="n">
        <f aca="false">IF(AND($U89&gt;AY$6,$U89&lt;=AZ$6),+$T89,0)</f>
        <v>0</v>
      </c>
      <c r="BA89" s="87" t="n">
        <f aca="false">IF(AND($U89&gt;AZ$6,$U89&lt;=BA$6),+$T89,0)</f>
        <v>0</v>
      </c>
      <c r="BB89" s="87" t="n">
        <f aca="false">IF(AND($U89&gt;BA$6,$U89&lt;=BB$6),+$T89,0)</f>
        <v>0</v>
      </c>
      <c r="BC89" s="87" t="n">
        <f aca="false">IF(AND($U89&gt;BB$6,$U89&lt;=BC$6),+$T89,0)</f>
        <v>0</v>
      </c>
      <c r="BD89" s="87" t="n">
        <f aca="false">IF(AND($U89&gt;BC$6,$U89&lt;=BD$6),+$T89,0)</f>
        <v>0</v>
      </c>
      <c r="BE89" s="87" t="n">
        <f aca="false">IF(AND($U89&gt;BD$6,$U89&lt;=BE$6),+$T89,0)</f>
        <v>0</v>
      </c>
      <c r="BF89" s="87" t="n">
        <f aca="false">IF(AND($U89&gt;BE$6,$U89&lt;=BF$6),+$T89,0)</f>
        <v>0</v>
      </c>
      <c r="BG89" s="87" t="n">
        <f aca="false">IF(AND($U89&gt;BF$6,$U89&lt;=BG$6),+$T89,0)</f>
        <v>0</v>
      </c>
      <c r="BH89" s="87" t="n">
        <f aca="false">IF(AND($U89&gt;BG$6,$U89&lt;=BH$6),+$T89,0)</f>
        <v>0</v>
      </c>
      <c r="BI89" s="87" t="n">
        <f aca="false">IF(AND($U89&gt;BH$6,$U89&lt;=BI$6),+$T89,0)</f>
        <v>0</v>
      </c>
      <c r="BJ89" s="87" t="n">
        <f aca="false">IF(AND($U89&gt;BI$6,$U89&lt;=BJ$6),+$T89,0)</f>
        <v>0</v>
      </c>
      <c r="BK89" s="87" t="n">
        <f aca="false">IF(AND($U89&gt;BJ$6,$U89&lt;=BK$6),+$T89,0)</f>
        <v>0</v>
      </c>
      <c r="BL89" s="87" t="n">
        <f aca="false">IF(AND($U89&gt;BK$6,$U89&lt;=BL$6),+$T89,0)</f>
        <v>0</v>
      </c>
      <c r="BM89" s="87" t="n">
        <f aca="false">IF(AND($U89&gt;BL$6,$U89&lt;=BM$6),+$T89,0)</f>
        <v>0</v>
      </c>
      <c r="BN89" s="87" t="n">
        <f aca="false">IF(AND($U89&gt;BM$6,$U89&lt;=BN$6),+$T89,0)</f>
        <v>0</v>
      </c>
      <c r="BO89" s="87" t="n">
        <f aca="false">IF(AND($U89&gt;BN$6,$U89&lt;=BO$6),+$T89,0)</f>
        <v>0</v>
      </c>
      <c r="BP89" s="87" t="n">
        <f aca="false">IF(AND($U89&gt;BO$6,$U89&lt;=BP$6),+$T89,0)</f>
        <v>0</v>
      </c>
      <c r="BQ89" s="87" t="n">
        <f aca="false">IF(AND($U89&gt;BP$6,$U89&lt;=BQ$6),+$T89,0)</f>
        <v>0</v>
      </c>
      <c r="BR89" s="87" t="n">
        <f aca="false">IF(AND($U89&gt;BQ$6,$U89&lt;=BR$6),+$T89,0)</f>
        <v>0</v>
      </c>
      <c r="BS89" s="87" t="n">
        <f aca="false">IF(AND($U89&gt;BR$6,$U89&lt;=BS$6),+$T89,0)</f>
        <v>0</v>
      </c>
      <c r="BT89" s="87" t="n">
        <f aca="false">IF(AND($U89&gt;BS$6,$U89&lt;=BT$6),+$T89,0)</f>
        <v>0</v>
      </c>
      <c r="BU89" s="87" t="n">
        <f aca="false">IF(AND($U89&gt;BT$6,$U89&lt;=BU$6),+$T89,0)</f>
        <v>0</v>
      </c>
      <c r="BV89" s="87" t="n">
        <f aca="false">IF(AND($U89&gt;BU$6,$U89&lt;=BV$6),+$T89,0)</f>
        <v>0</v>
      </c>
      <c r="BW89" s="87" t="n">
        <f aca="false">IF(AND($U89&gt;BV$6,$U89&lt;=BW$6),+$T89,0)</f>
        <v>0</v>
      </c>
      <c r="BX89" s="87" t="n">
        <f aca="false">IF(AND($U89&gt;BW$6,$U89&lt;=BX$6),+$T89,0)</f>
        <v>0</v>
      </c>
      <c r="BY89" s="87" t="n">
        <f aca="false">IF(AND($U89&gt;BX$6,$U89&lt;=BY$6),+$T89,0)</f>
        <v>0</v>
      </c>
      <c r="BZ89" s="87" t="n">
        <f aca="false">IF(AND($U89&gt;BY$6,$U89&lt;=BZ$6),+$T89,0)</f>
        <v>0</v>
      </c>
      <c r="CA89" s="87" t="n">
        <f aca="false">IF(AND($U89&gt;BZ$6,$U89&lt;=CA$6),+$T89,0)</f>
        <v>0</v>
      </c>
      <c r="CB89" s="87" t="n">
        <f aca="false">IF(AND($U89&gt;CA$6,$U89&lt;=CB$6),+$T89,0)</f>
        <v>0</v>
      </c>
      <c r="CC89" s="87" t="n">
        <f aca="false">IF(AND($U89&gt;CB$6,$U89&lt;=CC$6),+$T89,0)</f>
        <v>0</v>
      </c>
      <c r="CD89" s="87" t="n">
        <f aca="false">IF(AND($U89&gt;CC$6,$U89&lt;=CD$6),+$T89,0)</f>
        <v>0</v>
      </c>
      <c r="CE89" s="87" t="n">
        <f aca="false">IF(AND($U89&gt;CD$6,$U89&lt;=CE$6),+$T89,0)</f>
        <v>0</v>
      </c>
      <c r="CF89" s="87" t="n">
        <f aca="false">IF(AND($U89&gt;CE$6,$U89&lt;=CF$6),+$T89,0)</f>
        <v>0</v>
      </c>
      <c r="CG89" s="87" t="n">
        <f aca="false">IF(AND($U89&gt;CF$6,$U89&lt;=CG$6),+$T89,0)</f>
        <v>0</v>
      </c>
      <c r="CH89" s="87" t="n">
        <f aca="false">IF(AND($U89&gt;CG$6,$U89&lt;=CH$6),+$T89,0)</f>
        <v>0</v>
      </c>
      <c r="CI89" s="87" t="n">
        <f aca="false">IF(AND($U89&gt;CH$6,$U89&lt;=CI$6),+$T89,0)</f>
        <v>0</v>
      </c>
      <c r="CJ89" s="87" t="n">
        <f aca="false">IF(AND($U89&gt;CI$6,$U89&lt;=CJ$6),+$T89,0)</f>
        <v>0</v>
      </c>
      <c r="CK89" s="87" t="n">
        <f aca="false">IF(AND($U89&gt;CJ$6,$U89&lt;=CK$6),+$T89,0)</f>
        <v>0</v>
      </c>
      <c r="CL89" s="87" t="n">
        <f aca="false">IF(AND($U89&gt;CK$6,$U89&lt;=CL$6),+$T89,0)</f>
        <v>0</v>
      </c>
      <c r="CM89" s="87" t="n">
        <f aca="false">IF(AND($U89&gt;CL$6,$U89&lt;=CM$6),+$T89,0)</f>
        <v>0</v>
      </c>
      <c r="CN89" s="87" t="n">
        <f aca="false">IF(AND($U89&gt;CM$6,$U89&lt;=CN$6),+$T89,0)</f>
        <v>0</v>
      </c>
      <c r="CO89" s="87" t="n">
        <f aca="false">IF(AND($U89&gt;CN$6,$U89&lt;=CO$6),+$T89,0)</f>
        <v>0</v>
      </c>
      <c r="CP89" s="87" t="n">
        <f aca="false">IF(AND($U89&gt;CO$6,$U89&lt;=CP$6),+$T89,0)</f>
        <v>0</v>
      </c>
      <c r="CQ89" s="87" t="n">
        <f aca="false">IF(AND($U89&gt;CP$6,$U89&lt;=CQ$6),+$T89,0)</f>
        <v>0</v>
      </c>
      <c r="CR89" s="87" t="n">
        <f aca="false">IF(AND($U89&gt;CQ$6,$U89&lt;=CR$6),+$T89,0)</f>
        <v>0</v>
      </c>
      <c r="CS89" s="87" t="n">
        <f aca="false">IF(AND($U89&gt;CR$6,$U89&lt;=CS$6),+$T89,0)</f>
        <v>0</v>
      </c>
      <c r="CT89" s="87" t="n">
        <f aca="false">IF(AND($U89&gt;CS$6,$U89&lt;=CT$6),+$T89,0)</f>
        <v>0</v>
      </c>
      <c r="CU89" s="87" t="n">
        <f aca="false">IF(AND($U89&gt;CT$6,$U89&lt;=CU$6),+$T89,0)</f>
        <v>0</v>
      </c>
      <c r="CV89" s="87" t="n">
        <f aca="false">IF(AND($U89&gt;CU$6,$U89&lt;=CV$6),+$T89,0)</f>
        <v>0</v>
      </c>
      <c r="CW89" s="87" t="n">
        <f aca="false">IF(AND($U89&gt;CV$6,$U89&lt;=CW$6),+$T89,0)</f>
        <v>0</v>
      </c>
      <c r="CX89" s="87" t="n">
        <f aca="false">IF(AND($U89&gt;CW$6,$U89&lt;=CX$6),+$T89,0)</f>
        <v>0</v>
      </c>
      <c r="CY89" s="87" t="n">
        <f aca="false">IF(AND($U89&gt;CX$6,$U89&lt;=CY$6),+$T89,0)</f>
        <v>0</v>
      </c>
      <c r="CZ89" s="87" t="n">
        <f aca="false">IF(AND($U89&gt;CY$6,$U89&lt;=CZ$6),+$T89,0)</f>
        <v>0</v>
      </c>
      <c r="DA89" s="87" t="n">
        <f aca="false">IF(AND($U89&gt;CZ$6,$U89&lt;=DA$6),+$T89,0)</f>
        <v>0</v>
      </c>
      <c r="DB89" s="87" t="n">
        <f aca="false">IF(AND($U89&gt;DA$6,$U89&lt;=DB$6),+$T89,0)</f>
        <v>0</v>
      </c>
      <c r="DC89" s="87" t="n">
        <f aca="false">IF(AND($U89&gt;DB$6,$U89&lt;=DC$6),+$T89,0)</f>
        <v>0</v>
      </c>
      <c r="DD89" s="87" t="n">
        <f aca="false">IF(AND($U89&gt;DC$6,$U89&lt;=DD$6),+$T89,0)</f>
        <v>0</v>
      </c>
      <c r="DE89" s="87" t="n">
        <f aca="false">IF(AND($U89&gt;DD$6,$U89&lt;=DE$6),+$T89,0)</f>
        <v>0</v>
      </c>
      <c r="DF89" s="87" t="n">
        <f aca="false">IF(AND($U89&gt;DE$6,$U89&lt;=DF$6),+$T89,0)</f>
        <v>0</v>
      </c>
      <c r="DG89" s="87" t="n">
        <f aca="false">IF(AND($U89&gt;DF$6,$U89&lt;=DG$6),+$T89,0)</f>
        <v>0</v>
      </c>
      <c r="DH89" s="87" t="n">
        <f aca="false">IF(AND($U89&gt;DG$6,$U89&lt;=DH$6),+$T89,0)</f>
        <v>0</v>
      </c>
      <c r="DI89" s="87" t="n">
        <f aca="false">IF(AND($U89&gt;DH$6,$U89&lt;=DI$6),+$T89,0)</f>
        <v>0</v>
      </c>
      <c r="DJ89" s="87" t="n">
        <f aca="false">IF(AND($U89&gt;DI$6,$U89&lt;=DJ$6),+$T89,0)</f>
        <v>0</v>
      </c>
      <c r="DK89" s="87" t="n">
        <f aca="false">IF(AND($U89&gt;DJ$6,$U89&lt;=DK$6),+$T89,0)</f>
        <v>0</v>
      </c>
      <c r="DL89" s="87" t="n">
        <f aca="false">IF(AND($U89&gt;DK$6,$U89&lt;=DL$6),+$T89,0)</f>
        <v>0</v>
      </c>
      <c r="DM89" s="87" t="n">
        <f aca="false">IF(AND($U89&gt;DL$6,$U89&lt;=DM$6),+$T89,0)</f>
        <v>0</v>
      </c>
      <c r="DN89" s="87" t="n">
        <f aca="false">IF(AND($U89&gt;DM$6,$U89&lt;=DN$6),+$T89,0)</f>
        <v>0</v>
      </c>
      <c r="DO89" s="87" t="n">
        <f aca="false">IF(AND($U89&gt;DN$6,$U89&lt;=DO$6),+$T89,0)</f>
        <v>0</v>
      </c>
      <c r="DP89" s="87" t="n">
        <f aca="false">IF(AND($U89&gt;DO$6,$U89&lt;=DP$6),+$T89,0)</f>
        <v>0</v>
      </c>
      <c r="DQ89" s="87" t="n">
        <f aca="false">IF(AND($U89&gt;DP$6,$U89&lt;=DQ$6),+$T89,0)</f>
        <v>0</v>
      </c>
      <c r="DR89" s="87" t="n">
        <f aca="false">IF(AND($U89&gt;DQ$6,$U89&lt;=DR$6),+$T89,0)</f>
        <v>0</v>
      </c>
      <c r="DS89" s="87" t="n">
        <f aca="false">IF(AND($U89&gt;DR$6,$U89&lt;=DS$6),+$T89,0)</f>
        <v>0</v>
      </c>
      <c r="DT89" s="87" t="n">
        <f aca="false">IF(AND($U89&gt;DS$6,$U89&lt;=DT$6),+$T89,0)</f>
        <v>0</v>
      </c>
      <c r="DU89" s="87" t="n">
        <f aca="false">IF(AND($U89&gt;DT$6,$U89&lt;=DU$6),+$T89,0)</f>
        <v>0</v>
      </c>
      <c r="DV89" s="87" t="n">
        <f aca="false">IF(AND($U89&gt;DU$6,$U89&lt;=DV$6),+$T89,0)</f>
        <v>0</v>
      </c>
      <c r="DW89" s="87" t="n">
        <f aca="false">IF(AND($U89&gt;DV$6,$U89&lt;=DW$6),+$T89,0)</f>
        <v>0</v>
      </c>
      <c r="DX89" s="87" t="n">
        <f aca="false">IF(AND($U89&gt;DW$6,$U89&lt;=DX$6),+$T89,0)</f>
        <v>0</v>
      </c>
      <c r="DY89" s="87" t="n">
        <f aca="false">IF(AND($U89&gt;DX$6,$U89&lt;=DY$6),+$T89,0)</f>
        <v>0</v>
      </c>
      <c r="DZ89" s="87" t="n">
        <f aca="false">IF(AND($U89&gt;DY$6,$U89&lt;=DZ$6),+$T89,0)</f>
        <v>0</v>
      </c>
      <c r="EA89" s="87" t="n">
        <f aca="false">IF(AND($U89&gt;DZ$6,$U89&lt;=EA$6),+$T89,0)</f>
        <v>0</v>
      </c>
      <c r="EB89" s="87" t="n">
        <f aca="false">IF(AND($U89&gt;EA$6,$U89&lt;=EB$6),+$T89,0)</f>
        <v>0</v>
      </c>
      <c r="EC89" s="87" t="n">
        <f aca="false">IF(AND($U89&gt;EB$6,$U89&lt;=EC$6),+$T89,0)</f>
        <v>0</v>
      </c>
      <c r="ED89" s="87" t="n">
        <f aca="false">IF(AND($U89&gt;EC$6,$U89&lt;=ED$6),+$T89,0)</f>
        <v>0</v>
      </c>
      <c r="EE89" s="87" t="n">
        <f aca="false">IF(AND($U89&gt;ED$6,$U89&lt;=EE$6),+$T89,0)</f>
        <v>0</v>
      </c>
      <c r="EF89" s="87" t="n">
        <f aca="false">IF(AND($U89&gt;EE$6,$U89&lt;=EF$6),+$T89,0)</f>
        <v>0</v>
      </c>
      <c r="EG89" s="87" t="n">
        <f aca="false">IF(AND($U89&gt;EF$6,$U89&lt;=EG$6),+$T89,0)</f>
        <v>0</v>
      </c>
      <c r="EH89" s="87" t="n">
        <f aca="false">IF(AND($U89&gt;EG$6,$U89&lt;=EH$6),+$T89,0)</f>
        <v>0</v>
      </c>
      <c r="EI89" s="87" t="n">
        <f aca="false">IF(AND($U89&gt;EH$6,$U89&lt;=EI$6),+$T89,0)</f>
        <v>0</v>
      </c>
      <c r="EJ89" s="87" t="n">
        <f aca="false">IF(AND($U89&gt;EI$6,$U89&lt;=EJ$6),+$T89,0)</f>
        <v>0</v>
      </c>
      <c r="EK89" s="87" t="n">
        <f aca="false">IF(AND($U89&gt;EJ$6,$U89&lt;=EK$6),+$T89,0)</f>
        <v>0</v>
      </c>
      <c r="EL89" s="87" t="n">
        <f aca="false">IF(AND($U89&gt;EK$6,$U89&lt;=EL$6),+$T89,0)</f>
        <v>0</v>
      </c>
      <c r="EM89" s="87" t="n">
        <f aca="false">IF(AND($U89&gt;EL$6,$U89&lt;=EM$6),+$T89,0)</f>
        <v>0</v>
      </c>
      <c r="EN89" s="87" t="n">
        <f aca="false">IF(AND($U89&gt;EM$6,$U89&lt;=EN$6),+$T89,0)</f>
        <v>0</v>
      </c>
      <c r="EO89" s="87" t="n">
        <f aca="false">IF(AND($U89&gt;EN$6,$U89&lt;=EO$6),+$T89,0)</f>
        <v>0</v>
      </c>
      <c r="EP89" s="87" t="n">
        <f aca="false">IF(AND($U89&gt;EO$6,$U89&lt;=EP$6),+$T89,0)</f>
        <v>0</v>
      </c>
      <c r="EQ89" s="87" t="n">
        <f aca="false">IF(AND($U89&gt;EP$6,$U89&lt;=EQ$6),+$T89,0)</f>
        <v>0</v>
      </c>
      <c r="ER89" s="87" t="n">
        <f aca="false">IF(AND($U89&gt;EQ$6,$U89&lt;=ER$6),+$T89,0)</f>
        <v>0</v>
      </c>
      <c r="ES89" s="87" t="n">
        <f aca="false">IF(AND($U89&gt;ER$6,$U89&lt;=ES$6),+$T89,0)</f>
        <v>0</v>
      </c>
      <c r="ET89" s="87" t="n">
        <f aca="false">IF(AND($U89&gt;ES$6,$U89&lt;=ET$6),+$T89,0)</f>
        <v>0</v>
      </c>
      <c r="EU89" s="87" t="n">
        <f aca="false">IF(AND($U89&gt;ET$6,$U89&lt;=EU$6),+$T89,0)</f>
        <v>0</v>
      </c>
      <c r="EV89" s="87" t="n">
        <f aca="false">IF(AND($U89&gt;EU$6,$U89&lt;=EV$6),+$T89,0)</f>
        <v>0</v>
      </c>
      <c r="EW89" s="87" t="n">
        <f aca="false">IF(AND($U89&gt;EV$6,$U89&lt;=EW$6),+$T89,0)</f>
        <v>0</v>
      </c>
      <c r="EX89" s="87" t="n">
        <f aca="false">IF(AND($U89&gt;EW$6,$U89&lt;=EX$6),+$T89,0)</f>
        <v>0</v>
      </c>
      <c r="EY89" s="87" t="n">
        <f aca="false">IF(AND($U89&gt;EX$6,$U89&lt;=EY$6),+$T89,0)</f>
        <v>0</v>
      </c>
      <c r="EZ89" s="87" t="n">
        <f aca="false">IF(AND($U89&gt;EY$6,$U89&lt;=EZ$6),+$T89,0)</f>
        <v>0</v>
      </c>
      <c r="FA89" s="87" t="n">
        <f aca="false">IF(AND($U89&gt;EZ$6,$U89&lt;=FA$6),+$T89,0)</f>
        <v>0</v>
      </c>
      <c r="FB89" s="87" t="n">
        <f aca="false">IF(AND($U89&gt;FA$6,$U89&lt;=FB$6),+$T89,0)</f>
        <v>0</v>
      </c>
      <c r="FC89" s="87" t="n">
        <f aca="false">IF(AND($U89&gt;FB$6,$U89&lt;=FC$6),+$T89,0)</f>
        <v>0</v>
      </c>
      <c r="FD89" s="87" t="n">
        <f aca="false">IF(AND($U89&gt;FC$6,$U89&lt;=FD$6),+$T89,0)</f>
        <v>0</v>
      </c>
      <c r="FE89" s="87" t="n">
        <f aca="false">IF(AND($U89&gt;FD$6,$U89&lt;=FE$6),+$T89,0)</f>
        <v>0</v>
      </c>
      <c r="FF89" s="87" t="n">
        <f aca="false">IF(AND($U89&gt;FE$6,$U89&lt;=FF$6),+$T89,0)</f>
        <v>0</v>
      </c>
      <c r="FG89" s="87" t="n">
        <f aca="false">IF(AND($U89&gt;FF$6,$U89&lt;=FG$6),+$T89,0)</f>
        <v>0</v>
      </c>
      <c r="FH89" s="87" t="n">
        <f aca="false">IF(AND($U89&gt;FG$6,$U89&lt;=FH$6),+$T89,0)</f>
        <v>0</v>
      </c>
      <c r="FI89" s="87" t="n">
        <f aca="false">IF(AND($U89&gt;FH$6,$U89&lt;=FI$6),+$T89,0)</f>
        <v>0</v>
      </c>
      <c r="FJ89" s="87" t="n">
        <f aca="false">IF(AND($U89&gt;FI$6,$U89&lt;=FJ$6),+$T89,0)</f>
        <v>0</v>
      </c>
      <c r="FK89" s="87" t="n">
        <f aca="false">IF(AND($U89&gt;FJ$6,$U89&lt;=FK$6),+$T89,0)</f>
        <v>0</v>
      </c>
      <c r="FL89" s="87" t="n">
        <f aca="false">IF(AND($U89&gt;FK$6,$U89&lt;=FL$6),+$T89,0)</f>
        <v>0</v>
      </c>
      <c r="FM89" s="87" t="n">
        <f aca="false">IF(AND($U89&gt;FL$6,$U89&lt;=FM$6),+$T89,0)</f>
        <v>0</v>
      </c>
      <c r="FN89" s="87" t="n">
        <f aca="false">IF(AND($U89&gt;FM$6,$U89&lt;=FN$6),+$T89,0)</f>
        <v>0</v>
      </c>
      <c r="FO89" s="87" t="n">
        <f aca="false">IF(AND($U89&gt;FN$6,$U89&lt;=FO$6),+$T89,0)</f>
        <v>0</v>
      </c>
      <c r="FP89" s="87" t="n">
        <f aca="false">IF(AND($U89&gt;FO$6,$U89&lt;=FP$6),+$T89,0)</f>
        <v>0</v>
      </c>
      <c r="FQ89" s="87" t="n">
        <f aca="false">IF(AND($U89&gt;FP$6,$U89&lt;=FQ$6),+$T89,0)</f>
        <v>0</v>
      </c>
      <c r="FR89" s="87" t="n">
        <f aca="false">IF(AND($U89&gt;FQ$6,$U89&lt;=FR$6),+$T89,0)</f>
        <v>0</v>
      </c>
      <c r="FS89" s="87" t="n">
        <f aca="false">IF(AND($U89&gt;FR$6,$U89&lt;=FS$6),+$T89,0)</f>
        <v>0</v>
      </c>
      <c r="FT89" s="87" t="n">
        <f aca="false">IF(AND($U89&gt;FS$6,$U89&lt;=FT$6),+$T89,0)</f>
        <v>0</v>
      </c>
      <c r="FU89" s="87" t="n">
        <f aca="false">IF(AND($U89&gt;FT$6,$U89&lt;=FU$6),+$T89,0)</f>
        <v>0</v>
      </c>
      <c r="FV89" s="87" t="n">
        <f aca="false">IF(AND($U89&gt;FU$6,$U89&lt;=FV$6),+$T89,0)</f>
        <v>0</v>
      </c>
      <c r="FW89" s="87" t="n">
        <f aca="false">IF(AND($U89&gt;FV$6,$U89&lt;=FW$6),+$T89,0)</f>
        <v>0</v>
      </c>
      <c r="FX89" s="87" t="n">
        <f aca="false">IF(AND($U89&gt;FW$6,$U89&lt;=FX$6),+$T89,0)</f>
        <v>0</v>
      </c>
      <c r="FY89" s="87" t="n">
        <f aca="false">IF(AND($U89&gt;FX$6,$U89&lt;=FY$6),+$T89,0)</f>
        <v>0</v>
      </c>
      <c r="FZ89" s="87" t="n">
        <f aca="false">IF(AND($U89&gt;FY$6,$U89&lt;=FZ$6),+$T89,0)</f>
        <v>0</v>
      </c>
      <c r="GA89" s="87" t="n">
        <f aca="false">IF(AND($U89&gt;FZ$6,$U89&lt;=GA$6),+$T89,0)</f>
        <v>0</v>
      </c>
      <c r="GB89" s="87" t="n">
        <f aca="false">IF(AND($U89&gt;GA$6,$U89&lt;=GB$6),+$T89,0)</f>
        <v>0</v>
      </c>
      <c r="GC89" s="87"/>
      <c r="GD89" s="65" t="n">
        <f aca="false">SUM($X89:$GC89)</f>
        <v>2.4</v>
      </c>
      <c r="GE89" s="65" t="n">
        <f aca="false">+GD89-T89</f>
        <v>0</v>
      </c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  <c r="IV89" s="18"/>
      <c r="IW89" s="18"/>
    </row>
    <row r="90" customFormat="false" ht="12.75" hidden="false" customHeight="false" outlineLevel="0" collapsed="false">
      <c r="A90" s="96" t="n">
        <v>3</v>
      </c>
      <c r="B90" s="55" t="s">
        <v>259</v>
      </c>
      <c r="C90" s="97" t="s">
        <v>256</v>
      </c>
      <c r="D90" s="98" t="s">
        <v>280</v>
      </c>
      <c r="E90" s="0" t="s">
        <v>302</v>
      </c>
      <c r="F90" s="99" t="n">
        <v>37134</v>
      </c>
      <c r="H90" s="88" t="s">
        <v>340</v>
      </c>
      <c r="I90" s="43" t="s">
        <v>351</v>
      </c>
      <c r="J90" s="39" t="s">
        <v>283</v>
      </c>
      <c r="K90" s="39"/>
      <c r="L90" s="101" t="s">
        <v>284</v>
      </c>
      <c r="M90" s="35"/>
      <c r="N90" s="35"/>
      <c r="O90" s="101"/>
      <c r="P90" s="101"/>
      <c r="Q90" s="101"/>
      <c r="R90" s="109"/>
      <c r="S90" s="101" t="s">
        <v>353</v>
      </c>
      <c r="T90" s="55" t="n">
        <v>1</v>
      </c>
      <c r="U90" s="122" t="n">
        <f aca="false">DATE(2004,10,15)</f>
        <v>38275</v>
      </c>
      <c r="V90" s="18"/>
      <c r="W90" s="18"/>
      <c r="X90" s="87" t="n">
        <f aca="false">IF(AND($U90&gt;W$6,$U90&lt;=X$6),+$T90,0)</f>
        <v>0</v>
      </c>
      <c r="Y90" s="87" t="n">
        <f aca="false">IF(AND($U90&gt;X$6,$U90&lt;=Y$6),+$T90,0)</f>
        <v>0</v>
      </c>
      <c r="Z90" s="87" t="n">
        <f aca="false">IF(AND($U90&gt;Y$6,$U90&lt;=Z$6),+$T90,0)</f>
        <v>0</v>
      </c>
      <c r="AA90" s="87" t="n">
        <f aca="false">IF(AND($U90&gt;Z$6,$U90&lt;=AA$6),+$T90,0)</f>
        <v>0</v>
      </c>
      <c r="AB90" s="87" t="n">
        <f aca="false">IF(AND($U90&gt;AA$6,$U90&lt;=AB$6),+$T90,0)</f>
        <v>0</v>
      </c>
      <c r="AC90" s="87" t="n">
        <f aca="false">IF(AND($U90&gt;AB$6,$U90&lt;=AC$6),+$T90,0)</f>
        <v>0</v>
      </c>
      <c r="AD90" s="87" t="n">
        <f aca="false">IF(AND($U90&gt;AC$6,$U90&lt;=AD$6),+$T90,0)</f>
        <v>0</v>
      </c>
      <c r="AE90" s="87" t="n">
        <f aca="false">IF(AND($U90&gt;AD$6,$U90&lt;=AE$6),+$T90,0)</f>
        <v>0</v>
      </c>
      <c r="AF90" s="87" t="n">
        <f aca="false">IF(AND($U90&gt;AE$6,$U90&lt;=AF$6),+$T90,0)</f>
        <v>0</v>
      </c>
      <c r="AG90" s="87" t="n">
        <f aca="false">IF(AND($U90&gt;AF$6,$U90&lt;=AG$6),+$T90,0)</f>
        <v>0</v>
      </c>
      <c r="AH90" s="87" t="n">
        <f aca="false">IF(AND($U90&gt;AG$6,$U90&lt;=AH$6),+$T90,0)</f>
        <v>0</v>
      </c>
      <c r="AI90" s="87" t="n">
        <f aca="false">IF(AND($U90&gt;AH$6,$U90&lt;=AI$6),+$T90,0)</f>
        <v>0</v>
      </c>
      <c r="AJ90" s="87" t="n">
        <f aca="false">IF(AND($U90&gt;AI$6,$U90&lt;=AJ$6),+$T90,0)</f>
        <v>0</v>
      </c>
      <c r="AK90" s="87" t="n">
        <f aca="false">IF(AND($U90&gt;AJ$6,$U90&lt;=AK$6),+$T90,0)</f>
        <v>1</v>
      </c>
      <c r="AL90" s="87" t="n">
        <f aca="false">IF(AND($U90&gt;AK$6,$U90&lt;=AL$6),+$T90,0)</f>
        <v>0</v>
      </c>
      <c r="AM90" s="87" t="n">
        <f aca="false">IF(AND($U90&gt;AL$6,$U90&lt;=AM$6),+$T90,0)</f>
        <v>0</v>
      </c>
      <c r="AN90" s="87" t="n">
        <f aca="false">IF(AND($U90&gt;AM$6,$U90&lt;=AN$6),+$T90,0)</f>
        <v>0</v>
      </c>
      <c r="AO90" s="87" t="n">
        <f aca="false">IF(AND($U90&gt;AN$6,$U90&lt;=AO$6),+$T90,0)</f>
        <v>0</v>
      </c>
      <c r="AP90" s="87" t="n">
        <f aca="false">IF(AND($U90&gt;AO$6,$U90&lt;=AP$6),+$T90,0)</f>
        <v>0</v>
      </c>
      <c r="AQ90" s="87" t="n">
        <f aca="false">IF(AND($U90&gt;AP$6,$U90&lt;=AQ$6),+$T90,0)</f>
        <v>0</v>
      </c>
      <c r="AR90" s="87" t="n">
        <f aca="false">IF(AND($U90&gt;AQ$6,$U90&lt;=AR$6),+$T90,0)</f>
        <v>0</v>
      </c>
      <c r="AS90" s="87" t="n">
        <f aca="false">IF(AND($U90&gt;AR$6,$U90&lt;=AS$6),+$T90,0)</f>
        <v>0</v>
      </c>
      <c r="AT90" s="87" t="n">
        <f aca="false">IF(AND($U90&gt;AS$6,$U90&lt;=AT$6),+$T90,0)</f>
        <v>0</v>
      </c>
      <c r="AU90" s="87" t="n">
        <f aca="false">IF(AND($U90&gt;AT$6,$U90&lt;=AU$6),+$T90,0)</f>
        <v>0</v>
      </c>
      <c r="AV90" s="87" t="n">
        <f aca="false">IF(AND($U90&gt;AU$6,$U90&lt;=AV$6),+$T90,0)</f>
        <v>0</v>
      </c>
      <c r="AW90" s="87" t="n">
        <f aca="false">IF(AND($U90&gt;AV$6,$U90&lt;=AW$6),+$T90,0)</f>
        <v>0</v>
      </c>
      <c r="AX90" s="87" t="n">
        <f aca="false">IF(AND($U90&gt;AW$6,$U90&lt;=AX$6),+$T90,0)</f>
        <v>0</v>
      </c>
      <c r="AY90" s="87" t="n">
        <f aca="false">IF(AND($U90&gt;AX$6,$U90&lt;=AY$6),+$T90,0)</f>
        <v>0</v>
      </c>
      <c r="AZ90" s="87" t="n">
        <f aca="false">IF(AND($U90&gt;AY$6,$U90&lt;=AZ$6),+$T90,0)</f>
        <v>0</v>
      </c>
      <c r="BA90" s="87" t="n">
        <f aca="false">IF(AND($U90&gt;AZ$6,$U90&lt;=BA$6),+$T90,0)</f>
        <v>0</v>
      </c>
      <c r="BB90" s="87" t="n">
        <f aca="false">IF(AND($U90&gt;BA$6,$U90&lt;=BB$6),+$T90,0)</f>
        <v>0</v>
      </c>
      <c r="BC90" s="87" t="n">
        <f aca="false">IF(AND($U90&gt;BB$6,$U90&lt;=BC$6),+$T90,0)</f>
        <v>0</v>
      </c>
      <c r="BD90" s="87" t="n">
        <f aca="false">IF(AND($U90&gt;BC$6,$U90&lt;=BD$6),+$T90,0)</f>
        <v>0</v>
      </c>
      <c r="BE90" s="87" t="n">
        <f aca="false">IF(AND($U90&gt;BD$6,$U90&lt;=BE$6),+$T90,0)</f>
        <v>0</v>
      </c>
      <c r="BF90" s="87" t="n">
        <f aca="false">IF(AND($U90&gt;BE$6,$U90&lt;=BF$6),+$T90,0)</f>
        <v>0</v>
      </c>
      <c r="BG90" s="87" t="n">
        <f aca="false">IF(AND($U90&gt;BF$6,$U90&lt;=BG$6),+$T90,0)</f>
        <v>0</v>
      </c>
      <c r="BH90" s="87" t="n">
        <f aca="false">IF(AND($U90&gt;BG$6,$U90&lt;=BH$6),+$T90,0)</f>
        <v>0</v>
      </c>
      <c r="BI90" s="87" t="n">
        <f aca="false">IF(AND($U90&gt;BH$6,$U90&lt;=BI$6),+$T90,0)</f>
        <v>0</v>
      </c>
      <c r="BJ90" s="87" t="n">
        <f aca="false">IF(AND($U90&gt;BI$6,$U90&lt;=BJ$6),+$T90,0)</f>
        <v>0</v>
      </c>
      <c r="BK90" s="87" t="n">
        <f aca="false">IF(AND($U90&gt;BJ$6,$U90&lt;=BK$6),+$T90,0)</f>
        <v>0</v>
      </c>
      <c r="BL90" s="87" t="n">
        <f aca="false">IF(AND($U90&gt;BK$6,$U90&lt;=BL$6),+$T90,0)</f>
        <v>0</v>
      </c>
      <c r="BM90" s="87" t="n">
        <f aca="false">IF(AND($U90&gt;BL$6,$U90&lt;=BM$6),+$T90,0)</f>
        <v>0</v>
      </c>
      <c r="BN90" s="87" t="n">
        <f aca="false">IF(AND($U90&gt;BM$6,$U90&lt;=BN$6),+$T90,0)</f>
        <v>0</v>
      </c>
      <c r="BO90" s="87" t="n">
        <f aca="false">IF(AND($U90&gt;BN$6,$U90&lt;=BO$6),+$T90,0)</f>
        <v>0</v>
      </c>
      <c r="BP90" s="87" t="n">
        <f aca="false">IF(AND($U90&gt;BO$6,$U90&lt;=BP$6),+$T90,0)</f>
        <v>0</v>
      </c>
      <c r="BQ90" s="87" t="n">
        <f aca="false">IF(AND($U90&gt;BP$6,$U90&lt;=BQ$6),+$T90,0)</f>
        <v>0</v>
      </c>
      <c r="BR90" s="87" t="n">
        <f aca="false">IF(AND($U90&gt;BQ$6,$U90&lt;=BR$6),+$T90,0)</f>
        <v>0</v>
      </c>
      <c r="BS90" s="87" t="n">
        <f aca="false">IF(AND($U90&gt;BR$6,$U90&lt;=BS$6),+$T90,0)</f>
        <v>0</v>
      </c>
      <c r="BT90" s="87" t="n">
        <f aca="false">IF(AND($U90&gt;BS$6,$U90&lt;=BT$6),+$T90,0)</f>
        <v>0</v>
      </c>
      <c r="BU90" s="87" t="n">
        <f aca="false">IF(AND($U90&gt;BT$6,$U90&lt;=BU$6),+$T90,0)</f>
        <v>0</v>
      </c>
      <c r="BV90" s="87" t="n">
        <f aca="false">IF(AND($U90&gt;BU$6,$U90&lt;=BV$6),+$T90,0)</f>
        <v>0</v>
      </c>
      <c r="BW90" s="87" t="n">
        <f aca="false">IF(AND($U90&gt;BV$6,$U90&lt;=BW$6),+$T90,0)</f>
        <v>0</v>
      </c>
      <c r="BX90" s="87" t="n">
        <f aca="false">IF(AND($U90&gt;BW$6,$U90&lt;=BX$6),+$T90,0)</f>
        <v>0</v>
      </c>
      <c r="BY90" s="87" t="n">
        <f aca="false">IF(AND($U90&gt;BX$6,$U90&lt;=BY$6),+$T90,0)</f>
        <v>0</v>
      </c>
      <c r="BZ90" s="87" t="n">
        <f aca="false">IF(AND($U90&gt;BY$6,$U90&lt;=BZ$6),+$T90,0)</f>
        <v>0</v>
      </c>
      <c r="CA90" s="87" t="n">
        <f aca="false">IF(AND($U90&gt;BZ$6,$U90&lt;=CA$6),+$T90,0)</f>
        <v>0</v>
      </c>
      <c r="CB90" s="87" t="n">
        <f aca="false">IF(AND($U90&gt;CA$6,$U90&lt;=CB$6),+$T90,0)</f>
        <v>0</v>
      </c>
      <c r="CC90" s="87" t="n">
        <f aca="false">IF(AND($U90&gt;CB$6,$U90&lt;=CC$6),+$T90,0)</f>
        <v>0</v>
      </c>
      <c r="CD90" s="87" t="n">
        <f aca="false">IF(AND($U90&gt;CC$6,$U90&lt;=CD$6),+$T90,0)</f>
        <v>0</v>
      </c>
      <c r="CE90" s="87" t="n">
        <f aca="false">IF(AND($U90&gt;CD$6,$U90&lt;=CE$6),+$T90,0)</f>
        <v>0</v>
      </c>
      <c r="CF90" s="87" t="n">
        <f aca="false">IF(AND($U90&gt;CE$6,$U90&lt;=CF$6),+$T90,0)</f>
        <v>0</v>
      </c>
      <c r="CG90" s="87" t="n">
        <f aca="false">IF(AND($U90&gt;CF$6,$U90&lt;=CG$6),+$T90,0)</f>
        <v>0</v>
      </c>
      <c r="CH90" s="87" t="n">
        <f aca="false">IF(AND($U90&gt;CG$6,$U90&lt;=CH$6),+$T90,0)</f>
        <v>0</v>
      </c>
      <c r="CI90" s="87" t="n">
        <f aca="false">IF(AND($U90&gt;CH$6,$U90&lt;=CI$6),+$T90,0)</f>
        <v>0</v>
      </c>
      <c r="CJ90" s="87" t="n">
        <f aca="false">IF(AND($U90&gt;CI$6,$U90&lt;=CJ$6),+$T90,0)</f>
        <v>0</v>
      </c>
      <c r="CK90" s="87" t="n">
        <f aca="false">IF(AND($U90&gt;CJ$6,$U90&lt;=CK$6),+$T90,0)</f>
        <v>0</v>
      </c>
      <c r="CL90" s="87" t="n">
        <f aca="false">IF(AND($U90&gt;CK$6,$U90&lt;=CL$6),+$T90,0)</f>
        <v>0</v>
      </c>
      <c r="CM90" s="87" t="n">
        <f aca="false">IF(AND($U90&gt;CL$6,$U90&lt;=CM$6),+$T90,0)</f>
        <v>0</v>
      </c>
      <c r="CN90" s="87" t="n">
        <f aca="false">IF(AND($U90&gt;CM$6,$U90&lt;=CN$6),+$T90,0)</f>
        <v>0</v>
      </c>
      <c r="CO90" s="87" t="n">
        <f aca="false">IF(AND($U90&gt;CN$6,$U90&lt;=CO$6),+$T90,0)</f>
        <v>0</v>
      </c>
      <c r="CP90" s="87" t="n">
        <f aca="false">IF(AND($U90&gt;CO$6,$U90&lt;=CP$6),+$T90,0)</f>
        <v>0</v>
      </c>
      <c r="CQ90" s="87" t="n">
        <f aca="false">IF(AND($U90&gt;CP$6,$U90&lt;=CQ$6),+$T90,0)</f>
        <v>0</v>
      </c>
      <c r="CR90" s="87" t="n">
        <f aca="false">IF(AND($U90&gt;CQ$6,$U90&lt;=CR$6),+$T90,0)</f>
        <v>0</v>
      </c>
      <c r="CS90" s="87" t="n">
        <f aca="false">IF(AND($U90&gt;CR$6,$U90&lt;=CS$6),+$T90,0)</f>
        <v>0</v>
      </c>
      <c r="CT90" s="87" t="n">
        <f aca="false">IF(AND($U90&gt;CS$6,$U90&lt;=CT$6),+$T90,0)</f>
        <v>0</v>
      </c>
      <c r="CU90" s="87" t="n">
        <f aca="false">IF(AND($U90&gt;CT$6,$U90&lt;=CU$6),+$T90,0)</f>
        <v>0</v>
      </c>
      <c r="CV90" s="87" t="n">
        <f aca="false">IF(AND($U90&gt;CU$6,$U90&lt;=CV$6),+$T90,0)</f>
        <v>0</v>
      </c>
      <c r="CW90" s="87" t="n">
        <f aca="false">IF(AND($U90&gt;CV$6,$U90&lt;=CW$6),+$T90,0)</f>
        <v>0</v>
      </c>
      <c r="CX90" s="87" t="n">
        <f aca="false">IF(AND($U90&gt;CW$6,$U90&lt;=CX$6),+$T90,0)</f>
        <v>0</v>
      </c>
      <c r="CY90" s="87" t="n">
        <f aca="false">IF(AND($U90&gt;CX$6,$U90&lt;=CY$6),+$T90,0)</f>
        <v>0</v>
      </c>
      <c r="CZ90" s="87" t="n">
        <f aca="false">IF(AND($U90&gt;CY$6,$U90&lt;=CZ$6),+$T90,0)</f>
        <v>0</v>
      </c>
      <c r="DA90" s="87" t="n">
        <f aca="false">IF(AND($U90&gt;CZ$6,$U90&lt;=DA$6),+$T90,0)</f>
        <v>0</v>
      </c>
      <c r="DB90" s="87" t="n">
        <f aca="false">IF(AND($U90&gt;DA$6,$U90&lt;=DB$6),+$T90,0)</f>
        <v>0</v>
      </c>
      <c r="DC90" s="87" t="n">
        <f aca="false">IF(AND($U90&gt;DB$6,$U90&lt;=DC$6),+$T90,0)</f>
        <v>0</v>
      </c>
      <c r="DD90" s="87" t="n">
        <f aca="false">IF(AND($U90&gt;DC$6,$U90&lt;=DD$6),+$T90,0)</f>
        <v>0</v>
      </c>
      <c r="DE90" s="87" t="n">
        <f aca="false">IF(AND($U90&gt;DD$6,$U90&lt;=DE$6),+$T90,0)</f>
        <v>0</v>
      </c>
      <c r="DF90" s="87" t="n">
        <f aca="false">IF(AND($U90&gt;DE$6,$U90&lt;=DF$6),+$T90,0)</f>
        <v>0</v>
      </c>
      <c r="DG90" s="87" t="n">
        <f aca="false">IF(AND($U90&gt;DF$6,$U90&lt;=DG$6),+$T90,0)</f>
        <v>0</v>
      </c>
      <c r="DH90" s="87" t="n">
        <f aca="false">IF(AND($U90&gt;DG$6,$U90&lt;=DH$6),+$T90,0)</f>
        <v>0</v>
      </c>
      <c r="DI90" s="87" t="n">
        <f aca="false">IF(AND($U90&gt;DH$6,$U90&lt;=DI$6),+$T90,0)</f>
        <v>0</v>
      </c>
      <c r="DJ90" s="87" t="n">
        <f aca="false">IF(AND($U90&gt;DI$6,$U90&lt;=DJ$6),+$T90,0)</f>
        <v>0</v>
      </c>
      <c r="DK90" s="87" t="n">
        <f aca="false">IF(AND($U90&gt;DJ$6,$U90&lt;=DK$6),+$T90,0)</f>
        <v>0</v>
      </c>
      <c r="DL90" s="87" t="n">
        <f aca="false">IF(AND($U90&gt;DK$6,$U90&lt;=DL$6),+$T90,0)</f>
        <v>0</v>
      </c>
      <c r="DM90" s="87" t="n">
        <f aca="false">IF(AND($U90&gt;DL$6,$U90&lt;=DM$6),+$T90,0)</f>
        <v>0</v>
      </c>
      <c r="DN90" s="87" t="n">
        <f aca="false">IF(AND($U90&gt;DM$6,$U90&lt;=DN$6),+$T90,0)</f>
        <v>0</v>
      </c>
      <c r="DO90" s="87" t="n">
        <f aca="false">IF(AND($U90&gt;DN$6,$U90&lt;=DO$6),+$T90,0)</f>
        <v>0</v>
      </c>
      <c r="DP90" s="87" t="n">
        <f aca="false">IF(AND($U90&gt;DO$6,$U90&lt;=DP$6),+$T90,0)</f>
        <v>0</v>
      </c>
      <c r="DQ90" s="87" t="n">
        <f aca="false">IF(AND($U90&gt;DP$6,$U90&lt;=DQ$6),+$T90,0)</f>
        <v>0</v>
      </c>
      <c r="DR90" s="87" t="n">
        <f aca="false">IF(AND($U90&gt;DQ$6,$U90&lt;=DR$6),+$T90,0)</f>
        <v>0</v>
      </c>
      <c r="DS90" s="87" t="n">
        <f aca="false">IF(AND($U90&gt;DR$6,$U90&lt;=DS$6),+$T90,0)</f>
        <v>0</v>
      </c>
      <c r="DT90" s="87" t="n">
        <f aca="false">IF(AND($U90&gt;DS$6,$U90&lt;=DT$6),+$T90,0)</f>
        <v>0</v>
      </c>
      <c r="DU90" s="87" t="n">
        <f aca="false">IF(AND($U90&gt;DT$6,$U90&lt;=DU$6),+$T90,0)</f>
        <v>0</v>
      </c>
      <c r="DV90" s="87" t="n">
        <f aca="false">IF(AND($U90&gt;DU$6,$U90&lt;=DV$6),+$T90,0)</f>
        <v>0</v>
      </c>
      <c r="DW90" s="87" t="n">
        <f aca="false">IF(AND($U90&gt;DV$6,$U90&lt;=DW$6),+$T90,0)</f>
        <v>0</v>
      </c>
      <c r="DX90" s="87" t="n">
        <f aca="false">IF(AND($U90&gt;DW$6,$U90&lt;=DX$6),+$T90,0)</f>
        <v>0</v>
      </c>
      <c r="DY90" s="87" t="n">
        <f aca="false">IF(AND($U90&gt;DX$6,$U90&lt;=DY$6),+$T90,0)</f>
        <v>0</v>
      </c>
      <c r="DZ90" s="87" t="n">
        <f aca="false">IF(AND($U90&gt;DY$6,$U90&lt;=DZ$6),+$T90,0)</f>
        <v>0</v>
      </c>
      <c r="EA90" s="87" t="n">
        <f aca="false">IF(AND($U90&gt;DZ$6,$U90&lt;=EA$6),+$T90,0)</f>
        <v>0</v>
      </c>
      <c r="EB90" s="87" t="n">
        <f aca="false">IF(AND($U90&gt;EA$6,$U90&lt;=EB$6),+$T90,0)</f>
        <v>0</v>
      </c>
      <c r="EC90" s="87" t="n">
        <f aca="false">IF(AND($U90&gt;EB$6,$U90&lt;=EC$6),+$T90,0)</f>
        <v>0</v>
      </c>
      <c r="ED90" s="87" t="n">
        <f aca="false">IF(AND($U90&gt;EC$6,$U90&lt;=ED$6),+$T90,0)</f>
        <v>0</v>
      </c>
      <c r="EE90" s="87" t="n">
        <f aca="false">IF(AND($U90&gt;ED$6,$U90&lt;=EE$6),+$T90,0)</f>
        <v>0</v>
      </c>
      <c r="EF90" s="87" t="n">
        <f aca="false">IF(AND($U90&gt;EE$6,$U90&lt;=EF$6),+$T90,0)</f>
        <v>0</v>
      </c>
      <c r="EG90" s="87" t="n">
        <f aca="false">IF(AND($U90&gt;EF$6,$U90&lt;=EG$6),+$T90,0)</f>
        <v>0</v>
      </c>
      <c r="EH90" s="87" t="n">
        <f aca="false">IF(AND($U90&gt;EG$6,$U90&lt;=EH$6),+$T90,0)</f>
        <v>0</v>
      </c>
      <c r="EI90" s="87" t="n">
        <f aca="false">IF(AND($U90&gt;EH$6,$U90&lt;=EI$6),+$T90,0)</f>
        <v>0</v>
      </c>
      <c r="EJ90" s="87" t="n">
        <f aca="false">IF(AND($U90&gt;EI$6,$U90&lt;=EJ$6),+$T90,0)</f>
        <v>0</v>
      </c>
      <c r="EK90" s="87" t="n">
        <f aca="false">IF(AND($U90&gt;EJ$6,$U90&lt;=EK$6),+$T90,0)</f>
        <v>0</v>
      </c>
      <c r="EL90" s="87" t="n">
        <f aca="false">IF(AND($U90&gt;EK$6,$U90&lt;=EL$6),+$T90,0)</f>
        <v>0</v>
      </c>
      <c r="EM90" s="87" t="n">
        <f aca="false">IF(AND($U90&gt;EL$6,$U90&lt;=EM$6),+$T90,0)</f>
        <v>0</v>
      </c>
      <c r="EN90" s="87" t="n">
        <f aca="false">IF(AND($U90&gt;EM$6,$U90&lt;=EN$6),+$T90,0)</f>
        <v>0</v>
      </c>
      <c r="EO90" s="87" t="n">
        <f aca="false">IF(AND($U90&gt;EN$6,$U90&lt;=EO$6),+$T90,0)</f>
        <v>0</v>
      </c>
      <c r="EP90" s="87" t="n">
        <f aca="false">IF(AND($U90&gt;EO$6,$U90&lt;=EP$6),+$T90,0)</f>
        <v>0</v>
      </c>
      <c r="EQ90" s="87" t="n">
        <f aca="false">IF(AND($U90&gt;EP$6,$U90&lt;=EQ$6),+$T90,0)</f>
        <v>0</v>
      </c>
      <c r="ER90" s="87" t="n">
        <f aca="false">IF(AND($U90&gt;EQ$6,$U90&lt;=ER$6),+$T90,0)</f>
        <v>0</v>
      </c>
      <c r="ES90" s="87" t="n">
        <f aca="false">IF(AND($U90&gt;ER$6,$U90&lt;=ES$6),+$T90,0)</f>
        <v>0</v>
      </c>
      <c r="ET90" s="87" t="n">
        <f aca="false">IF(AND($U90&gt;ES$6,$U90&lt;=ET$6),+$T90,0)</f>
        <v>0</v>
      </c>
      <c r="EU90" s="87" t="n">
        <f aca="false">IF(AND($U90&gt;ET$6,$U90&lt;=EU$6),+$T90,0)</f>
        <v>0</v>
      </c>
      <c r="EV90" s="87" t="n">
        <f aca="false">IF(AND($U90&gt;EU$6,$U90&lt;=EV$6),+$T90,0)</f>
        <v>0</v>
      </c>
      <c r="EW90" s="87" t="n">
        <f aca="false">IF(AND($U90&gt;EV$6,$U90&lt;=EW$6),+$T90,0)</f>
        <v>0</v>
      </c>
      <c r="EX90" s="87" t="n">
        <f aca="false">IF(AND($U90&gt;EW$6,$U90&lt;=EX$6),+$T90,0)</f>
        <v>0</v>
      </c>
      <c r="EY90" s="87" t="n">
        <f aca="false">IF(AND($U90&gt;EX$6,$U90&lt;=EY$6),+$T90,0)</f>
        <v>0</v>
      </c>
      <c r="EZ90" s="87" t="n">
        <f aca="false">IF(AND($U90&gt;EY$6,$U90&lt;=EZ$6),+$T90,0)</f>
        <v>0</v>
      </c>
      <c r="FA90" s="87" t="n">
        <f aca="false">IF(AND($U90&gt;EZ$6,$U90&lt;=FA$6),+$T90,0)</f>
        <v>0</v>
      </c>
      <c r="FB90" s="87" t="n">
        <f aca="false">IF(AND($U90&gt;FA$6,$U90&lt;=FB$6),+$T90,0)</f>
        <v>0</v>
      </c>
      <c r="FC90" s="87" t="n">
        <f aca="false">IF(AND($U90&gt;FB$6,$U90&lt;=FC$6),+$T90,0)</f>
        <v>0</v>
      </c>
      <c r="FD90" s="87" t="n">
        <f aca="false">IF(AND($U90&gt;FC$6,$U90&lt;=FD$6),+$T90,0)</f>
        <v>0</v>
      </c>
      <c r="FE90" s="87" t="n">
        <f aca="false">IF(AND($U90&gt;FD$6,$U90&lt;=FE$6),+$T90,0)</f>
        <v>0</v>
      </c>
      <c r="FF90" s="87" t="n">
        <f aca="false">IF(AND($U90&gt;FE$6,$U90&lt;=FF$6),+$T90,0)</f>
        <v>0</v>
      </c>
      <c r="FG90" s="87" t="n">
        <f aca="false">IF(AND($U90&gt;FF$6,$U90&lt;=FG$6),+$T90,0)</f>
        <v>0</v>
      </c>
      <c r="FH90" s="87" t="n">
        <f aca="false">IF(AND($U90&gt;FG$6,$U90&lt;=FH$6),+$T90,0)</f>
        <v>0</v>
      </c>
      <c r="FI90" s="87" t="n">
        <f aca="false">IF(AND($U90&gt;FH$6,$U90&lt;=FI$6),+$T90,0)</f>
        <v>0</v>
      </c>
      <c r="FJ90" s="87" t="n">
        <f aca="false">IF(AND($U90&gt;FI$6,$U90&lt;=FJ$6),+$T90,0)</f>
        <v>0</v>
      </c>
      <c r="FK90" s="87" t="n">
        <f aca="false">IF(AND($U90&gt;FJ$6,$U90&lt;=FK$6),+$T90,0)</f>
        <v>0</v>
      </c>
      <c r="FL90" s="87" t="n">
        <f aca="false">IF(AND($U90&gt;FK$6,$U90&lt;=FL$6),+$T90,0)</f>
        <v>0</v>
      </c>
      <c r="FM90" s="87" t="n">
        <f aca="false">IF(AND($U90&gt;FL$6,$U90&lt;=FM$6),+$T90,0)</f>
        <v>0</v>
      </c>
      <c r="FN90" s="87" t="n">
        <f aca="false">IF(AND($U90&gt;FM$6,$U90&lt;=FN$6),+$T90,0)</f>
        <v>0</v>
      </c>
      <c r="FO90" s="87" t="n">
        <f aca="false">IF(AND($U90&gt;FN$6,$U90&lt;=FO$6),+$T90,0)</f>
        <v>0</v>
      </c>
      <c r="FP90" s="87" t="n">
        <f aca="false">IF(AND($U90&gt;FO$6,$U90&lt;=FP$6),+$T90,0)</f>
        <v>0</v>
      </c>
      <c r="FQ90" s="87" t="n">
        <f aca="false">IF(AND($U90&gt;FP$6,$U90&lt;=FQ$6),+$T90,0)</f>
        <v>0</v>
      </c>
      <c r="FR90" s="87" t="n">
        <f aca="false">IF(AND($U90&gt;FQ$6,$U90&lt;=FR$6),+$T90,0)</f>
        <v>0</v>
      </c>
      <c r="FS90" s="87" t="n">
        <f aca="false">IF(AND($U90&gt;FR$6,$U90&lt;=FS$6),+$T90,0)</f>
        <v>0</v>
      </c>
      <c r="FT90" s="87" t="n">
        <f aca="false">IF(AND($U90&gt;FS$6,$U90&lt;=FT$6),+$T90,0)</f>
        <v>0</v>
      </c>
      <c r="FU90" s="87" t="n">
        <f aca="false">IF(AND($U90&gt;FT$6,$U90&lt;=FU$6),+$T90,0)</f>
        <v>0</v>
      </c>
      <c r="FV90" s="87" t="n">
        <f aca="false">IF(AND($U90&gt;FU$6,$U90&lt;=FV$6),+$T90,0)</f>
        <v>0</v>
      </c>
      <c r="FW90" s="87" t="n">
        <f aca="false">IF(AND($U90&gt;FV$6,$U90&lt;=FW$6),+$T90,0)</f>
        <v>0</v>
      </c>
      <c r="FX90" s="87" t="n">
        <f aca="false">IF(AND($U90&gt;FW$6,$U90&lt;=FX$6),+$T90,0)</f>
        <v>0</v>
      </c>
      <c r="FY90" s="87" t="n">
        <f aca="false">IF(AND($U90&gt;FX$6,$U90&lt;=FY$6),+$T90,0)</f>
        <v>0</v>
      </c>
      <c r="FZ90" s="87" t="n">
        <f aca="false">IF(AND($U90&gt;FY$6,$U90&lt;=FZ$6),+$T90,0)</f>
        <v>0</v>
      </c>
      <c r="GA90" s="87" t="n">
        <f aca="false">IF(AND($U90&gt;FZ$6,$U90&lt;=GA$6),+$T90,0)</f>
        <v>0</v>
      </c>
      <c r="GB90" s="87" t="n">
        <f aca="false">IF(AND($U90&gt;GA$6,$U90&lt;=GB$6),+$T90,0)</f>
        <v>0</v>
      </c>
      <c r="GC90" s="87"/>
      <c r="GD90" s="65" t="n">
        <f aca="false">SUM($X90:$GC90)</f>
        <v>1</v>
      </c>
      <c r="GE90" s="65" t="n">
        <f aca="false">+GD90-T90</f>
        <v>0</v>
      </c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  <c r="IS90" s="18"/>
      <c r="IT90" s="18"/>
      <c r="IU90" s="18"/>
      <c r="IV90" s="18"/>
      <c r="IW90" s="18"/>
    </row>
    <row r="91" customFormat="false" ht="12.75" hidden="false" customHeight="false" outlineLevel="0" collapsed="false">
      <c r="A91" s="96" t="n">
        <v>3</v>
      </c>
      <c r="B91" s="86" t="s">
        <v>260</v>
      </c>
      <c r="C91" s="97" t="s">
        <v>256</v>
      </c>
      <c r="D91" s="98" t="s">
        <v>280</v>
      </c>
      <c r="E91" s="0" t="s">
        <v>302</v>
      </c>
      <c r="F91" s="99" t="n">
        <v>37134</v>
      </c>
      <c r="H91" s="88" t="s">
        <v>340</v>
      </c>
      <c r="I91" s="43" t="s">
        <v>354</v>
      </c>
      <c r="J91" s="39" t="s">
        <v>256</v>
      </c>
      <c r="K91" s="39"/>
      <c r="L91" s="101" t="s">
        <v>284</v>
      </c>
      <c r="M91" s="35"/>
      <c r="N91" s="35"/>
      <c r="O91" s="101"/>
      <c r="P91" s="101"/>
      <c r="Q91" s="101"/>
      <c r="R91" s="105" t="n">
        <v>0.544</v>
      </c>
      <c r="S91" s="101" t="s">
        <v>288</v>
      </c>
      <c r="T91" s="55" t="n">
        <f aca="false">IF($S91="USD",+$R91,VLOOKUP($S91,Rates!$A$3:$C$7,3)*$R91)</f>
        <v>0.544</v>
      </c>
      <c r="U91" s="122" t="n">
        <f aca="false">DATE(2004,12,15)</f>
        <v>38336</v>
      </c>
      <c r="V91" s="18"/>
      <c r="W91" s="18"/>
      <c r="X91" s="87" t="n">
        <f aca="false">IF(AND($U91&gt;W$6,$U91&lt;=X$6),+$T91,0)</f>
        <v>0</v>
      </c>
      <c r="Y91" s="87" t="n">
        <f aca="false">IF(AND($U91&gt;X$6,$U91&lt;=Y$6),+$T91,0)</f>
        <v>0</v>
      </c>
      <c r="Z91" s="87" t="n">
        <f aca="false">IF(AND($U91&gt;Y$6,$U91&lt;=Z$6),+$T91,0)</f>
        <v>0</v>
      </c>
      <c r="AA91" s="87" t="n">
        <f aca="false">IF(AND($U91&gt;Z$6,$U91&lt;=AA$6),+$T91,0)</f>
        <v>0</v>
      </c>
      <c r="AB91" s="87" t="n">
        <f aca="false">IF(AND($U91&gt;AA$6,$U91&lt;=AB$6),+$T91,0)</f>
        <v>0</v>
      </c>
      <c r="AC91" s="87" t="n">
        <f aca="false">IF(AND($U91&gt;AB$6,$U91&lt;=AC$6),+$T91,0)</f>
        <v>0</v>
      </c>
      <c r="AD91" s="87" t="n">
        <f aca="false">IF(AND($U91&gt;AC$6,$U91&lt;=AD$6),+$T91,0)</f>
        <v>0</v>
      </c>
      <c r="AE91" s="87" t="n">
        <f aca="false">IF(AND($U91&gt;AD$6,$U91&lt;=AE$6),+$T91,0)</f>
        <v>0</v>
      </c>
      <c r="AF91" s="87" t="n">
        <f aca="false">IF(AND($U91&gt;AE$6,$U91&lt;=AF$6),+$T91,0)</f>
        <v>0</v>
      </c>
      <c r="AG91" s="87" t="n">
        <f aca="false">IF(AND($U91&gt;AF$6,$U91&lt;=AG$6),+$T91,0)</f>
        <v>0</v>
      </c>
      <c r="AH91" s="87" t="n">
        <f aca="false">IF(AND($U91&gt;AG$6,$U91&lt;=AH$6),+$T91,0)</f>
        <v>0</v>
      </c>
      <c r="AI91" s="87" t="n">
        <f aca="false">IF(AND($U91&gt;AH$6,$U91&lt;=AI$6),+$T91,0)</f>
        <v>0</v>
      </c>
      <c r="AJ91" s="87" t="n">
        <f aca="false">IF(AND($U91&gt;AI$6,$U91&lt;=AJ$6),+$T91,0)</f>
        <v>0</v>
      </c>
      <c r="AK91" s="87" t="n">
        <f aca="false">IF(AND($U91&gt;AJ$6,$U91&lt;=AK$6),+$T91,0)</f>
        <v>0.544</v>
      </c>
      <c r="AL91" s="87" t="n">
        <f aca="false">IF(AND($U91&gt;AK$6,$U91&lt;=AL$6),+$T91,0)</f>
        <v>0</v>
      </c>
      <c r="AM91" s="87" t="n">
        <f aca="false">IF(AND($U91&gt;AL$6,$U91&lt;=AM$6),+$T91,0)</f>
        <v>0</v>
      </c>
      <c r="AN91" s="87" t="n">
        <f aca="false">IF(AND($U91&gt;AM$6,$U91&lt;=AN$6),+$T91,0)</f>
        <v>0</v>
      </c>
      <c r="AO91" s="87" t="n">
        <f aca="false">IF(AND($U91&gt;AN$6,$U91&lt;=AO$6),+$T91,0)</f>
        <v>0</v>
      </c>
      <c r="AP91" s="87" t="n">
        <f aca="false">IF(AND($U91&gt;AO$6,$U91&lt;=AP$6),+$T91,0)</f>
        <v>0</v>
      </c>
      <c r="AQ91" s="87" t="n">
        <f aca="false">IF(AND($U91&gt;AP$6,$U91&lt;=AQ$6),+$T91,0)</f>
        <v>0</v>
      </c>
      <c r="AR91" s="87" t="n">
        <f aca="false">IF(AND($U91&gt;AQ$6,$U91&lt;=AR$6),+$T91,0)</f>
        <v>0</v>
      </c>
      <c r="AS91" s="87" t="n">
        <f aca="false">IF(AND($U91&gt;AR$6,$U91&lt;=AS$6),+$T91,0)</f>
        <v>0</v>
      </c>
      <c r="AT91" s="87" t="n">
        <f aca="false">IF(AND($U91&gt;AS$6,$U91&lt;=AT$6),+$T91,0)</f>
        <v>0</v>
      </c>
      <c r="AU91" s="87" t="n">
        <f aca="false">IF(AND($U91&gt;AT$6,$U91&lt;=AU$6),+$T91,0)</f>
        <v>0</v>
      </c>
      <c r="AV91" s="87" t="n">
        <f aca="false">IF(AND($U91&gt;AU$6,$U91&lt;=AV$6),+$T91,0)</f>
        <v>0</v>
      </c>
      <c r="AW91" s="87" t="n">
        <f aca="false">IF(AND($U91&gt;AV$6,$U91&lt;=AW$6),+$T91,0)</f>
        <v>0</v>
      </c>
      <c r="AX91" s="87" t="n">
        <f aca="false">IF(AND($U91&gt;AW$6,$U91&lt;=AX$6),+$T91,0)</f>
        <v>0</v>
      </c>
      <c r="AY91" s="87" t="n">
        <f aca="false">IF(AND($U91&gt;AX$6,$U91&lt;=AY$6),+$T91,0)</f>
        <v>0</v>
      </c>
      <c r="AZ91" s="87" t="n">
        <f aca="false">IF(AND($U91&gt;AY$6,$U91&lt;=AZ$6),+$T91,0)</f>
        <v>0</v>
      </c>
      <c r="BA91" s="87" t="n">
        <f aca="false">IF(AND($U91&gt;AZ$6,$U91&lt;=BA$6),+$T91,0)</f>
        <v>0</v>
      </c>
      <c r="BB91" s="87" t="n">
        <f aca="false">IF(AND($U91&gt;BA$6,$U91&lt;=BB$6),+$T91,0)</f>
        <v>0</v>
      </c>
      <c r="BC91" s="87" t="n">
        <f aca="false">IF(AND($U91&gt;BB$6,$U91&lt;=BC$6),+$T91,0)</f>
        <v>0</v>
      </c>
      <c r="BD91" s="87" t="n">
        <f aca="false">IF(AND($U91&gt;BC$6,$U91&lt;=BD$6),+$T91,0)</f>
        <v>0</v>
      </c>
      <c r="BE91" s="87" t="n">
        <f aca="false">IF(AND($U91&gt;BD$6,$U91&lt;=BE$6),+$T91,0)</f>
        <v>0</v>
      </c>
      <c r="BF91" s="87" t="n">
        <f aca="false">IF(AND($U91&gt;BE$6,$U91&lt;=BF$6),+$T91,0)</f>
        <v>0</v>
      </c>
      <c r="BG91" s="87" t="n">
        <f aca="false">IF(AND($U91&gt;BF$6,$U91&lt;=BG$6),+$T91,0)</f>
        <v>0</v>
      </c>
      <c r="BH91" s="87" t="n">
        <f aca="false">IF(AND($U91&gt;BG$6,$U91&lt;=BH$6),+$T91,0)</f>
        <v>0</v>
      </c>
      <c r="BI91" s="87" t="n">
        <f aca="false">IF(AND($U91&gt;BH$6,$U91&lt;=BI$6),+$T91,0)</f>
        <v>0</v>
      </c>
      <c r="BJ91" s="87" t="n">
        <f aca="false">IF(AND($U91&gt;BI$6,$U91&lt;=BJ$6),+$T91,0)</f>
        <v>0</v>
      </c>
      <c r="BK91" s="87" t="n">
        <f aca="false">IF(AND($U91&gt;BJ$6,$U91&lt;=BK$6),+$T91,0)</f>
        <v>0</v>
      </c>
      <c r="BL91" s="87" t="n">
        <f aca="false">IF(AND($U91&gt;BK$6,$U91&lt;=BL$6),+$T91,0)</f>
        <v>0</v>
      </c>
      <c r="BM91" s="87" t="n">
        <f aca="false">IF(AND($U91&gt;BL$6,$U91&lt;=BM$6),+$T91,0)</f>
        <v>0</v>
      </c>
      <c r="BN91" s="87" t="n">
        <f aca="false">IF(AND($U91&gt;BM$6,$U91&lt;=BN$6),+$T91,0)</f>
        <v>0</v>
      </c>
      <c r="BO91" s="87" t="n">
        <f aca="false">IF(AND($U91&gt;BN$6,$U91&lt;=BO$6),+$T91,0)</f>
        <v>0</v>
      </c>
      <c r="BP91" s="87" t="n">
        <f aca="false">IF(AND($U91&gt;BO$6,$U91&lt;=BP$6),+$T91,0)</f>
        <v>0</v>
      </c>
      <c r="BQ91" s="87" t="n">
        <f aca="false">IF(AND($U91&gt;BP$6,$U91&lt;=BQ$6),+$T91,0)</f>
        <v>0</v>
      </c>
      <c r="BR91" s="87" t="n">
        <f aca="false">IF(AND($U91&gt;BQ$6,$U91&lt;=BR$6),+$T91,0)</f>
        <v>0</v>
      </c>
      <c r="BS91" s="87" t="n">
        <f aca="false">IF(AND($U91&gt;BR$6,$U91&lt;=BS$6),+$T91,0)</f>
        <v>0</v>
      </c>
      <c r="BT91" s="87" t="n">
        <f aca="false">IF(AND($U91&gt;BS$6,$U91&lt;=BT$6),+$T91,0)</f>
        <v>0</v>
      </c>
      <c r="BU91" s="87" t="n">
        <f aca="false">IF(AND($U91&gt;BT$6,$U91&lt;=BU$6),+$T91,0)</f>
        <v>0</v>
      </c>
      <c r="BV91" s="87" t="n">
        <f aca="false">IF(AND($U91&gt;BU$6,$U91&lt;=BV$6),+$T91,0)</f>
        <v>0</v>
      </c>
      <c r="BW91" s="87" t="n">
        <f aca="false">IF(AND($U91&gt;BV$6,$U91&lt;=BW$6),+$T91,0)</f>
        <v>0</v>
      </c>
      <c r="BX91" s="87" t="n">
        <f aca="false">IF(AND($U91&gt;BW$6,$U91&lt;=BX$6),+$T91,0)</f>
        <v>0</v>
      </c>
      <c r="BY91" s="87" t="n">
        <f aca="false">IF(AND($U91&gt;BX$6,$U91&lt;=BY$6),+$T91,0)</f>
        <v>0</v>
      </c>
      <c r="BZ91" s="87" t="n">
        <f aca="false">IF(AND($U91&gt;BY$6,$U91&lt;=BZ$6),+$T91,0)</f>
        <v>0</v>
      </c>
      <c r="CA91" s="87" t="n">
        <f aca="false">IF(AND($U91&gt;BZ$6,$U91&lt;=CA$6),+$T91,0)</f>
        <v>0</v>
      </c>
      <c r="CB91" s="87" t="n">
        <f aca="false">IF(AND($U91&gt;CA$6,$U91&lt;=CB$6),+$T91,0)</f>
        <v>0</v>
      </c>
      <c r="CC91" s="87" t="n">
        <f aca="false">IF(AND($U91&gt;CB$6,$U91&lt;=CC$6),+$T91,0)</f>
        <v>0</v>
      </c>
      <c r="CD91" s="87" t="n">
        <f aca="false">IF(AND($U91&gt;CC$6,$U91&lt;=CD$6),+$T91,0)</f>
        <v>0</v>
      </c>
      <c r="CE91" s="87" t="n">
        <f aca="false">IF(AND($U91&gt;CD$6,$U91&lt;=CE$6),+$T91,0)</f>
        <v>0</v>
      </c>
      <c r="CF91" s="87" t="n">
        <f aca="false">IF(AND($U91&gt;CE$6,$U91&lt;=CF$6),+$T91,0)</f>
        <v>0</v>
      </c>
      <c r="CG91" s="87" t="n">
        <f aca="false">IF(AND($U91&gt;CF$6,$U91&lt;=CG$6),+$T91,0)</f>
        <v>0</v>
      </c>
      <c r="CH91" s="87" t="n">
        <f aca="false">IF(AND($U91&gt;CG$6,$U91&lt;=CH$6),+$T91,0)</f>
        <v>0</v>
      </c>
      <c r="CI91" s="87" t="n">
        <f aca="false">IF(AND($U91&gt;CH$6,$U91&lt;=CI$6),+$T91,0)</f>
        <v>0</v>
      </c>
      <c r="CJ91" s="87" t="n">
        <f aca="false">IF(AND($U91&gt;CI$6,$U91&lt;=CJ$6),+$T91,0)</f>
        <v>0</v>
      </c>
      <c r="CK91" s="87" t="n">
        <f aca="false">IF(AND($U91&gt;CJ$6,$U91&lt;=CK$6),+$T91,0)</f>
        <v>0</v>
      </c>
      <c r="CL91" s="87" t="n">
        <f aca="false">IF(AND($U91&gt;CK$6,$U91&lt;=CL$6),+$T91,0)</f>
        <v>0</v>
      </c>
      <c r="CM91" s="87" t="n">
        <f aca="false">IF(AND($U91&gt;CL$6,$U91&lt;=CM$6),+$T91,0)</f>
        <v>0</v>
      </c>
      <c r="CN91" s="87" t="n">
        <f aca="false">IF(AND($U91&gt;CM$6,$U91&lt;=CN$6),+$T91,0)</f>
        <v>0</v>
      </c>
      <c r="CO91" s="87" t="n">
        <f aca="false">IF(AND($U91&gt;CN$6,$U91&lt;=CO$6),+$T91,0)</f>
        <v>0</v>
      </c>
      <c r="CP91" s="87" t="n">
        <f aca="false">IF(AND($U91&gt;CO$6,$U91&lt;=CP$6),+$T91,0)</f>
        <v>0</v>
      </c>
      <c r="CQ91" s="87" t="n">
        <f aca="false">IF(AND($U91&gt;CP$6,$U91&lt;=CQ$6),+$T91,0)</f>
        <v>0</v>
      </c>
      <c r="CR91" s="87" t="n">
        <f aca="false">IF(AND($U91&gt;CQ$6,$U91&lt;=CR$6),+$T91,0)</f>
        <v>0</v>
      </c>
      <c r="CS91" s="87" t="n">
        <f aca="false">IF(AND($U91&gt;CR$6,$U91&lt;=CS$6),+$T91,0)</f>
        <v>0</v>
      </c>
      <c r="CT91" s="87" t="n">
        <f aca="false">IF(AND($U91&gt;CS$6,$U91&lt;=CT$6),+$T91,0)</f>
        <v>0</v>
      </c>
      <c r="CU91" s="87" t="n">
        <f aca="false">IF(AND($U91&gt;CT$6,$U91&lt;=CU$6),+$T91,0)</f>
        <v>0</v>
      </c>
      <c r="CV91" s="87" t="n">
        <f aca="false">IF(AND($U91&gt;CU$6,$U91&lt;=CV$6),+$T91,0)</f>
        <v>0</v>
      </c>
      <c r="CW91" s="87" t="n">
        <f aca="false">IF(AND($U91&gt;CV$6,$U91&lt;=CW$6),+$T91,0)</f>
        <v>0</v>
      </c>
      <c r="CX91" s="87" t="n">
        <f aca="false">IF(AND($U91&gt;CW$6,$U91&lt;=CX$6),+$T91,0)</f>
        <v>0</v>
      </c>
      <c r="CY91" s="87" t="n">
        <f aca="false">IF(AND($U91&gt;CX$6,$U91&lt;=CY$6),+$T91,0)</f>
        <v>0</v>
      </c>
      <c r="CZ91" s="87" t="n">
        <f aca="false">IF(AND($U91&gt;CY$6,$U91&lt;=CZ$6),+$T91,0)</f>
        <v>0</v>
      </c>
      <c r="DA91" s="87" t="n">
        <f aca="false">IF(AND($U91&gt;CZ$6,$U91&lt;=DA$6),+$T91,0)</f>
        <v>0</v>
      </c>
      <c r="DB91" s="87" t="n">
        <f aca="false">IF(AND($U91&gt;DA$6,$U91&lt;=DB$6),+$T91,0)</f>
        <v>0</v>
      </c>
      <c r="DC91" s="87" t="n">
        <f aca="false">IF(AND($U91&gt;DB$6,$U91&lt;=DC$6),+$T91,0)</f>
        <v>0</v>
      </c>
      <c r="DD91" s="87" t="n">
        <f aca="false">IF(AND($U91&gt;DC$6,$U91&lt;=DD$6),+$T91,0)</f>
        <v>0</v>
      </c>
      <c r="DE91" s="87" t="n">
        <f aca="false">IF(AND($U91&gt;DD$6,$U91&lt;=DE$6),+$T91,0)</f>
        <v>0</v>
      </c>
      <c r="DF91" s="87" t="n">
        <f aca="false">IF(AND($U91&gt;DE$6,$U91&lt;=DF$6),+$T91,0)</f>
        <v>0</v>
      </c>
      <c r="DG91" s="87" t="n">
        <f aca="false">IF(AND($U91&gt;DF$6,$U91&lt;=DG$6),+$T91,0)</f>
        <v>0</v>
      </c>
      <c r="DH91" s="87" t="n">
        <f aca="false">IF(AND($U91&gt;DG$6,$U91&lt;=DH$6),+$T91,0)</f>
        <v>0</v>
      </c>
      <c r="DI91" s="87" t="n">
        <f aca="false">IF(AND($U91&gt;DH$6,$U91&lt;=DI$6),+$T91,0)</f>
        <v>0</v>
      </c>
      <c r="DJ91" s="87" t="n">
        <f aca="false">IF(AND($U91&gt;DI$6,$U91&lt;=DJ$6),+$T91,0)</f>
        <v>0</v>
      </c>
      <c r="DK91" s="87" t="n">
        <f aca="false">IF(AND($U91&gt;DJ$6,$U91&lt;=DK$6),+$T91,0)</f>
        <v>0</v>
      </c>
      <c r="DL91" s="87" t="n">
        <f aca="false">IF(AND($U91&gt;DK$6,$U91&lt;=DL$6),+$T91,0)</f>
        <v>0</v>
      </c>
      <c r="DM91" s="87" t="n">
        <f aca="false">IF(AND($U91&gt;DL$6,$U91&lt;=DM$6),+$T91,0)</f>
        <v>0</v>
      </c>
      <c r="DN91" s="87" t="n">
        <f aca="false">IF(AND($U91&gt;DM$6,$U91&lt;=DN$6),+$T91,0)</f>
        <v>0</v>
      </c>
      <c r="DO91" s="87" t="n">
        <f aca="false">IF(AND($U91&gt;DN$6,$U91&lt;=DO$6),+$T91,0)</f>
        <v>0</v>
      </c>
      <c r="DP91" s="87" t="n">
        <f aca="false">IF(AND($U91&gt;DO$6,$U91&lt;=DP$6),+$T91,0)</f>
        <v>0</v>
      </c>
      <c r="DQ91" s="87" t="n">
        <f aca="false">IF(AND($U91&gt;DP$6,$U91&lt;=DQ$6),+$T91,0)</f>
        <v>0</v>
      </c>
      <c r="DR91" s="87" t="n">
        <f aca="false">IF(AND($U91&gt;DQ$6,$U91&lt;=DR$6),+$T91,0)</f>
        <v>0</v>
      </c>
      <c r="DS91" s="87" t="n">
        <f aca="false">IF(AND($U91&gt;DR$6,$U91&lt;=DS$6),+$T91,0)</f>
        <v>0</v>
      </c>
      <c r="DT91" s="87" t="n">
        <f aca="false">IF(AND($U91&gt;DS$6,$U91&lt;=DT$6),+$T91,0)</f>
        <v>0</v>
      </c>
      <c r="DU91" s="87" t="n">
        <f aca="false">IF(AND($U91&gt;DT$6,$U91&lt;=DU$6),+$T91,0)</f>
        <v>0</v>
      </c>
      <c r="DV91" s="87" t="n">
        <f aca="false">IF(AND($U91&gt;DU$6,$U91&lt;=DV$6),+$T91,0)</f>
        <v>0</v>
      </c>
      <c r="DW91" s="87" t="n">
        <f aca="false">IF(AND($U91&gt;DV$6,$U91&lt;=DW$6),+$T91,0)</f>
        <v>0</v>
      </c>
      <c r="DX91" s="87" t="n">
        <f aca="false">IF(AND($U91&gt;DW$6,$U91&lt;=DX$6),+$T91,0)</f>
        <v>0</v>
      </c>
      <c r="DY91" s="87" t="n">
        <f aca="false">IF(AND($U91&gt;DX$6,$U91&lt;=DY$6),+$T91,0)</f>
        <v>0</v>
      </c>
      <c r="DZ91" s="87" t="n">
        <f aca="false">IF(AND($U91&gt;DY$6,$U91&lt;=DZ$6),+$T91,0)</f>
        <v>0</v>
      </c>
      <c r="EA91" s="87" t="n">
        <f aca="false">IF(AND($U91&gt;DZ$6,$U91&lt;=EA$6),+$T91,0)</f>
        <v>0</v>
      </c>
      <c r="EB91" s="87" t="n">
        <f aca="false">IF(AND($U91&gt;EA$6,$U91&lt;=EB$6),+$T91,0)</f>
        <v>0</v>
      </c>
      <c r="EC91" s="87" t="n">
        <f aca="false">IF(AND($U91&gt;EB$6,$U91&lt;=EC$6),+$T91,0)</f>
        <v>0</v>
      </c>
      <c r="ED91" s="87" t="n">
        <f aca="false">IF(AND($U91&gt;EC$6,$U91&lt;=ED$6),+$T91,0)</f>
        <v>0</v>
      </c>
      <c r="EE91" s="87" t="n">
        <f aca="false">IF(AND($U91&gt;ED$6,$U91&lt;=EE$6),+$T91,0)</f>
        <v>0</v>
      </c>
      <c r="EF91" s="87" t="n">
        <f aca="false">IF(AND($U91&gt;EE$6,$U91&lt;=EF$6),+$T91,0)</f>
        <v>0</v>
      </c>
      <c r="EG91" s="87" t="n">
        <f aca="false">IF(AND($U91&gt;EF$6,$U91&lt;=EG$6),+$T91,0)</f>
        <v>0</v>
      </c>
      <c r="EH91" s="87" t="n">
        <f aca="false">IF(AND($U91&gt;EG$6,$U91&lt;=EH$6),+$T91,0)</f>
        <v>0</v>
      </c>
      <c r="EI91" s="87" t="n">
        <f aca="false">IF(AND($U91&gt;EH$6,$U91&lt;=EI$6),+$T91,0)</f>
        <v>0</v>
      </c>
      <c r="EJ91" s="87" t="n">
        <f aca="false">IF(AND($U91&gt;EI$6,$U91&lt;=EJ$6),+$T91,0)</f>
        <v>0</v>
      </c>
      <c r="EK91" s="87" t="n">
        <f aca="false">IF(AND($U91&gt;EJ$6,$U91&lt;=EK$6),+$T91,0)</f>
        <v>0</v>
      </c>
      <c r="EL91" s="87" t="n">
        <f aca="false">IF(AND($U91&gt;EK$6,$U91&lt;=EL$6),+$T91,0)</f>
        <v>0</v>
      </c>
      <c r="EM91" s="87" t="n">
        <f aca="false">IF(AND($U91&gt;EL$6,$U91&lt;=EM$6),+$T91,0)</f>
        <v>0</v>
      </c>
      <c r="EN91" s="87" t="n">
        <f aca="false">IF(AND($U91&gt;EM$6,$U91&lt;=EN$6),+$T91,0)</f>
        <v>0</v>
      </c>
      <c r="EO91" s="87" t="n">
        <f aca="false">IF(AND($U91&gt;EN$6,$U91&lt;=EO$6),+$T91,0)</f>
        <v>0</v>
      </c>
      <c r="EP91" s="87" t="n">
        <f aca="false">IF(AND($U91&gt;EO$6,$U91&lt;=EP$6),+$T91,0)</f>
        <v>0</v>
      </c>
      <c r="EQ91" s="87" t="n">
        <f aca="false">IF(AND($U91&gt;EP$6,$U91&lt;=EQ$6),+$T91,0)</f>
        <v>0</v>
      </c>
      <c r="ER91" s="87" t="n">
        <f aca="false">IF(AND($U91&gt;EQ$6,$U91&lt;=ER$6),+$T91,0)</f>
        <v>0</v>
      </c>
      <c r="ES91" s="87" t="n">
        <f aca="false">IF(AND($U91&gt;ER$6,$U91&lt;=ES$6),+$T91,0)</f>
        <v>0</v>
      </c>
      <c r="ET91" s="87" t="n">
        <f aca="false">IF(AND($U91&gt;ES$6,$U91&lt;=ET$6),+$T91,0)</f>
        <v>0</v>
      </c>
      <c r="EU91" s="87" t="n">
        <f aca="false">IF(AND($U91&gt;ET$6,$U91&lt;=EU$6),+$T91,0)</f>
        <v>0</v>
      </c>
      <c r="EV91" s="87" t="n">
        <f aca="false">IF(AND($U91&gt;EU$6,$U91&lt;=EV$6),+$T91,0)</f>
        <v>0</v>
      </c>
      <c r="EW91" s="87" t="n">
        <f aca="false">IF(AND($U91&gt;EV$6,$U91&lt;=EW$6),+$T91,0)</f>
        <v>0</v>
      </c>
      <c r="EX91" s="87" t="n">
        <f aca="false">IF(AND($U91&gt;EW$6,$U91&lt;=EX$6),+$T91,0)</f>
        <v>0</v>
      </c>
      <c r="EY91" s="87" t="n">
        <f aca="false">IF(AND($U91&gt;EX$6,$U91&lt;=EY$6),+$T91,0)</f>
        <v>0</v>
      </c>
      <c r="EZ91" s="87" t="n">
        <f aca="false">IF(AND($U91&gt;EY$6,$U91&lt;=EZ$6),+$T91,0)</f>
        <v>0</v>
      </c>
      <c r="FA91" s="87" t="n">
        <f aca="false">IF(AND($U91&gt;EZ$6,$U91&lt;=FA$6),+$T91,0)</f>
        <v>0</v>
      </c>
      <c r="FB91" s="87" t="n">
        <f aca="false">IF(AND($U91&gt;FA$6,$U91&lt;=FB$6),+$T91,0)</f>
        <v>0</v>
      </c>
      <c r="FC91" s="87" t="n">
        <f aca="false">IF(AND($U91&gt;FB$6,$U91&lt;=FC$6),+$T91,0)</f>
        <v>0</v>
      </c>
      <c r="FD91" s="87" t="n">
        <f aca="false">IF(AND($U91&gt;FC$6,$U91&lt;=FD$6),+$T91,0)</f>
        <v>0</v>
      </c>
      <c r="FE91" s="87" t="n">
        <f aca="false">IF(AND($U91&gt;FD$6,$U91&lt;=FE$6),+$T91,0)</f>
        <v>0</v>
      </c>
      <c r="FF91" s="87" t="n">
        <f aca="false">IF(AND($U91&gt;FE$6,$U91&lt;=FF$6),+$T91,0)</f>
        <v>0</v>
      </c>
      <c r="FG91" s="87" t="n">
        <f aca="false">IF(AND($U91&gt;FF$6,$U91&lt;=FG$6),+$T91,0)</f>
        <v>0</v>
      </c>
      <c r="FH91" s="87" t="n">
        <f aca="false">IF(AND($U91&gt;FG$6,$U91&lt;=FH$6),+$T91,0)</f>
        <v>0</v>
      </c>
      <c r="FI91" s="87" t="n">
        <f aca="false">IF(AND($U91&gt;FH$6,$U91&lt;=FI$6),+$T91,0)</f>
        <v>0</v>
      </c>
      <c r="FJ91" s="87" t="n">
        <f aca="false">IF(AND($U91&gt;FI$6,$U91&lt;=FJ$6),+$T91,0)</f>
        <v>0</v>
      </c>
      <c r="FK91" s="87" t="n">
        <f aca="false">IF(AND($U91&gt;FJ$6,$U91&lt;=FK$6),+$T91,0)</f>
        <v>0</v>
      </c>
      <c r="FL91" s="87" t="n">
        <f aca="false">IF(AND($U91&gt;FK$6,$U91&lt;=FL$6),+$T91,0)</f>
        <v>0</v>
      </c>
      <c r="FM91" s="87" t="n">
        <f aca="false">IF(AND($U91&gt;FL$6,$U91&lt;=FM$6),+$T91,0)</f>
        <v>0</v>
      </c>
      <c r="FN91" s="87" t="n">
        <f aca="false">IF(AND($U91&gt;FM$6,$U91&lt;=FN$6),+$T91,0)</f>
        <v>0</v>
      </c>
      <c r="FO91" s="87" t="n">
        <f aca="false">IF(AND($U91&gt;FN$6,$U91&lt;=FO$6),+$T91,0)</f>
        <v>0</v>
      </c>
      <c r="FP91" s="87" t="n">
        <f aca="false">IF(AND($U91&gt;FO$6,$U91&lt;=FP$6),+$T91,0)</f>
        <v>0</v>
      </c>
      <c r="FQ91" s="87" t="n">
        <f aca="false">IF(AND($U91&gt;FP$6,$U91&lt;=FQ$6),+$T91,0)</f>
        <v>0</v>
      </c>
      <c r="FR91" s="87" t="n">
        <f aca="false">IF(AND($U91&gt;FQ$6,$U91&lt;=FR$6),+$T91,0)</f>
        <v>0</v>
      </c>
      <c r="FS91" s="87" t="n">
        <f aca="false">IF(AND($U91&gt;FR$6,$U91&lt;=FS$6),+$T91,0)</f>
        <v>0</v>
      </c>
      <c r="FT91" s="87" t="n">
        <f aca="false">IF(AND($U91&gt;FS$6,$U91&lt;=FT$6),+$T91,0)</f>
        <v>0</v>
      </c>
      <c r="FU91" s="87" t="n">
        <f aca="false">IF(AND($U91&gt;FT$6,$U91&lt;=FU$6),+$T91,0)</f>
        <v>0</v>
      </c>
      <c r="FV91" s="87" t="n">
        <f aca="false">IF(AND($U91&gt;FU$6,$U91&lt;=FV$6),+$T91,0)</f>
        <v>0</v>
      </c>
      <c r="FW91" s="87" t="n">
        <f aca="false">IF(AND($U91&gt;FV$6,$U91&lt;=FW$6),+$T91,0)</f>
        <v>0</v>
      </c>
      <c r="FX91" s="87" t="n">
        <f aca="false">IF(AND($U91&gt;FW$6,$U91&lt;=FX$6),+$T91,0)</f>
        <v>0</v>
      </c>
      <c r="FY91" s="87" t="n">
        <f aca="false">IF(AND($U91&gt;FX$6,$U91&lt;=FY$6),+$T91,0)</f>
        <v>0</v>
      </c>
      <c r="FZ91" s="87" t="n">
        <f aca="false">IF(AND($U91&gt;FY$6,$U91&lt;=FZ$6),+$T91,0)</f>
        <v>0</v>
      </c>
      <c r="GA91" s="87" t="n">
        <f aca="false">IF(AND($U91&gt;FZ$6,$U91&lt;=GA$6),+$T91,0)</f>
        <v>0</v>
      </c>
      <c r="GB91" s="87" t="n">
        <f aca="false">IF(AND($U91&gt;GA$6,$U91&lt;=GB$6),+$T91,0)</f>
        <v>0</v>
      </c>
      <c r="GC91" s="87"/>
      <c r="GD91" s="65" t="n">
        <f aca="false">SUM($X91:$GC91)</f>
        <v>0.544</v>
      </c>
      <c r="GE91" s="65" t="n">
        <f aca="false">+GD91-T91</f>
        <v>0</v>
      </c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  <c r="IV91" s="18"/>
      <c r="IW91" s="18"/>
    </row>
    <row r="92" customFormat="false" ht="12.75" hidden="false" customHeight="false" outlineLevel="0" collapsed="false">
      <c r="A92" s="96" t="n">
        <v>3</v>
      </c>
      <c r="B92" s="55" t="s">
        <v>259</v>
      </c>
      <c r="C92" s="97" t="s">
        <v>256</v>
      </c>
      <c r="D92" s="98" t="s">
        <v>280</v>
      </c>
      <c r="E92" s="0" t="s">
        <v>302</v>
      </c>
      <c r="F92" s="99" t="n">
        <v>37134</v>
      </c>
      <c r="H92" s="88" t="s">
        <v>340</v>
      </c>
      <c r="I92" s="43" t="s">
        <v>355</v>
      </c>
      <c r="J92" s="39" t="s">
        <v>283</v>
      </c>
      <c r="K92" s="39"/>
      <c r="L92" s="101" t="s">
        <v>284</v>
      </c>
      <c r="M92" s="35" t="s">
        <v>356</v>
      </c>
      <c r="N92" s="35"/>
      <c r="O92" s="101"/>
      <c r="P92" s="101"/>
      <c r="Q92" s="101"/>
      <c r="R92" s="109"/>
      <c r="S92" s="101" t="s">
        <v>353</v>
      </c>
      <c r="T92" s="55" t="n">
        <v>1.3</v>
      </c>
      <c r="U92" s="122" t="n">
        <f aca="false">DATE(2004,12,15)</f>
        <v>38336</v>
      </c>
      <c r="V92" s="18"/>
      <c r="W92" s="18"/>
      <c r="X92" s="87" t="n">
        <f aca="false">IF(AND($U92&gt;W$6,$U92&lt;=X$6),+$T92,0)</f>
        <v>0</v>
      </c>
      <c r="Y92" s="87" t="n">
        <f aca="false">IF(AND($U92&gt;X$6,$U92&lt;=Y$6),+$T92,0)</f>
        <v>0</v>
      </c>
      <c r="Z92" s="87" t="n">
        <f aca="false">IF(AND($U92&gt;Y$6,$U92&lt;=Z$6),+$T92,0)</f>
        <v>0</v>
      </c>
      <c r="AA92" s="87" t="n">
        <f aca="false">IF(AND($U92&gt;Z$6,$U92&lt;=AA$6),+$T92,0)</f>
        <v>0</v>
      </c>
      <c r="AB92" s="87" t="n">
        <f aca="false">IF(AND($U92&gt;AA$6,$U92&lt;=AB$6),+$T92,0)</f>
        <v>0</v>
      </c>
      <c r="AC92" s="87" t="n">
        <f aca="false">IF(AND($U92&gt;AB$6,$U92&lt;=AC$6),+$T92,0)</f>
        <v>0</v>
      </c>
      <c r="AD92" s="87" t="n">
        <f aca="false">IF(AND($U92&gt;AC$6,$U92&lt;=AD$6),+$T92,0)</f>
        <v>0</v>
      </c>
      <c r="AE92" s="87" t="n">
        <f aca="false">IF(AND($U92&gt;AD$6,$U92&lt;=AE$6),+$T92,0)</f>
        <v>0</v>
      </c>
      <c r="AF92" s="87" t="n">
        <f aca="false">IF(AND($U92&gt;AE$6,$U92&lt;=AF$6),+$T92,0)</f>
        <v>0</v>
      </c>
      <c r="AG92" s="87" t="n">
        <f aca="false">IF(AND($U92&gt;AF$6,$U92&lt;=AG$6),+$T92,0)</f>
        <v>0</v>
      </c>
      <c r="AH92" s="87" t="n">
        <f aca="false">IF(AND($U92&gt;AG$6,$U92&lt;=AH$6),+$T92,0)</f>
        <v>0</v>
      </c>
      <c r="AI92" s="87" t="n">
        <f aca="false">IF(AND($U92&gt;AH$6,$U92&lt;=AI$6),+$T92,0)</f>
        <v>0</v>
      </c>
      <c r="AJ92" s="87" t="n">
        <f aca="false">IF(AND($U92&gt;AI$6,$U92&lt;=AJ$6),+$T92,0)</f>
        <v>0</v>
      </c>
      <c r="AK92" s="87" t="n">
        <f aca="false">IF(AND($U92&gt;AJ$6,$U92&lt;=AK$6),+$T92,0)</f>
        <v>1.3</v>
      </c>
      <c r="AL92" s="87" t="n">
        <f aca="false">IF(AND($U92&gt;AK$6,$U92&lt;=AL$6),+$T92,0)</f>
        <v>0</v>
      </c>
      <c r="AM92" s="87" t="n">
        <f aca="false">IF(AND($U92&gt;AL$6,$U92&lt;=AM$6),+$T92,0)</f>
        <v>0</v>
      </c>
      <c r="AN92" s="87" t="n">
        <f aca="false">IF(AND($U92&gt;AM$6,$U92&lt;=AN$6),+$T92,0)</f>
        <v>0</v>
      </c>
      <c r="AO92" s="87" t="n">
        <f aca="false">IF(AND($U92&gt;AN$6,$U92&lt;=AO$6),+$T92,0)</f>
        <v>0</v>
      </c>
      <c r="AP92" s="87" t="n">
        <f aca="false">IF(AND($U92&gt;AO$6,$U92&lt;=AP$6),+$T92,0)</f>
        <v>0</v>
      </c>
      <c r="AQ92" s="87" t="n">
        <f aca="false">IF(AND($U92&gt;AP$6,$U92&lt;=AQ$6),+$T92,0)</f>
        <v>0</v>
      </c>
      <c r="AR92" s="87" t="n">
        <f aca="false">IF(AND($U92&gt;AQ$6,$U92&lt;=AR$6),+$T92,0)</f>
        <v>0</v>
      </c>
      <c r="AS92" s="87" t="n">
        <f aca="false">IF(AND($U92&gt;AR$6,$U92&lt;=AS$6),+$T92,0)</f>
        <v>0</v>
      </c>
      <c r="AT92" s="87" t="n">
        <f aca="false">IF(AND($U92&gt;AS$6,$U92&lt;=AT$6),+$T92,0)</f>
        <v>0</v>
      </c>
      <c r="AU92" s="87" t="n">
        <f aca="false">IF(AND($U92&gt;AT$6,$U92&lt;=AU$6),+$T92,0)</f>
        <v>0</v>
      </c>
      <c r="AV92" s="87" t="n">
        <f aca="false">IF(AND($U92&gt;AU$6,$U92&lt;=AV$6),+$T92,0)</f>
        <v>0</v>
      </c>
      <c r="AW92" s="87" t="n">
        <f aca="false">IF(AND($U92&gt;AV$6,$U92&lt;=AW$6),+$T92,0)</f>
        <v>0</v>
      </c>
      <c r="AX92" s="87" t="n">
        <f aca="false">IF(AND($U92&gt;AW$6,$U92&lt;=AX$6),+$T92,0)</f>
        <v>0</v>
      </c>
      <c r="AY92" s="87" t="n">
        <f aca="false">IF(AND($U92&gt;AX$6,$U92&lt;=AY$6),+$T92,0)</f>
        <v>0</v>
      </c>
      <c r="AZ92" s="87" t="n">
        <f aca="false">IF(AND($U92&gt;AY$6,$U92&lt;=AZ$6),+$T92,0)</f>
        <v>0</v>
      </c>
      <c r="BA92" s="87" t="n">
        <f aca="false">IF(AND($U92&gt;AZ$6,$U92&lt;=BA$6),+$T92,0)</f>
        <v>0</v>
      </c>
      <c r="BB92" s="87" t="n">
        <f aca="false">IF(AND($U92&gt;BA$6,$U92&lt;=BB$6),+$T92,0)</f>
        <v>0</v>
      </c>
      <c r="BC92" s="87" t="n">
        <f aca="false">IF(AND($U92&gt;BB$6,$U92&lt;=BC$6),+$T92,0)</f>
        <v>0</v>
      </c>
      <c r="BD92" s="87" t="n">
        <f aca="false">IF(AND($U92&gt;BC$6,$U92&lt;=BD$6),+$T92,0)</f>
        <v>0</v>
      </c>
      <c r="BE92" s="87" t="n">
        <f aca="false">IF(AND($U92&gt;BD$6,$U92&lt;=BE$6),+$T92,0)</f>
        <v>0</v>
      </c>
      <c r="BF92" s="87" t="n">
        <f aca="false">IF(AND($U92&gt;BE$6,$U92&lt;=BF$6),+$T92,0)</f>
        <v>0</v>
      </c>
      <c r="BG92" s="87" t="n">
        <f aca="false">IF(AND($U92&gt;BF$6,$U92&lt;=BG$6),+$T92,0)</f>
        <v>0</v>
      </c>
      <c r="BH92" s="87" t="n">
        <f aca="false">IF(AND($U92&gt;BG$6,$U92&lt;=BH$6),+$T92,0)</f>
        <v>0</v>
      </c>
      <c r="BI92" s="87" t="n">
        <f aca="false">IF(AND($U92&gt;BH$6,$U92&lt;=BI$6),+$T92,0)</f>
        <v>0</v>
      </c>
      <c r="BJ92" s="87" t="n">
        <f aca="false">IF(AND($U92&gt;BI$6,$U92&lt;=BJ$6),+$T92,0)</f>
        <v>0</v>
      </c>
      <c r="BK92" s="87" t="n">
        <f aca="false">IF(AND($U92&gt;BJ$6,$U92&lt;=BK$6),+$T92,0)</f>
        <v>0</v>
      </c>
      <c r="BL92" s="87" t="n">
        <f aca="false">IF(AND($U92&gt;BK$6,$U92&lt;=BL$6),+$T92,0)</f>
        <v>0</v>
      </c>
      <c r="BM92" s="87" t="n">
        <f aca="false">IF(AND($U92&gt;BL$6,$U92&lt;=BM$6),+$T92,0)</f>
        <v>0</v>
      </c>
      <c r="BN92" s="87" t="n">
        <f aca="false">IF(AND($U92&gt;BM$6,$U92&lt;=BN$6),+$T92,0)</f>
        <v>0</v>
      </c>
      <c r="BO92" s="87" t="n">
        <f aca="false">IF(AND($U92&gt;BN$6,$U92&lt;=BO$6),+$T92,0)</f>
        <v>0</v>
      </c>
      <c r="BP92" s="87" t="n">
        <f aca="false">IF(AND($U92&gt;BO$6,$U92&lt;=BP$6),+$T92,0)</f>
        <v>0</v>
      </c>
      <c r="BQ92" s="87" t="n">
        <f aca="false">IF(AND($U92&gt;BP$6,$U92&lt;=BQ$6),+$T92,0)</f>
        <v>0</v>
      </c>
      <c r="BR92" s="87" t="n">
        <f aca="false">IF(AND($U92&gt;BQ$6,$U92&lt;=BR$6),+$T92,0)</f>
        <v>0</v>
      </c>
      <c r="BS92" s="87" t="n">
        <f aca="false">IF(AND($U92&gt;BR$6,$U92&lt;=BS$6),+$T92,0)</f>
        <v>0</v>
      </c>
      <c r="BT92" s="87" t="n">
        <f aca="false">IF(AND($U92&gt;BS$6,$U92&lt;=BT$6),+$T92,0)</f>
        <v>0</v>
      </c>
      <c r="BU92" s="87" t="n">
        <f aca="false">IF(AND($U92&gt;BT$6,$U92&lt;=BU$6),+$T92,0)</f>
        <v>0</v>
      </c>
      <c r="BV92" s="87" t="n">
        <f aca="false">IF(AND($U92&gt;BU$6,$U92&lt;=BV$6),+$T92,0)</f>
        <v>0</v>
      </c>
      <c r="BW92" s="87" t="n">
        <f aca="false">IF(AND($U92&gt;BV$6,$U92&lt;=BW$6),+$T92,0)</f>
        <v>0</v>
      </c>
      <c r="BX92" s="87" t="n">
        <f aca="false">IF(AND($U92&gt;BW$6,$U92&lt;=BX$6),+$T92,0)</f>
        <v>0</v>
      </c>
      <c r="BY92" s="87" t="n">
        <f aca="false">IF(AND($U92&gt;BX$6,$U92&lt;=BY$6),+$T92,0)</f>
        <v>0</v>
      </c>
      <c r="BZ92" s="87" t="n">
        <f aca="false">IF(AND($U92&gt;BY$6,$U92&lt;=BZ$6),+$T92,0)</f>
        <v>0</v>
      </c>
      <c r="CA92" s="87" t="n">
        <f aca="false">IF(AND($U92&gt;BZ$6,$U92&lt;=CA$6),+$T92,0)</f>
        <v>0</v>
      </c>
      <c r="CB92" s="87" t="n">
        <f aca="false">IF(AND($U92&gt;CA$6,$U92&lt;=CB$6),+$T92,0)</f>
        <v>0</v>
      </c>
      <c r="CC92" s="87" t="n">
        <f aca="false">IF(AND($U92&gt;CB$6,$U92&lt;=CC$6),+$T92,0)</f>
        <v>0</v>
      </c>
      <c r="CD92" s="87" t="n">
        <f aca="false">IF(AND($U92&gt;CC$6,$U92&lt;=CD$6),+$T92,0)</f>
        <v>0</v>
      </c>
      <c r="CE92" s="87" t="n">
        <f aca="false">IF(AND($U92&gt;CD$6,$U92&lt;=CE$6),+$T92,0)</f>
        <v>0</v>
      </c>
      <c r="CF92" s="87" t="n">
        <f aca="false">IF(AND($U92&gt;CE$6,$U92&lt;=CF$6),+$T92,0)</f>
        <v>0</v>
      </c>
      <c r="CG92" s="87" t="n">
        <f aca="false">IF(AND($U92&gt;CF$6,$U92&lt;=CG$6),+$T92,0)</f>
        <v>0</v>
      </c>
      <c r="CH92" s="87" t="n">
        <f aca="false">IF(AND($U92&gt;CG$6,$U92&lt;=CH$6),+$T92,0)</f>
        <v>0</v>
      </c>
      <c r="CI92" s="87" t="n">
        <f aca="false">IF(AND($U92&gt;CH$6,$U92&lt;=CI$6),+$T92,0)</f>
        <v>0</v>
      </c>
      <c r="CJ92" s="87" t="n">
        <f aca="false">IF(AND($U92&gt;CI$6,$U92&lt;=CJ$6),+$T92,0)</f>
        <v>0</v>
      </c>
      <c r="CK92" s="87" t="n">
        <f aca="false">IF(AND($U92&gt;CJ$6,$U92&lt;=CK$6),+$T92,0)</f>
        <v>0</v>
      </c>
      <c r="CL92" s="87" t="n">
        <f aca="false">IF(AND($U92&gt;CK$6,$U92&lt;=CL$6),+$T92,0)</f>
        <v>0</v>
      </c>
      <c r="CM92" s="87" t="n">
        <f aca="false">IF(AND($U92&gt;CL$6,$U92&lt;=CM$6),+$T92,0)</f>
        <v>0</v>
      </c>
      <c r="CN92" s="87" t="n">
        <f aca="false">IF(AND($U92&gt;CM$6,$U92&lt;=CN$6),+$T92,0)</f>
        <v>0</v>
      </c>
      <c r="CO92" s="87" t="n">
        <f aca="false">IF(AND($U92&gt;CN$6,$U92&lt;=CO$6),+$T92,0)</f>
        <v>0</v>
      </c>
      <c r="CP92" s="87" t="n">
        <f aca="false">IF(AND($U92&gt;CO$6,$U92&lt;=CP$6),+$T92,0)</f>
        <v>0</v>
      </c>
      <c r="CQ92" s="87" t="n">
        <f aca="false">IF(AND($U92&gt;CP$6,$U92&lt;=CQ$6),+$T92,0)</f>
        <v>0</v>
      </c>
      <c r="CR92" s="87" t="n">
        <f aca="false">IF(AND($U92&gt;CQ$6,$U92&lt;=CR$6),+$T92,0)</f>
        <v>0</v>
      </c>
      <c r="CS92" s="87" t="n">
        <f aca="false">IF(AND($U92&gt;CR$6,$U92&lt;=CS$6),+$T92,0)</f>
        <v>0</v>
      </c>
      <c r="CT92" s="87" t="n">
        <f aca="false">IF(AND($U92&gt;CS$6,$U92&lt;=CT$6),+$T92,0)</f>
        <v>0</v>
      </c>
      <c r="CU92" s="87" t="n">
        <f aca="false">IF(AND($U92&gt;CT$6,$U92&lt;=CU$6),+$T92,0)</f>
        <v>0</v>
      </c>
      <c r="CV92" s="87" t="n">
        <f aca="false">IF(AND($U92&gt;CU$6,$U92&lt;=CV$6),+$T92,0)</f>
        <v>0</v>
      </c>
      <c r="CW92" s="87" t="n">
        <f aca="false">IF(AND($U92&gt;CV$6,$U92&lt;=CW$6),+$T92,0)</f>
        <v>0</v>
      </c>
      <c r="CX92" s="87" t="n">
        <f aca="false">IF(AND($U92&gt;CW$6,$U92&lt;=CX$6),+$T92,0)</f>
        <v>0</v>
      </c>
      <c r="CY92" s="87" t="n">
        <f aca="false">IF(AND($U92&gt;CX$6,$U92&lt;=CY$6),+$T92,0)</f>
        <v>0</v>
      </c>
      <c r="CZ92" s="87" t="n">
        <f aca="false">IF(AND($U92&gt;CY$6,$U92&lt;=CZ$6),+$T92,0)</f>
        <v>0</v>
      </c>
      <c r="DA92" s="87" t="n">
        <f aca="false">IF(AND($U92&gt;CZ$6,$U92&lt;=DA$6),+$T92,0)</f>
        <v>0</v>
      </c>
      <c r="DB92" s="87" t="n">
        <f aca="false">IF(AND($U92&gt;DA$6,$U92&lt;=DB$6),+$T92,0)</f>
        <v>0</v>
      </c>
      <c r="DC92" s="87" t="n">
        <f aca="false">IF(AND($U92&gt;DB$6,$U92&lt;=DC$6),+$T92,0)</f>
        <v>0</v>
      </c>
      <c r="DD92" s="87" t="n">
        <f aca="false">IF(AND($U92&gt;DC$6,$U92&lt;=DD$6),+$T92,0)</f>
        <v>0</v>
      </c>
      <c r="DE92" s="87" t="n">
        <f aca="false">IF(AND($U92&gt;DD$6,$U92&lt;=DE$6),+$T92,0)</f>
        <v>0</v>
      </c>
      <c r="DF92" s="87" t="n">
        <f aca="false">IF(AND($U92&gt;DE$6,$U92&lt;=DF$6),+$T92,0)</f>
        <v>0</v>
      </c>
      <c r="DG92" s="87" t="n">
        <f aca="false">IF(AND($U92&gt;DF$6,$U92&lt;=DG$6),+$T92,0)</f>
        <v>0</v>
      </c>
      <c r="DH92" s="87" t="n">
        <f aca="false">IF(AND($U92&gt;DG$6,$U92&lt;=DH$6),+$T92,0)</f>
        <v>0</v>
      </c>
      <c r="DI92" s="87" t="n">
        <f aca="false">IF(AND($U92&gt;DH$6,$U92&lt;=DI$6),+$T92,0)</f>
        <v>0</v>
      </c>
      <c r="DJ92" s="87" t="n">
        <f aca="false">IF(AND($U92&gt;DI$6,$U92&lt;=DJ$6),+$T92,0)</f>
        <v>0</v>
      </c>
      <c r="DK92" s="87" t="n">
        <f aca="false">IF(AND($U92&gt;DJ$6,$U92&lt;=DK$6),+$T92,0)</f>
        <v>0</v>
      </c>
      <c r="DL92" s="87" t="n">
        <f aca="false">IF(AND($U92&gt;DK$6,$U92&lt;=DL$6),+$T92,0)</f>
        <v>0</v>
      </c>
      <c r="DM92" s="87" t="n">
        <f aca="false">IF(AND($U92&gt;DL$6,$U92&lt;=DM$6),+$T92,0)</f>
        <v>0</v>
      </c>
      <c r="DN92" s="87" t="n">
        <f aca="false">IF(AND($U92&gt;DM$6,$U92&lt;=DN$6),+$T92,0)</f>
        <v>0</v>
      </c>
      <c r="DO92" s="87" t="n">
        <f aca="false">IF(AND($U92&gt;DN$6,$U92&lt;=DO$6),+$T92,0)</f>
        <v>0</v>
      </c>
      <c r="DP92" s="87" t="n">
        <f aca="false">IF(AND($U92&gt;DO$6,$U92&lt;=DP$6),+$T92,0)</f>
        <v>0</v>
      </c>
      <c r="DQ92" s="87" t="n">
        <f aca="false">IF(AND($U92&gt;DP$6,$U92&lt;=DQ$6),+$T92,0)</f>
        <v>0</v>
      </c>
      <c r="DR92" s="87" t="n">
        <f aca="false">IF(AND($U92&gt;DQ$6,$U92&lt;=DR$6),+$T92,0)</f>
        <v>0</v>
      </c>
      <c r="DS92" s="87" t="n">
        <f aca="false">IF(AND($U92&gt;DR$6,$U92&lt;=DS$6),+$T92,0)</f>
        <v>0</v>
      </c>
      <c r="DT92" s="87" t="n">
        <f aca="false">IF(AND($U92&gt;DS$6,$U92&lt;=DT$6),+$T92,0)</f>
        <v>0</v>
      </c>
      <c r="DU92" s="87" t="n">
        <f aca="false">IF(AND($U92&gt;DT$6,$U92&lt;=DU$6),+$T92,0)</f>
        <v>0</v>
      </c>
      <c r="DV92" s="87" t="n">
        <f aca="false">IF(AND($U92&gt;DU$6,$U92&lt;=DV$6),+$T92,0)</f>
        <v>0</v>
      </c>
      <c r="DW92" s="87" t="n">
        <f aca="false">IF(AND($U92&gt;DV$6,$U92&lt;=DW$6),+$T92,0)</f>
        <v>0</v>
      </c>
      <c r="DX92" s="87" t="n">
        <f aca="false">IF(AND($U92&gt;DW$6,$U92&lt;=DX$6),+$T92,0)</f>
        <v>0</v>
      </c>
      <c r="DY92" s="87" t="n">
        <f aca="false">IF(AND($U92&gt;DX$6,$U92&lt;=DY$6),+$T92,0)</f>
        <v>0</v>
      </c>
      <c r="DZ92" s="87" t="n">
        <f aca="false">IF(AND($U92&gt;DY$6,$U92&lt;=DZ$6),+$T92,0)</f>
        <v>0</v>
      </c>
      <c r="EA92" s="87" t="n">
        <f aca="false">IF(AND($U92&gt;DZ$6,$U92&lt;=EA$6),+$T92,0)</f>
        <v>0</v>
      </c>
      <c r="EB92" s="87" t="n">
        <f aca="false">IF(AND($U92&gt;EA$6,$U92&lt;=EB$6),+$T92,0)</f>
        <v>0</v>
      </c>
      <c r="EC92" s="87" t="n">
        <f aca="false">IF(AND($U92&gt;EB$6,$U92&lt;=EC$6),+$T92,0)</f>
        <v>0</v>
      </c>
      <c r="ED92" s="87" t="n">
        <f aca="false">IF(AND($U92&gt;EC$6,$U92&lt;=ED$6),+$T92,0)</f>
        <v>0</v>
      </c>
      <c r="EE92" s="87" t="n">
        <f aca="false">IF(AND($U92&gt;ED$6,$U92&lt;=EE$6),+$T92,0)</f>
        <v>0</v>
      </c>
      <c r="EF92" s="87" t="n">
        <f aca="false">IF(AND($U92&gt;EE$6,$U92&lt;=EF$6),+$T92,0)</f>
        <v>0</v>
      </c>
      <c r="EG92" s="87" t="n">
        <f aca="false">IF(AND($U92&gt;EF$6,$U92&lt;=EG$6),+$T92,0)</f>
        <v>0</v>
      </c>
      <c r="EH92" s="87" t="n">
        <f aca="false">IF(AND($U92&gt;EG$6,$U92&lt;=EH$6),+$T92,0)</f>
        <v>0</v>
      </c>
      <c r="EI92" s="87" t="n">
        <f aca="false">IF(AND($U92&gt;EH$6,$U92&lt;=EI$6),+$T92,0)</f>
        <v>0</v>
      </c>
      <c r="EJ92" s="87" t="n">
        <f aca="false">IF(AND($U92&gt;EI$6,$U92&lt;=EJ$6),+$T92,0)</f>
        <v>0</v>
      </c>
      <c r="EK92" s="87" t="n">
        <f aca="false">IF(AND($U92&gt;EJ$6,$U92&lt;=EK$6),+$T92,0)</f>
        <v>0</v>
      </c>
      <c r="EL92" s="87" t="n">
        <f aca="false">IF(AND($U92&gt;EK$6,$U92&lt;=EL$6),+$T92,0)</f>
        <v>0</v>
      </c>
      <c r="EM92" s="87" t="n">
        <f aca="false">IF(AND($U92&gt;EL$6,$U92&lt;=EM$6),+$T92,0)</f>
        <v>0</v>
      </c>
      <c r="EN92" s="87" t="n">
        <f aca="false">IF(AND($U92&gt;EM$6,$U92&lt;=EN$6),+$T92,0)</f>
        <v>0</v>
      </c>
      <c r="EO92" s="87" t="n">
        <f aca="false">IF(AND($U92&gt;EN$6,$U92&lt;=EO$6),+$T92,0)</f>
        <v>0</v>
      </c>
      <c r="EP92" s="87" t="n">
        <f aca="false">IF(AND($U92&gt;EO$6,$U92&lt;=EP$6),+$T92,0)</f>
        <v>0</v>
      </c>
      <c r="EQ92" s="87" t="n">
        <f aca="false">IF(AND($U92&gt;EP$6,$U92&lt;=EQ$6),+$T92,0)</f>
        <v>0</v>
      </c>
      <c r="ER92" s="87" t="n">
        <f aca="false">IF(AND($U92&gt;EQ$6,$U92&lt;=ER$6),+$T92,0)</f>
        <v>0</v>
      </c>
      <c r="ES92" s="87" t="n">
        <f aca="false">IF(AND($U92&gt;ER$6,$U92&lt;=ES$6),+$T92,0)</f>
        <v>0</v>
      </c>
      <c r="ET92" s="87" t="n">
        <f aca="false">IF(AND($U92&gt;ES$6,$U92&lt;=ET$6),+$T92,0)</f>
        <v>0</v>
      </c>
      <c r="EU92" s="87" t="n">
        <f aca="false">IF(AND($U92&gt;ET$6,$U92&lt;=EU$6),+$T92,0)</f>
        <v>0</v>
      </c>
      <c r="EV92" s="87" t="n">
        <f aca="false">IF(AND($U92&gt;EU$6,$U92&lt;=EV$6),+$T92,0)</f>
        <v>0</v>
      </c>
      <c r="EW92" s="87" t="n">
        <f aca="false">IF(AND($U92&gt;EV$6,$U92&lt;=EW$6),+$T92,0)</f>
        <v>0</v>
      </c>
      <c r="EX92" s="87" t="n">
        <f aca="false">IF(AND($U92&gt;EW$6,$U92&lt;=EX$6),+$T92,0)</f>
        <v>0</v>
      </c>
      <c r="EY92" s="87" t="n">
        <f aca="false">IF(AND($U92&gt;EX$6,$U92&lt;=EY$6),+$T92,0)</f>
        <v>0</v>
      </c>
      <c r="EZ92" s="87" t="n">
        <f aca="false">IF(AND($U92&gt;EY$6,$U92&lt;=EZ$6),+$T92,0)</f>
        <v>0</v>
      </c>
      <c r="FA92" s="87" t="n">
        <f aca="false">IF(AND($U92&gt;EZ$6,$U92&lt;=FA$6),+$T92,0)</f>
        <v>0</v>
      </c>
      <c r="FB92" s="87" t="n">
        <f aca="false">IF(AND($U92&gt;FA$6,$U92&lt;=FB$6),+$T92,0)</f>
        <v>0</v>
      </c>
      <c r="FC92" s="87" t="n">
        <f aca="false">IF(AND($U92&gt;FB$6,$U92&lt;=FC$6),+$T92,0)</f>
        <v>0</v>
      </c>
      <c r="FD92" s="87" t="n">
        <f aca="false">IF(AND($U92&gt;FC$6,$U92&lt;=FD$6),+$T92,0)</f>
        <v>0</v>
      </c>
      <c r="FE92" s="87" t="n">
        <f aca="false">IF(AND($U92&gt;FD$6,$U92&lt;=FE$6),+$T92,0)</f>
        <v>0</v>
      </c>
      <c r="FF92" s="87" t="n">
        <f aca="false">IF(AND($U92&gt;FE$6,$U92&lt;=FF$6),+$T92,0)</f>
        <v>0</v>
      </c>
      <c r="FG92" s="87" t="n">
        <f aca="false">IF(AND($U92&gt;FF$6,$U92&lt;=FG$6),+$T92,0)</f>
        <v>0</v>
      </c>
      <c r="FH92" s="87" t="n">
        <f aca="false">IF(AND($U92&gt;FG$6,$U92&lt;=FH$6),+$T92,0)</f>
        <v>0</v>
      </c>
      <c r="FI92" s="87" t="n">
        <f aca="false">IF(AND($U92&gt;FH$6,$U92&lt;=FI$6),+$T92,0)</f>
        <v>0</v>
      </c>
      <c r="FJ92" s="87" t="n">
        <f aca="false">IF(AND($U92&gt;FI$6,$U92&lt;=FJ$6),+$T92,0)</f>
        <v>0</v>
      </c>
      <c r="FK92" s="87" t="n">
        <f aca="false">IF(AND($U92&gt;FJ$6,$U92&lt;=FK$6),+$T92,0)</f>
        <v>0</v>
      </c>
      <c r="FL92" s="87" t="n">
        <f aca="false">IF(AND($U92&gt;FK$6,$U92&lt;=FL$6),+$T92,0)</f>
        <v>0</v>
      </c>
      <c r="FM92" s="87" t="n">
        <f aca="false">IF(AND($U92&gt;FL$6,$U92&lt;=FM$6),+$T92,0)</f>
        <v>0</v>
      </c>
      <c r="FN92" s="87" t="n">
        <f aca="false">IF(AND($U92&gt;FM$6,$U92&lt;=FN$6),+$T92,0)</f>
        <v>0</v>
      </c>
      <c r="FO92" s="87" t="n">
        <f aca="false">IF(AND($U92&gt;FN$6,$U92&lt;=FO$6),+$T92,0)</f>
        <v>0</v>
      </c>
      <c r="FP92" s="87" t="n">
        <f aca="false">IF(AND($U92&gt;FO$6,$U92&lt;=FP$6),+$T92,0)</f>
        <v>0</v>
      </c>
      <c r="FQ92" s="87" t="n">
        <f aca="false">IF(AND($U92&gt;FP$6,$U92&lt;=FQ$6),+$T92,0)</f>
        <v>0</v>
      </c>
      <c r="FR92" s="87" t="n">
        <f aca="false">IF(AND($U92&gt;FQ$6,$U92&lt;=FR$6),+$T92,0)</f>
        <v>0</v>
      </c>
      <c r="FS92" s="87" t="n">
        <f aca="false">IF(AND($U92&gt;FR$6,$U92&lt;=FS$6),+$T92,0)</f>
        <v>0</v>
      </c>
      <c r="FT92" s="87" t="n">
        <f aca="false">IF(AND($U92&gt;FS$6,$U92&lt;=FT$6),+$T92,0)</f>
        <v>0</v>
      </c>
      <c r="FU92" s="87" t="n">
        <f aca="false">IF(AND($U92&gt;FT$6,$U92&lt;=FU$6),+$T92,0)</f>
        <v>0</v>
      </c>
      <c r="FV92" s="87" t="n">
        <f aca="false">IF(AND($U92&gt;FU$6,$U92&lt;=FV$6),+$T92,0)</f>
        <v>0</v>
      </c>
      <c r="FW92" s="87" t="n">
        <f aca="false">IF(AND($U92&gt;FV$6,$U92&lt;=FW$6),+$T92,0)</f>
        <v>0</v>
      </c>
      <c r="FX92" s="87" t="n">
        <f aca="false">IF(AND($U92&gt;FW$6,$U92&lt;=FX$6),+$T92,0)</f>
        <v>0</v>
      </c>
      <c r="FY92" s="87" t="n">
        <f aca="false">IF(AND($U92&gt;FX$6,$U92&lt;=FY$6),+$T92,0)</f>
        <v>0</v>
      </c>
      <c r="FZ92" s="87" t="n">
        <f aca="false">IF(AND($U92&gt;FY$6,$U92&lt;=FZ$6),+$T92,0)</f>
        <v>0</v>
      </c>
      <c r="GA92" s="87" t="n">
        <f aca="false">IF(AND($U92&gt;FZ$6,$U92&lt;=GA$6),+$T92,0)</f>
        <v>0</v>
      </c>
      <c r="GB92" s="87" t="n">
        <f aca="false">IF(AND($U92&gt;GA$6,$U92&lt;=GB$6),+$T92,0)</f>
        <v>0</v>
      </c>
      <c r="GC92" s="87"/>
      <c r="GD92" s="65" t="n">
        <f aca="false">SUM($X92:$GC92)</f>
        <v>1.3</v>
      </c>
      <c r="GE92" s="65" t="n">
        <f aca="false">+GD92-T92</f>
        <v>0</v>
      </c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  <c r="IV92" s="18"/>
      <c r="IW92" s="18"/>
    </row>
    <row r="93" customFormat="false" ht="12.75" hidden="false" customHeight="false" outlineLevel="0" collapsed="false">
      <c r="A93" s="96" t="n">
        <v>3</v>
      </c>
      <c r="B93" s="55" t="s">
        <v>259</v>
      </c>
      <c r="C93" s="97" t="s">
        <v>256</v>
      </c>
      <c r="D93" s="98" t="s">
        <v>280</v>
      </c>
      <c r="E93" s="0" t="s">
        <v>302</v>
      </c>
      <c r="F93" s="99" t="n">
        <v>37134</v>
      </c>
      <c r="H93" s="88" t="s">
        <v>340</v>
      </c>
      <c r="I93" s="43" t="s">
        <v>357</v>
      </c>
      <c r="J93" s="39" t="s">
        <v>283</v>
      </c>
      <c r="K93" s="39"/>
      <c r="L93" s="101" t="s">
        <v>284</v>
      </c>
      <c r="M93" s="35"/>
      <c r="N93" s="35"/>
      <c r="O93" s="101"/>
      <c r="P93" s="101"/>
      <c r="Q93" s="101"/>
      <c r="R93" s="109"/>
      <c r="S93" s="101" t="s">
        <v>353</v>
      </c>
      <c r="T93" s="55" t="n">
        <v>8.6</v>
      </c>
      <c r="U93" s="122" t="n">
        <f aca="false">DATE(2005,10,30)</f>
        <v>38655</v>
      </c>
      <c r="V93" s="18"/>
      <c r="W93" s="18"/>
      <c r="X93" s="87" t="n">
        <f aca="false">IF(AND($U93&gt;W$6,$U93&lt;=X$6),+$T93,0)</f>
        <v>0</v>
      </c>
      <c r="Y93" s="87" t="n">
        <f aca="false">IF(AND($U93&gt;X$6,$U93&lt;=Y$6),+$T93,0)</f>
        <v>0</v>
      </c>
      <c r="Z93" s="87" t="n">
        <f aca="false">IF(AND($U93&gt;Y$6,$U93&lt;=Z$6),+$T93,0)</f>
        <v>0</v>
      </c>
      <c r="AA93" s="87" t="n">
        <f aca="false">IF(AND($U93&gt;Z$6,$U93&lt;=AA$6),+$T93,0)</f>
        <v>0</v>
      </c>
      <c r="AB93" s="87" t="n">
        <f aca="false">IF(AND($U93&gt;AA$6,$U93&lt;=AB$6),+$T93,0)</f>
        <v>0</v>
      </c>
      <c r="AC93" s="87" t="n">
        <f aca="false">IF(AND($U93&gt;AB$6,$U93&lt;=AC$6),+$T93,0)</f>
        <v>0</v>
      </c>
      <c r="AD93" s="87" t="n">
        <f aca="false">IF(AND($U93&gt;AC$6,$U93&lt;=AD$6),+$T93,0)</f>
        <v>0</v>
      </c>
      <c r="AE93" s="87" t="n">
        <f aca="false">IF(AND($U93&gt;AD$6,$U93&lt;=AE$6),+$T93,0)</f>
        <v>0</v>
      </c>
      <c r="AF93" s="87" t="n">
        <f aca="false">IF(AND($U93&gt;AE$6,$U93&lt;=AF$6),+$T93,0)</f>
        <v>0</v>
      </c>
      <c r="AG93" s="87" t="n">
        <f aca="false">IF(AND($U93&gt;AF$6,$U93&lt;=AG$6),+$T93,0)</f>
        <v>0</v>
      </c>
      <c r="AH93" s="87" t="n">
        <f aca="false">IF(AND($U93&gt;AG$6,$U93&lt;=AH$6),+$T93,0)</f>
        <v>0</v>
      </c>
      <c r="AI93" s="87" t="n">
        <f aca="false">IF(AND($U93&gt;AH$6,$U93&lt;=AI$6),+$T93,0)</f>
        <v>0</v>
      </c>
      <c r="AJ93" s="87" t="n">
        <f aca="false">IF(AND($U93&gt;AI$6,$U93&lt;=AJ$6),+$T93,0)</f>
        <v>0</v>
      </c>
      <c r="AK93" s="87" t="n">
        <f aca="false">IF(AND($U93&gt;AJ$6,$U93&lt;=AK$6),+$T93,0)</f>
        <v>0</v>
      </c>
      <c r="AL93" s="87" t="n">
        <f aca="false">IF(AND($U93&gt;AK$6,$U93&lt;=AL$6),+$T93,0)</f>
        <v>0</v>
      </c>
      <c r="AM93" s="87" t="n">
        <f aca="false">IF(AND($U93&gt;AL$6,$U93&lt;=AM$6),+$T93,0)</f>
        <v>0</v>
      </c>
      <c r="AN93" s="87" t="n">
        <f aca="false">IF(AND($U93&gt;AM$6,$U93&lt;=AN$6),+$T93,0)</f>
        <v>0</v>
      </c>
      <c r="AO93" s="87" t="n">
        <f aca="false">IF(AND($U93&gt;AN$6,$U93&lt;=AO$6),+$T93,0)</f>
        <v>8.6</v>
      </c>
      <c r="AP93" s="87" t="n">
        <f aca="false">IF(AND($U93&gt;AO$6,$U93&lt;=AP$6),+$T93,0)</f>
        <v>0</v>
      </c>
      <c r="AQ93" s="87" t="n">
        <f aca="false">IF(AND($U93&gt;AP$6,$U93&lt;=AQ$6),+$T93,0)</f>
        <v>0</v>
      </c>
      <c r="AR93" s="87" t="n">
        <f aca="false">IF(AND($U93&gt;AQ$6,$U93&lt;=AR$6),+$T93,0)</f>
        <v>0</v>
      </c>
      <c r="AS93" s="87" t="n">
        <f aca="false">IF(AND($U93&gt;AR$6,$U93&lt;=AS$6),+$T93,0)</f>
        <v>0</v>
      </c>
      <c r="AT93" s="87" t="n">
        <f aca="false">IF(AND($U93&gt;AS$6,$U93&lt;=AT$6),+$T93,0)</f>
        <v>0</v>
      </c>
      <c r="AU93" s="87" t="n">
        <f aca="false">IF(AND($U93&gt;AT$6,$U93&lt;=AU$6),+$T93,0)</f>
        <v>0</v>
      </c>
      <c r="AV93" s="87" t="n">
        <f aca="false">IF(AND($U93&gt;AU$6,$U93&lt;=AV$6),+$T93,0)</f>
        <v>0</v>
      </c>
      <c r="AW93" s="87" t="n">
        <f aca="false">IF(AND($U93&gt;AV$6,$U93&lt;=AW$6),+$T93,0)</f>
        <v>0</v>
      </c>
      <c r="AX93" s="87" t="n">
        <f aca="false">IF(AND($U93&gt;AW$6,$U93&lt;=AX$6),+$T93,0)</f>
        <v>0</v>
      </c>
      <c r="AY93" s="87" t="n">
        <f aca="false">IF(AND($U93&gt;AX$6,$U93&lt;=AY$6),+$T93,0)</f>
        <v>0</v>
      </c>
      <c r="AZ93" s="87" t="n">
        <f aca="false">IF(AND($U93&gt;AY$6,$U93&lt;=AZ$6),+$T93,0)</f>
        <v>0</v>
      </c>
      <c r="BA93" s="87" t="n">
        <f aca="false">IF(AND($U93&gt;AZ$6,$U93&lt;=BA$6),+$T93,0)</f>
        <v>0</v>
      </c>
      <c r="BB93" s="87" t="n">
        <f aca="false">IF(AND($U93&gt;BA$6,$U93&lt;=BB$6),+$T93,0)</f>
        <v>0</v>
      </c>
      <c r="BC93" s="87" t="n">
        <f aca="false">IF(AND($U93&gt;BB$6,$U93&lt;=BC$6),+$T93,0)</f>
        <v>0</v>
      </c>
      <c r="BD93" s="87" t="n">
        <f aca="false">IF(AND($U93&gt;BC$6,$U93&lt;=BD$6),+$T93,0)</f>
        <v>0</v>
      </c>
      <c r="BE93" s="87" t="n">
        <f aca="false">IF(AND($U93&gt;BD$6,$U93&lt;=BE$6),+$T93,0)</f>
        <v>0</v>
      </c>
      <c r="BF93" s="87" t="n">
        <f aca="false">IF(AND($U93&gt;BE$6,$U93&lt;=BF$6),+$T93,0)</f>
        <v>0</v>
      </c>
      <c r="BG93" s="87" t="n">
        <f aca="false">IF(AND($U93&gt;BF$6,$U93&lt;=BG$6),+$T93,0)</f>
        <v>0</v>
      </c>
      <c r="BH93" s="87" t="n">
        <f aca="false">IF(AND($U93&gt;BG$6,$U93&lt;=BH$6),+$T93,0)</f>
        <v>0</v>
      </c>
      <c r="BI93" s="87" t="n">
        <f aca="false">IF(AND($U93&gt;BH$6,$U93&lt;=BI$6),+$T93,0)</f>
        <v>0</v>
      </c>
      <c r="BJ93" s="87" t="n">
        <f aca="false">IF(AND($U93&gt;BI$6,$U93&lt;=BJ$6),+$T93,0)</f>
        <v>0</v>
      </c>
      <c r="BK93" s="87" t="n">
        <f aca="false">IF(AND($U93&gt;BJ$6,$U93&lt;=BK$6),+$T93,0)</f>
        <v>0</v>
      </c>
      <c r="BL93" s="87" t="n">
        <f aca="false">IF(AND($U93&gt;BK$6,$U93&lt;=BL$6),+$T93,0)</f>
        <v>0</v>
      </c>
      <c r="BM93" s="87" t="n">
        <f aca="false">IF(AND($U93&gt;BL$6,$U93&lt;=BM$6),+$T93,0)</f>
        <v>0</v>
      </c>
      <c r="BN93" s="87" t="n">
        <f aca="false">IF(AND($U93&gt;BM$6,$U93&lt;=BN$6),+$T93,0)</f>
        <v>0</v>
      </c>
      <c r="BO93" s="87" t="n">
        <f aca="false">IF(AND($U93&gt;BN$6,$U93&lt;=BO$6),+$T93,0)</f>
        <v>0</v>
      </c>
      <c r="BP93" s="87" t="n">
        <f aca="false">IF(AND($U93&gt;BO$6,$U93&lt;=BP$6),+$T93,0)</f>
        <v>0</v>
      </c>
      <c r="BQ93" s="87" t="n">
        <f aca="false">IF(AND($U93&gt;BP$6,$U93&lt;=BQ$6),+$T93,0)</f>
        <v>0</v>
      </c>
      <c r="BR93" s="87" t="n">
        <f aca="false">IF(AND($U93&gt;BQ$6,$U93&lt;=BR$6),+$T93,0)</f>
        <v>0</v>
      </c>
      <c r="BS93" s="87" t="n">
        <f aca="false">IF(AND($U93&gt;BR$6,$U93&lt;=BS$6),+$T93,0)</f>
        <v>0</v>
      </c>
      <c r="BT93" s="87" t="n">
        <f aca="false">IF(AND($U93&gt;BS$6,$U93&lt;=BT$6),+$T93,0)</f>
        <v>0</v>
      </c>
      <c r="BU93" s="87" t="n">
        <f aca="false">IF(AND($U93&gt;BT$6,$U93&lt;=BU$6),+$T93,0)</f>
        <v>0</v>
      </c>
      <c r="BV93" s="87" t="n">
        <f aca="false">IF(AND($U93&gt;BU$6,$U93&lt;=BV$6),+$T93,0)</f>
        <v>0</v>
      </c>
      <c r="BW93" s="87" t="n">
        <f aca="false">IF(AND($U93&gt;BV$6,$U93&lt;=BW$6),+$T93,0)</f>
        <v>0</v>
      </c>
      <c r="BX93" s="87" t="n">
        <f aca="false">IF(AND($U93&gt;BW$6,$U93&lt;=BX$6),+$T93,0)</f>
        <v>0</v>
      </c>
      <c r="BY93" s="87" t="n">
        <f aca="false">IF(AND($U93&gt;BX$6,$U93&lt;=BY$6),+$T93,0)</f>
        <v>0</v>
      </c>
      <c r="BZ93" s="87" t="n">
        <f aca="false">IF(AND($U93&gt;BY$6,$U93&lt;=BZ$6),+$T93,0)</f>
        <v>0</v>
      </c>
      <c r="CA93" s="87" t="n">
        <f aca="false">IF(AND($U93&gt;BZ$6,$U93&lt;=CA$6),+$T93,0)</f>
        <v>0</v>
      </c>
      <c r="CB93" s="87" t="n">
        <f aca="false">IF(AND($U93&gt;CA$6,$U93&lt;=CB$6),+$T93,0)</f>
        <v>0</v>
      </c>
      <c r="CC93" s="87" t="n">
        <f aca="false">IF(AND($U93&gt;CB$6,$U93&lt;=CC$6),+$T93,0)</f>
        <v>0</v>
      </c>
      <c r="CD93" s="87" t="n">
        <f aca="false">IF(AND($U93&gt;CC$6,$U93&lt;=CD$6),+$T93,0)</f>
        <v>0</v>
      </c>
      <c r="CE93" s="87" t="n">
        <f aca="false">IF(AND($U93&gt;CD$6,$U93&lt;=CE$6),+$T93,0)</f>
        <v>0</v>
      </c>
      <c r="CF93" s="87" t="n">
        <f aca="false">IF(AND($U93&gt;CE$6,$U93&lt;=CF$6),+$T93,0)</f>
        <v>0</v>
      </c>
      <c r="CG93" s="87" t="n">
        <f aca="false">IF(AND($U93&gt;CF$6,$U93&lt;=CG$6),+$T93,0)</f>
        <v>0</v>
      </c>
      <c r="CH93" s="87" t="n">
        <f aca="false">IF(AND($U93&gt;CG$6,$U93&lt;=CH$6),+$T93,0)</f>
        <v>0</v>
      </c>
      <c r="CI93" s="87" t="n">
        <f aca="false">IF(AND($U93&gt;CH$6,$U93&lt;=CI$6),+$T93,0)</f>
        <v>0</v>
      </c>
      <c r="CJ93" s="87" t="n">
        <f aca="false">IF(AND($U93&gt;CI$6,$U93&lt;=CJ$6),+$T93,0)</f>
        <v>0</v>
      </c>
      <c r="CK93" s="87" t="n">
        <f aca="false">IF(AND($U93&gt;CJ$6,$U93&lt;=CK$6),+$T93,0)</f>
        <v>0</v>
      </c>
      <c r="CL93" s="87" t="n">
        <f aca="false">IF(AND($U93&gt;CK$6,$U93&lt;=CL$6),+$T93,0)</f>
        <v>0</v>
      </c>
      <c r="CM93" s="87" t="n">
        <f aca="false">IF(AND($U93&gt;CL$6,$U93&lt;=CM$6),+$T93,0)</f>
        <v>0</v>
      </c>
      <c r="CN93" s="87" t="n">
        <f aca="false">IF(AND($U93&gt;CM$6,$U93&lt;=CN$6),+$T93,0)</f>
        <v>0</v>
      </c>
      <c r="CO93" s="87" t="n">
        <f aca="false">IF(AND($U93&gt;CN$6,$U93&lt;=CO$6),+$T93,0)</f>
        <v>0</v>
      </c>
      <c r="CP93" s="87" t="n">
        <f aca="false">IF(AND($U93&gt;CO$6,$U93&lt;=CP$6),+$T93,0)</f>
        <v>0</v>
      </c>
      <c r="CQ93" s="87" t="n">
        <f aca="false">IF(AND($U93&gt;CP$6,$U93&lt;=CQ$6),+$T93,0)</f>
        <v>0</v>
      </c>
      <c r="CR93" s="87" t="n">
        <f aca="false">IF(AND($U93&gt;CQ$6,$U93&lt;=CR$6),+$T93,0)</f>
        <v>0</v>
      </c>
      <c r="CS93" s="87" t="n">
        <f aca="false">IF(AND($U93&gt;CR$6,$U93&lt;=CS$6),+$T93,0)</f>
        <v>0</v>
      </c>
      <c r="CT93" s="87" t="n">
        <f aca="false">IF(AND($U93&gt;CS$6,$U93&lt;=CT$6),+$T93,0)</f>
        <v>0</v>
      </c>
      <c r="CU93" s="87" t="n">
        <f aca="false">IF(AND($U93&gt;CT$6,$U93&lt;=CU$6),+$T93,0)</f>
        <v>0</v>
      </c>
      <c r="CV93" s="87" t="n">
        <f aca="false">IF(AND($U93&gt;CU$6,$U93&lt;=CV$6),+$T93,0)</f>
        <v>0</v>
      </c>
      <c r="CW93" s="87" t="n">
        <f aca="false">IF(AND($U93&gt;CV$6,$U93&lt;=CW$6),+$T93,0)</f>
        <v>0</v>
      </c>
      <c r="CX93" s="87" t="n">
        <f aca="false">IF(AND($U93&gt;CW$6,$U93&lt;=CX$6),+$T93,0)</f>
        <v>0</v>
      </c>
      <c r="CY93" s="87" t="n">
        <f aca="false">IF(AND($U93&gt;CX$6,$U93&lt;=CY$6),+$T93,0)</f>
        <v>0</v>
      </c>
      <c r="CZ93" s="87" t="n">
        <f aca="false">IF(AND($U93&gt;CY$6,$U93&lt;=CZ$6),+$T93,0)</f>
        <v>0</v>
      </c>
      <c r="DA93" s="87" t="n">
        <f aca="false">IF(AND($U93&gt;CZ$6,$U93&lt;=DA$6),+$T93,0)</f>
        <v>0</v>
      </c>
      <c r="DB93" s="87" t="n">
        <f aca="false">IF(AND($U93&gt;DA$6,$U93&lt;=DB$6),+$T93,0)</f>
        <v>0</v>
      </c>
      <c r="DC93" s="87" t="n">
        <f aca="false">IF(AND($U93&gt;DB$6,$U93&lt;=DC$6),+$T93,0)</f>
        <v>0</v>
      </c>
      <c r="DD93" s="87" t="n">
        <f aca="false">IF(AND($U93&gt;DC$6,$U93&lt;=DD$6),+$T93,0)</f>
        <v>0</v>
      </c>
      <c r="DE93" s="87" t="n">
        <f aca="false">IF(AND($U93&gt;DD$6,$U93&lt;=DE$6),+$T93,0)</f>
        <v>0</v>
      </c>
      <c r="DF93" s="87" t="n">
        <f aca="false">IF(AND($U93&gt;DE$6,$U93&lt;=DF$6),+$T93,0)</f>
        <v>0</v>
      </c>
      <c r="DG93" s="87" t="n">
        <f aca="false">IF(AND($U93&gt;DF$6,$U93&lt;=DG$6),+$T93,0)</f>
        <v>0</v>
      </c>
      <c r="DH93" s="87" t="n">
        <f aca="false">IF(AND($U93&gt;DG$6,$U93&lt;=DH$6),+$T93,0)</f>
        <v>0</v>
      </c>
      <c r="DI93" s="87" t="n">
        <f aca="false">IF(AND($U93&gt;DH$6,$U93&lt;=DI$6),+$T93,0)</f>
        <v>0</v>
      </c>
      <c r="DJ93" s="87" t="n">
        <f aca="false">IF(AND($U93&gt;DI$6,$U93&lt;=DJ$6),+$T93,0)</f>
        <v>0</v>
      </c>
      <c r="DK93" s="87" t="n">
        <f aca="false">IF(AND($U93&gt;DJ$6,$U93&lt;=DK$6),+$T93,0)</f>
        <v>0</v>
      </c>
      <c r="DL93" s="87" t="n">
        <f aca="false">IF(AND($U93&gt;DK$6,$U93&lt;=DL$6),+$T93,0)</f>
        <v>0</v>
      </c>
      <c r="DM93" s="87" t="n">
        <f aca="false">IF(AND($U93&gt;DL$6,$U93&lt;=DM$6),+$T93,0)</f>
        <v>0</v>
      </c>
      <c r="DN93" s="87" t="n">
        <f aca="false">IF(AND($U93&gt;DM$6,$U93&lt;=DN$6),+$T93,0)</f>
        <v>0</v>
      </c>
      <c r="DO93" s="87" t="n">
        <f aca="false">IF(AND($U93&gt;DN$6,$U93&lt;=DO$6),+$T93,0)</f>
        <v>0</v>
      </c>
      <c r="DP93" s="87" t="n">
        <f aca="false">IF(AND($U93&gt;DO$6,$U93&lt;=DP$6),+$T93,0)</f>
        <v>0</v>
      </c>
      <c r="DQ93" s="87" t="n">
        <f aca="false">IF(AND($U93&gt;DP$6,$U93&lt;=DQ$6),+$T93,0)</f>
        <v>0</v>
      </c>
      <c r="DR93" s="87" t="n">
        <f aca="false">IF(AND($U93&gt;DQ$6,$U93&lt;=DR$6),+$T93,0)</f>
        <v>0</v>
      </c>
      <c r="DS93" s="87" t="n">
        <f aca="false">IF(AND($U93&gt;DR$6,$U93&lt;=DS$6),+$T93,0)</f>
        <v>0</v>
      </c>
      <c r="DT93" s="87" t="n">
        <f aca="false">IF(AND($U93&gt;DS$6,$U93&lt;=DT$6),+$T93,0)</f>
        <v>0</v>
      </c>
      <c r="DU93" s="87" t="n">
        <f aca="false">IF(AND($U93&gt;DT$6,$U93&lt;=DU$6),+$T93,0)</f>
        <v>0</v>
      </c>
      <c r="DV93" s="87" t="n">
        <f aca="false">IF(AND($U93&gt;DU$6,$U93&lt;=DV$6),+$T93,0)</f>
        <v>0</v>
      </c>
      <c r="DW93" s="87" t="n">
        <f aca="false">IF(AND($U93&gt;DV$6,$U93&lt;=DW$6),+$T93,0)</f>
        <v>0</v>
      </c>
      <c r="DX93" s="87" t="n">
        <f aca="false">IF(AND($U93&gt;DW$6,$U93&lt;=DX$6),+$T93,0)</f>
        <v>0</v>
      </c>
      <c r="DY93" s="87" t="n">
        <f aca="false">IF(AND($U93&gt;DX$6,$U93&lt;=DY$6),+$T93,0)</f>
        <v>0</v>
      </c>
      <c r="DZ93" s="87" t="n">
        <f aca="false">IF(AND($U93&gt;DY$6,$U93&lt;=DZ$6),+$T93,0)</f>
        <v>0</v>
      </c>
      <c r="EA93" s="87" t="n">
        <f aca="false">IF(AND($U93&gt;DZ$6,$U93&lt;=EA$6),+$T93,0)</f>
        <v>0</v>
      </c>
      <c r="EB93" s="87" t="n">
        <f aca="false">IF(AND($U93&gt;EA$6,$U93&lt;=EB$6),+$T93,0)</f>
        <v>0</v>
      </c>
      <c r="EC93" s="87" t="n">
        <f aca="false">IF(AND($U93&gt;EB$6,$U93&lt;=EC$6),+$T93,0)</f>
        <v>0</v>
      </c>
      <c r="ED93" s="87" t="n">
        <f aca="false">IF(AND($U93&gt;EC$6,$U93&lt;=ED$6),+$T93,0)</f>
        <v>0</v>
      </c>
      <c r="EE93" s="87" t="n">
        <f aca="false">IF(AND($U93&gt;ED$6,$U93&lt;=EE$6),+$T93,0)</f>
        <v>0</v>
      </c>
      <c r="EF93" s="87" t="n">
        <f aca="false">IF(AND($U93&gt;EE$6,$U93&lt;=EF$6),+$T93,0)</f>
        <v>0</v>
      </c>
      <c r="EG93" s="87" t="n">
        <f aca="false">IF(AND($U93&gt;EF$6,$U93&lt;=EG$6),+$T93,0)</f>
        <v>0</v>
      </c>
      <c r="EH93" s="87" t="n">
        <f aca="false">IF(AND($U93&gt;EG$6,$U93&lt;=EH$6),+$T93,0)</f>
        <v>0</v>
      </c>
      <c r="EI93" s="87" t="n">
        <f aca="false">IF(AND($U93&gt;EH$6,$U93&lt;=EI$6),+$T93,0)</f>
        <v>0</v>
      </c>
      <c r="EJ93" s="87" t="n">
        <f aca="false">IF(AND($U93&gt;EI$6,$U93&lt;=EJ$6),+$T93,0)</f>
        <v>0</v>
      </c>
      <c r="EK93" s="87" t="n">
        <f aca="false">IF(AND($U93&gt;EJ$6,$U93&lt;=EK$6),+$T93,0)</f>
        <v>0</v>
      </c>
      <c r="EL93" s="87" t="n">
        <f aca="false">IF(AND($U93&gt;EK$6,$U93&lt;=EL$6),+$T93,0)</f>
        <v>0</v>
      </c>
      <c r="EM93" s="87" t="n">
        <f aca="false">IF(AND($U93&gt;EL$6,$U93&lt;=EM$6),+$T93,0)</f>
        <v>0</v>
      </c>
      <c r="EN93" s="87" t="n">
        <f aca="false">IF(AND($U93&gt;EM$6,$U93&lt;=EN$6),+$T93,0)</f>
        <v>0</v>
      </c>
      <c r="EO93" s="87" t="n">
        <f aca="false">IF(AND($U93&gt;EN$6,$U93&lt;=EO$6),+$T93,0)</f>
        <v>0</v>
      </c>
      <c r="EP93" s="87" t="n">
        <f aca="false">IF(AND($U93&gt;EO$6,$U93&lt;=EP$6),+$T93,0)</f>
        <v>0</v>
      </c>
      <c r="EQ93" s="87" t="n">
        <f aca="false">IF(AND($U93&gt;EP$6,$U93&lt;=EQ$6),+$T93,0)</f>
        <v>0</v>
      </c>
      <c r="ER93" s="87" t="n">
        <f aca="false">IF(AND($U93&gt;EQ$6,$U93&lt;=ER$6),+$T93,0)</f>
        <v>0</v>
      </c>
      <c r="ES93" s="87" t="n">
        <f aca="false">IF(AND($U93&gt;ER$6,$U93&lt;=ES$6),+$T93,0)</f>
        <v>0</v>
      </c>
      <c r="ET93" s="87" t="n">
        <f aca="false">IF(AND($U93&gt;ES$6,$U93&lt;=ET$6),+$T93,0)</f>
        <v>0</v>
      </c>
      <c r="EU93" s="87" t="n">
        <f aca="false">IF(AND($U93&gt;ET$6,$U93&lt;=EU$6),+$T93,0)</f>
        <v>0</v>
      </c>
      <c r="EV93" s="87" t="n">
        <f aca="false">IF(AND($U93&gt;EU$6,$U93&lt;=EV$6),+$T93,0)</f>
        <v>0</v>
      </c>
      <c r="EW93" s="87" t="n">
        <f aca="false">IF(AND($U93&gt;EV$6,$U93&lt;=EW$6),+$T93,0)</f>
        <v>0</v>
      </c>
      <c r="EX93" s="87" t="n">
        <f aca="false">IF(AND($U93&gt;EW$6,$U93&lt;=EX$6),+$T93,0)</f>
        <v>0</v>
      </c>
      <c r="EY93" s="87" t="n">
        <f aca="false">IF(AND($U93&gt;EX$6,$U93&lt;=EY$6),+$T93,0)</f>
        <v>0</v>
      </c>
      <c r="EZ93" s="87" t="n">
        <f aca="false">IF(AND($U93&gt;EY$6,$U93&lt;=EZ$6),+$T93,0)</f>
        <v>0</v>
      </c>
      <c r="FA93" s="87" t="n">
        <f aca="false">IF(AND($U93&gt;EZ$6,$U93&lt;=FA$6),+$T93,0)</f>
        <v>0</v>
      </c>
      <c r="FB93" s="87" t="n">
        <f aca="false">IF(AND($U93&gt;FA$6,$U93&lt;=FB$6),+$T93,0)</f>
        <v>0</v>
      </c>
      <c r="FC93" s="87" t="n">
        <f aca="false">IF(AND($U93&gt;FB$6,$U93&lt;=FC$6),+$T93,0)</f>
        <v>0</v>
      </c>
      <c r="FD93" s="87" t="n">
        <f aca="false">IF(AND($U93&gt;FC$6,$U93&lt;=FD$6),+$T93,0)</f>
        <v>0</v>
      </c>
      <c r="FE93" s="87" t="n">
        <f aca="false">IF(AND($U93&gt;FD$6,$U93&lt;=FE$6),+$T93,0)</f>
        <v>0</v>
      </c>
      <c r="FF93" s="87" t="n">
        <f aca="false">IF(AND($U93&gt;FE$6,$U93&lt;=FF$6),+$T93,0)</f>
        <v>0</v>
      </c>
      <c r="FG93" s="87" t="n">
        <f aca="false">IF(AND($U93&gt;FF$6,$U93&lt;=FG$6),+$T93,0)</f>
        <v>0</v>
      </c>
      <c r="FH93" s="87" t="n">
        <f aca="false">IF(AND($U93&gt;FG$6,$U93&lt;=FH$6),+$T93,0)</f>
        <v>0</v>
      </c>
      <c r="FI93" s="87" t="n">
        <f aca="false">IF(AND($U93&gt;FH$6,$U93&lt;=FI$6),+$T93,0)</f>
        <v>0</v>
      </c>
      <c r="FJ93" s="87" t="n">
        <f aca="false">IF(AND($U93&gt;FI$6,$U93&lt;=FJ$6),+$T93,0)</f>
        <v>0</v>
      </c>
      <c r="FK93" s="87" t="n">
        <f aca="false">IF(AND($U93&gt;FJ$6,$U93&lt;=FK$6),+$T93,0)</f>
        <v>0</v>
      </c>
      <c r="FL93" s="87" t="n">
        <f aca="false">IF(AND($U93&gt;FK$6,$U93&lt;=FL$6),+$T93,0)</f>
        <v>0</v>
      </c>
      <c r="FM93" s="87" t="n">
        <f aca="false">IF(AND($U93&gt;FL$6,$U93&lt;=FM$6),+$T93,0)</f>
        <v>0</v>
      </c>
      <c r="FN93" s="87" t="n">
        <f aca="false">IF(AND($U93&gt;FM$6,$U93&lt;=FN$6),+$T93,0)</f>
        <v>0</v>
      </c>
      <c r="FO93" s="87" t="n">
        <f aca="false">IF(AND($U93&gt;FN$6,$U93&lt;=FO$6),+$T93,0)</f>
        <v>0</v>
      </c>
      <c r="FP93" s="87" t="n">
        <f aca="false">IF(AND($U93&gt;FO$6,$U93&lt;=FP$6),+$T93,0)</f>
        <v>0</v>
      </c>
      <c r="FQ93" s="87" t="n">
        <f aca="false">IF(AND($U93&gt;FP$6,$U93&lt;=FQ$6),+$T93,0)</f>
        <v>0</v>
      </c>
      <c r="FR93" s="87" t="n">
        <f aca="false">IF(AND($U93&gt;FQ$6,$U93&lt;=FR$6),+$T93,0)</f>
        <v>0</v>
      </c>
      <c r="FS93" s="87" t="n">
        <f aca="false">IF(AND($U93&gt;FR$6,$U93&lt;=FS$6),+$T93,0)</f>
        <v>0</v>
      </c>
      <c r="FT93" s="87" t="n">
        <f aca="false">IF(AND($U93&gt;FS$6,$U93&lt;=FT$6),+$T93,0)</f>
        <v>0</v>
      </c>
      <c r="FU93" s="87" t="n">
        <f aca="false">IF(AND($U93&gt;FT$6,$U93&lt;=FU$6),+$T93,0)</f>
        <v>0</v>
      </c>
      <c r="FV93" s="87" t="n">
        <f aca="false">IF(AND($U93&gt;FU$6,$U93&lt;=FV$6),+$T93,0)</f>
        <v>0</v>
      </c>
      <c r="FW93" s="87" t="n">
        <f aca="false">IF(AND($U93&gt;FV$6,$U93&lt;=FW$6),+$T93,0)</f>
        <v>0</v>
      </c>
      <c r="FX93" s="87" t="n">
        <f aca="false">IF(AND($U93&gt;FW$6,$U93&lt;=FX$6),+$T93,0)</f>
        <v>0</v>
      </c>
      <c r="FY93" s="87" t="n">
        <f aca="false">IF(AND($U93&gt;FX$6,$U93&lt;=FY$6),+$T93,0)</f>
        <v>0</v>
      </c>
      <c r="FZ93" s="87" t="n">
        <f aca="false">IF(AND($U93&gt;FY$6,$U93&lt;=FZ$6),+$T93,0)</f>
        <v>0</v>
      </c>
      <c r="GA93" s="87" t="n">
        <f aca="false">IF(AND($U93&gt;FZ$6,$U93&lt;=GA$6),+$T93,0)</f>
        <v>0</v>
      </c>
      <c r="GB93" s="87" t="n">
        <f aca="false">IF(AND($U93&gt;GA$6,$U93&lt;=GB$6),+$T93,0)</f>
        <v>0</v>
      </c>
      <c r="GC93" s="87"/>
      <c r="GD93" s="65" t="n">
        <f aca="false">SUM($X93:$GC93)</f>
        <v>8.6</v>
      </c>
      <c r="GE93" s="65" t="n">
        <f aca="false">+GD93-T93</f>
        <v>0</v>
      </c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  <c r="IV93" s="18"/>
      <c r="IW93" s="18"/>
    </row>
    <row r="94" customFormat="false" ht="12.75" hidden="false" customHeight="false" outlineLevel="0" collapsed="false">
      <c r="A94" s="96" t="n">
        <v>3</v>
      </c>
      <c r="B94" s="86" t="s">
        <v>260</v>
      </c>
      <c r="C94" s="97" t="s">
        <v>256</v>
      </c>
      <c r="D94" s="98" t="s">
        <v>280</v>
      </c>
      <c r="E94" s="0" t="s">
        <v>302</v>
      </c>
      <c r="F94" s="99" t="n">
        <v>37134</v>
      </c>
      <c r="H94" s="88" t="s">
        <v>340</v>
      </c>
      <c r="I94" s="43" t="s">
        <v>358</v>
      </c>
      <c r="J94" s="39" t="s">
        <v>256</v>
      </c>
      <c r="K94" s="39"/>
      <c r="L94" s="101" t="s">
        <v>284</v>
      </c>
      <c r="M94" s="35"/>
      <c r="N94" s="35"/>
      <c r="O94" s="101"/>
      <c r="P94" s="101"/>
      <c r="Q94" s="101"/>
      <c r="R94" s="105" t="n">
        <v>26.226</v>
      </c>
      <c r="S94" s="101" t="s">
        <v>288</v>
      </c>
      <c r="T94" s="55" t="n">
        <v>55.4</v>
      </c>
      <c r="U94" s="108" t="n">
        <v>37540</v>
      </c>
      <c r="V94" s="18"/>
      <c r="W94" s="18"/>
      <c r="X94" s="87" t="n">
        <f aca="false">IF(AND($U94&gt;W$6,$U94&lt;=X$6),+$T94,0)</f>
        <v>0</v>
      </c>
      <c r="Y94" s="87" t="n">
        <f aca="false">IF(AND($U94&gt;X$6,$U94&lt;=Y$6),+$T94,0)</f>
        <v>0</v>
      </c>
      <c r="Z94" s="87" t="n">
        <f aca="false">IF(AND($U94&gt;Y$6,$U94&lt;=Z$6),+$T94,0)</f>
        <v>0</v>
      </c>
      <c r="AA94" s="87" t="n">
        <f aca="false">IF(AND($U94&gt;Z$6,$U94&lt;=AA$6),+$T94,0)</f>
        <v>0</v>
      </c>
      <c r="AB94" s="87" t="n">
        <f aca="false">IF(AND($U94&gt;AA$6,$U94&lt;=AB$6),+$T94,0)</f>
        <v>0</v>
      </c>
      <c r="AC94" s="87" t="n">
        <f aca="false">IF(AND($U94&gt;AB$6,$U94&lt;=AC$6),+$T94,0)</f>
        <v>55.4</v>
      </c>
      <c r="AD94" s="87" t="n">
        <f aca="false">IF(AND($U94&gt;AC$6,$U94&lt;=AD$6),+$T94,0)</f>
        <v>0</v>
      </c>
      <c r="AE94" s="87" t="n">
        <f aca="false">IF(AND($U94&gt;AD$6,$U94&lt;=AE$6),+$T94,0)</f>
        <v>0</v>
      </c>
      <c r="AF94" s="87" t="n">
        <f aca="false">IF(AND($U94&gt;AE$6,$U94&lt;=AF$6),+$T94,0)</f>
        <v>0</v>
      </c>
      <c r="AG94" s="87" t="n">
        <f aca="false">IF(AND($U94&gt;AF$6,$U94&lt;=AG$6),+$T94,0)</f>
        <v>0</v>
      </c>
      <c r="AH94" s="87" t="n">
        <f aca="false">IF(AND($U94&gt;AG$6,$U94&lt;=AH$6),+$T94,0)</f>
        <v>0</v>
      </c>
      <c r="AI94" s="87" t="n">
        <f aca="false">IF(AND($U94&gt;AH$6,$U94&lt;=AI$6),+$T94,0)</f>
        <v>0</v>
      </c>
      <c r="AJ94" s="87" t="n">
        <f aca="false">IF(AND($U94&gt;AI$6,$U94&lt;=AJ$6),+$T94,0)</f>
        <v>0</v>
      </c>
      <c r="AK94" s="87" t="n">
        <f aca="false">IF(AND($U94&gt;AJ$6,$U94&lt;=AK$6),+$T94,0)</f>
        <v>0</v>
      </c>
      <c r="AL94" s="87" t="n">
        <f aca="false">IF(AND($U94&gt;AK$6,$U94&lt;=AL$6),+$T94,0)</f>
        <v>0</v>
      </c>
      <c r="AM94" s="87" t="n">
        <f aca="false">IF(AND($U94&gt;AL$6,$U94&lt;=AM$6),+$T94,0)</f>
        <v>0</v>
      </c>
      <c r="AN94" s="87" t="n">
        <f aca="false">IF(AND($U94&gt;AM$6,$U94&lt;=AN$6),+$T94,0)</f>
        <v>0</v>
      </c>
      <c r="AO94" s="87" t="n">
        <f aca="false">IF(AND($U94&gt;AN$6,$U94&lt;=AO$6),+$T94,0)</f>
        <v>0</v>
      </c>
      <c r="AP94" s="87" t="n">
        <f aca="false">IF(AND($U94&gt;AO$6,$U94&lt;=AP$6),+$T94,0)</f>
        <v>0</v>
      </c>
      <c r="AQ94" s="87" t="n">
        <f aca="false">IF(AND($U94&gt;AP$6,$U94&lt;=AQ$6),+$T94,0)</f>
        <v>0</v>
      </c>
      <c r="AR94" s="87" t="n">
        <f aca="false">IF(AND($U94&gt;AQ$6,$U94&lt;=AR$6),+$T94,0)</f>
        <v>0</v>
      </c>
      <c r="AS94" s="87" t="n">
        <f aca="false">IF(AND($U94&gt;AR$6,$U94&lt;=AS$6),+$T94,0)</f>
        <v>0</v>
      </c>
      <c r="AT94" s="87" t="n">
        <f aca="false">IF(AND($U94&gt;AS$6,$U94&lt;=AT$6),+$T94,0)</f>
        <v>0</v>
      </c>
      <c r="AU94" s="87" t="n">
        <f aca="false">IF(AND($U94&gt;AT$6,$U94&lt;=AU$6),+$T94,0)</f>
        <v>0</v>
      </c>
      <c r="AV94" s="87" t="n">
        <f aca="false">IF(AND($U94&gt;AU$6,$U94&lt;=AV$6),+$T94,0)</f>
        <v>0</v>
      </c>
      <c r="AW94" s="87" t="n">
        <f aca="false">IF(AND($U94&gt;AV$6,$U94&lt;=AW$6),+$T94,0)</f>
        <v>0</v>
      </c>
      <c r="AX94" s="87" t="n">
        <f aca="false">IF(AND($U94&gt;AW$6,$U94&lt;=AX$6),+$T94,0)</f>
        <v>0</v>
      </c>
      <c r="AY94" s="87" t="n">
        <f aca="false">IF(AND($U94&gt;AX$6,$U94&lt;=AY$6),+$T94,0)</f>
        <v>0</v>
      </c>
      <c r="AZ94" s="87" t="n">
        <f aca="false">IF(AND($U94&gt;AY$6,$U94&lt;=AZ$6),+$T94,0)</f>
        <v>0</v>
      </c>
      <c r="BA94" s="87" t="n">
        <f aca="false">IF(AND($U94&gt;AZ$6,$U94&lt;=BA$6),+$T94,0)</f>
        <v>0</v>
      </c>
      <c r="BB94" s="87" t="n">
        <f aca="false">IF(AND($U94&gt;BA$6,$U94&lt;=BB$6),+$T94,0)</f>
        <v>0</v>
      </c>
      <c r="BC94" s="87" t="n">
        <f aca="false">IF(AND($U94&gt;BB$6,$U94&lt;=BC$6),+$T94,0)</f>
        <v>0</v>
      </c>
      <c r="BD94" s="87" t="n">
        <f aca="false">IF(AND($U94&gt;BC$6,$U94&lt;=BD$6),+$T94,0)</f>
        <v>0</v>
      </c>
      <c r="BE94" s="87" t="n">
        <f aca="false">IF(AND($U94&gt;BD$6,$U94&lt;=BE$6),+$T94,0)</f>
        <v>0</v>
      </c>
      <c r="BF94" s="87" t="n">
        <f aca="false">IF(AND($U94&gt;BE$6,$U94&lt;=BF$6),+$T94,0)</f>
        <v>0</v>
      </c>
      <c r="BG94" s="87" t="n">
        <f aca="false">IF(AND($U94&gt;BF$6,$U94&lt;=BG$6),+$T94,0)</f>
        <v>0</v>
      </c>
      <c r="BH94" s="87" t="n">
        <f aca="false">IF(AND($U94&gt;BG$6,$U94&lt;=BH$6),+$T94,0)</f>
        <v>0</v>
      </c>
      <c r="BI94" s="87" t="n">
        <f aca="false">IF(AND($U94&gt;BH$6,$U94&lt;=BI$6),+$T94,0)</f>
        <v>0</v>
      </c>
      <c r="BJ94" s="87" t="n">
        <f aca="false">IF(AND($U94&gt;BI$6,$U94&lt;=BJ$6),+$T94,0)</f>
        <v>0</v>
      </c>
      <c r="BK94" s="87" t="n">
        <f aca="false">IF(AND($U94&gt;BJ$6,$U94&lt;=BK$6),+$T94,0)</f>
        <v>0</v>
      </c>
      <c r="BL94" s="87" t="n">
        <f aca="false">IF(AND($U94&gt;BK$6,$U94&lt;=BL$6),+$T94,0)</f>
        <v>0</v>
      </c>
      <c r="BM94" s="87" t="n">
        <f aca="false">IF(AND($U94&gt;BL$6,$U94&lt;=BM$6),+$T94,0)</f>
        <v>0</v>
      </c>
      <c r="BN94" s="87" t="n">
        <f aca="false">IF(AND($U94&gt;BM$6,$U94&lt;=BN$6),+$T94,0)</f>
        <v>0</v>
      </c>
      <c r="BO94" s="87" t="n">
        <f aca="false">IF(AND($U94&gt;BN$6,$U94&lt;=BO$6),+$T94,0)</f>
        <v>0</v>
      </c>
      <c r="BP94" s="87" t="n">
        <f aca="false">IF(AND($U94&gt;BO$6,$U94&lt;=BP$6),+$T94,0)</f>
        <v>0</v>
      </c>
      <c r="BQ94" s="87" t="n">
        <f aca="false">IF(AND($U94&gt;BP$6,$U94&lt;=BQ$6),+$T94,0)</f>
        <v>0</v>
      </c>
      <c r="BR94" s="87" t="n">
        <f aca="false">IF(AND($U94&gt;BQ$6,$U94&lt;=BR$6),+$T94,0)</f>
        <v>0</v>
      </c>
      <c r="BS94" s="87" t="n">
        <f aca="false">IF(AND($U94&gt;BR$6,$U94&lt;=BS$6),+$T94,0)</f>
        <v>0</v>
      </c>
      <c r="BT94" s="87" t="n">
        <f aca="false">IF(AND($U94&gt;BS$6,$U94&lt;=BT$6),+$T94,0)</f>
        <v>0</v>
      </c>
      <c r="BU94" s="87" t="n">
        <f aca="false">IF(AND($U94&gt;BT$6,$U94&lt;=BU$6),+$T94,0)</f>
        <v>0</v>
      </c>
      <c r="BV94" s="87" t="n">
        <f aca="false">IF(AND($U94&gt;BU$6,$U94&lt;=BV$6),+$T94,0)</f>
        <v>0</v>
      </c>
      <c r="BW94" s="87" t="n">
        <f aca="false">IF(AND($U94&gt;BV$6,$U94&lt;=BW$6),+$T94,0)</f>
        <v>0</v>
      </c>
      <c r="BX94" s="87" t="n">
        <f aca="false">IF(AND($U94&gt;BW$6,$U94&lt;=BX$6),+$T94,0)</f>
        <v>0</v>
      </c>
      <c r="BY94" s="87" t="n">
        <f aca="false">IF(AND($U94&gt;BX$6,$U94&lt;=BY$6),+$T94,0)</f>
        <v>0</v>
      </c>
      <c r="BZ94" s="87" t="n">
        <f aca="false">IF(AND($U94&gt;BY$6,$U94&lt;=BZ$6),+$T94,0)</f>
        <v>0</v>
      </c>
      <c r="CA94" s="87" t="n">
        <f aca="false">IF(AND($U94&gt;BZ$6,$U94&lt;=CA$6),+$T94,0)</f>
        <v>0</v>
      </c>
      <c r="CB94" s="87" t="n">
        <f aca="false">IF(AND($U94&gt;CA$6,$U94&lt;=CB$6),+$T94,0)</f>
        <v>0</v>
      </c>
      <c r="CC94" s="87" t="n">
        <f aca="false">IF(AND($U94&gt;CB$6,$U94&lt;=CC$6),+$T94,0)</f>
        <v>0</v>
      </c>
      <c r="CD94" s="87" t="n">
        <f aca="false">IF(AND($U94&gt;CC$6,$U94&lt;=CD$6),+$T94,0)</f>
        <v>0</v>
      </c>
      <c r="CE94" s="87" t="n">
        <f aca="false">IF(AND($U94&gt;CD$6,$U94&lt;=CE$6),+$T94,0)</f>
        <v>0</v>
      </c>
      <c r="CF94" s="87" t="n">
        <f aca="false">IF(AND($U94&gt;CE$6,$U94&lt;=CF$6),+$T94,0)</f>
        <v>0</v>
      </c>
      <c r="CG94" s="87" t="n">
        <f aca="false">IF(AND($U94&gt;CF$6,$U94&lt;=CG$6),+$T94,0)</f>
        <v>0</v>
      </c>
      <c r="CH94" s="87" t="n">
        <f aca="false">IF(AND($U94&gt;CG$6,$U94&lt;=CH$6),+$T94,0)</f>
        <v>0</v>
      </c>
      <c r="CI94" s="87" t="n">
        <f aca="false">IF(AND($U94&gt;CH$6,$U94&lt;=CI$6),+$T94,0)</f>
        <v>0</v>
      </c>
      <c r="CJ94" s="87" t="n">
        <f aca="false">IF(AND($U94&gt;CI$6,$U94&lt;=CJ$6),+$T94,0)</f>
        <v>0</v>
      </c>
      <c r="CK94" s="87" t="n">
        <f aca="false">IF(AND($U94&gt;CJ$6,$U94&lt;=CK$6),+$T94,0)</f>
        <v>0</v>
      </c>
      <c r="CL94" s="87" t="n">
        <f aca="false">IF(AND($U94&gt;CK$6,$U94&lt;=CL$6),+$T94,0)</f>
        <v>0</v>
      </c>
      <c r="CM94" s="87" t="n">
        <f aca="false">IF(AND($U94&gt;CL$6,$U94&lt;=CM$6),+$T94,0)</f>
        <v>0</v>
      </c>
      <c r="CN94" s="87" t="n">
        <f aca="false">IF(AND($U94&gt;CM$6,$U94&lt;=CN$6),+$T94,0)</f>
        <v>0</v>
      </c>
      <c r="CO94" s="87" t="n">
        <f aca="false">IF(AND($U94&gt;CN$6,$U94&lt;=CO$6),+$T94,0)</f>
        <v>0</v>
      </c>
      <c r="CP94" s="87" t="n">
        <f aca="false">IF(AND($U94&gt;CO$6,$U94&lt;=CP$6),+$T94,0)</f>
        <v>0</v>
      </c>
      <c r="CQ94" s="87" t="n">
        <f aca="false">IF(AND($U94&gt;CP$6,$U94&lt;=CQ$6),+$T94,0)</f>
        <v>0</v>
      </c>
      <c r="CR94" s="87" t="n">
        <f aca="false">IF(AND($U94&gt;CQ$6,$U94&lt;=CR$6),+$T94,0)</f>
        <v>0</v>
      </c>
      <c r="CS94" s="87" t="n">
        <f aca="false">IF(AND($U94&gt;CR$6,$U94&lt;=CS$6),+$T94,0)</f>
        <v>0</v>
      </c>
      <c r="CT94" s="87" t="n">
        <f aca="false">IF(AND($U94&gt;CS$6,$U94&lt;=CT$6),+$T94,0)</f>
        <v>0</v>
      </c>
      <c r="CU94" s="87" t="n">
        <f aca="false">IF(AND($U94&gt;CT$6,$U94&lt;=CU$6),+$T94,0)</f>
        <v>0</v>
      </c>
      <c r="CV94" s="87" t="n">
        <f aca="false">IF(AND($U94&gt;CU$6,$U94&lt;=CV$6),+$T94,0)</f>
        <v>0</v>
      </c>
      <c r="CW94" s="87" t="n">
        <f aca="false">IF(AND($U94&gt;CV$6,$U94&lt;=CW$6),+$T94,0)</f>
        <v>0</v>
      </c>
      <c r="CX94" s="87" t="n">
        <f aca="false">IF(AND($U94&gt;CW$6,$U94&lt;=CX$6),+$T94,0)</f>
        <v>0</v>
      </c>
      <c r="CY94" s="87" t="n">
        <f aca="false">IF(AND($U94&gt;CX$6,$U94&lt;=CY$6),+$T94,0)</f>
        <v>0</v>
      </c>
      <c r="CZ94" s="87" t="n">
        <f aca="false">IF(AND($U94&gt;CY$6,$U94&lt;=CZ$6),+$T94,0)</f>
        <v>0</v>
      </c>
      <c r="DA94" s="87" t="n">
        <f aca="false">IF(AND($U94&gt;CZ$6,$U94&lt;=DA$6),+$T94,0)</f>
        <v>0</v>
      </c>
      <c r="DB94" s="87" t="n">
        <f aca="false">IF(AND($U94&gt;DA$6,$U94&lt;=DB$6),+$T94,0)</f>
        <v>0</v>
      </c>
      <c r="DC94" s="87" t="n">
        <f aca="false">IF(AND($U94&gt;DB$6,$U94&lt;=DC$6),+$T94,0)</f>
        <v>0</v>
      </c>
      <c r="DD94" s="87" t="n">
        <f aca="false">IF(AND($U94&gt;DC$6,$U94&lt;=DD$6),+$T94,0)</f>
        <v>0</v>
      </c>
      <c r="DE94" s="87" t="n">
        <f aca="false">IF(AND($U94&gt;DD$6,$U94&lt;=DE$6),+$T94,0)</f>
        <v>0</v>
      </c>
      <c r="DF94" s="87" t="n">
        <f aca="false">IF(AND($U94&gt;DE$6,$U94&lt;=DF$6),+$T94,0)</f>
        <v>0</v>
      </c>
      <c r="DG94" s="87" t="n">
        <f aca="false">IF(AND($U94&gt;DF$6,$U94&lt;=DG$6),+$T94,0)</f>
        <v>0</v>
      </c>
      <c r="DH94" s="87" t="n">
        <f aca="false">IF(AND($U94&gt;DG$6,$U94&lt;=DH$6),+$T94,0)</f>
        <v>0</v>
      </c>
      <c r="DI94" s="87" t="n">
        <f aca="false">IF(AND($U94&gt;DH$6,$U94&lt;=DI$6),+$T94,0)</f>
        <v>0</v>
      </c>
      <c r="DJ94" s="87" t="n">
        <f aca="false">IF(AND($U94&gt;DI$6,$U94&lt;=DJ$6),+$T94,0)</f>
        <v>0</v>
      </c>
      <c r="DK94" s="87" t="n">
        <f aca="false">IF(AND($U94&gt;DJ$6,$U94&lt;=DK$6),+$T94,0)</f>
        <v>0</v>
      </c>
      <c r="DL94" s="87" t="n">
        <f aca="false">IF(AND($U94&gt;DK$6,$U94&lt;=DL$6),+$T94,0)</f>
        <v>0</v>
      </c>
      <c r="DM94" s="87" t="n">
        <f aca="false">IF(AND($U94&gt;DL$6,$U94&lt;=DM$6),+$T94,0)</f>
        <v>0</v>
      </c>
      <c r="DN94" s="87" t="n">
        <f aca="false">IF(AND($U94&gt;DM$6,$U94&lt;=DN$6),+$T94,0)</f>
        <v>0</v>
      </c>
      <c r="DO94" s="87" t="n">
        <f aca="false">IF(AND($U94&gt;DN$6,$U94&lt;=DO$6),+$T94,0)</f>
        <v>0</v>
      </c>
      <c r="DP94" s="87" t="n">
        <f aca="false">IF(AND($U94&gt;DO$6,$U94&lt;=DP$6),+$T94,0)</f>
        <v>0</v>
      </c>
      <c r="DQ94" s="87" t="n">
        <f aca="false">IF(AND($U94&gt;DP$6,$U94&lt;=DQ$6),+$T94,0)</f>
        <v>0</v>
      </c>
      <c r="DR94" s="87" t="n">
        <f aca="false">IF(AND($U94&gt;DQ$6,$U94&lt;=DR$6),+$T94,0)</f>
        <v>0</v>
      </c>
      <c r="DS94" s="87" t="n">
        <f aca="false">IF(AND($U94&gt;DR$6,$U94&lt;=DS$6),+$T94,0)</f>
        <v>0</v>
      </c>
      <c r="DT94" s="87" t="n">
        <f aca="false">IF(AND($U94&gt;DS$6,$U94&lt;=DT$6),+$T94,0)</f>
        <v>0</v>
      </c>
      <c r="DU94" s="87" t="n">
        <f aca="false">IF(AND($U94&gt;DT$6,$U94&lt;=DU$6),+$T94,0)</f>
        <v>0</v>
      </c>
      <c r="DV94" s="87" t="n">
        <f aca="false">IF(AND($U94&gt;DU$6,$U94&lt;=DV$6),+$T94,0)</f>
        <v>0</v>
      </c>
      <c r="DW94" s="87" t="n">
        <f aca="false">IF(AND($U94&gt;DV$6,$U94&lt;=DW$6),+$T94,0)</f>
        <v>0</v>
      </c>
      <c r="DX94" s="87" t="n">
        <f aca="false">IF(AND($U94&gt;DW$6,$U94&lt;=DX$6),+$T94,0)</f>
        <v>0</v>
      </c>
      <c r="DY94" s="87" t="n">
        <f aca="false">IF(AND($U94&gt;DX$6,$U94&lt;=DY$6),+$T94,0)</f>
        <v>0</v>
      </c>
      <c r="DZ94" s="87" t="n">
        <f aca="false">IF(AND($U94&gt;DY$6,$U94&lt;=DZ$6),+$T94,0)</f>
        <v>0</v>
      </c>
      <c r="EA94" s="87" t="n">
        <f aca="false">IF(AND($U94&gt;DZ$6,$U94&lt;=EA$6),+$T94,0)</f>
        <v>0</v>
      </c>
      <c r="EB94" s="87" t="n">
        <f aca="false">IF(AND($U94&gt;EA$6,$U94&lt;=EB$6),+$T94,0)</f>
        <v>0</v>
      </c>
      <c r="EC94" s="87" t="n">
        <f aca="false">IF(AND($U94&gt;EB$6,$U94&lt;=EC$6),+$T94,0)</f>
        <v>0</v>
      </c>
      <c r="ED94" s="87" t="n">
        <f aca="false">IF(AND($U94&gt;EC$6,$U94&lt;=ED$6),+$T94,0)</f>
        <v>0</v>
      </c>
      <c r="EE94" s="87" t="n">
        <f aca="false">IF(AND($U94&gt;ED$6,$U94&lt;=EE$6),+$T94,0)</f>
        <v>0</v>
      </c>
      <c r="EF94" s="87" t="n">
        <f aca="false">IF(AND($U94&gt;EE$6,$U94&lt;=EF$6),+$T94,0)</f>
        <v>0</v>
      </c>
      <c r="EG94" s="87" t="n">
        <f aca="false">IF(AND($U94&gt;EF$6,$U94&lt;=EG$6),+$T94,0)</f>
        <v>0</v>
      </c>
      <c r="EH94" s="87" t="n">
        <f aca="false">IF(AND($U94&gt;EG$6,$U94&lt;=EH$6),+$T94,0)</f>
        <v>0</v>
      </c>
      <c r="EI94" s="87" t="n">
        <f aca="false">IF(AND($U94&gt;EH$6,$U94&lt;=EI$6),+$T94,0)</f>
        <v>0</v>
      </c>
      <c r="EJ94" s="87" t="n">
        <f aca="false">IF(AND($U94&gt;EI$6,$U94&lt;=EJ$6),+$T94,0)</f>
        <v>0</v>
      </c>
      <c r="EK94" s="87" t="n">
        <f aca="false">IF(AND($U94&gt;EJ$6,$U94&lt;=EK$6),+$T94,0)</f>
        <v>0</v>
      </c>
      <c r="EL94" s="87" t="n">
        <f aca="false">IF(AND($U94&gt;EK$6,$U94&lt;=EL$6),+$T94,0)</f>
        <v>0</v>
      </c>
      <c r="EM94" s="87" t="n">
        <f aca="false">IF(AND($U94&gt;EL$6,$U94&lt;=EM$6),+$T94,0)</f>
        <v>0</v>
      </c>
      <c r="EN94" s="87" t="n">
        <f aca="false">IF(AND($U94&gt;EM$6,$U94&lt;=EN$6),+$T94,0)</f>
        <v>0</v>
      </c>
      <c r="EO94" s="87" t="n">
        <f aca="false">IF(AND($U94&gt;EN$6,$U94&lt;=EO$6),+$T94,0)</f>
        <v>0</v>
      </c>
      <c r="EP94" s="87" t="n">
        <f aca="false">IF(AND($U94&gt;EO$6,$U94&lt;=EP$6),+$T94,0)</f>
        <v>0</v>
      </c>
      <c r="EQ94" s="87" t="n">
        <f aca="false">IF(AND($U94&gt;EP$6,$U94&lt;=EQ$6),+$T94,0)</f>
        <v>0</v>
      </c>
      <c r="ER94" s="87" t="n">
        <f aca="false">IF(AND($U94&gt;EQ$6,$U94&lt;=ER$6),+$T94,0)</f>
        <v>0</v>
      </c>
      <c r="ES94" s="87" t="n">
        <f aca="false">IF(AND($U94&gt;ER$6,$U94&lt;=ES$6),+$T94,0)</f>
        <v>0</v>
      </c>
      <c r="ET94" s="87" t="n">
        <f aca="false">IF(AND($U94&gt;ES$6,$U94&lt;=ET$6),+$T94,0)</f>
        <v>0</v>
      </c>
      <c r="EU94" s="87" t="n">
        <f aca="false">IF(AND($U94&gt;ET$6,$U94&lt;=EU$6),+$T94,0)</f>
        <v>0</v>
      </c>
      <c r="EV94" s="87" t="n">
        <f aca="false">IF(AND($U94&gt;EU$6,$U94&lt;=EV$6),+$T94,0)</f>
        <v>0</v>
      </c>
      <c r="EW94" s="87" t="n">
        <f aca="false">IF(AND($U94&gt;EV$6,$U94&lt;=EW$6),+$T94,0)</f>
        <v>0</v>
      </c>
      <c r="EX94" s="87" t="n">
        <f aca="false">IF(AND($U94&gt;EW$6,$U94&lt;=EX$6),+$T94,0)</f>
        <v>0</v>
      </c>
      <c r="EY94" s="87" t="n">
        <f aca="false">IF(AND($U94&gt;EX$6,$U94&lt;=EY$6),+$T94,0)</f>
        <v>0</v>
      </c>
      <c r="EZ94" s="87" t="n">
        <f aca="false">IF(AND($U94&gt;EY$6,$U94&lt;=EZ$6),+$T94,0)</f>
        <v>0</v>
      </c>
      <c r="FA94" s="87" t="n">
        <f aca="false">IF(AND($U94&gt;EZ$6,$U94&lt;=FA$6),+$T94,0)</f>
        <v>0</v>
      </c>
      <c r="FB94" s="87" t="n">
        <f aca="false">IF(AND($U94&gt;FA$6,$U94&lt;=FB$6),+$T94,0)</f>
        <v>0</v>
      </c>
      <c r="FC94" s="87" t="n">
        <f aca="false">IF(AND($U94&gt;FB$6,$U94&lt;=FC$6),+$T94,0)</f>
        <v>0</v>
      </c>
      <c r="FD94" s="87" t="n">
        <f aca="false">IF(AND($U94&gt;FC$6,$U94&lt;=FD$6),+$T94,0)</f>
        <v>0</v>
      </c>
      <c r="FE94" s="87" t="n">
        <f aca="false">IF(AND($U94&gt;FD$6,$U94&lt;=FE$6),+$T94,0)</f>
        <v>0</v>
      </c>
      <c r="FF94" s="87" t="n">
        <f aca="false">IF(AND($U94&gt;FE$6,$U94&lt;=FF$6),+$T94,0)</f>
        <v>0</v>
      </c>
      <c r="FG94" s="87" t="n">
        <f aca="false">IF(AND($U94&gt;FF$6,$U94&lt;=FG$6),+$T94,0)</f>
        <v>0</v>
      </c>
      <c r="FH94" s="87" t="n">
        <f aca="false">IF(AND($U94&gt;FG$6,$U94&lt;=FH$6),+$T94,0)</f>
        <v>0</v>
      </c>
      <c r="FI94" s="87" t="n">
        <f aca="false">IF(AND($U94&gt;FH$6,$U94&lt;=FI$6),+$T94,0)</f>
        <v>0</v>
      </c>
      <c r="FJ94" s="87" t="n">
        <f aca="false">IF(AND($U94&gt;FI$6,$U94&lt;=FJ$6),+$T94,0)</f>
        <v>0</v>
      </c>
      <c r="FK94" s="87" t="n">
        <f aca="false">IF(AND($U94&gt;FJ$6,$U94&lt;=FK$6),+$T94,0)</f>
        <v>0</v>
      </c>
      <c r="FL94" s="87" t="n">
        <f aca="false">IF(AND($U94&gt;FK$6,$U94&lt;=FL$6),+$T94,0)</f>
        <v>0</v>
      </c>
      <c r="FM94" s="87" t="n">
        <f aca="false">IF(AND($U94&gt;FL$6,$U94&lt;=FM$6),+$T94,0)</f>
        <v>0</v>
      </c>
      <c r="FN94" s="87" t="n">
        <f aca="false">IF(AND($U94&gt;FM$6,$U94&lt;=FN$6),+$T94,0)</f>
        <v>0</v>
      </c>
      <c r="FO94" s="87" t="n">
        <f aca="false">IF(AND($U94&gt;FN$6,$U94&lt;=FO$6),+$T94,0)</f>
        <v>0</v>
      </c>
      <c r="FP94" s="87" t="n">
        <f aca="false">IF(AND($U94&gt;FO$6,$U94&lt;=FP$6),+$T94,0)</f>
        <v>0</v>
      </c>
      <c r="FQ94" s="87" t="n">
        <f aca="false">IF(AND($U94&gt;FP$6,$U94&lt;=FQ$6),+$T94,0)</f>
        <v>0</v>
      </c>
      <c r="FR94" s="87" t="n">
        <f aca="false">IF(AND($U94&gt;FQ$6,$U94&lt;=FR$6),+$T94,0)</f>
        <v>0</v>
      </c>
      <c r="FS94" s="87" t="n">
        <f aca="false">IF(AND($U94&gt;FR$6,$U94&lt;=FS$6),+$T94,0)</f>
        <v>0</v>
      </c>
      <c r="FT94" s="87" t="n">
        <f aca="false">IF(AND($U94&gt;FS$6,$U94&lt;=FT$6),+$T94,0)</f>
        <v>0</v>
      </c>
      <c r="FU94" s="87" t="n">
        <f aca="false">IF(AND($U94&gt;FT$6,$U94&lt;=FU$6),+$T94,0)</f>
        <v>0</v>
      </c>
      <c r="FV94" s="87" t="n">
        <f aca="false">IF(AND($U94&gt;FU$6,$U94&lt;=FV$6),+$T94,0)</f>
        <v>0</v>
      </c>
      <c r="FW94" s="87" t="n">
        <f aca="false">IF(AND($U94&gt;FV$6,$U94&lt;=FW$6),+$T94,0)</f>
        <v>0</v>
      </c>
      <c r="FX94" s="87" t="n">
        <f aca="false">IF(AND($U94&gt;FW$6,$U94&lt;=FX$6),+$T94,0)</f>
        <v>0</v>
      </c>
      <c r="FY94" s="87" t="n">
        <f aca="false">IF(AND($U94&gt;FX$6,$U94&lt;=FY$6),+$T94,0)</f>
        <v>0</v>
      </c>
      <c r="FZ94" s="87" t="n">
        <f aca="false">IF(AND($U94&gt;FY$6,$U94&lt;=FZ$6),+$T94,0)</f>
        <v>0</v>
      </c>
      <c r="GA94" s="87" t="n">
        <f aca="false">IF(AND($U94&gt;FZ$6,$U94&lt;=GA$6),+$T94,0)</f>
        <v>0</v>
      </c>
      <c r="GB94" s="87" t="n">
        <f aca="false">IF(AND($U94&gt;GA$6,$U94&lt;=GB$6),+$T94,0)</f>
        <v>0</v>
      </c>
      <c r="GC94" s="87"/>
      <c r="GD94" s="65" t="n">
        <f aca="false">SUM($X94:$GC94)</f>
        <v>55.4</v>
      </c>
      <c r="GE94" s="65" t="n">
        <f aca="false">+GD94-T94</f>
        <v>0</v>
      </c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  <c r="IH94" s="18"/>
      <c r="II94" s="18"/>
      <c r="IJ94" s="18"/>
      <c r="IK94" s="18"/>
      <c r="IL94" s="18"/>
      <c r="IM94" s="18"/>
      <c r="IN94" s="18"/>
      <c r="IO94" s="18"/>
      <c r="IP94" s="18"/>
      <c r="IQ94" s="18"/>
      <c r="IR94" s="18"/>
      <c r="IS94" s="18"/>
      <c r="IT94" s="18"/>
      <c r="IU94" s="18"/>
      <c r="IV94" s="18"/>
      <c r="IW94" s="18"/>
    </row>
    <row r="95" customFormat="false" ht="12.75" hidden="false" customHeight="false" outlineLevel="0" collapsed="false">
      <c r="A95" s="96" t="n">
        <v>3</v>
      </c>
      <c r="B95" s="55" t="s">
        <v>259</v>
      </c>
      <c r="C95" s="97" t="s">
        <v>256</v>
      </c>
      <c r="D95" s="98" t="s">
        <v>280</v>
      </c>
      <c r="E95" s="0" t="s">
        <v>302</v>
      </c>
      <c r="F95" s="99" t="n">
        <v>37134</v>
      </c>
      <c r="H95" s="88" t="s">
        <v>340</v>
      </c>
      <c r="I95" s="43" t="s">
        <v>359</v>
      </c>
      <c r="J95" s="39" t="s">
        <v>283</v>
      </c>
      <c r="K95" s="39"/>
      <c r="L95" s="101" t="s">
        <v>284</v>
      </c>
      <c r="M95" s="35"/>
      <c r="N95" s="35"/>
      <c r="O95" s="101"/>
      <c r="P95" s="101"/>
      <c r="Q95" s="101"/>
      <c r="R95" s="109"/>
      <c r="S95" s="101" t="s">
        <v>353</v>
      </c>
      <c r="T95" s="55" t="n">
        <v>13.9</v>
      </c>
      <c r="U95" s="122" t="n">
        <f aca="false">DATE(2006,11,15)</f>
        <v>39036</v>
      </c>
      <c r="V95" s="18"/>
      <c r="W95" s="18"/>
      <c r="X95" s="87" t="n">
        <f aca="false">IF(AND($U95&gt;W$6,$U95&lt;=X$6),+$T95,0)</f>
        <v>0</v>
      </c>
      <c r="Y95" s="87" t="n">
        <f aca="false">IF(AND($U95&gt;X$6,$U95&lt;=Y$6),+$T95,0)</f>
        <v>0</v>
      </c>
      <c r="Z95" s="87" t="n">
        <f aca="false">IF(AND($U95&gt;Y$6,$U95&lt;=Z$6),+$T95,0)</f>
        <v>0</v>
      </c>
      <c r="AA95" s="87" t="n">
        <f aca="false">IF(AND($U95&gt;Z$6,$U95&lt;=AA$6),+$T95,0)</f>
        <v>0</v>
      </c>
      <c r="AB95" s="87" t="n">
        <f aca="false">IF(AND($U95&gt;AA$6,$U95&lt;=AB$6),+$T95,0)</f>
        <v>0</v>
      </c>
      <c r="AC95" s="87" t="n">
        <f aca="false">IF(AND($U95&gt;AB$6,$U95&lt;=AC$6),+$T95,0)</f>
        <v>0</v>
      </c>
      <c r="AD95" s="87" t="n">
        <f aca="false">IF(AND($U95&gt;AC$6,$U95&lt;=AD$6),+$T95,0)</f>
        <v>0</v>
      </c>
      <c r="AE95" s="87" t="n">
        <f aca="false">IF(AND($U95&gt;AD$6,$U95&lt;=AE$6),+$T95,0)</f>
        <v>0</v>
      </c>
      <c r="AF95" s="87" t="n">
        <f aca="false">IF(AND($U95&gt;AE$6,$U95&lt;=AF$6),+$T95,0)</f>
        <v>0</v>
      </c>
      <c r="AG95" s="87" t="n">
        <f aca="false">IF(AND($U95&gt;AF$6,$U95&lt;=AG$6),+$T95,0)</f>
        <v>0</v>
      </c>
      <c r="AH95" s="87" t="n">
        <f aca="false">IF(AND($U95&gt;AG$6,$U95&lt;=AH$6),+$T95,0)</f>
        <v>0</v>
      </c>
      <c r="AI95" s="87" t="n">
        <f aca="false">IF(AND($U95&gt;AH$6,$U95&lt;=AI$6),+$T95,0)</f>
        <v>0</v>
      </c>
      <c r="AJ95" s="87" t="n">
        <f aca="false">IF(AND($U95&gt;AI$6,$U95&lt;=AJ$6),+$T95,0)</f>
        <v>0</v>
      </c>
      <c r="AK95" s="87" t="n">
        <f aca="false">IF(AND($U95&gt;AJ$6,$U95&lt;=AK$6),+$T95,0)</f>
        <v>0</v>
      </c>
      <c r="AL95" s="87" t="n">
        <f aca="false">IF(AND($U95&gt;AK$6,$U95&lt;=AL$6),+$T95,0)</f>
        <v>0</v>
      </c>
      <c r="AM95" s="87" t="n">
        <f aca="false">IF(AND($U95&gt;AL$6,$U95&lt;=AM$6),+$T95,0)</f>
        <v>0</v>
      </c>
      <c r="AN95" s="87" t="n">
        <f aca="false">IF(AND($U95&gt;AM$6,$U95&lt;=AN$6),+$T95,0)</f>
        <v>0</v>
      </c>
      <c r="AO95" s="87" t="n">
        <f aca="false">IF(AND($U95&gt;AN$6,$U95&lt;=AO$6),+$T95,0)</f>
        <v>0</v>
      </c>
      <c r="AP95" s="87" t="n">
        <f aca="false">IF(AND($U95&gt;AO$6,$U95&lt;=AP$6),+$T95,0)</f>
        <v>0</v>
      </c>
      <c r="AQ95" s="87" t="n">
        <f aca="false">IF(AND($U95&gt;AP$6,$U95&lt;=AQ$6),+$T95,0)</f>
        <v>0</v>
      </c>
      <c r="AR95" s="87" t="n">
        <f aca="false">IF(AND($U95&gt;AQ$6,$U95&lt;=AR$6),+$T95,0)</f>
        <v>0</v>
      </c>
      <c r="AS95" s="87" t="n">
        <f aca="false">IF(AND($U95&gt;AR$6,$U95&lt;=AS$6),+$T95,0)</f>
        <v>13.9</v>
      </c>
      <c r="AT95" s="87" t="n">
        <f aca="false">IF(AND($U95&gt;AS$6,$U95&lt;=AT$6),+$T95,0)</f>
        <v>0</v>
      </c>
      <c r="AU95" s="87" t="n">
        <f aca="false">IF(AND($U95&gt;AT$6,$U95&lt;=AU$6),+$T95,0)</f>
        <v>0</v>
      </c>
      <c r="AV95" s="87" t="n">
        <f aca="false">IF(AND($U95&gt;AU$6,$U95&lt;=AV$6),+$T95,0)</f>
        <v>0</v>
      </c>
      <c r="AW95" s="87" t="n">
        <f aca="false">IF(AND($U95&gt;AV$6,$U95&lt;=AW$6),+$T95,0)</f>
        <v>0</v>
      </c>
      <c r="AX95" s="87" t="n">
        <f aca="false">IF(AND($U95&gt;AW$6,$U95&lt;=AX$6),+$T95,0)</f>
        <v>0</v>
      </c>
      <c r="AY95" s="87" t="n">
        <f aca="false">IF(AND($U95&gt;AX$6,$U95&lt;=AY$6),+$T95,0)</f>
        <v>0</v>
      </c>
      <c r="AZ95" s="87" t="n">
        <f aca="false">IF(AND($U95&gt;AY$6,$U95&lt;=AZ$6),+$T95,0)</f>
        <v>0</v>
      </c>
      <c r="BA95" s="87" t="n">
        <f aca="false">IF(AND($U95&gt;AZ$6,$U95&lt;=BA$6),+$T95,0)</f>
        <v>0</v>
      </c>
      <c r="BB95" s="87" t="n">
        <f aca="false">IF(AND($U95&gt;BA$6,$U95&lt;=BB$6),+$T95,0)</f>
        <v>0</v>
      </c>
      <c r="BC95" s="87" t="n">
        <f aca="false">IF(AND($U95&gt;BB$6,$U95&lt;=BC$6),+$T95,0)</f>
        <v>0</v>
      </c>
      <c r="BD95" s="87" t="n">
        <f aca="false">IF(AND($U95&gt;BC$6,$U95&lt;=BD$6),+$T95,0)</f>
        <v>0</v>
      </c>
      <c r="BE95" s="87" t="n">
        <f aca="false">IF(AND($U95&gt;BD$6,$U95&lt;=BE$6),+$T95,0)</f>
        <v>0</v>
      </c>
      <c r="BF95" s="87" t="n">
        <f aca="false">IF(AND($U95&gt;BE$6,$U95&lt;=BF$6),+$T95,0)</f>
        <v>0</v>
      </c>
      <c r="BG95" s="87" t="n">
        <f aca="false">IF(AND($U95&gt;BF$6,$U95&lt;=BG$6),+$T95,0)</f>
        <v>0</v>
      </c>
      <c r="BH95" s="87" t="n">
        <f aca="false">IF(AND($U95&gt;BG$6,$U95&lt;=BH$6),+$T95,0)</f>
        <v>0</v>
      </c>
      <c r="BI95" s="87" t="n">
        <f aca="false">IF(AND($U95&gt;BH$6,$U95&lt;=BI$6),+$T95,0)</f>
        <v>0</v>
      </c>
      <c r="BJ95" s="87" t="n">
        <f aca="false">IF(AND($U95&gt;BI$6,$U95&lt;=BJ$6),+$T95,0)</f>
        <v>0</v>
      </c>
      <c r="BK95" s="87" t="n">
        <f aca="false">IF(AND($U95&gt;BJ$6,$U95&lt;=BK$6),+$T95,0)</f>
        <v>0</v>
      </c>
      <c r="BL95" s="87" t="n">
        <f aca="false">IF(AND($U95&gt;BK$6,$U95&lt;=BL$6),+$T95,0)</f>
        <v>0</v>
      </c>
      <c r="BM95" s="87" t="n">
        <f aca="false">IF(AND($U95&gt;BL$6,$U95&lt;=BM$6),+$T95,0)</f>
        <v>0</v>
      </c>
      <c r="BN95" s="87" t="n">
        <f aca="false">IF(AND($U95&gt;BM$6,$U95&lt;=BN$6),+$T95,0)</f>
        <v>0</v>
      </c>
      <c r="BO95" s="87" t="n">
        <f aca="false">IF(AND($U95&gt;BN$6,$U95&lt;=BO$6),+$T95,0)</f>
        <v>0</v>
      </c>
      <c r="BP95" s="87" t="n">
        <f aca="false">IF(AND($U95&gt;BO$6,$U95&lt;=BP$6),+$T95,0)</f>
        <v>0</v>
      </c>
      <c r="BQ95" s="87" t="n">
        <f aca="false">IF(AND($U95&gt;BP$6,$U95&lt;=BQ$6),+$T95,0)</f>
        <v>0</v>
      </c>
      <c r="BR95" s="87" t="n">
        <f aca="false">IF(AND($U95&gt;BQ$6,$U95&lt;=BR$6),+$T95,0)</f>
        <v>0</v>
      </c>
      <c r="BS95" s="87" t="n">
        <f aca="false">IF(AND($U95&gt;BR$6,$U95&lt;=BS$6),+$T95,0)</f>
        <v>0</v>
      </c>
      <c r="BT95" s="87" t="n">
        <f aca="false">IF(AND($U95&gt;BS$6,$U95&lt;=BT$6),+$T95,0)</f>
        <v>0</v>
      </c>
      <c r="BU95" s="87" t="n">
        <f aca="false">IF(AND($U95&gt;BT$6,$U95&lt;=BU$6),+$T95,0)</f>
        <v>0</v>
      </c>
      <c r="BV95" s="87" t="n">
        <f aca="false">IF(AND($U95&gt;BU$6,$U95&lt;=BV$6),+$T95,0)</f>
        <v>0</v>
      </c>
      <c r="BW95" s="87" t="n">
        <f aca="false">IF(AND($U95&gt;BV$6,$U95&lt;=BW$6),+$T95,0)</f>
        <v>0</v>
      </c>
      <c r="BX95" s="87" t="n">
        <f aca="false">IF(AND($U95&gt;BW$6,$U95&lt;=BX$6),+$T95,0)</f>
        <v>0</v>
      </c>
      <c r="BY95" s="87" t="n">
        <f aca="false">IF(AND($U95&gt;BX$6,$U95&lt;=BY$6),+$T95,0)</f>
        <v>0</v>
      </c>
      <c r="BZ95" s="87" t="n">
        <f aca="false">IF(AND($U95&gt;BY$6,$U95&lt;=BZ$6),+$T95,0)</f>
        <v>0</v>
      </c>
      <c r="CA95" s="87" t="n">
        <f aca="false">IF(AND($U95&gt;BZ$6,$U95&lt;=CA$6),+$T95,0)</f>
        <v>0</v>
      </c>
      <c r="CB95" s="87" t="n">
        <f aca="false">IF(AND($U95&gt;CA$6,$U95&lt;=CB$6),+$T95,0)</f>
        <v>0</v>
      </c>
      <c r="CC95" s="87" t="n">
        <f aca="false">IF(AND($U95&gt;CB$6,$U95&lt;=CC$6),+$T95,0)</f>
        <v>0</v>
      </c>
      <c r="CD95" s="87" t="n">
        <f aca="false">IF(AND($U95&gt;CC$6,$U95&lt;=CD$6),+$T95,0)</f>
        <v>0</v>
      </c>
      <c r="CE95" s="87" t="n">
        <f aca="false">IF(AND($U95&gt;CD$6,$U95&lt;=CE$6),+$T95,0)</f>
        <v>0</v>
      </c>
      <c r="CF95" s="87" t="n">
        <f aca="false">IF(AND($U95&gt;CE$6,$U95&lt;=CF$6),+$T95,0)</f>
        <v>0</v>
      </c>
      <c r="CG95" s="87" t="n">
        <f aca="false">IF(AND($U95&gt;CF$6,$U95&lt;=CG$6),+$T95,0)</f>
        <v>0</v>
      </c>
      <c r="CH95" s="87" t="n">
        <f aca="false">IF(AND($U95&gt;CG$6,$U95&lt;=CH$6),+$T95,0)</f>
        <v>0</v>
      </c>
      <c r="CI95" s="87" t="n">
        <f aca="false">IF(AND($U95&gt;CH$6,$U95&lt;=CI$6),+$T95,0)</f>
        <v>0</v>
      </c>
      <c r="CJ95" s="87" t="n">
        <f aca="false">IF(AND($U95&gt;CI$6,$U95&lt;=CJ$6),+$T95,0)</f>
        <v>0</v>
      </c>
      <c r="CK95" s="87" t="n">
        <f aca="false">IF(AND($U95&gt;CJ$6,$U95&lt;=CK$6),+$T95,0)</f>
        <v>0</v>
      </c>
      <c r="CL95" s="87" t="n">
        <f aca="false">IF(AND($U95&gt;CK$6,$U95&lt;=CL$6),+$T95,0)</f>
        <v>0</v>
      </c>
      <c r="CM95" s="87" t="n">
        <f aca="false">IF(AND($U95&gt;CL$6,$U95&lt;=CM$6),+$T95,0)</f>
        <v>0</v>
      </c>
      <c r="CN95" s="87" t="n">
        <f aca="false">IF(AND($U95&gt;CM$6,$U95&lt;=CN$6),+$T95,0)</f>
        <v>0</v>
      </c>
      <c r="CO95" s="87" t="n">
        <f aca="false">IF(AND($U95&gt;CN$6,$U95&lt;=CO$6),+$T95,0)</f>
        <v>0</v>
      </c>
      <c r="CP95" s="87" t="n">
        <f aca="false">IF(AND($U95&gt;CO$6,$U95&lt;=CP$6),+$T95,0)</f>
        <v>0</v>
      </c>
      <c r="CQ95" s="87" t="n">
        <f aca="false">IF(AND($U95&gt;CP$6,$U95&lt;=CQ$6),+$T95,0)</f>
        <v>0</v>
      </c>
      <c r="CR95" s="87" t="n">
        <f aca="false">IF(AND($U95&gt;CQ$6,$U95&lt;=CR$6),+$T95,0)</f>
        <v>0</v>
      </c>
      <c r="CS95" s="87" t="n">
        <f aca="false">IF(AND($U95&gt;CR$6,$U95&lt;=CS$6),+$T95,0)</f>
        <v>0</v>
      </c>
      <c r="CT95" s="87" t="n">
        <f aca="false">IF(AND($U95&gt;CS$6,$U95&lt;=CT$6),+$T95,0)</f>
        <v>0</v>
      </c>
      <c r="CU95" s="87" t="n">
        <f aca="false">IF(AND($U95&gt;CT$6,$U95&lt;=CU$6),+$T95,0)</f>
        <v>0</v>
      </c>
      <c r="CV95" s="87" t="n">
        <f aca="false">IF(AND($U95&gt;CU$6,$U95&lt;=CV$6),+$T95,0)</f>
        <v>0</v>
      </c>
      <c r="CW95" s="87" t="n">
        <f aca="false">IF(AND($U95&gt;CV$6,$U95&lt;=CW$6),+$T95,0)</f>
        <v>0</v>
      </c>
      <c r="CX95" s="87" t="n">
        <f aca="false">IF(AND($U95&gt;CW$6,$U95&lt;=CX$6),+$T95,0)</f>
        <v>0</v>
      </c>
      <c r="CY95" s="87" t="n">
        <f aca="false">IF(AND($U95&gt;CX$6,$U95&lt;=CY$6),+$T95,0)</f>
        <v>0</v>
      </c>
      <c r="CZ95" s="87" t="n">
        <f aca="false">IF(AND($U95&gt;CY$6,$U95&lt;=CZ$6),+$T95,0)</f>
        <v>0</v>
      </c>
      <c r="DA95" s="87" t="n">
        <f aca="false">IF(AND($U95&gt;CZ$6,$U95&lt;=DA$6),+$T95,0)</f>
        <v>0</v>
      </c>
      <c r="DB95" s="87" t="n">
        <f aca="false">IF(AND($U95&gt;DA$6,$U95&lt;=DB$6),+$T95,0)</f>
        <v>0</v>
      </c>
      <c r="DC95" s="87" t="n">
        <f aca="false">IF(AND($U95&gt;DB$6,$U95&lt;=DC$6),+$T95,0)</f>
        <v>0</v>
      </c>
      <c r="DD95" s="87" t="n">
        <f aca="false">IF(AND($U95&gt;DC$6,$U95&lt;=DD$6),+$T95,0)</f>
        <v>0</v>
      </c>
      <c r="DE95" s="87" t="n">
        <f aca="false">IF(AND($U95&gt;DD$6,$U95&lt;=DE$6),+$T95,0)</f>
        <v>0</v>
      </c>
      <c r="DF95" s="87" t="n">
        <f aca="false">IF(AND($U95&gt;DE$6,$U95&lt;=DF$6),+$T95,0)</f>
        <v>0</v>
      </c>
      <c r="DG95" s="87" t="n">
        <f aca="false">IF(AND($U95&gt;DF$6,$U95&lt;=DG$6),+$T95,0)</f>
        <v>0</v>
      </c>
      <c r="DH95" s="87" t="n">
        <f aca="false">IF(AND($U95&gt;DG$6,$U95&lt;=DH$6),+$T95,0)</f>
        <v>0</v>
      </c>
      <c r="DI95" s="87" t="n">
        <f aca="false">IF(AND($U95&gt;DH$6,$U95&lt;=DI$6),+$T95,0)</f>
        <v>0</v>
      </c>
      <c r="DJ95" s="87" t="n">
        <f aca="false">IF(AND($U95&gt;DI$6,$U95&lt;=DJ$6),+$T95,0)</f>
        <v>0</v>
      </c>
      <c r="DK95" s="87" t="n">
        <f aca="false">IF(AND($U95&gt;DJ$6,$U95&lt;=DK$6),+$T95,0)</f>
        <v>0</v>
      </c>
      <c r="DL95" s="87" t="n">
        <f aca="false">IF(AND($U95&gt;DK$6,$U95&lt;=DL$6),+$T95,0)</f>
        <v>0</v>
      </c>
      <c r="DM95" s="87" t="n">
        <f aca="false">IF(AND($U95&gt;DL$6,$U95&lt;=DM$6),+$T95,0)</f>
        <v>0</v>
      </c>
      <c r="DN95" s="87" t="n">
        <f aca="false">IF(AND($U95&gt;DM$6,$U95&lt;=DN$6),+$T95,0)</f>
        <v>0</v>
      </c>
      <c r="DO95" s="87" t="n">
        <f aca="false">IF(AND($U95&gt;DN$6,$U95&lt;=DO$6),+$T95,0)</f>
        <v>0</v>
      </c>
      <c r="DP95" s="87" t="n">
        <f aca="false">IF(AND($U95&gt;DO$6,$U95&lt;=DP$6),+$T95,0)</f>
        <v>0</v>
      </c>
      <c r="DQ95" s="87" t="n">
        <f aca="false">IF(AND($U95&gt;DP$6,$U95&lt;=DQ$6),+$T95,0)</f>
        <v>0</v>
      </c>
      <c r="DR95" s="87" t="n">
        <f aca="false">IF(AND($U95&gt;DQ$6,$U95&lt;=DR$6),+$T95,0)</f>
        <v>0</v>
      </c>
      <c r="DS95" s="87" t="n">
        <f aca="false">IF(AND($U95&gt;DR$6,$U95&lt;=DS$6),+$T95,0)</f>
        <v>0</v>
      </c>
      <c r="DT95" s="87" t="n">
        <f aca="false">IF(AND($U95&gt;DS$6,$U95&lt;=DT$6),+$T95,0)</f>
        <v>0</v>
      </c>
      <c r="DU95" s="87" t="n">
        <f aca="false">IF(AND($U95&gt;DT$6,$U95&lt;=DU$6),+$T95,0)</f>
        <v>0</v>
      </c>
      <c r="DV95" s="87" t="n">
        <f aca="false">IF(AND($U95&gt;DU$6,$U95&lt;=DV$6),+$T95,0)</f>
        <v>0</v>
      </c>
      <c r="DW95" s="87" t="n">
        <f aca="false">IF(AND($U95&gt;DV$6,$U95&lt;=DW$6),+$T95,0)</f>
        <v>0</v>
      </c>
      <c r="DX95" s="87" t="n">
        <f aca="false">IF(AND($U95&gt;DW$6,$U95&lt;=DX$6),+$T95,0)</f>
        <v>0</v>
      </c>
      <c r="DY95" s="87" t="n">
        <f aca="false">IF(AND($U95&gt;DX$6,$U95&lt;=DY$6),+$T95,0)</f>
        <v>0</v>
      </c>
      <c r="DZ95" s="87" t="n">
        <f aca="false">IF(AND($U95&gt;DY$6,$U95&lt;=DZ$6),+$T95,0)</f>
        <v>0</v>
      </c>
      <c r="EA95" s="87" t="n">
        <f aca="false">IF(AND($U95&gt;DZ$6,$U95&lt;=EA$6),+$T95,0)</f>
        <v>0</v>
      </c>
      <c r="EB95" s="87" t="n">
        <f aca="false">IF(AND($U95&gt;EA$6,$U95&lt;=EB$6),+$T95,0)</f>
        <v>0</v>
      </c>
      <c r="EC95" s="87" t="n">
        <f aca="false">IF(AND($U95&gt;EB$6,$U95&lt;=EC$6),+$T95,0)</f>
        <v>0</v>
      </c>
      <c r="ED95" s="87" t="n">
        <f aca="false">IF(AND($U95&gt;EC$6,$U95&lt;=ED$6),+$T95,0)</f>
        <v>0</v>
      </c>
      <c r="EE95" s="87" t="n">
        <f aca="false">IF(AND($U95&gt;ED$6,$U95&lt;=EE$6),+$T95,0)</f>
        <v>0</v>
      </c>
      <c r="EF95" s="87" t="n">
        <f aca="false">IF(AND($U95&gt;EE$6,$U95&lt;=EF$6),+$T95,0)</f>
        <v>0</v>
      </c>
      <c r="EG95" s="87" t="n">
        <f aca="false">IF(AND($U95&gt;EF$6,$U95&lt;=EG$6),+$T95,0)</f>
        <v>0</v>
      </c>
      <c r="EH95" s="87" t="n">
        <f aca="false">IF(AND($U95&gt;EG$6,$U95&lt;=EH$6),+$T95,0)</f>
        <v>0</v>
      </c>
      <c r="EI95" s="87" t="n">
        <f aca="false">IF(AND($U95&gt;EH$6,$U95&lt;=EI$6),+$T95,0)</f>
        <v>0</v>
      </c>
      <c r="EJ95" s="87" t="n">
        <f aca="false">IF(AND($U95&gt;EI$6,$U95&lt;=EJ$6),+$T95,0)</f>
        <v>0</v>
      </c>
      <c r="EK95" s="87" t="n">
        <f aca="false">IF(AND($U95&gt;EJ$6,$U95&lt;=EK$6),+$T95,0)</f>
        <v>0</v>
      </c>
      <c r="EL95" s="87" t="n">
        <f aca="false">IF(AND($U95&gt;EK$6,$U95&lt;=EL$6),+$T95,0)</f>
        <v>0</v>
      </c>
      <c r="EM95" s="87" t="n">
        <f aca="false">IF(AND($U95&gt;EL$6,$U95&lt;=EM$6),+$T95,0)</f>
        <v>0</v>
      </c>
      <c r="EN95" s="87" t="n">
        <f aca="false">IF(AND($U95&gt;EM$6,$U95&lt;=EN$6),+$T95,0)</f>
        <v>0</v>
      </c>
      <c r="EO95" s="87" t="n">
        <f aca="false">IF(AND($U95&gt;EN$6,$U95&lt;=EO$6),+$T95,0)</f>
        <v>0</v>
      </c>
      <c r="EP95" s="87" t="n">
        <f aca="false">IF(AND($U95&gt;EO$6,$U95&lt;=EP$6),+$T95,0)</f>
        <v>0</v>
      </c>
      <c r="EQ95" s="87" t="n">
        <f aca="false">IF(AND($U95&gt;EP$6,$U95&lt;=EQ$6),+$T95,0)</f>
        <v>0</v>
      </c>
      <c r="ER95" s="87" t="n">
        <f aca="false">IF(AND($U95&gt;EQ$6,$U95&lt;=ER$6),+$T95,0)</f>
        <v>0</v>
      </c>
      <c r="ES95" s="87" t="n">
        <f aca="false">IF(AND($U95&gt;ER$6,$U95&lt;=ES$6),+$T95,0)</f>
        <v>0</v>
      </c>
      <c r="ET95" s="87" t="n">
        <f aca="false">IF(AND($U95&gt;ES$6,$U95&lt;=ET$6),+$T95,0)</f>
        <v>0</v>
      </c>
      <c r="EU95" s="87" t="n">
        <f aca="false">IF(AND($U95&gt;ET$6,$U95&lt;=EU$6),+$T95,0)</f>
        <v>0</v>
      </c>
      <c r="EV95" s="87" t="n">
        <f aca="false">IF(AND($U95&gt;EU$6,$U95&lt;=EV$6),+$T95,0)</f>
        <v>0</v>
      </c>
      <c r="EW95" s="87" t="n">
        <f aca="false">IF(AND($U95&gt;EV$6,$U95&lt;=EW$6),+$T95,0)</f>
        <v>0</v>
      </c>
      <c r="EX95" s="87" t="n">
        <f aca="false">IF(AND($U95&gt;EW$6,$U95&lt;=EX$6),+$T95,0)</f>
        <v>0</v>
      </c>
      <c r="EY95" s="87" t="n">
        <f aca="false">IF(AND($U95&gt;EX$6,$U95&lt;=EY$6),+$T95,0)</f>
        <v>0</v>
      </c>
      <c r="EZ95" s="87" t="n">
        <f aca="false">IF(AND($U95&gt;EY$6,$U95&lt;=EZ$6),+$T95,0)</f>
        <v>0</v>
      </c>
      <c r="FA95" s="87" t="n">
        <f aca="false">IF(AND($U95&gt;EZ$6,$U95&lt;=FA$6),+$T95,0)</f>
        <v>0</v>
      </c>
      <c r="FB95" s="87" t="n">
        <f aca="false">IF(AND($U95&gt;FA$6,$U95&lt;=FB$6),+$T95,0)</f>
        <v>0</v>
      </c>
      <c r="FC95" s="87" t="n">
        <f aca="false">IF(AND($U95&gt;FB$6,$U95&lt;=FC$6),+$T95,0)</f>
        <v>0</v>
      </c>
      <c r="FD95" s="87" t="n">
        <f aca="false">IF(AND($U95&gt;FC$6,$U95&lt;=FD$6),+$T95,0)</f>
        <v>0</v>
      </c>
      <c r="FE95" s="87" t="n">
        <f aca="false">IF(AND($U95&gt;FD$6,$U95&lt;=FE$6),+$T95,0)</f>
        <v>0</v>
      </c>
      <c r="FF95" s="87" t="n">
        <f aca="false">IF(AND($U95&gt;FE$6,$U95&lt;=FF$6),+$T95,0)</f>
        <v>0</v>
      </c>
      <c r="FG95" s="87" t="n">
        <f aca="false">IF(AND($U95&gt;FF$6,$U95&lt;=FG$6),+$T95,0)</f>
        <v>0</v>
      </c>
      <c r="FH95" s="87" t="n">
        <f aca="false">IF(AND($U95&gt;FG$6,$U95&lt;=FH$6),+$T95,0)</f>
        <v>0</v>
      </c>
      <c r="FI95" s="87" t="n">
        <f aca="false">IF(AND($U95&gt;FH$6,$U95&lt;=FI$6),+$T95,0)</f>
        <v>0</v>
      </c>
      <c r="FJ95" s="87" t="n">
        <f aca="false">IF(AND($U95&gt;FI$6,$U95&lt;=FJ$6),+$T95,0)</f>
        <v>0</v>
      </c>
      <c r="FK95" s="87" t="n">
        <f aca="false">IF(AND($U95&gt;FJ$6,$U95&lt;=FK$6),+$T95,0)</f>
        <v>0</v>
      </c>
      <c r="FL95" s="87" t="n">
        <f aca="false">IF(AND($U95&gt;FK$6,$U95&lt;=FL$6),+$T95,0)</f>
        <v>0</v>
      </c>
      <c r="FM95" s="87" t="n">
        <f aca="false">IF(AND($U95&gt;FL$6,$U95&lt;=FM$6),+$T95,0)</f>
        <v>0</v>
      </c>
      <c r="FN95" s="87" t="n">
        <f aca="false">IF(AND($U95&gt;FM$6,$U95&lt;=FN$6),+$T95,0)</f>
        <v>0</v>
      </c>
      <c r="FO95" s="87" t="n">
        <f aca="false">IF(AND($U95&gt;FN$6,$U95&lt;=FO$6),+$T95,0)</f>
        <v>0</v>
      </c>
      <c r="FP95" s="87" t="n">
        <f aca="false">IF(AND($U95&gt;FO$6,$U95&lt;=FP$6),+$T95,0)</f>
        <v>0</v>
      </c>
      <c r="FQ95" s="87" t="n">
        <f aca="false">IF(AND($U95&gt;FP$6,$U95&lt;=FQ$6),+$T95,0)</f>
        <v>0</v>
      </c>
      <c r="FR95" s="87" t="n">
        <f aca="false">IF(AND($U95&gt;FQ$6,$U95&lt;=FR$6),+$T95,0)</f>
        <v>0</v>
      </c>
      <c r="FS95" s="87" t="n">
        <f aca="false">IF(AND($U95&gt;FR$6,$U95&lt;=FS$6),+$T95,0)</f>
        <v>0</v>
      </c>
      <c r="FT95" s="87" t="n">
        <f aca="false">IF(AND($U95&gt;FS$6,$U95&lt;=FT$6),+$T95,0)</f>
        <v>0</v>
      </c>
      <c r="FU95" s="87" t="n">
        <f aca="false">IF(AND($U95&gt;FT$6,$U95&lt;=FU$6),+$T95,0)</f>
        <v>0</v>
      </c>
      <c r="FV95" s="87" t="n">
        <f aca="false">IF(AND($U95&gt;FU$6,$U95&lt;=FV$6),+$T95,0)</f>
        <v>0</v>
      </c>
      <c r="FW95" s="87" t="n">
        <f aca="false">IF(AND($U95&gt;FV$6,$U95&lt;=FW$6),+$T95,0)</f>
        <v>0</v>
      </c>
      <c r="FX95" s="87" t="n">
        <f aca="false">IF(AND($U95&gt;FW$6,$U95&lt;=FX$6),+$T95,0)</f>
        <v>0</v>
      </c>
      <c r="FY95" s="87" t="n">
        <f aca="false">IF(AND($U95&gt;FX$6,$U95&lt;=FY$6),+$T95,0)</f>
        <v>0</v>
      </c>
      <c r="FZ95" s="87" t="n">
        <f aca="false">IF(AND($U95&gt;FY$6,$U95&lt;=FZ$6),+$T95,0)</f>
        <v>0</v>
      </c>
      <c r="GA95" s="87" t="n">
        <f aca="false">IF(AND($U95&gt;FZ$6,$U95&lt;=GA$6),+$T95,0)</f>
        <v>0</v>
      </c>
      <c r="GB95" s="87" t="n">
        <f aca="false">IF(AND($U95&gt;GA$6,$U95&lt;=GB$6),+$T95,0)</f>
        <v>0</v>
      </c>
      <c r="GC95" s="18"/>
      <c r="GD95" s="65" t="n">
        <f aca="false">SUM($X95:$GC95)</f>
        <v>13.9</v>
      </c>
      <c r="GE95" s="65" t="n">
        <f aca="false">+GD95-T95</f>
        <v>0</v>
      </c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  <c r="IV95" s="18"/>
      <c r="IW95" s="18"/>
    </row>
    <row r="96" customFormat="false" ht="12.75" hidden="false" customHeight="false" outlineLevel="0" collapsed="false">
      <c r="A96" s="96" t="n">
        <v>3</v>
      </c>
      <c r="B96" s="86" t="s">
        <v>260</v>
      </c>
      <c r="C96" s="97" t="s">
        <v>256</v>
      </c>
      <c r="D96" s="98" t="s">
        <v>280</v>
      </c>
      <c r="E96" s="0" t="s">
        <v>302</v>
      </c>
      <c r="F96" s="99" t="n">
        <v>37134</v>
      </c>
      <c r="G96" s="0" t="s">
        <v>360</v>
      </c>
      <c r="H96" s="88" t="s">
        <v>340</v>
      </c>
      <c r="I96" s="43" t="s">
        <v>341</v>
      </c>
      <c r="J96" s="39" t="s">
        <v>283</v>
      </c>
      <c r="K96" s="39"/>
      <c r="L96" s="101" t="s">
        <v>284</v>
      </c>
      <c r="M96" s="35"/>
      <c r="N96" s="35"/>
      <c r="O96" s="101"/>
      <c r="P96" s="101"/>
      <c r="Q96" s="101"/>
      <c r="R96" s="105" t="n">
        <v>32.6</v>
      </c>
      <c r="S96" s="101" t="s">
        <v>288</v>
      </c>
      <c r="T96" s="55" t="n">
        <f aca="false">IF($S96="USD",+$R96,VLOOKUP($S96,Rates!$A$3:$C$7,3)*$R96)</f>
        <v>32.6</v>
      </c>
      <c r="U96" s="122" t="n">
        <v>39347</v>
      </c>
      <c r="V96" s="18"/>
      <c r="W96" s="18"/>
      <c r="X96" s="87" t="n">
        <f aca="false">IF(AND($U96&gt;W$6,$U96&lt;=X$6),+$T96,0)</f>
        <v>0</v>
      </c>
      <c r="Y96" s="87" t="n">
        <f aca="false">IF(AND($U96&gt;X$6,$U96&lt;=Y$6),+$T96,0)</f>
        <v>0</v>
      </c>
      <c r="Z96" s="87" t="n">
        <f aca="false">IF(AND($U96&gt;Y$6,$U96&lt;=Z$6),+$T96,0)</f>
        <v>0</v>
      </c>
      <c r="AA96" s="87" t="n">
        <f aca="false">IF(AND($U96&gt;Z$6,$U96&lt;=AA$6),+$T96,0)</f>
        <v>0</v>
      </c>
      <c r="AB96" s="87" t="n">
        <f aca="false">IF(AND($U96&gt;AA$6,$U96&lt;=AB$6),+$T96,0)</f>
        <v>0</v>
      </c>
      <c r="AC96" s="87" t="n">
        <f aca="false">IF(AND($U96&gt;AB$6,$U96&lt;=AC$6),+$T96,0)</f>
        <v>0</v>
      </c>
      <c r="AD96" s="87" t="n">
        <f aca="false">IF(AND($U96&gt;AC$6,$U96&lt;=AD$6),+$T96,0)</f>
        <v>0</v>
      </c>
      <c r="AE96" s="87" t="n">
        <f aca="false">IF(AND($U96&gt;AD$6,$U96&lt;=AE$6),+$T96,0)</f>
        <v>0</v>
      </c>
      <c r="AF96" s="87" t="n">
        <f aca="false">IF(AND($U96&gt;AE$6,$U96&lt;=AF$6),+$T96,0)</f>
        <v>0</v>
      </c>
      <c r="AG96" s="87" t="n">
        <f aca="false">IF(AND($U96&gt;AF$6,$U96&lt;=AG$6),+$T96,0)</f>
        <v>0</v>
      </c>
      <c r="AH96" s="87" t="n">
        <f aca="false">IF(AND($U96&gt;AG$6,$U96&lt;=AH$6),+$T96,0)</f>
        <v>0</v>
      </c>
      <c r="AI96" s="87" t="n">
        <f aca="false">IF(AND($U96&gt;AH$6,$U96&lt;=AI$6),+$T96,0)</f>
        <v>0</v>
      </c>
      <c r="AJ96" s="87" t="n">
        <f aca="false">IF(AND($U96&gt;AI$6,$U96&lt;=AJ$6),+$T96,0)</f>
        <v>0</v>
      </c>
      <c r="AK96" s="87" t="n">
        <f aca="false">IF(AND($U96&gt;AJ$6,$U96&lt;=AK$6),+$T96,0)</f>
        <v>0</v>
      </c>
      <c r="AL96" s="87" t="n">
        <f aca="false">IF(AND($U96&gt;AK$6,$U96&lt;=AL$6),+$T96,0)</f>
        <v>0</v>
      </c>
      <c r="AM96" s="87" t="n">
        <f aca="false">IF(AND($U96&gt;AL$6,$U96&lt;=AM$6),+$T96,0)</f>
        <v>0</v>
      </c>
      <c r="AN96" s="87" t="n">
        <f aca="false">IF(AND($U96&gt;AM$6,$U96&lt;=AN$6),+$T96,0)</f>
        <v>0</v>
      </c>
      <c r="AO96" s="87" t="n">
        <f aca="false">IF(AND($U96&gt;AN$6,$U96&lt;=AO$6),+$T96,0)</f>
        <v>0</v>
      </c>
      <c r="AP96" s="87" t="n">
        <f aca="false">IF(AND($U96&gt;AO$6,$U96&lt;=AP$6),+$T96,0)</f>
        <v>0</v>
      </c>
      <c r="AQ96" s="87" t="n">
        <f aca="false">IF(AND($U96&gt;AP$6,$U96&lt;=AQ$6),+$T96,0)</f>
        <v>0</v>
      </c>
      <c r="AR96" s="87" t="n">
        <f aca="false">IF(AND($U96&gt;AQ$6,$U96&lt;=AR$6),+$T96,0)</f>
        <v>0</v>
      </c>
      <c r="AS96" s="87" t="n">
        <f aca="false">IF(AND($U96&gt;AR$6,$U96&lt;=AS$6),+$T96,0)</f>
        <v>0</v>
      </c>
      <c r="AT96" s="87" t="n">
        <f aca="false">IF(AND($U96&gt;AS$6,$U96&lt;=AT$6),+$T96,0)</f>
        <v>0</v>
      </c>
      <c r="AU96" s="87" t="n">
        <f aca="false">IF(AND($U96&gt;AT$6,$U96&lt;=AU$6),+$T96,0)</f>
        <v>0</v>
      </c>
      <c r="AV96" s="87" t="n">
        <f aca="false">IF(AND($U96&gt;AU$6,$U96&lt;=AV$6),+$T96,0)</f>
        <v>32.6</v>
      </c>
      <c r="AW96" s="87" t="n">
        <f aca="false">IF(AND($U96&gt;AV$6,$U96&lt;=AW$6),+$T96,0)</f>
        <v>0</v>
      </c>
      <c r="AX96" s="87" t="n">
        <f aca="false">IF(AND($U96&gt;AW$6,$U96&lt;=AX$6),+$T96,0)</f>
        <v>0</v>
      </c>
      <c r="AY96" s="87" t="n">
        <f aca="false">IF(AND($U96&gt;AX$6,$U96&lt;=AY$6),+$T96,0)</f>
        <v>0</v>
      </c>
      <c r="AZ96" s="87" t="n">
        <f aca="false">IF(AND($U96&gt;AY$6,$U96&lt;=AZ$6),+$T96,0)</f>
        <v>0</v>
      </c>
      <c r="BA96" s="87" t="n">
        <f aca="false">IF(AND($U96&gt;AZ$6,$U96&lt;=BA$6),+$T96,0)</f>
        <v>0</v>
      </c>
      <c r="BB96" s="87" t="n">
        <f aca="false">IF(AND($U96&gt;BA$6,$U96&lt;=BB$6),+$T96,0)</f>
        <v>0</v>
      </c>
      <c r="BC96" s="87" t="n">
        <f aca="false">IF(AND($U96&gt;BB$6,$U96&lt;=BC$6),+$T96,0)</f>
        <v>0</v>
      </c>
      <c r="BD96" s="87" t="n">
        <f aca="false">IF(AND($U96&gt;BC$6,$U96&lt;=BD$6),+$T96,0)</f>
        <v>0</v>
      </c>
      <c r="BE96" s="87" t="n">
        <f aca="false">IF(AND($U96&gt;BD$6,$U96&lt;=BE$6),+$T96,0)</f>
        <v>0</v>
      </c>
      <c r="BF96" s="87" t="n">
        <f aca="false">IF(AND($U96&gt;BE$6,$U96&lt;=BF$6),+$T96,0)</f>
        <v>0</v>
      </c>
      <c r="BG96" s="87" t="n">
        <f aca="false">IF(AND($U96&gt;BF$6,$U96&lt;=BG$6),+$T96,0)</f>
        <v>0</v>
      </c>
      <c r="BH96" s="87" t="n">
        <f aca="false">IF(AND($U96&gt;BG$6,$U96&lt;=BH$6),+$T96,0)</f>
        <v>0</v>
      </c>
      <c r="BI96" s="87" t="n">
        <f aca="false">IF(AND($U96&gt;BH$6,$U96&lt;=BI$6),+$T96,0)</f>
        <v>0</v>
      </c>
      <c r="BJ96" s="87" t="n">
        <f aca="false">IF(AND($U96&gt;BI$6,$U96&lt;=BJ$6),+$T96,0)</f>
        <v>0</v>
      </c>
      <c r="BK96" s="87" t="n">
        <f aca="false">IF(AND($U96&gt;BJ$6,$U96&lt;=BK$6),+$T96,0)</f>
        <v>0</v>
      </c>
      <c r="BL96" s="87" t="n">
        <f aca="false">IF(AND($U96&gt;BK$6,$U96&lt;=BL$6),+$T96,0)</f>
        <v>0</v>
      </c>
      <c r="BM96" s="87" t="n">
        <f aca="false">IF(AND($U96&gt;BL$6,$U96&lt;=BM$6),+$T96,0)</f>
        <v>0</v>
      </c>
      <c r="BN96" s="87" t="n">
        <f aca="false">IF(AND($U96&gt;BM$6,$U96&lt;=BN$6),+$T96,0)</f>
        <v>0</v>
      </c>
      <c r="BO96" s="87" t="n">
        <f aca="false">IF(AND($U96&gt;BN$6,$U96&lt;=BO$6),+$T96,0)</f>
        <v>0</v>
      </c>
      <c r="BP96" s="87" t="n">
        <f aca="false">IF(AND($U96&gt;BO$6,$U96&lt;=BP$6),+$T96,0)</f>
        <v>0</v>
      </c>
      <c r="BQ96" s="87" t="n">
        <f aca="false">IF(AND($U96&gt;BP$6,$U96&lt;=BQ$6),+$T96,0)</f>
        <v>0</v>
      </c>
      <c r="BR96" s="87" t="n">
        <f aca="false">IF(AND($U96&gt;BQ$6,$U96&lt;=BR$6),+$T96,0)</f>
        <v>0</v>
      </c>
      <c r="BS96" s="87" t="n">
        <f aca="false">IF(AND($U96&gt;BR$6,$U96&lt;=BS$6),+$T96,0)</f>
        <v>0</v>
      </c>
      <c r="BT96" s="87" t="n">
        <f aca="false">IF(AND($U96&gt;BS$6,$U96&lt;=BT$6),+$T96,0)</f>
        <v>0</v>
      </c>
      <c r="BU96" s="87" t="n">
        <f aca="false">IF(AND($U96&gt;BT$6,$U96&lt;=BU$6),+$T96,0)</f>
        <v>0</v>
      </c>
      <c r="BV96" s="87" t="n">
        <f aca="false">IF(AND($U96&gt;BU$6,$U96&lt;=BV$6),+$T96,0)</f>
        <v>0</v>
      </c>
      <c r="BW96" s="87" t="n">
        <f aca="false">IF(AND($U96&gt;BV$6,$U96&lt;=BW$6),+$T96,0)</f>
        <v>0</v>
      </c>
      <c r="BX96" s="87" t="n">
        <f aca="false">IF(AND($U96&gt;BW$6,$U96&lt;=BX$6),+$T96,0)</f>
        <v>0</v>
      </c>
      <c r="BY96" s="87" t="n">
        <f aca="false">IF(AND($U96&gt;BX$6,$U96&lt;=BY$6),+$T96,0)</f>
        <v>0</v>
      </c>
      <c r="BZ96" s="87" t="n">
        <f aca="false">IF(AND($U96&gt;BY$6,$U96&lt;=BZ$6),+$T96,0)</f>
        <v>0</v>
      </c>
      <c r="CA96" s="87" t="n">
        <f aca="false">IF(AND($U96&gt;BZ$6,$U96&lt;=CA$6),+$T96,0)</f>
        <v>0</v>
      </c>
      <c r="CB96" s="87" t="n">
        <f aca="false">IF(AND($U96&gt;CA$6,$U96&lt;=CB$6),+$T96,0)</f>
        <v>0</v>
      </c>
      <c r="CC96" s="87" t="n">
        <f aca="false">IF(AND($U96&gt;CB$6,$U96&lt;=CC$6),+$T96,0)</f>
        <v>0</v>
      </c>
      <c r="CD96" s="87" t="n">
        <f aca="false">IF(AND($U96&gt;CC$6,$U96&lt;=CD$6),+$T96,0)</f>
        <v>0</v>
      </c>
      <c r="CE96" s="87" t="n">
        <f aca="false">IF(AND($U96&gt;CD$6,$U96&lt;=CE$6),+$T96,0)</f>
        <v>0</v>
      </c>
      <c r="CF96" s="87" t="n">
        <f aca="false">IF(AND($U96&gt;CE$6,$U96&lt;=CF$6),+$T96,0)</f>
        <v>0</v>
      </c>
      <c r="CG96" s="87" t="n">
        <f aca="false">IF(AND($U96&gt;CF$6,$U96&lt;=CG$6),+$T96,0)</f>
        <v>0</v>
      </c>
      <c r="CH96" s="87" t="n">
        <f aca="false">IF(AND($U96&gt;CG$6,$U96&lt;=CH$6),+$T96,0)</f>
        <v>0</v>
      </c>
      <c r="CI96" s="87" t="n">
        <f aca="false">IF(AND($U96&gt;CH$6,$U96&lt;=CI$6),+$T96,0)</f>
        <v>0</v>
      </c>
      <c r="CJ96" s="87" t="n">
        <f aca="false">IF(AND($U96&gt;CI$6,$U96&lt;=CJ$6),+$T96,0)</f>
        <v>0</v>
      </c>
      <c r="CK96" s="87" t="n">
        <f aca="false">IF(AND($U96&gt;CJ$6,$U96&lt;=CK$6),+$T96,0)</f>
        <v>0</v>
      </c>
      <c r="CL96" s="87" t="n">
        <f aca="false">IF(AND($U96&gt;CK$6,$U96&lt;=CL$6),+$T96,0)</f>
        <v>0</v>
      </c>
      <c r="CM96" s="87" t="n">
        <f aca="false">IF(AND($U96&gt;CL$6,$U96&lt;=CM$6),+$T96,0)</f>
        <v>0</v>
      </c>
      <c r="CN96" s="87" t="n">
        <f aca="false">IF(AND($U96&gt;CM$6,$U96&lt;=CN$6),+$T96,0)</f>
        <v>0</v>
      </c>
      <c r="CO96" s="87" t="n">
        <f aca="false">IF(AND($U96&gt;CN$6,$U96&lt;=CO$6),+$T96,0)</f>
        <v>0</v>
      </c>
      <c r="CP96" s="87" t="n">
        <f aca="false">IF(AND($U96&gt;CO$6,$U96&lt;=CP$6),+$T96,0)</f>
        <v>0</v>
      </c>
      <c r="CQ96" s="87" t="n">
        <f aca="false">IF(AND($U96&gt;CP$6,$U96&lt;=CQ$6),+$T96,0)</f>
        <v>0</v>
      </c>
      <c r="CR96" s="87" t="n">
        <f aca="false">IF(AND($U96&gt;CQ$6,$U96&lt;=CR$6),+$T96,0)</f>
        <v>0</v>
      </c>
      <c r="CS96" s="87" t="n">
        <f aca="false">IF(AND($U96&gt;CR$6,$U96&lt;=CS$6),+$T96,0)</f>
        <v>0</v>
      </c>
      <c r="CT96" s="87" t="n">
        <f aca="false">IF(AND($U96&gt;CS$6,$U96&lt;=CT$6),+$T96,0)</f>
        <v>0</v>
      </c>
      <c r="CU96" s="87" t="n">
        <f aca="false">IF(AND($U96&gt;CT$6,$U96&lt;=CU$6),+$T96,0)</f>
        <v>0</v>
      </c>
      <c r="CV96" s="87" t="n">
        <f aca="false">IF(AND($U96&gt;CU$6,$U96&lt;=CV$6),+$T96,0)</f>
        <v>0</v>
      </c>
      <c r="CW96" s="87" t="n">
        <f aca="false">IF(AND($U96&gt;CV$6,$U96&lt;=CW$6),+$T96,0)</f>
        <v>0</v>
      </c>
      <c r="CX96" s="87" t="n">
        <f aca="false">IF(AND($U96&gt;CW$6,$U96&lt;=CX$6),+$T96,0)</f>
        <v>0</v>
      </c>
      <c r="CY96" s="87" t="n">
        <f aca="false">IF(AND($U96&gt;CX$6,$U96&lt;=CY$6),+$T96,0)</f>
        <v>0</v>
      </c>
      <c r="CZ96" s="87" t="n">
        <f aca="false">IF(AND($U96&gt;CY$6,$U96&lt;=CZ$6),+$T96,0)</f>
        <v>0</v>
      </c>
      <c r="DA96" s="87" t="n">
        <f aca="false">IF(AND($U96&gt;CZ$6,$U96&lt;=DA$6),+$T96,0)</f>
        <v>0</v>
      </c>
      <c r="DB96" s="87" t="n">
        <f aca="false">IF(AND($U96&gt;DA$6,$U96&lt;=DB$6),+$T96,0)</f>
        <v>0</v>
      </c>
      <c r="DC96" s="87" t="n">
        <f aca="false">IF(AND($U96&gt;DB$6,$U96&lt;=DC$6),+$T96,0)</f>
        <v>0</v>
      </c>
      <c r="DD96" s="87" t="n">
        <f aca="false">IF(AND($U96&gt;DC$6,$U96&lt;=DD$6),+$T96,0)</f>
        <v>0</v>
      </c>
      <c r="DE96" s="87" t="n">
        <f aca="false">IF(AND($U96&gt;DD$6,$U96&lt;=DE$6),+$T96,0)</f>
        <v>0</v>
      </c>
      <c r="DF96" s="87" t="n">
        <f aca="false">IF(AND($U96&gt;DE$6,$U96&lt;=DF$6),+$T96,0)</f>
        <v>0</v>
      </c>
      <c r="DG96" s="87" t="n">
        <f aca="false">IF(AND($U96&gt;DF$6,$U96&lt;=DG$6),+$T96,0)</f>
        <v>0</v>
      </c>
      <c r="DH96" s="87" t="n">
        <f aca="false">IF(AND($U96&gt;DG$6,$U96&lt;=DH$6),+$T96,0)</f>
        <v>0</v>
      </c>
      <c r="DI96" s="87" t="n">
        <f aca="false">IF(AND($U96&gt;DH$6,$U96&lt;=DI$6),+$T96,0)</f>
        <v>0</v>
      </c>
      <c r="DJ96" s="87" t="n">
        <f aca="false">IF(AND($U96&gt;DI$6,$U96&lt;=DJ$6),+$T96,0)</f>
        <v>0</v>
      </c>
      <c r="DK96" s="87" t="n">
        <f aca="false">IF(AND($U96&gt;DJ$6,$U96&lt;=DK$6),+$T96,0)</f>
        <v>0</v>
      </c>
      <c r="DL96" s="87" t="n">
        <f aca="false">IF(AND($U96&gt;DK$6,$U96&lt;=DL$6),+$T96,0)</f>
        <v>0</v>
      </c>
      <c r="DM96" s="87" t="n">
        <f aca="false">IF(AND($U96&gt;DL$6,$U96&lt;=DM$6),+$T96,0)</f>
        <v>0</v>
      </c>
      <c r="DN96" s="87" t="n">
        <f aca="false">IF(AND($U96&gt;DM$6,$U96&lt;=DN$6),+$T96,0)</f>
        <v>0</v>
      </c>
      <c r="DO96" s="87" t="n">
        <f aca="false">IF(AND($U96&gt;DN$6,$U96&lt;=DO$6),+$T96,0)</f>
        <v>0</v>
      </c>
      <c r="DP96" s="87" t="n">
        <f aca="false">IF(AND($U96&gt;DO$6,$U96&lt;=DP$6),+$T96,0)</f>
        <v>0</v>
      </c>
      <c r="DQ96" s="87" t="n">
        <f aca="false">IF(AND($U96&gt;DP$6,$U96&lt;=DQ$6),+$T96,0)</f>
        <v>0</v>
      </c>
      <c r="DR96" s="87" t="n">
        <f aca="false">IF(AND($U96&gt;DQ$6,$U96&lt;=DR$6),+$T96,0)</f>
        <v>0</v>
      </c>
      <c r="DS96" s="87" t="n">
        <f aca="false">IF(AND($U96&gt;DR$6,$U96&lt;=DS$6),+$T96,0)</f>
        <v>0</v>
      </c>
      <c r="DT96" s="87" t="n">
        <f aca="false">IF(AND($U96&gt;DS$6,$U96&lt;=DT$6),+$T96,0)</f>
        <v>0</v>
      </c>
      <c r="DU96" s="87" t="n">
        <f aca="false">IF(AND($U96&gt;DT$6,$U96&lt;=DU$6),+$T96,0)</f>
        <v>0</v>
      </c>
      <c r="DV96" s="87" t="n">
        <f aca="false">IF(AND($U96&gt;DU$6,$U96&lt;=DV$6),+$T96,0)</f>
        <v>0</v>
      </c>
      <c r="DW96" s="87" t="n">
        <f aca="false">IF(AND($U96&gt;DV$6,$U96&lt;=DW$6),+$T96,0)</f>
        <v>0</v>
      </c>
      <c r="DX96" s="87" t="n">
        <f aca="false">IF(AND($U96&gt;DW$6,$U96&lt;=DX$6),+$T96,0)</f>
        <v>0</v>
      </c>
      <c r="DY96" s="87" t="n">
        <f aca="false">IF(AND($U96&gt;DX$6,$U96&lt;=DY$6),+$T96,0)</f>
        <v>0</v>
      </c>
      <c r="DZ96" s="87" t="n">
        <f aca="false">IF(AND($U96&gt;DY$6,$U96&lt;=DZ$6),+$T96,0)</f>
        <v>0</v>
      </c>
      <c r="EA96" s="87" t="n">
        <f aca="false">IF(AND($U96&gt;DZ$6,$U96&lt;=EA$6),+$T96,0)</f>
        <v>0</v>
      </c>
      <c r="EB96" s="87" t="n">
        <f aca="false">IF(AND($U96&gt;EA$6,$U96&lt;=EB$6),+$T96,0)</f>
        <v>0</v>
      </c>
      <c r="EC96" s="87" t="n">
        <f aca="false">IF(AND($U96&gt;EB$6,$U96&lt;=EC$6),+$T96,0)</f>
        <v>0</v>
      </c>
      <c r="ED96" s="87" t="n">
        <f aca="false">IF(AND($U96&gt;EC$6,$U96&lt;=ED$6),+$T96,0)</f>
        <v>0</v>
      </c>
      <c r="EE96" s="87" t="n">
        <f aca="false">IF(AND($U96&gt;ED$6,$U96&lt;=EE$6),+$T96,0)</f>
        <v>0</v>
      </c>
      <c r="EF96" s="87" t="n">
        <f aca="false">IF(AND($U96&gt;EE$6,$U96&lt;=EF$6),+$T96,0)</f>
        <v>0</v>
      </c>
      <c r="EG96" s="87" t="n">
        <f aca="false">IF(AND($U96&gt;EF$6,$U96&lt;=EG$6),+$T96,0)</f>
        <v>0</v>
      </c>
      <c r="EH96" s="87" t="n">
        <f aca="false">IF(AND($U96&gt;EG$6,$U96&lt;=EH$6),+$T96,0)</f>
        <v>0</v>
      </c>
      <c r="EI96" s="87" t="n">
        <f aca="false">IF(AND($U96&gt;EH$6,$U96&lt;=EI$6),+$T96,0)</f>
        <v>0</v>
      </c>
      <c r="EJ96" s="87" t="n">
        <f aca="false">IF(AND($U96&gt;EI$6,$U96&lt;=EJ$6),+$T96,0)</f>
        <v>0</v>
      </c>
      <c r="EK96" s="87" t="n">
        <f aca="false">IF(AND($U96&gt;EJ$6,$U96&lt;=EK$6),+$T96,0)</f>
        <v>0</v>
      </c>
      <c r="EL96" s="87" t="n">
        <f aca="false">IF(AND($U96&gt;EK$6,$U96&lt;=EL$6),+$T96,0)</f>
        <v>0</v>
      </c>
      <c r="EM96" s="87" t="n">
        <f aca="false">IF(AND($U96&gt;EL$6,$U96&lt;=EM$6),+$T96,0)</f>
        <v>0</v>
      </c>
      <c r="EN96" s="87" t="n">
        <f aca="false">IF(AND($U96&gt;EM$6,$U96&lt;=EN$6),+$T96,0)</f>
        <v>0</v>
      </c>
      <c r="EO96" s="87" t="n">
        <f aca="false">IF(AND($U96&gt;EN$6,$U96&lt;=EO$6),+$T96,0)</f>
        <v>0</v>
      </c>
      <c r="EP96" s="87" t="n">
        <f aca="false">IF(AND($U96&gt;EO$6,$U96&lt;=EP$6),+$T96,0)</f>
        <v>0</v>
      </c>
      <c r="EQ96" s="87" t="n">
        <f aca="false">IF(AND($U96&gt;EP$6,$U96&lt;=EQ$6),+$T96,0)</f>
        <v>0</v>
      </c>
      <c r="ER96" s="87" t="n">
        <f aca="false">IF(AND($U96&gt;EQ$6,$U96&lt;=ER$6),+$T96,0)</f>
        <v>0</v>
      </c>
      <c r="ES96" s="87" t="n">
        <f aca="false">IF(AND($U96&gt;ER$6,$U96&lt;=ES$6),+$T96,0)</f>
        <v>0</v>
      </c>
      <c r="ET96" s="87" t="n">
        <f aca="false">IF(AND($U96&gt;ES$6,$U96&lt;=ET$6),+$T96,0)</f>
        <v>0</v>
      </c>
      <c r="EU96" s="87" t="n">
        <f aca="false">IF(AND($U96&gt;ET$6,$U96&lt;=EU$6),+$T96,0)</f>
        <v>0</v>
      </c>
      <c r="EV96" s="87" t="n">
        <f aca="false">IF(AND($U96&gt;EU$6,$U96&lt;=EV$6),+$T96,0)</f>
        <v>0</v>
      </c>
      <c r="EW96" s="87" t="n">
        <f aca="false">IF(AND($U96&gt;EV$6,$U96&lt;=EW$6),+$T96,0)</f>
        <v>0</v>
      </c>
      <c r="EX96" s="87" t="n">
        <f aca="false">IF(AND($U96&gt;EW$6,$U96&lt;=EX$6),+$T96,0)</f>
        <v>0</v>
      </c>
      <c r="EY96" s="87" t="n">
        <f aca="false">IF(AND($U96&gt;EX$6,$U96&lt;=EY$6),+$T96,0)</f>
        <v>0</v>
      </c>
      <c r="EZ96" s="87" t="n">
        <f aca="false">IF(AND($U96&gt;EY$6,$U96&lt;=EZ$6),+$T96,0)</f>
        <v>0</v>
      </c>
      <c r="FA96" s="87" t="n">
        <f aca="false">IF(AND($U96&gt;EZ$6,$U96&lt;=FA$6),+$T96,0)</f>
        <v>0</v>
      </c>
      <c r="FB96" s="87" t="n">
        <f aca="false">IF(AND($U96&gt;FA$6,$U96&lt;=FB$6),+$T96,0)</f>
        <v>0</v>
      </c>
      <c r="FC96" s="87" t="n">
        <f aca="false">IF(AND($U96&gt;FB$6,$U96&lt;=FC$6),+$T96,0)</f>
        <v>0</v>
      </c>
      <c r="FD96" s="87" t="n">
        <f aca="false">IF(AND($U96&gt;FC$6,$U96&lt;=FD$6),+$T96,0)</f>
        <v>0</v>
      </c>
      <c r="FE96" s="87" t="n">
        <f aca="false">IF(AND($U96&gt;FD$6,$U96&lt;=FE$6),+$T96,0)</f>
        <v>0</v>
      </c>
      <c r="FF96" s="87" t="n">
        <f aca="false">IF(AND($U96&gt;FE$6,$U96&lt;=FF$6),+$T96,0)</f>
        <v>0</v>
      </c>
      <c r="FG96" s="87" t="n">
        <f aca="false">IF(AND($U96&gt;FF$6,$U96&lt;=FG$6),+$T96,0)</f>
        <v>0</v>
      </c>
      <c r="FH96" s="87" t="n">
        <f aca="false">IF(AND($U96&gt;FG$6,$U96&lt;=FH$6),+$T96,0)</f>
        <v>0</v>
      </c>
      <c r="FI96" s="87" t="n">
        <f aca="false">IF(AND($U96&gt;FH$6,$U96&lt;=FI$6),+$T96,0)</f>
        <v>0</v>
      </c>
      <c r="FJ96" s="87" t="n">
        <f aca="false">IF(AND($U96&gt;FI$6,$U96&lt;=FJ$6),+$T96,0)</f>
        <v>0</v>
      </c>
      <c r="FK96" s="87" t="n">
        <f aca="false">IF(AND($U96&gt;FJ$6,$U96&lt;=FK$6),+$T96,0)</f>
        <v>0</v>
      </c>
      <c r="FL96" s="87" t="n">
        <f aca="false">IF(AND($U96&gt;FK$6,$U96&lt;=FL$6),+$T96,0)</f>
        <v>0</v>
      </c>
      <c r="FM96" s="87" t="n">
        <f aca="false">IF(AND($U96&gt;FL$6,$U96&lt;=FM$6),+$T96,0)</f>
        <v>0</v>
      </c>
      <c r="FN96" s="87" t="n">
        <f aca="false">IF(AND($U96&gt;FM$6,$U96&lt;=FN$6),+$T96,0)</f>
        <v>0</v>
      </c>
      <c r="FO96" s="87" t="n">
        <f aca="false">IF(AND($U96&gt;FN$6,$U96&lt;=FO$6),+$T96,0)</f>
        <v>0</v>
      </c>
      <c r="FP96" s="87" t="n">
        <f aca="false">IF(AND($U96&gt;FO$6,$U96&lt;=FP$6),+$T96,0)</f>
        <v>0</v>
      </c>
      <c r="FQ96" s="87" t="n">
        <f aca="false">IF(AND($U96&gt;FP$6,$U96&lt;=FQ$6),+$T96,0)</f>
        <v>0</v>
      </c>
      <c r="FR96" s="87" t="n">
        <f aca="false">IF(AND($U96&gt;FQ$6,$U96&lt;=FR$6),+$T96,0)</f>
        <v>0</v>
      </c>
      <c r="FS96" s="87" t="n">
        <f aca="false">IF(AND($U96&gt;FR$6,$U96&lt;=FS$6),+$T96,0)</f>
        <v>0</v>
      </c>
      <c r="FT96" s="87" t="n">
        <f aca="false">IF(AND($U96&gt;FS$6,$U96&lt;=FT$6),+$T96,0)</f>
        <v>0</v>
      </c>
      <c r="FU96" s="87" t="n">
        <f aca="false">IF(AND($U96&gt;FT$6,$U96&lt;=FU$6),+$T96,0)</f>
        <v>0</v>
      </c>
      <c r="FV96" s="87" t="n">
        <f aca="false">IF(AND($U96&gt;FU$6,$U96&lt;=FV$6),+$T96,0)</f>
        <v>0</v>
      </c>
      <c r="FW96" s="87" t="n">
        <f aca="false">IF(AND($U96&gt;FV$6,$U96&lt;=FW$6),+$T96,0)</f>
        <v>0</v>
      </c>
      <c r="FX96" s="87" t="n">
        <f aca="false">IF(AND($U96&gt;FW$6,$U96&lt;=FX$6),+$T96,0)</f>
        <v>0</v>
      </c>
      <c r="FY96" s="87" t="n">
        <f aca="false">IF(AND($U96&gt;FX$6,$U96&lt;=FY$6),+$T96,0)</f>
        <v>0</v>
      </c>
      <c r="FZ96" s="87" t="n">
        <f aca="false">IF(AND($U96&gt;FY$6,$U96&lt;=FZ$6),+$T96,0)</f>
        <v>0</v>
      </c>
      <c r="GA96" s="87" t="n">
        <f aca="false">IF(AND($U96&gt;FZ$6,$U96&lt;=GA$6),+$T96,0)</f>
        <v>0</v>
      </c>
      <c r="GB96" s="87" t="n">
        <f aca="false">IF(AND($U96&gt;GA$6,$U96&lt;=GB$6),+$T96,0)</f>
        <v>0</v>
      </c>
      <c r="GC96" s="18"/>
      <c r="GD96" s="65" t="n">
        <f aca="false">SUM($X96:$GC96)</f>
        <v>32.6</v>
      </c>
      <c r="GE96" s="65" t="n">
        <f aca="false">+GD96-T96</f>
        <v>0</v>
      </c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  <c r="IV96" s="18"/>
      <c r="IW96" s="18"/>
    </row>
    <row r="97" customFormat="false" ht="12.75" hidden="false" customHeight="false" outlineLevel="0" collapsed="false">
      <c r="A97" s="96" t="n">
        <v>3</v>
      </c>
      <c r="B97" s="86" t="s">
        <v>260</v>
      </c>
      <c r="C97" s="97" t="s">
        <v>256</v>
      </c>
      <c r="D97" s="98" t="s">
        <v>280</v>
      </c>
      <c r="E97" s="0" t="s">
        <v>302</v>
      </c>
      <c r="F97" s="99" t="n">
        <v>37134</v>
      </c>
      <c r="G97" s="0" t="s">
        <v>361</v>
      </c>
      <c r="H97" s="88" t="s">
        <v>340</v>
      </c>
      <c r="I97" s="43" t="s">
        <v>341</v>
      </c>
      <c r="J97" s="39" t="s">
        <v>283</v>
      </c>
      <c r="K97" s="39"/>
      <c r="L97" s="101" t="s">
        <v>284</v>
      </c>
      <c r="M97" s="35"/>
      <c r="N97" s="35"/>
      <c r="O97" s="101"/>
      <c r="P97" s="101"/>
      <c r="Q97" s="101"/>
      <c r="R97" s="105" t="n">
        <v>33.7</v>
      </c>
      <c r="S97" s="101" t="s">
        <v>288</v>
      </c>
      <c r="T97" s="55" t="n">
        <f aca="false">IF($S97="USD",+$R97,VLOOKUP($S97,Rates!$A$3:$C$7,3)*$R97)</f>
        <v>33.7</v>
      </c>
      <c r="U97" s="122" t="n">
        <v>39173</v>
      </c>
      <c r="V97" s="18"/>
      <c r="W97" s="18"/>
      <c r="X97" s="87" t="n">
        <f aca="false">IF(AND($U97&gt;W$6,$U97&lt;=X$6),+$T97,0)</f>
        <v>0</v>
      </c>
      <c r="Y97" s="87" t="n">
        <f aca="false">IF(AND($U97&gt;X$6,$U97&lt;=Y$6),+$T97,0)</f>
        <v>0</v>
      </c>
      <c r="Z97" s="87" t="n">
        <f aca="false">IF(AND($U97&gt;Y$6,$U97&lt;=Z$6),+$T97,0)</f>
        <v>0</v>
      </c>
      <c r="AA97" s="87" t="n">
        <f aca="false">IF(AND($U97&gt;Z$6,$U97&lt;=AA$6),+$T97,0)</f>
        <v>0</v>
      </c>
      <c r="AB97" s="87" t="n">
        <f aca="false">IF(AND($U97&gt;AA$6,$U97&lt;=AB$6),+$T97,0)</f>
        <v>0</v>
      </c>
      <c r="AC97" s="87" t="n">
        <f aca="false">IF(AND($U97&gt;AB$6,$U97&lt;=AC$6),+$T97,0)</f>
        <v>0</v>
      </c>
      <c r="AD97" s="87" t="n">
        <f aca="false">IF(AND($U97&gt;AC$6,$U97&lt;=AD$6),+$T97,0)</f>
        <v>0</v>
      </c>
      <c r="AE97" s="87" t="n">
        <f aca="false">IF(AND($U97&gt;AD$6,$U97&lt;=AE$6),+$T97,0)</f>
        <v>0</v>
      </c>
      <c r="AF97" s="87" t="n">
        <f aca="false">IF(AND($U97&gt;AE$6,$U97&lt;=AF$6),+$T97,0)</f>
        <v>0</v>
      </c>
      <c r="AG97" s="87" t="n">
        <f aca="false">IF(AND($U97&gt;AF$6,$U97&lt;=AG$6),+$T97,0)</f>
        <v>0</v>
      </c>
      <c r="AH97" s="87" t="n">
        <f aca="false">IF(AND($U97&gt;AG$6,$U97&lt;=AH$6),+$T97,0)</f>
        <v>0</v>
      </c>
      <c r="AI97" s="87" t="n">
        <f aca="false">IF(AND($U97&gt;AH$6,$U97&lt;=AI$6),+$T97,0)</f>
        <v>0</v>
      </c>
      <c r="AJ97" s="87" t="n">
        <f aca="false">IF(AND($U97&gt;AI$6,$U97&lt;=AJ$6),+$T97,0)</f>
        <v>0</v>
      </c>
      <c r="AK97" s="87" t="n">
        <f aca="false">IF(AND($U97&gt;AJ$6,$U97&lt;=AK$6),+$T97,0)</f>
        <v>0</v>
      </c>
      <c r="AL97" s="87" t="n">
        <f aca="false">IF(AND($U97&gt;AK$6,$U97&lt;=AL$6),+$T97,0)</f>
        <v>0</v>
      </c>
      <c r="AM97" s="87" t="n">
        <f aca="false">IF(AND($U97&gt;AL$6,$U97&lt;=AM$6),+$T97,0)</f>
        <v>0</v>
      </c>
      <c r="AN97" s="87" t="n">
        <f aca="false">IF(AND($U97&gt;AM$6,$U97&lt;=AN$6),+$T97,0)</f>
        <v>0</v>
      </c>
      <c r="AO97" s="87" t="n">
        <f aca="false">IF(AND($U97&gt;AN$6,$U97&lt;=AO$6),+$T97,0)</f>
        <v>0</v>
      </c>
      <c r="AP97" s="87" t="n">
        <f aca="false">IF(AND($U97&gt;AO$6,$U97&lt;=AP$6),+$T97,0)</f>
        <v>0</v>
      </c>
      <c r="AQ97" s="87" t="n">
        <f aca="false">IF(AND($U97&gt;AP$6,$U97&lt;=AQ$6),+$T97,0)</f>
        <v>0</v>
      </c>
      <c r="AR97" s="87" t="n">
        <f aca="false">IF(AND($U97&gt;AQ$6,$U97&lt;=AR$6),+$T97,0)</f>
        <v>0</v>
      </c>
      <c r="AS97" s="87" t="n">
        <f aca="false">IF(AND($U97&gt;AR$6,$U97&lt;=AS$6),+$T97,0)</f>
        <v>0</v>
      </c>
      <c r="AT97" s="87" t="n">
        <f aca="false">IF(AND($U97&gt;AS$6,$U97&lt;=AT$6),+$T97,0)</f>
        <v>0</v>
      </c>
      <c r="AU97" s="87" t="n">
        <f aca="false">IF(AND($U97&gt;AT$6,$U97&lt;=AU$6),+$T97,0)</f>
        <v>33.7</v>
      </c>
      <c r="AV97" s="87" t="n">
        <f aca="false">IF(AND($U97&gt;AU$6,$U97&lt;=AV$6),+$T97,0)</f>
        <v>0</v>
      </c>
      <c r="AW97" s="87" t="n">
        <f aca="false">IF(AND($U97&gt;AV$6,$U97&lt;=AW$6),+$T97,0)</f>
        <v>0</v>
      </c>
      <c r="AX97" s="87" t="n">
        <f aca="false">IF(AND($U97&gt;AW$6,$U97&lt;=AX$6),+$T97,0)</f>
        <v>0</v>
      </c>
      <c r="AY97" s="87" t="n">
        <f aca="false">IF(AND($U97&gt;AX$6,$U97&lt;=AY$6),+$T97,0)</f>
        <v>0</v>
      </c>
      <c r="AZ97" s="87" t="n">
        <f aca="false">IF(AND($U97&gt;AY$6,$U97&lt;=AZ$6),+$T97,0)</f>
        <v>0</v>
      </c>
      <c r="BA97" s="87" t="n">
        <f aca="false">IF(AND($U97&gt;AZ$6,$U97&lt;=BA$6),+$T97,0)</f>
        <v>0</v>
      </c>
      <c r="BB97" s="87" t="n">
        <f aca="false">IF(AND($U97&gt;BA$6,$U97&lt;=BB$6),+$T97,0)</f>
        <v>0</v>
      </c>
      <c r="BC97" s="87" t="n">
        <f aca="false">IF(AND($U97&gt;BB$6,$U97&lt;=BC$6),+$T97,0)</f>
        <v>0</v>
      </c>
      <c r="BD97" s="87" t="n">
        <f aca="false">IF(AND($U97&gt;BC$6,$U97&lt;=BD$6),+$T97,0)</f>
        <v>0</v>
      </c>
      <c r="BE97" s="87" t="n">
        <f aca="false">IF(AND($U97&gt;BD$6,$U97&lt;=BE$6),+$T97,0)</f>
        <v>0</v>
      </c>
      <c r="BF97" s="87" t="n">
        <f aca="false">IF(AND($U97&gt;BE$6,$U97&lt;=BF$6),+$T97,0)</f>
        <v>0</v>
      </c>
      <c r="BG97" s="87" t="n">
        <f aca="false">IF(AND($U97&gt;BF$6,$U97&lt;=BG$6),+$T97,0)</f>
        <v>0</v>
      </c>
      <c r="BH97" s="87" t="n">
        <f aca="false">IF(AND($U97&gt;BG$6,$U97&lt;=BH$6),+$T97,0)</f>
        <v>0</v>
      </c>
      <c r="BI97" s="87" t="n">
        <f aca="false">IF(AND($U97&gt;BH$6,$U97&lt;=BI$6),+$T97,0)</f>
        <v>0</v>
      </c>
      <c r="BJ97" s="87" t="n">
        <f aca="false">IF(AND($U97&gt;BI$6,$U97&lt;=BJ$6),+$T97,0)</f>
        <v>0</v>
      </c>
      <c r="BK97" s="87" t="n">
        <f aca="false">IF(AND($U97&gt;BJ$6,$U97&lt;=BK$6),+$T97,0)</f>
        <v>0</v>
      </c>
      <c r="BL97" s="87" t="n">
        <f aca="false">IF(AND($U97&gt;BK$6,$U97&lt;=BL$6),+$T97,0)</f>
        <v>0</v>
      </c>
      <c r="BM97" s="87" t="n">
        <f aca="false">IF(AND($U97&gt;BL$6,$U97&lt;=BM$6),+$T97,0)</f>
        <v>0</v>
      </c>
      <c r="BN97" s="87" t="n">
        <f aca="false">IF(AND($U97&gt;BM$6,$U97&lt;=BN$6),+$T97,0)</f>
        <v>0</v>
      </c>
      <c r="BO97" s="87" t="n">
        <f aca="false">IF(AND($U97&gt;BN$6,$U97&lt;=BO$6),+$T97,0)</f>
        <v>0</v>
      </c>
      <c r="BP97" s="87" t="n">
        <f aca="false">IF(AND($U97&gt;BO$6,$U97&lt;=BP$6),+$T97,0)</f>
        <v>0</v>
      </c>
      <c r="BQ97" s="87" t="n">
        <f aca="false">IF(AND($U97&gt;BP$6,$U97&lt;=BQ$6),+$T97,0)</f>
        <v>0</v>
      </c>
      <c r="BR97" s="87" t="n">
        <f aca="false">IF(AND($U97&gt;BQ$6,$U97&lt;=BR$6),+$T97,0)</f>
        <v>0</v>
      </c>
      <c r="BS97" s="87" t="n">
        <f aca="false">IF(AND($U97&gt;BR$6,$U97&lt;=BS$6),+$T97,0)</f>
        <v>0</v>
      </c>
      <c r="BT97" s="87" t="n">
        <f aca="false">IF(AND($U97&gt;BS$6,$U97&lt;=BT$6),+$T97,0)</f>
        <v>0</v>
      </c>
      <c r="BU97" s="87" t="n">
        <f aca="false">IF(AND($U97&gt;BT$6,$U97&lt;=BU$6),+$T97,0)</f>
        <v>0</v>
      </c>
      <c r="BV97" s="87" t="n">
        <f aca="false">IF(AND($U97&gt;BU$6,$U97&lt;=BV$6),+$T97,0)</f>
        <v>0</v>
      </c>
      <c r="BW97" s="87" t="n">
        <f aca="false">IF(AND($U97&gt;BV$6,$U97&lt;=BW$6),+$T97,0)</f>
        <v>0</v>
      </c>
      <c r="BX97" s="87" t="n">
        <f aca="false">IF(AND($U97&gt;BW$6,$U97&lt;=BX$6),+$T97,0)</f>
        <v>0</v>
      </c>
      <c r="BY97" s="87" t="n">
        <f aca="false">IF(AND($U97&gt;BX$6,$U97&lt;=BY$6),+$T97,0)</f>
        <v>0</v>
      </c>
      <c r="BZ97" s="87" t="n">
        <f aca="false">IF(AND($U97&gt;BY$6,$U97&lt;=BZ$6),+$T97,0)</f>
        <v>0</v>
      </c>
      <c r="CA97" s="87" t="n">
        <f aca="false">IF(AND($U97&gt;BZ$6,$U97&lt;=CA$6),+$T97,0)</f>
        <v>0</v>
      </c>
      <c r="CB97" s="87" t="n">
        <f aca="false">IF(AND($U97&gt;CA$6,$U97&lt;=CB$6),+$T97,0)</f>
        <v>0</v>
      </c>
      <c r="CC97" s="87" t="n">
        <f aca="false">IF(AND($U97&gt;CB$6,$U97&lt;=CC$6),+$T97,0)</f>
        <v>0</v>
      </c>
      <c r="CD97" s="87" t="n">
        <f aca="false">IF(AND($U97&gt;CC$6,$U97&lt;=CD$6),+$T97,0)</f>
        <v>0</v>
      </c>
      <c r="CE97" s="87" t="n">
        <f aca="false">IF(AND($U97&gt;CD$6,$U97&lt;=CE$6),+$T97,0)</f>
        <v>0</v>
      </c>
      <c r="CF97" s="87" t="n">
        <f aca="false">IF(AND($U97&gt;CE$6,$U97&lt;=CF$6),+$T97,0)</f>
        <v>0</v>
      </c>
      <c r="CG97" s="87" t="n">
        <f aca="false">IF(AND($U97&gt;CF$6,$U97&lt;=CG$6),+$T97,0)</f>
        <v>0</v>
      </c>
      <c r="CH97" s="87" t="n">
        <f aca="false">IF(AND($U97&gt;CG$6,$U97&lt;=CH$6),+$T97,0)</f>
        <v>0</v>
      </c>
      <c r="CI97" s="87" t="n">
        <f aca="false">IF(AND($U97&gt;CH$6,$U97&lt;=CI$6),+$T97,0)</f>
        <v>0</v>
      </c>
      <c r="CJ97" s="87" t="n">
        <f aca="false">IF(AND($U97&gt;CI$6,$U97&lt;=CJ$6),+$T97,0)</f>
        <v>0</v>
      </c>
      <c r="CK97" s="87" t="n">
        <f aca="false">IF(AND($U97&gt;CJ$6,$U97&lt;=CK$6),+$T97,0)</f>
        <v>0</v>
      </c>
      <c r="CL97" s="87" t="n">
        <f aca="false">IF(AND($U97&gt;CK$6,$U97&lt;=CL$6),+$T97,0)</f>
        <v>0</v>
      </c>
      <c r="CM97" s="87" t="n">
        <f aca="false">IF(AND($U97&gt;CL$6,$U97&lt;=CM$6),+$T97,0)</f>
        <v>0</v>
      </c>
      <c r="CN97" s="87" t="n">
        <f aca="false">IF(AND($U97&gt;CM$6,$U97&lt;=CN$6),+$T97,0)</f>
        <v>0</v>
      </c>
      <c r="CO97" s="87" t="n">
        <f aca="false">IF(AND($U97&gt;CN$6,$U97&lt;=CO$6),+$T97,0)</f>
        <v>0</v>
      </c>
      <c r="CP97" s="87" t="n">
        <f aca="false">IF(AND($U97&gt;CO$6,$U97&lt;=CP$6),+$T97,0)</f>
        <v>0</v>
      </c>
      <c r="CQ97" s="87" t="n">
        <f aca="false">IF(AND($U97&gt;CP$6,$U97&lt;=CQ$6),+$T97,0)</f>
        <v>0</v>
      </c>
      <c r="CR97" s="87" t="n">
        <f aca="false">IF(AND($U97&gt;CQ$6,$U97&lt;=CR$6),+$T97,0)</f>
        <v>0</v>
      </c>
      <c r="CS97" s="87" t="n">
        <f aca="false">IF(AND($U97&gt;CR$6,$U97&lt;=CS$6),+$T97,0)</f>
        <v>0</v>
      </c>
      <c r="CT97" s="87" t="n">
        <f aca="false">IF(AND($U97&gt;CS$6,$U97&lt;=CT$6),+$T97,0)</f>
        <v>0</v>
      </c>
      <c r="CU97" s="87" t="n">
        <f aca="false">IF(AND($U97&gt;CT$6,$U97&lt;=CU$6),+$T97,0)</f>
        <v>0</v>
      </c>
      <c r="CV97" s="87" t="n">
        <f aca="false">IF(AND($U97&gt;CU$6,$U97&lt;=CV$6),+$T97,0)</f>
        <v>0</v>
      </c>
      <c r="CW97" s="87" t="n">
        <f aca="false">IF(AND($U97&gt;CV$6,$U97&lt;=CW$6),+$T97,0)</f>
        <v>0</v>
      </c>
      <c r="CX97" s="87" t="n">
        <f aca="false">IF(AND($U97&gt;CW$6,$U97&lt;=CX$6),+$T97,0)</f>
        <v>0</v>
      </c>
      <c r="CY97" s="87" t="n">
        <f aca="false">IF(AND($U97&gt;CX$6,$U97&lt;=CY$6),+$T97,0)</f>
        <v>0</v>
      </c>
      <c r="CZ97" s="87" t="n">
        <f aca="false">IF(AND($U97&gt;CY$6,$U97&lt;=CZ$6),+$T97,0)</f>
        <v>0</v>
      </c>
      <c r="DA97" s="87" t="n">
        <f aca="false">IF(AND($U97&gt;CZ$6,$U97&lt;=DA$6),+$T97,0)</f>
        <v>0</v>
      </c>
      <c r="DB97" s="87" t="n">
        <f aca="false">IF(AND($U97&gt;DA$6,$U97&lt;=DB$6),+$T97,0)</f>
        <v>0</v>
      </c>
      <c r="DC97" s="87" t="n">
        <f aca="false">IF(AND($U97&gt;DB$6,$U97&lt;=DC$6),+$T97,0)</f>
        <v>0</v>
      </c>
      <c r="DD97" s="87" t="n">
        <f aca="false">IF(AND($U97&gt;DC$6,$U97&lt;=DD$6),+$T97,0)</f>
        <v>0</v>
      </c>
      <c r="DE97" s="87" t="n">
        <f aca="false">IF(AND($U97&gt;DD$6,$U97&lt;=DE$6),+$T97,0)</f>
        <v>0</v>
      </c>
      <c r="DF97" s="87" t="n">
        <f aca="false">IF(AND($U97&gt;DE$6,$U97&lt;=DF$6),+$T97,0)</f>
        <v>0</v>
      </c>
      <c r="DG97" s="87" t="n">
        <f aca="false">IF(AND($U97&gt;DF$6,$U97&lt;=DG$6),+$T97,0)</f>
        <v>0</v>
      </c>
      <c r="DH97" s="87" t="n">
        <f aca="false">IF(AND($U97&gt;DG$6,$U97&lt;=DH$6),+$T97,0)</f>
        <v>0</v>
      </c>
      <c r="DI97" s="87" t="n">
        <f aca="false">IF(AND($U97&gt;DH$6,$U97&lt;=DI$6),+$T97,0)</f>
        <v>0</v>
      </c>
      <c r="DJ97" s="87" t="n">
        <f aca="false">IF(AND($U97&gt;DI$6,$U97&lt;=DJ$6),+$T97,0)</f>
        <v>0</v>
      </c>
      <c r="DK97" s="87" t="n">
        <f aca="false">IF(AND($U97&gt;DJ$6,$U97&lt;=DK$6),+$T97,0)</f>
        <v>0</v>
      </c>
      <c r="DL97" s="87" t="n">
        <f aca="false">IF(AND($U97&gt;DK$6,$U97&lt;=DL$6),+$T97,0)</f>
        <v>0</v>
      </c>
      <c r="DM97" s="87" t="n">
        <f aca="false">IF(AND($U97&gt;DL$6,$U97&lt;=DM$6),+$T97,0)</f>
        <v>0</v>
      </c>
      <c r="DN97" s="87" t="n">
        <f aca="false">IF(AND($U97&gt;DM$6,$U97&lt;=DN$6),+$T97,0)</f>
        <v>0</v>
      </c>
      <c r="DO97" s="87" t="n">
        <f aca="false">IF(AND($U97&gt;DN$6,$U97&lt;=DO$6),+$T97,0)</f>
        <v>0</v>
      </c>
      <c r="DP97" s="87" t="n">
        <f aca="false">IF(AND($U97&gt;DO$6,$U97&lt;=DP$6),+$T97,0)</f>
        <v>0</v>
      </c>
      <c r="DQ97" s="87" t="n">
        <f aca="false">IF(AND($U97&gt;DP$6,$U97&lt;=DQ$6),+$T97,0)</f>
        <v>0</v>
      </c>
      <c r="DR97" s="87" t="n">
        <f aca="false">IF(AND($U97&gt;DQ$6,$U97&lt;=DR$6),+$T97,0)</f>
        <v>0</v>
      </c>
      <c r="DS97" s="87" t="n">
        <f aca="false">IF(AND($U97&gt;DR$6,$U97&lt;=DS$6),+$T97,0)</f>
        <v>0</v>
      </c>
      <c r="DT97" s="87" t="n">
        <f aca="false">IF(AND($U97&gt;DS$6,$U97&lt;=DT$6),+$T97,0)</f>
        <v>0</v>
      </c>
      <c r="DU97" s="87" t="n">
        <f aca="false">IF(AND($U97&gt;DT$6,$U97&lt;=DU$6),+$T97,0)</f>
        <v>0</v>
      </c>
      <c r="DV97" s="87" t="n">
        <f aca="false">IF(AND($U97&gt;DU$6,$U97&lt;=DV$6),+$T97,0)</f>
        <v>0</v>
      </c>
      <c r="DW97" s="87" t="n">
        <f aca="false">IF(AND($U97&gt;DV$6,$U97&lt;=DW$6),+$T97,0)</f>
        <v>0</v>
      </c>
      <c r="DX97" s="87" t="n">
        <f aca="false">IF(AND($U97&gt;DW$6,$U97&lt;=DX$6),+$T97,0)</f>
        <v>0</v>
      </c>
      <c r="DY97" s="87" t="n">
        <f aca="false">IF(AND($U97&gt;DX$6,$U97&lt;=DY$6),+$T97,0)</f>
        <v>0</v>
      </c>
      <c r="DZ97" s="87" t="n">
        <f aca="false">IF(AND($U97&gt;DY$6,$U97&lt;=DZ$6),+$T97,0)</f>
        <v>0</v>
      </c>
      <c r="EA97" s="87" t="n">
        <f aca="false">IF(AND($U97&gt;DZ$6,$U97&lt;=EA$6),+$T97,0)</f>
        <v>0</v>
      </c>
      <c r="EB97" s="87" t="n">
        <f aca="false">IF(AND($U97&gt;EA$6,$U97&lt;=EB$6),+$T97,0)</f>
        <v>0</v>
      </c>
      <c r="EC97" s="87" t="n">
        <f aca="false">IF(AND($U97&gt;EB$6,$U97&lt;=EC$6),+$T97,0)</f>
        <v>0</v>
      </c>
      <c r="ED97" s="87" t="n">
        <f aca="false">IF(AND($U97&gt;EC$6,$U97&lt;=ED$6),+$T97,0)</f>
        <v>0</v>
      </c>
      <c r="EE97" s="87" t="n">
        <f aca="false">IF(AND($U97&gt;ED$6,$U97&lt;=EE$6),+$T97,0)</f>
        <v>0</v>
      </c>
      <c r="EF97" s="87" t="n">
        <f aca="false">IF(AND($U97&gt;EE$6,$U97&lt;=EF$6),+$T97,0)</f>
        <v>0</v>
      </c>
      <c r="EG97" s="87" t="n">
        <f aca="false">IF(AND($U97&gt;EF$6,$U97&lt;=EG$6),+$T97,0)</f>
        <v>0</v>
      </c>
      <c r="EH97" s="87" t="n">
        <f aca="false">IF(AND($U97&gt;EG$6,$U97&lt;=EH$6),+$T97,0)</f>
        <v>0</v>
      </c>
      <c r="EI97" s="87" t="n">
        <f aca="false">IF(AND($U97&gt;EH$6,$U97&lt;=EI$6),+$T97,0)</f>
        <v>0</v>
      </c>
      <c r="EJ97" s="87" t="n">
        <f aca="false">IF(AND($U97&gt;EI$6,$U97&lt;=EJ$6),+$T97,0)</f>
        <v>0</v>
      </c>
      <c r="EK97" s="87" t="n">
        <f aca="false">IF(AND($U97&gt;EJ$6,$U97&lt;=EK$6),+$T97,0)</f>
        <v>0</v>
      </c>
      <c r="EL97" s="87" t="n">
        <f aca="false">IF(AND($U97&gt;EK$6,$U97&lt;=EL$6),+$T97,0)</f>
        <v>0</v>
      </c>
      <c r="EM97" s="87" t="n">
        <f aca="false">IF(AND($U97&gt;EL$6,$U97&lt;=EM$6),+$T97,0)</f>
        <v>0</v>
      </c>
      <c r="EN97" s="87" t="n">
        <f aca="false">IF(AND($U97&gt;EM$6,$U97&lt;=EN$6),+$T97,0)</f>
        <v>0</v>
      </c>
      <c r="EO97" s="87" t="n">
        <f aca="false">IF(AND($U97&gt;EN$6,$U97&lt;=EO$6),+$T97,0)</f>
        <v>0</v>
      </c>
      <c r="EP97" s="87" t="n">
        <f aca="false">IF(AND($U97&gt;EO$6,$U97&lt;=EP$6),+$T97,0)</f>
        <v>0</v>
      </c>
      <c r="EQ97" s="87" t="n">
        <f aca="false">IF(AND($U97&gt;EP$6,$U97&lt;=EQ$6),+$T97,0)</f>
        <v>0</v>
      </c>
      <c r="ER97" s="87" t="n">
        <f aca="false">IF(AND($U97&gt;EQ$6,$U97&lt;=ER$6),+$T97,0)</f>
        <v>0</v>
      </c>
      <c r="ES97" s="87" t="n">
        <f aca="false">IF(AND($U97&gt;ER$6,$U97&lt;=ES$6),+$T97,0)</f>
        <v>0</v>
      </c>
      <c r="ET97" s="87" t="n">
        <f aca="false">IF(AND($U97&gt;ES$6,$U97&lt;=ET$6),+$T97,0)</f>
        <v>0</v>
      </c>
      <c r="EU97" s="87" t="n">
        <f aca="false">IF(AND($U97&gt;ET$6,$U97&lt;=EU$6),+$T97,0)</f>
        <v>0</v>
      </c>
      <c r="EV97" s="87" t="n">
        <f aca="false">IF(AND($U97&gt;EU$6,$U97&lt;=EV$6),+$T97,0)</f>
        <v>0</v>
      </c>
      <c r="EW97" s="87" t="n">
        <f aca="false">IF(AND($U97&gt;EV$6,$U97&lt;=EW$6),+$T97,0)</f>
        <v>0</v>
      </c>
      <c r="EX97" s="87" t="n">
        <f aca="false">IF(AND($U97&gt;EW$6,$U97&lt;=EX$6),+$T97,0)</f>
        <v>0</v>
      </c>
      <c r="EY97" s="87" t="n">
        <f aca="false">IF(AND($U97&gt;EX$6,$U97&lt;=EY$6),+$T97,0)</f>
        <v>0</v>
      </c>
      <c r="EZ97" s="87" t="n">
        <f aca="false">IF(AND($U97&gt;EY$6,$U97&lt;=EZ$6),+$T97,0)</f>
        <v>0</v>
      </c>
      <c r="FA97" s="87" t="n">
        <f aca="false">IF(AND($U97&gt;EZ$6,$U97&lt;=FA$6),+$T97,0)</f>
        <v>0</v>
      </c>
      <c r="FB97" s="87" t="n">
        <f aca="false">IF(AND($U97&gt;FA$6,$U97&lt;=FB$6),+$T97,0)</f>
        <v>0</v>
      </c>
      <c r="FC97" s="87" t="n">
        <f aca="false">IF(AND($U97&gt;FB$6,$U97&lt;=FC$6),+$T97,0)</f>
        <v>0</v>
      </c>
      <c r="FD97" s="87" t="n">
        <f aca="false">IF(AND($U97&gt;FC$6,$U97&lt;=FD$6),+$T97,0)</f>
        <v>0</v>
      </c>
      <c r="FE97" s="87" t="n">
        <f aca="false">IF(AND($U97&gt;FD$6,$U97&lt;=FE$6),+$T97,0)</f>
        <v>0</v>
      </c>
      <c r="FF97" s="87" t="n">
        <f aca="false">IF(AND($U97&gt;FE$6,$U97&lt;=FF$6),+$T97,0)</f>
        <v>0</v>
      </c>
      <c r="FG97" s="87" t="n">
        <f aca="false">IF(AND($U97&gt;FF$6,$U97&lt;=FG$6),+$T97,0)</f>
        <v>0</v>
      </c>
      <c r="FH97" s="87" t="n">
        <f aca="false">IF(AND($U97&gt;FG$6,$U97&lt;=FH$6),+$T97,0)</f>
        <v>0</v>
      </c>
      <c r="FI97" s="87" t="n">
        <f aca="false">IF(AND($U97&gt;FH$6,$U97&lt;=FI$6),+$T97,0)</f>
        <v>0</v>
      </c>
      <c r="FJ97" s="87" t="n">
        <f aca="false">IF(AND($U97&gt;FI$6,$U97&lt;=FJ$6),+$T97,0)</f>
        <v>0</v>
      </c>
      <c r="FK97" s="87" t="n">
        <f aca="false">IF(AND($U97&gt;FJ$6,$U97&lt;=FK$6),+$T97,0)</f>
        <v>0</v>
      </c>
      <c r="FL97" s="87" t="n">
        <f aca="false">IF(AND($U97&gt;FK$6,$U97&lt;=FL$6),+$T97,0)</f>
        <v>0</v>
      </c>
      <c r="FM97" s="87" t="n">
        <f aca="false">IF(AND($U97&gt;FL$6,$U97&lt;=FM$6),+$T97,0)</f>
        <v>0</v>
      </c>
      <c r="FN97" s="87" t="n">
        <f aca="false">IF(AND($U97&gt;FM$6,$U97&lt;=FN$6),+$T97,0)</f>
        <v>0</v>
      </c>
      <c r="FO97" s="87" t="n">
        <f aca="false">IF(AND($U97&gt;FN$6,$U97&lt;=FO$6),+$T97,0)</f>
        <v>0</v>
      </c>
      <c r="FP97" s="87" t="n">
        <f aca="false">IF(AND($U97&gt;FO$6,$U97&lt;=FP$6),+$T97,0)</f>
        <v>0</v>
      </c>
      <c r="FQ97" s="87" t="n">
        <f aca="false">IF(AND($U97&gt;FP$6,$U97&lt;=FQ$6),+$T97,0)</f>
        <v>0</v>
      </c>
      <c r="FR97" s="87" t="n">
        <f aca="false">IF(AND($U97&gt;FQ$6,$U97&lt;=FR$6),+$T97,0)</f>
        <v>0</v>
      </c>
      <c r="FS97" s="87" t="n">
        <f aca="false">IF(AND($U97&gt;FR$6,$U97&lt;=FS$6),+$T97,0)</f>
        <v>0</v>
      </c>
      <c r="FT97" s="87" t="n">
        <f aca="false">IF(AND($U97&gt;FS$6,$U97&lt;=FT$6),+$T97,0)</f>
        <v>0</v>
      </c>
      <c r="FU97" s="87" t="n">
        <f aca="false">IF(AND($U97&gt;FT$6,$U97&lt;=FU$6),+$T97,0)</f>
        <v>0</v>
      </c>
      <c r="FV97" s="87" t="n">
        <f aca="false">IF(AND($U97&gt;FU$6,$U97&lt;=FV$6),+$T97,0)</f>
        <v>0</v>
      </c>
      <c r="FW97" s="87" t="n">
        <f aca="false">IF(AND($U97&gt;FV$6,$U97&lt;=FW$6),+$T97,0)</f>
        <v>0</v>
      </c>
      <c r="FX97" s="87" t="n">
        <f aca="false">IF(AND($U97&gt;FW$6,$U97&lt;=FX$6),+$T97,0)</f>
        <v>0</v>
      </c>
      <c r="FY97" s="87" t="n">
        <f aca="false">IF(AND($U97&gt;FX$6,$U97&lt;=FY$6),+$T97,0)</f>
        <v>0</v>
      </c>
      <c r="FZ97" s="87" t="n">
        <f aca="false">IF(AND($U97&gt;FY$6,$U97&lt;=FZ$6),+$T97,0)</f>
        <v>0</v>
      </c>
      <c r="GA97" s="87" t="n">
        <f aca="false">IF(AND($U97&gt;FZ$6,$U97&lt;=GA$6),+$T97,0)</f>
        <v>0</v>
      </c>
      <c r="GB97" s="87" t="n">
        <f aca="false">IF(AND($U97&gt;GA$6,$U97&lt;=GB$6),+$T97,0)</f>
        <v>0</v>
      </c>
      <c r="GC97" s="18"/>
      <c r="GD97" s="65" t="n">
        <f aca="false">SUM($X97:$GC97)</f>
        <v>33.7</v>
      </c>
      <c r="GE97" s="65" t="n">
        <f aca="false">+GD97-T97</f>
        <v>0</v>
      </c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  <c r="IQ97" s="18"/>
      <c r="IR97" s="18"/>
      <c r="IS97" s="18"/>
      <c r="IT97" s="18"/>
      <c r="IU97" s="18"/>
      <c r="IV97" s="18"/>
      <c r="IW97" s="18"/>
    </row>
    <row r="98" customFormat="false" ht="12.75" hidden="false" customHeight="false" outlineLevel="0" collapsed="false">
      <c r="A98" s="96" t="n">
        <v>3</v>
      </c>
      <c r="B98" s="55" t="s">
        <v>259</v>
      </c>
      <c r="C98" s="97" t="s">
        <v>256</v>
      </c>
      <c r="D98" s="98" t="s">
        <v>280</v>
      </c>
      <c r="E98" s="0" t="s">
        <v>302</v>
      </c>
      <c r="F98" s="99" t="n">
        <v>37134</v>
      </c>
      <c r="H98" s="88" t="s">
        <v>340</v>
      </c>
      <c r="I98" s="43" t="s">
        <v>359</v>
      </c>
      <c r="J98" s="39" t="s">
        <v>283</v>
      </c>
      <c r="K98" s="39"/>
      <c r="L98" s="101" t="s">
        <v>284</v>
      </c>
      <c r="M98" s="35"/>
      <c r="N98" s="35"/>
      <c r="O98" s="101"/>
      <c r="P98" s="101"/>
      <c r="Q98" s="101"/>
      <c r="R98" s="109"/>
      <c r="S98" s="101" t="s">
        <v>353</v>
      </c>
      <c r="T98" s="55" t="n">
        <v>0.4</v>
      </c>
      <c r="U98" s="122" t="n">
        <f aca="false">DATE(2007,10,30)</f>
        <v>39385</v>
      </c>
      <c r="V98" s="18"/>
      <c r="W98" s="18"/>
      <c r="X98" s="87" t="n">
        <f aca="false">IF(AND($U98&gt;W$6,$U98&lt;=X$6),+$T98,0)</f>
        <v>0</v>
      </c>
      <c r="Y98" s="87" t="n">
        <f aca="false">IF(AND($U98&gt;X$6,$U98&lt;=Y$6),+$T98,0)</f>
        <v>0</v>
      </c>
      <c r="Z98" s="87" t="n">
        <f aca="false">IF(AND($U98&gt;Y$6,$U98&lt;=Z$6),+$T98,0)</f>
        <v>0</v>
      </c>
      <c r="AA98" s="87" t="n">
        <f aca="false">IF(AND($U98&gt;Z$6,$U98&lt;=AA$6),+$T98,0)</f>
        <v>0</v>
      </c>
      <c r="AB98" s="87" t="n">
        <f aca="false">IF(AND($U98&gt;AA$6,$U98&lt;=AB$6),+$T98,0)</f>
        <v>0</v>
      </c>
      <c r="AC98" s="87" t="n">
        <f aca="false">IF(AND($U98&gt;AB$6,$U98&lt;=AC$6),+$T98,0)</f>
        <v>0</v>
      </c>
      <c r="AD98" s="87" t="n">
        <f aca="false">IF(AND($U98&gt;AC$6,$U98&lt;=AD$6),+$T98,0)</f>
        <v>0</v>
      </c>
      <c r="AE98" s="87" t="n">
        <f aca="false">IF(AND($U98&gt;AD$6,$U98&lt;=AE$6),+$T98,0)</f>
        <v>0</v>
      </c>
      <c r="AF98" s="87" t="n">
        <f aca="false">IF(AND($U98&gt;AE$6,$U98&lt;=AF$6),+$T98,0)</f>
        <v>0</v>
      </c>
      <c r="AG98" s="87" t="n">
        <f aca="false">IF(AND($U98&gt;AF$6,$U98&lt;=AG$6),+$T98,0)</f>
        <v>0</v>
      </c>
      <c r="AH98" s="87" t="n">
        <f aca="false">IF(AND($U98&gt;AG$6,$U98&lt;=AH$6),+$T98,0)</f>
        <v>0</v>
      </c>
      <c r="AI98" s="87" t="n">
        <f aca="false">IF(AND($U98&gt;AH$6,$U98&lt;=AI$6),+$T98,0)</f>
        <v>0</v>
      </c>
      <c r="AJ98" s="87" t="n">
        <f aca="false">IF(AND($U98&gt;AI$6,$U98&lt;=AJ$6),+$T98,0)</f>
        <v>0</v>
      </c>
      <c r="AK98" s="87" t="n">
        <f aca="false">IF(AND($U98&gt;AJ$6,$U98&lt;=AK$6),+$T98,0)</f>
        <v>0</v>
      </c>
      <c r="AL98" s="87" t="n">
        <f aca="false">IF(AND($U98&gt;AK$6,$U98&lt;=AL$6),+$T98,0)</f>
        <v>0</v>
      </c>
      <c r="AM98" s="87" t="n">
        <f aca="false">IF(AND($U98&gt;AL$6,$U98&lt;=AM$6),+$T98,0)</f>
        <v>0</v>
      </c>
      <c r="AN98" s="87" t="n">
        <f aca="false">IF(AND($U98&gt;AM$6,$U98&lt;=AN$6),+$T98,0)</f>
        <v>0</v>
      </c>
      <c r="AO98" s="87" t="n">
        <f aca="false">IF(AND($U98&gt;AN$6,$U98&lt;=AO$6),+$T98,0)</f>
        <v>0</v>
      </c>
      <c r="AP98" s="87" t="n">
        <f aca="false">IF(AND($U98&gt;AO$6,$U98&lt;=AP$6),+$T98,0)</f>
        <v>0</v>
      </c>
      <c r="AQ98" s="87" t="n">
        <f aca="false">IF(AND($U98&gt;AP$6,$U98&lt;=AQ$6),+$T98,0)</f>
        <v>0</v>
      </c>
      <c r="AR98" s="87" t="n">
        <f aca="false">IF(AND($U98&gt;AQ$6,$U98&lt;=AR$6),+$T98,0)</f>
        <v>0</v>
      </c>
      <c r="AS98" s="87" t="n">
        <f aca="false">IF(AND($U98&gt;AR$6,$U98&lt;=AS$6),+$T98,0)</f>
        <v>0</v>
      </c>
      <c r="AT98" s="87" t="n">
        <f aca="false">IF(AND($U98&gt;AS$6,$U98&lt;=AT$6),+$T98,0)</f>
        <v>0</v>
      </c>
      <c r="AU98" s="87" t="n">
        <f aca="false">IF(AND($U98&gt;AT$6,$U98&lt;=AU$6),+$T98,0)</f>
        <v>0</v>
      </c>
      <c r="AV98" s="87" t="n">
        <f aca="false">IF(AND($U98&gt;AU$6,$U98&lt;=AV$6),+$T98,0)</f>
        <v>0</v>
      </c>
      <c r="AW98" s="87" t="n">
        <f aca="false">IF(AND($U98&gt;AV$6,$U98&lt;=AW$6),+$T98,0)</f>
        <v>0.4</v>
      </c>
      <c r="AX98" s="87" t="n">
        <f aca="false">IF(AND($U98&gt;AW$6,$U98&lt;=AX$6),+$T98,0)</f>
        <v>0</v>
      </c>
      <c r="AY98" s="87" t="n">
        <f aca="false">IF(AND($U98&gt;AX$6,$U98&lt;=AY$6),+$T98,0)</f>
        <v>0</v>
      </c>
      <c r="AZ98" s="87" t="n">
        <f aca="false">IF(AND($U98&gt;AY$6,$U98&lt;=AZ$6),+$T98,0)</f>
        <v>0</v>
      </c>
      <c r="BA98" s="87" t="n">
        <f aca="false">IF(AND($U98&gt;AZ$6,$U98&lt;=BA$6),+$T98,0)</f>
        <v>0</v>
      </c>
      <c r="BB98" s="87" t="n">
        <f aca="false">IF(AND($U98&gt;BA$6,$U98&lt;=BB$6),+$T98,0)</f>
        <v>0</v>
      </c>
      <c r="BC98" s="87" t="n">
        <f aca="false">IF(AND($U98&gt;BB$6,$U98&lt;=BC$6),+$T98,0)</f>
        <v>0</v>
      </c>
      <c r="BD98" s="87" t="n">
        <f aca="false">IF(AND($U98&gt;BC$6,$U98&lt;=BD$6),+$T98,0)</f>
        <v>0</v>
      </c>
      <c r="BE98" s="87" t="n">
        <f aca="false">IF(AND($U98&gt;BD$6,$U98&lt;=BE$6),+$T98,0)</f>
        <v>0</v>
      </c>
      <c r="BF98" s="87" t="n">
        <f aca="false">IF(AND($U98&gt;BE$6,$U98&lt;=BF$6),+$T98,0)</f>
        <v>0</v>
      </c>
      <c r="BG98" s="87" t="n">
        <f aca="false">IF(AND($U98&gt;BF$6,$U98&lt;=BG$6),+$T98,0)</f>
        <v>0</v>
      </c>
      <c r="BH98" s="87" t="n">
        <f aca="false">IF(AND($U98&gt;BG$6,$U98&lt;=BH$6),+$T98,0)</f>
        <v>0</v>
      </c>
      <c r="BI98" s="87" t="n">
        <f aca="false">IF(AND($U98&gt;BH$6,$U98&lt;=BI$6),+$T98,0)</f>
        <v>0</v>
      </c>
      <c r="BJ98" s="87" t="n">
        <f aca="false">IF(AND($U98&gt;BI$6,$U98&lt;=BJ$6),+$T98,0)</f>
        <v>0</v>
      </c>
      <c r="BK98" s="87" t="n">
        <f aca="false">IF(AND($U98&gt;BJ$6,$U98&lt;=BK$6),+$T98,0)</f>
        <v>0</v>
      </c>
      <c r="BL98" s="87" t="n">
        <f aca="false">IF(AND($U98&gt;BK$6,$U98&lt;=BL$6),+$T98,0)</f>
        <v>0</v>
      </c>
      <c r="BM98" s="87" t="n">
        <f aca="false">IF(AND($U98&gt;BL$6,$U98&lt;=BM$6),+$T98,0)</f>
        <v>0</v>
      </c>
      <c r="BN98" s="87" t="n">
        <f aca="false">IF(AND($U98&gt;BM$6,$U98&lt;=BN$6),+$T98,0)</f>
        <v>0</v>
      </c>
      <c r="BO98" s="87" t="n">
        <f aca="false">IF(AND($U98&gt;BN$6,$U98&lt;=BO$6),+$T98,0)</f>
        <v>0</v>
      </c>
      <c r="BP98" s="87" t="n">
        <f aca="false">IF(AND($U98&gt;BO$6,$U98&lt;=BP$6),+$T98,0)</f>
        <v>0</v>
      </c>
      <c r="BQ98" s="87" t="n">
        <f aca="false">IF(AND($U98&gt;BP$6,$U98&lt;=BQ$6),+$T98,0)</f>
        <v>0</v>
      </c>
      <c r="BR98" s="87" t="n">
        <f aca="false">IF(AND($U98&gt;BQ$6,$U98&lt;=BR$6),+$T98,0)</f>
        <v>0</v>
      </c>
      <c r="BS98" s="87" t="n">
        <f aca="false">IF(AND($U98&gt;BR$6,$U98&lt;=BS$6),+$T98,0)</f>
        <v>0</v>
      </c>
      <c r="BT98" s="87" t="n">
        <f aca="false">IF(AND($U98&gt;BS$6,$U98&lt;=BT$6),+$T98,0)</f>
        <v>0</v>
      </c>
      <c r="BU98" s="87" t="n">
        <f aca="false">IF(AND($U98&gt;BT$6,$U98&lt;=BU$6),+$T98,0)</f>
        <v>0</v>
      </c>
      <c r="BV98" s="87" t="n">
        <f aca="false">IF(AND($U98&gt;BU$6,$U98&lt;=BV$6),+$T98,0)</f>
        <v>0</v>
      </c>
      <c r="BW98" s="87" t="n">
        <f aca="false">IF(AND($U98&gt;BV$6,$U98&lt;=BW$6),+$T98,0)</f>
        <v>0</v>
      </c>
      <c r="BX98" s="87" t="n">
        <f aca="false">IF(AND($U98&gt;BW$6,$U98&lt;=BX$6),+$T98,0)</f>
        <v>0</v>
      </c>
      <c r="BY98" s="87" t="n">
        <f aca="false">IF(AND($U98&gt;BX$6,$U98&lt;=BY$6),+$T98,0)</f>
        <v>0</v>
      </c>
      <c r="BZ98" s="87" t="n">
        <f aca="false">IF(AND($U98&gt;BY$6,$U98&lt;=BZ$6),+$T98,0)</f>
        <v>0</v>
      </c>
      <c r="CA98" s="87" t="n">
        <f aca="false">IF(AND($U98&gt;BZ$6,$U98&lt;=CA$6),+$T98,0)</f>
        <v>0</v>
      </c>
      <c r="CB98" s="87" t="n">
        <f aca="false">IF(AND($U98&gt;CA$6,$U98&lt;=CB$6),+$T98,0)</f>
        <v>0</v>
      </c>
      <c r="CC98" s="87" t="n">
        <f aca="false">IF(AND($U98&gt;CB$6,$U98&lt;=CC$6),+$T98,0)</f>
        <v>0</v>
      </c>
      <c r="CD98" s="87" t="n">
        <f aca="false">IF(AND($U98&gt;CC$6,$U98&lt;=CD$6),+$T98,0)</f>
        <v>0</v>
      </c>
      <c r="CE98" s="87" t="n">
        <f aca="false">IF(AND($U98&gt;CD$6,$U98&lt;=CE$6),+$T98,0)</f>
        <v>0</v>
      </c>
      <c r="CF98" s="87" t="n">
        <f aca="false">IF(AND($U98&gt;CE$6,$U98&lt;=CF$6),+$T98,0)</f>
        <v>0</v>
      </c>
      <c r="CG98" s="87" t="n">
        <f aca="false">IF(AND($U98&gt;CF$6,$U98&lt;=CG$6),+$T98,0)</f>
        <v>0</v>
      </c>
      <c r="CH98" s="87" t="n">
        <f aca="false">IF(AND($U98&gt;CG$6,$U98&lt;=CH$6),+$T98,0)</f>
        <v>0</v>
      </c>
      <c r="CI98" s="87" t="n">
        <f aca="false">IF(AND($U98&gt;CH$6,$U98&lt;=CI$6),+$T98,0)</f>
        <v>0</v>
      </c>
      <c r="CJ98" s="87" t="n">
        <f aca="false">IF(AND($U98&gt;CI$6,$U98&lt;=CJ$6),+$T98,0)</f>
        <v>0</v>
      </c>
      <c r="CK98" s="87" t="n">
        <f aca="false">IF(AND($U98&gt;CJ$6,$U98&lt;=CK$6),+$T98,0)</f>
        <v>0</v>
      </c>
      <c r="CL98" s="87" t="n">
        <f aca="false">IF(AND($U98&gt;CK$6,$U98&lt;=CL$6),+$T98,0)</f>
        <v>0</v>
      </c>
      <c r="CM98" s="87" t="n">
        <f aca="false">IF(AND($U98&gt;CL$6,$U98&lt;=CM$6),+$T98,0)</f>
        <v>0</v>
      </c>
      <c r="CN98" s="87" t="n">
        <f aca="false">IF(AND($U98&gt;CM$6,$U98&lt;=CN$6),+$T98,0)</f>
        <v>0</v>
      </c>
      <c r="CO98" s="87" t="n">
        <f aca="false">IF(AND($U98&gt;CN$6,$U98&lt;=CO$6),+$T98,0)</f>
        <v>0</v>
      </c>
      <c r="CP98" s="87" t="n">
        <f aca="false">IF(AND($U98&gt;CO$6,$U98&lt;=CP$6),+$T98,0)</f>
        <v>0</v>
      </c>
      <c r="CQ98" s="87" t="n">
        <f aca="false">IF(AND($U98&gt;CP$6,$U98&lt;=CQ$6),+$T98,0)</f>
        <v>0</v>
      </c>
      <c r="CR98" s="87" t="n">
        <f aca="false">IF(AND($U98&gt;CQ$6,$U98&lt;=CR$6),+$T98,0)</f>
        <v>0</v>
      </c>
      <c r="CS98" s="87" t="n">
        <f aca="false">IF(AND($U98&gt;CR$6,$U98&lt;=CS$6),+$T98,0)</f>
        <v>0</v>
      </c>
      <c r="CT98" s="87" t="n">
        <f aca="false">IF(AND($U98&gt;CS$6,$U98&lt;=CT$6),+$T98,0)</f>
        <v>0</v>
      </c>
      <c r="CU98" s="87" t="n">
        <f aca="false">IF(AND($U98&gt;CT$6,$U98&lt;=CU$6),+$T98,0)</f>
        <v>0</v>
      </c>
      <c r="CV98" s="87" t="n">
        <f aca="false">IF(AND($U98&gt;CU$6,$U98&lt;=CV$6),+$T98,0)</f>
        <v>0</v>
      </c>
      <c r="CW98" s="87" t="n">
        <f aca="false">IF(AND($U98&gt;CV$6,$U98&lt;=CW$6),+$T98,0)</f>
        <v>0</v>
      </c>
      <c r="CX98" s="87" t="n">
        <f aca="false">IF(AND($U98&gt;CW$6,$U98&lt;=CX$6),+$T98,0)</f>
        <v>0</v>
      </c>
      <c r="CY98" s="87" t="n">
        <f aca="false">IF(AND($U98&gt;CX$6,$U98&lt;=CY$6),+$T98,0)</f>
        <v>0</v>
      </c>
      <c r="CZ98" s="87" t="n">
        <f aca="false">IF(AND($U98&gt;CY$6,$U98&lt;=CZ$6),+$T98,0)</f>
        <v>0</v>
      </c>
      <c r="DA98" s="87" t="n">
        <f aca="false">IF(AND($U98&gt;CZ$6,$U98&lt;=DA$6),+$T98,0)</f>
        <v>0</v>
      </c>
      <c r="DB98" s="87" t="n">
        <f aca="false">IF(AND($U98&gt;DA$6,$U98&lt;=DB$6),+$T98,0)</f>
        <v>0</v>
      </c>
      <c r="DC98" s="87" t="n">
        <f aca="false">IF(AND($U98&gt;DB$6,$U98&lt;=DC$6),+$T98,0)</f>
        <v>0</v>
      </c>
      <c r="DD98" s="87" t="n">
        <f aca="false">IF(AND($U98&gt;DC$6,$U98&lt;=DD$6),+$T98,0)</f>
        <v>0</v>
      </c>
      <c r="DE98" s="87" t="n">
        <f aca="false">IF(AND($U98&gt;DD$6,$U98&lt;=DE$6),+$T98,0)</f>
        <v>0</v>
      </c>
      <c r="DF98" s="87" t="n">
        <f aca="false">IF(AND($U98&gt;DE$6,$U98&lt;=DF$6),+$T98,0)</f>
        <v>0</v>
      </c>
      <c r="DG98" s="87" t="n">
        <f aca="false">IF(AND($U98&gt;DF$6,$U98&lt;=DG$6),+$T98,0)</f>
        <v>0</v>
      </c>
      <c r="DH98" s="87" t="n">
        <f aca="false">IF(AND($U98&gt;DG$6,$U98&lt;=DH$6),+$T98,0)</f>
        <v>0</v>
      </c>
      <c r="DI98" s="87" t="n">
        <f aca="false">IF(AND($U98&gt;DH$6,$U98&lt;=DI$6),+$T98,0)</f>
        <v>0</v>
      </c>
      <c r="DJ98" s="87" t="n">
        <f aca="false">IF(AND($U98&gt;DI$6,$U98&lt;=DJ$6),+$T98,0)</f>
        <v>0</v>
      </c>
      <c r="DK98" s="87" t="n">
        <f aca="false">IF(AND($U98&gt;DJ$6,$U98&lt;=DK$6),+$T98,0)</f>
        <v>0</v>
      </c>
      <c r="DL98" s="87" t="n">
        <f aca="false">IF(AND($U98&gt;DK$6,$U98&lt;=DL$6),+$T98,0)</f>
        <v>0</v>
      </c>
      <c r="DM98" s="87" t="n">
        <f aca="false">IF(AND($U98&gt;DL$6,$U98&lt;=DM$6),+$T98,0)</f>
        <v>0</v>
      </c>
      <c r="DN98" s="87" t="n">
        <f aca="false">IF(AND($U98&gt;DM$6,$U98&lt;=DN$6),+$T98,0)</f>
        <v>0</v>
      </c>
      <c r="DO98" s="87" t="n">
        <f aca="false">IF(AND($U98&gt;DN$6,$U98&lt;=DO$6),+$T98,0)</f>
        <v>0</v>
      </c>
      <c r="DP98" s="87" t="n">
        <f aca="false">IF(AND($U98&gt;DO$6,$U98&lt;=DP$6),+$T98,0)</f>
        <v>0</v>
      </c>
      <c r="DQ98" s="87" t="n">
        <f aca="false">IF(AND($U98&gt;DP$6,$U98&lt;=DQ$6),+$T98,0)</f>
        <v>0</v>
      </c>
      <c r="DR98" s="87" t="n">
        <f aca="false">IF(AND($U98&gt;DQ$6,$U98&lt;=DR$6),+$T98,0)</f>
        <v>0</v>
      </c>
      <c r="DS98" s="87" t="n">
        <f aca="false">IF(AND($U98&gt;DR$6,$U98&lt;=DS$6),+$T98,0)</f>
        <v>0</v>
      </c>
      <c r="DT98" s="87" t="n">
        <f aca="false">IF(AND($U98&gt;DS$6,$U98&lt;=DT$6),+$T98,0)</f>
        <v>0</v>
      </c>
      <c r="DU98" s="87" t="n">
        <f aca="false">IF(AND($U98&gt;DT$6,$U98&lt;=DU$6),+$T98,0)</f>
        <v>0</v>
      </c>
      <c r="DV98" s="87" t="n">
        <f aca="false">IF(AND($U98&gt;DU$6,$U98&lt;=DV$6),+$T98,0)</f>
        <v>0</v>
      </c>
      <c r="DW98" s="87" t="n">
        <f aca="false">IF(AND($U98&gt;DV$6,$U98&lt;=DW$6),+$T98,0)</f>
        <v>0</v>
      </c>
      <c r="DX98" s="87" t="n">
        <f aca="false">IF(AND($U98&gt;DW$6,$U98&lt;=DX$6),+$T98,0)</f>
        <v>0</v>
      </c>
      <c r="DY98" s="87" t="n">
        <f aca="false">IF(AND($U98&gt;DX$6,$U98&lt;=DY$6),+$T98,0)</f>
        <v>0</v>
      </c>
      <c r="DZ98" s="87" t="n">
        <f aca="false">IF(AND($U98&gt;DY$6,$U98&lt;=DZ$6),+$T98,0)</f>
        <v>0</v>
      </c>
      <c r="EA98" s="87" t="n">
        <f aca="false">IF(AND($U98&gt;DZ$6,$U98&lt;=EA$6),+$T98,0)</f>
        <v>0</v>
      </c>
      <c r="EB98" s="87" t="n">
        <f aca="false">IF(AND($U98&gt;EA$6,$U98&lt;=EB$6),+$T98,0)</f>
        <v>0</v>
      </c>
      <c r="EC98" s="87" t="n">
        <f aca="false">IF(AND($U98&gt;EB$6,$U98&lt;=EC$6),+$T98,0)</f>
        <v>0</v>
      </c>
      <c r="ED98" s="87" t="n">
        <f aca="false">IF(AND($U98&gt;EC$6,$U98&lt;=ED$6),+$T98,0)</f>
        <v>0</v>
      </c>
      <c r="EE98" s="87" t="n">
        <f aca="false">IF(AND($U98&gt;ED$6,$U98&lt;=EE$6),+$T98,0)</f>
        <v>0</v>
      </c>
      <c r="EF98" s="87" t="n">
        <f aca="false">IF(AND($U98&gt;EE$6,$U98&lt;=EF$6),+$T98,0)</f>
        <v>0</v>
      </c>
      <c r="EG98" s="87" t="n">
        <f aca="false">IF(AND($U98&gt;EF$6,$U98&lt;=EG$6),+$T98,0)</f>
        <v>0</v>
      </c>
      <c r="EH98" s="87" t="n">
        <f aca="false">IF(AND($U98&gt;EG$6,$U98&lt;=EH$6),+$T98,0)</f>
        <v>0</v>
      </c>
      <c r="EI98" s="87" t="n">
        <f aca="false">IF(AND($U98&gt;EH$6,$U98&lt;=EI$6),+$T98,0)</f>
        <v>0</v>
      </c>
      <c r="EJ98" s="87" t="n">
        <f aca="false">IF(AND($U98&gt;EI$6,$U98&lt;=EJ$6),+$T98,0)</f>
        <v>0</v>
      </c>
      <c r="EK98" s="87" t="n">
        <f aca="false">IF(AND($U98&gt;EJ$6,$U98&lt;=EK$6),+$T98,0)</f>
        <v>0</v>
      </c>
      <c r="EL98" s="87" t="n">
        <f aca="false">IF(AND($U98&gt;EK$6,$U98&lt;=EL$6),+$T98,0)</f>
        <v>0</v>
      </c>
      <c r="EM98" s="87" t="n">
        <f aca="false">IF(AND($U98&gt;EL$6,$U98&lt;=EM$6),+$T98,0)</f>
        <v>0</v>
      </c>
      <c r="EN98" s="87" t="n">
        <f aca="false">IF(AND($U98&gt;EM$6,$U98&lt;=EN$6),+$T98,0)</f>
        <v>0</v>
      </c>
      <c r="EO98" s="87" t="n">
        <f aca="false">IF(AND($U98&gt;EN$6,$U98&lt;=EO$6),+$T98,0)</f>
        <v>0</v>
      </c>
      <c r="EP98" s="87" t="n">
        <f aca="false">IF(AND($U98&gt;EO$6,$U98&lt;=EP$6),+$T98,0)</f>
        <v>0</v>
      </c>
      <c r="EQ98" s="87" t="n">
        <f aca="false">IF(AND($U98&gt;EP$6,$U98&lt;=EQ$6),+$T98,0)</f>
        <v>0</v>
      </c>
      <c r="ER98" s="87" t="n">
        <f aca="false">IF(AND($U98&gt;EQ$6,$U98&lt;=ER$6),+$T98,0)</f>
        <v>0</v>
      </c>
      <c r="ES98" s="87" t="n">
        <f aca="false">IF(AND($U98&gt;ER$6,$U98&lt;=ES$6),+$T98,0)</f>
        <v>0</v>
      </c>
      <c r="ET98" s="87" t="n">
        <f aca="false">IF(AND($U98&gt;ES$6,$U98&lt;=ET$6),+$T98,0)</f>
        <v>0</v>
      </c>
      <c r="EU98" s="87" t="n">
        <f aca="false">IF(AND($U98&gt;ET$6,$U98&lt;=EU$6),+$T98,0)</f>
        <v>0</v>
      </c>
      <c r="EV98" s="87" t="n">
        <f aca="false">IF(AND($U98&gt;EU$6,$U98&lt;=EV$6),+$T98,0)</f>
        <v>0</v>
      </c>
      <c r="EW98" s="87" t="n">
        <f aca="false">IF(AND($U98&gt;EV$6,$U98&lt;=EW$6),+$T98,0)</f>
        <v>0</v>
      </c>
      <c r="EX98" s="87" t="n">
        <f aca="false">IF(AND($U98&gt;EW$6,$U98&lt;=EX$6),+$T98,0)</f>
        <v>0</v>
      </c>
      <c r="EY98" s="87" t="n">
        <f aca="false">IF(AND($U98&gt;EX$6,$U98&lt;=EY$6),+$T98,0)</f>
        <v>0</v>
      </c>
      <c r="EZ98" s="87" t="n">
        <f aca="false">IF(AND($U98&gt;EY$6,$U98&lt;=EZ$6),+$T98,0)</f>
        <v>0</v>
      </c>
      <c r="FA98" s="87" t="n">
        <f aca="false">IF(AND($U98&gt;EZ$6,$U98&lt;=FA$6),+$T98,0)</f>
        <v>0</v>
      </c>
      <c r="FB98" s="87" t="n">
        <f aca="false">IF(AND($U98&gt;FA$6,$U98&lt;=FB$6),+$T98,0)</f>
        <v>0</v>
      </c>
      <c r="FC98" s="87" t="n">
        <f aca="false">IF(AND($U98&gt;FB$6,$U98&lt;=FC$6),+$T98,0)</f>
        <v>0</v>
      </c>
      <c r="FD98" s="87" t="n">
        <f aca="false">IF(AND($U98&gt;FC$6,$U98&lt;=FD$6),+$T98,0)</f>
        <v>0</v>
      </c>
      <c r="FE98" s="87" t="n">
        <f aca="false">IF(AND($U98&gt;FD$6,$U98&lt;=FE$6),+$T98,0)</f>
        <v>0</v>
      </c>
      <c r="FF98" s="87" t="n">
        <f aca="false">IF(AND($U98&gt;FE$6,$U98&lt;=FF$6),+$T98,0)</f>
        <v>0</v>
      </c>
      <c r="FG98" s="87" t="n">
        <f aca="false">IF(AND($U98&gt;FF$6,$U98&lt;=FG$6),+$T98,0)</f>
        <v>0</v>
      </c>
      <c r="FH98" s="87" t="n">
        <f aca="false">IF(AND($U98&gt;FG$6,$U98&lt;=FH$6),+$T98,0)</f>
        <v>0</v>
      </c>
      <c r="FI98" s="87" t="n">
        <f aca="false">IF(AND($U98&gt;FH$6,$U98&lt;=FI$6),+$T98,0)</f>
        <v>0</v>
      </c>
      <c r="FJ98" s="87" t="n">
        <f aca="false">IF(AND($U98&gt;FI$6,$U98&lt;=FJ$6),+$T98,0)</f>
        <v>0</v>
      </c>
      <c r="FK98" s="87" t="n">
        <f aca="false">IF(AND($U98&gt;FJ$6,$U98&lt;=FK$6),+$T98,0)</f>
        <v>0</v>
      </c>
      <c r="FL98" s="87" t="n">
        <f aca="false">IF(AND($U98&gt;FK$6,$U98&lt;=FL$6),+$T98,0)</f>
        <v>0</v>
      </c>
      <c r="FM98" s="87" t="n">
        <f aca="false">IF(AND($U98&gt;FL$6,$U98&lt;=FM$6),+$T98,0)</f>
        <v>0</v>
      </c>
      <c r="FN98" s="87" t="n">
        <f aca="false">IF(AND($U98&gt;FM$6,$U98&lt;=FN$6),+$T98,0)</f>
        <v>0</v>
      </c>
      <c r="FO98" s="87" t="n">
        <f aca="false">IF(AND($U98&gt;FN$6,$U98&lt;=FO$6),+$T98,0)</f>
        <v>0</v>
      </c>
      <c r="FP98" s="87" t="n">
        <f aca="false">IF(AND($U98&gt;FO$6,$U98&lt;=FP$6),+$T98,0)</f>
        <v>0</v>
      </c>
      <c r="FQ98" s="87" t="n">
        <f aca="false">IF(AND($U98&gt;FP$6,$U98&lt;=FQ$6),+$T98,0)</f>
        <v>0</v>
      </c>
      <c r="FR98" s="87" t="n">
        <f aca="false">IF(AND($U98&gt;FQ$6,$U98&lt;=FR$6),+$T98,0)</f>
        <v>0</v>
      </c>
      <c r="FS98" s="87" t="n">
        <f aca="false">IF(AND($U98&gt;FR$6,$U98&lt;=FS$6),+$T98,0)</f>
        <v>0</v>
      </c>
      <c r="FT98" s="87" t="n">
        <f aca="false">IF(AND($U98&gt;FS$6,$U98&lt;=FT$6),+$T98,0)</f>
        <v>0</v>
      </c>
      <c r="FU98" s="87" t="n">
        <f aca="false">IF(AND($U98&gt;FT$6,$U98&lt;=FU$6),+$T98,0)</f>
        <v>0</v>
      </c>
      <c r="FV98" s="87" t="n">
        <f aca="false">IF(AND($U98&gt;FU$6,$U98&lt;=FV$6),+$T98,0)</f>
        <v>0</v>
      </c>
      <c r="FW98" s="87" t="n">
        <f aca="false">IF(AND($U98&gt;FV$6,$U98&lt;=FW$6),+$T98,0)</f>
        <v>0</v>
      </c>
      <c r="FX98" s="87" t="n">
        <f aca="false">IF(AND($U98&gt;FW$6,$U98&lt;=FX$6),+$T98,0)</f>
        <v>0</v>
      </c>
      <c r="FY98" s="87" t="n">
        <f aca="false">IF(AND($U98&gt;FX$6,$U98&lt;=FY$6),+$T98,0)</f>
        <v>0</v>
      </c>
      <c r="FZ98" s="87" t="n">
        <f aca="false">IF(AND($U98&gt;FY$6,$U98&lt;=FZ$6),+$T98,0)</f>
        <v>0</v>
      </c>
      <c r="GA98" s="87" t="n">
        <f aca="false">IF(AND($U98&gt;FZ$6,$U98&lt;=GA$6),+$T98,0)</f>
        <v>0</v>
      </c>
      <c r="GB98" s="87" t="n">
        <f aca="false">IF(AND($U98&gt;GA$6,$U98&lt;=GB$6),+$T98,0)</f>
        <v>0</v>
      </c>
      <c r="GC98" s="18"/>
      <c r="GD98" s="65" t="n">
        <f aca="false">SUM($X98:$GC98)</f>
        <v>0.4</v>
      </c>
      <c r="GE98" s="65" t="n">
        <f aca="false">+GD98-T98</f>
        <v>0</v>
      </c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  <c r="GX98" s="18"/>
      <c r="GY98" s="18"/>
      <c r="GZ98" s="18"/>
      <c r="HA98" s="18"/>
      <c r="HB98" s="18"/>
      <c r="HC98" s="18"/>
      <c r="HD98" s="18"/>
      <c r="HE98" s="18"/>
      <c r="HF98" s="18"/>
      <c r="HG98" s="18"/>
      <c r="HH98" s="18"/>
      <c r="HI98" s="18"/>
      <c r="HJ98" s="18"/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18"/>
      <c r="IC98" s="18"/>
      <c r="ID98" s="18"/>
      <c r="IE98" s="18"/>
      <c r="IF98" s="18"/>
      <c r="IG98" s="18"/>
      <c r="IH98" s="18"/>
      <c r="II98" s="18"/>
      <c r="IJ98" s="18"/>
      <c r="IK98" s="18"/>
      <c r="IL98" s="18"/>
      <c r="IM98" s="18"/>
      <c r="IN98" s="18"/>
      <c r="IO98" s="18"/>
      <c r="IP98" s="18"/>
      <c r="IQ98" s="18"/>
      <c r="IR98" s="18"/>
      <c r="IS98" s="18"/>
      <c r="IT98" s="18"/>
      <c r="IU98" s="18"/>
      <c r="IV98" s="18"/>
      <c r="IW98" s="18"/>
    </row>
    <row r="99" customFormat="false" ht="12.75" hidden="false" customHeight="false" outlineLevel="0" collapsed="false">
      <c r="A99" s="96" t="n">
        <v>3</v>
      </c>
      <c r="B99" s="86" t="s">
        <v>260</v>
      </c>
      <c r="C99" s="97" t="s">
        <v>256</v>
      </c>
      <c r="D99" s="98" t="s">
        <v>280</v>
      </c>
      <c r="E99" s="0" t="s">
        <v>302</v>
      </c>
      <c r="F99" s="99" t="n">
        <v>37134</v>
      </c>
      <c r="H99" s="88" t="s">
        <v>340</v>
      </c>
      <c r="I99" s="43" t="s">
        <v>362</v>
      </c>
      <c r="J99" s="39" t="s">
        <v>256</v>
      </c>
      <c r="K99" s="39"/>
      <c r="L99" s="101" t="s">
        <v>284</v>
      </c>
      <c r="M99" s="35"/>
      <c r="N99" s="35" t="s">
        <v>363</v>
      </c>
      <c r="O99" s="101"/>
      <c r="P99" s="101"/>
      <c r="Q99" s="101"/>
      <c r="R99" s="105" t="n">
        <v>6.665</v>
      </c>
      <c r="S99" s="101" t="s">
        <v>288</v>
      </c>
      <c r="T99" s="55" t="n">
        <f aca="false">IF($S99="USD",+$R99,VLOOKUP($S99,Rates!$A$3:$C$7,3)*$R99)</f>
        <v>6.665</v>
      </c>
      <c r="U99" s="122" t="n">
        <f aca="false">DATE(2008,11,15)</f>
        <v>39767</v>
      </c>
      <c r="V99" s="18"/>
      <c r="W99" s="18"/>
      <c r="X99" s="87" t="n">
        <f aca="false">IF(AND($U99&gt;W$6,$U99&lt;=X$6),+$T99,0)</f>
        <v>0</v>
      </c>
      <c r="Y99" s="87" t="n">
        <f aca="false">IF(AND($U99&gt;X$6,$U99&lt;=Y$6),+$T99,0)</f>
        <v>0</v>
      </c>
      <c r="Z99" s="87" t="n">
        <f aca="false">IF(AND($U99&gt;Y$6,$U99&lt;=Z$6),+$T99,0)</f>
        <v>0</v>
      </c>
      <c r="AA99" s="87" t="n">
        <f aca="false">IF(AND($U99&gt;Z$6,$U99&lt;=AA$6),+$T99,0)</f>
        <v>0</v>
      </c>
      <c r="AB99" s="87" t="n">
        <f aca="false">IF(AND($U99&gt;AA$6,$U99&lt;=AB$6),+$T99,0)</f>
        <v>0</v>
      </c>
      <c r="AC99" s="87" t="n">
        <v>0.2</v>
      </c>
      <c r="AD99" s="87" t="n">
        <f aca="false">IF(AND($U99&gt;AC$6,$U99&lt;=AD$6),+$T99,0)</f>
        <v>0</v>
      </c>
      <c r="AE99" s="87" t="n">
        <f aca="false">IF(AND($U99&gt;AD$6,$U99&lt;=AE$6),+$T99,0)</f>
        <v>0</v>
      </c>
      <c r="AF99" s="87" t="n">
        <f aca="false">IF(AND($U99&gt;AE$6,$U99&lt;=AF$6),+$T99,0)</f>
        <v>0</v>
      </c>
      <c r="AG99" s="87" t="n">
        <f aca="false">IF(AND($U99&gt;AF$6,$U99&lt;=AG$6),+$T99,0)</f>
        <v>0</v>
      </c>
      <c r="AH99" s="87" t="n">
        <f aca="false">IF(AND($U99&gt;AG$6,$U99&lt;=AH$6),+$T99,0)</f>
        <v>0</v>
      </c>
      <c r="AI99" s="87" t="n">
        <f aca="false">IF(AND($U99&gt;AH$6,$U99&lt;=AI$6),+$T99,0)</f>
        <v>0</v>
      </c>
      <c r="AJ99" s="87" t="n">
        <f aca="false">IF(AND($U99&gt;AI$6,$U99&lt;=AJ$6),+$T99,0)</f>
        <v>0</v>
      </c>
      <c r="AK99" s="87" t="n">
        <f aca="false">IF(AND($U99&gt;AJ$6,$U99&lt;=AK$6),+$T99,0)</f>
        <v>0</v>
      </c>
      <c r="AL99" s="87" t="n">
        <f aca="false">IF(AND($U99&gt;AK$6,$U99&lt;=AL$6),+$T99,0)</f>
        <v>0</v>
      </c>
      <c r="AM99" s="87" t="n">
        <f aca="false">IF(AND($U99&gt;AL$6,$U99&lt;=AM$6),+$T99,0)</f>
        <v>0</v>
      </c>
      <c r="AN99" s="87" t="n">
        <f aca="false">IF(AND($U99&gt;AM$6,$U99&lt;=AN$6),+$T99,0)</f>
        <v>0</v>
      </c>
      <c r="AO99" s="87" t="n">
        <f aca="false">IF(AND($U99&gt;AN$6,$U99&lt;=AO$6),+$T99,0)</f>
        <v>0</v>
      </c>
      <c r="AP99" s="87" t="n">
        <f aca="false">IF(AND($U99&gt;AO$6,$U99&lt;=AP$6),+$T99,0)</f>
        <v>0</v>
      </c>
      <c r="AQ99" s="87" t="n">
        <f aca="false">IF(AND($U99&gt;AP$6,$U99&lt;=AQ$6),+$T99,0)</f>
        <v>0</v>
      </c>
      <c r="AR99" s="87" t="n">
        <f aca="false">IF(AND($U99&gt;AQ$6,$U99&lt;=AR$6),+$T99,0)</f>
        <v>0</v>
      </c>
      <c r="AS99" s="87" t="n">
        <f aca="false">IF(AND($U99&gt;AR$6,$U99&lt;=AS$6),+$T99,0)</f>
        <v>0</v>
      </c>
      <c r="AT99" s="87" t="n">
        <f aca="false">IF(AND($U99&gt;AS$6,$U99&lt;=AT$6),+$T99,0)</f>
        <v>0</v>
      </c>
      <c r="AU99" s="87" t="n">
        <f aca="false">IF(AND($U99&gt;AT$6,$U99&lt;=AU$6),+$T99,0)</f>
        <v>0</v>
      </c>
      <c r="AV99" s="87" t="n">
        <f aca="false">IF(AND($U99&gt;AU$6,$U99&lt;=AV$6),+$T99,0)</f>
        <v>0</v>
      </c>
      <c r="AW99" s="87" t="n">
        <f aca="false">IF(AND($U99&gt;AV$6,$U99&lt;=AW$6),+$T99,0)</f>
        <v>0</v>
      </c>
      <c r="AX99" s="87" t="n">
        <f aca="false">IF(AND($U99&gt;AW$6,$U99&lt;=AX$6),+$T99,0)</f>
        <v>0</v>
      </c>
      <c r="AY99" s="87" t="n">
        <f aca="false">IF(AND($U99&gt;AX$6,$U99&lt;=AY$6),+$T99,0)</f>
        <v>0</v>
      </c>
      <c r="AZ99" s="87" t="n">
        <f aca="false">IF(AND($U99&gt;AY$6,$U99&lt;=AZ$6),+$T99,0)</f>
        <v>0</v>
      </c>
      <c r="BA99" s="87" t="n">
        <f aca="false">IF(AND($U99&gt;AZ$6,$U99&lt;=BA$6),+$T99,0)</f>
        <v>6.665</v>
      </c>
      <c r="BB99" s="87" t="n">
        <f aca="false">IF(AND($U99&gt;BA$6,$U99&lt;=BB$6),+$T99,0)</f>
        <v>0</v>
      </c>
      <c r="BC99" s="87" t="n">
        <f aca="false">IF(AND($U99&gt;BB$6,$U99&lt;=BC$6),+$T99,0)</f>
        <v>0</v>
      </c>
      <c r="BD99" s="87" t="n">
        <f aca="false">IF(AND($U99&gt;BC$6,$U99&lt;=BD$6),+$T99,0)</f>
        <v>0</v>
      </c>
      <c r="BE99" s="87" t="n">
        <f aca="false">IF(AND($U99&gt;BD$6,$U99&lt;=BE$6),+$T99,0)</f>
        <v>0</v>
      </c>
      <c r="BF99" s="87" t="n">
        <f aca="false">IF(AND($U99&gt;BE$6,$U99&lt;=BF$6),+$T99,0)</f>
        <v>0</v>
      </c>
      <c r="BG99" s="87" t="n">
        <f aca="false">IF(AND($U99&gt;BF$6,$U99&lt;=BG$6),+$T99,0)</f>
        <v>0</v>
      </c>
      <c r="BH99" s="87" t="n">
        <f aca="false">IF(AND($U99&gt;BG$6,$U99&lt;=BH$6),+$T99,0)</f>
        <v>0</v>
      </c>
      <c r="BI99" s="87" t="n">
        <f aca="false">IF(AND($U99&gt;BH$6,$U99&lt;=BI$6),+$T99,0)</f>
        <v>0</v>
      </c>
      <c r="BJ99" s="87" t="n">
        <f aca="false">IF(AND($U99&gt;BI$6,$U99&lt;=BJ$6),+$T99,0)</f>
        <v>0</v>
      </c>
      <c r="BK99" s="87" t="n">
        <f aca="false">IF(AND($U99&gt;BJ$6,$U99&lt;=BK$6),+$T99,0)</f>
        <v>0</v>
      </c>
      <c r="BL99" s="87" t="n">
        <f aca="false">IF(AND($U99&gt;BK$6,$U99&lt;=BL$6),+$T99,0)</f>
        <v>0</v>
      </c>
      <c r="BM99" s="87" t="n">
        <f aca="false">IF(AND($U99&gt;BL$6,$U99&lt;=BM$6),+$T99,0)</f>
        <v>0</v>
      </c>
      <c r="BN99" s="87" t="n">
        <f aca="false">IF(AND($U99&gt;BM$6,$U99&lt;=BN$6),+$T99,0)</f>
        <v>0</v>
      </c>
      <c r="BO99" s="87" t="n">
        <f aca="false">IF(AND($U99&gt;BN$6,$U99&lt;=BO$6),+$T99,0)</f>
        <v>0</v>
      </c>
      <c r="BP99" s="87" t="n">
        <f aca="false">IF(AND($U99&gt;BO$6,$U99&lt;=BP$6),+$T99,0)</f>
        <v>0</v>
      </c>
      <c r="BQ99" s="87" t="n">
        <f aca="false">IF(AND($U99&gt;BP$6,$U99&lt;=BQ$6),+$T99,0)</f>
        <v>0</v>
      </c>
      <c r="BR99" s="87" t="n">
        <f aca="false">IF(AND($U99&gt;BQ$6,$U99&lt;=BR$6),+$T99,0)</f>
        <v>0</v>
      </c>
      <c r="BS99" s="87" t="n">
        <f aca="false">IF(AND($U99&gt;BR$6,$U99&lt;=BS$6),+$T99,0)</f>
        <v>0</v>
      </c>
      <c r="BT99" s="87" t="n">
        <f aca="false">IF(AND($U99&gt;BS$6,$U99&lt;=BT$6),+$T99,0)</f>
        <v>0</v>
      </c>
      <c r="BU99" s="87" t="n">
        <f aca="false">IF(AND($U99&gt;BT$6,$U99&lt;=BU$6),+$T99,0)</f>
        <v>0</v>
      </c>
      <c r="BV99" s="87" t="n">
        <f aca="false">IF(AND($U99&gt;BU$6,$U99&lt;=BV$6),+$T99,0)</f>
        <v>0</v>
      </c>
      <c r="BW99" s="87" t="n">
        <f aca="false">IF(AND($U99&gt;BV$6,$U99&lt;=BW$6),+$T99,0)</f>
        <v>0</v>
      </c>
      <c r="BX99" s="87" t="n">
        <f aca="false">IF(AND($U99&gt;BW$6,$U99&lt;=BX$6),+$T99,0)</f>
        <v>0</v>
      </c>
      <c r="BY99" s="87" t="n">
        <f aca="false">IF(AND($U99&gt;BX$6,$U99&lt;=BY$6),+$T99,0)</f>
        <v>0</v>
      </c>
      <c r="BZ99" s="87" t="n">
        <f aca="false">IF(AND($U99&gt;BY$6,$U99&lt;=BZ$6),+$T99,0)</f>
        <v>0</v>
      </c>
      <c r="CA99" s="87" t="n">
        <f aca="false">IF(AND($U99&gt;BZ$6,$U99&lt;=CA$6),+$T99,0)</f>
        <v>0</v>
      </c>
      <c r="CB99" s="87" t="n">
        <f aca="false">IF(AND($U99&gt;CA$6,$U99&lt;=CB$6),+$T99,0)</f>
        <v>0</v>
      </c>
      <c r="CC99" s="87" t="n">
        <f aca="false">IF(AND($U99&gt;CB$6,$U99&lt;=CC$6),+$T99,0)</f>
        <v>0</v>
      </c>
      <c r="CD99" s="87" t="n">
        <f aca="false">IF(AND($U99&gt;CC$6,$U99&lt;=CD$6),+$T99,0)</f>
        <v>0</v>
      </c>
      <c r="CE99" s="87" t="n">
        <f aca="false">IF(AND($U99&gt;CD$6,$U99&lt;=CE$6),+$T99,0)</f>
        <v>0</v>
      </c>
      <c r="CF99" s="87" t="n">
        <f aca="false">IF(AND($U99&gt;CE$6,$U99&lt;=CF$6),+$T99,0)</f>
        <v>0</v>
      </c>
      <c r="CG99" s="87" t="n">
        <f aca="false">IF(AND($U99&gt;CF$6,$U99&lt;=CG$6),+$T99,0)</f>
        <v>0</v>
      </c>
      <c r="CH99" s="87" t="n">
        <f aca="false">IF(AND($U99&gt;CG$6,$U99&lt;=CH$6),+$T99,0)</f>
        <v>0</v>
      </c>
      <c r="CI99" s="87" t="n">
        <f aca="false">IF(AND($U99&gt;CH$6,$U99&lt;=CI$6),+$T99,0)</f>
        <v>0</v>
      </c>
      <c r="CJ99" s="87" t="n">
        <f aca="false">IF(AND($U99&gt;CI$6,$U99&lt;=CJ$6),+$T99,0)</f>
        <v>0</v>
      </c>
      <c r="CK99" s="87" t="n">
        <f aca="false">IF(AND($U99&gt;CJ$6,$U99&lt;=CK$6),+$T99,0)</f>
        <v>0</v>
      </c>
      <c r="CL99" s="87" t="n">
        <f aca="false">IF(AND($U99&gt;CK$6,$U99&lt;=CL$6),+$T99,0)</f>
        <v>0</v>
      </c>
      <c r="CM99" s="87" t="n">
        <f aca="false">IF(AND($U99&gt;CL$6,$U99&lt;=CM$6),+$T99,0)</f>
        <v>0</v>
      </c>
      <c r="CN99" s="87" t="n">
        <f aca="false">IF(AND($U99&gt;CM$6,$U99&lt;=CN$6),+$T99,0)</f>
        <v>0</v>
      </c>
      <c r="CO99" s="87" t="n">
        <f aca="false">IF(AND($U99&gt;CN$6,$U99&lt;=CO$6),+$T99,0)</f>
        <v>0</v>
      </c>
      <c r="CP99" s="87" t="n">
        <f aca="false">IF(AND($U99&gt;CO$6,$U99&lt;=CP$6),+$T99,0)</f>
        <v>0</v>
      </c>
      <c r="CQ99" s="87" t="n">
        <f aca="false">IF(AND($U99&gt;CP$6,$U99&lt;=CQ$6),+$T99,0)</f>
        <v>0</v>
      </c>
      <c r="CR99" s="87" t="n">
        <f aca="false">IF(AND($U99&gt;CQ$6,$U99&lt;=CR$6),+$T99,0)</f>
        <v>0</v>
      </c>
      <c r="CS99" s="87" t="n">
        <f aca="false">IF(AND($U99&gt;CR$6,$U99&lt;=CS$6),+$T99,0)</f>
        <v>0</v>
      </c>
      <c r="CT99" s="87" t="n">
        <f aca="false">IF(AND($U99&gt;CS$6,$U99&lt;=CT$6),+$T99,0)</f>
        <v>0</v>
      </c>
      <c r="CU99" s="87" t="n">
        <f aca="false">IF(AND($U99&gt;CT$6,$U99&lt;=CU$6),+$T99,0)</f>
        <v>0</v>
      </c>
      <c r="CV99" s="87" t="n">
        <f aca="false">IF(AND($U99&gt;CU$6,$U99&lt;=CV$6),+$T99,0)</f>
        <v>0</v>
      </c>
      <c r="CW99" s="87" t="n">
        <f aca="false">IF(AND($U99&gt;CV$6,$U99&lt;=CW$6),+$T99,0)</f>
        <v>0</v>
      </c>
      <c r="CX99" s="87" t="n">
        <f aca="false">IF(AND($U99&gt;CW$6,$U99&lt;=CX$6),+$T99,0)</f>
        <v>0</v>
      </c>
      <c r="CY99" s="87" t="n">
        <f aca="false">IF(AND($U99&gt;CX$6,$U99&lt;=CY$6),+$T99,0)</f>
        <v>0</v>
      </c>
      <c r="CZ99" s="87" t="n">
        <f aca="false">IF(AND($U99&gt;CY$6,$U99&lt;=CZ$6),+$T99,0)</f>
        <v>0</v>
      </c>
      <c r="DA99" s="87" t="n">
        <f aca="false">IF(AND($U99&gt;CZ$6,$U99&lt;=DA$6),+$T99,0)</f>
        <v>0</v>
      </c>
      <c r="DB99" s="87" t="n">
        <f aca="false">IF(AND($U99&gt;DA$6,$U99&lt;=DB$6),+$T99,0)</f>
        <v>0</v>
      </c>
      <c r="DC99" s="87" t="n">
        <f aca="false">IF(AND($U99&gt;DB$6,$U99&lt;=DC$6),+$T99,0)</f>
        <v>0</v>
      </c>
      <c r="DD99" s="87" t="n">
        <f aca="false">IF(AND($U99&gt;DC$6,$U99&lt;=DD$6),+$T99,0)</f>
        <v>0</v>
      </c>
      <c r="DE99" s="87" t="n">
        <f aca="false">IF(AND($U99&gt;DD$6,$U99&lt;=DE$6),+$T99,0)</f>
        <v>0</v>
      </c>
      <c r="DF99" s="87" t="n">
        <f aca="false">IF(AND($U99&gt;DE$6,$U99&lt;=DF$6),+$T99,0)</f>
        <v>0</v>
      </c>
      <c r="DG99" s="87" t="n">
        <f aca="false">IF(AND($U99&gt;DF$6,$U99&lt;=DG$6),+$T99,0)</f>
        <v>0</v>
      </c>
      <c r="DH99" s="87" t="n">
        <f aca="false">IF(AND($U99&gt;DG$6,$U99&lt;=DH$6),+$T99,0)</f>
        <v>0</v>
      </c>
      <c r="DI99" s="87" t="n">
        <f aca="false">IF(AND($U99&gt;DH$6,$U99&lt;=DI$6),+$T99,0)</f>
        <v>0</v>
      </c>
      <c r="DJ99" s="87" t="n">
        <f aca="false">IF(AND($U99&gt;DI$6,$U99&lt;=DJ$6),+$T99,0)</f>
        <v>0</v>
      </c>
      <c r="DK99" s="87" t="n">
        <f aca="false">IF(AND($U99&gt;DJ$6,$U99&lt;=DK$6),+$T99,0)</f>
        <v>0</v>
      </c>
      <c r="DL99" s="87" t="n">
        <f aca="false">IF(AND($U99&gt;DK$6,$U99&lt;=DL$6),+$T99,0)</f>
        <v>0</v>
      </c>
      <c r="DM99" s="87" t="n">
        <f aca="false">IF(AND($U99&gt;DL$6,$U99&lt;=DM$6),+$T99,0)</f>
        <v>0</v>
      </c>
      <c r="DN99" s="87" t="n">
        <f aca="false">IF(AND($U99&gt;DM$6,$U99&lt;=DN$6),+$T99,0)</f>
        <v>0</v>
      </c>
      <c r="DO99" s="87" t="n">
        <f aca="false">IF(AND($U99&gt;DN$6,$U99&lt;=DO$6),+$T99,0)</f>
        <v>0</v>
      </c>
      <c r="DP99" s="87" t="n">
        <f aca="false">IF(AND($U99&gt;DO$6,$U99&lt;=DP$6),+$T99,0)</f>
        <v>0</v>
      </c>
      <c r="DQ99" s="87" t="n">
        <f aca="false">IF(AND($U99&gt;DP$6,$U99&lt;=DQ$6),+$T99,0)</f>
        <v>0</v>
      </c>
      <c r="DR99" s="87" t="n">
        <f aca="false">IF(AND($U99&gt;DQ$6,$U99&lt;=DR$6),+$T99,0)</f>
        <v>0</v>
      </c>
      <c r="DS99" s="87" t="n">
        <f aca="false">IF(AND($U99&gt;DR$6,$U99&lt;=DS$6),+$T99,0)</f>
        <v>0</v>
      </c>
      <c r="DT99" s="87" t="n">
        <f aca="false">IF(AND($U99&gt;DS$6,$U99&lt;=DT$6),+$T99,0)</f>
        <v>0</v>
      </c>
      <c r="DU99" s="87" t="n">
        <f aca="false">IF(AND($U99&gt;DT$6,$U99&lt;=DU$6),+$T99,0)</f>
        <v>0</v>
      </c>
      <c r="DV99" s="87" t="n">
        <f aca="false">IF(AND($U99&gt;DU$6,$U99&lt;=DV$6),+$T99,0)</f>
        <v>0</v>
      </c>
      <c r="DW99" s="87" t="n">
        <f aca="false">IF(AND($U99&gt;DV$6,$U99&lt;=DW$6),+$T99,0)</f>
        <v>0</v>
      </c>
      <c r="DX99" s="87" t="n">
        <f aca="false">IF(AND($U99&gt;DW$6,$U99&lt;=DX$6),+$T99,0)</f>
        <v>0</v>
      </c>
      <c r="DY99" s="87" t="n">
        <f aca="false">IF(AND($U99&gt;DX$6,$U99&lt;=DY$6),+$T99,0)</f>
        <v>0</v>
      </c>
      <c r="DZ99" s="87" t="n">
        <f aca="false">IF(AND($U99&gt;DY$6,$U99&lt;=DZ$6),+$T99,0)</f>
        <v>0</v>
      </c>
      <c r="EA99" s="87" t="n">
        <f aca="false">IF(AND($U99&gt;DZ$6,$U99&lt;=EA$6),+$T99,0)</f>
        <v>0</v>
      </c>
      <c r="EB99" s="87" t="n">
        <f aca="false">IF(AND($U99&gt;EA$6,$U99&lt;=EB$6),+$T99,0)</f>
        <v>0</v>
      </c>
      <c r="EC99" s="87" t="n">
        <f aca="false">IF(AND($U99&gt;EB$6,$U99&lt;=EC$6),+$T99,0)</f>
        <v>0</v>
      </c>
      <c r="ED99" s="87" t="n">
        <f aca="false">IF(AND($U99&gt;EC$6,$U99&lt;=ED$6),+$T99,0)</f>
        <v>0</v>
      </c>
      <c r="EE99" s="87" t="n">
        <f aca="false">IF(AND($U99&gt;ED$6,$U99&lt;=EE$6),+$T99,0)</f>
        <v>0</v>
      </c>
      <c r="EF99" s="87" t="n">
        <f aca="false">IF(AND($U99&gt;EE$6,$U99&lt;=EF$6),+$T99,0)</f>
        <v>0</v>
      </c>
      <c r="EG99" s="87" t="n">
        <f aca="false">IF(AND($U99&gt;EF$6,$U99&lt;=EG$6),+$T99,0)</f>
        <v>0</v>
      </c>
      <c r="EH99" s="87" t="n">
        <f aca="false">IF(AND($U99&gt;EG$6,$U99&lt;=EH$6),+$T99,0)</f>
        <v>0</v>
      </c>
      <c r="EI99" s="87" t="n">
        <f aca="false">IF(AND($U99&gt;EH$6,$U99&lt;=EI$6),+$T99,0)</f>
        <v>0</v>
      </c>
      <c r="EJ99" s="87" t="n">
        <f aca="false">IF(AND($U99&gt;EI$6,$U99&lt;=EJ$6),+$T99,0)</f>
        <v>0</v>
      </c>
      <c r="EK99" s="87" t="n">
        <f aca="false">IF(AND($U99&gt;EJ$6,$U99&lt;=EK$6),+$T99,0)</f>
        <v>0</v>
      </c>
      <c r="EL99" s="87" t="n">
        <f aca="false">IF(AND($U99&gt;EK$6,$U99&lt;=EL$6),+$T99,0)</f>
        <v>0</v>
      </c>
      <c r="EM99" s="87" t="n">
        <f aca="false">IF(AND($U99&gt;EL$6,$U99&lt;=EM$6),+$T99,0)</f>
        <v>0</v>
      </c>
      <c r="EN99" s="87" t="n">
        <f aca="false">IF(AND($U99&gt;EM$6,$U99&lt;=EN$6),+$T99,0)</f>
        <v>0</v>
      </c>
      <c r="EO99" s="87" t="n">
        <f aca="false">IF(AND($U99&gt;EN$6,$U99&lt;=EO$6),+$T99,0)</f>
        <v>0</v>
      </c>
      <c r="EP99" s="87" t="n">
        <f aca="false">IF(AND($U99&gt;EO$6,$U99&lt;=EP$6),+$T99,0)</f>
        <v>0</v>
      </c>
      <c r="EQ99" s="87" t="n">
        <f aca="false">IF(AND($U99&gt;EP$6,$U99&lt;=EQ$6),+$T99,0)</f>
        <v>0</v>
      </c>
      <c r="ER99" s="87" t="n">
        <f aca="false">IF(AND($U99&gt;EQ$6,$U99&lt;=ER$6),+$T99,0)</f>
        <v>0</v>
      </c>
      <c r="ES99" s="87" t="n">
        <f aca="false">IF(AND($U99&gt;ER$6,$U99&lt;=ES$6),+$T99,0)</f>
        <v>0</v>
      </c>
      <c r="ET99" s="87" t="n">
        <f aca="false">IF(AND($U99&gt;ES$6,$U99&lt;=ET$6),+$T99,0)</f>
        <v>0</v>
      </c>
      <c r="EU99" s="87" t="n">
        <f aca="false">IF(AND($U99&gt;ET$6,$U99&lt;=EU$6),+$T99,0)</f>
        <v>0</v>
      </c>
      <c r="EV99" s="87" t="n">
        <f aca="false">IF(AND($U99&gt;EU$6,$U99&lt;=EV$6),+$T99,0)</f>
        <v>0</v>
      </c>
      <c r="EW99" s="87" t="n">
        <f aca="false">IF(AND($U99&gt;EV$6,$U99&lt;=EW$6),+$T99,0)</f>
        <v>0</v>
      </c>
      <c r="EX99" s="87" t="n">
        <f aca="false">IF(AND($U99&gt;EW$6,$U99&lt;=EX$6),+$T99,0)</f>
        <v>0</v>
      </c>
      <c r="EY99" s="87" t="n">
        <f aca="false">IF(AND($U99&gt;EX$6,$U99&lt;=EY$6),+$T99,0)</f>
        <v>0</v>
      </c>
      <c r="EZ99" s="87" t="n">
        <f aca="false">IF(AND($U99&gt;EY$6,$U99&lt;=EZ$6),+$T99,0)</f>
        <v>0</v>
      </c>
      <c r="FA99" s="87" t="n">
        <f aca="false">IF(AND($U99&gt;EZ$6,$U99&lt;=FA$6),+$T99,0)</f>
        <v>0</v>
      </c>
      <c r="FB99" s="87" t="n">
        <f aca="false">IF(AND($U99&gt;FA$6,$U99&lt;=FB$6),+$T99,0)</f>
        <v>0</v>
      </c>
      <c r="FC99" s="87" t="n">
        <f aca="false">IF(AND($U99&gt;FB$6,$U99&lt;=FC$6),+$T99,0)</f>
        <v>0</v>
      </c>
      <c r="FD99" s="87" t="n">
        <f aca="false">IF(AND($U99&gt;FC$6,$U99&lt;=FD$6),+$T99,0)</f>
        <v>0</v>
      </c>
      <c r="FE99" s="87" t="n">
        <f aca="false">IF(AND($U99&gt;FD$6,$U99&lt;=FE$6),+$T99,0)</f>
        <v>0</v>
      </c>
      <c r="FF99" s="87" t="n">
        <f aca="false">IF(AND($U99&gt;FE$6,$U99&lt;=FF$6),+$T99,0)</f>
        <v>0</v>
      </c>
      <c r="FG99" s="87" t="n">
        <f aca="false">IF(AND($U99&gt;FF$6,$U99&lt;=FG$6),+$T99,0)</f>
        <v>0</v>
      </c>
      <c r="FH99" s="87" t="n">
        <f aca="false">IF(AND($U99&gt;FG$6,$U99&lt;=FH$6),+$T99,0)</f>
        <v>0</v>
      </c>
      <c r="FI99" s="87" t="n">
        <f aca="false">IF(AND($U99&gt;FH$6,$U99&lt;=FI$6),+$T99,0)</f>
        <v>0</v>
      </c>
      <c r="FJ99" s="87" t="n">
        <f aca="false">IF(AND($U99&gt;FI$6,$U99&lt;=FJ$6),+$T99,0)</f>
        <v>0</v>
      </c>
      <c r="FK99" s="87" t="n">
        <f aca="false">IF(AND($U99&gt;FJ$6,$U99&lt;=FK$6),+$T99,0)</f>
        <v>0</v>
      </c>
      <c r="FL99" s="87" t="n">
        <f aca="false">IF(AND($U99&gt;FK$6,$U99&lt;=FL$6),+$T99,0)</f>
        <v>0</v>
      </c>
      <c r="FM99" s="87" t="n">
        <f aca="false">IF(AND($U99&gt;FL$6,$U99&lt;=FM$6),+$T99,0)</f>
        <v>0</v>
      </c>
      <c r="FN99" s="87" t="n">
        <f aca="false">IF(AND($U99&gt;FM$6,$U99&lt;=FN$6),+$T99,0)</f>
        <v>0</v>
      </c>
      <c r="FO99" s="87" t="n">
        <f aca="false">IF(AND($U99&gt;FN$6,$U99&lt;=FO$6),+$T99,0)</f>
        <v>0</v>
      </c>
      <c r="FP99" s="87" t="n">
        <f aca="false">IF(AND($U99&gt;FO$6,$U99&lt;=FP$6),+$T99,0)</f>
        <v>0</v>
      </c>
      <c r="FQ99" s="87" t="n">
        <f aca="false">IF(AND($U99&gt;FP$6,$U99&lt;=FQ$6),+$T99,0)</f>
        <v>0</v>
      </c>
      <c r="FR99" s="87" t="n">
        <f aca="false">IF(AND($U99&gt;FQ$6,$U99&lt;=FR$6),+$T99,0)</f>
        <v>0</v>
      </c>
      <c r="FS99" s="87" t="n">
        <f aca="false">IF(AND($U99&gt;FR$6,$U99&lt;=FS$6),+$T99,0)</f>
        <v>0</v>
      </c>
      <c r="FT99" s="87" t="n">
        <f aca="false">IF(AND($U99&gt;FS$6,$U99&lt;=FT$6),+$T99,0)</f>
        <v>0</v>
      </c>
      <c r="FU99" s="87" t="n">
        <f aca="false">IF(AND($U99&gt;FT$6,$U99&lt;=FU$6),+$T99,0)</f>
        <v>0</v>
      </c>
      <c r="FV99" s="87" t="n">
        <f aca="false">IF(AND($U99&gt;FU$6,$U99&lt;=FV$6),+$T99,0)</f>
        <v>0</v>
      </c>
      <c r="FW99" s="87" t="n">
        <f aca="false">IF(AND($U99&gt;FV$6,$U99&lt;=FW$6),+$T99,0)</f>
        <v>0</v>
      </c>
      <c r="FX99" s="87" t="n">
        <f aca="false">IF(AND($U99&gt;FW$6,$U99&lt;=FX$6),+$T99,0)</f>
        <v>0</v>
      </c>
      <c r="FY99" s="87" t="n">
        <f aca="false">IF(AND($U99&gt;FX$6,$U99&lt;=FY$6),+$T99,0)</f>
        <v>0</v>
      </c>
      <c r="FZ99" s="87" t="n">
        <f aca="false">IF(AND($U99&gt;FY$6,$U99&lt;=FZ$6),+$T99,0)</f>
        <v>0</v>
      </c>
      <c r="GA99" s="87" t="n">
        <f aca="false">IF(AND($U99&gt;FZ$6,$U99&lt;=GA$6),+$T99,0)</f>
        <v>0</v>
      </c>
      <c r="GB99" s="87" t="n">
        <f aca="false">IF(AND($U99&gt;GA$6,$U99&lt;=GB$6),+$T99,0)</f>
        <v>0</v>
      </c>
      <c r="GC99" s="18"/>
      <c r="GD99" s="65" t="n">
        <f aca="false">SUM($X99:$GC99)</f>
        <v>6.865</v>
      </c>
      <c r="GE99" s="65" t="n">
        <f aca="false">+GD99-T99</f>
        <v>0.2</v>
      </c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18"/>
      <c r="IC99" s="18"/>
      <c r="ID99" s="18"/>
      <c r="IE99" s="18"/>
      <c r="IF99" s="18"/>
      <c r="IG99" s="18"/>
      <c r="IH99" s="18"/>
      <c r="II99" s="18"/>
      <c r="IJ99" s="18"/>
      <c r="IK99" s="18"/>
      <c r="IL99" s="18"/>
      <c r="IM99" s="18"/>
      <c r="IN99" s="18"/>
      <c r="IO99" s="18"/>
      <c r="IP99" s="18"/>
      <c r="IQ99" s="18"/>
      <c r="IR99" s="18"/>
      <c r="IS99" s="18"/>
      <c r="IT99" s="18"/>
      <c r="IU99" s="18"/>
      <c r="IV99" s="18"/>
      <c r="IW99" s="18"/>
    </row>
    <row r="100" customFormat="false" ht="12.75" hidden="false" customHeight="false" outlineLevel="0" collapsed="false">
      <c r="A100" s="96" t="n">
        <v>3</v>
      </c>
      <c r="B100" s="55" t="s">
        <v>259</v>
      </c>
      <c r="C100" s="97" t="s">
        <v>256</v>
      </c>
      <c r="D100" s="98" t="s">
        <v>280</v>
      </c>
      <c r="E100" s="0" t="s">
        <v>302</v>
      </c>
      <c r="F100" s="99" t="n">
        <v>37134</v>
      </c>
      <c r="H100" s="88" t="s">
        <v>340</v>
      </c>
      <c r="I100" s="43" t="s">
        <v>364</v>
      </c>
      <c r="J100" s="39" t="s">
        <v>256</v>
      </c>
      <c r="K100" s="39"/>
      <c r="L100" s="101" t="s">
        <v>284</v>
      </c>
      <c r="M100" s="35"/>
      <c r="N100" s="35"/>
      <c r="O100" s="101"/>
      <c r="P100" s="101"/>
      <c r="Q100" s="101"/>
      <c r="R100" s="109"/>
      <c r="S100" s="101" t="s">
        <v>365</v>
      </c>
      <c r="T100" s="55" t="n">
        <v>3.1</v>
      </c>
      <c r="U100" s="104" t="n">
        <f aca="false">DATE(2009,7,31)</f>
        <v>40025</v>
      </c>
      <c r="V100" s="18"/>
      <c r="W100" s="18"/>
      <c r="X100" s="87" t="n">
        <f aca="false">IF(AND($U100&gt;W$6,$U100&lt;=X$6),+$T100,0)</f>
        <v>0</v>
      </c>
      <c r="Y100" s="87" t="n">
        <f aca="false">IF(AND($U100&gt;X$6,$U100&lt;=Y$6),+$T100,0)</f>
        <v>0</v>
      </c>
      <c r="Z100" s="87" t="n">
        <f aca="false">IF(AND($U100&gt;Y$6,$U100&lt;=Z$6),+$T100,0)</f>
        <v>0</v>
      </c>
      <c r="AA100" s="87" t="n">
        <f aca="false">IF(AND($U100&gt;Z$6,$U100&lt;=AA$6),+$T100,0)</f>
        <v>0</v>
      </c>
      <c r="AB100" s="87" t="n">
        <v>0.4</v>
      </c>
      <c r="AC100" s="87" t="n">
        <f aca="false">IF(AND($U100&gt;AB$6,$U100&lt;=AC$6),+$T100,0)</f>
        <v>0</v>
      </c>
      <c r="AD100" s="87" t="n">
        <f aca="false">IF(AND($U100&gt;AC$6,$U100&lt;=AD$6),+$T100,0)</f>
        <v>0</v>
      </c>
      <c r="AE100" s="87" t="n">
        <f aca="false">IF(AND($U100&gt;AD$6,$U100&lt;=AE$6),+$T100,0)</f>
        <v>0</v>
      </c>
      <c r="AF100" s="87" t="n">
        <f aca="false">IF(AND($U100&gt;AE$6,$U100&lt;=AF$6),+$T100,0)</f>
        <v>0</v>
      </c>
      <c r="AG100" s="87" t="n">
        <f aca="false">IF(AND($U100&gt;AF$6,$U100&lt;=AG$6),+$T100,0)</f>
        <v>0</v>
      </c>
      <c r="AH100" s="87" t="n">
        <f aca="false">IF(AND($U100&gt;AG$6,$U100&lt;=AH$6),+$T100,0)</f>
        <v>0</v>
      </c>
      <c r="AI100" s="87" t="n">
        <f aca="false">IF(AND($U100&gt;AH$6,$U100&lt;=AI$6),+$T100,0)</f>
        <v>0</v>
      </c>
      <c r="AJ100" s="87" t="n">
        <f aca="false">IF(AND($U100&gt;AI$6,$U100&lt;=AJ$6),+$T100,0)</f>
        <v>0</v>
      </c>
      <c r="AK100" s="87" t="n">
        <f aca="false">IF(AND($U100&gt;AJ$6,$U100&lt;=AK$6),+$T100,0)</f>
        <v>0</v>
      </c>
      <c r="AL100" s="87" t="n">
        <f aca="false">IF(AND($U100&gt;AK$6,$U100&lt;=AL$6),+$T100,0)</f>
        <v>0</v>
      </c>
      <c r="AM100" s="87" t="n">
        <f aca="false">IF(AND($U100&gt;AL$6,$U100&lt;=AM$6),+$T100,0)</f>
        <v>0</v>
      </c>
      <c r="AN100" s="87" t="n">
        <f aca="false">IF(AND($U100&gt;AM$6,$U100&lt;=AN$6),+$T100,0)</f>
        <v>0</v>
      </c>
      <c r="AO100" s="87" t="n">
        <f aca="false">IF(AND($U100&gt;AN$6,$U100&lt;=AO$6),+$T100,0)</f>
        <v>0</v>
      </c>
      <c r="AP100" s="87" t="n">
        <f aca="false">IF(AND($U100&gt;AO$6,$U100&lt;=AP$6),+$T100,0)</f>
        <v>0</v>
      </c>
      <c r="AQ100" s="87" t="n">
        <f aca="false">IF(AND($U100&gt;AP$6,$U100&lt;=AQ$6),+$T100,0)</f>
        <v>0</v>
      </c>
      <c r="AR100" s="87" t="n">
        <f aca="false">IF(AND($U100&gt;AQ$6,$U100&lt;=AR$6),+$T100,0)</f>
        <v>0</v>
      </c>
      <c r="AS100" s="87" t="n">
        <f aca="false">IF(AND($U100&gt;AR$6,$U100&lt;=AS$6),+$T100,0)</f>
        <v>0</v>
      </c>
      <c r="AT100" s="87" t="n">
        <f aca="false">IF(AND($U100&gt;AS$6,$U100&lt;=AT$6),+$T100,0)</f>
        <v>0</v>
      </c>
      <c r="AU100" s="87" t="n">
        <f aca="false">IF(AND($U100&gt;AT$6,$U100&lt;=AU$6),+$T100,0)</f>
        <v>0</v>
      </c>
      <c r="AV100" s="87" t="n">
        <f aca="false">IF(AND($U100&gt;AU$6,$U100&lt;=AV$6),+$T100,0)</f>
        <v>0</v>
      </c>
      <c r="AW100" s="87" t="n">
        <f aca="false">IF(AND($U100&gt;AV$6,$U100&lt;=AW$6),+$T100,0)</f>
        <v>0</v>
      </c>
      <c r="AX100" s="87" t="n">
        <f aca="false">IF(AND($U100&gt;AW$6,$U100&lt;=AX$6),+$T100,0)</f>
        <v>0</v>
      </c>
      <c r="AY100" s="87" t="n">
        <f aca="false">IF(AND($U100&gt;AX$6,$U100&lt;=AY$6),+$T100,0)</f>
        <v>0</v>
      </c>
      <c r="AZ100" s="87" t="n">
        <f aca="false">IF(AND($U100&gt;AY$6,$U100&lt;=AZ$6),+$T100,0)</f>
        <v>0</v>
      </c>
      <c r="BA100" s="87" t="n">
        <f aca="false">IF(AND($U100&gt;AZ$6,$U100&lt;=BA$6),+$T100,0)</f>
        <v>0</v>
      </c>
      <c r="BB100" s="87" t="n">
        <f aca="false">IF(AND($U100&gt;BA$6,$U100&lt;=BB$6),+$T100,0)</f>
        <v>0</v>
      </c>
      <c r="BC100" s="87" t="n">
        <f aca="false">IF(AND($U100&gt;BB$6,$U100&lt;=BC$6),+$T100,0)</f>
        <v>0</v>
      </c>
      <c r="BD100" s="87" t="n">
        <f aca="false">IF(AND($U100&gt;BC$6,$U100&lt;=BD$6),+$T100,0)</f>
        <v>3.1</v>
      </c>
      <c r="BE100" s="87" t="n">
        <f aca="false">IF(AND($U100&gt;BD$6,$U100&lt;=BE$6),+$T100,0)</f>
        <v>0</v>
      </c>
      <c r="BF100" s="87" t="n">
        <f aca="false">IF(AND($U100&gt;BE$6,$U100&lt;=BF$6),+$T100,0)</f>
        <v>0</v>
      </c>
      <c r="BG100" s="87" t="n">
        <f aca="false">IF(AND($U100&gt;BF$6,$U100&lt;=BG$6),+$T100,0)</f>
        <v>0</v>
      </c>
      <c r="BH100" s="87" t="n">
        <f aca="false">IF(AND($U100&gt;BG$6,$U100&lt;=BH$6),+$T100,0)</f>
        <v>0</v>
      </c>
      <c r="BI100" s="87" t="n">
        <f aca="false">IF(AND($U100&gt;BH$6,$U100&lt;=BI$6),+$T100,0)</f>
        <v>0</v>
      </c>
      <c r="BJ100" s="87" t="n">
        <f aca="false">IF(AND($U100&gt;BI$6,$U100&lt;=BJ$6),+$T100,0)</f>
        <v>0</v>
      </c>
      <c r="BK100" s="87" t="n">
        <f aca="false">IF(AND($U100&gt;BJ$6,$U100&lt;=BK$6),+$T100,0)</f>
        <v>0</v>
      </c>
      <c r="BL100" s="87" t="n">
        <f aca="false">IF(AND($U100&gt;BK$6,$U100&lt;=BL$6),+$T100,0)</f>
        <v>0</v>
      </c>
      <c r="BM100" s="87" t="n">
        <f aca="false">IF(AND($U100&gt;BL$6,$U100&lt;=BM$6),+$T100,0)</f>
        <v>0</v>
      </c>
      <c r="BN100" s="87" t="n">
        <f aca="false">IF(AND($U100&gt;BM$6,$U100&lt;=BN$6),+$T100,0)</f>
        <v>0</v>
      </c>
      <c r="BO100" s="87" t="n">
        <f aca="false">IF(AND($U100&gt;BN$6,$U100&lt;=BO$6),+$T100,0)</f>
        <v>0</v>
      </c>
      <c r="BP100" s="87" t="n">
        <f aca="false">IF(AND($U100&gt;BO$6,$U100&lt;=BP$6),+$T100,0)</f>
        <v>0</v>
      </c>
      <c r="BQ100" s="87" t="n">
        <f aca="false">IF(AND($U100&gt;BP$6,$U100&lt;=BQ$6),+$T100,0)</f>
        <v>0</v>
      </c>
      <c r="BR100" s="87" t="n">
        <f aca="false">IF(AND($U100&gt;BQ$6,$U100&lt;=BR$6),+$T100,0)</f>
        <v>0</v>
      </c>
      <c r="BS100" s="87" t="n">
        <f aca="false">IF(AND($U100&gt;BR$6,$U100&lt;=BS$6),+$T100,0)</f>
        <v>0</v>
      </c>
      <c r="BT100" s="87" t="n">
        <f aca="false">IF(AND($U100&gt;BS$6,$U100&lt;=BT$6),+$T100,0)</f>
        <v>0</v>
      </c>
      <c r="BU100" s="87" t="n">
        <f aca="false">IF(AND($U100&gt;BT$6,$U100&lt;=BU$6),+$T100,0)</f>
        <v>0</v>
      </c>
      <c r="BV100" s="87" t="n">
        <f aca="false">IF(AND($U100&gt;BU$6,$U100&lt;=BV$6),+$T100,0)</f>
        <v>0</v>
      </c>
      <c r="BW100" s="87" t="n">
        <f aca="false">IF(AND($U100&gt;BV$6,$U100&lt;=BW$6),+$T100,0)</f>
        <v>0</v>
      </c>
      <c r="BX100" s="87" t="n">
        <f aca="false">IF(AND($U100&gt;BW$6,$U100&lt;=BX$6),+$T100,0)</f>
        <v>0</v>
      </c>
      <c r="BY100" s="87" t="n">
        <f aca="false">IF(AND($U100&gt;BX$6,$U100&lt;=BY$6),+$T100,0)</f>
        <v>0</v>
      </c>
      <c r="BZ100" s="87" t="n">
        <f aca="false">IF(AND($U100&gt;BY$6,$U100&lt;=BZ$6),+$T100,0)</f>
        <v>0</v>
      </c>
      <c r="CA100" s="87" t="n">
        <f aca="false">IF(AND($U100&gt;BZ$6,$U100&lt;=CA$6),+$T100,0)</f>
        <v>0</v>
      </c>
      <c r="CB100" s="87" t="n">
        <f aca="false">IF(AND($U100&gt;CA$6,$U100&lt;=CB$6),+$T100,0)</f>
        <v>0</v>
      </c>
      <c r="CC100" s="87" t="n">
        <f aca="false">IF(AND($U100&gt;CB$6,$U100&lt;=CC$6),+$T100,0)</f>
        <v>0</v>
      </c>
      <c r="CD100" s="87" t="n">
        <f aca="false">IF(AND($U100&gt;CC$6,$U100&lt;=CD$6),+$T100,0)</f>
        <v>0</v>
      </c>
      <c r="CE100" s="87" t="n">
        <f aca="false">IF(AND($U100&gt;CD$6,$U100&lt;=CE$6),+$T100,0)</f>
        <v>0</v>
      </c>
      <c r="CF100" s="87" t="n">
        <f aca="false">IF(AND($U100&gt;CE$6,$U100&lt;=CF$6),+$T100,0)</f>
        <v>0</v>
      </c>
      <c r="CG100" s="87" t="n">
        <f aca="false">IF(AND($U100&gt;CF$6,$U100&lt;=CG$6),+$T100,0)</f>
        <v>0</v>
      </c>
      <c r="CH100" s="87" t="n">
        <f aca="false">IF(AND($U100&gt;CG$6,$U100&lt;=CH$6),+$T100,0)</f>
        <v>0</v>
      </c>
      <c r="CI100" s="87" t="n">
        <f aca="false">IF(AND($U100&gt;CH$6,$U100&lt;=CI$6),+$T100,0)</f>
        <v>0</v>
      </c>
      <c r="CJ100" s="87" t="n">
        <f aca="false">IF(AND($U100&gt;CI$6,$U100&lt;=CJ$6),+$T100,0)</f>
        <v>0</v>
      </c>
      <c r="CK100" s="87" t="n">
        <f aca="false">IF(AND($U100&gt;CJ$6,$U100&lt;=CK$6),+$T100,0)</f>
        <v>0</v>
      </c>
      <c r="CL100" s="87" t="n">
        <f aca="false">IF(AND($U100&gt;CK$6,$U100&lt;=CL$6),+$T100,0)</f>
        <v>0</v>
      </c>
      <c r="CM100" s="87" t="n">
        <f aca="false">IF(AND($U100&gt;CL$6,$U100&lt;=CM$6),+$T100,0)</f>
        <v>0</v>
      </c>
      <c r="CN100" s="87" t="n">
        <f aca="false">IF(AND($U100&gt;CM$6,$U100&lt;=CN$6),+$T100,0)</f>
        <v>0</v>
      </c>
      <c r="CO100" s="87" t="n">
        <f aca="false">IF(AND($U100&gt;CN$6,$U100&lt;=CO$6),+$T100,0)</f>
        <v>0</v>
      </c>
      <c r="CP100" s="87" t="n">
        <f aca="false">IF(AND($U100&gt;CO$6,$U100&lt;=CP$6),+$T100,0)</f>
        <v>0</v>
      </c>
      <c r="CQ100" s="87" t="n">
        <f aca="false">IF(AND($U100&gt;CP$6,$U100&lt;=CQ$6),+$T100,0)</f>
        <v>0</v>
      </c>
      <c r="CR100" s="87" t="n">
        <f aca="false">IF(AND($U100&gt;CQ$6,$U100&lt;=CR$6),+$T100,0)</f>
        <v>0</v>
      </c>
      <c r="CS100" s="87" t="n">
        <f aca="false">IF(AND($U100&gt;CR$6,$U100&lt;=CS$6),+$T100,0)</f>
        <v>0</v>
      </c>
      <c r="CT100" s="87" t="n">
        <f aca="false">IF(AND($U100&gt;CS$6,$U100&lt;=CT$6),+$T100,0)</f>
        <v>0</v>
      </c>
      <c r="CU100" s="87" t="n">
        <f aca="false">IF(AND($U100&gt;CT$6,$U100&lt;=CU$6),+$T100,0)</f>
        <v>0</v>
      </c>
      <c r="CV100" s="87" t="n">
        <f aca="false">IF(AND($U100&gt;CU$6,$U100&lt;=CV$6),+$T100,0)</f>
        <v>0</v>
      </c>
      <c r="CW100" s="87" t="n">
        <f aca="false">IF(AND($U100&gt;CV$6,$U100&lt;=CW$6),+$T100,0)</f>
        <v>0</v>
      </c>
      <c r="CX100" s="87" t="n">
        <f aca="false">IF(AND($U100&gt;CW$6,$U100&lt;=CX$6),+$T100,0)</f>
        <v>0</v>
      </c>
      <c r="CY100" s="87" t="n">
        <f aca="false">IF(AND($U100&gt;CX$6,$U100&lt;=CY$6),+$T100,0)</f>
        <v>0</v>
      </c>
      <c r="CZ100" s="87" t="n">
        <f aca="false">IF(AND($U100&gt;CY$6,$U100&lt;=CZ$6),+$T100,0)</f>
        <v>0</v>
      </c>
      <c r="DA100" s="87" t="n">
        <f aca="false">IF(AND($U100&gt;CZ$6,$U100&lt;=DA$6),+$T100,0)</f>
        <v>0</v>
      </c>
      <c r="DB100" s="87" t="n">
        <f aca="false">IF(AND($U100&gt;DA$6,$U100&lt;=DB$6),+$T100,0)</f>
        <v>0</v>
      </c>
      <c r="DC100" s="87" t="n">
        <f aca="false">IF(AND($U100&gt;DB$6,$U100&lt;=DC$6),+$T100,0)</f>
        <v>0</v>
      </c>
      <c r="DD100" s="87" t="n">
        <f aca="false">IF(AND($U100&gt;DC$6,$U100&lt;=DD$6),+$T100,0)</f>
        <v>0</v>
      </c>
      <c r="DE100" s="87" t="n">
        <f aca="false">IF(AND($U100&gt;DD$6,$U100&lt;=DE$6),+$T100,0)</f>
        <v>0</v>
      </c>
      <c r="DF100" s="87" t="n">
        <f aca="false">IF(AND($U100&gt;DE$6,$U100&lt;=DF$6),+$T100,0)</f>
        <v>0</v>
      </c>
      <c r="DG100" s="87" t="n">
        <f aca="false">IF(AND($U100&gt;DF$6,$U100&lt;=DG$6),+$T100,0)</f>
        <v>0</v>
      </c>
      <c r="DH100" s="87" t="n">
        <f aca="false">IF(AND($U100&gt;DG$6,$U100&lt;=DH$6),+$T100,0)</f>
        <v>0</v>
      </c>
      <c r="DI100" s="87" t="n">
        <f aca="false">IF(AND($U100&gt;DH$6,$U100&lt;=DI$6),+$T100,0)</f>
        <v>0</v>
      </c>
      <c r="DJ100" s="87" t="n">
        <f aca="false">IF(AND($U100&gt;DI$6,$U100&lt;=DJ$6),+$T100,0)</f>
        <v>0</v>
      </c>
      <c r="DK100" s="87" t="n">
        <f aca="false">IF(AND($U100&gt;DJ$6,$U100&lt;=DK$6),+$T100,0)</f>
        <v>0</v>
      </c>
      <c r="DL100" s="87" t="n">
        <f aca="false">IF(AND($U100&gt;DK$6,$U100&lt;=DL$6),+$T100,0)</f>
        <v>0</v>
      </c>
      <c r="DM100" s="87" t="n">
        <f aca="false">IF(AND($U100&gt;DL$6,$U100&lt;=DM$6),+$T100,0)</f>
        <v>0</v>
      </c>
      <c r="DN100" s="87" t="n">
        <f aca="false">IF(AND($U100&gt;DM$6,$U100&lt;=DN$6),+$T100,0)</f>
        <v>0</v>
      </c>
      <c r="DO100" s="87" t="n">
        <f aca="false">IF(AND($U100&gt;DN$6,$U100&lt;=DO$6),+$T100,0)</f>
        <v>0</v>
      </c>
      <c r="DP100" s="87" t="n">
        <f aca="false">IF(AND($U100&gt;DO$6,$U100&lt;=DP$6),+$T100,0)</f>
        <v>0</v>
      </c>
      <c r="DQ100" s="87" t="n">
        <f aca="false">IF(AND($U100&gt;DP$6,$U100&lt;=DQ$6),+$T100,0)</f>
        <v>0</v>
      </c>
      <c r="DR100" s="87" t="n">
        <f aca="false">IF(AND($U100&gt;DQ$6,$U100&lt;=DR$6),+$T100,0)</f>
        <v>0</v>
      </c>
      <c r="DS100" s="87" t="n">
        <f aca="false">IF(AND($U100&gt;DR$6,$U100&lt;=DS$6),+$T100,0)</f>
        <v>0</v>
      </c>
      <c r="DT100" s="87" t="n">
        <f aca="false">IF(AND($U100&gt;DS$6,$U100&lt;=DT$6),+$T100,0)</f>
        <v>0</v>
      </c>
      <c r="DU100" s="87" t="n">
        <f aca="false">IF(AND($U100&gt;DT$6,$U100&lt;=DU$6),+$T100,0)</f>
        <v>0</v>
      </c>
      <c r="DV100" s="87" t="n">
        <f aca="false">IF(AND($U100&gt;DU$6,$U100&lt;=DV$6),+$T100,0)</f>
        <v>0</v>
      </c>
      <c r="DW100" s="87" t="n">
        <f aca="false">IF(AND($U100&gt;DV$6,$U100&lt;=DW$6),+$T100,0)</f>
        <v>0</v>
      </c>
      <c r="DX100" s="87" t="n">
        <f aca="false">IF(AND($U100&gt;DW$6,$U100&lt;=DX$6),+$T100,0)</f>
        <v>0</v>
      </c>
      <c r="DY100" s="87" t="n">
        <f aca="false">IF(AND($U100&gt;DX$6,$U100&lt;=DY$6),+$T100,0)</f>
        <v>0</v>
      </c>
      <c r="DZ100" s="87" t="n">
        <f aca="false">IF(AND($U100&gt;DY$6,$U100&lt;=DZ$6),+$T100,0)</f>
        <v>0</v>
      </c>
      <c r="EA100" s="87" t="n">
        <f aca="false">IF(AND($U100&gt;DZ$6,$U100&lt;=EA$6),+$T100,0)</f>
        <v>0</v>
      </c>
      <c r="EB100" s="87" t="n">
        <f aca="false">IF(AND($U100&gt;EA$6,$U100&lt;=EB$6),+$T100,0)</f>
        <v>0</v>
      </c>
      <c r="EC100" s="87" t="n">
        <f aca="false">IF(AND($U100&gt;EB$6,$U100&lt;=EC$6),+$T100,0)</f>
        <v>0</v>
      </c>
      <c r="ED100" s="87" t="n">
        <f aca="false">IF(AND($U100&gt;EC$6,$U100&lt;=ED$6),+$T100,0)</f>
        <v>0</v>
      </c>
      <c r="EE100" s="87" t="n">
        <f aca="false">IF(AND($U100&gt;ED$6,$U100&lt;=EE$6),+$T100,0)</f>
        <v>0</v>
      </c>
      <c r="EF100" s="87" t="n">
        <f aca="false">IF(AND($U100&gt;EE$6,$U100&lt;=EF$6),+$T100,0)</f>
        <v>0</v>
      </c>
      <c r="EG100" s="87" t="n">
        <f aca="false">IF(AND($U100&gt;EF$6,$U100&lt;=EG$6),+$T100,0)</f>
        <v>0</v>
      </c>
      <c r="EH100" s="87" t="n">
        <f aca="false">IF(AND($U100&gt;EG$6,$U100&lt;=EH$6),+$T100,0)</f>
        <v>0</v>
      </c>
      <c r="EI100" s="87" t="n">
        <f aca="false">IF(AND($U100&gt;EH$6,$U100&lt;=EI$6),+$T100,0)</f>
        <v>0</v>
      </c>
      <c r="EJ100" s="87" t="n">
        <f aca="false">IF(AND($U100&gt;EI$6,$U100&lt;=EJ$6),+$T100,0)</f>
        <v>0</v>
      </c>
      <c r="EK100" s="87" t="n">
        <f aca="false">IF(AND($U100&gt;EJ$6,$U100&lt;=EK$6),+$T100,0)</f>
        <v>0</v>
      </c>
      <c r="EL100" s="87" t="n">
        <f aca="false">IF(AND($U100&gt;EK$6,$U100&lt;=EL$6),+$T100,0)</f>
        <v>0</v>
      </c>
      <c r="EM100" s="87" t="n">
        <f aca="false">IF(AND($U100&gt;EL$6,$U100&lt;=EM$6),+$T100,0)</f>
        <v>0</v>
      </c>
      <c r="EN100" s="87" t="n">
        <f aca="false">IF(AND($U100&gt;EM$6,$U100&lt;=EN$6),+$T100,0)</f>
        <v>0</v>
      </c>
      <c r="EO100" s="87" t="n">
        <f aca="false">IF(AND($U100&gt;EN$6,$U100&lt;=EO$6),+$T100,0)</f>
        <v>0</v>
      </c>
      <c r="EP100" s="87" t="n">
        <f aca="false">IF(AND($U100&gt;EO$6,$U100&lt;=EP$6),+$T100,0)</f>
        <v>0</v>
      </c>
      <c r="EQ100" s="87" t="n">
        <f aca="false">IF(AND($U100&gt;EP$6,$U100&lt;=EQ$6),+$T100,0)</f>
        <v>0</v>
      </c>
      <c r="ER100" s="87" t="n">
        <f aca="false">IF(AND($U100&gt;EQ$6,$U100&lt;=ER$6),+$T100,0)</f>
        <v>0</v>
      </c>
      <c r="ES100" s="87" t="n">
        <f aca="false">IF(AND($U100&gt;ER$6,$U100&lt;=ES$6),+$T100,0)</f>
        <v>0</v>
      </c>
      <c r="ET100" s="87" t="n">
        <f aca="false">IF(AND($U100&gt;ES$6,$U100&lt;=ET$6),+$T100,0)</f>
        <v>0</v>
      </c>
      <c r="EU100" s="87" t="n">
        <f aca="false">IF(AND($U100&gt;ET$6,$U100&lt;=EU$6),+$T100,0)</f>
        <v>0</v>
      </c>
      <c r="EV100" s="87" t="n">
        <f aca="false">IF(AND($U100&gt;EU$6,$U100&lt;=EV$6),+$T100,0)</f>
        <v>0</v>
      </c>
      <c r="EW100" s="87" t="n">
        <f aca="false">IF(AND($U100&gt;EV$6,$U100&lt;=EW$6),+$T100,0)</f>
        <v>0</v>
      </c>
      <c r="EX100" s="87" t="n">
        <f aca="false">IF(AND($U100&gt;EW$6,$U100&lt;=EX$6),+$T100,0)</f>
        <v>0</v>
      </c>
      <c r="EY100" s="87" t="n">
        <f aca="false">IF(AND($U100&gt;EX$6,$U100&lt;=EY$6),+$T100,0)</f>
        <v>0</v>
      </c>
      <c r="EZ100" s="87" t="n">
        <f aca="false">IF(AND($U100&gt;EY$6,$U100&lt;=EZ$6),+$T100,0)</f>
        <v>0</v>
      </c>
      <c r="FA100" s="87" t="n">
        <f aca="false">IF(AND($U100&gt;EZ$6,$U100&lt;=FA$6),+$T100,0)</f>
        <v>0</v>
      </c>
      <c r="FB100" s="87" t="n">
        <f aca="false">IF(AND($U100&gt;FA$6,$U100&lt;=FB$6),+$T100,0)</f>
        <v>0</v>
      </c>
      <c r="FC100" s="87" t="n">
        <f aca="false">IF(AND($U100&gt;FB$6,$U100&lt;=FC$6),+$T100,0)</f>
        <v>0</v>
      </c>
      <c r="FD100" s="87" t="n">
        <f aca="false">IF(AND($U100&gt;FC$6,$U100&lt;=FD$6),+$T100,0)</f>
        <v>0</v>
      </c>
      <c r="FE100" s="87" t="n">
        <f aca="false">IF(AND($U100&gt;FD$6,$U100&lt;=FE$6),+$T100,0)</f>
        <v>0</v>
      </c>
      <c r="FF100" s="87" t="n">
        <f aca="false">IF(AND($U100&gt;FE$6,$U100&lt;=FF$6),+$T100,0)</f>
        <v>0</v>
      </c>
      <c r="FG100" s="87" t="n">
        <f aca="false">IF(AND($U100&gt;FF$6,$U100&lt;=FG$6),+$T100,0)</f>
        <v>0</v>
      </c>
      <c r="FH100" s="87" t="n">
        <f aca="false">IF(AND($U100&gt;FG$6,$U100&lt;=FH$6),+$T100,0)</f>
        <v>0</v>
      </c>
      <c r="FI100" s="87" t="n">
        <f aca="false">IF(AND($U100&gt;FH$6,$U100&lt;=FI$6),+$T100,0)</f>
        <v>0</v>
      </c>
      <c r="FJ100" s="87" t="n">
        <f aca="false">IF(AND($U100&gt;FI$6,$U100&lt;=FJ$6),+$T100,0)</f>
        <v>0</v>
      </c>
      <c r="FK100" s="87" t="n">
        <f aca="false">IF(AND($U100&gt;FJ$6,$U100&lt;=FK$6),+$T100,0)</f>
        <v>0</v>
      </c>
      <c r="FL100" s="87" t="n">
        <f aca="false">IF(AND($U100&gt;FK$6,$U100&lt;=FL$6),+$T100,0)</f>
        <v>0</v>
      </c>
      <c r="FM100" s="87" t="n">
        <f aca="false">IF(AND($U100&gt;FL$6,$U100&lt;=FM$6),+$T100,0)</f>
        <v>0</v>
      </c>
      <c r="FN100" s="87" t="n">
        <f aca="false">IF(AND($U100&gt;FM$6,$U100&lt;=FN$6),+$T100,0)</f>
        <v>0</v>
      </c>
      <c r="FO100" s="87" t="n">
        <f aca="false">IF(AND($U100&gt;FN$6,$U100&lt;=FO$6),+$T100,0)</f>
        <v>0</v>
      </c>
      <c r="FP100" s="87" t="n">
        <f aca="false">IF(AND($U100&gt;FO$6,$U100&lt;=FP$6),+$T100,0)</f>
        <v>0</v>
      </c>
      <c r="FQ100" s="87" t="n">
        <f aca="false">IF(AND($U100&gt;FP$6,$U100&lt;=FQ$6),+$T100,0)</f>
        <v>0</v>
      </c>
      <c r="FR100" s="87" t="n">
        <f aca="false">IF(AND($U100&gt;FQ$6,$U100&lt;=FR$6),+$T100,0)</f>
        <v>0</v>
      </c>
      <c r="FS100" s="87" t="n">
        <f aca="false">IF(AND($U100&gt;FR$6,$U100&lt;=FS$6),+$T100,0)</f>
        <v>0</v>
      </c>
      <c r="FT100" s="87" t="n">
        <f aca="false">IF(AND($U100&gt;FS$6,$U100&lt;=FT$6),+$T100,0)</f>
        <v>0</v>
      </c>
      <c r="FU100" s="87" t="n">
        <f aca="false">IF(AND($U100&gt;FT$6,$U100&lt;=FU$6),+$T100,0)</f>
        <v>0</v>
      </c>
      <c r="FV100" s="87" t="n">
        <f aca="false">IF(AND($U100&gt;FU$6,$U100&lt;=FV$6),+$T100,0)</f>
        <v>0</v>
      </c>
      <c r="FW100" s="87" t="n">
        <f aca="false">IF(AND($U100&gt;FV$6,$U100&lt;=FW$6),+$T100,0)</f>
        <v>0</v>
      </c>
      <c r="FX100" s="87" t="n">
        <f aca="false">IF(AND($U100&gt;FW$6,$U100&lt;=FX$6),+$T100,0)</f>
        <v>0</v>
      </c>
      <c r="FY100" s="87" t="n">
        <f aca="false">IF(AND($U100&gt;FX$6,$U100&lt;=FY$6),+$T100,0)</f>
        <v>0</v>
      </c>
      <c r="FZ100" s="87" t="n">
        <f aca="false">IF(AND($U100&gt;FY$6,$U100&lt;=FZ$6),+$T100,0)</f>
        <v>0</v>
      </c>
      <c r="GA100" s="87" t="n">
        <f aca="false">IF(AND($U100&gt;FZ$6,$U100&lt;=GA$6),+$T100,0)</f>
        <v>0</v>
      </c>
      <c r="GB100" s="87" t="n">
        <f aca="false">IF(AND($U100&gt;GA$6,$U100&lt;=GB$6),+$T100,0)</f>
        <v>0</v>
      </c>
      <c r="GC100" s="87"/>
      <c r="GD100" s="65" t="n">
        <f aca="false">SUM($X100:$GC100)</f>
        <v>3.5</v>
      </c>
      <c r="GE100" s="65" t="n">
        <f aca="false">+GD100-T100</f>
        <v>0.4</v>
      </c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  <c r="IH100" s="18"/>
      <c r="II100" s="18"/>
      <c r="IJ100" s="18"/>
      <c r="IK100" s="18"/>
      <c r="IL100" s="18"/>
      <c r="IM100" s="18"/>
      <c r="IN100" s="18"/>
      <c r="IO100" s="18"/>
      <c r="IP100" s="18"/>
      <c r="IQ100" s="18"/>
      <c r="IR100" s="18"/>
      <c r="IS100" s="18"/>
      <c r="IT100" s="18"/>
      <c r="IU100" s="18"/>
      <c r="IV100" s="18"/>
      <c r="IW100" s="18"/>
    </row>
    <row r="101" customFormat="false" ht="12.75" hidden="false" customHeight="false" outlineLevel="0" collapsed="false">
      <c r="A101" s="96" t="n">
        <v>3</v>
      </c>
      <c r="B101" s="86" t="s">
        <v>260</v>
      </c>
      <c r="C101" s="97" t="s">
        <v>256</v>
      </c>
      <c r="D101" s="98" t="s">
        <v>295</v>
      </c>
      <c r="E101" s="0" t="s">
        <v>302</v>
      </c>
      <c r="F101" s="99" t="n">
        <v>37134</v>
      </c>
      <c r="H101" s="88" t="s">
        <v>340</v>
      </c>
      <c r="I101" s="43" t="s">
        <v>154</v>
      </c>
      <c r="J101" s="39" t="s">
        <v>283</v>
      </c>
      <c r="K101" s="39"/>
      <c r="L101" s="101" t="s">
        <v>284</v>
      </c>
      <c r="M101" s="35"/>
      <c r="N101" s="35"/>
      <c r="O101" s="101"/>
      <c r="P101" s="101"/>
      <c r="Q101" s="101"/>
      <c r="R101" s="105" t="n">
        <v>158.393</v>
      </c>
      <c r="S101" s="101" t="s">
        <v>288</v>
      </c>
      <c r="T101" s="55" t="n">
        <f aca="false">IF($S101="USD",+$R101,VLOOKUP($S101,Rates!$A$3:$C$7,3)*$R101)</f>
        <v>158.393</v>
      </c>
      <c r="U101" s="122" t="n">
        <f aca="false">DATE(2010,12,20)</f>
        <v>40532</v>
      </c>
      <c r="V101" s="18"/>
      <c r="W101" s="18"/>
      <c r="X101" s="87" t="n">
        <f aca="false">IF(AND($U101&gt;W$6,$U101&lt;=X$6),+$T101,0)</f>
        <v>0</v>
      </c>
      <c r="Y101" s="118" t="n">
        <v>17.3</v>
      </c>
      <c r="Z101" s="87" t="n">
        <f aca="false">IF(AND($U101&gt;Y$6,$U101&lt;=Z$6),+$T101,0)</f>
        <v>0</v>
      </c>
      <c r="AA101" s="87" t="n">
        <f aca="false">IF(AND($U101&gt;Z$6,$U101&lt;=AA$6),+$T101,0)</f>
        <v>0</v>
      </c>
      <c r="AB101" s="87" t="n">
        <f aca="false">IF(AND($U101&gt;AA$6,$U101&lt;=AB$6),+$T101,0)</f>
        <v>0</v>
      </c>
      <c r="AC101" s="87" t="n">
        <v>15.7</v>
      </c>
      <c r="AD101" s="87" t="n">
        <f aca="false">IF(AND($U101&gt;AC$6,$U101&lt;=AD$6),+$T101,0)</f>
        <v>0</v>
      </c>
      <c r="AE101" s="87" t="n">
        <f aca="false">IF(AND($U101&gt;AD$6,$U101&lt;=AE$6),+$T101,0)</f>
        <v>0</v>
      </c>
      <c r="AF101" s="87" t="n">
        <f aca="false">IF(AND($U101&gt;AE$6,$U101&lt;=AF$6),+$T101,0)</f>
        <v>0</v>
      </c>
      <c r="AG101" s="87" t="n">
        <f aca="false">IF(AND($U101&gt;AF$6,$U101&lt;=AG$6),+$T101,0)</f>
        <v>0</v>
      </c>
      <c r="AH101" s="87" t="n">
        <f aca="false">IF(AND($U101&gt;AG$6,$U101&lt;=AH$6),+$T101,0)</f>
        <v>0</v>
      </c>
      <c r="AI101" s="87" t="n">
        <f aca="false">IF(AND($U101&gt;AH$6,$U101&lt;=AI$6),+$T101,0)</f>
        <v>0</v>
      </c>
      <c r="AJ101" s="87" t="n">
        <f aca="false">IF(AND($U101&gt;AI$6,$U101&lt;=AJ$6),+$T101,0)</f>
        <v>0</v>
      </c>
      <c r="AK101" s="87" t="n">
        <f aca="false">IF(AND($U101&gt;AJ$6,$U101&lt;=AK$6),+$T101,0)</f>
        <v>0</v>
      </c>
      <c r="AL101" s="87" t="n">
        <f aca="false">IF(AND($U101&gt;AK$6,$U101&lt;=AL$6),+$T101,0)</f>
        <v>0</v>
      </c>
      <c r="AM101" s="87" t="n">
        <f aca="false">IF(AND($U101&gt;AL$6,$U101&lt;=AM$6),+$T101,0)</f>
        <v>0</v>
      </c>
      <c r="AN101" s="87" t="n">
        <f aca="false">IF(AND($U101&gt;AM$6,$U101&lt;=AN$6),+$T101,0)</f>
        <v>0</v>
      </c>
      <c r="AO101" s="87" t="n">
        <f aca="false">IF(AND($U101&gt;AN$6,$U101&lt;=AO$6),+$T101,0)</f>
        <v>0</v>
      </c>
      <c r="AP101" s="87" t="n">
        <f aca="false">IF(AND($U101&gt;AO$6,$U101&lt;=AP$6),+$T101,0)</f>
        <v>0</v>
      </c>
      <c r="AQ101" s="87" t="n">
        <f aca="false">IF(AND($U101&gt;AP$6,$U101&lt;=AQ$6),+$T101,0)</f>
        <v>0</v>
      </c>
      <c r="AR101" s="87" t="n">
        <f aca="false">IF(AND($U101&gt;AQ$6,$U101&lt;=AR$6),+$T101,0)</f>
        <v>0</v>
      </c>
      <c r="AS101" s="87" t="n">
        <f aca="false">IF(AND($U101&gt;AR$6,$U101&lt;=AS$6),+$T101,0)</f>
        <v>0</v>
      </c>
      <c r="AT101" s="87" t="n">
        <f aca="false">IF(AND($U101&gt;AS$6,$U101&lt;=AT$6),+$T101,0)</f>
        <v>0</v>
      </c>
      <c r="AU101" s="87" t="n">
        <f aca="false">IF(AND($U101&gt;AT$6,$U101&lt;=AU$6),+$T101,0)</f>
        <v>0</v>
      </c>
      <c r="AV101" s="87" t="n">
        <f aca="false">IF(AND($U101&gt;AU$6,$U101&lt;=AV$6),+$T101,0)</f>
        <v>0</v>
      </c>
      <c r="AW101" s="87" t="n">
        <f aca="false">IF(AND($U101&gt;AV$6,$U101&lt;=AW$6),+$T101,0)</f>
        <v>0</v>
      </c>
      <c r="AX101" s="87" t="n">
        <f aca="false">IF(AND($U101&gt;AW$6,$U101&lt;=AX$6),+$T101,0)</f>
        <v>0</v>
      </c>
      <c r="AY101" s="87" t="n">
        <f aca="false">IF(AND($U101&gt;AX$6,$U101&lt;=AY$6),+$T101,0)</f>
        <v>0</v>
      </c>
      <c r="AZ101" s="87" t="n">
        <f aca="false">IF(AND($U101&gt;AY$6,$U101&lt;=AZ$6),+$T101,0)</f>
        <v>0</v>
      </c>
      <c r="BA101" s="87" t="n">
        <f aca="false">IF(AND($U101&gt;AZ$6,$U101&lt;=BA$6),+$T101,0)</f>
        <v>0</v>
      </c>
      <c r="BB101" s="87" t="n">
        <f aca="false">IF(AND($U101&gt;BA$6,$U101&lt;=BB$6),+$T101,0)</f>
        <v>0</v>
      </c>
      <c r="BC101" s="87" t="n">
        <f aca="false">IF(AND($U101&gt;BB$6,$U101&lt;=BC$6),+$T101,0)</f>
        <v>0</v>
      </c>
      <c r="BD101" s="87" t="n">
        <f aca="false">IF(AND($U101&gt;BC$6,$U101&lt;=BD$6),+$T101,0)</f>
        <v>0</v>
      </c>
      <c r="BE101" s="87" t="n">
        <f aca="false">IF(AND($U101&gt;BD$6,$U101&lt;=BE$6),+$T101,0)</f>
        <v>0</v>
      </c>
      <c r="BF101" s="87" t="n">
        <f aca="false">IF(AND($U101&gt;BE$6,$U101&lt;=BF$6),+$T101,0)</f>
        <v>0</v>
      </c>
      <c r="BG101" s="87" t="n">
        <f aca="false">IF(AND($U101&gt;BF$6,$U101&lt;=BG$6),+$T101,0)</f>
        <v>0</v>
      </c>
      <c r="BH101" s="87" t="n">
        <f aca="false">IF(AND($U101&gt;BG$6,$U101&lt;=BH$6),+$T101,0)</f>
        <v>0</v>
      </c>
      <c r="BI101" s="87" t="n">
        <f aca="false">IF(AND($U101&gt;BH$6,$U101&lt;=BI$6),+$T101,0)</f>
        <v>158.393</v>
      </c>
      <c r="BJ101" s="87" t="n">
        <f aca="false">IF(AND($U101&gt;BI$6,$U101&lt;=BJ$6),+$T101,0)</f>
        <v>0</v>
      </c>
      <c r="BK101" s="87" t="n">
        <f aca="false">IF(AND($U101&gt;BJ$6,$U101&lt;=BK$6),+$T101,0)</f>
        <v>0</v>
      </c>
      <c r="BL101" s="87" t="n">
        <f aca="false">IF(AND($U101&gt;BK$6,$U101&lt;=BL$6),+$T101,0)</f>
        <v>0</v>
      </c>
      <c r="BM101" s="87" t="n">
        <f aca="false">IF(AND($U101&gt;BL$6,$U101&lt;=BM$6),+$T101,0)</f>
        <v>0</v>
      </c>
      <c r="BN101" s="87" t="n">
        <f aca="false">IF(AND($U101&gt;BM$6,$U101&lt;=BN$6),+$T101,0)</f>
        <v>0</v>
      </c>
      <c r="BO101" s="87" t="n">
        <f aca="false">IF(AND($U101&gt;BN$6,$U101&lt;=BO$6),+$T101,0)</f>
        <v>0</v>
      </c>
      <c r="BP101" s="87" t="n">
        <f aca="false">IF(AND($U101&gt;BO$6,$U101&lt;=BP$6),+$T101,0)</f>
        <v>0</v>
      </c>
      <c r="BQ101" s="87" t="n">
        <f aca="false">IF(AND($U101&gt;BP$6,$U101&lt;=BQ$6),+$T101,0)</f>
        <v>0</v>
      </c>
      <c r="BR101" s="87" t="n">
        <f aca="false">IF(AND($U101&gt;BQ$6,$U101&lt;=BR$6),+$T101,0)</f>
        <v>0</v>
      </c>
      <c r="BS101" s="87" t="n">
        <f aca="false">IF(AND($U101&gt;BR$6,$U101&lt;=BS$6),+$T101,0)</f>
        <v>0</v>
      </c>
      <c r="BT101" s="87" t="n">
        <f aca="false">IF(AND($U101&gt;BS$6,$U101&lt;=BT$6),+$T101,0)</f>
        <v>0</v>
      </c>
      <c r="BU101" s="87" t="n">
        <f aca="false">IF(AND($U101&gt;BT$6,$U101&lt;=BU$6),+$T101,0)</f>
        <v>0</v>
      </c>
      <c r="BV101" s="87" t="n">
        <f aca="false">IF(AND($U101&gt;BU$6,$U101&lt;=BV$6),+$T101,0)</f>
        <v>0</v>
      </c>
      <c r="BW101" s="87" t="n">
        <f aca="false">IF(AND($U101&gt;BV$6,$U101&lt;=BW$6),+$T101,0)</f>
        <v>0</v>
      </c>
      <c r="BX101" s="87" t="n">
        <f aca="false">IF(AND($U101&gt;BW$6,$U101&lt;=BX$6),+$T101,0)</f>
        <v>0</v>
      </c>
      <c r="BY101" s="87" t="n">
        <f aca="false">IF(AND($U101&gt;BX$6,$U101&lt;=BY$6),+$T101,0)</f>
        <v>0</v>
      </c>
      <c r="BZ101" s="87" t="n">
        <f aca="false">IF(AND($U101&gt;BY$6,$U101&lt;=BZ$6),+$T101,0)</f>
        <v>0</v>
      </c>
      <c r="CA101" s="87" t="n">
        <f aca="false">IF(AND($U101&gt;BZ$6,$U101&lt;=CA$6),+$T101,0)</f>
        <v>0</v>
      </c>
      <c r="CB101" s="87" t="n">
        <f aca="false">IF(AND($U101&gt;CA$6,$U101&lt;=CB$6),+$T101,0)</f>
        <v>0</v>
      </c>
      <c r="CC101" s="87" t="n">
        <f aca="false">IF(AND($U101&gt;CB$6,$U101&lt;=CC$6),+$T101,0)</f>
        <v>0</v>
      </c>
      <c r="CD101" s="87" t="n">
        <f aca="false">IF(AND($U101&gt;CC$6,$U101&lt;=CD$6),+$T101,0)</f>
        <v>0</v>
      </c>
      <c r="CE101" s="87" t="n">
        <f aca="false">IF(AND($U101&gt;CD$6,$U101&lt;=CE$6),+$T101,0)</f>
        <v>0</v>
      </c>
      <c r="CF101" s="87" t="n">
        <f aca="false">IF(AND($U101&gt;CE$6,$U101&lt;=CF$6),+$T101,0)</f>
        <v>0</v>
      </c>
      <c r="CG101" s="87" t="n">
        <f aca="false">IF(AND($U101&gt;CF$6,$U101&lt;=CG$6),+$T101,0)</f>
        <v>0</v>
      </c>
      <c r="CH101" s="87" t="n">
        <f aca="false">IF(AND($U101&gt;CG$6,$U101&lt;=CH$6),+$T101,0)</f>
        <v>0</v>
      </c>
      <c r="CI101" s="87" t="n">
        <f aca="false">IF(AND($U101&gt;CH$6,$U101&lt;=CI$6),+$T101,0)</f>
        <v>0</v>
      </c>
      <c r="CJ101" s="87" t="n">
        <f aca="false">IF(AND($U101&gt;CI$6,$U101&lt;=CJ$6),+$T101,0)</f>
        <v>0</v>
      </c>
      <c r="CK101" s="87" t="n">
        <f aca="false">IF(AND($U101&gt;CJ$6,$U101&lt;=CK$6),+$T101,0)</f>
        <v>0</v>
      </c>
      <c r="CL101" s="87" t="n">
        <f aca="false">IF(AND($U101&gt;CK$6,$U101&lt;=CL$6),+$T101,0)</f>
        <v>0</v>
      </c>
      <c r="CM101" s="87" t="n">
        <f aca="false">IF(AND($U101&gt;CL$6,$U101&lt;=CM$6),+$T101,0)</f>
        <v>0</v>
      </c>
      <c r="CN101" s="87" t="n">
        <f aca="false">IF(AND($U101&gt;CM$6,$U101&lt;=CN$6),+$T101,0)</f>
        <v>0</v>
      </c>
      <c r="CO101" s="87" t="n">
        <f aca="false">IF(AND($U101&gt;CN$6,$U101&lt;=CO$6),+$T101,0)</f>
        <v>0</v>
      </c>
      <c r="CP101" s="87" t="n">
        <f aca="false">IF(AND($U101&gt;CO$6,$U101&lt;=CP$6),+$T101,0)</f>
        <v>0</v>
      </c>
      <c r="CQ101" s="87" t="n">
        <f aca="false">IF(AND($U101&gt;CP$6,$U101&lt;=CQ$6),+$T101,0)</f>
        <v>0</v>
      </c>
      <c r="CR101" s="87" t="n">
        <f aca="false">IF(AND($U101&gt;CQ$6,$U101&lt;=CR$6),+$T101,0)</f>
        <v>0</v>
      </c>
      <c r="CS101" s="87" t="n">
        <f aca="false">IF(AND($U101&gt;CR$6,$U101&lt;=CS$6),+$T101,0)</f>
        <v>0</v>
      </c>
      <c r="CT101" s="87" t="n">
        <f aca="false">IF(AND($U101&gt;CS$6,$U101&lt;=CT$6),+$T101,0)</f>
        <v>0</v>
      </c>
      <c r="CU101" s="87" t="n">
        <f aca="false">IF(AND($U101&gt;CT$6,$U101&lt;=CU$6),+$T101,0)</f>
        <v>0</v>
      </c>
      <c r="CV101" s="87" t="n">
        <f aca="false">IF(AND($U101&gt;CU$6,$U101&lt;=CV$6),+$T101,0)</f>
        <v>0</v>
      </c>
      <c r="CW101" s="87" t="n">
        <f aca="false">IF(AND($U101&gt;CV$6,$U101&lt;=CW$6),+$T101,0)</f>
        <v>0</v>
      </c>
      <c r="CX101" s="87" t="n">
        <f aca="false">IF(AND($U101&gt;CW$6,$U101&lt;=CX$6),+$T101,0)</f>
        <v>0</v>
      </c>
      <c r="CY101" s="87" t="n">
        <f aca="false">IF(AND($U101&gt;CX$6,$U101&lt;=CY$6),+$T101,0)</f>
        <v>0</v>
      </c>
      <c r="CZ101" s="87" t="n">
        <f aca="false">IF(AND($U101&gt;CY$6,$U101&lt;=CZ$6),+$T101,0)</f>
        <v>0</v>
      </c>
      <c r="DA101" s="87" t="n">
        <f aca="false">IF(AND($U101&gt;CZ$6,$U101&lt;=DA$6),+$T101,0)</f>
        <v>0</v>
      </c>
      <c r="DB101" s="87" t="n">
        <f aca="false">IF(AND($U101&gt;DA$6,$U101&lt;=DB$6),+$T101,0)</f>
        <v>0</v>
      </c>
      <c r="DC101" s="87" t="n">
        <f aca="false">IF(AND($U101&gt;DB$6,$U101&lt;=DC$6),+$T101,0)</f>
        <v>0</v>
      </c>
      <c r="DD101" s="87" t="n">
        <f aca="false">IF(AND($U101&gt;DC$6,$U101&lt;=DD$6),+$T101,0)</f>
        <v>0</v>
      </c>
      <c r="DE101" s="87" t="n">
        <f aca="false">IF(AND($U101&gt;DD$6,$U101&lt;=DE$6),+$T101,0)</f>
        <v>0</v>
      </c>
      <c r="DF101" s="87" t="n">
        <f aca="false">IF(AND($U101&gt;DE$6,$U101&lt;=DF$6),+$T101,0)</f>
        <v>0</v>
      </c>
      <c r="DG101" s="87" t="n">
        <f aca="false">IF(AND($U101&gt;DF$6,$U101&lt;=DG$6),+$T101,0)</f>
        <v>0</v>
      </c>
      <c r="DH101" s="87" t="n">
        <f aca="false">IF(AND($U101&gt;DG$6,$U101&lt;=DH$6),+$T101,0)</f>
        <v>0</v>
      </c>
      <c r="DI101" s="87" t="n">
        <f aca="false">IF(AND($U101&gt;DH$6,$U101&lt;=DI$6),+$T101,0)</f>
        <v>0</v>
      </c>
      <c r="DJ101" s="87" t="n">
        <f aca="false">IF(AND($U101&gt;DI$6,$U101&lt;=DJ$6),+$T101,0)</f>
        <v>0</v>
      </c>
      <c r="DK101" s="87" t="n">
        <f aca="false">IF(AND($U101&gt;DJ$6,$U101&lt;=DK$6),+$T101,0)</f>
        <v>0</v>
      </c>
      <c r="DL101" s="87" t="n">
        <f aca="false">IF(AND($U101&gt;DK$6,$U101&lt;=DL$6),+$T101,0)</f>
        <v>0</v>
      </c>
      <c r="DM101" s="87" t="n">
        <f aca="false">IF(AND($U101&gt;DL$6,$U101&lt;=DM$6),+$T101,0)</f>
        <v>0</v>
      </c>
      <c r="DN101" s="87" t="n">
        <f aca="false">IF(AND($U101&gt;DM$6,$U101&lt;=DN$6),+$T101,0)</f>
        <v>0</v>
      </c>
      <c r="DO101" s="87" t="n">
        <f aca="false">IF(AND($U101&gt;DN$6,$U101&lt;=DO$6),+$T101,0)</f>
        <v>0</v>
      </c>
      <c r="DP101" s="87" t="n">
        <f aca="false">IF(AND($U101&gt;DO$6,$U101&lt;=DP$6),+$T101,0)</f>
        <v>0</v>
      </c>
      <c r="DQ101" s="87" t="n">
        <f aca="false">IF(AND($U101&gt;DP$6,$U101&lt;=DQ$6),+$T101,0)</f>
        <v>0</v>
      </c>
      <c r="DR101" s="87" t="n">
        <f aca="false">IF(AND($U101&gt;DQ$6,$U101&lt;=DR$6),+$T101,0)</f>
        <v>0</v>
      </c>
      <c r="DS101" s="87" t="n">
        <f aca="false">IF(AND($U101&gt;DR$6,$U101&lt;=DS$6),+$T101,0)</f>
        <v>0</v>
      </c>
      <c r="DT101" s="87" t="n">
        <f aca="false">IF(AND($U101&gt;DS$6,$U101&lt;=DT$6),+$T101,0)</f>
        <v>0</v>
      </c>
      <c r="DU101" s="87" t="n">
        <f aca="false">IF(AND($U101&gt;DT$6,$U101&lt;=DU$6),+$T101,0)</f>
        <v>0</v>
      </c>
      <c r="DV101" s="87" t="n">
        <f aca="false">IF(AND($U101&gt;DU$6,$U101&lt;=DV$6),+$T101,0)</f>
        <v>0</v>
      </c>
      <c r="DW101" s="87" t="n">
        <f aca="false">IF(AND($U101&gt;DV$6,$U101&lt;=DW$6),+$T101,0)</f>
        <v>0</v>
      </c>
      <c r="DX101" s="87" t="n">
        <f aca="false">IF(AND($U101&gt;DW$6,$U101&lt;=DX$6),+$T101,0)</f>
        <v>0</v>
      </c>
      <c r="DY101" s="87" t="n">
        <f aca="false">IF(AND($U101&gt;DX$6,$U101&lt;=DY$6),+$T101,0)</f>
        <v>0</v>
      </c>
      <c r="DZ101" s="87" t="n">
        <f aca="false">IF(AND($U101&gt;DY$6,$U101&lt;=DZ$6),+$T101,0)</f>
        <v>0</v>
      </c>
      <c r="EA101" s="87" t="n">
        <f aca="false">IF(AND($U101&gt;DZ$6,$U101&lt;=EA$6),+$T101,0)</f>
        <v>0</v>
      </c>
      <c r="EB101" s="87" t="n">
        <f aca="false">IF(AND($U101&gt;EA$6,$U101&lt;=EB$6),+$T101,0)</f>
        <v>0</v>
      </c>
      <c r="EC101" s="87" t="n">
        <f aca="false">IF(AND($U101&gt;EB$6,$U101&lt;=EC$6),+$T101,0)</f>
        <v>0</v>
      </c>
      <c r="ED101" s="87" t="n">
        <f aca="false">IF(AND($U101&gt;EC$6,$U101&lt;=ED$6),+$T101,0)</f>
        <v>0</v>
      </c>
      <c r="EE101" s="87" t="n">
        <f aca="false">IF(AND($U101&gt;ED$6,$U101&lt;=EE$6),+$T101,0)</f>
        <v>0</v>
      </c>
      <c r="EF101" s="87" t="n">
        <f aca="false">IF(AND($U101&gt;EE$6,$U101&lt;=EF$6),+$T101,0)</f>
        <v>0</v>
      </c>
      <c r="EG101" s="87" t="n">
        <f aca="false">IF(AND($U101&gt;EF$6,$U101&lt;=EG$6),+$T101,0)</f>
        <v>0</v>
      </c>
      <c r="EH101" s="87" t="n">
        <f aca="false">IF(AND($U101&gt;EG$6,$U101&lt;=EH$6),+$T101,0)</f>
        <v>0</v>
      </c>
      <c r="EI101" s="87" t="n">
        <f aca="false">IF(AND($U101&gt;EH$6,$U101&lt;=EI$6),+$T101,0)</f>
        <v>0</v>
      </c>
      <c r="EJ101" s="87" t="n">
        <f aca="false">IF(AND($U101&gt;EI$6,$U101&lt;=EJ$6),+$T101,0)</f>
        <v>0</v>
      </c>
      <c r="EK101" s="87" t="n">
        <f aca="false">IF(AND($U101&gt;EJ$6,$U101&lt;=EK$6),+$T101,0)</f>
        <v>0</v>
      </c>
      <c r="EL101" s="87" t="n">
        <f aca="false">IF(AND($U101&gt;EK$6,$U101&lt;=EL$6),+$T101,0)</f>
        <v>0</v>
      </c>
      <c r="EM101" s="87" t="n">
        <f aca="false">IF(AND($U101&gt;EL$6,$U101&lt;=EM$6),+$T101,0)</f>
        <v>0</v>
      </c>
      <c r="EN101" s="87" t="n">
        <f aca="false">IF(AND($U101&gt;EM$6,$U101&lt;=EN$6),+$T101,0)</f>
        <v>0</v>
      </c>
      <c r="EO101" s="87" t="n">
        <f aca="false">IF(AND($U101&gt;EN$6,$U101&lt;=EO$6),+$T101,0)</f>
        <v>0</v>
      </c>
      <c r="EP101" s="87" t="n">
        <f aca="false">IF(AND($U101&gt;EO$6,$U101&lt;=EP$6),+$T101,0)</f>
        <v>0</v>
      </c>
      <c r="EQ101" s="87" t="n">
        <f aca="false">IF(AND($U101&gt;EP$6,$U101&lt;=EQ$6),+$T101,0)</f>
        <v>0</v>
      </c>
      <c r="ER101" s="87" t="n">
        <f aca="false">IF(AND($U101&gt;EQ$6,$U101&lt;=ER$6),+$T101,0)</f>
        <v>0</v>
      </c>
      <c r="ES101" s="87" t="n">
        <f aca="false">IF(AND($U101&gt;ER$6,$U101&lt;=ES$6),+$T101,0)</f>
        <v>0</v>
      </c>
      <c r="ET101" s="87" t="n">
        <f aca="false">IF(AND($U101&gt;ES$6,$U101&lt;=ET$6),+$T101,0)</f>
        <v>0</v>
      </c>
      <c r="EU101" s="87" t="n">
        <f aca="false">IF(AND($U101&gt;ET$6,$U101&lt;=EU$6),+$T101,0)</f>
        <v>0</v>
      </c>
      <c r="EV101" s="87" t="n">
        <f aca="false">IF(AND($U101&gt;EU$6,$U101&lt;=EV$6),+$T101,0)</f>
        <v>0</v>
      </c>
      <c r="EW101" s="87" t="n">
        <f aca="false">IF(AND($U101&gt;EV$6,$U101&lt;=EW$6),+$T101,0)</f>
        <v>0</v>
      </c>
      <c r="EX101" s="87" t="n">
        <f aca="false">IF(AND($U101&gt;EW$6,$U101&lt;=EX$6),+$T101,0)</f>
        <v>0</v>
      </c>
      <c r="EY101" s="87" t="n">
        <f aca="false">IF(AND($U101&gt;EX$6,$U101&lt;=EY$6),+$T101,0)</f>
        <v>0</v>
      </c>
      <c r="EZ101" s="87" t="n">
        <f aca="false">IF(AND($U101&gt;EY$6,$U101&lt;=EZ$6),+$T101,0)</f>
        <v>0</v>
      </c>
      <c r="FA101" s="87" t="n">
        <f aca="false">IF(AND($U101&gt;EZ$6,$U101&lt;=FA$6),+$T101,0)</f>
        <v>0</v>
      </c>
      <c r="FB101" s="87" t="n">
        <f aca="false">IF(AND($U101&gt;FA$6,$U101&lt;=FB$6),+$T101,0)</f>
        <v>0</v>
      </c>
      <c r="FC101" s="87" t="n">
        <f aca="false">IF(AND($U101&gt;FB$6,$U101&lt;=FC$6),+$T101,0)</f>
        <v>0</v>
      </c>
      <c r="FD101" s="87" t="n">
        <f aca="false">IF(AND($U101&gt;FC$6,$U101&lt;=FD$6),+$T101,0)</f>
        <v>0</v>
      </c>
      <c r="FE101" s="87" t="n">
        <f aca="false">IF(AND($U101&gt;FD$6,$U101&lt;=FE$6),+$T101,0)</f>
        <v>0</v>
      </c>
      <c r="FF101" s="87" t="n">
        <f aca="false">IF(AND($U101&gt;FE$6,$U101&lt;=FF$6),+$T101,0)</f>
        <v>0</v>
      </c>
      <c r="FG101" s="87" t="n">
        <f aca="false">IF(AND($U101&gt;FF$6,$U101&lt;=FG$6),+$T101,0)</f>
        <v>0</v>
      </c>
      <c r="FH101" s="87" t="n">
        <f aca="false">IF(AND($U101&gt;FG$6,$U101&lt;=FH$6),+$T101,0)</f>
        <v>0</v>
      </c>
      <c r="FI101" s="87" t="n">
        <f aca="false">IF(AND($U101&gt;FH$6,$U101&lt;=FI$6),+$T101,0)</f>
        <v>0</v>
      </c>
      <c r="FJ101" s="87" t="n">
        <f aca="false">IF(AND($U101&gt;FI$6,$U101&lt;=FJ$6),+$T101,0)</f>
        <v>0</v>
      </c>
      <c r="FK101" s="87" t="n">
        <f aca="false">IF(AND($U101&gt;FJ$6,$U101&lt;=FK$6),+$T101,0)</f>
        <v>0</v>
      </c>
      <c r="FL101" s="87" t="n">
        <f aca="false">IF(AND($U101&gt;FK$6,$U101&lt;=FL$6),+$T101,0)</f>
        <v>0</v>
      </c>
      <c r="FM101" s="87" t="n">
        <f aca="false">IF(AND($U101&gt;FL$6,$U101&lt;=FM$6),+$T101,0)</f>
        <v>0</v>
      </c>
      <c r="FN101" s="87" t="n">
        <f aca="false">IF(AND($U101&gt;FM$6,$U101&lt;=FN$6),+$T101,0)</f>
        <v>0</v>
      </c>
      <c r="FO101" s="87" t="n">
        <f aca="false">IF(AND($U101&gt;FN$6,$U101&lt;=FO$6),+$T101,0)</f>
        <v>0</v>
      </c>
      <c r="FP101" s="87" t="n">
        <f aca="false">IF(AND($U101&gt;FO$6,$U101&lt;=FP$6),+$T101,0)</f>
        <v>0</v>
      </c>
      <c r="FQ101" s="87" t="n">
        <f aca="false">IF(AND($U101&gt;FP$6,$U101&lt;=FQ$6),+$T101,0)</f>
        <v>0</v>
      </c>
      <c r="FR101" s="87" t="n">
        <f aca="false">IF(AND($U101&gt;FQ$6,$U101&lt;=FR$6),+$T101,0)</f>
        <v>0</v>
      </c>
      <c r="FS101" s="87" t="n">
        <f aca="false">IF(AND($U101&gt;FR$6,$U101&lt;=FS$6),+$T101,0)</f>
        <v>0</v>
      </c>
      <c r="FT101" s="87" t="n">
        <f aca="false">IF(AND($U101&gt;FS$6,$U101&lt;=FT$6),+$T101,0)</f>
        <v>0</v>
      </c>
      <c r="FU101" s="87" t="n">
        <f aca="false">IF(AND($U101&gt;FT$6,$U101&lt;=FU$6),+$T101,0)</f>
        <v>0</v>
      </c>
      <c r="FV101" s="87" t="n">
        <f aca="false">IF(AND($U101&gt;FU$6,$U101&lt;=FV$6),+$T101,0)</f>
        <v>0</v>
      </c>
      <c r="FW101" s="87" t="n">
        <f aca="false">IF(AND($U101&gt;FV$6,$U101&lt;=FW$6),+$T101,0)</f>
        <v>0</v>
      </c>
      <c r="FX101" s="87" t="n">
        <f aca="false">IF(AND($U101&gt;FW$6,$U101&lt;=FX$6),+$T101,0)</f>
        <v>0</v>
      </c>
      <c r="FY101" s="87" t="n">
        <f aca="false">IF(AND($U101&gt;FX$6,$U101&lt;=FY$6),+$T101,0)</f>
        <v>0</v>
      </c>
      <c r="FZ101" s="87" t="n">
        <f aca="false">IF(AND($U101&gt;FY$6,$U101&lt;=FZ$6),+$T101,0)</f>
        <v>0</v>
      </c>
      <c r="GA101" s="87" t="n">
        <f aca="false">IF(AND($U101&gt;FZ$6,$U101&lt;=GA$6),+$T101,0)</f>
        <v>0</v>
      </c>
      <c r="GB101" s="87" t="n">
        <f aca="false">IF(AND($U101&gt;GA$6,$U101&lt;=GB$6),+$T101,0)</f>
        <v>0</v>
      </c>
      <c r="GC101" s="18"/>
      <c r="GD101" s="65" t="n">
        <f aca="false">SUM($X101:$GC101)</f>
        <v>191.393</v>
      </c>
      <c r="GE101" s="65" t="n">
        <f aca="false">+GD101-T101</f>
        <v>33</v>
      </c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  <c r="IH101" s="18"/>
      <c r="II101" s="18"/>
      <c r="IJ101" s="18"/>
      <c r="IK101" s="18"/>
      <c r="IL101" s="18"/>
      <c r="IM101" s="18"/>
      <c r="IN101" s="18"/>
      <c r="IO101" s="18"/>
      <c r="IP101" s="18"/>
      <c r="IQ101" s="18"/>
      <c r="IR101" s="18"/>
      <c r="IS101" s="18"/>
      <c r="IT101" s="18"/>
      <c r="IU101" s="18"/>
      <c r="IV101" s="18"/>
      <c r="IW101" s="18"/>
    </row>
    <row r="102" customFormat="false" ht="12.75" hidden="false" customHeight="false" outlineLevel="0" collapsed="false">
      <c r="A102" s="96" t="n">
        <v>3</v>
      </c>
      <c r="B102" s="55" t="s">
        <v>259</v>
      </c>
      <c r="C102" s="97" t="s">
        <v>256</v>
      </c>
      <c r="D102" s="98" t="s">
        <v>280</v>
      </c>
      <c r="E102" s="0" t="s">
        <v>302</v>
      </c>
      <c r="F102" s="99" t="n">
        <v>37134</v>
      </c>
      <c r="H102" s="88" t="s">
        <v>340</v>
      </c>
      <c r="I102" s="43" t="s">
        <v>366</v>
      </c>
      <c r="J102" s="39" t="s">
        <v>256</v>
      </c>
      <c r="K102" s="39"/>
      <c r="L102" s="101" t="s">
        <v>284</v>
      </c>
      <c r="M102" s="35" t="s">
        <v>367</v>
      </c>
      <c r="N102" s="35"/>
      <c r="O102" s="101"/>
      <c r="P102" s="101"/>
      <c r="Q102" s="101"/>
      <c r="R102" s="109" t="n">
        <v>12.7</v>
      </c>
      <c r="S102" s="101" t="s">
        <v>288</v>
      </c>
      <c r="T102" s="55" t="n">
        <f aca="false">IF($S102="USD",+$R102,VLOOKUP($S102,Rates!$A$3:$C$7,3)*$R102)</f>
        <v>12.7</v>
      </c>
      <c r="U102" s="122" t="n">
        <v>39903</v>
      </c>
      <c r="V102" s="18"/>
      <c r="W102" s="18"/>
      <c r="X102" s="87" t="n">
        <f aca="false">IF(AND($U102&gt;W$6,$U102&lt;=X$6),+$T102,0)</f>
        <v>0</v>
      </c>
      <c r="Y102" s="118" t="n">
        <v>4.4</v>
      </c>
      <c r="Z102" s="118" t="n">
        <v>3.3</v>
      </c>
      <c r="AA102" s="87" t="n">
        <f aca="false">IF(AND($U102&gt;Z$6,$U102&lt;=AA$6),+$T102,0)</f>
        <v>0</v>
      </c>
      <c r="AB102" s="87" t="n">
        <f aca="false">IF(AND($U102&gt;AA$6,$U102&lt;=AB$6),+$T102,0)</f>
        <v>0</v>
      </c>
      <c r="AC102" s="87" t="n">
        <f aca="false">IF(AND($U102&gt;AB$6,$U102&lt;=AC$6),+$T102,0)</f>
        <v>0</v>
      </c>
      <c r="AD102" s="87" t="n">
        <f aca="false">IF(AND($U102&gt;AC$6,$U102&lt;=AD$6),+$T102,0)</f>
        <v>0</v>
      </c>
      <c r="AE102" s="87" t="n">
        <f aca="false">IF(AND($U102&gt;AD$6,$U102&lt;=AE$6),+$T102,0)</f>
        <v>0</v>
      </c>
      <c r="AF102" s="87" t="n">
        <f aca="false">IF(AND($U102&gt;AE$6,$U102&lt;=AF$6),+$T102,0)</f>
        <v>0</v>
      </c>
      <c r="AG102" s="87" t="n">
        <f aca="false">IF(AND($U102&gt;AF$6,$U102&lt;=AG$6),+$T102,0)</f>
        <v>0</v>
      </c>
      <c r="AH102" s="87" t="n">
        <f aca="false">IF(AND($U102&gt;AG$6,$U102&lt;=AH$6),+$T102,0)</f>
        <v>0</v>
      </c>
      <c r="AI102" s="87" t="n">
        <f aca="false">IF(AND($U102&gt;AH$6,$U102&lt;=AI$6),+$T102,0)</f>
        <v>0</v>
      </c>
      <c r="AJ102" s="87" t="n">
        <f aca="false">IF(AND($U102&gt;AI$6,$U102&lt;=AJ$6),+$T102,0)</f>
        <v>0</v>
      </c>
      <c r="AK102" s="87" t="n">
        <f aca="false">IF(AND($U102&gt;AJ$6,$U102&lt;=AK$6),+$T102,0)</f>
        <v>0</v>
      </c>
      <c r="AL102" s="87" t="n">
        <f aca="false">IF(AND($U102&gt;AK$6,$U102&lt;=AL$6),+$T102,0)</f>
        <v>0</v>
      </c>
      <c r="AM102" s="87" t="n">
        <f aca="false">IF(AND($U102&gt;AL$6,$U102&lt;=AM$6),+$T102,0)</f>
        <v>0</v>
      </c>
      <c r="AN102" s="87" t="n">
        <f aca="false">IF(AND($U102&gt;AM$6,$U102&lt;=AN$6),+$T102,0)</f>
        <v>0</v>
      </c>
      <c r="AO102" s="87" t="n">
        <f aca="false">IF(AND($U102&gt;AN$6,$U102&lt;=AO$6),+$T102,0)</f>
        <v>0</v>
      </c>
      <c r="AP102" s="87" t="n">
        <f aca="false">IF(AND($U102&gt;AO$6,$U102&lt;=AP$6),+$T102,0)</f>
        <v>0</v>
      </c>
      <c r="AQ102" s="87" t="n">
        <f aca="false">IF(AND($U102&gt;AP$6,$U102&lt;=AQ$6),+$T102,0)</f>
        <v>0</v>
      </c>
      <c r="AR102" s="87" t="n">
        <f aca="false">IF(AND($U102&gt;AQ$6,$U102&lt;=AR$6),+$T102,0)</f>
        <v>0</v>
      </c>
      <c r="AS102" s="87" t="n">
        <f aca="false">IF(AND($U102&gt;AR$6,$U102&lt;=AS$6),+$T102,0)</f>
        <v>0</v>
      </c>
      <c r="AT102" s="87" t="n">
        <f aca="false">IF(AND($U102&gt;AS$6,$U102&lt;=AT$6),+$T102,0)</f>
        <v>0</v>
      </c>
      <c r="AU102" s="87" t="n">
        <f aca="false">IF(AND($U102&gt;AT$6,$U102&lt;=AU$6),+$T102,0)</f>
        <v>0</v>
      </c>
      <c r="AV102" s="87" t="n">
        <f aca="false">IF(AND($U102&gt;AU$6,$U102&lt;=AV$6),+$T102,0)</f>
        <v>0</v>
      </c>
      <c r="AW102" s="87" t="n">
        <f aca="false">IF(AND($U102&gt;AV$6,$U102&lt;=AW$6),+$T102,0)</f>
        <v>0</v>
      </c>
      <c r="AX102" s="87" t="n">
        <f aca="false">IF(AND($U102&gt;AW$6,$U102&lt;=AX$6),+$T102,0)</f>
        <v>0</v>
      </c>
      <c r="AY102" s="87" t="n">
        <f aca="false">IF(AND($U102&gt;AX$6,$U102&lt;=AY$6),+$T102,0)</f>
        <v>0</v>
      </c>
      <c r="AZ102" s="87" t="n">
        <f aca="false">IF(AND($U102&gt;AY$6,$U102&lt;=AZ$6),+$T102,0)</f>
        <v>0</v>
      </c>
      <c r="BA102" s="87" t="n">
        <f aca="false">IF(AND($U102&gt;AZ$6,$U102&lt;=BA$6),+$T102,0)</f>
        <v>0</v>
      </c>
      <c r="BB102" s="87" t="n">
        <f aca="false">IF(AND($U102&gt;BA$6,$U102&lt;=BB$6),+$T102,0)</f>
        <v>12.7</v>
      </c>
      <c r="BC102" s="87" t="n">
        <f aca="false">IF(AND($U102&gt;BB$6,$U102&lt;=BC$6),+$T102,0)</f>
        <v>0</v>
      </c>
      <c r="BD102" s="87" t="n">
        <f aca="false">IF(AND($U102&gt;BC$6,$U102&lt;=BD$6),+$T102,0)</f>
        <v>0</v>
      </c>
      <c r="BE102" s="87" t="n">
        <f aca="false">IF(AND($U102&gt;BD$6,$U102&lt;=BE$6),+$T102,0)</f>
        <v>0</v>
      </c>
      <c r="BF102" s="87" t="n">
        <f aca="false">IF(AND($U102&gt;BE$6,$U102&lt;=BF$6),+$T102,0)</f>
        <v>0</v>
      </c>
      <c r="BG102" s="87" t="n">
        <f aca="false">IF(AND($U102&gt;BF$6,$U102&lt;=BG$6),+$T102,0)</f>
        <v>0</v>
      </c>
      <c r="BH102" s="87" t="n">
        <f aca="false">IF(AND($U102&gt;BG$6,$U102&lt;=BH$6),+$T102,0)</f>
        <v>0</v>
      </c>
      <c r="BI102" s="87" t="n">
        <f aca="false">IF(AND($U102&gt;BH$6,$U102&lt;=BI$6),+$T102,0)</f>
        <v>0</v>
      </c>
      <c r="BJ102" s="87" t="n">
        <f aca="false">IF(AND($U102&gt;BI$6,$U102&lt;=BJ$6),+$T102,0)</f>
        <v>0</v>
      </c>
      <c r="BK102" s="87" t="n">
        <f aca="false">IF(AND($U102&gt;BJ$6,$U102&lt;=BK$6),+$T102,0)</f>
        <v>0</v>
      </c>
      <c r="BL102" s="87" t="n">
        <f aca="false">IF(AND($U102&gt;BK$6,$U102&lt;=BL$6),+$T102,0)</f>
        <v>0</v>
      </c>
      <c r="BM102" s="87" t="n">
        <f aca="false">IF(AND($U102&gt;BL$6,$U102&lt;=BM$6),+$T102,0)</f>
        <v>0</v>
      </c>
      <c r="BN102" s="87" t="n">
        <f aca="false">IF(AND($U102&gt;BM$6,$U102&lt;=BN$6),+$T102,0)</f>
        <v>0</v>
      </c>
      <c r="BO102" s="87" t="n">
        <f aca="false">IF(AND($U102&gt;BN$6,$U102&lt;=BO$6),+$T102,0)</f>
        <v>0</v>
      </c>
      <c r="BP102" s="87" t="n">
        <f aca="false">IF(AND($U102&gt;BO$6,$U102&lt;=BP$6),+$T102,0)</f>
        <v>0</v>
      </c>
      <c r="BQ102" s="87" t="n">
        <f aca="false">IF(AND($U102&gt;BP$6,$U102&lt;=BQ$6),+$T102,0)</f>
        <v>0</v>
      </c>
      <c r="BR102" s="87" t="n">
        <f aca="false">IF(AND($U102&gt;BQ$6,$U102&lt;=BR$6),+$T102,0)</f>
        <v>0</v>
      </c>
      <c r="BS102" s="87" t="n">
        <f aca="false">IF(AND($U102&gt;BR$6,$U102&lt;=BS$6),+$T102,0)</f>
        <v>0</v>
      </c>
      <c r="BT102" s="87" t="n">
        <f aca="false">IF(AND($U102&gt;BS$6,$U102&lt;=BT$6),+$T102,0)</f>
        <v>0</v>
      </c>
      <c r="BU102" s="87" t="n">
        <f aca="false">IF(AND($U102&gt;BT$6,$U102&lt;=BU$6),+$T102,0)</f>
        <v>0</v>
      </c>
      <c r="BV102" s="87" t="n">
        <f aca="false">IF(AND($U102&gt;BU$6,$U102&lt;=BV$6),+$T102,0)</f>
        <v>0</v>
      </c>
      <c r="BW102" s="87" t="n">
        <f aca="false">IF(AND($U102&gt;BV$6,$U102&lt;=BW$6),+$T102,0)</f>
        <v>0</v>
      </c>
      <c r="BX102" s="87" t="n">
        <f aca="false">IF(AND($U102&gt;BW$6,$U102&lt;=BX$6),+$T102,0)</f>
        <v>0</v>
      </c>
      <c r="BY102" s="87" t="n">
        <f aca="false">IF(AND($U102&gt;BX$6,$U102&lt;=BY$6),+$T102,0)</f>
        <v>0</v>
      </c>
      <c r="BZ102" s="87" t="n">
        <f aca="false">IF(AND($U102&gt;BY$6,$U102&lt;=BZ$6),+$T102,0)</f>
        <v>0</v>
      </c>
      <c r="CA102" s="87" t="n">
        <f aca="false">IF(AND($U102&gt;BZ$6,$U102&lt;=CA$6),+$T102,0)</f>
        <v>0</v>
      </c>
      <c r="CB102" s="87" t="n">
        <f aca="false">IF(AND($U102&gt;CA$6,$U102&lt;=CB$6),+$T102,0)</f>
        <v>0</v>
      </c>
      <c r="CC102" s="87" t="n">
        <f aca="false">IF(AND($U102&gt;CB$6,$U102&lt;=CC$6),+$T102,0)</f>
        <v>0</v>
      </c>
      <c r="CD102" s="87" t="n">
        <f aca="false">IF(AND($U102&gt;CC$6,$U102&lt;=CD$6),+$T102,0)</f>
        <v>0</v>
      </c>
      <c r="CE102" s="87" t="n">
        <f aca="false">IF(AND($U102&gt;CD$6,$U102&lt;=CE$6),+$T102,0)</f>
        <v>0</v>
      </c>
      <c r="CF102" s="87" t="n">
        <f aca="false">IF(AND($U102&gt;CE$6,$U102&lt;=CF$6),+$T102,0)</f>
        <v>0</v>
      </c>
      <c r="CG102" s="87" t="n">
        <f aca="false">IF(AND($U102&gt;CF$6,$U102&lt;=CG$6),+$T102,0)</f>
        <v>0</v>
      </c>
      <c r="CH102" s="87" t="n">
        <f aca="false">IF(AND($U102&gt;CG$6,$U102&lt;=CH$6),+$T102,0)</f>
        <v>0</v>
      </c>
      <c r="CI102" s="87" t="n">
        <f aca="false">IF(AND($U102&gt;CH$6,$U102&lt;=CI$6),+$T102,0)</f>
        <v>0</v>
      </c>
      <c r="CJ102" s="87" t="n">
        <f aca="false">IF(AND($U102&gt;CI$6,$U102&lt;=CJ$6),+$T102,0)</f>
        <v>0</v>
      </c>
      <c r="CK102" s="87" t="n">
        <f aca="false">IF(AND($U102&gt;CJ$6,$U102&lt;=CK$6),+$T102,0)</f>
        <v>0</v>
      </c>
      <c r="CL102" s="87" t="n">
        <f aca="false">IF(AND($U102&gt;CK$6,$U102&lt;=CL$6),+$T102,0)</f>
        <v>0</v>
      </c>
      <c r="CM102" s="87" t="n">
        <f aca="false">IF(AND($U102&gt;CL$6,$U102&lt;=CM$6),+$T102,0)</f>
        <v>0</v>
      </c>
      <c r="CN102" s="87" t="n">
        <f aca="false">IF(AND($U102&gt;CM$6,$U102&lt;=CN$6),+$T102,0)</f>
        <v>0</v>
      </c>
      <c r="CO102" s="87" t="n">
        <f aca="false">IF(AND($U102&gt;CN$6,$U102&lt;=CO$6),+$T102,0)</f>
        <v>0</v>
      </c>
      <c r="CP102" s="87" t="n">
        <f aca="false">IF(AND($U102&gt;CO$6,$U102&lt;=CP$6),+$T102,0)</f>
        <v>0</v>
      </c>
      <c r="CQ102" s="87" t="n">
        <f aca="false">IF(AND($U102&gt;CP$6,$U102&lt;=CQ$6),+$T102,0)</f>
        <v>0</v>
      </c>
      <c r="CR102" s="87" t="n">
        <f aca="false">IF(AND($U102&gt;CQ$6,$U102&lt;=CR$6),+$T102,0)</f>
        <v>0</v>
      </c>
      <c r="CS102" s="87" t="n">
        <f aca="false">IF(AND($U102&gt;CR$6,$U102&lt;=CS$6),+$T102,0)</f>
        <v>0</v>
      </c>
      <c r="CT102" s="87" t="n">
        <f aca="false">IF(AND($U102&gt;CS$6,$U102&lt;=CT$6),+$T102,0)</f>
        <v>0</v>
      </c>
      <c r="CU102" s="87" t="n">
        <f aca="false">IF(AND($U102&gt;CT$6,$U102&lt;=CU$6),+$T102,0)</f>
        <v>0</v>
      </c>
      <c r="CV102" s="87" t="n">
        <f aca="false">IF(AND($U102&gt;CU$6,$U102&lt;=CV$6),+$T102,0)</f>
        <v>0</v>
      </c>
      <c r="CW102" s="87" t="n">
        <f aca="false">IF(AND($U102&gt;CV$6,$U102&lt;=CW$6),+$T102,0)</f>
        <v>0</v>
      </c>
      <c r="CX102" s="87" t="n">
        <f aca="false">IF(AND($U102&gt;CW$6,$U102&lt;=CX$6),+$T102,0)</f>
        <v>0</v>
      </c>
      <c r="CY102" s="87" t="n">
        <f aca="false">IF(AND($U102&gt;CX$6,$U102&lt;=CY$6),+$T102,0)</f>
        <v>0</v>
      </c>
      <c r="CZ102" s="87" t="n">
        <f aca="false">IF(AND($U102&gt;CY$6,$U102&lt;=CZ$6),+$T102,0)</f>
        <v>0</v>
      </c>
      <c r="DA102" s="87" t="n">
        <f aca="false">IF(AND($U102&gt;CZ$6,$U102&lt;=DA$6),+$T102,0)</f>
        <v>0</v>
      </c>
      <c r="DB102" s="87" t="n">
        <f aca="false">IF(AND($U102&gt;DA$6,$U102&lt;=DB$6),+$T102,0)</f>
        <v>0</v>
      </c>
      <c r="DC102" s="87" t="n">
        <f aca="false">IF(AND($U102&gt;DB$6,$U102&lt;=DC$6),+$T102,0)</f>
        <v>0</v>
      </c>
      <c r="DD102" s="87" t="n">
        <f aca="false">IF(AND($U102&gt;DC$6,$U102&lt;=DD$6),+$T102,0)</f>
        <v>0</v>
      </c>
      <c r="DE102" s="87" t="n">
        <f aca="false">IF(AND($U102&gt;DD$6,$U102&lt;=DE$6),+$T102,0)</f>
        <v>0</v>
      </c>
      <c r="DF102" s="87" t="n">
        <f aca="false">IF(AND($U102&gt;DE$6,$U102&lt;=DF$6),+$T102,0)</f>
        <v>0</v>
      </c>
      <c r="DG102" s="87" t="n">
        <f aca="false">IF(AND($U102&gt;DF$6,$U102&lt;=DG$6),+$T102,0)</f>
        <v>0</v>
      </c>
      <c r="DH102" s="87" t="n">
        <f aca="false">IF(AND($U102&gt;DG$6,$U102&lt;=DH$6),+$T102,0)</f>
        <v>0</v>
      </c>
      <c r="DI102" s="87" t="n">
        <f aca="false">IF(AND($U102&gt;DH$6,$U102&lt;=DI$6),+$T102,0)</f>
        <v>0</v>
      </c>
      <c r="DJ102" s="87" t="n">
        <f aca="false">IF(AND($U102&gt;DI$6,$U102&lt;=DJ$6),+$T102,0)</f>
        <v>0</v>
      </c>
      <c r="DK102" s="87" t="n">
        <f aca="false">IF(AND($U102&gt;DJ$6,$U102&lt;=DK$6),+$T102,0)</f>
        <v>0</v>
      </c>
      <c r="DL102" s="87" t="n">
        <f aca="false">IF(AND($U102&gt;DK$6,$U102&lt;=DL$6),+$T102,0)</f>
        <v>0</v>
      </c>
      <c r="DM102" s="87" t="n">
        <f aca="false">IF(AND($U102&gt;DL$6,$U102&lt;=DM$6),+$T102,0)</f>
        <v>0</v>
      </c>
      <c r="DN102" s="87" t="n">
        <f aca="false">IF(AND($U102&gt;DM$6,$U102&lt;=DN$6),+$T102,0)</f>
        <v>0</v>
      </c>
      <c r="DO102" s="87" t="n">
        <f aca="false">IF(AND($U102&gt;DN$6,$U102&lt;=DO$6),+$T102,0)</f>
        <v>0</v>
      </c>
      <c r="DP102" s="87" t="n">
        <f aca="false">IF(AND($U102&gt;DO$6,$U102&lt;=DP$6),+$T102,0)</f>
        <v>0</v>
      </c>
      <c r="DQ102" s="87" t="n">
        <f aca="false">IF(AND($U102&gt;DP$6,$U102&lt;=DQ$6),+$T102,0)</f>
        <v>0</v>
      </c>
      <c r="DR102" s="87" t="n">
        <f aca="false">IF(AND($U102&gt;DQ$6,$U102&lt;=DR$6),+$T102,0)</f>
        <v>0</v>
      </c>
      <c r="DS102" s="87" t="n">
        <f aca="false">IF(AND($U102&gt;DR$6,$U102&lt;=DS$6),+$T102,0)</f>
        <v>0</v>
      </c>
      <c r="DT102" s="87" t="n">
        <f aca="false">IF(AND($U102&gt;DS$6,$U102&lt;=DT$6),+$T102,0)</f>
        <v>0</v>
      </c>
      <c r="DU102" s="87" t="n">
        <f aca="false">IF(AND($U102&gt;DT$6,$U102&lt;=DU$6),+$T102,0)</f>
        <v>0</v>
      </c>
      <c r="DV102" s="87" t="n">
        <f aca="false">IF(AND($U102&gt;DU$6,$U102&lt;=DV$6),+$T102,0)</f>
        <v>0</v>
      </c>
      <c r="DW102" s="87" t="n">
        <f aca="false">IF(AND($U102&gt;DV$6,$U102&lt;=DW$6),+$T102,0)</f>
        <v>0</v>
      </c>
      <c r="DX102" s="87" t="n">
        <f aca="false">IF(AND($U102&gt;DW$6,$U102&lt;=DX$6),+$T102,0)</f>
        <v>0</v>
      </c>
      <c r="DY102" s="87" t="n">
        <f aca="false">IF(AND($U102&gt;DX$6,$U102&lt;=DY$6),+$T102,0)</f>
        <v>0</v>
      </c>
      <c r="DZ102" s="87" t="n">
        <f aca="false">IF(AND($U102&gt;DY$6,$U102&lt;=DZ$6),+$T102,0)</f>
        <v>0</v>
      </c>
      <c r="EA102" s="87" t="n">
        <f aca="false">IF(AND($U102&gt;DZ$6,$U102&lt;=EA$6),+$T102,0)</f>
        <v>0</v>
      </c>
      <c r="EB102" s="87" t="n">
        <f aca="false">IF(AND($U102&gt;EA$6,$U102&lt;=EB$6),+$T102,0)</f>
        <v>0</v>
      </c>
      <c r="EC102" s="87" t="n">
        <f aca="false">IF(AND($U102&gt;EB$6,$U102&lt;=EC$6),+$T102,0)</f>
        <v>0</v>
      </c>
      <c r="ED102" s="87" t="n">
        <f aca="false">IF(AND($U102&gt;EC$6,$U102&lt;=ED$6),+$T102,0)</f>
        <v>0</v>
      </c>
      <c r="EE102" s="87" t="n">
        <f aca="false">IF(AND($U102&gt;ED$6,$U102&lt;=EE$6),+$T102,0)</f>
        <v>0</v>
      </c>
      <c r="EF102" s="87" t="n">
        <f aca="false">IF(AND($U102&gt;EE$6,$U102&lt;=EF$6),+$T102,0)</f>
        <v>0</v>
      </c>
      <c r="EG102" s="87" t="n">
        <f aca="false">IF(AND($U102&gt;EF$6,$U102&lt;=EG$6),+$T102,0)</f>
        <v>0</v>
      </c>
      <c r="EH102" s="87" t="n">
        <f aca="false">IF(AND($U102&gt;EG$6,$U102&lt;=EH$6),+$T102,0)</f>
        <v>0</v>
      </c>
      <c r="EI102" s="87" t="n">
        <f aca="false">IF(AND($U102&gt;EH$6,$U102&lt;=EI$6),+$T102,0)</f>
        <v>0</v>
      </c>
      <c r="EJ102" s="87" t="n">
        <f aca="false">IF(AND($U102&gt;EI$6,$U102&lt;=EJ$6),+$T102,0)</f>
        <v>0</v>
      </c>
      <c r="EK102" s="87" t="n">
        <f aca="false">IF(AND($U102&gt;EJ$6,$U102&lt;=EK$6),+$T102,0)</f>
        <v>0</v>
      </c>
      <c r="EL102" s="87" t="n">
        <f aca="false">IF(AND($U102&gt;EK$6,$U102&lt;=EL$6),+$T102,0)</f>
        <v>0</v>
      </c>
      <c r="EM102" s="87" t="n">
        <f aca="false">IF(AND($U102&gt;EL$6,$U102&lt;=EM$6),+$T102,0)</f>
        <v>0</v>
      </c>
      <c r="EN102" s="87" t="n">
        <f aca="false">IF(AND($U102&gt;EM$6,$U102&lt;=EN$6),+$T102,0)</f>
        <v>0</v>
      </c>
      <c r="EO102" s="87" t="n">
        <f aca="false">IF(AND($U102&gt;EN$6,$U102&lt;=EO$6),+$T102,0)</f>
        <v>0</v>
      </c>
      <c r="EP102" s="87" t="n">
        <f aca="false">IF(AND($U102&gt;EO$6,$U102&lt;=EP$6),+$T102,0)</f>
        <v>0</v>
      </c>
      <c r="EQ102" s="87" t="n">
        <f aca="false">IF(AND($U102&gt;EP$6,$U102&lt;=EQ$6),+$T102,0)</f>
        <v>0</v>
      </c>
      <c r="ER102" s="87" t="n">
        <f aca="false">IF(AND($U102&gt;EQ$6,$U102&lt;=ER$6),+$T102,0)</f>
        <v>0</v>
      </c>
      <c r="ES102" s="87" t="n">
        <f aca="false">IF(AND($U102&gt;ER$6,$U102&lt;=ES$6),+$T102,0)</f>
        <v>0</v>
      </c>
      <c r="ET102" s="87" t="n">
        <f aca="false">IF(AND($U102&gt;ES$6,$U102&lt;=ET$6),+$T102,0)</f>
        <v>0</v>
      </c>
      <c r="EU102" s="87" t="n">
        <f aca="false">IF(AND($U102&gt;ET$6,$U102&lt;=EU$6),+$T102,0)</f>
        <v>0</v>
      </c>
      <c r="EV102" s="87" t="n">
        <f aca="false">IF(AND($U102&gt;EU$6,$U102&lt;=EV$6),+$T102,0)</f>
        <v>0</v>
      </c>
      <c r="EW102" s="87" t="n">
        <f aca="false">IF(AND($U102&gt;EV$6,$U102&lt;=EW$6),+$T102,0)</f>
        <v>0</v>
      </c>
      <c r="EX102" s="87" t="n">
        <f aca="false">IF(AND($U102&gt;EW$6,$U102&lt;=EX$6),+$T102,0)</f>
        <v>0</v>
      </c>
      <c r="EY102" s="87" t="n">
        <f aca="false">IF(AND($U102&gt;EX$6,$U102&lt;=EY$6),+$T102,0)</f>
        <v>0</v>
      </c>
      <c r="EZ102" s="87" t="n">
        <f aca="false">IF(AND($U102&gt;EY$6,$U102&lt;=EZ$6),+$T102,0)</f>
        <v>0</v>
      </c>
      <c r="FA102" s="87" t="n">
        <f aca="false">IF(AND($U102&gt;EZ$6,$U102&lt;=FA$6),+$T102,0)</f>
        <v>0</v>
      </c>
      <c r="FB102" s="87" t="n">
        <f aca="false">IF(AND($U102&gt;FA$6,$U102&lt;=FB$6),+$T102,0)</f>
        <v>0</v>
      </c>
      <c r="FC102" s="87" t="n">
        <f aca="false">IF(AND($U102&gt;FB$6,$U102&lt;=FC$6),+$T102,0)</f>
        <v>0</v>
      </c>
      <c r="FD102" s="87" t="n">
        <f aca="false">IF(AND($U102&gt;FC$6,$U102&lt;=FD$6),+$T102,0)</f>
        <v>0</v>
      </c>
      <c r="FE102" s="87" t="n">
        <f aca="false">IF(AND($U102&gt;FD$6,$U102&lt;=FE$6),+$T102,0)</f>
        <v>0</v>
      </c>
      <c r="FF102" s="87" t="n">
        <f aca="false">IF(AND($U102&gt;FE$6,$U102&lt;=FF$6),+$T102,0)</f>
        <v>0</v>
      </c>
      <c r="FG102" s="87" t="n">
        <f aca="false">IF(AND($U102&gt;FF$6,$U102&lt;=FG$6),+$T102,0)</f>
        <v>0</v>
      </c>
      <c r="FH102" s="87" t="n">
        <f aca="false">IF(AND($U102&gt;FG$6,$U102&lt;=FH$6),+$T102,0)</f>
        <v>0</v>
      </c>
      <c r="FI102" s="87" t="n">
        <f aca="false">IF(AND($U102&gt;FH$6,$U102&lt;=FI$6),+$T102,0)</f>
        <v>0</v>
      </c>
      <c r="FJ102" s="87" t="n">
        <f aca="false">IF(AND($U102&gt;FI$6,$U102&lt;=FJ$6),+$T102,0)</f>
        <v>0</v>
      </c>
      <c r="FK102" s="87" t="n">
        <f aca="false">IF(AND($U102&gt;FJ$6,$U102&lt;=FK$6),+$T102,0)</f>
        <v>0</v>
      </c>
      <c r="FL102" s="87" t="n">
        <f aca="false">IF(AND($U102&gt;FK$6,$U102&lt;=FL$6),+$T102,0)</f>
        <v>0</v>
      </c>
      <c r="FM102" s="87" t="n">
        <f aca="false">IF(AND($U102&gt;FL$6,$U102&lt;=FM$6),+$T102,0)</f>
        <v>0</v>
      </c>
      <c r="FN102" s="87" t="n">
        <f aca="false">IF(AND($U102&gt;FM$6,$U102&lt;=FN$6),+$T102,0)</f>
        <v>0</v>
      </c>
      <c r="FO102" s="87" t="n">
        <f aca="false">IF(AND($U102&gt;FN$6,$U102&lt;=FO$6),+$T102,0)</f>
        <v>0</v>
      </c>
      <c r="FP102" s="87" t="n">
        <f aca="false">IF(AND($U102&gt;FO$6,$U102&lt;=FP$6),+$T102,0)</f>
        <v>0</v>
      </c>
      <c r="FQ102" s="87" t="n">
        <f aca="false">IF(AND($U102&gt;FP$6,$U102&lt;=FQ$6),+$T102,0)</f>
        <v>0</v>
      </c>
      <c r="FR102" s="87" t="n">
        <f aca="false">IF(AND($U102&gt;FQ$6,$U102&lt;=FR$6),+$T102,0)</f>
        <v>0</v>
      </c>
      <c r="FS102" s="87" t="n">
        <f aca="false">IF(AND($U102&gt;FR$6,$U102&lt;=FS$6),+$T102,0)</f>
        <v>0</v>
      </c>
      <c r="FT102" s="87" t="n">
        <f aca="false">IF(AND($U102&gt;FS$6,$U102&lt;=FT$6),+$T102,0)</f>
        <v>0</v>
      </c>
      <c r="FU102" s="87" t="n">
        <f aca="false">IF(AND($U102&gt;FT$6,$U102&lt;=FU$6),+$T102,0)</f>
        <v>0</v>
      </c>
      <c r="FV102" s="87" t="n">
        <f aca="false">IF(AND($U102&gt;FU$6,$U102&lt;=FV$6),+$T102,0)</f>
        <v>0</v>
      </c>
      <c r="FW102" s="87" t="n">
        <f aca="false">IF(AND($U102&gt;FV$6,$U102&lt;=FW$6),+$T102,0)</f>
        <v>0</v>
      </c>
      <c r="FX102" s="87" t="n">
        <f aca="false">IF(AND($U102&gt;FW$6,$U102&lt;=FX$6),+$T102,0)</f>
        <v>0</v>
      </c>
      <c r="FY102" s="87" t="n">
        <f aca="false">IF(AND($U102&gt;FX$6,$U102&lt;=FY$6),+$T102,0)</f>
        <v>0</v>
      </c>
      <c r="FZ102" s="87" t="n">
        <f aca="false">IF(AND($U102&gt;FY$6,$U102&lt;=FZ$6),+$T102,0)</f>
        <v>0</v>
      </c>
      <c r="GA102" s="87" t="n">
        <f aca="false">IF(AND($U102&gt;FZ$6,$U102&lt;=GA$6),+$T102,0)</f>
        <v>0</v>
      </c>
      <c r="GB102" s="87" t="n">
        <f aca="false">IF(AND($U102&gt;GA$6,$U102&lt;=GB$6),+$T102,0)</f>
        <v>0</v>
      </c>
      <c r="GC102" s="18"/>
      <c r="GD102" s="65" t="n">
        <f aca="false">SUM($X102:$GC102)</f>
        <v>20.4</v>
      </c>
      <c r="GE102" s="65" t="n">
        <f aca="false">+GD102-T102</f>
        <v>7.7</v>
      </c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18"/>
      <c r="IE102" s="18"/>
      <c r="IF102" s="18"/>
      <c r="IG102" s="18"/>
      <c r="IH102" s="18"/>
      <c r="II102" s="18"/>
      <c r="IJ102" s="18"/>
      <c r="IK102" s="18"/>
      <c r="IL102" s="18"/>
      <c r="IM102" s="18"/>
      <c r="IN102" s="18"/>
      <c r="IO102" s="18"/>
      <c r="IP102" s="18"/>
      <c r="IQ102" s="18"/>
      <c r="IR102" s="18"/>
      <c r="IS102" s="18"/>
      <c r="IT102" s="18"/>
      <c r="IU102" s="18"/>
      <c r="IV102" s="18"/>
      <c r="IW102" s="18"/>
    </row>
    <row r="103" customFormat="false" ht="12.75" hidden="false" customHeight="false" outlineLevel="0" collapsed="false">
      <c r="A103" s="96" t="n">
        <v>3</v>
      </c>
      <c r="B103" s="86" t="s">
        <v>260</v>
      </c>
      <c r="C103" s="97" t="s">
        <v>256</v>
      </c>
      <c r="D103" s="98" t="s">
        <v>280</v>
      </c>
      <c r="E103" s="0" t="s">
        <v>302</v>
      </c>
      <c r="F103" s="99" t="n">
        <v>37134</v>
      </c>
      <c r="H103" s="88" t="s">
        <v>340</v>
      </c>
      <c r="I103" s="43" t="s">
        <v>368</v>
      </c>
      <c r="J103" s="39" t="s">
        <v>283</v>
      </c>
      <c r="K103" s="39"/>
      <c r="L103" s="101" t="s">
        <v>284</v>
      </c>
      <c r="M103" s="35" t="s">
        <v>369</v>
      </c>
      <c r="N103" s="35"/>
      <c r="O103" s="101"/>
      <c r="P103" s="101"/>
      <c r="Q103" s="101"/>
      <c r="R103" s="105" t="n">
        <v>12.5</v>
      </c>
      <c r="S103" s="101" t="s">
        <v>288</v>
      </c>
      <c r="T103" s="55" t="n">
        <f aca="false">IF($S103="USD",+$R103,VLOOKUP($S103,Rates!$A$3:$C$7,3)*$R103)</f>
        <v>12.5</v>
      </c>
      <c r="U103" s="104" t="n">
        <f aca="false">DATE(2011,10,9)</f>
        <v>40825</v>
      </c>
      <c r="V103" s="18"/>
      <c r="W103" s="18"/>
      <c r="X103" s="87" t="n">
        <f aca="false">IF(AND($U103&gt;W$6,$U103&lt;=X$6),+$T103,0)</f>
        <v>0</v>
      </c>
      <c r="Y103" s="87" t="n">
        <f aca="false">IF(AND($U103&gt;X$6,$U103&lt;=Y$6),+$T103,0)</f>
        <v>0</v>
      </c>
      <c r="Z103" s="87" t="n">
        <f aca="false">IF(AND($U103&gt;Y$6,$U103&lt;=Z$6),+$T103,0)</f>
        <v>0</v>
      </c>
      <c r="AA103" s="87" t="n">
        <f aca="false">IF(AND($U103&gt;Z$6,$U103&lt;=AA$6),+$T103,0)</f>
        <v>0</v>
      </c>
      <c r="AB103" s="87" t="n">
        <f aca="false">IF(AND($U103&gt;AA$6,$U103&lt;=AB$6),+$T103,0)</f>
        <v>0</v>
      </c>
      <c r="AC103" s="87" t="n">
        <f aca="false">IF(AND($U103&gt;AB$6,$U103&lt;=AC$6),+$T103,0)</f>
        <v>0</v>
      </c>
      <c r="AD103" s="87" t="n">
        <f aca="false">IF(AND($U103&gt;AC$6,$U103&lt;=AD$6),+$T103,0)</f>
        <v>0</v>
      </c>
      <c r="AE103" s="87" t="n">
        <f aca="false">IF(AND($U103&gt;AD$6,$U103&lt;=AE$6),+$T103,0)</f>
        <v>0</v>
      </c>
      <c r="AF103" s="87" t="n">
        <f aca="false">IF(AND($U103&gt;AE$6,$U103&lt;=AF$6),+$T103,0)</f>
        <v>0</v>
      </c>
      <c r="AG103" s="87" t="n">
        <f aca="false">IF(AND($U103&gt;AF$6,$U103&lt;=AG$6),+$T103,0)</f>
        <v>0</v>
      </c>
      <c r="AH103" s="87" t="n">
        <f aca="false">IF(AND($U103&gt;AG$6,$U103&lt;=AH$6),+$T103,0)</f>
        <v>0</v>
      </c>
      <c r="AI103" s="87" t="n">
        <f aca="false">IF(AND($U103&gt;AH$6,$U103&lt;=AI$6),+$T103,0)</f>
        <v>0</v>
      </c>
      <c r="AJ103" s="87" t="n">
        <f aca="false">IF(AND($U103&gt;AI$6,$U103&lt;=AJ$6),+$T103,0)</f>
        <v>0</v>
      </c>
      <c r="AK103" s="87" t="n">
        <f aca="false">IF(AND($U103&gt;AJ$6,$U103&lt;=AK$6),+$T103,0)</f>
        <v>0</v>
      </c>
      <c r="AL103" s="87" t="n">
        <f aca="false">IF(AND($U103&gt;AK$6,$U103&lt;=AL$6),+$T103,0)</f>
        <v>0</v>
      </c>
      <c r="AM103" s="87" t="n">
        <f aca="false">IF(AND($U103&gt;AL$6,$U103&lt;=AM$6),+$T103,0)</f>
        <v>0</v>
      </c>
      <c r="AN103" s="87" t="n">
        <f aca="false">IF(AND($U103&gt;AM$6,$U103&lt;=AN$6),+$T103,0)</f>
        <v>0</v>
      </c>
      <c r="AO103" s="87" t="n">
        <f aca="false">IF(AND($U103&gt;AN$6,$U103&lt;=AO$6),+$T103,0)</f>
        <v>0</v>
      </c>
      <c r="AP103" s="87" t="n">
        <f aca="false">IF(AND($U103&gt;AO$6,$U103&lt;=AP$6),+$T103,0)</f>
        <v>0</v>
      </c>
      <c r="AQ103" s="87" t="n">
        <f aca="false">IF(AND($U103&gt;AP$6,$U103&lt;=AQ$6),+$T103,0)</f>
        <v>0</v>
      </c>
      <c r="AR103" s="87" t="n">
        <f aca="false">IF(AND($U103&gt;AQ$6,$U103&lt;=AR$6),+$T103,0)</f>
        <v>0</v>
      </c>
      <c r="AS103" s="87" t="n">
        <f aca="false">IF(AND($U103&gt;AR$6,$U103&lt;=AS$6),+$T103,0)</f>
        <v>0</v>
      </c>
      <c r="AT103" s="87" t="n">
        <f aca="false">IF(AND($U103&gt;AS$6,$U103&lt;=AT$6),+$T103,0)</f>
        <v>0</v>
      </c>
      <c r="AU103" s="87" t="n">
        <f aca="false">IF(AND($U103&gt;AT$6,$U103&lt;=AU$6),+$T103,0)</f>
        <v>0</v>
      </c>
      <c r="AV103" s="87" t="n">
        <f aca="false">IF(AND($U103&gt;AU$6,$U103&lt;=AV$6),+$T103,0)</f>
        <v>0</v>
      </c>
      <c r="AW103" s="87" t="n">
        <f aca="false">IF(AND($U103&gt;AV$6,$U103&lt;=AW$6),+$T103,0)</f>
        <v>0</v>
      </c>
      <c r="AX103" s="87" t="n">
        <f aca="false">IF(AND($U103&gt;AW$6,$U103&lt;=AX$6),+$T103,0)</f>
        <v>0</v>
      </c>
      <c r="AY103" s="87" t="n">
        <f aca="false">IF(AND($U103&gt;AX$6,$U103&lt;=AY$6),+$T103,0)</f>
        <v>0</v>
      </c>
      <c r="AZ103" s="87" t="n">
        <f aca="false">IF(AND($U103&gt;AY$6,$U103&lt;=AZ$6),+$T103,0)</f>
        <v>0</v>
      </c>
      <c r="BA103" s="87" t="n">
        <f aca="false">IF(AND($U103&gt;AZ$6,$U103&lt;=BA$6),+$T103,0)</f>
        <v>0</v>
      </c>
      <c r="BB103" s="87" t="n">
        <f aca="false">IF(AND($U103&gt;BA$6,$U103&lt;=BB$6),+$T103,0)</f>
        <v>0</v>
      </c>
      <c r="BC103" s="87" t="n">
        <f aca="false">IF(AND($U103&gt;BB$6,$U103&lt;=BC$6),+$T103,0)</f>
        <v>0</v>
      </c>
      <c r="BD103" s="87" t="n">
        <f aca="false">IF(AND($U103&gt;BC$6,$U103&lt;=BD$6),+$T103,0)</f>
        <v>0</v>
      </c>
      <c r="BE103" s="87" t="n">
        <f aca="false">IF(AND($U103&gt;BD$6,$U103&lt;=BE$6),+$T103,0)</f>
        <v>0</v>
      </c>
      <c r="BF103" s="87" t="n">
        <f aca="false">IF(AND($U103&gt;BE$6,$U103&lt;=BF$6),+$T103,0)</f>
        <v>0</v>
      </c>
      <c r="BG103" s="87" t="n">
        <f aca="false">IF(AND($U103&gt;BF$6,$U103&lt;=BG$6),+$T103,0)</f>
        <v>0</v>
      </c>
      <c r="BH103" s="87" t="n">
        <f aca="false">IF(AND($U103&gt;BG$6,$U103&lt;=BH$6),+$T103,0)</f>
        <v>0</v>
      </c>
      <c r="BI103" s="87" t="n">
        <f aca="false">IF(AND($U103&gt;BH$6,$U103&lt;=BI$6),+$T103,0)</f>
        <v>0</v>
      </c>
      <c r="BJ103" s="87" t="n">
        <f aca="false">IF(AND($U103&gt;BI$6,$U103&lt;=BJ$6),+$T103,0)</f>
        <v>0</v>
      </c>
      <c r="BK103" s="87" t="n">
        <f aca="false">IF(AND($U103&gt;BJ$6,$U103&lt;=BK$6),+$T103,0)</f>
        <v>0</v>
      </c>
      <c r="BL103" s="87" t="n">
        <f aca="false">IF(AND($U103&gt;BK$6,$U103&lt;=BL$6),+$T103,0)</f>
        <v>0</v>
      </c>
      <c r="BM103" s="87" t="n">
        <f aca="false">IF(AND($U103&gt;BL$6,$U103&lt;=BM$6),+$T103,0)</f>
        <v>12.5</v>
      </c>
      <c r="BN103" s="87" t="n">
        <f aca="false">IF(AND($U103&gt;BM$6,$U103&lt;=BN$6),+$T103,0)</f>
        <v>0</v>
      </c>
      <c r="BO103" s="87" t="n">
        <f aca="false">IF(AND($U103&gt;BN$6,$U103&lt;=BO$6),+$T103,0)</f>
        <v>0</v>
      </c>
      <c r="BP103" s="87" t="n">
        <f aca="false">IF(AND($U103&gt;BO$6,$U103&lt;=BP$6),+$T103,0)</f>
        <v>0</v>
      </c>
      <c r="BQ103" s="87" t="n">
        <f aca="false">IF(AND($U103&gt;BP$6,$U103&lt;=BQ$6),+$T103,0)</f>
        <v>0</v>
      </c>
      <c r="BR103" s="87" t="n">
        <f aca="false">IF(AND($U103&gt;BQ$6,$U103&lt;=BR$6),+$T103,0)</f>
        <v>0</v>
      </c>
      <c r="BS103" s="87" t="n">
        <f aca="false">IF(AND($U103&gt;BR$6,$U103&lt;=BS$6),+$T103,0)</f>
        <v>0</v>
      </c>
      <c r="BT103" s="87" t="n">
        <f aca="false">IF(AND($U103&gt;BS$6,$U103&lt;=BT$6),+$T103,0)</f>
        <v>0</v>
      </c>
      <c r="BU103" s="87" t="n">
        <f aca="false">IF(AND($U103&gt;BT$6,$U103&lt;=BU$6),+$T103,0)</f>
        <v>0</v>
      </c>
      <c r="BV103" s="87" t="n">
        <f aca="false">IF(AND($U103&gt;BU$6,$U103&lt;=BV$6),+$T103,0)</f>
        <v>0</v>
      </c>
      <c r="BW103" s="87" t="n">
        <f aca="false">IF(AND($U103&gt;BV$6,$U103&lt;=BW$6),+$T103,0)</f>
        <v>0</v>
      </c>
      <c r="BX103" s="87" t="n">
        <f aca="false">IF(AND($U103&gt;BW$6,$U103&lt;=BX$6),+$T103,0)</f>
        <v>0</v>
      </c>
      <c r="BY103" s="87" t="n">
        <f aca="false">IF(AND($U103&gt;BX$6,$U103&lt;=BY$6),+$T103,0)</f>
        <v>0</v>
      </c>
      <c r="BZ103" s="87" t="n">
        <f aca="false">IF(AND($U103&gt;BY$6,$U103&lt;=BZ$6),+$T103,0)</f>
        <v>0</v>
      </c>
      <c r="CA103" s="87" t="n">
        <f aca="false">IF(AND($U103&gt;BZ$6,$U103&lt;=CA$6),+$T103,0)</f>
        <v>0</v>
      </c>
      <c r="CB103" s="87" t="n">
        <f aca="false">IF(AND($U103&gt;CA$6,$U103&lt;=CB$6),+$T103,0)</f>
        <v>0</v>
      </c>
      <c r="CC103" s="87" t="n">
        <f aca="false">IF(AND($U103&gt;CB$6,$U103&lt;=CC$6),+$T103,0)</f>
        <v>0</v>
      </c>
      <c r="CD103" s="87" t="n">
        <f aca="false">IF(AND($U103&gt;CC$6,$U103&lt;=CD$6),+$T103,0)</f>
        <v>0</v>
      </c>
      <c r="CE103" s="87" t="n">
        <f aca="false">IF(AND($U103&gt;CD$6,$U103&lt;=CE$6),+$T103,0)</f>
        <v>0</v>
      </c>
      <c r="CF103" s="87" t="n">
        <f aca="false">IF(AND($U103&gt;CE$6,$U103&lt;=CF$6),+$T103,0)</f>
        <v>0</v>
      </c>
      <c r="CG103" s="87" t="n">
        <f aca="false">IF(AND($U103&gt;CF$6,$U103&lt;=CG$6),+$T103,0)</f>
        <v>0</v>
      </c>
      <c r="CH103" s="87" t="n">
        <f aca="false">IF(AND($U103&gt;CG$6,$U103&lt;=CH$6),+$T103,0)</f>
        <v>0</v>
      </c>
      <c r="CI103" s="87" t="n">
        <f aca="false">IF(AND($U103&gt;CH$6,$U103&lt;=CI$6),+$T103,0)</f>
        <v>0</v>
      </c>
      <c r="CJ103" s="87" t="n">
        <f aca="false">IF(AND($U103&gt;CI$6,$U103&lt;=CJ$6),+$T103,0)</f>
        <v>0</v>
      </c>
      <c r="CK103" s="87" t="n">
        <f aca="false">IF(AND($U103&gt;CJ$6,$U103&lt;=CK$6),+$T103,0)</f>
        <v>0</v>
      </c>
      <c r="CL103" s="87" t="n">
        <f aca="false">IF(AND($U103&gt;CK$6,$U103&lt;=CL$6),+$T103,0)</f>
        <v>0</v>
      </c>
      <c r="CM103" s="87" t="n">
        <f aca="false">IF(AND($U103&gt;CL$6,$U103&lt;=CM$6),+$T103,0)</f>
        <v>0</v>
      </c>
      <c r="CN103" s="87" t="n">
        <f aca="false">IF(AND($U103&gt;CM$6,$U103&lt;=CN$6),+$T103,0)</f>
        <v>0</v>
      </c>
      <c r="CO103" s="87" t="n">
        <f aca="false">IF(AND($U103&gt;CN$6,$U103&lt;=CO$6),+$T103,0)</f>
        <v>0</v>
      </c>
      <c r="CP103" s="87" t="n">
        <f aca="false">IF(AND($U103&gt;CO$6,$U103&lt;=CP$6),+$T103,0)</f>
        <v>0</v>
      </c>
      <c r="CQ103" s="87" t="n">
        <f aca="false">IF(AND($U103&gt;CP$6,$U103&lt;=CQ$6),+$T103,0)</f>
        <v>0</v>
      </c>
      <c r="CR103" s="87" t="n">
        <f aca="false">IF(AND($U103&gt;CQ$6,$U103&lt;=CR$6),+$T103,0)</f>
        <v>0</v>
      </c>
      <c r="CS103" s="87" t="n">
        <f aca="false">IF(AND($U103&gt;CR$6,$U103&lt;=CS$6),+$T103,0)</f>
        <v>0</v>
      </c>
      <c r="CT103" s="87" t="n">
        <f aca="false">IF(AND($U103&gt;CS$6,$U103&lt;=CT$6),+$T103,0)</f>
        <v>0</v>
      </c>
      <c r="CU103" s="87" t="n">
        <f aca="false">IF(AND($U103&gt;CT$6,$U103&lt;=CU$6),+$T103,0)</f>
        <v>0</v>
      </c>
      <c r="CV103" s="87" t="n">
        <f aca="false">IF(AND($U103&gt;CU$6,$U103&lt;=CV$6),+$T103,0)</f>
        <v>0</v>
      </c>
      <c r="CW103" s="87" t="n">
        <f aca="false">IF(AND($U103&gt;CV$6,$U103&lt;=CW$6),+$T103,0)</f>
        <v>0</v>
      </c>
      <c r="CX103" s="87" t="n">
        <f aca="false">IF(AND($U103&gt;CW$6,$U103&lt;=CX$6),+$T103,0)</f>
        <v>0</v>
      </c>
      <c r="CY103" s="87" t="n">
        <f aca="false">IF(AND($U103&gt;CX$6,$U103&lt;=CY$6),+$T103,0)</f>
        <v>0</v>
      </c>
      <c r="CZ103" s="87" t="n">
        <f aca="false">IF(AND($U103&gt;CY$6,$U103&lt;=CZ$6),+$T103,0)</f>
        <v>0</v>
      </c>
      <c r="DA103" s="87" t="n">
        <f aca="false">IF(AND($U103&gt;CZ$6,$U103&lt;=DA$6),+$T103,0)</f>
        <v>0</v>
      </c>
      <c r="DB103" s="87" t="n">
        <f aca="false">IF(AND($U103&gt;DA$6,$U103&lt;=DB$6),+$T103,0)</f>
        <v>0</v>
      </c>
      <c r="DC103" s="87" t="n">
        <f aca="false">IF(AND($U103&gt;DB$6,$U103&lt;=DC$6),+$T103,0)</f>
        <v>0</v>
      </c>
      <c r="DD103" s="87" t="n">
        <f aca="false">IF(AND($U103&gt;DC$6,$U103&lt;=DD$6),+$T103,0)</f>
        <v>0</v>
      </c>
      <c r="DE103" s="87" t="n">
        <f aca="false">IF(AND($U103&gt;DD$6,$U103&lt;=DE$6),+$T103,0)</f>
        <v>0</v>
      </c>
      <c r="DF103" s="87" t="n">
        <f aca="false">IF(AND($U103&gt;DE$6,$U103&lt;=DF$6),+$T103,0)</f>
        <v>0</v>
      </c>
      <c r="DG103" s="87" t="n">
        <f aca="false">IF(AND($U103&gt;DF$6,$U103&lt;=DG$6),+$T103,0)</f>
        <v>0</v>
      </c>
      <c r="DH103" s="87" t="n">
        <f aca="false">IF(AND($U103&gt;DG$6,$U103&lt;=DH$6),+$T103,0)</f>
        <v>0</v>
      </c>
      <c r="DI103" s="87" t="n">
        <f aca="false">IF(AND($U103&gt;DH$6,$U103&lt;=DI$6),+$T103,0)</f>
        <v>0</v>
      </c>
      <c r="DJ103" s="87" t="n">
        <f aca="false">IF(AND($U103&gt;DI$6,$U103&lt;=DJ$6),+$T103,0)</f>
        <v>0</v>
      </c>
      <c r="DK103" s="87" t="n">
        <f aca="false">IF(AND($U103&gt;DJ$6,$U103&lt;=DK$6),+$T103,0)</f>
        <v>0</v>
      </c>
      <c r="DL103" s="87" t="n">
        <f aca="false">IF(AND($U103&gt;DK$6,$U103&lt;=DL$6),+$T103,0)</f>
        <v>0</v>
      </c>
      <c r="DM103" s="87" t="n">
        <f aca="false">IF(AND($U103&gt;DL$6,$U103&lt;=DM$6),+$T103,0)</f>
        <v>0</v>
      </c>
      <c r="DN103" s="87" t="n">
        <f aca="false">IF(AND($U103&gt;DM$6,$U103&lt;=DN$6),+$T103,0)</f>
        <v>0</v>
      </c>
      <c r="DO103" s="87" t="n">
        <f aca="false">IF(AND($U103&gt;DN$6,$U103&lt;=DO$6),+$T103,0)</f>
        <v>0</v>
      </c>
      <c r="DP103" s="87" t="n">
        <f aca="false">IF(AND($U103&gt;DO$6,$U103&lt;=DP$6),+$T103,0)</f>
        <v>0</v>
      </c>
      <c r="DQ103" s="87" t="n">
        <f aca="false">IF(AND($U103&gt;DP$6,$U103&lt;=DQ$6),+$T103,0)</f>
        <v>0</v>
      </c>
      <c r="DR103" s="87" t="n">
        <f aca="false">IF(AND($U103&gt;DQ$6,$U103&lt;=DR$6),+$T103,0)</f>
        <v>0</v>
      </c>
      <c r="DS103" s="87" t="n">
        <f aca="false">IF(AND($U103&gt;DR$6,$U103&lt;=DS$6),+$T103,0)</f>
        <v>0</v>
      </c>
      <c r="DT103" s="87" t="n">
        <f aca="false">IF(AND($U103&gt;DS$6,$U103&lt;=DT$6),+$T103,0)</f>
        <v>0</v>
      </c>
      <c r="DU103" s="87" t="n">
        <f aca="false">IF(AND($U103&gt;DT$6,$U103&lt;=DU$6),+$T103,0)</f>
        <v>0</v>
      </c>
      <c r="DV103" s="87" t="n">
        <f aca="false">IF(AND($U103&gt;DU$6,$U103&lt;=DV$6),+$T103,0)</f>
        <v>0</v>
      </c>
      <c r="DW103" s="87" t="n">
        <f aca="false">IF(AND($U103&gt;DV$6,$U103&lt;=DW$6),+$T103,0)</f>
        <v>0</v>
      </c>
      <c r="DX103" s="87" t="n">
        <f aca="false">IF(AND($U103&gt;DW$6,$U103&lt;=DX$6),+$T103,0)</f>
        <v>0</v>
      </c>
      <c r="DY103" s="87" t="n">
        <f aca="false">IF(AND($U103&gt;DX$6,$U103&lt;=DY$6),+$T103,0)</f>
        <v>0</v>
      </c>
      <c r="DZ103" s="87" t="n">
        <f aca="false">IF(AND($U103&gt;DY$6,$U103&lt;=DZ$6),+$T103,0)</f>
        <v>0</v>
      </c>
      <c r="EA103" s="87" t="n">
        <f aca="false">IF(AND($U103&gt;DZ$6,$U103&lt;=EA$6),+$T103,0)</f>
        <v>0</v>
      </c>
      <c r="EB103" s="87" t="n">
        <f aca="false">IF(AND($U103&gt;EA$6,$U103&lt;=EB$6),+$T103,0)</f>
        <v>0</v>
      </c>
      <c r="EC103" s="87" t="n">
        <f aca="false">IF(AND($U103&gt;EB$6,$U103&lt;=EC$6),+$T103,0)</f>
        <v>0</v>
      </c>
      <c r="ED103" s="87" t="n">
        <f aca="false">IF(AND($U103&gt;EC$6,$U103&lt;=ED$6),+$T103,0)</f>
        <v>0</v>
      </c>
      <c r="EE103" s="87" t="n">
        <f aca="false">IF(AND($U103&gt;ED$6,$U103&lt;=EE$6),+$T103,0)</f>
        <v>0</v>
      </c>
      <c r="EF103" s="87" t="n">
        <f aca="false">IF(AND($U103&gt;EE$6,$U103&lt;=EF$6),+$T103,0)</f>
        <v>0</v>
      </c>
      <c r="EG103" s="87" t="n">
        <f aca="false">IF(AND($U103&gt;EF$6,$U103&lt;=EG$6),+$T103,0)</f>
        <v>0</v>
      </c>
      <c r="EH103" s="87" t="n">
        <f aca="false">IF(AND($U103&gt;EG$6,$U103&lt;=EH$6),+$T103,0)</f>
        <v>0</v>
      </c>
      <c r="EI103" s="87" t="n">
        <f aca="false">IF(AND($U103&gt;EH$6,$U103&lt;=EI$6),+$T103,0)</f>
        <v>0</v>
      </c>
      <c r="EJ103" s="87" t="n">
        <f aca="false">IF(AND($U103&gt;EI$6,$U103&lt;=EJ$6),+$T103,0)</f>
        <v>0</v>
      </c>
      <c r="EK103" s="87" t="n">
        <f aca="false">IF(AND($U103&gt;EJ$6,$U103&lt;=EK$6),+$T103,0)</f>
        <v>0</v>
      </c>
      <c r="EL103" s="87" t="n">
        <f aca="false">IF(AND($U103&gt;EK$6,$U103&lt;=EL$6),+$T103,0)</f>
        <v>0</v>
      </c>
      <c r="EM103" s="87" t="n">
        <f aca="false">IF(AND($U103&gt;EL$6,$U103&lt;=EM$6),+$T103,0)</f>
        <v>0</v>
      </c>
      <c r="EN103" s="87" t="n">
        <f aca="false">IF(AND($U103&gt;EM$6,$U103&lt;=EN$6),+$T103,0)</f>
        <v>0</v>
      </c>
      <c r="EO103" s="87" t="n">
        <f aca="false">IF(AND($U103&gt;EN$6,$U103&lt;=EO$6),+$T103,0)</f>
        <v>0</v>
      </c>
      <c r="EP103" s="87" t="n">
        <f aca="false">IF(AND($U103&gt;EO$6,$U103&lt;=EP$6),+$T103,0)</f>
        <v>0</v>
      </c>
      <c r="EQ103" s="87" t="n">
        <f aca="false">IF(AND($U103&gt;EP$6,$U103&lt;=EQ$6),+$T103,0)</f>
        <v>0</v>
      </c>
      <c r="ER103" s="87" t="n">
        <f aca="false">IF(AND($U103&gt;EQ$6,$U103&lt;=ER$6),+$T103,0)</f>
        <v>0</v>
      </c>
      <c r="ES103" s="87" t="n">
        <f aca="false">IF(AND($U103&gt;ER$6,$U103&lt;=ES$6),+$T103,0)</f>
        <v>0</v>
      </c>
      <c r="ET103" s="87" t="n">
        <f aca="false">IF(AND($U103&gt;ES$6,$U103&lt;=ET$6),+$T103,0)</f>
        <v>0</v>
      </c>
      <c r="EU103" s="87" t="n">
        <f aca="false">IF(AND($U103&gt;ET$6,$U103&lt;=EU$6),+$T103,0)</f>
        <v>0</v>
      </c>
      <c r="EV103" s="87" t="n">
        <f aca="false">IF(AND($U103&gt;EU$6,$U103&lt;=EV$6),+$T103,0)</f>
        <v>0</v>
      </c>
      <c r="EW103" s="87" t="n">
        <f aca="false">IF(AND($U103&gt;EV$6,$U103&lt;=EW$6),+$T103,0)</f>
        <v>0</v>
      </c>
      <c r="EX103" s="87" t="n">
        <f aca="false">IF(AND($U103&gt;EW$6,$U103&lt;=EX$6),+$T103,0)</f>
        <v>0</v>
      </c>
      <c r="EY103" s="87" t="n">
        <f aca="false">IF(AND($U103&gt;EX$6,$U103&lt;=EY$6),+$T103,0)</f>
        <v>0</v>
      </c>
      <c r="EZ103" s="87" t="n">
        <f aca="false">IF(AND($U103&gt;EY$6,$U103&lt;=EZ$6),+$T103,0)</f>
        <v>0</v>
      </c>
      <c r="FA103" s="87" t="n">
        <f aca="false">IF(AND($U103&gt;EZ$6,$U103&lt;=FA$6),+$T103,0)</f>
        <v>0</v>
      </c>
      <c r="FB103" s="87" t="n">
        <f aca="false">IF(AND($U103&gt;FA$6,$U103&lt;=FB$6),+$T103,0)</f>
        <v>0</v>
      </c>
      <c r="FC103" s="87" t="n">
        <f aca="false">IF(AND($U103&gt;FB$6,$U103&lt;=FC$6),+$T103,0)</f>
        <v>0</v>
      </c>
      <c r="FD103" s="87" t="n">
        <f aca="false">IF(AND($U103&gt;FC$6,$U103&lt;=FD$6),+$T103,0)</f>
        <v>0</v>
      </c>
      <c r="FE103" s="87" t="n">
        <f aca="false">IF(AND($U103&gt;FD$6,$U103&lt;=FE$6),+$T103,0)</f>
        <v>0</v>
      </c>
      <c r="FF103" s="87" t="n">
        <f aca="false">IF(AND($U103&gt;FE$6,$U103&lt;=FF$6),+$T103,0)</f>
        <v>0</v>
      </c>
      <c r="FG103" s="87" t="n">
        <f aca="false">IF(AND($U103&gt;FF$6,$U103&lt;=FG$6),+$T103,0)</f>
        <v>0</v>
      </c>
      <c r="FH103" s="87" t="n">
        <f aca="false">IF(AND($U103&gt;FG$6,$U103&lt;=FH$6),+$T103,0)</f>
        <v>0</v>
      </c>
      <c r="FI103" s="87" t="n">
        <f aca="false">IF(AND($U103&gt;FH$6,$U103&lt;=FI$6),+$T103,0)</f>
        <v>0</v>
      </c>
      <c r="FJ103" s="87" t="n">
        <f aca="false">IF(AND($U103&gt;FI$6,$U103&lt;=FJ$6),+$T103,0)</f>
        <v>0</v>
      </c>
      <c r="FK103" s="87" t="n">
        <f aca="false">IF(AND($U103&gt;FJ$6,$U103&lt;=FK$6),+$T103,0)</f>
        <v>0</v>
      </c>
      <c r="FL103" s="87" t="n">
        <f aca="false">IF(AND($U103&gt;FK$6,$U103&lt;=FL$6),+$T103,0)</f>
        <v>0</v>
      </c>
      <c r="FM103" s="87" t="n">
        <f aca="false">IF(AND($U103&gt;FL$6,$U103&lt;=FM$6),+$T103,0)</f>
        <v>0</v>
      </c>
      <c r="FN103" s="87" t="n">
        <f aca="false">IF(AND($U103&gt;FM$6,$U103&lt;=FN$6),+$T103,0)</f>
        <v>0</v>
      </c>
      <c r="FO103" s="87" t="n">
        <f aca="false">IF(AND($U103&gt;FN$6,$U103&lt;=FO$6),+$T103,0)</f>
        <v>0</v>
      </c>
      <c r="FP103" s="87" t="n">
        <f aca="false">IF(AND($U103&gt;FO$6,$U103&lt;=FP$6),+$T103,0)</f>
        <v>0</v>
      </c>
      <c r="FQ103" s="87" t="n">
        <f aca="false">IF(AND($U103&gt;FP$6,$U103&lt;=FQ$6),+$T103,0)</f>
        <v>0</v>
      </c>
      <c r="FR103" s="87" t="n">
        <f aca="false">IF(AND($U103&gt;FQ$6,$U103&lt;=FR$6),+$T103,0)</f>
        <v>0</v>
      </c>
      <c r="FS103" s="87" t="n">
        <f aca="false">IF(AND($U103&gt;FR$6,$U103&lt;=FS$6),+$T103,0)</f>
        <v>0</v>
      </c>
      <c r="FT103" s="87" t="n">
        <f aca="false">IF(AND($U103&gt;FS$6,$U103&lt;=FT$6),+$T103,0)</f>
        <v>0</v>
      </c>
      <c r="FU103" s="87" t="n">
        <f aca="false">IF(AND($U103&gt;FT$6,$U103&lt;=FU$6),+$T103,0)</f>
        <v>0</v>
      </c>
      <c r="FV103" s="87" t="n">
        <f aca="false">IF(AND($U103&gt;FU$6,$U103&lt;=FV$6),+$T103,0)</f>
        <v>0</v>
      </c>
      <c r="FW103" s="87" t="n">
        <f aca="false">IF(AND($U103&gt;FV$6,$U103&lt;=FW$6),+$T103,0)</f>
        <v>0</v>
      </c>
      <c r="FX103" s="87" t="n">
        <f aca="false">IF(AND($U103&gt;FW$6,$U103&lt;=FX$6),+$T103,0)</f>
        <v>0</v>
      </c>
      <c r="FY103" s="87" t="n">
        <f aca="false">IF(AND($U103&gt;FX$6,$U103&lt;=FY$6),+$T103,0)</f>
        <v>0</v>
      </c>
      <c r="FZ103" s="87" t="n">
        <f aca="false">IF(AND($U103&gt;FY$6,$U103&lt;=FZ$6),+$T103,0)</f>
        <v>0</v>
      </c>
      <c r="GA103" s="87" t="n">
        <f aca="false">IF(AND($U103&gt;FZ$6,$U103&lt;=GA$6),+$T103,0)</f>
        <v>0</v>
      </c>
      <c r="GB103" s="87" t="n">
        <f aca="false">IF(AND($U103&gt;GA$6,$U103&lt;=GB$6),+$T103,0)</f>
        <v>0</v>
      </c>
      <c r="GC103" s="18"/>
      <c r="GD103" s="65" t="n">
        <f aca="false">SUM($X103:$GC103)</f>
        <v>12.5</v>
      </c>
      <c r="GE103" s="65" t="n">
        <f aca="false">+GD103-T103</f>
        <v>0</v>
      </c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  <c r="GX103" s="18"/>
      <c r="GY103" s="18"/>
      <c r="GZ103" s="18"/>
      <c r="HA103" s="18"/>
      <c r="HB103" s="18"/>
      <c r="HC103" s="18"/>
      <c r="HD103" s="18"/>
      <c r="HE103" s="18"/>
      <c r="HF103" s="18"/>
      <c r="HG103" s="18"/>
      <c r="HH103" s="18"/>
      <c r="HI103" s="18"/>
      <c r="HJ103" s="18"/>
      <c r="HK103" s="18"/>
      <c r="HL103" s="18"/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18"/>
      <c r="IC103" s="18"/>
      <c r="ID103" s="18"/>
      <c r="IE103" s="18"/>
      <c r="IF103" s="18"/>
      <c r="IG103" s="18"/>
      <c r="IH103" s="18"/>
      <c r="II103" s="18"/>
      <c r="IJ103" s="18"/>
      <c r="IK103" s="18"/>
      <c r="IL103" s="18"/>
      <c r="IM103" s="18"/>
      <c r="IN103" s="18"/>
      <c r="IO103" s="18"/>
      <c r="IP103" s="18"/>
      <c r="IQ103" s="18"/>
      <c r="IR103" s="18"/>
      <c r="IS103" s="18"/>
      <c r="IT103" s="18"/>
      <c r="IU103" s="18"/>
      <c r="IV103" s="18"/>
      <c r="IW103" s="18"/>
    </row>
    <row r="104" customFormat="false" ht="12.75" hidden="false" customHeight="false" outlineLevel="0" collapsed="false">
      <c r="A104" s="96" t="n">
        <v>3</v>
      </c>
      <c r="B104" s="86" t="s">
        <v>260</v>
      </c>
      <c r="C104" s="97" t="s">
        <v>256</v>
      </c>
      <c r="D104" s="98" t="s">
        <v>280</v>
      </c>
      <c r="E104" s="0" t="s">
        <v>302</v>
      </c>
      <c r="F104" s="99" t="n">
        <v>37134</v>
      </c>
      <c r="H104" s="88" t="s">
        <v>340</v>
      </c>
      <c r="I104" s="43" t="s">
        <v>370</v>
      </c>
      <c r="J104" s="39" t="s">
        <v>283</v>
      </c>
      <c r="K104" s="39"/>
      <c r="L104" s="101" t="s">
        <v>284</v>
      </c>
      <c r="M104" s="35"/>
      <c r="N104" s="35" t="s">
        <v>371</v>
      </c>
      <c r="O104" s="101"/>
      <c r="P104" s="101"/>
      <c r="Q104" s="101"/>
      <c r="R104" s="105" t="n">
        <v>13.79</v>
      </c>
      <c r="S104" s="101"/>
      <c r="T104" s="55" t="n">
        <v>13.3</v>
      </c>
      <c r="U104" s="122" t="n">
        <f aca="false">DATE(2011,10,9)</f>
        <v>40825</v>
      </c>
      <c r="V104" s="18"/>
      <c r="W104" s="18"/>
      <c r="X104" s="87" t="n">
        <f aca="false">IF(AND($U104&gt;W$6,$U104&lt;=X$6),+$T104,0)</f>
        <v>0</v>
      </c>
      <c r="Y104" s="87" t="n">
        <f aca="false">IF(AND($U104&gt;X$6,$U104&lt;=Y$6),+$T104,0)</f>
        <v>0</v>
      </c>
      <c r="Z104" s="87" t="n">
        <f aca="false">IF(AND($U104&gt;Y$6,$U104&lt;=Z$6),+$T104,0)</f>
        <v>0</v>
      </c>
      <c r="AA104" s="87" t="n">
        <f aca="false">IF(AND($U104&gt;Z$6,$U104&lt;=AA$6),+$T104,0)</f>
        <v>0</v>
      </c>
      <c r="AB104" s="87" t="n">
        <f aca="false">IF(AND($U104&gt;AA$6,$U104&lt;=AB$6),+$T104,0)</f>
        <v>0</v>
      </c>
      <c r="AC104" s="87" t="n">
        <f aca="false">IF(AND($U104&gt;AB$6,$U104&lt;=AC$6),+$T104,0)</f>
        <v>0</v>
      </c>
      <c r="AD104" s="87" t="n">
        <f aca="false">IF(AND($U104&gt;AC$6,$U104&lt;=AD$6),+$T104,0)</f>
        <v>0</v>
      </c>
      <c r="AE104" s="87" t="n">
        <f aca="false">IF(AND($U104&gt;AD$6,$U104&lt;=AE$6),+$T104,0)</f>
        <v>0</v>
      </c>
      <c r="AF104" s="87" t="n">
        <f aca="false">IF(AND($U104&gt;AE$6,$U104&lt;=AF$6),+$T104,0)</f>
        <v>0</v>
      </c>
      <c r="AG104" s="87" t="n">
        <f aca="false">IF(AND($U104&gt;AF$6,$U104&lt;=AG$6),+$T104,0)</f>
        <v>0</v>
      </c>
      <c r="AH104" s="87" t="n">
        <f aca="false">IF(AND($U104&gt;AG$6,$U104&lt;=AH$6),+$T104,0)</f>
        <v>0</v>
      </c>
      <c r="AI104" s="87" t="n">
        <f aca="false">IF(AND($U104&gt;AH$6,$U104&lt;=AI$6),+$T104,0)</f>
        <v>0</v>
      </c>
      <c r="AJ104" s="87" t="n">
        <f aca="false">IF(AND($U104&gt;AI$6,$U104&lt;=AJ$6),+$T104,0)</f>
        <v>0</v>
      </c>
      <c r="AK104" s="87" t="n">
        <f aca="false">IF(AND($U104&gt;AJ$6,$U104&lt;=AK$6),+$T104,0)</f>
        <v>0</v>
      </c>
      <c r="AL104" s="87" t="n">
        <f aca="false">IF(AND($U104&gt;AK$6,$U104&lt;=AL$6),+$T104,0)</f>
        <v>0</v>
      </c>
      <c r="AM104" s="87" t="n">
        <f aca="false">IF(AND($U104&gt;AL$6,$U104&lt;=AM$6),+$T104,0)</f>
        <v>0</v>
      </c>
      <c r="AN104" s="87" t="n">
        <f aca="false">IF(AND($U104&gt;AM$6,$U104&lt;=AN$6),+$T104,0)</f>
        <v>0</v>
      </c>
      <c r="AO104" s="87" t="n">
        <f aca="false">IF(AND($U104&gt;AN$6,$U104&lt;=AO$6),+$T104,0)</f>
        <v>0</v>
      </c>
      <c r="AP104" s="87" t="n">
        <f aca="false">IF(AND($U104&gt;AO$6,$U104&lt;=AP$6),+$T104,0)</f>
        <v>0</v>
      </c>
      <c r="AQ104" s="87" t="n">
        <f aca="false">IF(AND($U104&gt;AP$6,$U104&lt;=AQ$6),+$T104,0)</f>
        <v>0</v>
      </c>
      <c r="AR104" s="87" t="n">
        <f aca="false">IF(AND($U104&gt;AQ$6,$U104&lt;=AR$6),+$T104,0)</f>
        <v>0</v>
      </c>
      <c r="AS104" s="87" t="n">
        <f aca="false">IF(AND($U104&gt;AR$6,$U104&lt;=AS$6),+$T104,0)</f>
        <v>0</v>
      </c>
      <c r="AT104" s="87" t="n">
        <f aca="false">IF(AND($U104&gt;AS$6,$U104&lt;=AT$6),+$T104,0)</f>
        <v>0</v>
      </c>
      <c r="AU104" s="87" t="n">
        <f aca="false">IF(AND($U104&gt;AT$6,$U104&lt;=AU$6),+$T104,0)</f>
        <v>0</v>
      </c>
      <c r="AV104" s="87" t="n">
        <f aca="false">IF(AND($U104&gt;AU$6,$U104&lt;=AV$6),+$T104,0)</f>
        <v>0</v>
      </c>
      <c r="AW104" s="87" t="n">
        <f aca="false">IF(AND($U104&gt;AV$6,$U104&lt;=AW$6),+$T104,0)</f>
        <v>0</v>
      </c>
      <c r="AX104" s="87" t="n">
        <f aca="false">IF(AND($U104&gt;AW$6,$U104&lt;=AX$6),+$T104,0)</f>
        <v>0</v>
      </c>
      <c r="AY104" s="87" t="n">
        <f aca="false">IF(AND($U104&gt;AX$6,$U104&lt;=AY$6),+$T104,0)</f>
        <v>0</v>
      </c>
      <c r="AZ104" s="87" t="n">
        <f aca="false">IF(AND($U104&gt;AY$6,$U104&lt;=AZ$6),+$T104,0)</f>
        <v>0</v>
      </c>
      <c r="BA104" s="87" t="n">
        <f aca="false">IF(AND($U104&gt;AZ$6,$U104&lt;=BA$6),+$T104,0)</f>
        <v>0</v>
      </c>
      <c r="BB104" s="87" t="n">
        <f aca="false">IF(AND($U104&gt;BA$6,$U104&lt;=BB$6),+$T104,0)</f>
        <v>0</v>
      </c>
      <c r="BC104" s="87" t="n">
        <f aca="false">IF(AND($U104&gt;BB$6,$U104&lt;=BC$6),+$T104,0)</f>
        <v>0</v>
      </c>
      <c r="BD104" s="87" t="n">
        <f aca="false">IF(AND($U104&gt;BC$6,$U104&lt;=BD$6),+$T104,0)</f>
        <v>0</v>
      </c>
      <c r="BE104" s="87" t="n">
        <f aca="false">IF(AND($U104&gt;BD$6,$U104&lt;=BE$6),+$T104,0)</f>
        <v>0</v>
      </c>
      <c r="BF104" s="87" t="n">
        <f aca="false">IF(AND($U104&gt;BE$6,$U104&lt;=BF$6),+$T104,0)</f>
        <v>0</v>
      </c>
      <c r="BG104" s="87" t="n">
        <f aca="false">IF(AND($U104&gt;BF$6,$U104&lt;=BG$6),+$T104,0)</f>
        <v>0</v>
      </c>
      <c r="BH104" s="87" t="n">
        <f aca="false">IF(AND($U104&gt;BG$6,$U104&lt;=BH$6),+$T104,0)</f>
        <v>0</v>
      </c>
      <c r="BI104" s="87" t="n">
        <f aca="false">IF(AND($U104&gt;BH$6,$U104&lt;=BI$6),+$T104,0)</f>
        <v>0</v>
      </c>
      <c r="BJ104" s="87" t="n">
        <f aca="false">IF(AND($U104&gt;BI$6,$U104&lt;=BJ$6),+$T104,0)</f>
        <v>0</v>
      </c>
      <c r="BK104" s="87" t="n">
        <f aca="false">IF(AND($U104&gt;BJ$6,$U104&lt;=BK$6),+$T104,0)</f>
        <v>0</v>
      </c>
      <c r="BL104" s="87" t="n">
        <f aca="false">IF(AND($U104&gt;BK$6,$U104&lt;=BL$6),+$T104,0)</f>
        <v>0</v>
      </c>
      <c r="BM104" s="87" t="n">
        <f aca="false">IF(AND($U104&gt;BL$6,$U104&lt;=BM$6),+$T104,0)</f>
        <v>13.3</v>
      </c>
      <c r="BN104" s="87" t="n">
        <f aca="false">IF(AND($U104&gt;BM$6,$U104&lt;=BN$6),+$T104,0)</f>
        <v>0</v>
      </c>
      <c r="BO104" s="87" t="n">
        <f aca="false">IF(AND($U104&gt;BN$6,$U104&lt;=BO$6),+$T104,0)</f>
        <v>0</v>
      </c>
      <c r="BP104" s="87" t="n">
        <f aca="false">IF(AND($U104&gt;BO$6,$U104&lt;=BP$6),+$T104,0)</f>
        <v>0</v>
      </c>
      <c r="BQ104" s="87" t="n">
        <f aca="false">IF(AND($U104&gt;BP$6,$U104&lt;=BQ$6),+$T104,0)</f>
        <v>0</v>
      </c>
      <c r="BR104" s="87" t="n">
        <f aca="false">IF(AND($U104&gt;BQ$6,$U104&lt;=BR$6),+$T104,0)</f>
        <v>0</v>
      </c>
      <c r="BS104" s="87" t="n">
        <f aca="false">IF(AND($U104&gt;BR$6,$U104&lt;=BS$6),+$T104,0)</f>
        <v>0</v>
      </c>
      <c r="BT104" s="87" t="n">
        <f aca="false">IF(AND($U104&gt;BS$6,$U104&lt;=BT$6),+$T104,0)</f>
        <v>0</v>
      </c>
      <c r="BU104" s="87" t="n">
        <f aca="false">IF(AND($U104&gt;BT$6,$U104&lt;=BU$6),+$T104,0)</f>
        <v>0</v>
      </c>
      <c r="BV104" s="87" t="n">
        <f aca="false">IF(AND($U104&gt;BU$6,$U104&lt;=BV$6),+$T104,0)</f>
        <v>0</v>
      </c>
      <c r="BW104" s="87" t="n">
        <f aca="false">IF(AND($U104&gt;BV$6,$U104&lt;=BW$6),+$T104,0)</f>
        <v>0</v>
      </c>
      <c r="BX104" s="87" t="n">
        <f aca="false">IF(AND($U104&gt;BW$6,$U104&lt;=BX$6),+$T104,0)</f>
        <v>0</v>
      </c>
      <c r="BY104" s="87" t="n">
        <f aca="false">IF(AND($U104&gt;BX$6,$U104&lt;=BY$6),+$T104,0)</f>
        <v>0</v>
      </c>
      <c r="BZ104" s="87" t="n">
        <f aca="false">IF(AND($U104&gt;BY$6,$U104&lt;=BZ$6),+$T104,0)</f>
        <v>0</v>
      </c>
      <c r="CA104" s="87" t="n">
        <f aca="false">IF(AND($U104&gt;BZ$6,$U104&lt;=CA$6),+$T104,0)</f>
        <v>0</v>
      </c>
      <c r="CB104" s="87" t="n">
        <f aca="false">IF(AND($U104&gt;CA$6,$U104&lt;=CB$6),+$T104,0)</f>
        <v>0</v>
      </c>
      <c r="CC104" s="87" t="n">
        <f aca="false">IF(AND($U104&gt;CB$6,$U104&lt;=CC$6),+$T104,0)</f>
        <v>0</v>
      </c>
      <c r="CD104" s="87" t="n">
        <f aca="false">IF(AND($U104&gt;CC$6,$U104&lt;=CD$6),+$T104,0)</f>
        <v>0</v>
      </c>
      <c r="CE104" s="87" t="n">
        <f aca="false">IF(AND($U104&gt;CD$6,$U104&lt;=CE$6),+$T104,0)</f>
        <v>0</v>
      </c>
      <c r="CF104" s="87" t="n">
        <f aca="false">IF(AND($U104&gt;CE$6,$U104&lt;=CF$6),+$T104,0)</f>
        <v>0</v>
      </c>
      <c r="CG104" s="87" t="n">
        <f aca="false">IF(AND($U104&gt;CF$6,$U104&lt;=CG$6),+$T104,0)</f>
        <v>0</v>
      </c>
      <c r="CH104" s="87" t="n">
        <f aca="false">IF(AND($U104&gt;CG$6,$U104&lt;=CH$6),+$T104,0)</f>
        <v>0</v>
      </c>
      <c r="CI104" s="87" t="n">
        <f aca="false">IF(AND($U104&gt;CH$6,$U104&lt;=CI$6),+$T104,0)</f>
        <v>0</v>
      </c>
      <c r="CJ104" s="87" t="n">
        <f aca="false">IF(AND($U104&gt;CI$6,$U104&lt;=CJ$6),+$T104,0)</f>
        <v>0</v>
      </c>
      <c r="CK104" s="87" t="n">
        <f aca="false">IF(AND($U104&gt;CJ$6,$U104&lt;=CK$6),+$T104,0)</f>
        <v>0</v>
      </c>
      <c r="CL104" s="87" t="n">
        <f aca="false">IF(AND($U104&gt;CK$6,$U104&lt;=CL$6),+$T104,0)</f>
        <v>0</v>
      </c>
      <c r="CM104" s="87" t="n">
        <f aca="false">IF(AND($U104&gt;CL$6,$U104&lt;=CM$6),+$T104,0)</f>
        <v>0</v>
      </c>
      <c r="CN104" s="87" t="n">
        <f aca="false">IF(AND($U104&gt;CM$6,$U104&lt;=CN$6),+$T104,0)</f>
        <v>0</v>
      </c>
      <c r="CO104" s="87" t="n">
        <f aca="false">IF(AND($U104&gt;CN$6,$U104&lt;=CO$6),+$T104,0)</f>
        <v>0</v>
      </c>
      <c r="CP104" s="87" t="n">
        <f aca="false">IF(AND($U104&gt;CO$6,$U104&lt;=CP$6),+$T104,0)</f>
        <v>0</v>
      </c>
      <c r="CQ104" s="87" t="n">
        <f aca="false">IF(AND($U104&gt;CP$6,$U104&lt;=CQ$6),+$T104,0)</f>
        <v>0</v>
      </c>
      <c r="CR104" s="87" t="n">
        <f aca="false">IF(AND($U104&gt;CQ$6,$U104&lt;=CR$6),+$T104,0)</f>
        <v>0</v>
      </c>
      <c r="CS104" s="87" t="n">
        <f aca="false">IF(AND($U104&gt;CR$6,$U104&lt;=CS$6),+$T104,0)</f>
        <v>0</v>
      </c>
      <c r="CT104" s="87" t="n">
        <f aca="false">IF(AND($U104&gt;CS$6,$U104&lt;=CT$6),+$T104,0)</f>
        <v>0</v>
      </c>
      <c r="CU104" s="87" t="n">
        <f aca="false">IF(AND($U104&gt;CT$6,$U104&lt;=CU$6),+$T104,0)</f>
        <v>0</v>
      </c>
      <c r="CV104" s="87" t="n">
        <f aca="false">IF(AND($U104&gt;CU$6,$U104&lt;=CV$6),+$T104,0)</f>
        <v>0</v>
      </c>
      <c r="CW104" s="87" t="n">
        <f aca="false">IF(AND($U104&gt;CV$6,$U104&lt;=CW$6),+$T104,0)</f>
        <v>0</v>
      </c>
      <c r="CX104" s="87" t="n">
        <f aca="false">IF(AND($U104&gt;CW$6,$U104&lt;=CX$6),+$T104,0)</f>
        <v>0</v>
      </c>
      <c r="CY104" s="87" t="n">
        <f aca="false">IF(AND($U104&gt;CX$6,$U104&lt;=CY$6),+$T104,0)</f>
        <v>0</v>
      </c>
      <c r="CZ104" s="87" t="n">
        <f aca="false">IF(AND($U104&gt;CY$6,$U104&lt;=CZ$6),+$T104,0)</f>
        <v>0</v>
      </c>
      <c r="DA104" s="87" t="n">
        <f aca="false">IF(AND($U104&gt;CZ$6,$U104&lt;=DA$6),+$T104,0)</f>
        <v>0</v>
      </c>
      <c r="DB104" s="87" t="n">
        <f aca="false">IF(AND($U104&gt;DA$6,$U104&lt;=DB$6),+$T104,0)</f>
        <v>0</v>
      </c>
      <c r="DC104" s="87" t="n">
        <f aca="false">IF(AND($U104&gt;DB$6,$U104&lt;=DC$6),+$T104,0)</f>
        <v>0</v>
      </c>
      <c r="DD104" s="87" t="n">
        <f aca="false">IF(AND($U104&gt;DC$6,$U104&lt;=DD$6),+$T104,0)</f>
        <v>0</v>
      </c>
      <c r="DE104" s="87" t="n">
        <f aca="false">IF(AND($U104&gt;DD$6,$U104&lt;=DE$6),+$T104,0)</f>
        <v>0</v>
      </c>
      <c r="DF104" s="87" t="n">
        <f aca="false">IF(AND($U104&gt;DE$6,$U104&lt;=DF$6),+$T104,0)</f>
        <v>0</v>
      </c>
      <c r="DG104" s="87" t="n">
        <f aca="false">IF(AND($U104&gt;DF$6,$U104&lt;=DG$6),+$T104,0)</f>
        <v>0</v>
      </c>
      <c r="DH104" s="87" t="n">
        <f aca="false">IF(AND($U104&gt;DG$6,$U104&lt;=DH$6),+$T104,0)</f>
        <v>0</v>
      </c>
      <c r="DI104" s="87" t="n">
        <f aca="false">IF(AND($U104&gt;DH$6,$U104&lt;=DI$6),+$T104,0)</f>
        <v>0</v>
      </c>
      <c r="DJ104" s="87" t="n">
        <f aca="false">IF(AND($U104&gt;DI$6,$U104&lt;=DJ$6),+$T104,0)</f>
        <v>0</v>
      </c>
      <c r="DK104" s="87" t="n">
        <f aca="false">IF(AND($U104&gt;DJ$6,$U104&lt;=DK$6),+$T104,0)</f>
        <v>0</v>
      </c>
      <c r="DL104" s="87" t="n">
        <f aca="false">IF(AND($U104&gt;DK$6,$U104&lt;=DL$6),+$T104,0)</f>
        <v>0</v>
      </c>
      <c r="DM104" s="87" t="n">
        <f aca="false">IF(AND($U104&gt;DL$6,$U104&lt;=DM$6),+$T104,0)</f>
        <v>0</v>
      </c>
      <c r="DN104" s="87" t="n">
        <f aca="false">IF(AND($U104&gt;DM$6,$U104&lt;=DN$6),+$T104,0)</f>
        <v>0</v>
      </c>
      <c r="DO104" s="87" t="n">
        <f aca="false">IF(AND($U104&gt;DN$6,$U104&lt;=DO$6),+$T104,0)</f>
        <v>0</v>
      </c>
      <c r="DP104" s="87" t="n">
        <f aca="false">IF(AND($U104&gt;DO$6,$U104&lt;=DP$6),+$T104,0)</f>
        <v>0</v>
      </c>
      <c r="DQ104" s="87" t="n">
        <f aca="false">IF(AND($U104&gt;DP$6,$U104&lt;=DQ$6),+$T104,0)</f>
        <v>0</v>
      </c>
      <c r="DR104" s="87" t="n">
        <f aca="false">IF(AND($U104&gt;DQ$6,$U104&lt;=DR$6),+$T104,0)</f>
        <v>0</v>
      </c>
      <c r="DS104" s="87" t="n">
        <f aca="false">IF(AND($U104&gt;DR$6,$U104&lt;=DS$6),+$T104,0)</f>
        <v>0</v>
      </c>
      <c r="DT104" s="87" t="n">
        <f aca="false">IF(AND($U104&gt;DS$6,$U104&lt;=DT$6),+$T104,0)</f>
        <v>0</v>
      </c>
      <c r="DU104" s="87" t="n">
        <f aca="false">IF(AND($U104&gt;DT$6,$U104&lt;=DU$6),+$T104,0)</f>
        <v>0</v>
      </c>
      <c r="DV104" s="87" t="n">
        <f aca="false">IF(AND($U104&gt;DU$6,$U104&lt;=DV$6),+$T104,0)</f>
        <v>0</v>
      </c>
      <c r="DW104" s="87" t="n">
        <f aca="false">IF(AND($U104&gt;DV$6,$U104&lt;=DW$6),+$T104,0)</f>
        <v>0</v>
      </c>
      <c r="DX104" s="87" t="n">
        <f aca="false">IF(AND($U104&gt;DW$6,$U104&lt;=DX$6),+$T104,0)</f>
        <v>0</v>
      </c>
      <c r="DY104" s="87" t="n">
        <f aca="false">IF(AND($U104&gt;DX$6,$U104&lt;=DY$6),+$T104,0)</f>
        <v>0</v>
      </c>
      <c r="DZ104" s="87" t="n">
        <f aca="false">IF(AND($U104&gt;DY$6,$U104&lt;=DZ$6),+$T104,0)</f>
        <v>0</v>
      </c>
      <c r="EA104" s="87" t="n">
        <f aca="false">IF(AND($U104&gt;DZ$6,$U104&lt;=EA$6),+$T104,0)</f>
        <v>0</v>
      </c>
      <c r="EB104" s="87" t="n">
        <f aca="false">IF(AND($U104&gt;EA$6,$U104&lt;=EB$6),+$T104,0)</f>
        <v>0</v>
      </c>
      <c r="EC104" s="87" t="n">
        <f aca="false">IF(AND($U104&gt;EB$6,$U104&lt;=EC$6),+$T104,0)</f>
        <v>0</v>
      </c>
      <c r="ED104" s="87" t="n">
        <f aca="false">IF(AND($U104&gt;EC$6,$U104&lt;=ED$6),+$T104,0)</f>
        <v>0</v>
      </c>
      <c r="EE104" s="87" t="n">
        <f aca="false">IF(AND($U104&gt;ED$6,$U104&lt;=EE$6),+$T104,0)</f>
        <v>0</v>
      </c>
      <c r="EF104" s="87" t="n">
        <f aca="false">IF(AND($U104&gt;EE$6,$U104&lt;=EF$6),+$T104,0)</f>
        <v>0</v>
      </c>
      <c r="EG104" s="87" t="n">
        <f aca="false">IF(AND($U104&gt;EF$6,$U104&lt;=EG$6),+$T104,0)</f>
        <v>0</v>
      </c>
      <c r="EH104" s="87" t="n">
        <f aca="false">IF(AND($U104&gt;EG$6,$U104&lt;=EH$6),+$T104,0)</f>
        <v>0</v>
      </c>
      <c r="EI104" s="87" t="n">
        <f aca="false">IF(AND($U104&gt;EH$6,$U104&lt;=EI$6),+$T104,0)</f>
        <v>0</v>
      </c>
      <c r="EJ104" s="87" t="n">
        <f aca="false">IF(AND($U104&gt;EI$6,$U104&lt;=EJ$6),+$T104,0)</f>
        <v>0</v>
      </c>
      <c r="EK104" s="87" t="n">
        <f aca="false">IF(AND($U104&gt;EJ$6,$U104&lt;=EK$6),+$T104,0)</f>
        <v>0</v>
      </c>
      <c r="EL104" s="87" t="n">
        <f aca="false">IF(AND($U104&gt;EK$6,$U104&lt;=EL$6),+$T104,0)</f>
        <v>0</v>
      </c>
      <c r="EM104" s="87" t="n">
        <f aca="false">IF(AND($U104&gt;EL$6,$U104&lt;=EM$6),+$T104,0)</f>
        <v>0</v>
      </c>
      <c r="EN104" s="87" t="n">
        <f aca="false">IF(AND($U104&gt;EM$6,$U104&lt;=EN$6),+$T104,0)</f>
        <v>0</v>
      </c>
      <c r="EO104" s="87" t="n">
        <f aca="false">IF(AND($U104&gt;EN$6,$U104&lt;=EO$6),+$T104,0)</f>
        <v>0</v>
      </c>
      <c r="EP104" s="87" t="n">
        <f aca="false">IF(AND($U104&gt;EO$6,$U104&lt;=EP$6),+$T104,0)</f>
        <v>0</v>
      </c>
      <c r="EQ104" s="87" t="n">
        <f aca="false">IF(AND($U104&gt;EP$6,$U104&lt;=EQ$6),+$T104,0)</f>
        <v>0</v>
      </c>
      <c r="ER104" s="87" t="n">
        <f aca="false">IF(AND($U104&gt;EQ$6,$U104&lt;=ER$6),+$T104,0)</f>
        <v>0</v>
      </c>
      <c r="ES104" s="87" t="n">
        <f aca="false">IF(AND($U104&gt;ER$6,$U104&lt;=ES$6),+$T104,0)</f>
        <v>0</v>
      </c>
      <c r="ET104" s="87" t="n">
        <f aca="false">IF(AND($U104&gt;ES$6,$U104&lt;=ET$6),+$T104,0)</f>
        <v>0</v>
      </c>
      <c r="EU104" s="87" t="n">
        <f aca="false">IF(AND($U104&gt;ET$6,$U104&lt;=EU$6),+$T104,0)</f>
        <v>0</v>
      </c>
      <c r="EV104" s="87" t="n">
        <f aca="false">IF(AND($U104&gt;EU$6,$U104&lt;=EV$6),+$T104,0)</f>
        <v>0</v>
      </c>
      <c r="EW104" s="87" t="n">
        <f aca="false">IF(AND($U104&gt;EV$6,$U104&lt;=EW$6),+$T104,0)</f>
        <v>0</v>
      </c>
      <c r="EX104" s="87" t="n">
        <f aca="false">IF(AND($U104&gt;EW$6,$U104&lt;=EX$6),+$T104,0)</f>
        <v>0</v>
      </c>
      <c r="EY104" s="87" t="n">
        <f aca="false">IF(AND($U104&gt;EX$6,$U104&lt;=EY$6),+$T104,0)</f>
        <v>0</v>
      </c>
      <c r="EZ104" s="87" t="n">
        <f aca="false">IF(AND($U104&gt;EY$6,$U104&lt;=EZ$6),+$T104,0)</f>
        <v>0</v>
      </c>
      <c r="FA104" s="87" t="n">
        <f aca="false">IF(AND($U104&gt;EZ$6,$U104&lt;=FA$6),+$T104,0)</f>
        <v>0</v>
      </c>
      <c r="FB104" s="87" t="n">
        <f aca="false">IF(AND($U104&gt;FA$6,$U104&lt;=FB$6),+$T104,0)</f>
        <v>0</v>
      </c>
      <c r="FC104" s="87" t="n">
        <f aca="false">IF(AND($U104&gt;FB$6,$U104&lt;=FC$6),+$T104,0)</f>
        <v>0</v>
      </c>
      <c r="FD104" s="87" t="n">
        <f aca="false">IF(AND($U104&gt;FC$6,$U104&lt;=FD$6),+$T104,0)</f>
        <v>0</v>
      </c>
      <c r="FE104" s="87" t="n">
        <f aca="false">IF(AND($U104&gt;FD$6,$U104&lt;=FE$6),+$T104,0)</f>
        <v>0</v>
      </c>
      <c r="FF104" s="87" t="n">
        <f aca="false">IF(AND($U104&gt;FE$6,$U104&lt;=FF$6),+$T104,0)</f>
        <v>0</v>
      </c>
      <c r="FG104" s="87" t="n">
        <f aca="false">IF(AND($U104&gt;FF$6,$U104&lt;=FG$6),+$T104,0)</f>
        <v>0</v>
      </c>
      <c r="FH104" s="87" t="n">
        <f aca="false">IF(AND($U104&gt;FG$6,$U104&lt;=FH$6),+$T104,0)</f>
        <v>0</v>
      </c>
      <c r="FI104" s="87" t="n">
        <f aca="false">IF(AND($U104&gt;FH$6,$U104&lt;=FI$6),+$T104,0)</f>
        <v>0</v>
      </c>
      <c r="FJ104" s="87" t="n">
        <f aca="false">IF(AND($U104&gt;FI$6,$U104&lt;=FJ$6),+$T104,0)</f>
        <v>0</v>
      </c>
      <c r="FK104" s="87" t="n">
        <f aca="false">IF(AND($U104&gt;FJ$6,$U104&lt;=FK$6),+$T104,0)</f>
        <v>0</v>
      </c>
      <c r="FL104" s="87" t="n">
        <f aca="false">IF(AND($U104&gt;FK$6,$U104&lt;=FL$6),+$T104,0)</f>
        <v>0</v>
      </c>
      <c r="FM104" s="87" t="n">
        <f aca="false">IF(AND($U104&gt;FL$6,$U104&lt;=FM$6),+$T104,0)</f>
        <v>0</v>
      </c>
      <c r="FN104" s="87" t="n">
        <f aca="false">IF(AND($U104&gt;FM$6,$U104&lt;=FN$6),+$T104,0)</f>
        <v>0</v>
      </c>
      <c r="FO104" s="87" t="n">
        <f aca="false">IF(AND($U104&gt;FN$6,$U104&lt;=FO$6),+$T104,0)</f>
        <v>0</v>
      </c>
      <c r="FP104" s="87" t="n">
        <f aca="false">IF(AND($U104&gt;FO$6,$U104&lt;=FP$6),+$T104,0)</f>
        <v>0</v>
      </c>
      <c r="FQ104" s="87" t="n">
        <f aca="false">IF(AND($U104&gt;FP$6,$U104&lt;=FQ$6),+$T104,0)</f>
        <v>0</v>
      </c>
      <c r="FR104" s="87" t="n">
        <f aca="false">IF(AND($U104&gt;FQ$6,$U104&lt;=FR$6),+$T104,0)</f>
        <v>0</v>
      </c>
      <c r="FS104" s="87" t="n">
        <f aca="false">IF(AND($U104&gt;FR$6,$U104&lt;=FS$6),+$T104,0)</f>
        <v>0</v>
      </c>
      <c r="FT104" s="87" t="n">
        <f aca="false">IF(AND($U104&gt;FS$6,$U104&lt;=FT$6),+$T104,0)</f>
        <v>0</v>
      </c>
      <c r="FU104" s="87" t="n">
        <f aca="false">IF(AND($U104&gt;FT$6,$U104&lt;=FU$6),+$T104,0)</f>
        <v>0</v>
      </c>
      <c r="FV104" s="87" t="n">
        <f aca="false">IF(AND($U104&gt;FU$6,$U104&lt;=FV$6),+$T104,0)</f>
        <v>0</v>
      </c>
      <c r="FW104" s="87" t="n">
        <f aca="false">IF(AND($U104&gt;FV$6,$U104&lt;=FW$6),+$T104,0)</f>
        <v>0</v>
      </c>
      <c r="FX104" s="87" t="n">
        <f aca="false">IF(AND($U104&gt;FW$6,$U104&lt;=FX$6),+$T104,0)</f>
        <v>0</v>
      </c>
      <c r="FY104" s="87" t="n">
        <f aca="false">IF(AND($U104&gt;FX$6,$U104&lt;=FY$6),+$T104,0)</f>
        <v>0</v>
      </c>
      <c r="FZ104" s="87" t="n">
        <f aca="false">IF(AND($U104&gt;FY$6,$U104&lt;=FZ$6),+$T104,0)</f>
        <v>0</v>
      </c>
      <c r="GA104" s="87" t="n">
        <f aca="false">IF(AND($U104&gt;FZ$6,$U104&lt;=GA$6),+$T104,0)</f>
        <v>0</v>
      </c>
      <c r="GB104" s="87" t="n">
        <f aca="false">IF(AND($U104&gt;GA$6,$U104&lt;=GB$6),+$T104,0)</f>
        <v>0</v>
      </c>
      <c r="GC104" s="18"/>
      <c r="GD104" s="65" t="n">
        <f aca="false">SUM($X104:$GC104)</f>
        <v>13.3</v>
      </c>
      <c r="GE104" s="65" t="n">
        <f aca="false">+GD104-T104</f>
        <v>0</v>
      </c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  <c r="GX104" s="18"/>
      <c r="GY104" s="18"/>
      <c r="GZ104" s="18"/>
      <c r="HA104" s="18"/>
      <c r="HB104" s="18"/>
      <c r="HC104" s="18"/>
      <c r="HD104" s="18"/>
      <c r="HE104" s="18"/>
      <c r="HF104" s="18"/>
      <c r="HG104" s="18"/>
      <c r="HH104" s="18"/>
      <c r="HI104" s="18"/>
      <c r="HJ104" s="18"/>
      <c r="HK104" s="18"/>
      <c r="HL104" s="18"/>
      <c r="HM104" s="18"/>
      <c r="HN104" s="18"/>
      <c r="HO104" s="18"/>
      <c r="HP104" s="18"/>
      <c r="HQ104" s="18"/>
      <c r="HR104" s="18"/>
      <c r="HS104" s="18"/>
      <c r="HT104" s="18"/>
      <c r="HU104" s="18"/>
      <c r="HV104" s="18"/>
      <c r="HW104" s="18"/>
      <c r="HX104" s="18"/>
      <c r="HY104" s="18"/>
      <c r="HZ104" s="18"/>
      <c r="IA104" s="18"/>
      <c r="IB104" s="18"/>
      <c r="IC104" s="18"/>
      <c r="ID104" s="18"/>
      <c r="IE104" s="18"/>
      <c r="IF104" s="18"/>
      <c r="IG104" s="18"/>
      <c r="IH104" s="18"/>
      <c r="II104" s="18"/>
      <c r="IJ104" s="18"/>
      <c r="IK104" s="18"/>
      <c r="IL104" s="18"/>
      <c r="IM104" s="18"/>
      <c r="IN104" s="18"/>
      <c r="IO104" s="18"/>
      <c r="IP104" s="18"/>
      <c r="IQ104" s="18"/>
      <c r="IR104" s="18"/>
      <c r="IS104" s="18"/>
      <c r="IT104" s="18"/>
      <c r="IU104" s="18"/>
      <c r="IV104" s="18"/>
      <c r="IW104" s="18"/>
    </row>
    <row r="105" customFormat="false" ht="12.75" hidden="false" customHeight="false" outlineLevel="0" collapsed="false">
      <c r="A105" s="96" t="n">
        <v>3</v>
      </c>
      <c r="B105" s="55" t="s">
        <v>259</v>
      </c>
      <c r="C105" s="97" t="s">
        <v>256</v>
      </c>
      <c r="D105" s="98" t="s">
        <v>295</v>
      </c>
      <c r="E105" s="0" t="s">
        <v>302</v>
      </c>
      <c r="F105" s="99" t="n">
        <v>37134</v>
      </c>
      <c r="H105" s="88" t="s">
        <v>340</v>
      </c>
      <c r="I105" s="43" t="s">
        <v>372</v>
      </c>
      <c r="J105" s="39" t="s">
        <v>256</v>
      </c>
      <c r="K105" s="39"/>
      <c r="L105" s="101" t="s">
        <v>284</v>
      </c>
      <c r="M105" s="35" t="s">
        <v>373</v>
      </c>
      <c r="N105" s="35" t="s">
        <v>374</v>
      </c>
      <c r="O105" s="101"/>
      <c r="P105" s="101"/>
      <c r="Q105" s="101"/>
      <c r="R105" s="109"/>
      <c r="S105" s="101"/>
      <c r="T105" s="55" t="n">
        <v>24.4</v>
      </c>
      <c r="U105" s="122" t="n">
        <f aca="false">DATE(2015,2,5)</f>
        <v>42040</v>
      </c>
      <c r="V105" s="18"/>
      <c r="W105" s="18"/>
      <c r="X105" s="87" t="n">
        <f aca="false">IF(AND($U105&gt;W$6,$U105&lt;=X$6),+$T105,0)</f>
        <v>0</v>
      </c>
      <c r="Y105" s="87" t="n">
        <f aca="false">IF(AND($U105&gt;X$6,$U105&lt;=Y$6),+$T105,0)</f>
        <v>0</v>
      </c>
      <c r="Z105" s="118" t="n">
        <v>0.7</v>
      </c>
      <c r="AA105" s="87" t="n">
        <f aca="false">IF(AND($U105&gt;Z$6,$U105&lt;=AA$6),+$T105,0)</f>
        <v>0</v>
      </c>
      <c r="AB105" s="87" t="n">
        <f aca="false">IF(AND($U105&gt;AA$6,$U105&lt;=AB$6),+$T105,0)</f>
        <v>0</v>
      </c>
      <c r="AC105" s="87" t="n">
        <f aca="false">IF(AND($U105&gt;AB$6,$U105&lt;=AC$6),+$T105,0)</f>
        <v>0</v>
      </c>
      <c r="AD105" s="87" t="n">
        <f aca="false">IF(AND($U105&gt;AC$6,$U105&lt;=AD$6),+$T105,0)</f>
        <v>0</v>
      </c>
      <c r="AE105" s="87" t="n">
        <f aca="false">IF(AND($U105&gt;AD$6,$U105&lt;=AE$6),+$T105,0)</f>
        <v>0</v>
      </c>
      <c r="AF105" s="87" t="n">
        <f aca="false">IF(AND($U105&gt;AE$6,$U105&lt;=AF$6),+$T105,0)</f>
        <v>0</v>
      </c>
      <c r="AG105" s="87" t="n">
        <f aca="false">IF(AND($U105&gt;AF$6,$U105&lt;=AG$6),+$T105,0)</f>
        <v>0</v>
      </c>
      <c r="AH105" s="87" t="n">
        <f aca="false">IF(AND($U105&gt;AG$6,$U105&lt;=AH$6),+$T105,0)</f>
        <v>0</v>
      </c>
      <c r="AI105" s="87" t="n">
        <f aca="false">IF(AND($U105&gt;AH$6,$U105&lt;=AI$6),+$T105,0)</f>
        <v>0</v>
      </c>
      <c r="AJ105" s="87" t="n">
        <f aca="false">IF(AND($U105&gt;AI$6,$U105&lt;=AJ$6),+$T105,0)</f>
        <v>0</v>
      </c>
      <c r="AK105" s="87" t="n">
        <f aca="false">IF(AND($U105&gt;AJ$6,$U105&lt;=AK$6),+$T105,0)</f>
        <v>0</v>
      </c>
      <c r="AL105" s="87" t="n">
        <f aca="false">IF(AND($U105&gt;AK$6,$U105&lt;=AL$6),+$T105,0)</f>
        <v>0</v>
      </c>
      <c r="AM105" s="87" t="n">
        <f aca="false">IF(AND($U105&gt;AL$6,$U105&lt;=AM$6),+$T105,0)</f>
        <v>0</v>
      </c>
      <c r="AN105" s="87" t="n">
        <f aca="false">IF(AND($U105&gt;AM$6,$U105&lt;=AN$6),+$T105,0)</f>
        <v>0</v>
      </c>
      <c r="AO105" s="87" t="n">
        <f aca="false">IF(AND($U105&gt;AN$6,$U105&lt;=AO$6),+$T105,0)</f>
        <v>0</v>
      </c>
      <c r="AP105" s="87" t="n">
        <f aca="false">IF(AND($U105&gt;AO$6,$U105&lt;=AP$6),+$T105,0)</f>
        <v>0</v>
      </c>
      <c r="AQ105" s="87" t="n">
        <f aca="false">IF(AND($U105&gt;AP$6,$U105&lt;=AQ$6),+$T105,0)</f>
        <v>0</v>
      </c>
      <c r="AR105" s="87" t="n">
        <f aca="false">IF(AND($U105&gt;AQ$6,$U105&lt;=AR$6),+$T105,0)</f>
        <v>0</v>
      </c>
      <c r="AS105" s="87" t="n">
        <f aca="false">IF(AND($U105&gt;AR$6,$U105&lt;=AS$6),+$T105,0)</f>
        <v>0</v>
      </c>
      <c r="AT105" s="87" t="n">
        <f aca="false">IF(AND($U105&gt;AS$6,$U105&lt;=AT$6),+$T105,0)</f>
        <v>0</v>
      </c>
      <c r="AU105" s="87" t="n">
        <f aca="false">IF(AND($U105&gt;AT$6,$U105&lt;=AU$6),+$T105,0)</f>
        <v>0</v>
      </c>
      <c r="AV105" s="87" t="n">
        <f aca="false">IF(AND($U105&gt;AU$6,$U105&lt;=AV$6),+$T105,0)</f>
        <v>0</v>
      </c>
      <c r="AW105" s="87" t="n">
        <f aca="false">IF(AND($U105&gt;AV$6,$U105&lt;=AW$6),+$T105,0)</f>
        <v>0</v>
      </c>
      <c r="AX105" s="87" t="n">
        <f aca="false">IF(AND($U105&gt;AW$6,$U105&lt;=AX$6),+$T105,0)</f>
        <v>0</v>
      </c>
      <c r="AY105" s="87" t="n">
        <f aca="false">IF(AND($U105&gt;AX$6,$U105&lt;=AY$6),+$T105,0)</f>
        <v>0</v>
      </c>
      <c r="AZ105" s="87" t="n">
        <f aca="false">IF(AND($U105&gt;AY$6,$U105&lt;=AZ$6),+$T105,0)</f>
        <v>0</v>
      </c>
      <c r="BA105" s="87" t="n">
        <f aca="false">IF(AND($U105&gt;AZ$6,$U105&lt;=BA$6),+$T105,0)</f>
        <v>0</v>
      </c>
      <c r="BB105" s="87" t="n">
        <f aca="false">IF(AND($U105&gt;BA$6,$U105&lt;=BB$6),+$T105,0)</f>
        <v>0</v>
      </c>
      <c r="BC105" s="87" t="n">
        <f aca="false">IF(AND($U105&gt;BB$6,$U105&lt;=BC$6),+$T105,0)</f>
        <v>0</v>
      </c>
      <c r="BD105" s="87" t="n">
        <f aca="false">IF(AND($U105&gt;BC$6,$U105&lt;=BD$6),+$T105,0)</f>
        <v>0</v>
      </c>
      <c r="BE105" s="87" t="n">
        <f aca="false">IF(AND($U105&gt;BD$6,$U105&lt;=BE$6),+$T105,0)</f>
        <v>0</v>
      </c>
      <c r="BF105" s="87" t="n">
        <f aca="false">IF(AND($U105&gt;BE$6,$U105&lt;=BF$6),+$T105,0)</f>
        <v>0</v>
      </c>
      <c r="BG105" s="87" t="n">
        <f aca="false">IF(AND($U105&gt;BF$6,$U105&lt;=BG$6),+$T105,0)</f>
        <v>0</v>
      </c>
      <c r="BH105" s="87" t="n">
        <f aca="false">IF(AND($U105&gt;BG$6,$U105&lt;=BH$6),+$T105,0)</f>
        <v>0</v>
      </c>
      <c r="BI105" s="87" t="n">
        <f aca="false">IF(AND($U105&gt;BH$6,$U105&lt;=BI$6),+$T105,0)</f>
        <v>0</v>
      </c>
      <c r="BJ105" s="87" t="n">
        <f aca="false">IF(AND($U105&gt;BI$6,$U105&lt;=BJ$6),+$T105,0)</f>
        <v>0</v>
      </c>
      <c r="BK105" s="87" t="n">
        <f aca="false">IF(AND($U105&gt;BJ$6,$U105&lt;=BK$6),+$T105,0)</f>
        <v>0</v>
      </c>
      <c r="BL105" s="87" t="n">
        <f aca="false">IF(AND($U105&gt;BK$6,$U105&lt;=BL$6),+$T105,0)</f>
        <v>0</v>
      </c>
      <c r="BM105" s="87" t="n">
        <f aca="false">IF(AND($U105&gt;BL$6,$U105&lt;=BM$6),+$T105,0)</f>
        <v>0</v>
      </c>
      <c r="BN105" s="87" t="n">
        <f aca="false">IF(AND($U105&gt;BM$6,$U105&lt;=BN$6),+$T105,0)</f>
        <v>0</v>
      </c>
      <c r="BO105" s="87" t="n">
        <f aca="false">IF(AND($U105&gt;BN$6,$U105&lt;=BO$6),+$T105,0)</f>
        <v>0</v>
      </c>
      <c r="BP105" s="87" t="n">
        <f aca="false">IF(AND($U105&gt;BO$6,$U105&lt;=BP$6),+$T105,0)</f>
        <v>0</v>
      </c>
      <c r="BQ105" s="87" t="n">
        <f aca="false">IF(AND($U105&gt;BP$6,$U105&lt;=BQ$6),+$T105,0)</f>
        <v>0</v>
      </c>
      <c r="BR105" s="87" t="n">
        <f aca="false">IF(AND($U105&gt;BQ$6,$U105&lt;=BR$6),+$T105,0)</f>
        <v>0</v>
      </c>
      <c r="BS105" s="87" t="n">
        <f aca="false">IF(AND($U105&gt;BR$6,$U105&lt;=BS$6),+$T105,0)</f>
        <v>0</v>
      </c>
      <c r="BT105" s="87" t="n">
        <f aca="false">IF(AND($U105&gt;BS$6,$U105&lt;=BT$6),+$T105,0)</f>
        <v>0</v>
      </c>
      <c r="BU105" s="87" t="n">
        <f aca="false">IF(AND($U105&gt;BT$6,$U105&lt;=BU$6),+$T105,0)</f>
        <v>0</v>
      </c>
      <c r="BV105" s="87" t="n">
        <f aca="false">IF(AND($U105&gt;BU$6,$U105&lt;=BV$6),+$T105,0)</f>
        <v>0</v>
      </c>
      <c r="BW105" s="87" t="n">
        <f aca="false">IF(AND($U105&gt;BV$6,$U105&lt;=BW$6),+$T105,0)</f>
        <v>0</v>
      </c>
      <c r="BX105" s="87" t="n">
        <f aca="false">IF(AND($U105&gt;BW$6,$U105&lt;=BX$6),+$T105,0)</f>
        <v>0</v>
      </c>
      <c r="BY105" s="87" t="n">
        <f aca="false">IF(AND($U105&gt;BX$6,$U105&lt;=BY$6),+$T105,0)</f>
        <v>0</v>
      </c>
      <c r="BZ105" s="87" t="n">
        <f aca="false">IF(AND($U105&gt;BY$6,$U105&lt;=BZ$6),+$T105,0)</f>
        <v>24.4</v>
      </c>
      <c r="CA105" s="87" t="n">
        <f aca="false">IF(AND($U105&gt;BZ$6,$U105&lt;=CA$6),+$T105,0)</f>
        <v>0</v>
      </c>
      <c r="CB105" s="87" t="n">
        <f aca="false">IF(AND($U105&gt;CA$6,$U105&lt;=CB$6),+$T105,0)</f>
        <v>0</v>
      </c>
      <c r="CC105" s="87" t="n">
        <f aca="false">IF(AND($U105&gt;CB$6,$U105&lt;=CC$6),+$T105,0)</f>
        <v>0</v>
      </c>
      <c r="CD105" s="87" t="n">
        <f aca="false">IF(AND($U105&gt;CC$6,$U105&lt;=CD$6),+$T105,0)</f>
        <v>0</v>
      </c>
      <c r="CE105" s="87" t="n">
        <f aca="false">IF(AND($U105&gt;CD$6,$U105&lt;=CE$6),+$T105,0)</f>
        <v>0</v>
      </c>
      <c r="CF105" s="87" t="n">
        <f aca="false">IF(AND($U105&gt;CE$6,$U105&lt;=CF$6),+$T105,0)</f>
        <v>0</v>
      </c>
      <c r="CG105" s="87" t="n">
        <f aca="false">IF(AND($U105&gt;CF$6,$U105&lt;=CG$6),+$T105,0)</f>
        <v>0</v>
      </c>
      <c r="CH105" s="87" t="n">
        <f aca="false">IF(AND($U105&gt;CG$6,$U105&lt;=CH$6),+$T105,0)</f>
        <v>0</v>
      </c>
      <c r="CI105" s="87" t="n">
        <f aca="false">IF(AND($U105&gt;CH$6,$U105&lt;=CI$6),+$T105,0)</f>
        <v>0</v>
      </c>
      <c r="CJ105" s="87" t="n">
        <f aca="false">IF(AND($U105&gt;CI$6,$U105&lt;=CJ$6),+$T105,0)</f>
        <v>0</v>
      </c>
      <c r="CK105" s="87" t="n">
        <f aca="false">IF(AND($U105&gt;CJ$6,$U105&lt;=CK$6),+$T105,0)</f>
        <v>0</v>
      </c>
      <c r="CL105" s="87" t="n">
        <f aca="false">IF(AND($U105&gt;CK$6,$U105&lt;=CL$6),+$T105,0)</f>
        <v>0</v>
      </c>
      <c r="CM105" s="87" t="n">
        <f aca="false">IF(AND($U105&gt;CL$6,$U105&lt;=CM$6),+$T105,0)</f>
        <v>0</v>
      </c>
      <c r="CN105" s="87" t="n">
        <f aca="false">IF(AND($U105&gt;CM$6,$U105&lt;=CN$6),+$T105,0)</f>
        <v>0</v>
      </c>
      <c r="CO105" s="87" t="n">
        <f aca="false">IF(AND($U105&gt;CN$6,$U105&lt;=CO$6),+$T105,0)</f>
        <v>0</v>
      </c>
      <c r="CP105" s="87" t="n">
        <f aca="false">IF(AND($U105&gt;CO$6,$U105&lt;=CP$6),+$T105,0)</f>
        <v>0</v>
      </c>
      <c r="CQ105" s="87" t="n">
        <f aca="false">IF(AND($U105&gt;CP$6,$U105&lt;=CQ$6),+$T105,0)</f>
        <v>0</v>
      </c>
      <c r="CR105" s="87" t="n">
        <f aca="false">IF(AND($U105&gt;CQ$6,$U105&lt;=CR$6),+$T105,0)</f>
        <v>0</v>
      </c>
      <c r="CS105" s="87" t="n">
        <f aca="false">IF(AND($U105&gt;CR$6,$U105&lt;=CS$6),+$T105,0)</f>
        <v>0</v>
      </c>
      <c r="CT105" s="87" t="n">
        <f aca="false">IF(AND($U105&gt;CS$6,$U105&lt;=CT$6),+$T105,0)</f>
        <v>0</v>
      </c>
      <c r="CU105" s="87" t="n">
        <f aca="false">IF(AND($U105&gt;CT$6,$U105&lt;=CU$6),+$T105,0)</f>
        <v>0</v>
      </c>
      <c r="CV105" s="87" t="n">
        <f aca="false">IF(AND($U105&gt;CU$6,$U105&lt;=CV$6),+$T105,0)</f>
        <v>0</v>
      </c>
      <c r="CW105" s="87" t="n">
        <f aca="false">IF(AND($U105&gt;CV$6,$U105&lt;=CW$6),+$T105,0)</f>
        <v>0</v>
      </c>
      <c r="CX105" s="87" t="n">
        <f aca="false">IF(AND($U105&gt;CW$6,$U105&lt;=CX$6),+$T105,0)</f>
        <v>0</v>
      </c>
      <c r="CY105" s="87" t="n">
        <f aca="false">IF(AND($U105&gt;CX$6,$U105&lt;=CY$6),+$T105,0)</f>
        <v>0</v>
      </c>
      <c r="CZ105" s="87" t="n">
        <f aca="false">IF(AND($U105&gt;CY$6,$U105&lt;=CZ$6),+$T105,0)</f>
        <v>0</v>
      </c>
      <c r="DA105" s="87" t="n">
        <f aca="false">IF(AND($U105&gt;CZ$6,$U105&lt;=DA$6),+$T105,0)</f>
        <v>0</v>
      </c>
      <c r="DB105" s="87" t="n">
        <f aca="false">IF(AND($U105&gt;DA$6,$U105&lt;=DB$6),+$T105,0)</f>
        <v>0</v>
      </c>
      <c r="DC105" s="87" t="n">
        <f aca="false">IF(AND($U105&gt;DB$6,$U105&lt;=DC$6),+$T105,0)</f>
        <v>0</v>
      </c>
      <c r="DD105" s="87" t="n">
        <f aca="false">IF(AND($U105&gt;DC$6,$U105&lt;=DD$6),+$T105,0)</f>
        <v>0</v>
      </c>
      <c r="DE105" s="87" t="n">
        <f aca="false">IF(AND($U105&gt;DD$6,$U105&lt;=DE$6),+$T105,0)</f>
        <v>0</v>
      </c>
      <c r="DF105" s="87" t="n">
        <f aca="false">IF(AND($U105&gt;DE$6,$U105&lt;=DF$6),+$T105,0)</f>
        <v>0</v>
      </c>
      <c r="DG105" s="87" t="n">
        <f aca="false">IF(AND($U105&gt;DF$6,$U105&lt;=DG$6),+$T105,0)</f>
        <v>0</v>
      </c>
      <c r="DH105" s="87" t="n">
        <f aca="false">IF(AND($U105&gt;DG$6,$U105&lt;=DH$6),+$T105,0)</f>
        <v>0</v>
      </c>
      <c r="DI105" s="87" t="n">
        <f aca="false">IF(AND($U105&gt;DH$6,$U105&lt;=DI$6),+$T105,0)</f>
        <v>0</v>
      </c>
      <c r="DJ105" s="87" t="n">
        <f aca="false">IF(AND($U105&gt;DI$6,$U105&lt;=DJ$6),+$T105,0)</f>
        <v>0</v>
      </c>
      <c r="DK105" s="87" t="n">
        <f aca="false">IF(AND($U105&gt;DJ$6,$U105&lt;=DK$6),+$T105,0)</f>
        <v>0</v>
      </c>
      <c r="DL105" s="87" t="n">
        <f aca="false">IF(AND($U105&gt;DK$6,$U105&lt;=DL$6),+$T105,0)</f>
        <v>0</v>
      </c>
      <c r="DM105" s="87" t="n">
        <f aca="false">IF(AND($U105&gt;DL$6,$U105&lt;=DM$6),+$T105,0)</f>
        <v>0</v>
      </c>
      <c r="DN105" s="87" t="n">
        <f aca="false">IF(AND($U105&gt;DM$6,$U105&lt;=DN$6),+$T105,0)</f>
        <v>0</v>
      </c>
      <c r="DO105" s="87" t="n">
        <f aca="false">IF(AND($U105&gt;DN$6,$U105&lt;=DO$6),+$T105,0)</f>
        <v>0</v>
      </c>
      <c r="DP105" s="87" t="n">
        <f aca="false">IF(AND($U105&gt;DO$6,$U105&lt;=DP$6),+$T105,0)</f>
        <v>0</v>
      </c>
      <c r="DQ105" s="87" t="n">
        <f aca="false">IF(AND($U105&gt;DP$6,$U105&lt;=DQ$6),+$T105,0)</f>
        <v>0</v>
      </c>
      <c r="DR105" s="87" t="n">
        <f aca="false">IF(AND($U105&gt;DQ$6,$U105&lt;=DR$6),+$T105,0)</f>
        <v>0</v>
      </c>
      <c r="DS105" s="87" t="n">
        <f aca="false">IF(AND($U105&gt;DR$6,$U105&lt;=DS$6),+$T105,0)</f>
        <v>0</v>
      </c>
      <c r="DT105" s="87" t="n">
        <f aca="false">IF(AND($U105&gt;DS$6,$U105&lt;=DT$6),+$T105,0)</f>
        <v>0</v>
      </c>
      <c r="DU105" s="87" t="n">
        <f aca="false">IF(AND($U105&gt;DT$6,$U105&lt;=DU$6),+$T105,0)</f>
        <v>0</v>
      </c>
      <c r="DV105" s="87" t="n">
        <f aca="false">IF(AND($U105&gt;DU$6,$U105&lt;=DV$6),+$T105,0)</f>
        <v>0</v>
      </c>
      <c r="DW105" s="87" t="n">
        <f aca="false">IF(AND($U105&gt;DV$6,$U105&lt;=DW$6),+$T105,0)</f>
        <v>0</v>
      </c>
      <c r="DX105" s="87" t="n">
        <f aca="false">IF(AND($U105&gt;DW$6,$U105&lt;=DX$6),+$T105,0)</f>
        <v>0</v>
      </c>
      <c r="DY105" s="87" t="n">
        <f aca="false">IF(AND($U105&gt;DX$6,$U105&lt;=DY$6),+$T105,0)</f>
        <v>0</v>
      </c>
      <c r="DZ105" s="87" t="n">
        <f aca="false">IF(AND($U105&gt;DY$6,$U105&lt;=DZ$6),+$T105,0)</f>
        <v>0</v>
      </c>
      <c r="EA105" s="87" t="n">
        <f aca="false">IF(AND($U105&gt;DZ$6,$U105&lt;=EA$6),+$T105,0)</f>
        <v>0</v>
      </c>
      <c r="EB105" s="87" t="n">
        <f aca="false">IF(AND($U105&gt;EA$6,$U105&lt;=EB$6),+$T105,0)</f>
        <v>0</v>
      </c>
      <c r="EC105" s="87" t="n">
        <f aca="false">IF(AND($U105&gt;EB$6,$U105&lt;=EC$6),+$T105,0)</f>
        <v>0</v>
      </c>
      <c r="ED105" s="87" t="n">
        <f aca="false">IF(AND($U105&gt;EC$6,$U105&lt;=ED$6),+$T105,0)</f>
        <v>0</v>
      </c>
      <c r="EE105" s="87" t="n">
        <f aca="false">IF(AND($U105&gt;ED$6,$U105&lt;=EE$6),+$T105,0)</f>
        <v>0</v>
      </c>
      <c r="EF105" s="87" t="n">
        <f aca="false">IF(AND($U105&gt;EE$6,$U105&lt;=EF$6),+$T105,0)</f>
        <v>0</v>
      </c>
      <c r="EG105" s="87" t="n">
        <f aca="false">IF(AND($U105&gt;EF$6,$U105&lt;=EG$6),+$T105,0)</f>
        <v>0</v>
      </c>
      <c r="EH105" s="87" t="n">
        <f aca="false">IF(AND($U105&gt;EG$6,$U105&lt;=EH$6),+$T105,0)</f>
        <v>0</v>
      </c>
      <c r="EI105" s="87" t="n">
        <f aca="false">IF(AND($U105&gt;EH$6,$U105&lt;=EI$6),+$T105,0)</f>
        <v>0</v>
      </c>
      <c r="EJ105" s="87" t="n">
        <f aca="false">IF(AND($U105&gt;EI$6,$U105&lt;=EJ$6),+$T105,0)</f>
        <v>0</v>
      </c>
      <c r="EK105" s="87" t="n">
        <f aca="false">IF(AND($U105&gt;EJ$6,$U105&lt;=EK$6),+$T105,0)</f>
        <v>0</v>
      </c>
      <c r="EL105" s="87" t="n">
        <f aca="false">IF(AND($U105&gt;EK$6,$U105&lt;=EL$6),+$T105,0)</f>
        <v>0</v>
      </c>
      <c r="EM105" s="87" t="n">
        <f aca="false">IF(AND($U105&gt;EL$6,$U105&lt;=EM$6),+$T105,0)</f>
        <v>0</v>
      </c>
      <c r="EN105" s="87" t="n">
        <f aca="false">IF(AND($U105&gt;EM$6,$U105&lt;=EN$6),+$T105,0)</f>
        <v>0</v>
      </c>
      <c r="EO105" s="87" t="n">
        <f aca="false">IF(AND($U105&gt;EN$6,$U105&lt;=EO$6),+$T105,0)</f>
        <v>0</v>
      </c>
      <c r="EP105" s="87" t="n">
        <f aca="false">IF(AND($U105&gt;EO$6,$U105&lt;=EP$6),+$T105,0)</f>
        <v>0</v>
      </c>
      <c r="EQ105" s="87" t="n">
        <f aca="false">IF(AND($U105&gt;EP$6,$U105&lt;=EQ$6),+$T105,0)</f>
        <v>0</v>
      </c>
      <c r="ER105" s="87" t="n">
        <f aca="false">IF(AND($U105&gt;EQ$6,$U105&lt;=ER$6),+$T105,0)</f>
        <v>0</v>
      </c>
      <c r="ES105" s="87" t="n">
        <f aca="false">IF(AND($U105&gt;ER$6,$U105&lt;=ES$6),+$T105,0)</f>
        <v>0</v>
      </c>
      <c r="ET105" s="87" t="n">
        <f aca="false">IF(AND($U105&gt;ES$6,$U105&lt;=ET$6),+$T105,0)</f>
        <v>0</v>
      </c>
      <c r="EU105" s="87" t="n">
        <f aca="false">IF(AND($U105&gt;ET$6,$U105&lt;=EU$6),+$T105,0)</f>
        <v>0</v>
      </c>
      <c r="EV105" s="87" t="n">
        <f aca="false">IF(AND($U105&gt;EU$6,$U105&lt;=EV$6),+$T105,0)</f>
        <v>0</v>
      </c>
      <c r="EW105" s="87" t="n">
        <f aca="false">IF(AND($U105&gt;EV$6,$U105&lt;=EW$6),+$T105,0)</f>
        <v>0</v>
      </c>
      <c r="EX105" s="87" t="n">
        <f aca="false">IF(AND($U105&gt;EW$6,$U105&lt;=EX$6),+$T105,0)</f>
        <v>0</v>
      </c>
      <c r="EY105" s="87" t="n">
        <f aca="false">IF(AND($U105&gt;EX$6,$U105&lt;=EY$6),+$T105,0)</f>
        <v>0</v>
      </c>
      <c r="EZ105" s="87" t="n">
        <f aca="false">IF(AND($U105&gt;EY$6,$U105&lt;=EZ$6),+$T105,0)</f>
        <v>0</v>
      </c>
      <c r="FA105" s="87" t="n">
        <f aca="false">IF(AND($U105&gt;EZ$6,$U105&lt;=FA$6),+$T105,0)</f>
        <v>0</v>
      </c>
      <c r="FB105" s="87" t="n">
        <f aca="false">IF(AND($U105&gt;FA$6,$U105&lt;=FB$6),+$T105,0)</f>
        <v>0</v>
      </c>
      <c r="FC105" s="87" t="n">
        <f aca="false">IF(AND($U105&gt;FB$6,$U105&lt;=FC$6),+$T105,0)</f>
        <v>0</v>
      </c>
      <c r="FD105" s="87" t="n">
        <f aca="false">IF(AND($U105&gt;FC$6,$U105&lt;=FD$6),+$T105,0)</f>
        <v>0</v>
      </c>
      <c r="FE105" s="87" t="n">
        <f aca="false">IF(AND($U105&gt;FD$6,$U105&lt;=FE$6),+$T105,0)</f>
        <v>0</v>
      </c>
      <c r="FF105" s="87" t="n">
        <f aca="false">IF(AND($U105&gt;FE$6,$U105&lt;=FF$6),+$T105,0)</f>
        <v>0</v>
      </c>
      <c r="FG105" s="87" t="n">
        <f aca="false">IF(AND($U105&gt;FF$6,$U105&lt;=FG$6),+$T105,0)</f>
        <v>0</v>
      </c>
      <c r="FH105" s="87" t="n">
        <f aca="false">IF(AND($U105&gt;FG$6,$U105&lt;=FH$6),+$T105,0)</f>
        <v>0</v>
      </c>
      <c r="FI105" s="87" t="n">
        <f aca="false">IF(AND($U105&gt;FH$6,$U105&lt;=FI$6),+$T105,0)</f>
        <v>0</v>
      </c>
      <c r="FJ105" s="87" t="n">
        <f aca="false">IF(AND($U105&gt;FI$6,$U105&lt;=FJ$6),+$T105,0)</f>
        <v>0</v>
      </c>
      <c r="FK105" s="87" t="n">
        <f aca="false">IF(AND($U105&gt;FJ$6,$U105&lt;=FK$6),+$T105,0)</f>
        <v>0</v>
      </c>
      <c r="FL105" s="87" t="n">
        <f aca="false">IF(AND($U105&gt;FK$6,$U105&lt;=FL$6),+$T105,0)</f>
        <v>0</v>
      </c>
      <c r="FM105" s="87" t="n">
        <f aca="false">IF(AND($U105&gt;FL$6,$U105&lt;=FM$6),+$T105,0)</f>
        <v>0</v>
      </c>
      <c r="FN105" s="87" t="n">
        <f aca="false">IF(AND($U105&gt;FM$6,$U105&lt;=FN$6),+$T105,0)</f>
        <v>0</v>
      </c>
      <c r="FO105" s="87" t="n">
        <f aca="false">IF(AND($U105&gt;FN$6,$U105&lt;=FO$6),+$T105,0)</f>
        <v>0</v>
      </c>
      <c r="FP105" s="87" t="n">
        <f aca="false">IF(AND($U105&gt;FO$6,$U105&lt;=FP$6),+$T105,0)</f>
        <v>0</v>
      </c>
      <c r="FQ105" s="87" t="n">
        <f aca="false">IF(AND($U105&gt;FP$6,$U105&lt;=FQ$6),+$T105,0)</f>
        <v>0</v>
      </c>
      <c r="FR105" s="87" t="n">
        <f aca="false">IF(AND($U105&gt;FQ$6,$U105&lt;=FR$6),+$T105,0)</f>
        <v>0</v>
      </c>
      <c r="FS105" s="87" t="n">
        <f aca="false">IF(AND($U105&gt;FR$6,$U105&lt;=FS$6),+$T105,0)</f>
        <v>0</v>
      </c>
      <c r="FT105" s="87" t="n">
        <f aca="false">IF(AND($U105&gt;FS$6,$U105&lt;=FT$6),+$T105,0)</f>
        <v>0</v>
      </c>
      <c r="FU105" s="87" t="n">
        <f aca="false">IF(AND($U105&gt;FT$6,$U105&lt;=FU$6),+$T105,0)</f>
        <v>0</v>
      </c>
      <c r="FV105" s="87" t="n">
        <f aca="false">IF(AND($U105&gt;FU$6,$U105&lt;=FV$6),+$T105,0)</f>
        <v>0</v>
      </c>
      <c r="FW105" s="87" t="n">
        <f aca="false">IF(AND($U105&gt;FV$6,$U105&lt;=FW$6),+$T105,0)</f>
        <v>0</v>
      </c>
      <c r="FX105" s="87" t="n">
        <f aca="false">IF(AND($U105&gt;FW$6,$U105&lt;=FX$6),+$T105,0)</f>
        <v>0</v>
      </c>
      <c r="FY105" s="87" t="n">
        <f aca="false">IF(AND($U105&gt;FX$6,$U105&lt;=FY$6),+$T105,0)</f>
        <v>0</v>
      </c>
      <c r="FZ105" s="87" t="n">
        <f aca="false">IF(AND($U105&gt;FY$6,$U105&lt;=FZ$6),+$T105,0)</f>
        <v>0</v>
      </c>
      <c r="GA105" s="87" t="n">
        <f aca="false">IF(AND($U105&gt;FZ$6,$U105&lt;=GA$6),+$T105,0)</f>
        <v>0</v>
      </c>
      <c r="GB105" s="87" t="n">
        <f aca="false">IF(AND($U105&gt;GA$6,$U105&lt;=GB$6),+$T105,0)</f>
        <v>0</v>
      </c>
      <c r="GC105" s="18"/>
      <c r="GD105" s="65" t="n">
        <f aca="false">SUM($X105:$GC105)</f>
        <v>25.1</v>
      </c>
      <c r="GE105" s="65" t="n">
        <f aca="false">+GD105-T105</f>
        <v>0.699999999999999</v>
      </c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  <c r="GX105" s="18"/>
      <c r="GY105" s="18"/>
      <c r="GZ105" s="18"/>
      <c r="HA105" s="18"/>
      <c r="HB105" s="18"/>
      <c r="HC105" s="18"/>
      <c r="HD105" s="18"/>
      <c r="HE105" s="18"/>
      <c r="HF105" s="18"/>
      <c r="HG105" s="18"/>
      <c r="HH105" s="18"/>
      <c r="HI105" s="18"/>
      <c r="HJ105" s="18"/>
      <c r="HK105" s="18"/>
      <c r="HL105" s="18"/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18"/>
      <c r="IC105" s="18"/>
      <c r="ID105" s="18"/>
      <c r="IE105" s="18"/>
      <c r="IF105" s="18"/>
      <c r="IG105" s="18"/>
      <c r="IH105" s="18"/>
      <c r="II105" s="18"/>
      <c r="IJ105" s="18"/>
      <c r="IK105" s="18"/>
      <c r="IL105" s="18"/>
      <c r="IM105" s="18"/>
      <c r="IN105" s="18"/>
      <c r="IO105" s="18"/>
      <c r="IP105" s="18"/>
      <c r="IQ105" s="18"/>
      <c r="IR105" s="18"/>
      <c r="IS105" s="18"/>
      <c r="IT105" s="18"/>
      <c r="IU105" s="18"/>
      <c r="IV105" s="18"/>
      <c r="IW105" s="18"/>
    </row>
    <row r="106" customFormat="false" ht="12.75" hidden="false" customHeight="false" outlineLevel="0" collapsed="false">
      <c r="A106" s="96" t="n">
        <v>3</v>
      </c>
      <c r="B106" s="55" t="s">
        <v>259</v>
      </c>
      <c r="C106" s="97" t="s">
        <v>256</v>
      </c>
      <c r="D106" s="98" t="s">
        <v>280</v>
      </c>
      <c r="E106" s="0" t="s">
        <v>302</v>
      </c>
      <c r="F106" s="99" t="n">
        <v>37134</v>
      </c>
      <c r="H106" s="88" t="s">
        <v>340</v>
      </c>
      <c r="I106" s="43" t="s">
        <v>375</v>
      </c>
      <c r="J106" s="39" t="s">
        <v>283</v>
      </c>
      <c r="K106" s="39"/>
      <c r="L106" s="101" t="s">
        <v>284</v>
      </c>
      <c r="M106" s="35"/>
      <c r="N106" s="35"/>
      <c r="O106" s="101"/>
      <c r="P106" s="101"/>
      <c r="Q106" s="101"/>
      <c r="R106" s="109"/>
      <c r="S106" s="101" t="s">
        <v>353</v>
      </c>
      <c r="T106" s="55" t="n">
        <v>32.3</v>
      </c>
      <c r="U106" s="122" t="n">
        <v>43069</v>
      </c>
      <c r="V106" s="18"/>
      <c r="W106" s="18"/>
      <c r="X106" s="87" t="n">
        <f aca="false">IF(AND($U106&gt;W$6,$U106&lt;=X$6),+$T106,0)</f>
        <v>0</v>
      </c>
      <c r="Y106" s="87" t="n">
        <f aca="false">IF(AND($U106&gt;X$6,$U106&lt;=Y$6),+$T106,0)</f>
        <v>0</v>
      </c>
      <c r="Z106" s="87" t="n">
        <f aca="false">IF(AND($U106&gt;Y$6,$U106&lt;=Z$6),+$T106,0)</f>
        <v>0</v>
      </c>
      <c r="AA106" s="87" t="n">
        <f aca="false">IF(AND($U106&gt;Z$6,$U106&lt;=AA$6),+$T106,0)</f>
        <v>0</v>
      </c>
      <c r="AB106" s="87" t="n">
        <f aca="false">IF(AND($U106&gt;AA$6,$U106&lt;=AB$6),+$T106,0)</f>
        <v>0</v>
      </c>
      <c r="AC106" s="87" t="n">
        <f aca="false">IF(AND($U106&gt;AB$6,$U106&lt;=AC$6),+$T106,0)</f>
        <v>0</v>
      </c>
      <c r="AD106" s="87" t="n">
        <f aca="false">IF(AND($U106&gt;AC$6,$U106&lt;=AD$6),+$T106,0)</f>
        <v>0</v>
      </c>
      <c r="AE106" s="87" t="n">
        <f aca="false">IF(AND($U106&gt;AD$6,$U106&lt;=AE$6),+$T106,0)</f>
        <v>0</v>
      </c>
      <c r="AF106" s="87" t="n">
        <f aca="false">IF(AND($U106&gt;AE$6,$U106&lt;=AF$6),+$T106,0)</f>
        <v>0</v>
      </c>
      <c r="AG106" s="87" t="n">
        <f aca="false">IF(AND($U106&gt;AF$6,$U106&lt;=AG$6),+$T106,0)</f>
        <v>0</v>
      </c>
      <c r="AH106" s="87" t="n">
        <f aca="false">IF(AND($U106&gt;AG$6,$U106&lt;=AH$6),+$T106,0)</f>
        <v>0</v>
      </c>
      <c r="AI106" s="87" t="n">
        <f aca="false">IF(AND($U106&gt;AH$6,$U106&lt;=AI$6),+$T106,0)</f>
        <v>0</v>
      </c>
      <c r="AJ106" s="87" t="n">
        <f aca="false">IF(AND($U106&gt;AI$6,$U106&lt;=AJ$6),+$T106,0)</f>
        <v>0</v>
      </c>
      <c r="AK106" s="87" t="n">
        <f aca="false">IF(AND($U106&gt;AJ$6,$U106&lt;=AK$6),+$T106,0)</f>
        <v>0</v>
      </c>
      <c r="AL106" s="87" t="n">
        <f aca="false">IF(AND($U106&gt;AK$6,$U106&lt;=AL$6),+$T106,0)</f>
        <v>0</v>
      </c>
      <c r="AM106" s="87" t="n">
        <f aca="false">IF(AND($U106&gt;AL$6,$U106&lt;=AM$6),+$T106,0)</f>
        <v>0</v>
      </c>
      <c r="AN106" s="87" t="n">
        <f aca="false">IF(AND($U106&gt;AM$6,$U106&lt;=AN$6),+$T106,0)</f>
        <v>0</v>
      </c>
      <c r="AO106" s="87" t="n">
        <f aca="false">IF(AND($U106&gt;AN$6,$U106&lt;=AO$6),+$T106,0)</f>
        <v>0</v>
      </c>
      <c r="AP106" s="87" t="n">
        <f aca="false">IF(AND($U106&gt;AO$6,$U106&lt;=AP$6),+$T106,0)</f>
        <v>0</v>
      </c>
      <c r="AQ106" s="87" t="n">
        <f aca="false">IF(AND($U106&gt;AP$6,$U106&lt;=AQ$6),+$T106,0)</f>
        <v>0</v>
      </c>
      <c r="AR106" s="87" t="n">
        <f aca="false">IF(AND($U106&gt;AQ$6,$U106&lt;=AR$6),+$T106,0)</f>
        <v>0</v>
      </c>
      <c r="AS106" s="87" t="n">
        <f aca="false">IF(AND($U106&gt;AR$6,$U106&lt;=AS$6),+$T106,0)</f>
        <v>0</v>
      </c>
      <c r="AT106" s="87" t="n">
        <f aca="false">IF(AND($U106&gt;AS$6,$U106&lt;=AT$6),+$T106,0)</f>
        <v>0</v>
      </c>
      <c r="AU106" s="87" t="n">
        <f aca="false">IF(AND($U106&gt;AT$6,$U106&lt;=AU$6),+$T106,0)</f>
        <v>0</v>
      </c>
      <c r="AV106" s="87" t="n">
        <f aca="false">IF(AND($U106&gt;AU$6,$U106&lt;=AV$6),+$T106,0)</f>
        <v>0</v>
      </c>
      <c r="AW106" s="87" t="n">
        <f aca="false">IF(AND($U106&gt;AV$6,$U106&lt;=AW$6),+$T106,0)</f>
        <v>0</v>
      </c>
      <c r="AX106" s="87" t="n">
        <f aca="false">IF(AND($U106&gt;AW$6,$U106&lt;=AX$6),+$T106,0)</f>
        <v>0</v>
      </c>
      <c r="AY106" s="87" t="n">
        <f aca="false">IF(AND($U106&gt;AX$6,$U106&lt;=AY$6),+$T106,0)</f>
        <v>0</v>
      </c>
      <c r="AZ106" s="87" t="n">
        <f aca="false">IF(AND($U106&gt;AY$6,$U106&lt;=AZ$6),+$T106,0)</f>
        <v>0</v>
      </c>
      <c r="BA106" s="87" t="n">
        <f aca="false">IF(AND($U106&gt;AZ$6,$U106&lt;=BA$6),+$T106,0)</f>
        <v>0</v>
      </c>
      <c r="BB106" s="87" t="n">
        <f aca="false">IF(AND($U106&gt;BA$6,$U106&lt;=BB$6),+$T106,0)</f>
        <v>0</v>
      </c>
      <c r="BC106" s="87" t="n">
        <f aca="false">IF(AND($U106&gt;BB$6,$U106&lt;=BC$6),+$T106,0)</f>
        <v>0</v>
      </c>
      <c r="BD106" s="87" t="n">
        <f aca="false">IF(AND($U106&gt;BC$6,$U106&lt;=BD$6),+$T106,0)</f>
        <v>0</v>
      </c>
      <c r="BE106" s="87" t="n">
        <f aca="false">IF(AND($U106&gt;BD$6,$U106&lt;=BE$6),+$T106,0)</f>
        <v>0</v>
      </c>
      <c r="BF106" s="87" t="n">
        <f aca="false">IF(AND($U106&gt;BE$6,$U106&lt;=BF$6),+$T106,0)</f>
        <v>0</v>
      </c>
      <c r="BG106" s="87" t="n">
        <f aca="false">IF(AND($U106&gt;BF$6,$U106&lt;=BG$6),+$T106,0)</f>
        <v>0</v>
      </c>
      <c r="BH106" s="87" t="n">
        <f aca="false">IF(AND($U106&gt;BG$6,$U106&lt;=BH$6),+$T106,0)</f>
        <v>0</v>
      </c>
      <c r="BI106" s="87" t="n">
        <f aca="false">IF(AND($U106&gt;BH$6,$U106&lt;=BI$6),+$T106,0)</f>
        <v>0</v>
      </c>
      <c r="BJ106" s="87" t="n">
        <f aca="false">IF(AND($U106&gt;BI$6,$U106&lt;=BJ$6),+$T106,0)</f>
        <v>0</v>
      </c>
      <c r="BK106" s="87" t="n">
        <f aca="false">IF(AND($U106&gt;BJ$6,$U106&lt;=BK$6),+$T106,0)</f>
        <v>0</v>
      </c>
      <c r="BL106" s="87" t="n">
        <f aca="false">IF(AND($U106&gt;BK$6,$U106&lt;=BL$6),+$T106,0)</f>
        <v>0</v>
      </c>
      <c r="BM106" s="87" t="n">
        <f aca="false">IF(AND($U106&gt;BL$6,$U106&lt;=BM$6),+$T106,0)</f>
        <v>0</v>
      </c>
      <c r="BN106" s="87" t="n">
        <f aca="false">IF(AND($U106&gt;BM$6,$U106&lt;=BN$6),+$T106,0)</f>
        <v>0</v>
      </c>
      <c r="BO106" s="87" t="n">
        <f aca="false">IF(AND($U106&gt;BN$6,$U106&lt;=BO$6),+$T106,0)</f>
        <v>0</v>
      </c>
      <c r="BP106" s="87" t="n">
        <f aca="false">IF(AND($U106&gt;BO$6,$U106&lt;=BP$6),+$T106,0)</f>
        <v>0</v>
      </c>
      <c r="BQ106" s="87" t="n">
        <f aca="false">IF(AND($U106&gt;BP$6,$U106&lt;=BQ$6),+$T106,0)</f>
        <v>0</v>
      </c>
      <c r="BR106" s="87" t="n">
        <f aca="false">IF(AND($U106&gt;BQ$6,$U106&lt;=BR$6),+$T106,0)</f>
        <v>0</v>
      </c>
      <c r="BS106" s="87" t="n">
        <f aca="false">IF(AND($U106&gt;BR$6,$U106&lt;=BS$6),+$T106,0)</f>
        <v>0</v>
      </c>
      <c r="BT106" s="87" t="n">
        <f aca="false">IF(AND($U106&gt;BS$6,$U106&lt;=BT$6),+$T106,0)</f>
        <v>0</v>
      </c>
      <c r="BU106" s="87" t="n">
        <f aca="false">IF(AND($U106&gt;BT$6,$U106&lt;=BU$6),+$T106,0)</f>
        <v>0</v>
      </c>
      <c r="BV106" s="87" t="n">
        <f aca="false">IF(AND($U106&gt;BU$6,$U106&lt;=BV$6),+$T106,0)</f>
        <v>0</v>
      </c>
      <c r="BW106" s="87" t="n">
        <f aca="false">IF(AND($U106&gt;BV$6,$U106&lt;=BW$6),+$T106,0)</f>
        <v>0</v>
      </c>
      <c r="BX106" s="87" t="n">
        <f aca="false">IF(AND($U106&gt;BW$6,$U106&lt;=BX$6),+$T106,0)</f>
        <v>0</v>
      </c>
      <c r="BY106" s="87" t="n">
        <f aca="false">IF(AND($U106&gt;BX$6,$U106&lt;=BY$6),+$T106,0)</f>
        <v>0</v>
      </c>
      <c r="BZ106" s="87" t="n">
        <f aca="false">IF(AND($U106&gt;BY$6,$U106&lt;=BZ$6),+$T106,0)</f>
        <v>0</v>
      </c>
      <c r="CA106" s="87" t="n">
        <f aca="false">IF(AND($U106&gt;BZ$6,$U106&lt;=CA$6),+$T106,0)</f>
        <v>0</v>
      </c>
      <c r="CB106" s="87" t="n">
        <f aca="false">IF(AND($U106&gt;CA$6,$U106&lt;=CB$6),+$T106,0)</f>
        <v>0</v>
      </c>
      <c r="CC106" s="87" t="n">
        <f aca="false">IF(AND($U106&gt;CB$6,$U106&lt;=CC$6),+$T106,0)</f>
        <v>0</v>
      </c>
      <c r="CD106" s="87" t="n">
        <f aca="false">IF(AND($U106&gt;CC$6,$U106&lt;=CD$6),+$T106,0)</f>
        <v>0</v>
      </c>
      <c r="CE106" s="87" t="n">
        <f aca="false">IF(AND($U106&gt;CD$6,$U106&lt;=CE$6),+$T106,0)</f>
        <v>0</v>
      </c>
      <c r="CF106" s="87" t="n">
        <f aca="false">IF(AND($U106&gt;CE$6,$U106&lt;=CF$6),+$T106,0)</f>
        <v>0</v>
      </c>
      <c r="CG106" s="87" t="n">
        <f aca="false">IF(AND($U106&gt;CF$6,$U106&lt;=CG$6),+$T106,0)</f>
        <v>0</v>
      </c>
      <c r="CH106" s="87" t="n">
        <f aca="false">IF(AND($U106&gt;CG$6,$U106&lt;=CH$6),+$T106,0)</f>
        <v>0</v>
      </c>
      <c r="CI106" s="87" t="n">
        <f aca="false">IF(AND($U106&gt;CH$6,$U106&lt;=CI$6),+$T106,0)</f>
        <v>0</v>
      </c>
      <c r="CJ106" s="87" t="n">
        <f aca="false">IF(AND($U106&gt;CI$6,$U106&lt;=CJ$6),+$T106,0)</f>
        <v>0</v>
      </c>
      <c r="CK106" s="87" t="n">
        <f aca="false">IF(AND($U106&gt;CJ$6,$U106&lt;=CK$6),+$T106,0)</f>
        <v>32.3</v>
      </c>
      <c r="CL106" s="87" t="n">
        <f aca="false">IF(AND($U106&gt;CK$6,$U106&lt;=CL$6),+$T106,0)</f>
        <v>0</v>
      </c>
      <c r="CM106" s="87" t="n">
        <f aca="false">IF(AND($U106&gt;CL$6,$U106&lt;=CM$6),+$T106,0)</f>
        <v>0</v>
      </c>
      <c r="CN106" s="87" t="n">
        <f aca="false">IF(AND($U106&gt;CM$6,$U106&lt;=CN$6),+$T106,0)</f>
        <v>0</v>
      </c>
      <c r="CO106" s="87" t="n">
        <f aca="false">IF(AND($U106&gt;CN$6,$U106&lt;=CO$6),+$T106,0)</f>
        <v>0</v>
      </c>
      <c r="CP106" s="87" t="n">
        <f aca="false">IF(AND($U106&gt;CO$6,$U106&lt;=CP$6),+$T106,0)</f>
        <v>0</v>
      </c>
      <c r="CQ106" s="87" t="n">
        <f aca="false">IF(AND($U106&gt;CP$6,$U106&lt;=CQ$6),+$T106,0)</f>
        <v>0</v>
      </c>
      <c r="CR106" s="87" t="n">
        <f aca="false">IF(AND($U106&gt;CQ$6,$U106&lt;=CR$6),+$T106,0)</f>
        <v>0</v>
      </c>
      <c r="CS106" s="87" t="n">
        <f aca="false">IF(AND($U106&gt;CR$6,$U106&lt;=CS$6),+$T106,0)</f>
        <v>0</v>
      </c>
      <c r="CT106" s="87" t="n">
        <f aca="false">IF(AND($U106&gt;CS$6,$U106&lt;=CT$6),+$T106,0)</f>
        <v>0</v>
      </c>
      <c r="CU106" s="87" t="n">
        <f aca="false">IF(AND($U106&gt;CT$6,$U106&lt;=CU$6),+$T106,0)</f>
        <v>0</v>
      </c>
      <c r="CV106" s="87" t="n">
        <f aca="false">IF(AND($U106&gt;CU$6,$U106&lt;=CV$6),+$T106,0)</f>
        <v>0</v>
      </c>
      <c r="CW106" s="87" t="n">
        <f aca="false">IF(AND($U106&gt;CV$6,$U106&lt;=CW$6),+$T106,0)</f>
        <v>0</v>
      </c>
      <c r="CX106" s="87" t="n">
        <f aca="false">IF(AND($U106&gt;CW$6,$U106&lt;=CX$6),+$T106,0)</f>
        <v>0</v>
      </c>
      <c r="CY106" s="87" t="n">
        <f aca="false">IF(AND($U106&gt;CX$6,$U106&lt;=CY$6),+$T106,0)</f>
        <v>0</v>
      </c>
      <c r="CZ106" s="87" t="n">
        <f aca="false">IF(AND($U106&gt;CY$6,$U106&lt;=CZ$6),+$T106,0)</f>
        <v>0</v>
      </c>
      <c r="DA106" s="87" t="n">
        <f aca="false">IF(AND($U106&gt;CZ$6,$U106&lt;=DA$6),+$T106,0)</f>
        <v>0</v>
      </c>
      <c r="DB106" s="87" t="n">
        <f aca="false">IF(AND($U106&gt;DA$6,$U106&lt;=DB$6),+$T106,0)</f>
        <v>0</v>
      </c>
      <c r="DC106" s="87" t="n">
        <f aca="false">IF(AND($U106&gt;DB$6,$U106&lt;=DC$6),+$T106,0)</f>
        <v>0</v>
      </c>
      <c r="DD106" s="87" t="n">
        <f aca="false">IF(AND($U106&gt;DC$6,$U106&lt;=DD$6),+$T106,0)</f>
        <v>0</v>
      </c>
      <c r="DE106" s="87" t="n">
        <f aca="false">IF(AND($U106&gt;DD$6,$U106&lt;=DE$6),+$T106,0)</f>
        <v>0</v>
      </c>
      <c r="DF106" s="87" t="n">
        <f aca="false">IF(AND($U106&gt;DE$6,$U106&lt;=DF$6),+$T106,0)</f>
        <v>0</v>
      </c>
      <c r="DG106" s="87" t="n">
        <f aca="false">IF(AND($U106&gt;DF$6,$U106&lt;=DG$6),+$T106,0)</f>
        <v>0</v>
      </c>
      <c r="DH106" s="87" t="n">
        <f aca="false">IF(AND($U106&gt;DG$6,$U106&lt;=DH$6),+$T106,0)</f>
        <v>0</v>
      </c>
      <c r="DI106" s="87" t="n">
        <f aca="false">IF(AND($U106&gt;DH$6,$U106&lt;=DI$6),+$T106,0)</f>
        <v>0</v>
      </c>
      <c r="DJ106" s="87" t="n">
        <f aca="false">IF(AND($U106&gt;DI$6,$U106&lt;=DJ$6),+$T106,0)</f>
        <v>0</v>
      </c>
      <c r="DK106" s="87" t="n">
        <f aca="false">IF(AND($U106&gt;DJ$6,$U106&lt;=DK$6),+$T106,0)</f>
        <v>0</v>
      </c>
      <c r="DL106" s="87" t="n">
        <f aca="false">IF(AND($U106&gt;DK$6,$U106&lt;=DL$6),+$T106,0)</f>
        <v>0</v>
      </c>
      <c r="DM106" s="87" t="n">
        <f aca="false">IF(AND($U106&gt;DL$6,$U106&lt;=DM$6),+$T106,0)</f>
        <v>0</v>
      </c>
      <c r="DN106" s="87" t="n">
        <f aca="false">IF(AND($U106&gt;DM$6,$U106&lt;=DN$6),+$T106,0)</f>
        <v>0</v>
      </c>
      <c r="DO106" s="87" t="n">
        <f aca="false">IF(AND($U106&gt;DN$6,$U106&lt;=DO$6),+$T106,0)</f>
        <v>0</v>
      </c>
      <c r="DP106" s="87" t="n">
        <f aca="false">IF(AND($U106&gt;DO$6,$U106&lt;=DP$6),+$T106,0)</f>
        <v>0</v>
      </c>
      <c r="DQ106" s="87" t="n">
        <f aca="false">IF(AND($U106&gt;DP$6,$U106&lt;=DQ$6),+$T106,0)</f>
        <v>0</v>
      </c>
      <c r="DR106" s="87" t="n">
        <f aca="false">IF(AND($U106&gt;DQ$6,$U106&lt;=DR$6),+$T106,0)</f>
        <v>0</v>
      </c>
      <c r="DS106" s="87" t="n">
        <f aca="false">IF(AND($U106&gt;DR$6,$U106&lt;=DS$6),+$T106,0)</f>
        <v>0</v>
      </c>
      <c r="DT106" s="87" t="n">
        <f aca="false">IF(AND($U106&gt;DS$6,$U106&lt;=DT$6),+$T106,0)</f>
        <v>0</v>
      </c>
      <c r="DU106" s="87" t="n">
        <f aca="false">IF(AND($U106&gt;DT$6,$U106&lt;=DU$6),+$T106,0)</f>
        <v>0</v>
      </c>
      <c r="DV106" s="87" t="n">
        <f aca="false">IF(AND($U106&gt;DU$6,$U106&lt;=DV$6),+$T106,0)</f>
        <v>0</v>
      </c>
      <c r="DW106" s="87" t="n">
        <f aca="false">IF(AND($U106&gt;DV$6,$U106&lt;=DW$6),+$T106,0)</f>
        <v>0</v>
      </c>
      <c r="DX106" s="87" t="n">
        <f aca="false">IF(AND($U106&gt;DW$6,$U106&lt;=DX$6),+$T106,0)</f>
        <v>0</v>
      </c>
      <c r="DY106" s="87" t="n">
        <f aca="false">IF(AND($U106&gt;DX$6,$U106&lt;=DY$6),+$T106,0)</f>
        <v>0</v>
      </c>
      <c r="DZ106" s="87" t="n">
        <f aca="false">IF(AND($U106&gt;DY$6,$U106&lt;=DZ$6),+$T106,0)</f>
        <v>0</v>
      </c>
      <c r="EA106" s="87" t="n">
        <f aca="false">IF(AND($U106&gt;DZ$6,$U106&lt;=EA$6),+$T106,0)</f>
        <v>0</v>
      </c>
      <c r="EB106" s="87" t="n">
        <f aca="false">IF(AND($U106&gt;EA$6,$U106&lt;=EB$6),+$T106,0)</f>
        <v>0</v>
      </c>
      <c r="EC106" s="87" t="n">
        <f aca="false">IF(AND($U106&gt;EB$6,$U106&lt;=EC$6),+$T106,0)</f>
        <v>0</v>
      </c>
      <c r="ED106" s="87" t="n">
        <f aca="false">IF(AND($U106&gt;EC$6,$U106&lt;=ED$6),+$T106,0)</f>
        <v>0</v>
      </c>
      <c r="EE106" s="87" t="n">
        <f aca="false">IF(AND($U106&gt;ED$6,$U106&lt;=EE$6),+$T106,0)</f>
        <v>0</v>
      </c>
      <c r="EF106" s="87" t="n">
        <f aca="false">IF(AND($U106&gt;EE$6,$U106&lt;=EF$6),+$T106,0)</f>
        <v>0</v>
      </c>
      <c r="EG106" s="87" t="n">
        <f aca="false">IF(AND($U106&gt;EF$6,$U106&lt;=EG$6),+$T106,0)</f>
        <v>0</v>
      </c>
      <c r="EH106" s="87" t="n">
        <f aca="false">IF(AND($U106&gt;EG$6,$U106&lt;=EH$6),+$T106,0)</f>
        <v>0</v>
      </c>
      <c r="EI106" s="87" t="n">
        <f aca="false">IF(AND($U106&gt;EH$6,$U106&lt;=EI$6),+$T106,0)</f>
        <v>0</v>
      </c>
      <c r="EJ106" s="87" t="n">
        <f aca="false">IF(AND($U106&gt;EI$6,$U106&lt;=EJ$6),+$T106,0)</f>
        <v>0</v>
      </c>
      <c r="EK106" s="87" t="n">
        <f aca="false">IF(AND($U106&gt;EJ$6,$U106&lt;=EK$6),+$T106,0)</f>
        <v>0</v>
      </c>
      <c r="EL106" s="87" t="n">
        <f aca="false">IF(AND($U106&gt;EK$6,$U106&lt;=EL$6),+$T106,0)</f>
        <v>0</v>
      </c>
      <c r="EM106" s="87" t="n">
        <f aca="false">IF(AND($U106&gt;EL$6,$U106&lt;=EM$6),+$T106,0)</f>
        <v>0</v>
      </c>
      <c r="EN106" s="87" t="n">
        <f aca="false">IF(AND($U106&gt;EM$6,$U106&lt;=EN$6),+$T106,0)</f>
        <v>0</v>
      </c>
      <c r="EO106" s="87" t="n">
        <f aca="false">IF(AND($U106&gt;EN$6,$U106&lt;=EO$6),+$T106,0)</f>
        <v>0</v>
      </c>
      <c r="EP106" s="87" t="n">
        <f aca="false">IF(AND($U106&gt;EO$6,$U106&lt;=EP$6),+$T106,0)</f>
        <v>0</v>
      </c>
      <c r="EQ106" s="87" t="n">
        <f aca="false">IF(AND($U106&gt;EP$6,$U106&lt;=EQ$6),+$T106,0)</f>
        <v>0</v>
      </c>
      <c r="ER106" s="87" t="n">
        <f aca="false">IF(AND($U106&gt;EQ$6,$U106&lt;=ER$6),+$T106,0)</f>
        <v>0</v>
      </c>
      <c r="ES106" s="87" t="n">
        <f aca="false">IF(AND($U106&gt;ER$6,$U106&lt;=ES$6),+$T106,0)</f>
        <v>0</v>
      </c>
      <c r="ET106" s="87" t="n">
        <f aca="false">IF(AND($U106&gt;ES$6,$U106&lt;=ET$6),+$T106,0)</f>
        <v>0</v>
      </c>
      <c r="EU106" s="87" t="n">
        <f aca="false">IF(AND($U106&gt;ET$6,$U106&lt;=EU$6),+$T106,0)</f>
        <v>0</v>
      </c>
      <c r="EV106" s="87" t="n">
        <f aca="false">IF(AND($U106&gt;EU$6,$U106&lt;=EV$6),+$T106,0)</f>
        <v>0</v>
      </c>
      <c r="EW106" s="87" t="n">
        <f aca="false">IF(AND($U106&gt;EV$6,$U106&lt;=EW$6),+$T106,0)</f>
        <v>0</v>
      </c>
      <c r="EX106" s="87" t="n">
        <f aca="false">IF(AND($U106&gt;EW$6,$U106&lt;=EX$6),+$T106,0)</f>
        <v>0</v>
      </c>
      <c r="EY106" s="87" t="n">
        <f aca="false">IF(AND($U106&gt;EX$6,$U106&lt;=EY$6),+$T106,0)</f>
        <v>0</v>
      </c>
      <c r="EZ106" s="87" t="n">
        <f aca="false">IF(AND($U106&gt;EY$6,$U106&lt;=EZ$6),+$T106,0)</f>
        <v>0</v>
      </c>
      <c r="FA106" s="87" t="n">
        <f aca="false">IF(AND($U106&gt;EZ$6,$U106&lt;=FA$6),+$T106,0)</f>
        <v>0</v>
      </c>
      <c r="FB106" s="87" t="n">
        <f aca="false">IF(AND($U106&gt;FA$6,$U106&lt;=FB$6),+$T106,0)</f>
        <v>0</v>
      </c>
      <c r="FC106" s="87" t="n">
        <f aca="false">IF(AND($U106&gt;FB$6,$U106&lt;=FC$6),+$T106,0)</f>
        <v>0</v>
      </c>
      <c r="FD106" s="87" t="n">
        <f aca="false">IF(AND($U106&gt;FC$6,$U106&lt;=FD$6),+$T106,0)</f>
        <v>0</v>
      </c>
      <c r="FE106" s="87" t="n">
        <f aca="false">IF(AND($U106&gt;FD$6,$U106&lt;=FE$6),+$T106,0)</f>
        <v>0</v>
      </c>
      <c r="FF106" s="87" t="n">
        <f aca="false">IF(AND($U106&gt;FE$6,$U106&lt;=FF$6),+$T106,0)</f>
        <v>0</v>
      </c>
      <c r="FG106" s="87" t="n">
        <f aca="false">IF(AND($U106&gt;FF$6,$U106&lt;=FG$6),+$T106,0)</f>
        <v>0</v>
      </c>
      <c r="FH106" s="87" t="n">
        <f aca="false">IF(AND($U106&gt;FG$6,$U106&lt;=FH$6),+$T106,0)</f>
        <v>0</v>
      </c>
      <c r="FI106" s="87" t="n">
        <f aca="false">IF(AND($U106&gt;FH$6,$U106&lt;=FI$6),+$T106,0)</f>
        <v>0</v>
      </c>
      <c r="FJ106" s="87" t="n">
        <f aca="false">IF(AND($U106&gt;FI$6,$U106&lt;=FJ$6),+$T106,0)</f>
        <v>0</v>
      </c>
      <c r="FK106" s="87" t="n">
        <f aca="false">IF(AND($U106&gt;FJ$6,$U106&lt;=FK$6),+$T106,0)</f>
        <v>0</v>
      </c>
      <c r="FL106" s="87" t="n">
        <f aca="false">IF(AND($U106&gt;FK$6,$U106&lt;=FL$6),+$T106,0)</f>
        <v>0</v>
      </c>
      <c r="FM106" s="87" t="n">
        <f aca="false">IF(AND($U106&gt;FL$6,$U106&lt;=FM$6),+$T106,0)</f>
        <v>0</v>
      </c>
      <c r="FN106" s="87" t="n">
        <f aca="false">IF(AND($U106&gt;FM$6,$U106&lt;=FN$6),+$T106,0)</f>
        <v>0</v>
      </c>
      <c r="FO106" s="87" t="n">
        <f aca="false">IF(AND($U106&gt;FN$6,$U106&lt;=FO$6),+$T106,0)</f>
        <v>0</v>
      </c>
      <c r="FP106" s="87" t="n">
        <f aca="false">IF(AND($U106&gt;FO$6,$U106&lt;=FP$6),+$T106,0)</f>
        <v>0</v>
      </c>
      <c r="FQ106" s="87" t="n">
        <f aca="false">IF(AND($U106&gt;FP$6,$U106&lt;=FQ$6),+$T106,0)</f>
        <v>0</v>
      </c>
      <c r="FR106" s="87" t="n">
        <f aca="false">IF(AND($U106&gt;FQ$6,$U106&lt;=FR$6),+$T106,0)</f>
        <v>0</v>
      </c>
      <c r="FS106" s="87" t="n">
        <f aca="false">IF(AND($U106&gt;FR$6,$U106&lt;=FS$6),+$T106,0)</f>
        <v>0</v>
      </c>
      <c r="FT106" s="87" t="n">
        <f aca="false">IF(AND($U106&gt;FS$6,$U106&lt;=FT$6),+$T106,0)</f>
        <v>0</v>
      </c>
      <c r="FU106" s="87" t="n">
        <f aca="false">IF(AND($U106&gt;FT$6,$U106&lt;=FU$6),+$T106,0)</f>
        <v>0</v>
      </c>
      <c r="FV106" s="87" t="n">
        <f aca="false">IF(AND($U106&gt;FU$6,$U106&lt;=FV$6),+$T106,0)</f>
        <v>0</v>
      </c>
      <c r="FW106" s="87" t="n">
        <f aca="false">IF(AND($U106&gt;FV$6,$U106&lt;=FW$6),+$T106,0)</f>
        <v>0</v>
      </c>
      <c r="FX106" s="87" t="n">
        <f aca="false">IF(AND($U106&gt;FW$6,$U106&lt;=FX$6),+$T106,0)</f>
        <v>0</v>
      </c>
      <c r="FY106" s="87" t="n">
        <f aca="false">IF(AND($U106&gt;FX$6,$U106&lt;=FY$6),+$T106,0)</f>
        <v>0</v>
      </c>
      <c r="FZ106" s="87" t="n">
        <f aca="false">IF(AND($U106&gt;FY$6,$U106&lt;=FZ$6),+$T106,0)</f>
        <v>0</v>
      </c>
      <c r="GA106" s="87" t="n">
        <f aca="false">IF(AND($U106&gt;FZ$6,$U106&lt;=GA$6),+$T106,0)</f>
        <v>0</v>
      </c>
      <c r="GB106" s="87" t="n">
        <f aca="false">IF(AND($U106&gt;GA$6,$U106&lt;=GB$6),+$T106,0)</f>
        <v>0</v>
      </c>
      <c r="GC106" s="18"/>
      <c r="GD106" s="65" t="n">
        <f aca="false">SUM($X106:$GC106)</f>
        <v>32.3</v>
      </c>
      <c r="GE106" s="65" t="n">
        <f aca="false">+GD106-T106</f>
        <v>0</v>
      </c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18"/>
      <c r="IE106" s="18"/>
      <c r="IF106" s="18"/>
      <c r="IG106" s="18"/>
      <c r="IH106" s="18"/>
      <c r="II106" s="18"/>
      <c r="IJ106" s="18"/>
      <c r="IK106" s="18"/>
      <c r="IL106" s="18"/>
      <c r="IM106" s="18"/>
      <c r="IN106" s="18"/>
      <c r="IO106" s="18"/>
      <c r="IP106" s="18"/>
      <c r="IQ106" s="18"/>
      <c r="IR106" s="18"/>
      <c r="IS106" s="18"/>
      <c r="IT106" s="18"/>
      <c r="IU106" s="18"/>
      <c r="IV106" s="18"/>
      <c r="IW106" s="18"/>
    </row>
    <row r="107" customFormat="false" ht="12.75" hidden="false" customHeight="false" outlineLevel="0" collapsed="false">
      <c r="A107" s="96" t="n">
        <v>3</v>
      </c>
      <c r="B107" s="55" t="s">
        <v>259</v>
      </c>
      <c r="C107" s="97" t="s">
        <v>256</v>
      </c>
      <c r="D107" s="117" t="s">
        <v>280</v>
      </c>
      <c r="E107" s="18" t="s">
        <v>302</v>
      </c>
      <c r="F107" s="99" t="n">
        <v>37134</v>
      </c>
      <c r="G107" s="18"/>
      <c r="H107" s="88" t="s">
        <v>340</v>
      </c>
      <c r="I107" s="46"/>
      <c r="J107" s="39" t="s">
        <v>256</v>
      </c>
      <c r="K107" s="39"/>
      <c r="L107" s="101" t="s">
        <v>284</v>
      </c>
      <c r="M107" s="35"/>
      <c r="N107" s="35"/>
      <c r="O107" s="101"/>
      <c r="P107" s="101"/>
      <c r="Q107" s="101"/>
      <c r="R107" s="109"/>
      <c r="S107" s="101" t="s">
        <v>288</v>
      </c>
      <c r="T107" s="55" t="n">
        <v>0.1</v>
      </c>
      <c r="U107" s="122" t="n">
        <f aca="false">DATE(2022,10,31)</f>
        <v>44865</v>
      </c>
      <c r="V107" s="18"/>
      <c r="W107" s="18"/>
      <c r="X107" s="87" t="n">
        <f aca="false">IF(AND($U107&gt;W$6,$U107&lt;=X$6),+$T107,0)</f>
        <v>0</v>
      </c>
      <c r="Y107" s="87" t="n">
        <f aca="false">IF(AND($U107&gt;X$6,$U107&lt;=Y$6),+$T107,0)</f>
        <v>0</v>
      </c>
      <c r="Z107" s="87" t="n">
        <f aca="false">IF(AND($U107&gt;Y$6,$U107&lt;=Z$6),+$T107,0)</f>
        <v>0</v>
      </c>
      <c r="AA107" s="87" t="n">
        <f aca="false">IF(AND($U107&gt;Z$6,$U107&lt;=AA$6),+$T107,0)</f>
        <v>0</v>
      </c>
      <c r="AB107" s="87" t="n">
        <f aca="false">IF(AND($U107&gt;AA$6,$U107&lt;=AB$6),+$T107,0)</f>
        <v>0</v>
      </c>
      <c r="AC107" s="87" t="n">
        <f aca="false">IF(AND($U107&gt;AB$6,$U107&lt;=AC$6),+$T107,0)</f>
        <v>0</v>
      </c>
      <c r="AD107" s="87" t="n">
        <f aca="false">IF(AND($U107&gt;AC$6,$U107&lt;=AD$6),+$T107,0)</f>
        <v>0</v>
      </c>
      <c r="AE107" s="87" t="n">
        <f aca="false">IF(AND($U107&gt;AD$6,$U107&lt;=AE$6),+$T107,0)</f>
        <v>0</v>
      </c>
      <c r="AF107" s="87" t="n">
        <f aca="false">IF(AND($U107&gt;AE$6,$U107&lt;=AF$6),+$T107,0)</f>
        <v>0</v>
      </c>
      <c r="AG107" s="87" t="n">
        <f aca="false">IF(AND($U107&gt;AF$6,$U107&lt;=AG$6),+$T107,0)</f>
        <v>0</v>
      </c>
      <c r="AH107" s="87" t="n">
        <f aca="false">IF(AND($U107&gt;AG$6,$U107&lt;=AH$6),+$T107,0)</f>
        <v>0</v>
      </c>
      <c r="AI107" s="87" t="n">
        <f aca="false">IF(AND($U107&gt;AH$6,$U107&lt;=AI$6),+$T107,0)</f>
        <v>0</v>
      </c>
      <c r="AJ107" s="87" t="n">
        <f aca="false">IF(AND($U107&gt;AI$6,$U107&lt;=AJ$6),+$T107,0)</f>
        <v>0</v>
      </c>
      <c r="AK107" s="87" t="n">
        <f aca="false">IF(AND($U107&gt;AJ$6,$U107&lt;=AK$6),+$T107,0)</f>
        <v>0</v>
      </c>
      <c r="AL107" s="87" t="n">
        <f aca="false">IF(AND($U107&gt;AK$6,$U107&lt;=AL$6),+$T107,0)</f>
        <v>0</v>
      </c>
      <c r="AM107" s="87" t="n">
        <f aca="false">IF(AND($U107&gt;AL$6,$U107&lt;=AM$6),+$T107,0)</f>
        <v>0</v>
      </c>
      <c r="AN107" s="87" t="n">
        <f aca="false">IF(AND($U107&gt;AM$6,$U107&lt;=AN$6),+$T107,0)</f>
        <v>0</v>
      </c>
      <c r="AO107" s="87" t="n">
        <f aca="false">IF(AND($U107&gt;AN$6,$U107&lt;=AO$6),+$T107,0)</f>
        <v>0</v>
      </c>
      <c r="AP107" s="87" t="n">
        <f aca="false">IF(AND($U107&gt;AO$6,$U107&lt;=AP$6),+$T107,0)</f>
        <v>0</v>
      </c>
      <c r="AQ107" s="87" t="n">
        <f aca="false">IF(AND($U107&gt;AP$6,$U107&lt;=AQ$6),+$T107,0)</f>
        <v>0</v>
      </c>
      <c r="AR107" s="87" t="n">
        <f aca="false">IF(AND($U107&gt;AQ$6,$U107&lt;=AR$6),+$T107,0)</f>
        <v>0</v>
      </c>
      <c r="AS107" s="87" t="n">
        <f aca="false">IF(AND($U107&gt;AR$6,$U107&lt;=AS$6),+$T107,0)</f>
        <v>0</v>
      </c>
      <c r="AT107" s="87" t="n">
        <f aca="false">IF(AND($U107&gt;AS$6,$U107&lt;=AT$6),+$T107,0)</f>
        <v>0</v>
      </c>
      <c r="AU107" s="87" t="n">
        <f aca="false">IF(AND($U107&gt;AT$6,$U107&lt;=AU$6),+$T107,0)</f>
        <v>0</v>
      </c>
      <c r="AV107" s="87" t="n">
        <f aca="false">IF(AND($U107&gt;AU$6,$U107&lt;=AV$6),+$T107,0)</f>
        <v>0</v>
      </c>
      <c r="AW107" s="87" t="n">
        <f aca="false">IF(AND($U107&gt;AV$6,$U107&lt;=AW$6),+$T107,0)</f>
        <v>0</v>
      </c>
      <c r="AX107" s="87" t="n">
        <f aca="false">IF(AND($U107&gt;AW$6,$U107&lt;=AX$6),+$T107,0)</f>
        <v>0</v>
      </c>
      <c r="AY107" s="87" t="n">
        <f aca="false">IF(AND($U107&gt;AX$6,$U107&lt;=AY$6),+$T107,0)</f>
        <v>0</v>
      </c>
      <c r="AZ107" s="87" t="n">
        <f aca="false">IF(AND($U107&gt;AY$6,$U107&lt;=AZ$6),+$T107,0)</f>
        <v>0</v>
      </c>
      <c r="BA107" s="87" t="n">
        <f aca="false">IF(AND($U107&gt;AZ$6,$U107&lt;=BA$6),+$T107,0)</f>
        <v>0</v>
      </c>
      <c r="BB107" s="87" t="n">
        <f aca="false">IF(AND($U107&gt;BA$6,$U107&lt;=BB$6),+$T107,0)</f>
        <v>0</v>
      </c>
      <c r="BC107" s="87" t="n">
        <f aca="false">IF(AND($U107&gt;BB$6,$U107&lt;=BC$6),+$T107,0)</f>
        <v>0</v>
      </c>
      <c r="BD107" s="87" t="n">
        <f aca="false">IF(AND($U107&gt;BC$6,$U107&lt;=BD$6),+$T107,0)</f>
        <v>0</v>
      </c>
      <c r="BE107" s="87" t="n">
        <f aca="false">IF(AND($U107&gt;BD$6,$U107&lt;=BE$6),+$T107,0)</f>
        <v>0</v>
      </c>
      <c r="BF107" s="87" t="n">
        <f aca="false">IF(AND($U107&gt;BE$6,$U107&lt;=BF$6),+$T107,0)</f>
        <v>0</v>
      </c>
      <c r="BG107" s="87" t="n">
        <f aca="false">IF(AND($U107&gt;BF$6,$U107&lt;=BG$6),+$T107,0)</f>
        <v>0</v>
      </c>
      <c r="BH107" s="87" t="n">
        <f aca="false">IF(AND($U107&gt;BG$6,$U107&lt;=BH$6),+$T107,0)</f>
        <v>0</v>
      </c>
      <c r="BI107" s="87" t="n">
        <f aca="false">IF(AND($U107&gt;BH$6,$U107&lt;=BI$6),+$T107,0)</f>
        <v>0</v>
      </c>
      <c r="BJ107" s="87" t="n">
        <f aca="false">IF(AND($U107&gt;BI$6,$U107&lt;=BJ$6),+$T107,0)</f>
        <v>0</v>
      </c>
      <c r="BK107" s="87" t="n">
        <f aca="false">IF(AND($U107&gt;BJ$6,$U107&lt;=BK$6),+$T107,0)</f>
        <v>0</v>
      </c>
      <c r="BL107" s="87" t="n">
        <f aca="false">IF(AND($U107&gt;BK$6,$U107&lt;=BL$6),+$T107,0)</f>
        <v>0</v>
      </c>
      <c r="BM107" s="87" t="n">
        <f aca="false">IF(AND($U107&gt;BL$6,$U107&lt;=BM$6),+$T107,0)</f>
        <v>0</v>
      </c>
      <c r="BN107" s="87" t="n">
        <f aca="false">IF(AND($U107&gt;BM$6,$U107&lt;=BN$6),+$T107,0)</f>
        <v>0</v>
      </c>
      <c r="BO107" s="87" t="n">
        <f aca="false">IF(AND($U107&gt;BN$6,$U107&lt;=BO$6),+$T107,0)</f>
        <v>0</v>
      </c>
      <c r="BP107" s="87" t="n">
        <f aca="false">IF(AND($U107&gt;BO$6,$U107&lt;=BP$6),+$T107,0)</f>
        <v>0</v>
      </c>
      <c r="BQ107" s="87" t="n">
        <f aca="false">IF(AND($U107&gt;BP$6,$U107&lt;=BQ$6),+$T107,0)</f>
        <v>0</v>
      </c>
      <c r="BR107" s="87" t="n">
        <f aca="false">IF(AND($U107&gt;BQ$6,$U107&lt;=BR$6),+$T107,0)</f>
        <v>0</v>
      </c>
      <c r="BS107" s="87" t="n">
        <f aca="false">IF(AND($U107&gt;BR$6,$U107&lt;=BS$6),+$T107,0)</f>
        <v>0</v>
      </c>
      <c r="BT107" s="87" t="n">
        <f aca="false">IF(AND($U107&gt;BS$6,$U107&lt;=BT$6),+$T107,0)</f>
        <v>0</v>
      </c>
      <c r="BU107" s="87" t="n">
        <f aca="false">IF(AND($U107&gt;BT$6,$U107&lt;=BU$6),+$T107,0)</f>
        <v>0</v>
      </c>
      <c r="BV107" s="87" t="n">
        <f aca="false">IF(AND($U107&gt;BU$6,$U107&lt;=BV$6),+$T107,0)</f>
        <v>0</v>
      </c>
      <c r="BW107" s="87" t="n">
        <f aca="false">IF(AND($U107&gt;BV$6,$U107&lt;=BW$6),+$T107,0)</f>
        <v>0</v>
      </c>
      <c r="BX107" s="87" t="n">
        <f aca="false">IF(AND($U107&gt;BW$6,$U107&lt;=BX$6),+$T107,0)</f>
        <v>0</v>
      </c>
      <c r="BY107" s="87" t="n">
        <f aca="false">IF(AND($U107&gt;BX$6,$U107&lt;=BY$6),+$T107,0)</f>
        <v>0</v>
      </c>
      <c r="BZ107" s="87" t="n">
        <f aca="false">IF(AND($U107&gt;BY$6,$U107&lt;=BZ$6),+$T107,0)</f>
        <v>0</v>
      </c>
      <c r="CA107" s="87" t="n">
        <f aca="false">IF(AND($U107&gt;BZ$6,$U107&lt;=CA$6),+$T107,0)</f>
        <v>0</v>
      </c>
      <c r="CB107" s="87" t="n">
        <f aca="false">IF(AND($U107&gt;CA$6,$U107&lt;=CB$6),+$T107,0)</f>
        <v>0</v>
      </c>
      <c r="CC107" s="87" t="n">
        <f aca="false">IF(AND($U107&gt;CB$6,$U107&lt;=CC$6),+$T107,0)</f>
        <v>0</v>
      </c>
      <c r="CD107" s="87" t="n">
        <f aca="false">IF(AND($U107&gt;CC$6,$U107&lt;=CD$6),+$T107,0)</f>
        <v>0</v>
      </c>
      <c r="CE107" s="87" t="n">
        <f aca="false">IF(AND($U107&gt;CD$6,$U107&lt;=CE$6),+$T107,0)</f>
        <v>0</v>
      </c>
      <c r="CF107" s="87" t="n">
        <f aca="false">IF(AND($U107&gt;CE$6,$U107&lt;=CF$6),+$T107,0)</f>
        <v>0</v>
      </c>
      <c r="CG107" s="87" t="n">
        <f aca="false">IF(AND($U107&gt;CF$6,$U107&lt;=CG$6),+$T107,0)</f>
        <v>0</v>
      </c>
      <c r="CH107" s="87" t="n">
        <f aca="false">IF(AND($U107&gt;CG$6,$U107&lt;=CH$6),+$T107,0)</f>
        <v>0</v>
      </c>
      <c r="CI107" s="87" t="n">
        <f aca="false">IF(AND($U107&gt;CH$6,$U107&lt;=CI$6),+$T107,0)</f>
        <v>0</v>
      </c>
      <c r="CJ107" s="87" t="n">
        <f aca="false">IF(AND($U107&gt;CI$6,$U107&lt;=CJ$6),+$T107,0)</f>
        <v>0</v>
      </c>
      <c r="CK107" s="87" t="n">
        <f aca="false">IF(AND($U107&gt;CJ$6,$U107&lt;=CK$6),+$T107,0)</f>
        <v>0</v>
      </c>
      <c r="CL107" s="87" t="n">
        <f aca="false">IF(AND($U107&gt;CK$6,$U107&lt;=CL$6),+$T107,0)</f>
        <v>0</v>
      </c>
      <c r="CM107" s="87" t="n">
        <f aca="false">IF(AND($U107&gt;CL$6,$U107&lt;=CM$6),+$T107,0)</f>
        <v>0</v>
      </c>
      <c r="CN107" s="87" t="n">
        <f aca="false">IF(AND($U107&gt;CM$6,$U107&lt;=CN$6),+$T107,0)</f>
        <v>0</v>
      </c>
      <c r="CO107" s="87" t="n">
        <f aca="false">IF(AND($U107&gt;CN$6,$U107&lt;=CO$6),+$T107,0)</f>
        <v>0</v>
      </c>
      <c r="CP107" s="87" t="n">
        <f aca="false">IF(AND($U107&gt;CO$6,$U107&lt;=CP$6),+$T107,0)</f>
        <v>0</v>
      </c>
      <c r="CQ107" s="87" t="n">
        <f aca="false">IF(AND($U107&gt;CP$6,$U107&lt;=CQ$6),+$T107,0)</f>
        <v>0</v>
      </c>
      <c r="CR107" s="87" t="n">
        <f aca="false">IF(AND($U107&gt;CQ$6,$U107&lt;=CR$6),+$T107,0)</f>
        <v>0</v>
      </c>
      <c r="CS107" s="87" t="n">
        <f aca="false">IF(AND($U107&gt;CR$6,$U107&lt;=CS$6),+$T107,0)</f>
        <v>0</v>
      </c>
      <c r="CT107" s="87" t="n">
        <f aca="false">IF(AND($U107&gt;CS$6,$U107&lt;=CT$6),+$T107,0)</f>
        <v>0</v>
      </c>
      <c r="CU107" s="87" t="n">
        <f aca="false">IF(AND($U107&gt;CT$6,$U107&lt;=CU$6),+$T107,0)</f>
        <v>0</v>
      </c>
      <c r="CV107" s="87" t="n">
        <f aca="false">IF(AND($U107&gt;CU$6,$U107&lt;=CV$6),+$T107,0)</f>
        <v>0</v>
      </c>
      <c r="CW107" s="87" t="n">
        <f aca="false">IF(AND($U107&gt;CV$6,$U107&lt;=CW$6),+$T107,0)</f>
        <v>0</v>
      </c>
      <c r="CX107" s="87" t="n">
        <f aca="false">IF(AND($U107&gt;CW$6,$U107&lt;=CX$6),+$T107,0)</f>
        <v>0</v>
      </c>
      <c r="CY107" s="87" t="n">
        <f aca="false">IF(AND($U107&gt;CX$6,$U107&lt;=CY$6),+$T107,0)</f>
        <v>0</v>
      </c>
      <c r="CZ107" s="87" t="n">
        <f aca="false">IF(AND($U107&gt;CY$6,$U107&lt;=CZ$6),+$T107,0)</f>
        <v>0</v>
      </c>
      <c r="DA107" s="87" t="n">
        <f aca="false">IF(AND($U107&gt;CZ$6,$U107&lt;=DA$6),+$T107,0)</f>
        <v>0</v>
      </c>
      <c r="DB107" s="87" t="n">
        <f aca="false">IF(AND($U107&gt;DA$6,$U107&lt;=DB$6),+$T107,0)</f>
        <v>0</v>
      </c>
      <c r="DC107" s="87" t="n">
        <f aca="false">IF(AND($U107&gt;DB$6,$U107&lt;=DC$6),+$T107,0)</f>
        <v>0</v>
      </c>
      <c r="DD107" s="87" t="n">
        <f aca="false">IF(AND($U107&gt;DC$6,$U107&lt;=DD$6),+$T107,0)</f>
        <v>0</v>
      </c>
      <c r="DE107" s="87" t="n">
        <f aca="false">IF(AND($U107&gt;DD$6,$U107&lt;=DE$6),+$T107,0)</f>
        <v>0.1</v>
      </c>
      <c r="DF107" s="87" t="n">
        <f aca="false">IF(AND($U107&gt;DE$6,$U107&lt;=DF$6),+$T107,0)</f>
        <v>0</v>
      </c>
      <c r="DG107" s="87" t="n">
        <f aca="false">IF(AND($U107&gt;DF$6,$U107&lt;=DG$6),+$T107,0)</f>
        <v>0</v>
      </c>
      <c r="DH107" s="87" t="n">
        <f aca="false">IF(AND($U107&gt;DG$6,$U107&lt;=DH$6),+$T107,0)</f>
        <v>0</v>
      </c>
      <c r="DI107" s="87" t="n">
        <f aca="false">IF(AND($U107&gt;DH$6,$U107&lt;=DI$6),+$T107,0)</f>
        <v>0</v>
      </c>
      <c r="DJ107" s="87" t="n">
        <f aca="false">IF(AND($U107&gt;DI$6,$U107&lt;=DJ$6),+$T107,0)</f>
        <v>0</v>
      </c>
      <c r="DK107" s="87" t="n">
        <f aca="false">IF(AND($U107&gt;DJ$6,$U107&lt;=DK$6),+$T107,0)</f>
        <v>0</v>
      </c>
      <c r="DL107" s="87" t="n">
        <f aca="false">IF(AND($U107&gt;DK$6,$U107&lt;=DL$6),+$T107,0)</f>
        <v>0</v>
      </c>
      <c r="DM107" s="87" t="n">
        <f aca="false">IF(AND($U107&gt;DL$6,$U107&lt;=DM$6),+$T107,0)</f>
        <v>0</v>
      </c>
      <c r="DN107" s="87" t="n">
        <f aca="false">IF(AND($U107&gt;DM$6,$U107&lt;=DN$6),+$T107,0)</f>
        <v>0</v>
      </c>
      <c r="DO107" s="87" t="n">
        <f aca="false">IF(AND($U107&gt;DN$6,$U107&lt;=DO$6),+$T107,0)</f>
        <v>0</v>
      </c>
      <c r="DP107" s="87" t="n">
        <f aca="false">IF(AND($U107&gt;DO$6,$U107&lt;=DP$6),+$T107,0)</f>
        <v>0</v>
      </c>
      <c r="DQ107" s="87" t="n">
        <f aca="false">IF(AND($U107&gt;DP$6,$U107&lt;=DQ$6),+$T107,0)</f>
        <v>0</v>
      </c>
      <c r="DR107" s="87" t="n">
        <f aca="false">IF(AND($U107&gt;DQ$6,$U107&lt;=DR$6),+$T107,0)</f>
        <v>0</v>
      </c>
      <c r="DS107" s="87" t="n">
        <f aca="false">IF(AND($U107&gt;DR$6,$U107&lt;=DS$6),+$T107,0)</f>
        <v>0</v>
      </c>
      <c r="DT107" s="87" t="n">
        <f aca="false">IF(AND($U107&gt;DS$6,$U107&lt;=DT$6),+$T107,0)</f>
        <v>0</v>
      </c>
      <c r="DU107" s="87" t="n">
        <f aca="false">IF(AND($U107&gt;DT$6,$U107&lt;=DU$6),+$T107,0)</f>
        <v>0</v>
      </c>
      <c r="DV107" s="87" t="n">
        <f aca="false">IF(AND($U107&gt;DU$6,$U107&lt;=DV$6),+$T107,0)</f>
        <v>0</v>
      </c>
      <c r="DW107" s="87" t="n">
        <f aca="false">IF(AND($U107&gt;DV$6,$U107&lt;=DW$6),+$T107,0)</f>
        <v>0</v>
      </c>
      <c r="DX107" s="87" t="n">
        <f aca="false">IF(AND($U107&gt;DW$6,$U107&lt;=DX$6),+$T107,0)</f>
        <v>0</v>
      </c>
      <c r="DY107" s="87" t="n">
        <f aca="false">IF(AND($U107&gt;DX$6,$U107&lt;=DY$6),+$T107,0)</f>
        <v>0</v>
      </c>
      <c r="DZ107" s="87" t="n">
        <f aca="false">IF(AND($U107&gt;DY$6,$U107&lt;=DZ$6),+$T107,0)</f>
        <v>0</v>
      </c>
      <c r="EA107" s="87" t="n">
        <f aca="false">IF(AND($U107&gt;DZ$6,$U107&lt;=EA$6),+$T107,0)</f>
        <v>0</v>
      </c>
      <c r="EB107" s="87" t="n">
        <f aca="false">IF(AND($U107&gt;EA$6,$U107&lt;=EB$6),+$T107,0)</f>
        <v>0</v>
      </c>
      <c r="EC107" s="87" t="n">
        <f aca="false">IF(AND($U107&gt;EB$6,$U107&lt;=EC$6),+$T107,0)</f>
        <v>0</v>
      </c>
      <c r="ED107" s="87" t="n">
        <f aca="false">IF(AND($U107&gt;EC$6,$U107&lt;=ED$6),+$T107,0)</f>
        <v>0</v>
      </c>
      <c r="EE107" s="87" t="n">
        <f aca="false">IF(AND($U107&gt;ED$6,$U107&lt;=EE$6),+$T107,0)</f>
        <v>0</v>
      </c>
      <c r="EF107" s="87" t="n">
        <f aca="false">IF(AND($U107&gt;EE$6,$U107&lt;=EF$6),+$T107,0)</f>
        <v>0</v>
      </c>
      <c r="EG107" s="87" t="n">
        <f aca="false">IF(AND($U107&gt;EF$6,$U107&lt;=EG$6),+$T107,0)</f>
        <v>0</v>
      </c>
      <c r="EH107" s="87" t="n">
        <f aca="false">IF(AND($U107&gt;EG$6,$U107&lt;=EH$6),+$T107,0)</f>
        <v>0</v>
      </c>
      <c r="EI107" s="87" t="n">
        <f aca="false">IF(AND($U107&gt;EH$6,$U107&lt;=EI$6),+$T107,0)</f>
        <v>0</v>
      </c>
      <c r="EJ107" s="87" t="n">
        <f aca="false">IF(AND($U107&gt;EI$6,$U107&lt;=EJ$6),+$T107,0)</f>
        <v>0</v>
      </c>
      <c r="EK107" s="87" t="n">
        <f aca="false">IF(AND($U107&gt;EJ$6,$U107&lt;=EK$6),+$T107,0)</f>
        <v>0</v>
      </c>
      <c r="EL107" s="87" t="n">
        <f aca="false">IF(AND($U107&gt;EK$6,$U107&lt;=EL$6),+$T107,0)</f>
        <v>0</v>
      </c>
      <c r="EM107" s="87" t="n">
        <f aca="false">IF(AND($U107&gt;EL$6,$U107&lt;=EM$6),+$T107,0)</f>
        <v>0</v>
      </c>
      <c r="EN107" s="87" t="n">
        <f aca="false">IF(AND($U107&gt;EM$6,$U107&lt;=EN$6),+$T107,0)</f>
        <v>0</v>
      </c>
      <c r="EO107" s="87" t="n">
        <f aca="false">IF(AND($U107&gt;EN$6,$U107&lt;=EO$6),+$T107,0)</f>
        <v>0</v>
      </c>
      <c r="EP107" s="87" t="n">
        <f aca="false">IF(AND($U107&gt;EO$6,$U107&lt;=EP$6),+$T107,0)</f>
        <v>0</v>
      </c>
      <c r="EQ107" s="87" t="n">
        <f aca="false">IF(AND($U107&gt;EP$6,$U107&lt;=EQ$6),+$T107,0)</f>
        <v>0</v>
      </c>
      <c r="ER107" s="87" t="n">
        <f aca="false">IF(AND($U107&gt;EQ$6,$U107&lt;=ER$6),+$T107,0)</f>
        <v>0</v>
      </c>
      <c r="ES107" s="87" t="n">
        <f aca="false">IF(AND($U107&gt;ER$6,$U107&lt;=ES$6),+$T107,0)</f>
        <v>0</v>
      </c>
      <c r="ET107" s="87" t="n">
        <f aca="false">IF(AND($U107&gt;ES$6,$U107&lt;=ET$6),+$T107,0)</f>
        <v>0</v>
      </c>
      <c r="EU107" s="87" t="n">
        <f aca="false">IF(AND($U107&gt;ET$6,$U107&lt;=EU$6),+$T107,0)</f>
        <v>0</v>
      </c>
      <c r="EV107" s="87" t="n">
        <f aca="false">IF(AND($U107&gt;EU$6,$U107&lt;=EV$6),+$T107,0)</f>
        <v>0</v>
      </c>
      <c r="EW107" s="87" t="n">
        <f aca="false">IF(AND($U107&gt;EV$6,$U107&lt;=EW$6),+$T107,0)</f>
        <v>0</v>
      </c>
      <c r="EX107" s="87" t="n">
        <f aca="false">IF(AND($U107&gt;EW$6,$U107&lt;=EX$6),+$T107,0)</f>
        <v>0</v>
      </c>
      <c r="EY107" s="87" t="n">
        <f aca="false">IF(AND($U107&gt;EX$6,$U107&lt;=EY$6),+$T107,0)</f>
        <v>0</v>
      </c>
      <c r="EZ107" s="87" t="n">
        <f aca="false">IF(AND($U107&gt;EY$6,$U107&lt;=EZ$6),+$T107,0)</f>
        <v>0</v>
      </c>
      <c r="FA107" s="87" t="n">
        <f aca="false">IF(AND($U107&gt;EZ$6,$U107&lt;=FA$6),+$T107,0)</f>
        <v>0</v>
      </c>
      <c r="FB107" s="87" t="n">
        <f aca="false">IF(AND($U107&gt;FA$6,$U107&lt;=FB$6),+$T107,0)</f>
        <v>0</v>
      </c>
      <c r="FC107" s="87" t="n">
        <f aca="false">IF(AND($U107&gt;FB$6,$U107&lt;=FC$6),+$T107,0)</f>
        <v>0</v>
      </c>
      <c r="FD107" s="87" t="n">
        <f aca="false">IF(AND($U107&gt;FC$6,$U107&lt;=FD$6),+$T107,0)</f>
        <v>0</v>
      </c>
      <c r="FE107" s="87" t="n">
        <f aca="false">IF(AND($U107&gt;FD$6,$U107&lt;=FE$6),+$T107,0)</f>
        <v>0</v>
      </c>
      <c r="FF107" s="87" t="n">
        <f aca="false">IF(AND($U107&gt;FE$6,$U107&lt;=FF$6),+$T107,0)</f>
        <v>0</v>
      </c>
      <c r="FG107" s="87" t="n">
        <f aca="false">IF(AND($U107&gt;FF$6,$U107&lt;=FG$6),+$T107,0)</f>
        <v>0</v>
      </c>
      <c r="FH107" s="87" t="n">
        <f aca="false">IF(AND($U107&gt;FG$6,$U107&lt;=FH$6),+$T107,0)</f>
        <v>0</v>
      </c>
      <c r="FI107" s="87" t="n">
        <f aca="false">IF(AND($U107&gt;FH$6,$U107&lt;=FI$6),+$T107,0)</f>
        <v>0</v>
      </c>
      <c r="FJ107" s="87" t="n">
        <f aca="false">IF(AND($U107&gt;FI$6,$U107&lt;=FJ$6),+$T107,0)</f>
        <v>0</v>
      </c>
      <c r="FK107" s="87" t="n">
        <f aca="false">IF(AND($U107&gt;FJ$6,$U107&lt;=FK$6),+$T107,0)</f>
        <v>0</v>
      </c>
      <c r="FL107" s="87" t="n">
        <f aca="false">IF(AND($U107&gt;FK$6,$U107&lt;=FL$6),+$T107,0)</f>
        <v>0</v>
      </c>
      <c r="FM107" s="87" t="n">
        <f aca="false">IF(AND($U107&gt;FL$6,$U107&lt;=FM$6),+$T107,0)</f>
        <v>0</v>
      </c>
      <c r="FN107" s="87" t="n">
        <f aca="false">IF(AND($U107&gt;FM$6,$U107&lt;=FN$6),+$T107,0)</f>
        <v>0</v>
      </c>
      <c r="FO107" s="87" t="n">
        <f aca="false">IF(AND($U107&gt;FN$6,$U107&lt;=FO$6),+$T107,0)</f>
        <v>0</v>
      </c>
      <c r="FP107" s="87" t="n">
        <f aca="false">IF(AND($U107&gt;FO$6,$U107&lt;=FP$6),+$T107,0)</f>
        <v>0</v>
      </c>
      <c r="FQ107" s="87" t="n">
        <f aca="false">IF(AND($U107&gt;FP$6,$U107&lt;=FQ$6),+$T107,0)</f>
        <v>0</v>
      </c>
      <c r="FR107" s="87" t="n">
        <f aca="false">IF(AND($U107&gt;FQ$6,$U107&lt;=FR$6),+$T107,0)</f>
        <v>0</v>
      </c>
      <c r="FS107" s="87" t="n">
        <f aca="false">IF(AND($U107&gt;FR$6,$U107&lt;=FS$6),+$T107,0)</f>
        <v>0</v>
      </c>
      <c r="FT107" s="87" t="n">
        <f aca="false">IF(AND($U107&gt;FS$6,$U107&lt;=FT$6),+$T107,0)</f>
        <v>0</v>
      </c>
      <c r="FU107" s="87" t="n">
        <f aca="false">IF(AND($U107&gt;FT$6,$U107&lt;=FU$6),+$T107,0)</f>
        <v>0</v>
      </c>
      <c r="FV107" s="87" t="n">
        <f aca="false">IF(AND($U107&gt;FU$6,$U107&lt;=FV$6),+$T107,0)</f>
        <v>0</v>
      </c>
      <c r="FW107" s="87" t="n">
        <f aca="false">IF(AND($U107&gt;FV$6,$U107&lt;=FW$6),+$T107,0)</f>
        <v>0</v>
      </c>
      <c r="FX107" s="87" t="n">
        <f aca="false">IF(AND($U107&gt;FW$6,$U107&lt;=FX$6),+$T107,0)</f>
        <v>0</v>
      </c>
      <c r="FY107" s="87" t="n">
        <f aca="false">IF(AND($U107&gt;FX$6,$U107&lt;=FY$6),+$T107,0)</f>
        <v>0</v>
      </c>
      <c r="FZ107" s="87" t="n">
        <f aca="false">IF(AND($U107&gt;FY$6,$U107&lt;=FZ$6),+$T107,0)</f>
        <v>0</v>
      </c>
      <c r="GA107" s="87" t="n">
        <f aca="false">IF(AND($U107&gt;FZ$6,$U107&lt;=GA$6),+$T107,0)</f>
        <v>0</v>
      </c>
      <c r="GB107" s="87" t="n">
        <f aca="false">IF(AND($U107&gt;GA$6,$U107&lt;=GB$6),+$T107,0)</f>
        <v>0</v>
      </c>
      <c r="GC107" s="18"/>
      <c r="GD107" s="65" t="n">
        <f aca="false">SUM($X107:$GC107)</f>
        <v>0.1</v>
      </c>
      <c r="GE107" s="65" t="n">
        <f aca="false">+GD107-T107</f>
        <v>0</v>
      </c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18"/>
      <c r="IE107" s="18"/>
      <c r="IF107" s="18"/>
      <c r="IG107" s="18"/>
      <c r="IH107" s="18"/>
      <c r="II107" s="18"/>
      <c r="IJ107" s="18"/>
      <c r="IK107" s="18"/>
      <c r="IL107" s="18"/>
      <c r="IM107" s="18"/>
      <c r="IN107" s="18"/>
      <c r="IO107" s="18"/>
      <c r="IP107" s="18"/>
      <c r="IQ107" s="18"/>
      <c r="IR107" s="18"/>
      <c r="IS107" s="18"/>
      <c r="IT107" s="18"/>
      <c r="IU107" s="18"/>
      <c r="IV107" s="18"/>
      <c r="IW107" s="18"/>
    </row>
    <row r="108" customFormat="false" ht="12.75" hidden="false" customHeight="false" outlineLevel="0" collapsed="false">
      <c r="A108" s="96" t="n">
        <v>5</v>
      </c>
      <c r="B108" s="86" t="s">
        <v>260</v>
      </c>
      <c r="C108" s="97" t="s">
        <v>257</v>
      </c>
      <c r="D108" s="98" t="s">
        <v>295</v>
      </c>
      <c r="E108" s="0" t="s">
        <v>296</v>
      </c>
      <c r="F108" s="99" t="n">
        <v>37134</v>
      </c>
      <c r="H108" s="88" t="s">
        <v>376</v>
      </c>
      <c r="I108" s="43" t="s">
        <v>232</v>
      </c>
      <c r="J108" s="39" t="s">
        <v>298</v>
      </c>
      <c r="K108" s="39"/>
      <c r="L108" s="101" t="s">
        <v>284</v>
      </c>
      <c r="M108" s="35"/>
      <c r="N108" s="35"/>
      <c r="O108" s="101"/>
      <c r="P108" s="101"/>
      <c r="Q108" s="101"/>
      <c r="R108" s="105" t="n">
        <v>15</v>
      </c>
      <c r="S108" s="101" t="s">
        <v>288</v>
      </c>
      <c r="T108" s="55" t="n">
        <f aca="false">IF($S108="USD",+$R108,VLOOKUP($S108,Rates!$A$3:$C$7,3)*$R108)</f>
        <v>15</v>
      </c>
      <c r="U108" s="122" t="n">
        <f aca="false">DATE(2002,1,14)</f>
        <v>37270</v>
      </c>
      <c r="V108" s="18"/>
      <c r="W108" s="18"/>
      <c r="X108" s="87" t="n">
        <f aca="false">IF(AND($U108&gt;W$6,$U108&lt;=X$6),+$T108,0)</f>
        <v>0</v>
      </c>
      <c r="Y108" s="87" t="n">
        <f aca="false">IF(AND($U108&gt;X$6,$U108&lt;=Y$6),+$T108,0)</f>
        <v>0</v>
      </c>
      <c r="Z108" s="118" t="n">
        <f aca="false">IF(AND($U108&gt;Y$6,$U108&lt;=Z$6),+$T108,0)</f>
        <v>15</v>
      </c>
      <c r="AA108" s="87" t="n">
        <f aca="false">IF(AND($U108&gt;Z$6,$U108&lt;=AA$6),+$T108,0)</f>
        <v>0</v>
      </c>
      <c r="AB108" s="87" t="n">
        <f aca="false">IF(AND($U108&gt;AA$6,$U108&lt;=AB$6),+$T108,0)</f>
        <v>0</v>
      </c>
      <c r="AC108" s="87" t="n">
        <f aca="false">IF(AND($U108&gt;AB$6,$U108&lt;=AC$6),+$T108,0)</f>
        <v>0</v>
      </c>
      <c r="AD108" s="87" t="n">
        <f aca="false">IF(AND($U108&gt;AC$6,$U108&lt;=AD$6),+$T108,0)</f>
        <v>0</v>
      </c>
      <c r="AE108" s="87" t="n">
        <f aca="false">IF(AND($U108&gt;AD$6,$U108&lt;=AE$6),+$T108,0)</f>
        <v>0</v>
      </c>
      <c r="AF108" s="87" t="n">
        <f aca="false">IF(AND($U108&gt;AE$6,$U108&lt;=AF$6),+$T108,0)</f>
        <v>0</v>
      </c>
      <c r="AG108" s="87" t="n">
        <f aca="false">IF(AND($U108&gt;AF$6,$U108&lt;=AG$6),+$T108,0)</f>
        <v>0</v>
      </c>
      <c r="AH108" s="87" t="n">
        <f aca="false">IF(AND($U108&gt;AG$6,$U108&lt;=AH$6),+$T108,0)</f>
        <v>0</v>
      </c>
      <c r="AI108" s="87" t="n">
        <f aca="false">IF(AND($U108&gt;AH$6,$U108&lt;=AI$6),+$T108,0)</f>
        <v>0</v>
      </c>
      <c r="AJ108" s="87" t="n">
        <f aca="false">IF(AND($U108&gt;AI$6,$U108&lt;=AJ$6),+$T108,0)</f>
        <v>0</v>
      </c>
      <c r="AK108" s="87" t="n">
        <f aca="false">IF(AND($U108&gt;AJ$6,$U108&lt;=AK$6),+$T108,0)</f>
        <v>0</v>
      </c>
      <c r="AL108" s="87" t="n">
        <f aca="false">IF(AND($U108&gt;AK$6,$U108&lt;=AL$6),+$T108,0)</f>
        <v>0</v>
      </c>
      <c r="AM108" s="87" t="n">
        <f aca="false">IF(AND($U108&gt;AL$6,$U108&lt;=AM$6),+$T108,0)</f>
        <v>0</v>
      </c>
      <c r="AN108" s="87" t="n">
        <f aca="false">IF(AND($U108&gt;AM$6,$U108&lt;=AN$6),+$T108,0)</f>
        <v>0</v>
      </c>
      <c r="AO108" s="87" t="n">
        <f aca="false">IF(AND($U108&gt;AN$6,$U108&lt;=AO$6),+$T108,0)</f>
        <v>0</v>
      </c>
      <c r="AP108" s="87" t="n">
        <f aca="false">IF(AND($U108&gt;AO$6,$U108&lt;=AP$6),+$T108,0)</f>
        <v>0</v>
      </c>
      <c r="AQ108" s="87" t="n">
        <f aca="false">IF(AND($U108&gt;AP$6,$U108&lt;=AQ$6),+$T108,0)</f>
        <v>0</v>
      </c>
      <c r="AR108" s="87" t="n">
        <f aca="false">IF(AND($U108&gt;AQ$6,$U108&lt;=AR$6),+$T108,0)</f>
        <v>0</v>
      </c>
      <c r="AS108" s="87" t="n">
        <f aca="false">IF(AND($U108&gt;AR$6,$U108&lt;=AS$6),+$T108,0)</f>
        <v>0</v>
      </c>
      <c r="AT108" s="87" t="n">
        <f aca="false">IF(AND($U108&gt;AS$6,$U108&lt;=AT$6),+$T108,0)</f>
        <v>0</v>
      </c>
      <c r="AU108" s="87" t="n">
        <f aca="false">IF(AND($U108&gt;AT$6,$U108&lt;=AU$6),+$T108,0)</f>
        <v>0</v>
      </c>
      <c r="AV108" s="87" t="n">
        <f aca="false">IF(AND($U108&gt;AU$6,$U108&lt;=AV$6),+$T108,0)</f>
        <v>0</v>
      </c>
      <c r="AW108" s="87" t="n">
        <f aca="false">IF(AND($U108&gt;AV$6,$U108&lt;=AW$6),+$T108,0)</f>
        <v>0</v>
      </c>
      <c r="AX108" s="87" t="n">
        <f aca="false">IF(AND($U108&gt;AW$6,$U108&lt;=AX$6),+$T108,0)</f>
        <v>0</v>
      </c>
      <c r="AY108" s="87" t="n">
        <f aca="false">IF(AND($U108&gt;AX$6,$U108&lt;=AY$6),+$T108,0)</f>
        <v>0</v>
      </c>
      <c r="AZ108" s="87" t="n">
        <f aca="false">IF(AND($U108&gt;AY$6,$U108&lt;=AZ$6),+$T108,0)</f>
        <v>0</v>
      </c>
      <c r="BA108" s="87" t="n">
        <f aca="false">IF(AND($U108&gt;AZ$6,$U108&lt;=BA$6),+$T108,0)</f>
        <v>0</v>
      </c>
      <c r="BB108" s="87" t="n">
        <f aca="false">IF(AND($U108&gt;BA$6,$U108&lt;=BB$6),+$T108,0)</f>
        <v>0</v>
      </c>
      <c r="BC108" s="87" t="n">
        <f aca="false">IF(AND($U108&gt;BB$6,$U108&lt;=BC$6),+$T108,0)</f>
        <v>0</v>
      </c>
      <c r="BD108" s="87" t="n">
        <f aca="false">IF(AND($U108&gt;BC$6,$U108&lt;=BD$6),+$T108,0)</f>
        <v>0</v>
      </c>
      <c r="BE108" s="87" t="n">
        <f aca="false">IF(AND($U108&gt;BD$6,$U108&lt;=BE$6),+$T108,0)</f>
        <v>0</v>
      </c>
      <c r="BF108" s="87" t="n">
        <f aca="false">IF(AND($U108&gt;BE$6,$U108&lt;=BF$6),+$T108,0)</f>
        <v>0</v>
      </c>
      <c r="BG108" s="87" t="n">
        <f aca="false">IF(AND($U108&gt;BF$6,$U108&lt;=BG$6),+$T108,0)</f>
        <v>0</v>
      </c>
      <c r="BH108" s="87" t="n">
        <f aca="false">IF(AND($U108&gt;BG$6,$U108&lt;=BH$6),+$T108,0)</f>
        <v>0</v>
      </c>
      <c r="BI108" s="87" t="n">
        <f aca="false">IF(AND($U108&gt;BH$6,$U108&lt;=BI$6),+$T108,0)</f>
        <v>0</v>
      </c>
      <c r="BJ108" s="87" t="n">
        <f aca="false">IF(AND($U108&gt;BI$6,$U108&lt;=BJ$6),+$T108,0)</f>
        <v>0</v>
      </c>
      <c r="BK108" s="87" t="n">
        <f aca="false">IF(AND($U108&gt;BJ$6,$U108&lt;=BK$6),+$T108,0)</f>
        <v>0</v>
      </c>
      <c r="BL108" s="87" t="n">
        <f aca="false">IF(AND($U108&gt;BK$6,$U108&lt;=BL$6),+$T108,0)</f>
        <v>0</v>
      </c>
      <c r="BM108" s="87" t="n">
        <f aca="false">IF(AND($U108&gt;BL$6,$U108&lt;=BM$6),+$T108,0)</f>
        <v>0</v>
      </c>
      <c r="BN108" s="87" t="n">
        <f aca="false">IF(AND($U108&gt;BM$6,$U108&lt;=BN$6),+$T108,0)</f>
        <v>0</v>
      </c>
      <c r="BO108" s="87" t="n">
        <f aca="false">IF(AND($U108&gt;BN$6,$U108&lt;=BO$6),+$T108,0)</f>
        <v>0</v>
      </c>
      <c r="BP108" s="87" t="n">
        <f aca="false">IF(AND($U108&gt;BO$6,$U108&lt;=BP$6),+$T108,0)</f>
        <v>0</v>
      </c>
      <c r="BQ108" s="87" t="n">
        <f aca="false">IF(AND($U108&gt;BP$6,$U108&lt;=BQ$6),+$T108,0)</f>
        <v>0</v>
      </c>
      <c r="BR108" s="87" t="n">
        <f aca="false">IF(AND($U108&gt;BQ$6,$U108&lt;=BR$6),+$T108,0)</f>
        <v>0</v>
      </c>
      <c r="BS108" s="87" t="n">
        <f aca="false">IF(AND($U108&gt;BR$6,$U108&lt;=BS$6),+$T108,0)</f>
        <v>0</v>
      </c>
      <c r="BT108" s="87" t="n">
        <f aca="false">IF(AND($U108&gt;BS$6,$U108&lt;=BT$6),+$T108,0)</f>
        <v>0</v>
      </c>
      <c r="BU108" s="87" t="n">
        <f aca="false">IF(AND($U108&gt;BT$6,$U108&lt;=BU$6),+$T108,0)</f>
        <v>0</v>
      </c>
      <c r="BV108" s="87" t="n">
        <f aca="false">IF(AND($U108&gt;BU$6,$U108&lt;=BV$6),+$T108,0)</f>
        <v>0</v>
      </c>
      <c r="BW108" s="87" t="n">
        <f aca="false">IF(AND($U108&gt;BV$6,$U108&lt;=BW$6),+$T108,0)</f>
        <v>0</v>
      </c>
      <c r="BX108" s="87" t="n">
        <f aca="false">IF(AND($U108&gt;BW$6,$U108&lt;=BX$6),+$T108,0)</f>
        <v>0</v>
      </c>
      <c r="BY108" s="87" t="n">
        <f aca="false">IF(AND($U108&gt;BX$6,$U108&lt;=BY$6),+$T108,0)</f>
        <v>0</v>
      </c>
      <c r="BZ108" s="87" t="n">
        <f aca="false">IF(AND($U108&gt;BY$6,$U108&lt;=BZ$6),+$T108,0)</f>
        <v>0</v>
      </c>
      <c r="CA108" s="87" t="n">
        <f aca="false">IF(AND($U108&gt;BZ$6,$U108&lt;=CA$6),+$T108,0)</f>
        <v>0</v>
      </c>
      <c r="CB108" s="87" t="n">
        <f aca="false">IF(AND($U108&gt;CA$6,$U108&lt;=CB$6),+$T108,0)</f>
        <v>0</v>
      </c>
      <c r="CC108" s="87" t="n">
        <f aca="false">IF(AND($U108&gt;CB$6,$U108&lt;=CC$6),+$T108,0)</f>
        <v>0</v>
      </c>
      <c r="CD108" s="87" t="n">
        <f aca="false">IF(AND($U108&gt;CC$6,$U108&lt;=CD$6),+$T108,0)</f>
        <v>0</v>
      </c>
      <c r="CE108" s="87" t="n">
        <f aca="false">IF(AND($U108&gt;CD$6,$U108&lt;=CE$6),+$T108,0)</f>
        <v>0</v>
      </c>
      <c r="CF108" s="87" t="n">
        <f aca="false">IF(AND($U108&gt;CE$6,$U108&lt;=CF$6),+$T108,0)</f>
        <v>0</v>
      </c>
      <c r="CG108" s="87" t="n">
        <f aca="false">IF(AND($U108&gt;CF$6,$U108&lt;=CG$6),+$T108,0)</f>
        <v>0</v>
      </c>
      <c r="CH108" s="87" t="n">
        <f aca="false">IF(AND($U108&gt;CG$6,$U108&lt;=CH$6),+$T108,0)</f>
        <v>0</v>
      </c>
      <c r="CI108" s="87" t="n">
        <f aca="false">IF(AND($U108&gt;CH$6,$U108&lt;=CI$6),+$T108,0)</f>
        <v>0</v>
      </c>
      <c r="CJ108" s="87" t="n">
        <f aca="false">IF(AND($U108&gt;CI$6,$U108&lt;=CJ$6),+$T108,0)</f>
        <v>0</v>
      </c>
      <c r="CK108" s="87" t="n">
        <f aca="false">IF(AND($U108&gt;CJ$6,$U108&lt;=CK$6),+$T108,0)</f>
        <v>0</v>
      </c>
      <c r="CL108" s="87" t="n">
        <f aca="false">IF(AND($U108&gt;CK$6,$U108&lt;=CL$6),+$T108,0)</f>
        <v>0</v>
      </c>
      <c r="CM108" s="87" t="n">
        <f aca="false">IF(AND($U108&gt;CL$6,$U108&lt;=CM$6),+$T108,0)</f>
        <v>0</v>
      </c>
      <c r="CN108" s="87" t="n">
        <f aca="false">IF(AND($U108&gt;CM$6,$U108&lt;=CN$6),+$T108,0)</f>
        <v>0</v>
      </c>
      <c r="CO108" s="87" t="n">
        <f aca="false">IF(AND($U108&gt;CN$6,$U108&lt;=CO$6),+$T108,0)</f>
        <v>0</v>
      </c>
      <c r="CP108" s="87" t="n">
        <f aca="false">IF(AND($U108&gt;CO$6,$U108&lt;=CP$6),+$T108,0)</f>
        <v>0</v>
      </c>
      <c r="CQ108" s="87" t="n">
        <f aca="false">IF(AND($U108&gt;CP$6,$U108&lt;=CQ$6),+$T108,0)</f>
        <v>0</v>
      </c>
      <c r="CR108" s="87" t="n">
        <f aca="false">IF(AND($U108&gt;CQ$6,$U108&lt;=CR$6),+$T108,0)</f>
        <v>0</v>
      </c>
      <c r="CS108" s="87" t="n">
        <f aca="false">IF(AND($U108&gt;CR$6,$U108&lt;=CS$6),+$T108,0)</f>
        <v>0</v>
      </c>
      <c r="CT108" s="87" t="n">
        <f aca="false">IF(AND($U108&gt;CS$6,$U108&lt;=CT$6),+$T108,0)</f>
        <v>0</v>
      </c>
      <c r="CU108" s="87" t="n">
        <f aca="false">IF(AND($U108&gt;CT$6,$U108&lt;=CU$6),+$T108,0)</f>
        <v>0</v>
      </c>
      <c r="CV108" s="87" t="n">
        <f aca="false">IF(AND($U108&gt;CU$6,$U108&lt;=CV$6),+$T108,0)</f>
        <v>0</v>
      </c>
      <c r="CW108" s="87" t="n">
        <f aca="false">IF(AND($U108&gt;CV$6,$U108&lt;=CW$6),+$T108,0)</f>
        <v>0</v>
      </c>
      <c r="CX108" s="87" t="n">
        <f aca="false">IF(AND($U108&gt;CW$6,$U108&lt;=CX$6),+$T108,0)</f>
        <v>0</v>
      </c>
      <c r="CY108" s="87" t="n">
        <f aca="false">IF(AND($U108&gt;CX$6,$U108&lt;=CY$6),+$T108,0)</f>
        <v>0</v>
      </c>
      <c r="CZ108" s="87" t="n">
        <f aca="false">IF(AND($U108&gt;CY$6,$U108&lt;=CZ$6),+$T108,0)</f>
        <v>0</v>
      </c>
      <c r="DA108" s="87" t="n">
        <f aca="false">IF(AND($U108&gt;CZ$6,$U108&lt;=DA$6),+$T108,0)</f>
        <v>0</v>
      </c>
      <c r="DB108" s="87" t="n">
        <f aca="false">IF(AND($U108&gt;DA$6,$U108&lt;=DB$6),+$T108,0)</f>
        <v>0</v>
      </c>
      <c r="DC108" s="87" t="n">
        <f aca="false">IF(AND($U108&gt;DB$6,$U108&lt;=DC$6),+$T108,0)</f>
        <v>0</v>
      </c>
      <c r="DD108" s="87" t="n">
        <f aca="false">IF(AND($U108&gt;DC$6,$U108&lt;=DD$6),+$T108,0)</f>
        <v>0</v>
      </c>
      <c r="DE108" s="87" t="n">
        <f aca="false">IF(AND($U108&gt;DD$6,$U108&lt;=DE$6),+$T108,0)</f>
        <v>0</v>
      </c>
      <c r="DF108" s="87" t="n">
        <f aca="false">IF(AND($U108&gt;DE$6,$U108&lt;=DF$6),+$T108,0)</f>
        <v>0</v>
      </c>
      <c r="DG108" s="87" t="n">
        <f aca="false">IF(AND($U108&gt;DF$6,$U108&lt;=DG$6),+$T108,0)</f>
        <v>0</v>
      </c>
      <c r="DH108" s="87" t="n">
        <f aca="false">IF(AND($U108&gt;DG$6,$U108&lt;=DH$6),+$T108,0)</f>
        <v>0</v>
      </c>
      <c r="DI108" s="87" t="n">
        <f aca="false">IF(AND($U108&gt;DH$6,$U108&lt;=DI$6),+$T108,0)</f>
        <v>0</v>
      </c>
      <c r="DJ108" s="87" t="n">
        <f aca="false">IF(AND($U108&gt;DI$6,$U108&lt;=DJ$6),+$T108,0)</f>
        <v>0</v>
      </c>
      <c r="DK108" s="87" t="n">
        <f aca="false">IF(AND($U108&gt;DJ$6,$U108&lt;=DK$6),+$T108,0)</f>
        <v>0</v>
      </c>
      <c r="DL108" s="87" t="n">
        <f aca="false">IF(AND($U108&gt;DK$6,$U108&lt;=DL$6),+$T108,0)</f>
        <v>0</v>
      </c>
      <c r="DM108" s="87" t="n">
        <f aca="false">IF(AND($U108&gt;DL$6,$U108&lt;=DM$6),+$T108,0)</f>
        <v>0</v>
      </c>
      <c r="DN108" s="87" t="n">
        <f aca="false">IF(AND($U108&gt;DM$6,$U108&lt;=DN$6),+$T108,0)</f>
        <v>0</v>
      </c>
      <c r="DO108" s="87" t="n">
        <f aca="false">IF(AND($U108&gt;DN$6,$U108&lt;=DO$6),+$T108,0)</f>
        <v>0</v>
      </c>
      <c r="DP108" s="87" t="n">
        <f aca="false">IF(AND($U108&gt;DO$6,$U108&lt;=DP$6),+$T108,0)</f>
        <v>0</v>
      </c>
      <c r="DQ108" s="87" t="n">
        <f aca="false">IF(AND($U108&gt;DP$6,$U108&lt;=DQ$6),+$T108,0)</f>
        <v>0</v>
      </c>
      <c r="DR108" s="87" t="n">
        <f aca="false">IF(AND($U108&gt;DQ$6,$U108&lt;=DR$6),+$T108,0)</f>
        <v>0</v>
      </c>
      <c r="DS108" s="87" t="n">
        <f aca="false">IF(AND($U108&gt;DR$6,$U108&lt;=DS$6),+$T108,0)</f>
        <v>0</v>
      </c>
      <c r="DT108" s="87" t="n">
        <f aca="false">IF(AND($U108&gt;DS$6,$U108&lt;=DT$6),+$T108,0)</f>
        <v>0</v>
      </c>
      <c r="DU108" s="87" t="n">
        <f aca="false">IF(AND($U108&gt;DT$6,$U108&lt;=DU$6),+$T108,0)</f>
        <v>0</v>
      </c>
      <c r="DV108" s="87" t="n">
        <f aca="false">IF(AND($U108&gt;DU$6,$U108&lt;=DV$6),+$T108,0)</f>
        <v>0</v>
      </c>
      <c r="DW108" s="87" t="n">
        <f aca="false">IF(AND($U108&gt;DV$6,$U108&lt;=DW$6),+$T108,0)</f>
        <v>0</v>
      </c>
      <c r="DX108" s="87" t="n">
        <f aca="false">IF(AND($U108&gt;DW$6,$U108&lt;=DX$6),+$T108,0)</f>
        <v>0</v>
      </c>
      <c r="DY108" s="87" t="n">
        <f aca="false">IF(AND($U108&gt;DX$6,$U108&lt;=DY$6),+$T108,0)</f>
        <v>0</v>
      </c>
      <c r="DZ108" s="87" t="n">
        <f aca="false">IF(AND($U108&gt;DY$6,$U108&lt;=DZ$6),+$T108,0)</f>
        <v>0</v>
      </c>
      <c r="EA108" s="87" t="n">
        <f aca="false">IF(AND($U108&gt;DZ$6,$U108&lt;=EA$6),+$T108,0)</f>
        <v>0</v>
      </c>
      <c r="EB108" s="87" t="n">
        <f aca="false">IF(AND($U108&gt;EA$6,$U108&lt;=EB$6),+$T108,0)</f>
        <v>0</v>
      </c>
      <c r="EC108" s="87" t="n">
        <f aca="false">IF(AND($U108&gt;EB$6,$U108&lt;=EC$6),+$T108,0)</f>
        <v>0</v>
      </c>
      <c r="ED108" s="87" t="n">
        <f aca="false">IF(AND($U108&gt;EC$6,$U108&lt;=ED$6),+$T108,0)</f>
        <v>0</v>
      </c>
      <c r="EE108" s="87" t="n">
        <f aca="false">IF(AND($U108&gt;ED$6,$U108&lt;=EE$6),+$T108,0)</f>
        <v>0</v>
      </c>
      <c r="EF108" s="87" t="n">
        <f aca="false">IF(AND($U108&gt;EE$6,$U108&lt;=EF$6),+$T108,0)</f>
        <v>0</v>
      </c>
      <c r="EG108" s="87" t="n">
        <f aca="false">IF(AND($U108&gt;EF$6,$U108&lt;=EG$6),+$T108,0)</f>
        <v>0</v>
      </c>
      <c r="EH108" s="87" t="n">
        <f aca="false">IF(AND($U108&gt;EG$6,$U108&lt;=EH$6),+$T108,0)</f>
        <v>0</v>
      </c>
      <c r="EI108" s="87" t="n">
        <f aca="false">IF(AND($U108&gt;EH$6,$U108&lt;=EI$6),+$T108,0)</f>
        <v>0</v>
      </c>
      <c r="EJ108" s="87" t="n">
        <f aca="false">IF(AND($U108&gt;EI$6,$U108&lt;=EJ$6),+$T108,0)</f>
        <v>0</v>
      </c>
      <c r="EK108" s="87" t="n">
        <f aca="false">IF(AND($U108&gt;EJ$6,$U108&lt;=EK$6),+$T108,0)</f>
        <v>0</v>
      </c>
      <c r="EL108" s="87" t="n">
        <f aca="false">IF(AND($U108&gt;EK$6,$U108&lt;=EL$6),+$T108,0)</f>
        <v>0</v>
      </c>
      <c r="EM108" s="87" t="n">
        <f aca="false">IF(AND($U108&gt;EL$6,$U108&lt;=EM$6),+$T108,0)</f>
        <v>0</v>
      </c>
      <c r="EN108" s="87" t="n">
        <f aca="false">IF(AND($U108&gt;EM$6,$U108&lt;=EN$6),+$T108,0)</f>
        <v>0</v>
      </c>
      <c r="EO108" s="87" t="n">
        <f aca="false">IF(AND($U108&gt;EN$6,$U108&lt;=EO$6),+$T108,0)</f>
        <v>0</v>
      </c>
      <c r="EP108" s="87" t="n">
        <f aca="false">IF(AND($U108&gt;EO$6,$U108&lt;=EP$6),+$T108,0)</f>
        <v>0</v>
      </c>
      <c r="EQ108" s="87" t="n">
        <f aca="false">IF(AND($U108&gt;EP$6,$U108&lt;=EQ$6),+$T108,0)</f>
        <v>0</v>
      </c>
      <c r="ER108" s="87" t="n">
        <f aca="false">IF(AND($U108&gt;EQ$6,$U108&lt;=ER$6),+$T108,0)</f>
        <v>0</v>
      </c>
      <c r="ES108" s="87" t="n">
        <f aca="false">IF(AND($U108&gt;ER$6,$U108&lt;=ES$6),+$T108,0)</f>
        <v>0</v>
      </c>
      <c r="ET108" s="87" t="n">
        <f aca="false">IF(AND($U108&gt;ES$6,$U108&lt;=ET$6),+$T108,0)</f>
        <v>0</v>
      </c>
      <c r="EU108" s="87" t="n">
        <f aca="false">IF(AND($U108&gt;ET$6,$U108&lt;=EU$6),+$T108,0)</f>
        <v>0</v>
      </c>
      <c r="EV108" s="87" t="n">
        <f aca="false">IF(AND($U108&gt;EU$6,$U108&lt;=EV$6),+$T108,0)</f>
        <v>0</v>
      </c>
      <c r="EW108" s="87" t="n">
        <f aca="false">IF(AND($U108&gt;EV$6,$U108&lt;=EW$6),+$T108,0)</f>
        <v>0</v>
      </c>
      <c r="EX108" s="87" t="n">
        <f aca="false">IF(AND($U108&gt;EW$6,$U108&lt;=EX$6),+$T108,0)</f>
        <v>0</v>
      </c>
      <c r="EY108" s="87" t="n">
        <f aca="false">IF(AND($U108&gt;EX$6,$U108&lt;=EY$6),+$T108,0)</f>
        <v>0</v>
      </c>
      <c r="EZ108" s="87" t="n">
        <f aca="false">IF(AND($U108&gt;EY$6,$U108&lt;=EZ$6),+$T108,0)</f>
        <v>0</v>
      </c>
      <c r="FA108" s="87" t="n">
        <f aca="false">IF(AND($U108&gt;EZ$6,$U108&lt;=FA$6),+$T108,0)</f>
        <v>0</v>
      </c>
      <c r="FB108" s="87" t="n">
        <f aca="false">IF(AND($U108&gt;FA$6,$U108&lt;=FB$6),+$T108,0)</f>
        <v>0</v>
      </c>
      <c r="FC108" s="87" t="n">
        <f aca="false">IF(AND($U108&gt;FB$6,$U108&lt;=FC$6),+$T108,0)</f>
        <v>0</v>
      </c>
      <c r="FD108" s="87" t="n">
        <f aca="false">IF(AND($U108&gt;FC$6,$U108&lt;=FD$6),+$T108,0)</f>
        <v>0</v>
      </c>
      <c r="FE108" s="87" t="n">
        <f aca="false">IF(AND($U108&gt;FD$6,$U108&lt;=FE$6),+$T108,0)</f>
        <v>0</v>
      </c>
      <c r="FF108" s="87" t="n">
        <f aca="false">IF(AND($U108&gt;FE$6,$U108&lt;=FF$6),+$T108,0)</f>
        <v>0</v>
      </c>
      <c r="FG108" s="87" t="n">
        <f aca="false">IF(AND($U108&gt;FF$6,$U108&lt;=FG$6),+$T108,0)</f>
        <v>0</v>
      </c>
      <c r="FH108" s="87" t="n">
        <f aca="false">IF(AND($U108&gt;FG$6,$U108&lt;=FH$6),+$T108,0)</f>
        <v>0</v>
      </c>
      <c r="FI108" s="87" t="n">
        <f aca="false">IF(AND($U108&gt;FH$6,$U108&lt;=FI$6),+$T108,0)</f>
        <v>0</v>
      </c>
      <c r="FJ108" s="87" t="n">
        <f aca="false">IF(AND($U108&gt;FI$6,$U108&lt;=FJ$6),+$T108,0)</f>
        <v>0</v>
      </c>
      <c r="FK108" s="87" t="n">
        <f aca="false">IF(AND($U108&gt;FJ$6,$U108&lt;=FK$6),+$T108,0)</f>
        <v>0</v>
      </c>
      <c r="FL108" s="87" t="n">
        <f aca="false">IF(AND($U108&gt;FK$6,$U108&lt;=FL$6),+$T108,0)</f>
        <v>0</v>
      </c>
      <c r="FM108" s="87" t="n">
        <f aca="false">IF(AND($U108&gt;FL$6,$U108&lt;=FM$6),+$T108,0)</f>
        <v>0</v>
      </c>
      <c r="FN108" s="87" t="n">
        <f aca="false">IF(AND($U108&gt;FM$6,$U108&lt;=FN$6),+$T108,0)</f>
        <v>0</v>
      </c>
      <c r="FO108" s="87" t="n">
        <f aca="false">IF(AND($U108&gt;FN$6,$U108&lt;=FO$6),+$T108,0)</f>
        <v>0</v>
      </c>
      <c r="FP108" s="87" t="n">
        <f aca="false">IF(AND($U108&gt;FO$6,$U108&lt;=FP$6),+$T108,0)</f>
        <v>0</v>
      </c>
      <c r="FQ108" s="87" t="n">
        <f aca="false">IF(AND($U108&gt;FP$6,$U108&lt;=FQ$6),+$T108,0)</f>
        <v>0</v>
      </c>
      <c r="FR108" s="87" t="n">
        <f aca="false">IF(AND($U108&gt;FQ$6,$U108&lt;=FR$6),+$T108,0)</f>
        <v>0</v>
      </c>
      <c r="FS108" s="87" t="n">
        <f aca="false">IF(AND($U108&gt;FR$6,$U108&lt;=FS$6),+$T108,0)</f>
        <v>0</v>
      </c>
      <c r="FT108" s="87" t="n">
        <f aca="false">IF(AND($U108&gt;FS$6,$U108&lt;=FT$6),+$T108,0)</f>
        <v>0</v>
      </c>
      <c r="FU108" s="87" t="n">
        <f aca="false">IF(AND($U108&gt;FT$6,$U108&lt;=FU$6),+$T108,0)</f>
        <v>0</v>
      </c>
      <c r="FV108" s="87" t="n">
        <f aca="false">IF(AND($U108&gt;FU$6,$U108&lt;=FV$6),+$T108,0)</f>
        <v>0</v>
      </c>
      <c r="FW108" s="87" t="n">
        <f aca="false">IF(AND($U108&gt;FV$6,$U108&lt;=FW$6),+$T108,0)</f>
        <v>0</v>
      </c>
      <c r="FX108" s="87" t="n">
        <f aca="false">IF(AND($U108&gt;FW$6,$U108&lt;=FX$6),+$T108,0)</f>
        <v>0</v>
      </c>
      <c r="FY108" s="87" t="n">
        <f aca="false">IF(AND($U108&gt;FX$6,$U108&lt;=FY$6),+$T108,0)</f>
        <v>0</v>
      </c>
      <c r="FZ108" s="87" t="n">
        <f aca="false">IF(AND($U108&gt;FY$6,$U108&lt;=FZ$6),+$T108,0)</f>
        <v>0</v>
      </c>
      <c r="GA108" s="87" t="n">
        <f aca="false">IF(AND($U108&gt;FZ$6,$U108&lt;=GA$6),+$T108,0)</f>
        <v>0</v>
      </c>
      <c r="GB108" s="87" t="n">
        <f aca="false">IF(AND($U108&gt;GA$6,$U108&lt;=GB$6),+$T108,0)</f>
        <v>0</v>
      </c>
      <c r="GC108" s="18"/>
      <c r="GD108" s="65" t="n">
        <f aca="false">SUM($X108:$GC108)</f>
        <v>15</v>
      </c>
      <c r="GE108" s="65" t="n">
        <f aca="false">+GD108-T108</f>
        <v>0</v>
      </c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  <c r="HE108" s="18"/>
      <c r="HF108" s="18"/>
      <c r="HG108" s="18"/>
      <c r="HH108" s="18"/>
      <c r="HI108" s="18"/>
      <c r="HJ108" s="18"/>
      <c r="HK108" s="18"/>
      <c r="HL108" s="18"/>
      <c r="HM108" s="18"/>
      <c r="HN108" s="18"/>
      <c r="HO108" s="18"/>
      <c r="HP108" s="18"/>
      <c r="HQ108" s="18"/>
      <c r="HR108" s="18"/>
      <c r="HS108" s="18"/>
      <c r="HT108" s="18"/>
      <c r="HU108" s="18"/>
      <c r="HV108" s="18"/>
      <c r="HW108" s="18"/>
      <c r="HX108" s="18"/>
      <c r="HY108" s="18"/>
      <c r="HZ108" s="18"/>
      <c r="IA108" s="18"/>
      <c r="IB108" s="18"/>
      <c r="IC108" s="18"/>
      <c r="ID108" s="18"/>
      <c r="IE108" s="18"/>
      <c r="IF108" s="18"/>
      <c r="IG108" s="18"/>
      <c r="IH108" s="18"/>
      <c r="II108" s="18"/>
      <c r="IJ108" s="18"/>
      <c r="IK108" s="18"/>
      <c r="IL108" s="18"/>
      <c r="IM108" s="18"/>
      <c r="IN108" s="18"/>
      <c r="IO108" s="18"/>
      <c r="IP108" s="18"/>
      <c r="IQ108" s="18"/>
      <c r="IR108" s="18"/>
      <c r="IS108" s="18"/>
      <c r="IT108" s="18"/>
      <c r="IU108" s="18"/>
      <c r="IV108" s="18"/>
      <c r="IW108" s="18"/>
    </row>
    <row r="109" customFormat="false" ht="12.75" hidden="false" customHeight="false" outlineLevel="0" collapsed="false">
      <c r="A109" s="96" t="n">
        <v>5</v>
      </c>
      <c r="B109" s="86" t="s">
        <v>260</v>
      </c>
      <c r="C109" s="97" t="s">
        <v>257</v>
      </c>
      <c r="D109" s="98" t="s">
        <v>295</v>
      </c>
      <c r="E109" s="0" t="s">
        <v>296</v>
      </c>
      <c r="F109" s="99" t="n">
        <v>37134</v>
      </c>
      <c r="H109" s="88" t="s">
        <v>376</v>
      </c>
      <c r="I109" s="43" t="s">
        <v>377</v>
      </c>
      <c r="J109" s="39" t="s">
        <v>298</v>
      </c>
      <c r="K109" s="39"/>
      <c r="L109" s="101" t="s">
        <v>284</v>
      </c>
      <c r="M109" s="35"/>
      <c r="N109" s="35"/>
      <c r="O109" s="101"/>
      <c r="P109" s="101"/>
      <c r="Q109" s="101"/>
      <c r="R109" s="105" t="n">
        <v>40</v>
      </c>
      <c r="S109" s="101" t="s">
        <v>288</v>
      </c>
      <c r="T109" s="55" t="n">
        <f aca="false">IF($S109="USD",+$R109,VLOOKUP($S109,Rates!$A$3:$C$7,3)*$R109)</f>
        <v>40</v>
      </c>
      <c r="U109" s="122" t="n">
        <v>37848</v>
      </c>
      <c r="V109" s="18"/>
      <c r="W109" s="18"/>
      <c r="X109" s="87" t="n">
        <f aca="false">IF(AND($U109&gt;W$6,$U109&lt;=X$6),+$T109,0)</f>
        <v>0</v>
      </c>
      <c r="Y109" s="87" t="n">
        <f aca="false">IF(AND($U109&gt;X$6,$U109&lt;=Y$6),+$T109,0)</f>
        <v>0</v>
      </c>
      <c r="Z109" s="87" t="n">
        <f aca="false">IF(AND($U109&gt;Y$6,$U109&lt;=Z$6),+$T109,0)</f>
        <v>0</v>
      </c>
      <c r="AA109" s="87" t="n">
        <f aca="false">IF(AND($U109&gt;Z$6,$U109&lt;=AA$6),+$T109,0)</f>
        <v>0</v>
      </c>
      <c r="AB109" s="87" t="n">
        <f aca="false">IF(AND($U109&gt;AA$6,$U109&lt;=AB$6),+$T109,0)</f>
        <v>0</v>
      </c>
      <c r="AC109" s="87" t="n">
        <f aca="false">IF(AND($U109&gt;AB$6,$U109&lt;=AC$6),+$T109,0)</f>
        <v>0</v>
      </c>
      <c r="AD109" s="87" t="n">
        <f aca="false">IF(AND($U109&gt;AC$6,$U109&lt;=AD$6),+$T109,0)</f>
        <v>0</v>
      </c>
      <c r="AE109" s="87" t="n">
        <f aca="false">IF(AND($U109&gt;AD$6,$U109&lt;=AE$6),+$T109,0)</f>
        <v>0</v>
      </c>
      <c r="AF109" s="87" t="n">
        <f aca="false">IF(AND($U109&gt;AE$6,$U109&lt;=AF$6),+$T109,0)</f>
        <v>40</v>
      </c>
      <c r="AG109" s="87" t="n">
        <f aca="false">IF(AND($U109&gt;AF$6,$U109&lt;=AG$6),+$T109,0)</f>
        <v>0</v>
      </c>
      <c r="AH109" s="87" t="n">
        <f aca="false">IF(AND($U109&gt;AG$6,$U109&lt;=AH$6),+$T109,0)</f>
        <v>0</v>
      </c>
      <c r="AI109" s="87" t="n">
        <f aca="false">IF(AND($U109&gt;AH$6,$U109&lt;=AI$6),+$T109,0)</f>
        <v>0</v>
      </c>
      <c r="AJ109" s="87" t="n">
        <f aca="false">IF(AND($U109&gt;AI$6,$U109&lt;=AJ$6),+$T109,0)</f>
        <v>0</v>
      </c>
      <c r="AK109" s="87" t="n">
        <f aca="false">IF(AND($U109&gt;AJ$6,$U109&lt;=AK$6),+$T109,0)</f>
        <v>0</v>
      </c>
      <c r="AL109" s="87" t="n">
        <f aca="false">IF(AND($U109&gt;AK$6,$U109&lt;=AL$6),+$T109,0)</f>
        <v>0</v>
      </c>
      <c r="AM109" s="87" t="n">
        <f aca="false">IF(AND($U109&gt;AL$6,$U109&lt;=AM$6),+$T109,0)</f>
        <v>0</v>
      </c>
      <c r="AN109" s="87" t="n">
        <f aca="false">IF(AND($U109&gt;AM$6,$U109&lt;=AN$6),+$T109,0)</f>
        <v>0</v>
      </c>
      <c r="AO109" s="87" t="n">
        <f aca="false">IF(AND($U109&gt;AN$6,$U109&lt;=AO$6),+$T109,0)</f>
        <v>0</v>
      </c>
      <c r="AP109" s="87" t="n">
        <f aca="false">IF(AND($U109&gt;AO$6,$U109&lt;=AP$6),+$T109,0)</f>
        <v>0</v>
      </c>
      <c r="AQ109" s="87" t="n">
        <f aca="false">IF(AND($U109&gt;AP$6,$U109&lt;=AQ$6),+$T109,0)</f>
        <v>0</v>
      </c>
      <c r="AR109" s="87" t="n">
        <f aca="false">IF(AND($U109&gt;AQ$6,$U109&lt;=AR$6),+$T109,0)</f>
        <v>0</v>
      </c>
      <c r="AS109" s="87" t="n">
        <f aca="false">IF(AND($U109&gt;AR$6,$U109&lt;=AS$6),+$T109,0)</f>
        <v>0</v>
      </c>
      <c r="AT109" s="87" t="n">
        <f aca="false">IF(AND($U109&gt;AS$6,$U109&lt;=AT$6),+$T109,0)</f>
        <v>0</v>
      </c>
      <c r="AU109" s="87" t="n">
        <f aca="false">IF(AND($U109&gt;AT$6,$U109&lt;=AU$6),+$T109,0)</f>
        <v>0</v>
      </c>
      <c r="AV109" s="87" t="n">
        <f aca="false">IF(AND($U109&gt;AU$6,$U109&lt;=AV$6),+$T109,0)</f>
        <v>0</v>
      </c>
      <c r="AW109" s="87" t="n">
        <f aca="false">IF(AND($U109&gt;AV$6,$U109&lt;=AW$6),+$T109,0)</f>
        <v>0</v>
      </c>
      <c r="AX109" s="87" t="n">
        <f aca="false">IF(AND($U109&gt;AW$6,$U109&lt;=AX$6),+$T109,0)</f>
        <v>0</v>
      </c>
      <c r="AY109" s="87" t="n">
        <f aca="false">IF(AND($U109&gt;AX$6,$U109&lt;=AY$6),+$T109,0)</f>
        <v>0</v>
      </c>
      <c r="AZ109" s="87" t="n">
        <f aca="false">IF(AND($U109&gt;AY$6,$U109&lt;=AZ$6),+$T109,0)</f>
        <v>0</v>
      </c>
      <c r="BA109" s="87" t="n">
        <f aca="false">IF(AND($U109&gt;AZ$6,$U109&lt;=BA$6),+$T109,0)</f>
        <v>0</v>
      </c>
      <c r="BB109" s="87" t="n">
        <f aca="false">IF(AND($U109&gt;BA$6,$U109&lt;=BB$6),+$T109,0)</f>
        <v>0</v>
      </c>
      <c r="BC109" s="87" t="n">
        <f aca="false">IF(AND($U109&gt;BB$6,$U109&lt;=BC$6),+$T109,0)</f>
        <v>0</v>
      </c>
      <c r="BD109" s="87" t="n">
        <f aca="false">IF(AND($U109&gt;BC$6,$U109&lt;=BD$6),+$T109,0)</f>
        <v>0</v>
      </c>
      <c r="BE109" s="87" t="n">
        <f aca="false">IF(AND($U109&gt;BD$6,$U109&lt;=BE$6),+$T109,0)</f>
        <v>0</v>
      </c>
      <c r="BF109" s="87" t="n">
        <f aca="false">IF(AND($U109&gt;BE$6,$U109&lt;=BF$6),+$T109,0)</f>
        <v>0</v>
      </c>
      <c r="BG109" s="87" t="n">
        <f aca="false">IF(AND($U109&gt;BF$6,$U109&lt;=BG$6),+$T109,0)</f>
        <v>0</v>
      </c>
      <c r="BH109" s="87" t="n">
        <f aca="false">IF(AND($U109&gt;BG$6,$U109&lt;=BH$6),+$T109,0)</f>
        <v>0</v>
      </c>
      <c r="BI109" s="87" t="n">
        <f aca="false">IF(AND($U109&gt;BH$6,$U109&lt;=BI$6),+$T109,0)</f>
        <v>0</v>
      </c>
      <c r="BJ109" s="87" t="n">
        <f aca="false">IF(AND($U109&gt;BI$6,$U109&lt;=BJ$6),+$T109,0)</f>
        <v>0</v>
      </c>
      <c r="BK109" s="87" t="n">
        <f aca="false">IF(AND($U109&gt;BJ$6,$U109&lt;=BK$6),+$T109,0)</f>
        <v>0</v>
      </c>
      <c r="BL109" s="87" t="n">
        <f aca="false">IF(AND($U109&gt;BK$6,$U109&lt;=BL$6),+$T109,0)</f>
        <v>0</v>
      </c>
      <c r="BM109" s="87" t="n">
        <f aca="false">IF(AND($U109&gt;BL$6,$U109&lt;=BM$6),+$T109,0)</f>
        <v>0</v>
      </c>
      <c r="BN109" s="87" t="n">
        <f aca="false">IF(AND($U109&gt;BM$6,$U109&lt;=BN$6),+$T109,0)</f>
        <v>0</v>
      </c>
      <c r="BO109" s="87" t="n">
        <f aca="false">IF(AND($U109&gt;BN$6,$U109&lt;=BO$6),+$T109,0)</f>
        <v>0</v>
      </c>
      <c r="BP109" s="87" t="n">
        <f aca="false">IF(AND($U109&gt;BO$6,$U109&lt;=BP$6),+$T109,0)</f>
        <v>0</v>
      </c>
      <c r="BQ109" s="87" t="n">
        <f aca="false">IF(AND($U109&gt;BP$6,$U109&lt;=BQ$6),+$T109,0)</f>
        <v>0</v>
      </c>
      <c r="BR109" s="87" t="n">
        <f aca="false">IF(AND($U109&gt;BQ$6,$U109&lt;=BR$6),+$T109,0)</f>
        <v>0</v>
      </c>
      <c r="BS109" s="87" t="n">
        <f aca="false">IF(AND($U109&gt;BR$6,$U109&lt;=BS$6),+$T109,0)</f>
        <v>0</v>
      </c>
      <c r="BT109" s="87" t="n">
        <f aca="false">IF(AND($U109&gt;BS$6,$U109&lt;=BT$6),+$T109,0)</f>
        <v>0</v>
      </c>
      <c r="BU109" s="87" t="n">
        <f aca="false">IF(AND($U109&gt;BT$6,$U109&lt;=BU$6),+$T109,0)</f>
        <v>0</v>
      </c>
      <c r="BV109" s="87" t="n">
        <f aca="false">IF(AND($U109&gt;BU$6,$U109&lt;=BV$6),+$T109,0)</f>
        <v>0</v>
      </c>
      <c r="BW109" s="87" t="n">
        <f aca="false">IF(AND($U109&gt;BV$6,$U109&lt;=BW$6),+$T109,0)</f>
        <v>0</v>
      </c>
      <c r="BX109" s="87" t="n">
        <f aca="false">IF(AND($U109&gt;BW$6,$U109&lt;=BX$6),+$T109,0)</f>
        <v>0</v>
      </c>
      <c r="BY109" s="87" t="n">
        <f aca="false">IF(AND($U109&gt;BX$6,$U109&lt;=BY$6),+$T109,0)</f>
        <v>0</v>
      </c>
      <c r="BZ109" s="87" t="n">
        <f aca="false">IF(AND($U109&gt;BY$6,$U109&lt;=BZ$6),+$T109,0)</f>
        <v>0</v>
      </c>
      <c r="CA109" s="87" t="n">
        <f aca="false">IF(AND($U109&gt;BZ$6,$U109&lt;=CA$6),+$T109,0)</f>
        <v>0</v>
      </c>
      <c r="CB109" s="87" t="n">
        <f aca="false">IF(AND($U109&gt;CA$6,$U109&lt;=CB$6),+$T109,0)</f>
        <v>0</v>
      </c>
      <c r="CC109" s="87" t="n">
        <f aca="false">IF(AND($U109&gt;CB$6,$U109&lt;=CC$6),+$T109,0)</f>
        <v>0</v>
      </c>
      <c r="CD109" s="87" t="n">
        <f aca="false">IF(AND($U109&gt;CC$6,$U109&lt;=CD$6),+$T109,0)</f>
        <v>0</v>
      </c>
      <c r="CE109" s="87" t="n">
        <f aca="false">IF(AND($U109&gt;CD$6,$U109&lt;=CE$6),+$T109,0)</f>
        <v>0</v>
      </c>
      <c r="CF109" s="87" t="n">
        <f aca="false">IF(AND($U109&gt;CE$6,$U109&lt;=CF$6),+$T109,0)</f>
        <v>0</v>
      </c>
      <c r="CG109" s="87" t="n">
        <f aca="false">IF(AND($U109&gt;CF$6,$U109&lt;=CG$6),+$T109,0)</f>
        <v>0</v>
      </c>
      <c r="CH109" s="87" t="n">
        <f aca="false">IF(AND($U109&gt;CG$6,$U109&lt;=CH$6),+$T109,0)</f>
        <v>0</v>
      </c>
      <c r="CI109" s="87" t="n">
        <f aca="false">IF(AND($U109&gt;CH$6,$U109&lt;=CI$6),+$T109,0)</f>
        <v>0</v>
      </c>
      <c r="CJ109" s="87" t="n">
        <f aca="false">IF(AND($U109&gt;CI$6,$U109&lt;=CJ$6),+$T109,0)</f>
        <v>0</v>
      </c>
      <c r="CK109" s="87" t="n">
        <f aca="false">IF(AND($U109&gt;CJ$6,$U109&lt;=CK$6),+$T109,0)</f>
        <v>0</v>
      </c>
      <c r="CL109" s="87" t="n">
        <f aca="false">IF(AND($U109&gt;CK$6,$U109&lt;=CL$6),+$T109,0)</f>
        <v>0</v>
      </c>
      <c r="CM109" s="87" t="n">
        <f aca="false">IF(AND($U109&gt;CL$6,$U109&lt;=CM$6),+$T109,0)</f>
        <v>0</v>
      </c>
      <c r="CN109" s="87" t="n">
        <f aca="false">IF(AND($U109&gt;CM$6,$U109&lt;=CN$6),+$T109,0)</f>
        <v>0</v>
      </c>
      <c r="CO109" s="87" t="n">
        <f aca="false">IF(AND($U109&gt;CN$6,$U109&lt;=CO$6),+$T109,0)</f>
        <v>0</v>
      </c>
      <c r="CP109" s="87" t="n">
        <f aca="false">IF(AND($U109&gt;CO$6,$U109&lt;=CP$6),+$T109,0)</f>
        <v>0</v>
      </c>
      <c r="CQ109" s="87" t="n">
        <f aca="false">IF(AND($U109&gt;CP$6,$U109&lt;=CQ$6),+$T109,0)</f>
        <v>0</v>
      </c>
      <c r="CR109" s="87" t="n">
        <f aca="false">IF(AND($U109&gt;CQ$6,$U109&lt;=CR$6),+$T109,0)</f>
        <v>0</v>
      </c>
      <c r="CS109" s="87" t="n">
        <f aca="false">IF(AND($U109&gt;CR$6,$U109&lt;=CS$6),+$T109,0)</f>
        <v>0</v>
      </c>
      <c r="CT109" s="87" t="n">
        <f aca="false">IF(AND($U109&gt;CS$6,$U109&lt;=CT$6),+$T109,0)</f>
        <v>0</v>
      </c>
      <c r="CU109" s="87" t="n">
        <f aca="false">IF(AND($U109&gt;CT$6,$U109&lt;=CU$6),+$T109,0)</f>
        <v>0</v>
      </c>
      <c r="CV109" s="87" t="n">
        <f aca="false">IF(AND($U109&gt;CU$6,$U109&lt;=CV$6),+$T109,0)</f>
        <v>0</v>
      </c>
      <c r="CW109" s="87" t="n">
        <f aca="false">IF(AND($U109&gt;CV$6,$U109&lt;=CW$6),+$T109,0)</f>
        <v>0</v>
      </c>
      <c r="CX109" s="87" t="n">
        <f aca="false">IF(AND($U109&gt;CW$6,$U109&lt;=CX$6),+$T109,0)</f>
        <v>0</v>
      </c>
      <c r="CY109" s="87" t="n">
        <f aca="false">IF(AND($U109&gt;CX$6,$U109&lt;=CY$6),+$T109,0)</f>
        <v>0</v>
      </c>
      <c r="CZ109" s="87" t="n">
        <f aca="false">IF(AND($U109&gt;CY$6,$U109&lt;=CZ$6),+$T109,0)</f>
        <v>0</v>
      </c>
      <c r="DA109" s="87" t="n">
        <f aca="false">IF(AND($U109&gt;CZ$6,$U109&lt;=DA$6),+$T109,0)</f>
        <v>0</v>
      </c>
      <c r="DB109" s="87" t="n">
        <f aca="false">IF(AND($U109&gt;DA$6,$U109&lt;=DB$6),+$T109,0)</f>
        <v>0</v>
      </c>
      <c r="DC109" s="87" t="n">
        <f aca="false">IF(AND($U109&gt;DB$6,$U109&lt;=DC$6),+$T109,0)</f>
        <v>0</v>
      </c>
      <c r="DD109" s="87" t="n">
        <f aca="false">IF(AND($U109&gt;DC$6,$U109&lt;=DD$6),+$T109,0)</f>
        <v>0</v>
      </c>
      <c r="DE109" s="87" t="n">
        <f aca="false">IF(AND($U109&gt;DD$6,$U109&lt;=DE$6),+$T109,0)</f>
        <v>0</v>
      </c>
      <c r="DF109" s="87" t="n">
        <f aca="false">IF(AND($U109&gt;DE$6,$U109&lt;=DF$6),+$T109,0)</f>
        <v>0</v>
      </c>
      <c r="DG109" s="87" t="n">
        <f aca="false">IF(AND($U109&gt;DF$6,$U109&lt;=DG$6),+$T109,0)</f>
        <v>0</v>
      </c>
      <c r="DH109" s="87" t="n">
        <f aca="false">IF(AND($U109&gt;DG$6,$U109&lt;=DH$6),+$T109,0)</f>
        <v>0</v>
      </c>
      <c r="DI109" s="87" t="n">
        <f aca="false">IF(AND($U109&gt;DH$6,$U109&lt;=DI$6),+$T109,0)</f>
        <v>0</v>
      </c>
      <c r="DJ109" s="87" t="n">
        <f aca="false">IF(AND($U109&gt;DI$6,$U109&lt;=DJ$6),+$T109,0)</f>
        <v>0</v>
      </c>
      <c r="DK109" s="87" t="n">
        <f aca="false">IF(AND($U109&gt;DJ$6,$U109&lt;=DK$6),+$T109,0)</f>
        <v>0</v>
      </c>
      <c r="DL109" s="87" t="n">
        <f aca="false">IF(AND($U109&gt;DK$6,$U109&lt;=DL$6),+$T109,0)</f>
        <v>0</v>
      </c>
      <c r="DM109" s="87" t="n">
        <f aca="false">IF(AND($U109&gt;DL$6,$U109&lt;=DM$6),+$T109,0)</f>
        <v>0</v>
      </c>
      <c r="DN109" s="87" t="n">
        <f aca="false">IF(AND($U109&gt;DM$6,$U109&lt;=DN$6),+$T109,0)</f>
        <v>0</v>
      </c>
      <c r="DO109" s="87" t="n">
        <f aca="false">IF(AND($U109&gt;DN$6,$U109&lt;=DO$6),+$T109,0)</f>
        <v>0</v>
      </c>
      <c r="DP109" s="87" t="n">
        <f aca="false">IF(AND($U109&gt;DO$6,$U109&lt;=DP$6),+$T109,0)</f>
        <v>0</v>
      </c>
      <c r="DQ109" s="87" t="n">
        <f aca="false">IF(AND($U109&gt;DP$6,$U109&lt;=DQ$6),+$T109,0)</f>
        <v>0</v>
      </c>
      <c r="DR109" s="87" t="n">
        <f aca="false">IF(AND($U109&gt;DQ$6,$U109&lt;=DR$6),+$T109,0)</f>
        <v>0</v>
      </c>
      <c r="DS109" s="87" t="n">
        <f aca="false">IF(AND($U109&gt;DR$6,$U109&lt;=DS$6),+$T109,0)</f>
        <v>0</v>
      </c>
      <c r="DT109" s="87" t="n">
        <f aca="false">IF(AND($U109&gt;DS$6,$U109&lt;=DT$6),+$T109,0)</f>
        <v>0</v>
      </c>
      <c r="DU109" s="87" t="n">
        <f aca="false">IF(AND($U109&gt;DT$6,$U109&lt;=DU$6),+$T109,0)</f>
        <v>0</v>
      </c>
      <c r="DV109" s="87" t="n">
        <f aca="false">IF(AND($U109&gt;DU$6,$U109&lt;=DV$6),+$T109,0)</f>
        <v>0</v>
      </c>
      <c r="DW109" s="87" t="n">
        <f aca="false">IF(AND($U109&gt;DV$6,$U109&lt;=DW$6),+$T109,0)</f>
        <v>0</v>
      </c>
      <c r="DX109" s="87" t="n">
        <f aca="false">IF(AND($U109&gt;DW$6,$U109&lt;=DX$6),+$T109,0)</f>
        <v>0</v>
      </c>
      <c r="DY109" s="87" t="n">
        <f aca="false">IF(AND($U109&gt;DX$6,$U109&lt;=DY$6),+$T109,0)</f>
        <v>0</v>
      </c>
      <c r="DZ109" s="87" t="n">
        <f aca="false">IF(AND($U109&gt;DY$6,$U109&lt;=DZ$6),+$T109,0)</f>
        <v>0</v>
      </c>
      <c r="EA109" s="87" t="n">
        <f aca="false">IF(AND($U109&gt;DZ$6,$U109&lt;=EA$6),+$T109,0)</f>
        <v>0</v>
      </c>
      <c r="EB109" s="87" t="n">
        <f aca="false">IF(AND($U109&gt;EA$6,$U109&lt;=EB$6),+$T109,0)</f>
        <v>0</v>
      </c>
      <c r="EC109" s="87" t="n">
        <f aca="false">IF(AND($U109&gt;EB$6,$U109&lt;=EC$6),+$T109,0)</f>
        <v>0</v>
      </c>
      <c r="ED109" s="87" t="n">
        <f aca="false">IF(AND($U109&gt;EC$6,$U109&lt;=ED$6),+$T109,0)</f>
        <v>0</v>
      </c>
      <c r="EE109" s="87" t="n">
        <f aca="false">IF(AND($U109&gt;ED$6,$U109&lt;=EE$6),+$T109,0)</f>
        <v>0</v>
      </c>
      <c r="EF109" s="87" t="n">
        <f aca="false">IF(AND($U109&gt;EE$6,$U109&lt;=EF$6),+$T109,0)</f>
        <v>0</v>
      </c>
      <c r="EG109" s="87" t="n">
        <f aca="false">IF(AND($U109&gt;EF$6,$U109&lt;=EG$6),+$T109,0)</f>
        <v>0</v>
      </c>
      <c r="EH109" s="87" t="n">
        <f aca="false">IF(AND($U109&gt;EG$6,$U109&lt;=EH$6),+$T109,0)</f>
        <v>0</v>
      </c>
      <c r="EI109" s="87" t="n">
        <f aca="false">IF(AND($U109&gt;EH$6,$U109&lt;=EI$6),+$T109,0)</f>
        <v>0</v>
      </c>
      <c r="EJ109" s="87" t="n">
        <f aca="false">IF(AND($U109&gt;EI$6,$U109&lt;=EJ$6),+$T109,0)</f>
        <v>0</v>
      </c>
      <c r="EK109" s="87" t="n">
        <f aca="false">IF(AND($U109&gt;EJ$6,$U109&lt;=EK$6),+$T109,0)</f>
        <v>0</v>
      </c>
      <c r="EL109" s="87" t="n">
        <f aca="false">IF(AND($U109&gt;EK$6,$U109&lt;=EL$6),+$T109,0)</f>
        <v>0</v>
      </c>
      <c r="EM109" s="87" t="n">
        <f aca="false">IF(AND($U109&gt;EL$6,$U109&lt;=EM$6),+$T109,0)</f>
        <v>0</v>
      </c>
      <c r="EN109" s="87" t="n">
        <f aca="false">IF(AND($U109&gt;EM$6,$U109&lt;=EN$6),+$T109,0)</f>
        <v>0</v>
      </c>
      <c r="EO109" s="87" t="n">
        <f aca="false">IF(AND($U109&gt;EN$6,$U109&lt;=EO$6),+$T109,0)</f>
        <v>0</v>
      </c>
      <c r="EP109" s="87" t="n">
        <f aca="false">IF(AND($U109&gt;EO$6,$U109&lt;=EP$6),+$T109,0)</f>
        <v>0</v>
      </c>
      <c r="EQ109" s="87" t="n">
        <f aca="false">IF(AND($U109&gt;EP$6,$U109&lt;=EQ$6),+$T109,0)</f>
        <v>0</v>
      </c>
      <c r="ER109" s="87" t="n">
        <f aca="false">IF(AND($U109&gt;EQ$6,$U109&lt;=ER$6),+$T109,0)</f>
        <v>0</v>
      </c>
      <c r="ES109" s="87" t="n">
        <f aca="false">IF(AND($U109&gt;ER$6,$U109&lt;=ES$6),+$T109,0)</f>
        <v>0</v>
      </c>
      <c r="ET109" s="87" t="n">
        <f aca="false">IF(AND($U109&gt;ES$6,$U109&lt;=ET$6),+$T109,0)</f>
        <v>0</v>
      </c>
      <c r="EU109" s="87" t="n">
        <f aca="false">IF(AND($U109&gt;ET$6,$U109&lt;=EU$6),+$T109,0)</f>
        <v>0</v>
      </c>
      <c r="EV109" s="87" t="n">
        <f aca="false">IF(AND($U109&gt;EU$6,$U109&lt;=EV$6),+$T109,0)</f>
        <v>0</v>
      </c>
      <c r="EW109" s="87" t="n">
        <f aca="false">IF(AND($U109&gt;EV$6,$U109&lt;=EW$6),+$T109,0)</f>
        <v>0</v>
      </c>
      <c r="EX109" s="87" t="n">
        <f aca="false">IF(AND($U109&gt;EW$6,$U109&lt;=EX$6),+$T109,0)</f>
        <v>0</v>
      </c>
      <c r="EY109" s="87" t="n">
        <f aca="false">IF(AND($U109&gt;EX$6,$U109&lt;=EY$6),+$T109,0)</f>
        <v>0</v>
      </c>
      <c r="EZ109" s="87" t="n">
        <f aca="false">IF(AND($U109&gt;EY$6,$U109&lt;=EZ$6),+$T109,0)</f>
        <v>0</v>
      </c>
      <c r="FA109" s="87" t="n">
        <f aca="false">IF(AND($U109&gt;EZ$6,$U109&lt;=FA$6),+$T109,0)</f>
        <v>0</v>
      </c>
      <c r="FB109" s="87" t="n">
        <f aca="false">IF(AND($U109&gt;FA$6,$U109&lt;=FB$6),+$T109,0)</f>
        <v>0</v>
      </c>
      <c r="FC109" s="87" t="n">
        <f aca="false">IF(AND($U109&gt;FB$6,$U109&lt;=FC$6),+$T109,0)</f>
        <v>0</v>
      </c>
      <c r="FD109" s="87" t="n">
        <f aca="false">IF(AND($U109&gt;FC$6,$U109&lt;=FD$6),+$T109,0)</f>
        <v>0</v>
      </c>
      <c r="FE109" s="87" t="n">
        <f aca="false">IF(AND($U109&gt;FD$6,$U109&lt;=FE$6),+$T109,0)</f>
        <v>0</v>
      </c>
      <c r="FF109" s="87" t="n">
        <f aca="false">IF(AND($U109&gt;FE$6,$U109&lt;=FF$6),+$T109,0)</f>
        <v>0</v>
      </c>
      <c r="FG109" s="87" t="n">
        <f aca="false">IF(AND($U109&gt;FF$6,$U109&lt;=FG$6),+$T109,0)</f>
        <v>0</v>
      </c>
      <c r="FH109" s="87" t="n">
        <f aca="false">IF(AND($U109&gt;FG$6,$U109&lt;=FH$6),+$T109,0)</f>
        <v>0</v>
      </c>
      <c r="FI109" s="87" t="n">
        <f aca="false">IF(AND($U109&gt;FH$6,$U109&lt;=FI$6),+$T109,0)</f>
        <v>0</v>
      </c>
      <c r="FJ109" s="87" t="n">
        <f aca="false">IF(AND($U109&gt;FI$6,$U109&lt;=FJ$6),+$T109,0)</f>
        <v>0</v>
      </c>
      <c r="FK109" s="87" t="n">
        <f aca="false">IF(AND($U109&gt;FJ$6,$U109&lt;=FK$6),+$T109,0)</f>
        <v>0</v>
      </c>
      <c r="FL109" s="87" t="n">
        <f aca="false">IF(AND($U109&gt;FK$6,$U109&lt;=FL$6),+$T109,0)</f>
        <v>0</v>
      </c>
      <c r="FM109" s="87" t="n">
        <f aca="false">IF(AND($U109&gt;FL$6,$U109&lt;=FM$6),+$T109,0)</f>
        <v>0</v>
      </c>
      <c r="FN109" s="87" t="n">
        <f aca="false">IF(AND($U109&gt;FM$6,$U109&lt;=FN$6),+$T109,0)</f>
        <v>0</v>
      </c>
      <c r="FO109" s="87" t="n">
        <f aca="false">IF(AND($U109&gt;FN$6,$U109&lt;=FO$6),+$T109,0)</f>
        <v>0</v>
      </c>
      <c r="FP109" s="87" t="n">
        <f aca="false">IF(AND($U109&gt;FO$6,$U109&lt;=FP$6),+$T109,0)</f>
        <v>0</v>
      </c>
      <c r="FQ109" s="87" t="n">
        <f aca="false">IF(AND($U109&gt;FP$6,$U109&lt;=FQ$6),+$T109,0)</f>
        <v>0</v>
      </c>
      <c r="FR109" s="87" t="n">
        <f aca="false">IF(AND($U109&gt;FQ$6,$U109&lt;=FR$6),+$T109,0)</f>
        <v>0</v>
      </c>
      <c r="FS109" s="87" t="n">
        <f aca="false">IF(AND($U109&gt;FR$6,$U109&lt;=FS$6),+$T109,0)</f>
        <v>0</v>
      </c>
      <c r="FT109" s="87" t="n">
        <f aca="false">IF(AND($U109&gt;FS$6,$U109&lt;=FT$6),+$T109,0)</f>
        <v>0</v>
      </c>
      <c r="FU109" s="87" t="n">
        <f aca="false">IF(AND($U109&gt;FT$6,$U109&lt;=FU$6),+$T109,0)</f>
        <v>0</v>
      </c>
      <c r="FV109" s="87" t="n">
        <f aca="false">IF(AND($U109&gt;FU$6,$U109&lt;=FV$6),+$T109,0)</f>
        <v>0</v>
      </c>
      <c r="FW109" s="87" t="n">
        <f aca="false">IF(AND($U109&gt;FV$6,$U109&lt;=FW$6),+$T109,0)</f>
        <v>0</v>
      </c>
      <c r="FX109" s="87" t="n">
        <f aca="false">IF(AND($U109&gt;FW$6,$U109&lt;=FX$6),+$T109,0)</f>
        <v>0</v>
      </c>
      <c r="FY109" s="87" t="n">
        <f aca="false">IF(AND($U109&gt;FX$6,$U109&lt;=FY$6),+$T109,0)</f>
        <v>0</v>
      </c>
      <c r="FZ109" s="87" t="n">
        <f aca="false">IF(AND($U109&gt;FY$6,$U109&lt;=FZ$6),+$T109,0)</f>
        <v>0</v>
      </c>
      <c r="GA109" s="87" t="n">
        <f aca="false">IF(AND($U109&gt;FZ$6,$U109&lt;=GA$6),+$T109,0)</f>
        <v>0</v>
      </c>
      <c r="GB109" s="87" t="n">
        <f aca="false">IF(AND($U109&gt;GA$6,$U109&lt;=GB$6),+$T109,0)</f>
        <v>0</v>
      </c>
      <c r="GC109" s="18"/>
      <c r="GD109" s="65" t="n">
        <f aca="false">SUM($X109:$GC109)</f>
        <v>40</v>
      </c>
      <c r="GE109" s="65" t="n">
        <f aca="false">+GD109-T109</f>
        <v>0</v>
      </c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18"/>
      <c r="GS109" s="18"/>
      <c r="GT109" s="18"/>
      <c r="GU109" s="18"/>
      <c r="GV109" s="18"/>
      <c r="GW109" s="18"/>
      <c r="GX109" s="18"/>
      <c r="GY109" s="18"/>
      <c r="GZ109" s="18"/>
      <c r="HA109" s="18"/>
      <c r="HB109" s="18"/>
      <c r="HC109" s="18"/>
      <c r="HD109" s="18"/>
      <c r="HE109" s="18"/>
      <c r="HF109" s="18"/>
      <c r="HG109" s="18"/>
      <c r="HH109" s="18"/>
      <c r="HI109" s="18"/>
      <c r="HJ109" s="18"/>
      <c r="HK109" s="18"/>
      <c r="HL109" s="18"/>
      <c r="HM109" s="18"/>
      <c r="HN109" s="18"/>
      <c r="HO109" s="18"/>
      <c r="HP109" s="18"/>
      <c r="HQ109" s="18"/>
      <c r="HR109" s="18"/>
      <c r="HS109" s="18"/>
      <c r="HT109" s="18"/>
      <c r="HU109" s="18"/>
      <c r="HV109" s="18"/>
      <c r="HW109" s="18"/>
      <c r="HX109" s="18"/>
      <c r="HY109" s="18"/>
      <c r="HZ109" s="18"/>
      <c r="IA109" s="18"/>
      <c r="IB109" s="18"/>
      <c r="IC109" s="18"/>
      <c r="ID109" s="18"/>
      <c r="IE109" s="18"/>
      <c r="IF109" s="18"/>
      <c r="IG109" s="18"/>
      <c r="IH109" s="18"/>
      <c r="II109" s="18"/>
      <c r="IJ109" s="18"/>
      <c r="IK109" s="18"/>
      <c r="IL109" s="18"/>
      <c r="IM109" s="18"/>
      <c r="IN109" s="18"/>
      <c r="IO109" s="18"/>
      <c r="IP109" s="18"/>
      <c r="IQ109" s="18"/>
      <c r="IR109" s="18"/>
      <c r="IS109" s="18"/>
      <c r="IT109" s="18"/>
      <c r="IU109" s="18"/>
      <c r="IV109" s="18"/>
      <c r="IW109" s="18"/>
    </row>
    <row r="110" customFormat="false" ht="12.75" hidden="false" customHeight="false" outlineLevel="0" collapsed="false">
      <c r="A110" s="96" t="n">
        <v>5</v>
      </c>
      <c r="B110" s="86" t="s">
        <v>260</v>
      </c>
      <c r="C110" s="97" t="s">
        <v>257</v>
      </c>
      <c r="D110" s="98" t="s">
        <v>295</v>
      </c>
      <c r="E110" s="0" t="s">
        <v>296</v>
      </c>
      <c r="F110" s="99" t="n">
        <v>37134</v>
      </c>
      <c r="H110" s="88" t="s">
        <v>376</v>
      </c>
      <c r="I110" s="43" t="s">
        <v>377</v>
      </c>
      <c r="J110" s="39" t="s">
        <v>298</v>
      </c>
      <c r="K110" s="39"/>
      <c r="L110" s="101" t="s">
        <v>284</v>
      </c>
      <c r="M110" s="35"/>
      <c r="N110" s="35"/>
      <c r="O110" s="101"/>
      <c r="P110" s="101"/>
      <c r="Q110" s="101"/>
      <c r="R110" s="105" t="n">
        <v>11</v>
      </c>
      <c r="S110" s="101" t="s">
        <v>288</v>
      </c>
      <c r="T110" s="55" t="n">
        <f aca="false">IF($S110="USD",+$R110,VLOOKUP($S110,Rates!$A$3:$C$7,3)*$R110)</f>
        <v>11</v>
      </c>
      <c r="U110" s="122" t="n">
        <f aca="false">DATE(2004,7,14)</f>
        <v>38182</v>
      </c>
      <c r="V110" s="18"/>
      <c r="W110" s="18"/>
      <c r="X110" s="87" t="n">
        <f aca="false">IF(AND($U110&gt;W$6,$U110&lt;=X$6),+$T110,0)</f>
        <v>0</v>
      </c>
      <c r="Y110" s="87" t="n">
        <f aca="false">IF(AND($U110&gt;X$6,$U110&lt;=Y$6),+$T110,0)</f>
        <v>0</v>
      </c>
      <c r="Z110" s="87" t="n">
        <f aca="false">IF(AND($U110&gt;Y$6,$U110&lt;=Z$6),+$T110,0)</f>
        <v>0</v>
      </c>
      <c r="AA110" s="87" t="n">
        <f aca="false">IF(AND($U110&gt;Z$6,$U110&lt;=AA$6),+$T110,0)</f>
        <v>0</v>
      </c>
      <c r="AB110" s="87" t="n">
        <f aca="false">IF(AND($U110&gt;AA$6,$U110&lt;=AB$6),+$T110,0)</f>
        <v>0</v>
      </c>
      <c r="AC110" s="87" t="n">
        <f aca="false">IF(AND($U110&gt;AB$6,$U110&lt;=AC$6),+$T110,0)</f>
        <v>0</v>
      </c>
      <c r="AD110" s="87" t="n">
        <f aca="false">IF(AND($U110&gt;AC$6,$U110&lt;=AD$6),+$T110,0)</f>
        <v>0</v>
      </c>
      <c r="AE110" s="87" t="n">
        <f aca="false">IF(AND($U110&gt;AD$6,$U110&lt;=AE$6),+$T110,0)</f>
        <v>0</v>
      </c>
      <c r="AF110" s="87" t="n">
        <f aca="false">IF(AND($U110&gt;AE$6,$U110&lt;=AF$6),+$T110,0)</f>
        <v>0</v>
      </c>
      <c r="AG110" s="87" t="n">
        <f aca="false">IF(AND($U110&gt;AF$6,$U110&lt;=AG$6),+$T110,0)</f>
        <v>0</v>
      </c>
      <c r="AH110" s="87" t="n">
        <f aca="false">IF(AND($U110&gt;AG$6,$U110&lt;=AH$6),+$T110,0)</f>
        <v>0</v>
      </c>
      <c r="AI110" s="87" t="n">
        <f aca="false">IF(AND($U110&gt;AH$6,$U110&lt;=AI$6),+$T110,0)</f>
        <v>0</v>
      </c>
      <c r="AJ110" s="87" t="n">
        <f aca="false">IF(AND($U110&gt;AI$6,$U110&lt;=AJ$6),+$T110,0)</f>
        <v>11</v>
      </c>
      <c r="AK110" s="87" t="n">
        <f aca="false">IF(AND($U110&gt;AJ$6,$U110&lt;=AK$6),+$T110,0)</f>
        <v>0</v>
      </c>
      <c r="AL110" s="87" t="n">
        <f aca="false">IF(AND($U110&gt;AK$6,$U110&lt;=AL$6),+$T110,0)</f>
        <v>0</v>
      </c>
      <c r="AM110" s="87" t="n">
        <f aca="false">IF(AND($U110&gt;AL$6,$U110&lt;=AM$6),+$T110,0)</f>
        <v>0</v>
      </c>
      <c r="AN110" s="87" t="n">
        <f aca="false">IF(AND($U110&gt;AM$6,$U110&lt;=AN$6),+$T110,0)</f>
        <v>0</v>
      </c>
      <c r="AO110" s="87" t="n">
        <f aca="false">IF(AND($U110&gt;AN$6,$U110&lt;=AO$6),+$T110,0)</f>
        <v>0</v>
      </c>
      <c r="AP110" s="87" t="n">
        <f aca="false">IF(AND($U110&gt;AO$6,$U110&lt;=AP$6),+$T110,0)</f>
        <v>0</v>
      </c>
      <c r="AQ110" s="87" t="n">
        <f aca="false">IF(AND($U110&gt;AP$6,$U110&lt;=AQ$6),+$T110,0)</f>
        <v>0</v>
      </c>
      <c r="AR110" s="87" t="n">
        <f aca="false">IF(AND($U110&gt;AQ$6,$U110&lt;=AR$6),+$T110,0)</f>
        <v>0</v>
      </c>
      <c r="AS110" s="87" t="n">
        <f aca="false">IF(AND($U110&gt;AR$6,$U110&lt;=AS$6),+$T110,0)</f>
        <v>0</v>
      </c>
      <c r="AT110" s="87" t="n">
        <f aca="false">IF(AND($U110&gt;AS$6,$U110&lt;=AT$6),+$T110,0)</f>
        <v>0</v>
      </c>
      <c r="AU110" s="87" t="n">
        <f aca="false">IF(AND($U110&gt;AT$6,$U110&lt;=AU$6),+$T110,0)</f>
        <v>0</v>
      </c>
      <c r="AV110" s="87" t="n">
        <f aca="false">IF(AND($U110&gt;AU$6,$U110&lt;=AV$6),+$T110,0)</f>
        <v>0</v>
      </c>
      <c r="AW110" s="87" t="n">
        <f aca="false">IF(AND($U110&gt;AV$6,$U110&lt;=AW$6),+$T110,0)</f>
        <v>0</v>
      </c>
      <c r="AX110" s="87" t="n">
        <f aca="false">IF(AND($U110&gt;AW$6,$U110&lt;=AX$6),+$T110,0)</f>
        <v>0</v>
      </c>
      <c r="AY110" s="87" t="n">
        <f aca="false">IF(AND($U110&gt;AX$6,$U110&lt;=AY$6),+$T110,0)</f>
        <v>0</v>
      </c>
      <c r="AZ110" s="87" t="n">
        <f aca="false">IF(AND($U110&gt;AY$6,$U110&lt;=AZ$6),+$T110,0)</f>
        <v>0</v>
      </c>
      <c r="BA110" s="87" t="n">
        <f aca="false">IF(AND($U110&gt;AZ$6,$U110&lt;=BA$6),+$T110,0)</f>
        <v>0</v>
      </c>
      <c r="BB110" s="87" t="n">
        <f aca="false">IF(AND($U110&gt;BA$6,$U110&lt;=BB$6),+$T110,0)</f>
        <v>0</v>
      </c>
      <c r="BC110" s="87" t="n">
        <f aca="false">IF(AND($U110&gt;BB$6,$U110&lt;=BC$6),+$T110,0)</f>
        <v>0</v>
      </c>
      <c r="BD110" s="87" t="n">
        <f aca="false">IF(AND($U110&gt;BC$6,$U110&lt;=BD$6),+$T110,0)</f>
        <v>0</v>
      </c>
      <c r="BE110" s="87" t="n">
        <f aca="false">IF(AND($U110&gt;BD$6,$U110&lt;=BE$6),+$T110,0)</f>
        <v>0</v>
      </c>
      <c r="BF110" s="87" t="n">
        <f aca="false">IF(AND($U110&gt;BE$6,$U110&lt;=BF$6),+$T110,0)</f>
        <v>0</v>
      </c>
      <c r="BG110" s="87" t="n">
        <f aca="false">IF(AND($U110&gt;BF$6,$U110&lt;=BG$6),+$T110,0)</f>
        <v>0</v>
      </c>
      <c r="BH110" s="87" t="n">
        <f aca="false">IF(AND($U110&gt;BG$6,$U110&lt;=BH$6),+$T110,0)</f>
        <v>0</v>
      </c>
      <c r="BI110" s="87" t="n">
        <f aca="false">IF(AND($U110&gt;BH$6,$U110&lt;=BI$6),+$T110,0)</f>
        <v>0</v>
      </c>
      <c r="BJ110" s="87" t="n">
        <f aca="false">IF(AND($U110&gt;BI$6,$U110&lt;=BJ$6),+$T110,0)</f>
        <v>0</v>
      </c>
      <c r="BK110" s="87" t="n">
        <f aca="false">IF(AND($U110&gt;BJ$6,$U110&lt;=BK$6),+$T110,0)</f>
        <v>0</v>
      </c>
      <c r="BL110" s="87" t="n">
        <f aca="false">IF(AND($U110&gt;BK$6,$U110&lt;=BL$6),+$T110,0)</f>
        <v>0</v>
      </c>
      <c r="BM110" s="87" t="n">
        <f aca="false">IF(AND($U110&gt;BL$6,$U110&lt;=BM$6),+$T110,0)</f>
        <v>0</v>
      </c>
      <c r="BN110" s="87" t="n">
        <f aca="false">IF(AND($U110&gt;BM$6,$U110&lt;=BN$6),+$T110,0)</f>
        <v>0</v>
      </c>
      <c r="BO110" s="87" t="n">
        <f aca="false">IF(AND($U110&gt;BN$6,$U110&lt;=BO$6),+$T110,0)</f>
        <v>0</v>
      </c>
      <c r="BP110" s="87" t="n">
        <f aca="false">IF(AND($U110&gt;BO$6,$U110&lt;=BP$6),+$T110,0)</f>
        <v>0</v>
      </c>
      <c r="BQ110" s="87" t="n">
        <f aca="false">IF(AND($U110&gt;BP$6,$U110&lt;=BQ$6),+$T110,0)</f>
        <v>0</v>
      </c>
      <c r="BR110" s="87" t="n">
        <f aca="false">IF(AND($U110&gt;BQ$6,$U110&lt;=BR$6),+$T110,0)</f>
        <v>0</v>
      </c>
      <c r="BS110" s="87" t="n">
        <f aca="false">IF(AND($U110&gt;BR$6,$U110&lt;=BS$6),+$T110,0)</f>
        <v>0</v>
      </c>
      <c r="BT110" s="87" t="n">
        <f aca="false">IF(AND($U110&gt;BS$6,$U110&lt;=BT$6),+$T110,0)</f>
        <v>0</v>
      </c>
      <c r="BU110" s="87" t="n">
        <f aca="false">IF(AND($U110&gt;BT$6,$U110&lt;=BU$6),+$T110,0)</f>
        <v>0</v>
      </c>
      <c r="BV110" s="87" t="n">
        <f aca="false">IF(AND($U110&gt;BU$6,$U110&lt;=BV$6),+$T110,0)</f>
        <v>0</v>
      </c>
      <c r="BW110" s="87" t="n">
        <f aca="false">IF(AND($U110&gt;BV$6,$U110&lt;=BW$6),+$T110,0)</f>
        <v>0</v>
      </c>
      <c r="BX110" s="87" t="n">
        <f aca="false">IF(AND($U110&gt;BW$6,$U110&lt;=BX$6),+$T110,0)</f>
        <v>0</v>
      </c>
      <c r="BY110" s="87" t="n">
        <f aca="false">IF(AND($U110&gt;BX$6,$U110&lt;=BY$6),+$T110,0)</f>
        <v>0</v>
      </c>
      <c r="BZ110" s="87" t="n">
        <f aca="false">IF(AND($U110&gt;BY$6,$U110&lt;=BZ$6),+$T110,0)</f>
        <v>0</v>
      </c>
      <c r="CA110" s="87" t="n">
        <f aca="false">IF(AND($U110&gt;BZ$6,$U110&lt;=CA$6),+$T110,0)</f>
        <v>0</v>
      </c>
      <c r="CB110" s="87" t="n">
        <f aca="false">IF(AND($U110&gt;CA$6,$U110&lt;=CB$6),+$T110,0)</f>
        <v>0</v>
      </c>
      <c r="CC110" s="87" t="n">
        <f aca="false">IF(AND($U110&gt;CB$6,$U110&lt;=CC$6),+$T110,0)</f>
        <v>0</v>
      </c>
      <c r="CD110" s="87" t="n">
        <f aca="false">IF(AND($U110&gt;CC$6,$U110&lt;=CD$6),+$T110,0)</f>
        <v>0</v>
      </c>
      <c r="CE110" s="87" t="n">
        <f aca="false">IF(AND($U110&gt;CD$6,$U110&lt;=CE$6),+$T110,0)</f>
        <v>0</v>
      </c>
      <c r="CF110" s="87" t="n">
        <f aca="false">IF(AND($U110&gt;CE$6,$U110&lt;=CF$6),+$T110,0)</f>
        <v>0</v>
      </c>
      <c r="CG110" s="87" t="n">
        <f aca="false">IF(AND($U110&gt;CF$6,$U110&lt;=CG$6),+$T110,0)</f>
        <v>0</v>
      </c>
      <c r="CH110" s="87" t="n">
        <f aca="false">IF(AND($U110&gt;CG$6,$U110&lt;=CH$6),+$T110,0)</f>
        <v>0</v>
      </c>
      <c r="CI110" s="87" t="n">
        <f aca="false">IF(AND($U110&gt;CH$6,$U110&lt;=CI$6),+$T110,0)</f>
        <v>0</v>
      </c>
      <c r="CJ110" s="87" t="n">
        <f aca="false">IF(AND($U110&gt;CI$6,$U110&lt;=CJ$6),+$T110,0)</f>
        <v>0</v>
      </c>
      <c r="CK110" s="87" t="n">
        <f aca="false">IF(AND($U110&gt;CJ$6,$U110&lt;=CK$6),+$T110,0)</f>
        <v>0</v>
      </c>
      <c r="CL110" s="87" t="n">
        <f aca="false">IF(AND($U110&gt;CK$6,$U110&lt;=CL$6),+$T110,0)</f>
        <v>0</v>
      </c>
      <c r="CM110" s="87" t="n">
        <f aca="false">IF(AND($U110&gt;CL$6,$U110&lt;=CM$6),+$T110,0)</f>
        <v>0</v>
      </c>
      <c r="CN110" s="87" t="n">
        <f aca="false">IF(AND($U110&gt;CM$6,$U110&lt;=CN$6),+$T110,0)</f>
        <v>0</v>
      </c>
      <c r="CO110" s="87" t="n">
        <f aca="false">IF(AND($U110&gt;CN$6,$U110&lt;=CO$6),+$T110,0)</f>
        <v>0</v>
      </c>
      <c r="CP110" s="87" t="n">
        <f aca="false">IF(AND($U110&gt;CO$6,$U110&lt;=CP$6),+$T110,0)</f>
        <v>0</v>
      </c>
      <c r="CQ110" s="87" t="n">
        <f aca="false">IF(AND($U110&gt;CP$6,$U110&lt;=CQ$6),+$T110,0)</f>
        <v>0</v>
      </c>
      <c r="CR110" s="87" t="n">
        <f aca="false">IF(AND($U110&gt;CQ$6,$U110&lt;=CR$6),+$T110,0)</f>
        <v>0</v>
      </c>
      <c r="CS110" s="87" t="n">
        <f aca="false">IF(AND($U110&gt;CR$6,$U110&lt;=CS$6),+$T110,0)</f>
        <v>0</v>
      </c>
      <c r="CT110" s="87" t="n">
        <f aca="false">IF(AND($U110&gt;CS$6,$U110&lt;=CT$6),+$T110,0)</f>
        <v>0</v>
      </c>
      <c r="CU110" s="87" t="n">
        <f aca="false">IF(AND($U110&gt;CT$6,$U110&lt;=CU$6),+$T110,0)</f>
        <v>0</v>
      </c>
      <c r="CV110" s="87" t="n">
        <f aca="false">IF(AND($U110&gt;CU$6,$U110&lt;=CV$6),+$T110,0)</f>
        <v>0</v>
      </c>
      <c r="CW110" s="87" t="n">
        <f aca="false">IF(AND($U110&gt;CV$6,$U110&lt;=CW$6),+$T110,0)</f>
        <v>0</v>
      </c>
      <c r="CX110" s="87" t="n">
        <f aca="false">IF(AND($U110&gt;CW$6,$U110&lt;=CX$6),+$T110,0)</f>
        <v>0</v>
      </c>
      <c r="CY110" s="87" t="n">
        <f aca="false">IF(AND($U110&gt;CX$6,$U110&lt;=CY$6),+$T110,0)</f>
        <v>0</v>
      </c>
      <c r="CZ110" s="87" t="n">
        <f aca="false">IF(AND($U110&gt;CY$6,$U110&lt;=CZ$6),+$T110,0)</f>
        <v>0</v>
      </c>
      <c r="DA110" s="87" t="n">
        <f aca="false">IF(AND($U110&gt;CZ$6,$U110&lt;=DA$6),+$T110,0)</f>
        <v>0</v>
      </c>
      <c r="DB110" s="87" t="n">
        <f aca="false">IF(AND($U110&gt;DA$6,$U110&lt;=DB$6),+$T110,0)</f>
        <v>0</v>
      </c>
      <c r="DC110" s="87" t="n">
        <f aca="false">IF(AND($U110&gt;DB$6,$U110&lt;=DC$6),+$T110,0)</f>
        <v>0</v>
      </c>
      <c r="DD110" s="87" t="n">
        <f aca="false">IF(AND($U110&gt;DC$6,$U110&lt;=DD$6),+$T110,0)</f>
        <v>0</v>
      </c>
      <c r="DE110" s="87" t="n">
        <f aca="false">IF(AND($U110&gt;DD$6,$U110&lt;=DE$6),+$T110,0)</f>
        <v>0</v>
      </c>
      <c r="DF110" s="87" t="n">
        <f aca="false">IF(AND($U110&gt;DE$6,$U110&lt;=DF$6),+$T110,0)</f>
        <v>0</v>
      </c>
      <c r="DG110" s="87" t="n">
        <f aca="false">IF(AND($U110&gt;DF$6,$U110&lt;=DG$6),+$T110,0)</f>
        <v>0</v>
      </c>
      <c r="DH110" s="87" t="n">
        <f aca="false">IF(AND($U110&gt;DG$6,$U110&lt;=DH$6),+$T110,0)</f>
        <v>0</v>
      </c>
      <c r="DI110" s="87" t="n">
        <f aca="false">IF(AND($U110&gt;DH$6,$U110&lt;=DI$6),+$T110,0)</f>
        <v>0</v>
      </c>
      <c r="DJ110" s="87" t="n">
        <f aca="false">IF(AND($U110&gt;DI$6,$U110&lt;=DJ$6),+$T110,0)</f>
        <v>0</v>
      </c>
      <c r="DK110" s="87" t="n">
        <f aca="false">IF(AND($U110&gt;DJ$6,$U110&lt;=DK$6),+$T110,0)</f>
        <v>0</v>
      </c>
      <c r="DL110" s="87" t="n">
        <f aca="false">IF(AND($U110&gt;DK$6,$U110&lt;=DL$6),+$T110,0)</f>
        <v>0</v>
      </c>
      <c r="DM110" s="87" t="n">
        <f aca="false">IF(AND($U110&gt;DL$6,$U110&lt;=DM$6),+$T110,0)</f>
        <v>0</v>
      </c>
      <c r="DN110" s="87" t="n">
        <f aca="false">IF(AND($U110&gt;DM$6,$U110&lt;=DN$6),+$T110,0)</f>
        <v>0</v>
      </c>
      <c r="DO110" s="87" t="n">
        <f aca="false">IF(AND($U110&gt;DN$6,$U110&lt;=DO$6),+$T110,0)</f>
        <v>0</v>
      </c>
      <c r="DP110" s="87" t="n">
        <f aca="false">IF(AND($U110&gt;DO$6,$U110&lt;=DP$6),+$T110,0)</f>
        <v>0</v>
      </c>
      <c r="DQ110" s="87" t="n">
        <f aca="false">IF(AND($U110&gt;DP$6,$U110&lt;=DQ$6),+$T110,0)</f>
        <v>0</v>
      </c>
      <c r="DR110" s="87" t="n">
        <f aca="false">IF(AND($U110&gt;DQ$6,$U110&lt;=DR$6),+$T110,0)</f>
        <v>0</v>
      </c>
      <c r="DS110" s="87" t="n">
        <f aca="false">IF(AND($U110&gt;DR$6,$U110&lt;=DS$6),+$T110,0)</f>
        <v>0</v>
      </c>
      <c r="DT110" s="87" t="n">
        <f aca="false">IF(AND($U110&gt;DS$6,$U110&lt;=DT$6),+$T110,0)</f>
        <v>0</v>
      </c>
      <c r="DU110" s="87" t="n">
        <f aca="false">IF(AND($U110&gt;DT$6,$U110&lt;=DU$6),+$T110,0)</f>
        <v>0</v>
      </c>
      <c r="DV110" s="87" t="n">
        <f aca="false">IF(AND($U110&gt;DU$6,$U110&lt;=DV$6),+$T110,0)</f>
        <v>0</v>
      </c>
      <c r="DW110" s="87" t="n">
        <f aca="false">IF(AND($U110&gt;DV$6,$U110&lt;=DW$6),+$T110,0)</f>
        <v>0</v>
      </c>
      <c r="DX110" s="87" t="n">
        <f aca="false">IF(AND($U110&gt;DW$6,$U110&lt;=DX$6),+$T110,0)</f>
        <v>0</v>
      </c>
      <c r="DY110" s="87" t="n">
        <f aca="false">IF(AND($U110&gt;DX$6,$U110&lt;=DY$6),+$T110,0)</f>
        <v>0</v>
      </c>
      <c r="DZ110" s="87" t="n">
        <f aca="false">IF(AND($U110&gt;DY$6,$U110&lt;=DZ$6),+$T110,0)</f>
        <v>0</v>
      </c>
      <c r="EA110" s="87" t="n">
        <f aca="false">IF(AND($U110&gt;DZ$6,$U110&lt;=EA$6),+$T110,0)</f>
        <v>0</v>
      </c>
      <c r="EB110" s="87" t="n">
        <f aca="false">IF(AND($U110&gt;EA$6,$U110&lt;=EB$6),+$T110,0)</f>
        <v>0</v>
      </c>
      <c r="EC110" s="87" t="n">
        <f aca="false">IF(AND($U110&gt;EB$6,$U110&lt;=EC$6),+$T110,0)</f>
        <v>0</v>
      </c>
      <c r="ED110" s="87" t="n">
        <f aca="false">IF(AND($U110&gt;EC$6,$U110&lt;=ED$6),+$T110,0)</f>
        <v>0</v>
      </c>
      <c r="EE110" s="87" t="n">
        <f aca="false">IF(AND($U110&gt;ED$6,$U110&lt;=EE$6),+$T110,0)</f>
        <v>0</v>
      </c>
      <c r="EF110" s="87" t="n">
        <f aca="false">IF(AND($U110&gt;EE$6,$U110&lt;=EF$6),+$T110,0)</f>
        <v>0</v>
      </c>
      <c r="EG110" s="87" t="n">
        <f aca="false">IF(AND($U110&gt;EF$6,$U110&lt;=EG$6),+$T110,0)</f>
        <v>0</v>
      </c>
      <c r="EH110" s="87" t="n">
        <f aca="false">IF(AND($U110&gt;EG$6,$U110&lt;=EH$6),+$T110,0)</f>
        <v>0</v>
      </c>
      <c r="EI110" s="87" t="n">
        <f aca="false">IF(AND($U110&gt;EH$6,$U110&lt;=EI$6),+$T110,0)</f>
        <v>0</v>
      </c>
      <c r="EJ110" s="87" t="n">
        <f aca="false">IF(AND($U110&gt;EI$6,$U110&lt;=EJ$6),+$T110,0)</f>
        <v>0</v>
      </c>
      <c r="EK110" s="87" t="n">
        <f aca="false">IF(AND($U110&gt;EJ$6,$U110&lt;=EK$6),+$T110,0)</f>
        <v>0</v>
      </c>
      <c r="EL110" s="87" t="n">
        <f aca="false">IF(AND($U110&gt;EK$6,$U110&lt;=EL$6),+$T110,0)</f>
        <v>0</v>
      </c>
      <c r="EM110" s="87" t="n">
        <f aca="false">IF(AND($U110&gt;EL$6,$U110&lt;=EM$6),+$T110,0)</f>
        <v>0</v>
      </c>
      <c r="EN110" s="87" t="n">
        <f aca="false">IF(AND($U110&gt;EM$6,$U110&lt;=EN$6),+$T110,0)</f>
        <v>0</v>
      </c>
      <c r="EO110" s="87" t="n">
        <f aca="false">IF(AND($U110&gt;EN$6,$U110&lt;=EO$6),+$T110,0)</f>
        <v>0</v>
      </c>
      <c r="EP110" s="87" t="n">
        <f aca="false">IF(AND($U110&gt;EO$6,$U110&lt;=EP$6),+$T110,0)</f>
        <v>0</v>
      </c>
      <c r="EQ110" s="87" t="n">
        <f aca="false">IF(AND($U110&gt;EP$6,$U110&lt;=EQ$6),+$T110,0)</f>
        <v>0</v>
      </c>
      <c r="ER110" s="87" t="n">
        <f aca="false">IF(AND($U110&gt;EQ$6,$U110&lt;=ER$6),+$T110,0)</f>
        <v>0</v>
      </c>
      <c r="ES110" s="87" t="n">
        <f aca="false">IF(AND($U110&gt;ER$6,$U110&lt;=ES$6),+$T110,0)</f>
        <v>0</v>
      </c>
      <c r="ET110" s="87" t="n">
        <f aca="false">IF(AND($U110&gt;ES$6,$U110&lt;=ET$6),+$T110,0)</f>
        <v>0</v>
      </c>
      <c r="EU110" s="87" t="n">
        <f aca="false">IF(AND($U110&gt;ET$6,$U110&lt;=EU$6),+$T110,0)</f>
        <v>0</v>
      </c>
      <c r="EV110" s="87" t="n">
        <f aca="false">IF(AND($U110&gt;EU$6,$U110&lt;=EV$6),+$T110,0)</f>
        <v>0</v>
      </c>
      <c r="EW110" s="87" t="n">
        <f aca="false">IF(AND($U110&gt;EV$6,$U110&lt;=EW$6),+$T110,0)</f>
        <v>0</v>
      </c>
      <c r="EX110" s="87" t="n">
        <f aca="false">IF(AND($U110&gt;EW$6,$U110&lt;=EX$6),+$T110,0)</f>
        <v>0</v>
      </c>
      <c r="EY110" s="87" t="n">
        <f aca="false">IF(AND($U110&gt;EX$6,$U110&lt;=EY$6),+$T110,0)</f>
        <v>0</v>
      </c>
      <c r="EZ110" s="87" t="n">
        <f aca="false">IF(AND($U110&gt;EY$6,$U110&lt;=EZ$6),+$T110,0)</f>
        <v>0</v>
      </c>
      <c r="FA110" s="87" t="n">
        <f aca="false">IF(AND($U110&gt;EZ$6,$U110&lt;=FA$6),+$T110,0)</f>
        <v>0</v>
      </c>
      <c r="FB110" s="87" t="n">
        <f aca="false">IF(AND($U110&gt;FA$6,$U110&lt;=FB$6),+$T110,0)</f>
        <v>0</v>
      </c>
      <c r="FC110" s="87" t="n">
        <f aca="false">IF(AND($U110&gt;FB$6,$U110&lt;=FC$6),+$T110,0)</f>
        <v>0</v>
      </c>
      <c r="FD110" s="87" t="n">
        <f aca="false">IF(AND($U110&gt;FC$6,$U110&lt;=FD$6),+$T110,0)</f>
        <v>0</v>
      </c>
      <c r="FE110" s="87" t="n">
        <f aca="false">IF(AND($U110&gt;FD$6,$U110&lt;=FE$6),+$T110,0)</f>
        <v>0</v>
      </c>
      <c r="FF110" s="87" t="n">
        <f aca="false">IF(AND($U110&gt;FE$6,$U110&lt;=FF$6),+$T110,0)</f>
        <v>0</v>
      </c>
      <c r="FG110" s="87" t="n">
        <f aca="false">IF(AND($U110&gt;FF$6,$U110&lt;=FG$6),+$T110,0)</f>
        <v>0</v>
      </c>
      <c r="FH110" s="87" t="n">
        <f aca="false">IF(AND($U110&gt;FG$6,$U110&lt;=FH$6),+$T110,0)</f>
        <v>0</v>
      </c>
      <c r="FI110" s="87" t="n">
        <f aca="false">IF(AND($U110&gt;FH$6,$U110&lt;=FI$6),+$T110,0)</f>
        <v>0</v>
      </c>
      <c r="FJ110" s="87" t="n">
        <f aca="false">IF(AND($U110&gt;FI$6,$U110&lt;=FJ$6),+$T110,0)</f>
        <v>0</v>
      </c>
      <c r="FK110" s="87" t="n">
        <f aca="false">IF(AND($U110&gt;FJ$6,$U110&lt;=FK$6),+$T110,0)</f>
        <v>0</v>
      </c>
      <c r="FL110" s="87" t="n">
        <f aca="false">IF(AND($U110&gt;FK$6,$U110&lt;=FL$6),+$T110,0)</f>
        <v>0</v>
      </c>
      <c r="FM110" s="87" t="n">
        <f aca="false">IF(AND($U110&gt;FL$6,$U110&lt;=FM$6),+$T110,0)</f>
        <v>0</v>
      </c>
      <c r="FN110" s="87" t="n">
        <f aca="false">IF(AND($U110&gt;FM$6,$U110&lt;=FN$6),+$T110,0)</f>
        <v>0</v>
      </c>
      <c r="FO110" s="87" t="n">
        <f aca="false">IF(AND($U110&gt;FN$6,$U110&lt;=FO$6),+$T110,0)</f>
        <v>0</v>
      </c>
      <c r="FP110" s="87" t="n">
        <f aca="false">IF(AND($U110&gt;FO$6,$U110&lt;=FP$6),+$T110,0)</f>
        <v>0</v>
      </c>
      <c r="FQ110" s="87" t="n">
        <f aca="false">IF(AND($U110&gt;FP$6,$U110&lt;=FQ$6),+$T110,0)</f>
        <v>0</v>
      </c>
      <c r="FR110" s="87" t="n">
        <f aca="false">IF(AND($U110&gt;FQ$6,$U110&lt;=FR$6),+$T110,0)</f>
        <v>0</v>
      </c>
      <c r="FS110" s="87" t="n">
        <f aca="false">IF(AND($U110&gt;FR$6,$U110&lt;=FS$6),+$T110,0)</f>
        <v>0</v>
      </c>
      <c r="FT110" s="87" t="n">
        <f aca="false">IF(AND($U110&gt;FS$6,$U110&lt;=FT$6),+$T110,0)</f>
        <v>0</v>
      </c>
      <c r="FU110" s="87" t="n">
        <f aca="false">IF(AND($U110&gt;FT$6,$U110&lt;=FU$6),+$T110,0)</f>
        <v>0</v>
      </c>
      <c r="FV110" s="87" t="n">
        <f aca="false">IF(AND($U110&gt;FU$6,$U110&lt;=FV$6),+$T110,0)</f>
        <v>0</v>
      </c>
      <c r="FW110" s="87" t="n">
        <f aca="false">IF(AND($U110&gt;FV$6,$U110&lt;=FW$6),+$T110,0)</f>
        <v>0</v>
      </c>
      <c r="FX110" s="87" t="n">
        <f aca="false">IF(AND($U110&gt;FW$6,$U110&lt;=FX$6),+$T110,0)</f>
        <v>0</v>
      </c>
      <c r="FY110" s="87" t="n">
        <f aca="false">IF(AND($U110&gt;FX$6,$U110&lt;=FY$6),+$T110,0)</f>
        <v>0</v>
      </c>
      <c r="FZ110" s="87" t="n">
        <f aca="false">IF(AND($U110&gt;FY$6,$U110&lt;=FZ$6),+$T110,0)</f>
        <v>0</v>
      </c>
      <c r="GA110" s="87" t="n">
        <f aca="false">IF(AND($U110&gt;FZ$6,$U110&lt;=GA$6),+$T110,0)</f>
        <v>0</v>
      </c>
      <c r="GB110" s="87" t="n">
        <f aca="false">IF(AND($U110&gt;GA$6,$U110&lt;=GB$6),+$T110,0)</f>
        <v>0</v>
      </c>
      <c r="GC110" s="18"/>
      <c r="GD110" s="65" t="n">
        <f aca="false">SUM($X110:$GC110)</f>
        <v>11</v>
      </c>
      <c r="GE110" s="65" t="n">
        <f aca="false">+GD110-T110</f>
        <v>0</v>
      </c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  <c r="GX110" s="18"/>
      <c r="GY110" s="18"/>
      <c r="GZ110" s="18"/>
      <c r="HA110" s="18"/>
      <c r="HB110" s="18"/>
      <c r="HC110" s="18"/>
      <c r="HD110" s="18"/>
      <c r="HE110" s="18"/>
      <c r="HF110" s="18"/>
      <c r="HG110" s="18"/>
      <c r="HH110" s="18"/>
      <c r="HI110" s="18"/>
      <c r="HJ110" s="18"/>
      <c r="HK110" s="18"/>
      <c r="HL110" s="18"/>
      <c r="HM110" s="18"/>
      <c r="HN110" s="18"/>
      <c r="HO110" s="18"/>
      <c r="HP110" s="18"/>
      <c r="HQ110" s="18"/>
      <c r="HR110" s="18"/>
      <c r="HS110" s="18"/>
      <c r="HT110" s="18"/>
      <c r="HU110" s="18"/>
      <c r="HV110" s="18"/>
      <c r="HW110" s="18"/>
      <c r="HX110" s="18"/>
      <c r="HY110" s="18"/>
      <c r="HZ110" s="18"/>
      <c r="IA110" s="18"/>
      <c r="IB110" s="18"/>
      <c r="IC110" s="18"/>
      <c r="ID110" s="18"/>
      <c r="IE110" s="18"/>
      <c r="IF110" s="18"/>
      <c r="IG110" s="18"/>
      <c r="IH110" s="18"/>
      <c r="II110" s="18"/>
      <c r="IJ110" s="18"/>
      <c r="IK110" s="18"/>
      <c r="IL110" s="18"/>
      <c r="IM110" s="18"/>
      <c r="IN110" s="18"/>
      <c r="IO110" s="18"/>
      <c r="IP110" s="18"/>
      <c r="IQ110" s="18"/>
      <c r="IR110" s="18"/>
      <c r="IS110" s="18"/>
      <c r="IT110" s="18"/>
      <c r="IU110" s="18"/>
      <c r="IV110" s="18"/>
      <c r="IW110" s="18"/>
    </row>
    <row r="111" customFormat="false" ht="12.75" hidden="false" customHeight="false" outlineLevel="0" collapsed="false">
      <c r="A111" s="96" t="n">
        <v>5</v>
      </c>
      <c r="B111" s="86" t="s">
        <v>260</v>
      </c>
      <c r="C111" s="97" t="s">
        <v>257</v>
      </c>
      <c r="D111" s="98" t="s">
        <v>295</v>
      </c>
      <c r="E111" s="0" t="s">
        <v>296</v>
      </c>
      <c r="F111" s="99" t="n">
        <v>37134</v>
      </c>
      <c r="H111" s="88" t="s">
        <v>376</v>
      </c>
      <c r="I111" s="43" t="s">
        <v>377</v>
      </c>
      <c r="J111" s="39" t="s">
        <v>298</v>
      </c>
      <c r="K111" s="39"/>
      <c r="L111" s="101" t="s">
        <v>284</v>
      </c>
      <c r="M111" s="35"/>
      <c r="N111" s="35"/>
      <c r="O111" s="101"/>
      <c r="P111" s="101"/>
      <c r="Q111" s="101"/>
      <c r="R111" s="105" t="n">
        <v>26</v>
      </c>
      <c r="S111" s="101" t="s">
        <v>288</v>
      </c>
      <c r="T111" s="55" t="n">
        <f aca="false">IF($S111="USD",+$R111,VLOOKUP($S111,Rates!$A$3:$C$7,3)*$R111)</f>
        <v>26</v>
      </c>
      <c r="U111" s="122" t="n">
        <f aca="false">DATE(2004,7,20)</f>
        <v>38188</v>
      </c>
      <c r="V111" s="18"/>
      <c r="W111" s="18"/>
      <c r="X111" s="87" t="n">
        <f aca="false">IF(AND($U111&gt;W$6,$U111&lt;=X$6),+$T111,0)</f>
        <v>0</v>
      </c>
      <c r="Y111" s="87" t="n">
        <f aca="false">IF(AND($U111&gt;X$6,$U111&lt;=Y$6),+$T111,0)</f>
        <v>0</v>
      </c>
      <c r="Z111" s="87" t="n">
        <f aca="false">IF(AND($U111&gt;Y$6,$U111&lt;=Z$6),+$T111,0)</f>
        <v>0</v>
      </c>
      <c r="AA111" s="87" t="n">
        <f aca="false">IF(AND($U111&gt;Z$6,$U111&lt;=AA$6),+$T111,0)</f>
        <v>0</v>
      </c>
      <c r="AB111" s="87" t="n">
        <f aca="false">IF(AND($U111&gt;AA$6,$U111&lt;=AB$6),+$T111,0)</f>
        <v>0</v>
      </c>
      <c r="AC111" s="87" t="n">
        <f aca="false">IF(AND($U111&gt;AB$6,$U111&lt;=AC$6),+$T111,0)</f>
        <v>0</v>
      </c>
      <c r="AD111" s="87" t="n">
        <f aca="false">IF(AND($U111&gt;AC$6,$U111&lt;=AD$6),+$T111,0)</f>
        <v>0</v>
      </c>
      <c r="AE111" s="87" t="n">
        <f aca="false">IF(AND($U111&gt;AD$6,$U111&lt;=AE$6),+$T111,0)</f>
        <v>0</v>
      </c>
      <c r="AF111" s="87" t="n">
        <f aca="false">IF(AND($U111&gt;AE$6,$U111&lt;=AF$6),+$T111,0)</f>
        <v>0</v>
      </c>
      <c r="AG111" s="87" t="n">
        <f aca="false">IF(AND($U111&gt;AF$6,$U111&lt;=AG$6),+$T111,0)</f>
        <v>0</v>
      </c>
      <c r="AH111" s="87" t="n">
        <f aca="false">IF(AND($U111&gt;AG$6,$U111&lt;=AH$6),+$T111,0)</f>
        <v>0</v>
      </c>
      <c r="AI111" s="87" t="n">
        <f aca="false">IF(AND($U111&gt;AH$6,$U111&lt;=AI$6),+$T111,0)</f>
        <v>0</v>
      </c>
      <c r="AJ111" s="87" t="n">
        <f aca="false">IF(AND($U111&gt;AI$6,$U111&lt;=AJ$6),+$T111,0)</f>
        <v>26</v>
      </c>
      <c r="AK111" s="87" t="n">
        <f aca="false">IF(AND($U111&gt;AJ$6,$U111&lt;=AK$6),+$T111,0)</f>
        <v>0</v>
      </c>
      <c r="AL111" s="87" t="n">
        <f aca="false">IF(AND($U111&gt;AK$6,$U111&lt;=AL$6),+$T111,0)</f>
        <v>0</v>
      </c>
      <c r="AM111" s="87" t="n">
        <f aca="false">IF(AND($U111&gt;AL$6,$U111&lt;=AM$6),+$T111,0)</f>
        <v>0</v>
      </c>
      <c r="AN111" s="87" t="n">
        <f aca="false">IF(AND($U111&gt;AM$6,$U111&lt;=AN$6),+$T111,0)</f>
        <v>0</v>
      </c>
      <c r="AO111" s="87" t="n">
        <f aca="false">IF(AND($U111&gt;AN$6,$U111&lt;=AO$6),+$T111,0)</f>
        <v>0</v>
      </c>
      <c r="AP111" s="87" t="n">
        <f aca="false">IF(AND($U111&gt;AO$6,$U111&lt;=AP$6),+$T111,0)</f>
        <v>0</v>
      </c>
      <c r="AQ111" s="87" t="n">
        <f aca="false">IF(AND($U111&gt;AP$6,$U111&lt;=AQ$6),+$T111,0)</f>
        <v>0</v>
      </c>
      <c r="AR111" s="87" t="n">
        <f aca="false">IF(AND($U111&gt;AQ$6,$U111&lt;=AR$6),+$T111,0)</f>
        <v>0</v>
      </c>
      <c r="AS111" s="87" t="n">
        <f aca="false">IF(AND($U111&gt;AR$6,$U111&lt;=AS$6),+$T111,0)</f>
        <v>0</v>
      </c>
      <c r="AT111" s="87" t="n">
        <f aca="false">IF(AND($U111&gt;AS$6,$U111&lt;=AT$6),+$T111,0)</f>
        <v>0</v>
      </c>
      <c r="AU111" s="87" t="n">
        <f aca="false">IF(AND($U111&gt;AT$6,$U111&lt;=AU$6),+$T111,0)</f>
        <v>0</v>
      </c>
      <c r="AV111" s="87" t="n">
        <f aca="false">IF(AND($U111&gt;AU$6,$U111&lt;=AV$6),+$T111,0)</f>
        <v>0</v>
      </c>
      <c r="AW111" s="87" t="n">
        <f aca="false">IF(AND($U111&gt;AV$6,$U111&lt;=AW$6),+$T111,0)</f>
        <v>0</v>
      </c>
      <c r="AX111" s="87" t="n">
        <f aca="false">IF(AND($U111&gt;AW$6,$U111&lt;=AX$6),+$T111,0)</f>
        <v>0</v>
      </c>
      <c r="AY111" s="87" t="n">
        <f aca="false">IF(AND($U111&gt;AX$6,$U111&lt;=AY$6),+$T111,0)</f>
        <v>0</v>
      </c>
      <c r="AZ111" s="87" t="n">
        <f aca="false">IF(AND($U111&gt;AY$6,$U111&lt;=AZ$6),+$T111,0)</f>
        <v>0</v>
      </c>
      <c r="BA111" s="87" t="n">
        <f aca="false">IF(AND($U111&gt;AZ$6,$U111&lt;=BA$6),+$T111,0)</f>
        <v>0</v>
      </c>
      <c r="BB111" s="87" t="n">
        <f aca="false">IF(AND($U111&gt;BA$6,$U111&lt;=BB$6),+$T111,0)</f>
        <v>0</v>
      </c>
      <c r="BC111" s="87" t="n">
        <f aca="false">IF(AND($U111&gt;BB$6,$U111&lt;=BC$6),+$T111,0)</f>
        <v>0</v>
      </c>
      <c r="BD111" s="87" t="n">
        <f aca="false">IF(AND($U111&gt;BC$6,$U111&lt;=BD$6),+$T111,0)</f>
        <v>0</v>
      </c>
      <c r="BE111" s="87" t="n">
        <f aca="false">IF(AND($U111&gt;BD$6,$U111&lt;=BE$6),+$T111,0)</f>
        <v>0</v>
      </c>
      <c r="BF111" s="87" t="n">
        <f aca="false">IF(AND($U111&gt;BE$6,$U111&lt;=BF$6),+$T111,0)</f>
        <v>0</v>
      </c>
      <c r="BG111" s="87" t="n">
        <f aca="false">IF(AND($U111&gt;BF$6,$U111&lt;=BG$6),+$T111,0)</f>
        <v>0</v>
      </c>
      <c r="BH111" s="87" t="n">
        <f aca="false">IF(AND($U111&gt;BG$6,$U111&lt;=BH$6),+$T111,0)</f>
        <v>0</v>
      </c>
      <c r="BI111" s="87" t="n">
        <f aca="false">IF(AND($U111&gt;BH$6,$U111&lt;=BI$6),+$T111,0)</f>
        <v>0</v>
      </c>
      <c r="BJ111" s="87" t="n">
        <f aca="false">IF(AND($U111&gt;BI$6,$U111&lt;=BJ$6),+$T111,0)</f>
        <v>0</v>
      </c>
      <c r="BK111" s="87" t="n">
        <f aca="false">IF(AND($U111&gt;BJ$6,$U111&lt;=BK$6),+$T111,0)</f>
        <v>0</v>
      </c>
      <c r="BL111" s="87" t="n">
        <f aca="false">IF(AND($U111&gt;BK$6,$U111&lt;=BL$6),+$T111,0)</f>
        <v>0</v>
      </c>
      <c r="BM111" s="87" t="n">
        <f aca="false">IF(AND($U111&gt;BL$6,$U111&lt;=BM$6),+$T111,0)</f>
        <v>0</v>
      </c>
      <c r="BN111" s="87" t="n">
        <f aca="false">IF(AND($U111&gt;BM$6,$U111&lt;=BN$6),+$T111,0)</f>
        <v>0</v>
      </c>
      <c r="BO111" s="87" t="n">
        <f aca="false">IF(AND($U111&gt;BN$6,$U111&lt;=BO$6),+$T111,0)</f>
        <v>0</v>
      </c>
      <c r="BP111" s="87" t="n">
        <f aca="false">IF(AND($U111&gt;BO$6,$U111&lt;=BP$6),+$T111,0)</f>
        <v>0</v>
      </c>
      <c r="BQ111" s="87" t="n">
        <f aca="false">IF(AND($U111&gt;BP$6,$U111&lt;=BQ$6),+$T111,0)</f>
        <v>0</v>
      </c>
      <c r="BR111" s="87" t="n">
        <f aca="false">IF(AND($U111&gt;BQ$6,$U111&lt;=BR$6),+$T111,0)</f>
        <v>0</v>
      </c>
      <c r="BS111" s="87" t="n">
        <f aca="false">IF(AND($U111&gt;BR$6,$U111&lt;=BS$6),+$T111,0)</f>
        <v>0</v>
      </c>
      <c r="BT111" s="87" t="n">
        <f aca="false">IF(AND($U111&gt;BS$6,$U111&lt;=BT$6),+$T111,0)</f>
        <v>0</v>
      </c>
      <c r="BU111" s="87" t="n">
        <f aca="false">IF(AND($U111&gt;BT$6,$U111&lt;=BU$6),+$T111,0)</f>
        <v>0</v>
      </c>
      <c r="BV111" s="87" t="n">
        <f aca="false">IF(AND($U111&gt;BU$6,$U111&lt;=BV$6),+$T111,0)</f>
        <v>0</v>
      </c>
      <c r="BW111" s="87" t="n">
        <f aca="false">IF(AND($U111&gt;BV$6,$U111&lt;=BW$6),+$T111,0)</f>
        <v>0</v>
      </c>
      <c r="BX111" s="87" t="n">
        <f aca="false">IF(AND($U111&gt;BW$6,$U111&lt;=BX$6),+$T111,0)</f>
        <v>0</v>
      </c>
      <c r="BY111" s="87" t="n">
        <f aca="false">IF(AND($U111&gt;BX$6,$U111&lt;=BY$6),+$T111,0)</f>
        <v>0</v>
      </c>
      <c r="BZ111" s="87" t="n">
        <f aca="false">IF(AND($U111&gt;BY$6,$U111&lt;=BZ$6),+$T111,0)</f>
        <v>0</v>
      </c>
      <c r="CA111" s="87" t="n">
        <f aca="false">IF(AND($U111&gt;BZ$6,$U111&lt;=CA$6),+$T111,0)</f>
        <v>0</v>
      </c>
      <c r="CB111" s="87" t="n">
        <f aca="false">IF(AND($U111&gt;CA$6,$U111&lt;=CB$6),+$T111,0)</f>
        <v>0</v>
      </c>
      <c r="CC111" s="87" t="n">
        <f aca="false">IF(AND($U111&gt;CB$6,$U111&lt;=CC$6),+$T111,0)</f>
        <v>0</v>
      </c>
      <c r="CD111" s="87" t="n">
        <f aca="false">IF(AND($U111&gt;CC$6,$U111&lt;=CD$6),+$T111,0)</f>
        <v>0</v>
      </c>
      <c r="CE111" s="87" t="n">
        <f aca="false">IF(AND($U111&gt;CD$6,$U111&lt;=CE$6),+$T111,0)</f>
        <v>0</v>
      </c>
      <c r="CF111" s="87" t="n">
        <f aca="false">IF(AND($U111&gt;CE$6,$U111&lt;=CF$6),+$T111,0)</f>
        <v>0</v>
      </c>
      <c r="CG111" s="87" t="n">
        <f aca="false">IF(AND($U111&gt;CF$6,$U111&lt;=CG$6),+$T111,0)</f>
        <v>0</v>
      </c>
      <c r="CH111" s="87" t="n">
        <f aca="false">IF(AND($U111&gt;CG$6,$U111&lt;=CH$6),+$T111,0)</f>
        <v>0</v>
      </c>
      <c r="CI111" s="87" t="n">
        <f aca="false">IF(AND($U111&gt;CH$6,$U111&lt;=CI$6),+$T111,0)</f>
        <v>0</v>
      </c>
      <c r="CJ111" s="87" t="n">
        <f aca="false">IF(AND($U111&gt;CI$6,$U111&lt;=CJ$6),+$T111,0)</f>
        <v>0</v>
      </c>
      <c r="CK111" s="87" t="n">
        <f aca="false">IF(AND($U111&gt;CJ$6,$U111&lt;=CK$6),+$T111,0)</f>
        <v>0</v>
      </c>
      <c r="CL111" s="87" t="n">
        <f aca="false">IF(AND($U111&gt;CK$6,$U111&lt;=CL$6),+$T111,0)</f>
        <v>0</v>
      </c>
      <c r="CM111" s="87" t="n">
        <f aca="false">IF(AND($U111&gt;CL$6,$U111&lt;=CM$6),+$T111,0)</f>
        <v>0</v>
      </c>
      <c r="CN111" s="87" t="n">
        <f aca="false">IF(AND($U111&gt;CM$6,$U111&lt;=CN$6),+$T111,0)</f>
        <v>0</v>
      </c>
      <c r="CO111" s="87" t="n">
        <f aca="false">IF(AND($U111&gt;CN$6,$U111&lt;=CO$6),+$T111,0)</f>
        <v>0</v>
      </c>
      <c r="CP111" s="87" t="n">
        <f aca="false">IF(AND($U111&gt;CO$6,$U111&lt;=CP$6),+$T111,0)</f>
        <v>0</v>
      </c>
      <c r="CQ111" s="87" t="n">
        <f aca="false">IF(AND($U111&gt;CP$6,$U111&lt;=CQ$6),+$T111,0)</f>
        <v>0</v>
      </c>
      <c r="CR111" s="87" t="n">
        <f aca="false">IF(AND($U111&gt;CQ$6,$U111&lt;=CR$6),+$T111,0)</f>
        <v>0</v>
      </c>
      <c r="CS111" s="87" t="n">
        <f aca="false">IF(AND($U111&gt;CR$6,$U111&lt;=CS$6),+$T111,0)</f>
        <v>0</v>
      </c>
      <c r="CT111" s="87" t="n">
        <f aca="false">IF(AND($U111&gt;CS$6,$U111&lt;=CT$6),+$T111,0)</f>
        <v>0</v>
      </c>
      <c r="CU111" s="87" t="n">
        <f aca="false">IF(AND($U111&gt;CT$6,$U111&lt;=CU$6),+$T111,0)</f>
        <v>0</v>
      </c>
      <c r="CV111" s="87" t="n">
        <f aca="false">IF(AND($U111&gt;CU$6,$U111&lt;=CV$6),+$T111,0)</f>
        <v>0</v>
      </c>
      <c r="CW111" s="87" t="n">
        <f aca="false">IF(AND($U111&gt;CV$6,$U111&lt;=CW$6),+$T111,0)</f>
        <v>0</v>
      </c>
      <c r="CX111" s="87" t="n">
        <f aca="false">IF(AND($U111&gt;CW$6,$U111&lt;=CX$6),+$T111,0)</f>
        <v>0</v>
      </c>
      <c r="CY111" s="87" t="n">
        <f aca="false">IF(AND($U111&gt;CX$6,$U111&lt;=CY$6),+$T111,0)</f>
        <v>0</v>
      </c>
      <c r="CZ111" s="87" t="n">
        <f aca="false">IF(AND($U111&gt;CY$6,$U111&lt;=CZ$6),+$T111,0)</f>
        <v>0</v>
      </c>
      <c r="DA111" s="87" t="n">
        <f aca="false">IF(AND($U111&gt;CZ$6,$U111&lt;=DA$6),+$T111,0)</f>
        <v>0</v>
      </c>
      <c r="DB111" s="87" t="n">
        <f aca="false">IF(AND($U111&gt;DA$6,$U111&lt;=DB$6),+$T111,0)</f>
        <v>0</v>
      </c>
      <c r="DC111" s="87" t="n">
        <f aca="false">IF(AND($U111&gt;DB$6,$U111&lt;=DC$6),+$T111,0)</f>
        <v>0</v>
      </c>
      <c r="DD111" s="87" t="n">
        <f aca="false">IF(AND($U111&gt;DC$6,$U111&lt;=DD$6),+$T111,0)</f>
        <v>0</v>
      </c>
      <c r="DE111" s="87" t="n">
        <f aca="false">IF(AND($U111&gt;DD$6,$U111&lt;=DE$6),+$T111,0)</f>
        <v>0</v>
      </c>
      <c r="DF111" s="87" t="n">
        <f aca="false">IF(AND($U111&gt;DE$6,$U111&lt;=DF$6),+$T111,0)</f>
        <v>0</v>
      </c>
      <c r="DG111" s="87" t="n">
        <f aca="false">IF(AND($U111&gt;DF$6,$U111&lt;=DG$6),+$T111,0)</f>
        <v>0</v>
      </c>
      <c r="DH111" s="87" t="n">
        <f aca="false">IF(AND($U111&gt;DG$6,$U111&lt;=DH$6),+$T111,0)</f>
        <v>0</v>
      </c>
      <c r="DI111" s="87" t="n">
        <f aca="false">IF(AND($U111&gt;DH$6,$U111&lt;=DI$6),+$T111,0)</f>
        <v>0</v>
      </c>
      <c r="DJ111" s="87" t="n">
        <f aca="false">IF(AND($U111&gt;DI$6,$U111&lt;=DJ$6),+$T111,0)</f>
        <v>0</v>
      </c>
      <c r="DK111" s="87" t="n">
        <f aca="false">IF(AND($U111&gt;DJ$6,$U111&lt;=DK$6),+$T111,0)</f>
        <v>0</v>
      </c>
      <c r="DL111" s="87" t="n">
        <f aca="false">IF(AND($U111&gt;DK$6,$U111&lt;=DL$6),+$T111,0)</f>
        <v>0</v>
      </c>
      <c r="DM111" s="87" t="n">
        <f aca="false">IF(AND($U111&gt;DL$6,$U111&lt;=DM$6),+$T111,0)</f>
        <v>0</v>
      </c>
      <c r="DN111" s="87" t="n">
        <f aca="false">IF(AND($U111&gt;DM$6,$U111&lt;=DN$6),+$T111,0)</f>
        <v>0</v>
      </c>
      <c r="DO111" s="87" t="n">
        <f aca="false">IF(AND($U111&gt;DN$6,$U111&lt;=DO$6),+$T111,0)</f>
        <v>0</v>
      </c>
      <c r="DP111" s="87" t="n">
        <f aca="false">IF(AND($U111&gt;DO$6,$U111&lt;=DP$6),+$T111,0)</f>
        <v>0</v>
      </c>
      <c r="DQ111" s="87" t="n">
        <f aca="false">IF(AND($U111&gt;DP$6,$U111&lt;=DQ$6),+$T111,0)</f>
        <v>0</v>
      </c>
      <c r="DR111" s="87" t="n">
        <f aca="false">IF(AND($U111&gt;DQ$6,$U111&lt;=DR$6),+$T111,0)</f>
        <v>0</v>
      </c>
      <c r="DS111" s="87" t="n">
        <f aca="false">IF(AND($U111&gt;DR$6,$U111&lt;=DS$6),+$T111,0)</f>
        <v>0</v>
      </c>
      <c r="DT111" s="87" t="n">
        <f aca="false">IF(AND($U111&gt;DS$6,$U111&lt;=DT$6),+$T111,0)</f>
        <v>0</v>
      </c>
      <c r="DU111" s="87" t="n">
        <f aca="false">IF(AND($U111&gt;DT$6,$U111&lt;=DU$6),+$T111,0)</f>
        <v>0</v>
      </c>
      <c r="DV111" s="87" t="n">
        <f aca="false">IF(AND($U111&gt;DU$6,$U111&lt;=DV$6),+$T111,0)</f>
        <v>0</v>
      </c>
      <c r="DW111" s="87" t="n">
        <f aca="false">IF(AND($U111&gt;DV$6,$U111&lt;=DW$6),+$T111,0)</f>
        <v>0</v>
      </c>
      <c r="DX111" s="87" t="n">
        <f aca="false">IF(AND($U111&gt;DW$6,$U111&lt;=DX$6),+$T111,0)</f>
        <v>0</v>
      </c>
      <c r="DY111" s="87" t="n">
        <f aca="false">IF(AND($U111&gt;DX$6,$U111&lt;=DY$6),+$T111,0)</f>
        <v>0</v>
      </c>
      <c r="DZ111" s="87" t="n">
        <f aca="false">IF(AND($U111&gt;DY$6,$U111&lt;=DZ$6),+$T111,0)</f>
        <v>0</v>
      </c>
      <c r="EA111" s="87" t="n">
        <f aca="false">IF(AND($U111&gt;DZ$6,$U111&lt;=EA$6),+$T111,0)</f>
        <v>0</v>
      </c>
      <c r="EB111" s="87" t="n">
        <f aca="false">IF(AND($U111&gt;EA$6,$U111&lt;=EB$6),+$T111,0)</f>
        <v>0</v>
      </c>
      <c r="EC111" s="87" t="n">
        <f aca="false">IF(AND($U111&gt;EB$6,$U111&lt;=EC$6),+$T111,0)</f>
        <v>0</v>
      </c>
      <c r="ED111" s="87" t="n">
        <f aca="false">IF(AND($U111&gt;EC$6,$U111&lt;=ED$6),+$T111,0)</f>
        <v>0</v>
      </c>
      <c r="EE111" s="87" t="n">
        <f aca="false">IF(AND($U111&gt;ED$6,$U111&lt;=EE$6),+$T111,0)</f>
        <v>0</v>
      </c>
      <c r="EF111" s="87" t="n">
        <f aca="false">IF(AND($U111&gt;EE$6,$U111&lt;=EF$6),+$T111,0)</f>
        <v>0</v>
      </c>
      <c r="EG111" s="87" t="n">
        <f aca="false">IF(AND($U111&gt;EF$6,$U111&lt;=EG$6),+$T111,0)</f>
        <v>0</v>
      </c>
      <c r="EH111" s="87" t="n">
        <f aca="false">IF(AND($U111&gt;EG$6,$U111&lt;=EH$6),+$T111,0)</f>
        <v>0</v>
      </c>
      <c r="EI111" s="87" t="n">
        <f aca="false">IF(AND($U111&gt;EH$6,$U111&lt;=EI$6),+$T111,0)</f>
        <v>0</v>
      </c>
      <c r="EJ111" s="87" t="n">
        <f aca="false">IF(AND($U111&gt;EI$6,$U111&lt;=EJ$6),+$T111,0)</f>
        <v>0</v>
      </c>
      <c r="EK111" s="87" t="n">
        <f aca="false">IF(AND($U111&gt;EJ$6,$U111&lt;=EK$6),+$T111,0)</f>
        <v>0</v>
      </c>
      <c r="EL111" s="87" t="n">
        <f aca="false">IF(AND($U111&gt;EK$6,$U111&lt;=EL$6),+$T111,0)</f>
        <v>0</v>
      </c>
      <c r="EM111" s="87" t="n">
        <f aca="false">IF(AND($U111&gt;EL$6,$U111&lt;=EM$6),+$T111,0)</f>
        <v>0</v>
      </c>
      <c r="EN111" s="87" t="n">
        <f aca="false">IF(AND($U111&gt;EM$6,$U111&lt;=EN$6),+$T111,0)</f>
        <v>0</v>
      </c>
      <c r="EO111" s="87" t="n">
        <f aca="false">IF(AND($U111&gt;EN$6,$U111&lt;=EO$6),+$T111,0)</f>
        <v>0</v>
      </c>
      <c r="EP111" s="87" t="n">
        <f aca="false">IF(AND($U111&gt;EO$6,$U111&lt;=EP$6),+$T111,0)</f>
        <v>0</v>
      </c>
      <c r="EQ111" s="87" t="n">
        <f aca="false">IF(AND($U111&gt;EP$6,$U111&lt;=EQ$6),+$T111,0)</f>
        <v>0</v>
      </c>
      <c r="ER111" s="87" t="n">
        <f aca="false">IF(AND($U111&gt;EQ$6,$U111&lt;=ER$6),+$T111,0)</f>
        <v>0</v>
      </c>
      <c r="ES111" s="87" t="n">
        <f aca="false">IF(AND($U111&gt;ER$6,$U111&lt;=ES$6),+$T111,0)</f>
        <v>0</v>
      </c>
      <c r="ET111" s="87" t="n">
        <f aca="false">IF(AND($U111&gt;ES$6,$U111&lt;=ET$6),+$T111,0)</f>
        <v>0</v>
      </c>
      <c r="EU111" s="87" t="n">
        <f aca="false">IF(AND($U111&gt;ET$6,$U111&lt;=EU$6),+$T111,0)</f>
        <v>0</v>
      </c>
      <c r="EV111" s="87" t="n">
        <f aca="false">IF(AND($U111&gt;EU$6,$U111&lt;=EV$6),+$T111,0)</f>
        <v>0</v>
      </c>
      <c r="EW111" s="87" t="n">
        <f aca="false">IF(AND($U111&gt;EV$6,$U111&lt;=EW$6),+$T111,0)</f>
        <v>0</v>
      </c>
      <c r="EX111" s="87" t="n">
        <f aca="false">IF(AND($U111&gt;EW$6,$U111&lt;=EX$6),+$T111,0)</f>
        <v>0</v>
      </c>
      <c r="EY111" s="87" t="n">
        <f aca="false">IF(AND($U111&gt;EX$6,$U111&lt;=EY$6),+$T111,0)</f>
        <v>0</v>
      </c>
      <c r="EZ111" s="87" t="n">
        <f aca="false">IF(AND($U111&gt;EY$6,$U111&lt;=EZ$6),+$T111,0)</f>
        <v>0</v>
      </c>
      <c r="FA111" s="87" t="n">
        <f aca="false">IF(AND($U111&gt;EZ$6,$U111&lt;=FA$6),+$T111,0)</f>
        <v>0</v>
      </c>
      <c r="FB111" s="87" t="n">
        <f aca="false">IF(AND($U111&gt;FA$6,$U111&lt;=FB$6),+$T111,0)</f>
        <v>0</v>
      </c>
      <c r="FC111" s="87" t="n">
        <f aca="false">IF(AND($U111&gt;FB$6,$U111&lt;=FC$6),+$T111,0)</f>
        <v>0</v>
      </c>
      <c r="FD111" s="87" t="n">
        <f aca="false">IF(AND($U111&gt;FC$6,$U111&lt;=FD$6),+$T111,0)</f>
        <v>0</v>
      </c>
      <c r="FE111" s="87" t="n">
        <f aca="false">IF(AND($U111&gt;FD$6,$U111&lt;=FE$6),+$T111,0)</f>
        <v>0</v>
      </c>
      <c r="FF111" s="87" t="n">
        <f aca="false">IF(AND($U111&gt;FE$6,$U111&lt;=FF$6),+$T111,0)</f>
        <v>0</v>
      </c>
      <c r="FG111" s="87" t="n">
        <f aca="false">IF(AND($U111&gt;FF$6,$U111&lt;=FG$6),+$T111,0)</f>
        <v>0</v>
      </c>
      <c r="FH111" s="87" t="n">
        <f aca="false">IF(AND($U111&gt;FG$6,$U111&lt;=FH$6),+$T111,0)</f>
        <v>0</v>
      </c>
      <c r="FI111" s="87" t="n">
        <f aca="false">IF(AND($U111&gt;FH$6,$U111&lt;=FI$6),+$T111,0)</f>
        <v>0</v>
      </c>
      <c r="FJ111" s="87" t="n">
        <f aca="false">IF(AND($U111&gt;FI$6,$U111&lt;=FJ$6),+$T111,0)</f>
        <v>0</v>
      </c>
      <c r="FK111" s="87" t="n">
        <f aca="false">IF(AND($U111&gt;FJ$6,$U111&lt;=FK$6),+$T111,0)</f>
        <v>0</v>
      </c>
      <c r="FL111" s="87" t="n">
        <f aca="false">IF(AND($U111&gt;FK$6,$U111&lt;=FL$6),+$T111,0)</f>
        <v>0</v>
      </c>
      <c r="FM111" s="87" t="n">
        <f aca="false">IF(AND($U111&gt;FL$6,$U111&lt;=FM$6),+$T111,0)</f>
        <v>0</v>
      </c>
      <c r="FN111" s="87" t="n">
        <f aca="false">IF(AND($U111&gt;FM$6,$U111&lt;=FN$6),+$T111,0)</f>
        <v>0</v>
      </c>
      <c r="FO111" s="87" t="n">
        <f aca="false">IF(AND($U111&gt;FN$6,$U111&lt;=FO$6),+$T111,0)</f>
        <v>0</v>
      </c>
      <c r="FP111" s="87" t="n">
        <f aca="false">IF(AND($U111&gt;FO$6,$U111&lt;=FP$6),+$T111,0)</f>
        <v>0</v>
      </c>
      <c r="FQ111" s="87" t="n">
        <f aca="false">IF(AND($U111&gt;FP$6,$U111&lt;=FQ$6),+$T111,0)</f>
        <v>0</v>
      </c>
      <c r="FR111" s="87" t="n">
        <f aca="false">IF(AND($U111&gt;FQ$6,$U111&lt;=FR$6),+$T111,0)</f>
        <v>0</v>
      </c>
      <c r="FS111" s="87" t="n">
        <f aca="false">IF(AND($U111&gt;FR$6,$U111&lt;=FS$6),+$T111,0)</f>
        <v>0</v>
      </c>
      <c r="FT111" s="87" t="n">
        <f aca="false">IF(AND($U111&gt;FS$6,$U111&lt;=FT$6),+$T111,0)</f>
        <v>0</v>
      </c>
      <c r="FU111" s="87" t="n">
        <f aca="false">IF(AND($U111&gt;FT$6,$U111&lt;=FU$6),+$T111,0)</f>
        <v>0</v>
      </c>
      <c r="FV111" s="87" t="n">
        <f aca="false">IF(AND($U111&gt;FU$6,$U111&lt;=FV$6),+$T111,0)</f>
        <v>0</v>
      </c>
      <c r="FW111" s="87" t="n">
        <f aca="false">IF(AND($U111&gt;FV$6,$U111&lt;=FW$6),+$T111,0)</f>
        <v>0</v>
      </c>
      <c r="FX111" s="87" t="n">
        <f aca="false">IF(AND($U111&gt;FW$6,$U111&lt;=FX$6),+$T111,0)</f>
        <v>0</v>
      </c>
      <c r="FY111" s="87" t="n">
        <f aca="false">IF(AND($U111&gt;FX$6,$U111&lt;=FY$6),+$T111,0)</f>
        <v>0</v>
      </c>
      <c r="FZ111" s="87" t="n">
        <f aca="false">IF(AND($U111&gt;FY$6,$U111&lt;=FZ$6),+$T111,0)</f>
        <v>0</v>
      </c>
      <c r="GA111" s="87" t="n">
        <f aca="false">IF(AND($U111&gt;FZ$6,$U111&lt;=GA$6),+$T111,0)</f>
        <v>0</v>
      </c>
      <c r="GB111" s="87" t="n">
        <f aca="false">IF(AND($U111&gt;GA$6,$U111&lt;=GB$6),+$T111,0)</f>
        <v>0</v>
      </c>
      <c r="GC111" s="18"/>
      <c r="GD111" s="65" t="n">
        <f aca="false">SUM($X111:$GC111)</f>
        <v>26</v>
      </c>
      <c r="GE111" s="65" t="n">
        <f aca="false">+GD111-T111</f>
        <v>0</v>
      </c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18"/>
      <c r="IE111" s="18"/>
      <c r="IF111" s="18"/>
      <c r="IG111" s="18"/>
      <c r="IH111" s="18"/>
      <c r="II111" s="18"/>
      <c r="IJ111" s="18"/>
      <c r="IK111" s="18"/>
      <c r="IL111" s="18"/>
      <c r="IM111" s="18"/>
      <c r="IN111" s="18"/>
      <c r="IO111" s="18"/>
      <c r="IP111" s="18"/>
      <c r="IQ111" s="18"/>
      <c r="IR111" s="18"/>
      <c r="IS111" s="18"/>
      <c r="IT111" s="18"/>
      <c r="IU111" s="18"/>
      <c r="IV111" s="18"/>
      <c r="IW111" s="18"/>
    </row>
    <row r="112" customFormat="false" ht="12.75" hidden="false" customHeight="false" outlineLevel="0" collapsed="false">
      <c r="A112" s="96" t="n">
        <v>5</v>
      </c>
      <c r="B112" s="86" t="s">
        <v>260</v>
      </c>
      <c r="C112" s="97" t="s">
        <v>257</v>
      </c>
      <c r="D112" s="98" t="s">
        <v>295</v>
      </c>
      <c r="E112" s="0" t="s">
        <v>296</v>
      </c>
      <c r="F112" s="99" t="n">
        <v>37134</v>
      </c>
      <c r="H112" s="88" t="s">
        <v>376</v>
      </c>
      <c r="I112" s="43" t="s">
        <v>377</v>
      </c>
      <c r="J112" s="39" t="s">
        <v>298</v>
      </c>
      <c r="K112" s="39"/>
      <c r="L112" s="101" t="s">
        <v>284</v>
      </c>
      <c r="M112" s="35"/>
      <c r="N112" s="35"/>
      <c r="O112" s="101"/>
      <c r="P112" s="101"/>
      <c r="Q112" s="101"/>
      <c r="R112" s="105" t="n">
        <v>8</v>
      </c>
      <c r="S112" s="101" t="s">
        <v>288</v>
      </c>
      <c r="T112" s="55" t="n">
        <f aca="false">IF($S112="USD",+$R112,VLOOKUP($S112,Rates!$A$3:$C$7,3)*$R112)</f>
        <v>8</v>
      </c>
      <c r="U112" s="122" t="n">
        <f aca="false">DATE(2004,7,21)</f>
        <v>38189</v>
      </c>
      <c r="V112" s="18"/>
      <c r="W112" s="18"/>
      <c r="X112" s="87" t="n">
        <f aca="false">IF(AND($U112&gt;W$6,$U112&lt;=X$6),+$T112,0)</f>
        <v>0</v>
      </c>
      <c r="Y112" s="87" t="n">
        <f aca="false">IF(AND($U112&gt;X$6,$U112&lt;=Y$6),+$T112,0)</f>
        <v>0</v>
      </c>
      <c r="Z112" s="87" t="n">
        <f aca="false">IF(AND($U112&gt;Y$6,$U112&lt;=Z$6),+$T112,0)</f>
        <v>0</v>
      </c>
      <c r="AA112" s="87" t="n">
        <f aca="false">IF(AND($U112&gt;Z$6,$U112&lt;=AA$6),+$T112,0)</f>
        <v>0</v>
      </c>
      <c r="AB112" s="87" t="n">
        <f aca="false">IF(AND($U112&gt;AA$6,$U112&lt;=AB$6),+$T112,0)</f>
        <v>0</v>
      </c>
      <c r="AC112" s="87" t="n">
        <f aca="false">IF(AND($U112&gt;AB$6,$U112&lt;=AC$6),+$T112,0)</f>
        <v>0</v>
      </c>
      <c r="AD112" s="87" t="n">
        <f aca="false">IF(AND($U112&gt;AC$6,$U112&lt;=AD$6),+$T112,0)</f>
        <v>0</v>
      </c>
      <c r="AE112" s="87" t="n">
        <f aca="false">IF(AND($U112&gt;AD$6,$U112&lt;=AE$6),+$T112,0)</f>
        <v>0</v>
      </c>
      <c r="AF112" s="87" t="n">
        <f aca="false">IF(AND($U112&gt;AE$6,$U112&lt;=AF$6),+$T112,0)</f>
        <v>0</v>
      </c>
      <c r="AG112" s="87" t="n">
        <f aca="false">IF(AND($U112&gt;AF$6,$U112&lt;=AG$6),+$T112,0)</f>
        <v>0</v>
      </c>
      <c r="AH112" s="87" t="n">
        <f aca="false">IF(AND($U112&gt;AG$6,$U112&lt;=AH$6),+$T112,0)</f>
        <v>0</v>
      </c>
      <c r="AI112" s="87" t="n">
        <f aca="false">IF(AND($U112&gt;AH$6,$U112&lt;=AI$6),+$T112,0)</f>
        <v>0</v>
      </c>
      <c r="AJ112" s="87" t="n">
        <f aca="false">IF(AND($U112&gt;AI$6,$U112&lt;=AJ$6),+$T112,0)</f>
        <v>8</v>
      </c>
      <c r="AK112" s="87" t="n">
        <f aca="false">IF(AND($U112&gt;AJ$6,$U112&lt;=AK$6),+$T112,0)</f>
        <v>0</v>
      </c>
      <c r="AL112" s="87" t="n">
        <f aca="false">IF(AND($U112&gt;AK$6,$U112&lt;=AL$6),+$T112,0)</f>
        <v>0</v>
      </c>
      <c r="AM112" s="87" t="n">
        <f aca="false">IF(AND($U112&gt;AL$6,$U112&lt;=AM$6),+$T112,0)</f>
        <v>0</v>
      </c>
      <c r="AN112" s="87" t="n">
        <f aca="false">IF(AND($U112&gt;AM$6,$U112&lt;=AN$6),+$T112,0)</f>
        <v>0</v>
      </c>
      <c r="AO112" s="87" t="n">
        <f aca="false">IF(AND($U112&gt;AN$6,$U112&lt;=AO$6),+$T112,0)</f>
        <v>0</v>
      </c>
      <c r="AP112" s="87" t="n">
        <f aca="false">IF(AND($U112&gt;AO$6,$U112&lt;=AP$6),+$T112,0)</f>
        <v>0</v>
      </c>
      <c r="AQ112" s="87" t="n">
        <f aca="false">IF(AND($U112&gt;AP$6,$U112&lt;=AQ$6),+$T112,0)</f>
        <v>0</v>
      </c>
      <c r="AR112" s="87" t="n">
        <f aca="false">IF(AND($U112&gt;AQ$6,$U112&lt;=AR$6),+$T112,0)</f>
        <v>0</v>
      </c>
      <c r="AS112" s="87" t="n">
        <f aca="false">IF(AND($U112&gt;AR$6,$U112&lt;=AS$6),+$T112,0)</f>
        <v>0</v>
      </c>
      <c r="AT112" s="87" t="n">
        <f aca="false">IF(AND($U112&gt;AS$6,$U112&lt;=AT$6),+$T112,0)</f>
        <v>0</v>
      </c>
      <c r="AU112" s="87" t="n">
        <f aca="false">IF(AND($U112&gt;AT$6,$U112&lt;=AU$6),+$T112,0)</f>
        <v>0</v>
      </c>
      <c r="AV112" s="87" t="n">
        <f aca="false">IF(AND($U112&gt;AU$6,$U112&lt;=AV$6),+$T112,0)</f>
        <v>0</v>
      </c>
      <c r="AW112" s="87" t="n">
        <f aca="false">IF(AND($U112&gt;AV$6,$U112&lt;=AW$6),+$T112,0)</f>
        <v>0</v>
      </c>
      <c r="AX112" s="87" t="n">
        <f aca="false">IF(AND($U112&gt;AW$6,$U112&lt;=AX$6),+$T112,0)</f>
        <v>0</v>
      </c>
      <c r="AY112" s="87" t="n">
        <f aca="false">IF(AND($U112&gt;AX$6,$U112&lt;=AY$6),+$T112,0)</f>
        <v>0</v>
      </c>
      <c r="AZ112" s="87" t="n">
        <f aca="false">IF(AND($U112&gt;AY$6,$U112&lt;=AZ$6),+$T112,0)</f>
        <v>0</v>
      </c>
      <c r="BA112" s="87" t="n">
        <f aca="false">IF(AND($U112&gt;AZ$6,$U112&lt;=BA$6),+$T112,0)</f>
        <v>0</v>
      </c>
      <c r="BB112" s="87" t="n">
        <f aca="false">IF(AND($U112&gt;BA$6,$U112&lt;=BB$6),+$T112,0)</f>
        <v>0</v>
      </c>
      <c r="BC112" s="87" t="n">
        <f aca="false">IF(AND($U112&gt;BB$6,$U112&lt;=BC$6),+$T112,0)</f>
        <v>0</v>
      </c>
      <c r="BD112" s="87" t="n">
        <f aca="false">IF(AND($U112&gt;BC$6,$U112&lt;=BD$6),+$T112,0)</f>
        <v>0</v>
      </c>
      <c r="BE112" s="87" t="n">
        <f aca="false">IF(AND($U112&gt;BD$6,$U112&lt;=BE$6),+$T112,0)</f>
        <v>0</v>
      </c>
      <c r="BF112" s="87" t="n">
        <f aca="false">IF(AND($U112&gt;BE$6,$U112&lt;=BF$6),+$T112,0)</f>
        <v>0</v>
      </c>
      <c r="BG112" s="87" t="n">
        <f aca="false">IF(AND($U112&gt;BF$6,$U112&lt;=BG$6),+$T112,0)</f>
        <v>0</v>
      </c>
      <c r="BH112" s="87" t="n">
        <f aca="false">IF(AND($U112&gt;BG$6,$U112&lt;=BH$6),+$T112,0)</f>
        <v>0</v>
      </c>
      <c r="BI112" s="87" t="n">
        <f aca="false">IF(AND($U112&gt;BH$6,$U112&lt;=BI$6),+$T112,0)</f>
        <v>0</v>
      </c>
      <c r="BJ112" s="87" t="n">
        <f aca="false">IF(AND($U112&gt;BI$6,$U112&lt;=BJ$6),+$T112,0)</f>
        <v>0</v>
      </c>
      <c r="BK112" s="87" t="n">
        <f aca="false">IF(AND($U112&gt;BJ$6,$U112&lt;=BK$6),+$T112,0)</f>
        <v>0</v>
      </c>
      <c r="BL112" s="87" t="n">
        <f aca="false">IF(AND($U112&gt;BK$6,$U112&lt;=BL$6),+$T112,0)</f>
        <v>0</v>
      </c>
      <c r="BM112" s="87" t="n">
        <f aca="false">IF(AND($U112&gt;BL$6,$U112&lt;=BM$6),+$T112,0)</f>
        <v>0</v>
      </c>
      <c r="BN112" s="87" t="n">
        <f aca="false">IF(AND($U112&gt;BM$6,$U112&lt;=BN$6),+$T112,0)</f>
        <v>0</v>
      </c>
      <c r="BO112" s="87" t="n">
        <f aca="false">IF(AND($U112&gt;BN$6,$U112&lt;=BO$6),+$T112,0)</f>
        <v>0</v>
      </c>
      <c r="BP112" s="87" t="n">
        <f aca="false">IF(AND($U112&gt;BO$6,$U112&lt;=BP$6),+$T112,0)</f>
        <v>0</v>
      </c>
      <c r="BQ112" s="87" t="n">
        <f aca="false">IF(AND($U112&gt;BP$6,$U112&lt;=BQ$6),+$T112,0)</f>
        <v>0</v>
      </c>
      <c r="BR112" s="87" t="n">
        <f aca="false">IF(AND($U112&gt;BQ$6,$U112&lt;=BR$6),+$T112,0)</f>
        <v>0</v>
      </c>
      <c r="BS112" s="87" t="n">
        <f aca="false">IF(AND($U112&gt;BR$6,$U112&lt;=BS$6),+$T112,0)</f>
        <v>0</v>
      </c>
      <c r="BT112" s="87" t="n">
        <f aca="false">IF(AND($U112&gt;BS$6,$U112&lt;=BT$6),+$T112,0)</f>
        <v>0</v>
      </c>
      <c r="BU112" s="87" t="n">
        <f aca="false">IF(AND($U112&gt;BT$6,$U112&lt;=BU$6),+$T112,0)</f>
        <v>0</v>
      </c>
      <c r="BV112" s="87" t="n">
        <f aca="false">IF(AND($U112&gt;BU$6,$U112&lt;=BV$6),+$T112,0)</f>
        <v>0</v>
      </c>
      <c r="BW112" s="87" t="n">
        <f aca="false">IF(AND($U112&gt;BV$6,$U112&lt;=BW$6),+$T112,0)</f>
        <v>0</v>
      </c>
      <c r="BX112" s="87" t="n">
        <f aca="false">IF(AND($U112&gt;BW$6,$U112&lt;=BX$6),+$T112,0)</f>
        <v>0</v>
      </c>
      <c r="BY112" s="87" t="n">
        <f aca="false">IF(AND($U112&gt;BX$6,$U112&lt;=BY$6),+$T112,0)</f>
        <v>0</v>
      </c>
      <c r="BZ112" s="87" t="n">
        <f aca="false">IF(AND($U112&gt;BY$6,$U112&lt;=BZ$6),+$T112,0)</f>
        <v>0</v>
      </c>
      <c r="CA112" s="87" t="n">
        <f aca="false">IF(AND($U112&gt;BZ$6,$U112&lt;=CA$6),+$T112,0)</f>
        <v>0</v>
      </c>
      <c r="CB112" s="87" t="n">
        <f aca="false">IF(AND($U112&gt;CA$6,$U112&lt;=CB$6),+$T112,0)</f>
        <v>0</v>
      </c>
      <c r="CC112" s="87" t="n">
        <f aca="false">IF(AND($U112&gt;CB$6,$U112&lt;=CC$6),+$T112,0)</f>
        <v>0</v>
      </c>
      <c r="CD112" s="87" t="n">
        <f aca="false">IF(AND($U112&gt;CC$6,$U112&lt;=CD$6),+$T112,0)</f>
        <v>0</v>
      </c>
      <c r="CE112" s="87" t="n">
        <f aca="false">IF(AND($U112&gt;CD$6,$U112&lt;=CE$6),+$T112,0)</f>
        <v>0</v>
      </c>
      <c r="CF112" s="87" t="n">
        <f aca="false">IF(AND($U112&gt;CE$6,$U112&lt;=CF$6),+$T112,0)</f>
        <v>0</v>
      </c>
      <c r="CG112" s="87" t="n">
        <f aca="false">IF(AND($U112&gt;CF$6,$U112&lt;=CG$6),+$T112,0)</f>
        <v>0</v>
      </c>
      <c r="CH112" s="87" t="n">
        <f aca="false">IF(AND($U112&gt;CG$6,$U112&lt;=CH$6),+$T112,0)</f>
        <v>0</v>
      </c>
      <c r="CI112" s="87" t="n">
        <f aca="false">IF(AND($U112&gt;CH$6,$U112&lt;=CI$6),+$T112,0)</f>
        <v>0</v>
      </c>
      <c r="CJ112" s="87" t="n">
        <f aca="false">IF(AND($U112&gt;CI$6,$U112&lt;=CJ$6),+$T112,0)</f>
        <v>0</v>
      </c>
      <c r="CK112" s="87" t="n">
        <f aca="false">IF(AND($U112&gt;CJ$6,$U112&lt;=CK$6),+$T112,0)</f>
        <v>0</v>
      </c>
      <c r="CL112" s="87" t="n">
        <f aca="false">IF(AND($U112&gt;CK$6,$U112&lt;=CL$6),+$T112,0)</f>
        <v>0</v>
      </c>
      <c r="CM112" s="87" t="n">
        <f aca="false">IF(AND($U112&gt;CL$6,$U112&lt;=CM$6),+$T112,0)</f>
        <v>0</v>
      </c>
      <c r="CN112" s="87" t="n">
        <f aca="false">IF(AND($U112&gt;CM$6,$U112&lt;=CN$6),+$T112,0)</f>
        <v>0</v>
      </c>
      <c r="CO112" s="87" t="n">
        <f aca="false">IF(AND($U112&gt;CN$6,$U112&lt;=CO$6),+$T112,0)</f>
        <v>0</v>
      </c>
      <c r="CP112" s="87" t="n">
        <f aca="false">IF(AND($U112&gt;CO$6,$U112&lt;=CP$6),+$T112,0)</f>
        <v>0</v>
      </c>
      <c r="CQ112" s="87" t="n">
        <f aca="false">IF(AND($U112&gt;CP$6,$U112&lt;=CQ$6),+$T112,0)</f>
        <v>0</v>
      </c>
      <c r="CR112" s="87" t="n">
        <f aca="false">IF(AND($U112&gt;CQ$6,$U112&lt;=CR$6),+$T112,0)</f>
        <v>0</v>
      </c>
      <c r="CS112" s="87" t="n">
        <f aca="false">IF(AND($U112&gt;CR$6,$U112&lt;=CS$6),+$T112,0)</f>
        <v>0</v>
      </c>
      <c r="CT112" s="87" t="n">
        <f aca="false">IF(AND($U112&gt;CS$6,$U112&lt;=CT$6),+$T112,0)</f>
        <v>0</v>
      </c>
      <c r="CU112" s="87" t="n">
        <f aca="false">IF(AND($U112&gt;CT$6,$U112&lt;=CU$6),+$T112,0)</f>
        <v>0</v>
      </c>
      <c r="CV112" s="87" t="n">
        <f aca="false">IF(AND($U112&gt;CU$6,$U112&lt;=CV$6),+$T112,0)</f>
        <v>0</v>
      </c>
      <c r="CW112" s="87" t="n">
        <f aca="false">IF(AND($U112&gt;CV$6,$U112&lt;=CW$6),+$T112,0)</f>
        <v>0</v>
      </c>
      <c r="CX112" s="87" t="n">
        <f aca="false">IF(AND($U112&gt;CW$6,$U112&lt;=CX$6),+$T112,0)</f>
        <v>0</v>
      </c>
      <c r="CY112" s="87" t="n">
        <f aca="false">IF(AND($U112&gt;CX$6,$U112&lt;=CY$6),+$T112,0)</f>
        <v>0</v>
      </c>
      <c r="CZ112" s="87" t="n">
        <f aca="false">IF(AND($U112&gt;CY$6,$U112&lt;=CZ$6),+$T112,0)</f>
        <v>0</v>
      </c>
      <c r="DA112" s="87" t="n">
        <f aca="false">IF(AND($U112&gt;CZ$6,$U112&lt;=DA$6),+$T112,0)</f>
        <v>0</v>
      </c>
      <c r="DB112" s="87" t="n">
        <f aca="false">IF(AND($U112&gt;DA$6,$U112&lt;=DB$6),+$T112,0)</f>
        <v>0</v>
      </c>
      <c r="DC112" s="87" t="n">
        <f aca="false">IF(AND($U112&gt;DB$6,$U112&lt;=DC$6),+$T112,0)</f>
        <v>0</v>
      </c>
      <c r="DD112" s="87" t="n">
        <f aca="false">IF(AND($U112&gt;DC$6,$U112&lt;=DD$6),+$T112,0)</f>
        <v>0</v>
      </c>
      <c r="DE112" s="87" t="n">
        <f aca="false">IF(AND($U112&gt;DD$6,$U112&lt;=DE$6),+$T112,0)</f>
        <v>0</v>
      </c>
      <c r="DF112" s="87" t="n">
        <f aca="false">IF(AND($U112&gt;DE$6,$U112&lt;=DF$6),+$T112,0)</f>
        <v>0</v>
      </c>
      <c r="DG112" s="87" t="n">
        <f aca="false">IF(AND($U112&gt;DF$6,$U112&lt;=DG$6),+$T112,0)</f>
        <v>0</v>
      </c>
      <c r="DH112" s="87" t="n">
        <f aca="false">IF(AND($U112&gt;DG$6,$U112&lt;=DH$6),+$T112,0)</f>
        <v>0</v>
      </c>
      <c r="DI112" s="87" t="n">
        <f aca="false">IF(AND($U112&gt;DH$6,$U112&lt;=DI$6),+$T112,0)</f>
        <v>0</v>
      </c>
      <c r="DJ112" s="87" t="n">
        <f aca="false">IF(AND($U112&gt;DI$6,$U112&lt;=DJ$6),+$T112,0)</f>
        <v>0</v>
      </c>
      <c r="DK112" s="87" t="n">
        <f aca="false">IF(AND($U112&gt;DJ$6,$U112&lt;=DK$6),+$T112,0)</f>
        <v>0</v>
      </c>
      <c r="DL112" s="87" t="n">
        <f aca="false">IF(AND($U112&gt;DK$6,$U112&lt;=DL$6),+$T112,0)</f>
        <v>0</v>
      </c>
      <c r="DM112" s="87" t="n">
        <f aca="false">IF(AND($U112&gt;DL$6,$U112&lt;=DM$6),+$T112,0)</f>
        <v>0</v>
      </c>
      <c r="DN112" s="87" t="n">
        <f aca="false">IF(AND($U112&gt;DM$6,$U112&lt;=DN$6),+$T112,0)</f>
        <v>0</v>
      </c>
      <c r="DO112" s="87" t="n">
        <f aca="false">IF(AND($U112&gt;DN$6,$U112&lt;=DO$6),+$T112,0)</f>
        <v>0</v>
      </c>
      <c r="DP112" s="87" t="n">
        <f aca="false">IF(AND($U112&gt;DO$6,$U112&lt;=DP$6),+$T112,0)</f>
        <v>0</v>
      </c>
      <c r="DQ112" s="87" t="n">
        <f aca="false">IF(AND($U112&gt;DP$6,$U112&lt;=DQ$6),+$T112,0)</f>
        <v>0</v>
      </c>
      <c r="DR112" s="87" t="n">
        <f aca="false">IF(AND($U112&gt;DQ$6,$U112&lt;=DR$6),+$T112,0)</f>
        <v>0</v>
      </c>
      <c r="DS112" s="87" t="n">
        <f aca="false">IF(AND($U112&gt;DR$6,$U112&lt;=DS$6),+$T112,0)</f>
        <v>0</v>
      </c>
      <c r="DT112" s="87" t="n">
        <f aca="false">IF(AND($U112&gt;DS$6,$U112&lt;=DT$6),+$T112,0)</f>
        <v>0</v>
      </c>
      <c r="DU112" s="87" t="n">
        <f aca="false">IF(AND($U112&gt;DT$6,$U112&lt;=DU$6),+$T112,0)</f>
        <v>0</v>
      </c>
      <c r="DV112" s="87" t="n">
        <f aca="false">IF(AND($U112&gt;DU$6,$U112&lt;=DV$6),+$T112,0)</f>
        <v>0</v>
      </c>
      <c r="DW112" s="87" t="n">
        <f aca="false">IF(AND($U112&gt;DV$6,$U112&lt;=DW$6),+$T112,0)</f>
        <v>0</v>
      </c>
      <c r="DX112" s="87" t="n">
        <f aca="false">IF(AND($U112&gt;DW$6,$U112&lt;=DX$6),+$T112,0)</f>
        <v>0</v>
      </c>
      <c r="DY112" s="87" t="n">
        <f aca="false">IF(AND($U112&gt;DX$6,$U112&lt;=DY$6),+$T112,0)</f>
        <v>0</v>
      </c>
      <c r="DZ112" s="87" t="n">
        <f aca="false">IF(AND($U112&gt;DY$6,$U112&lt;=DZ$6),+$T112,0)</f>
        <v>0</v>
      </c>
      <c r="EA112" s="87" t="n">
        <f aca="false">IF(AND($U112&gt;DZ$6,$U112&lt;=EA$6),+$T112,0)</f>
        <v>0</v>
      </c>
      <c r="EB112" s="87" t="n">
        <f aca="false">IF(AND($U112&gt;EA$6,$U112&lt;=EB$6),+$T112,0)</f>
        <v>0</v>
      </c>
      <c r="EC112" s="87" t="n">
        <f aca="false">IF(AND($U112&gt;EB$6,$U112&lt;=EC$6),+$T112,0)</f>
        <v>0</v>
      </c>
      <c r="ED112" s="87" t="n">
        <f aca="false">IF(AND($U112&gt;EC$6,$U112&lt;=ED$6),+$T112,0)</f>
        <v>0</v>
      </c>
      <c r="EE112" s="87" t="n">
        <f aca="false">IF(AND($U112&gt;ED$6,$U112&lt;=EE$6),+$T112,0)</f>
        <v>0</v>
      </c>
      <c r="EF112" s="87" t="n">
        <f aca="false">IF(AND($U112&gt;EE$6,$U112&lt;=EF$6),+$T112,0)</f>
        <v>0</v>
      </c>
      <c r="EG112" s="87" t="n">
        <f aca="false">IF(AND($U112&gt;EF$6,$U112&lt;=EG$6),+$T112,0)</f>
        <v>0</v>
      </c>
      <c r="EH112" s="87" t="n">
        <f aca="false">IF(AND($U112&gt;EG$6,$U112&lt;=EH$6),+$T112,0)</f>
        <v>0</v>
      </c>
      <c r="EI112" s="87" t="n">
        <f aca="false">IF(AND($U112&gt;EH$6,$U112&lt;=EI$6),+$T112,0)</f>
        <v>0</v>
      </c>
      <c r="EJ112" s="87" t="n">
        <f aca="false">IF(AND($U112&gt;EI$6,$U112&lt;=EJ$6),+$T112,0)</f>
        <v>0</v>
      </c>
      <c r="EK112" s="87" t="n">
        <f aca="false">IF(AND($U112&gt;EJ$6,$U112&lt;=EK$6),+$T112,0)</f>
        <v>0</v>
      </c>
      <c r="EL112" s="87" t="n">
        <f aca="false">IF(AND($U112&gt;EK$6,$U112&lt;=EL$6),+$T112,0)</f>
        <v>0</v>
      </c>
      <c r="EM112" s="87" t="n">
        <f aca="false">IF(AND($U112&gt;EL$6,$U112&lt;=EM$6),+$T112,0)</f>
        <v>0</v>
      </c>
      <c r="EN112" s="87" t="n">
        <f aca="false">IF(AND($U112&gt;EM$6,$U112&lt;=EN$6),+$T112,0)</f>
        <v>0</v>
      </c>
      <c r="EO112" s="87" t="n">
        <f aca="false">IF(AND($U112&gt;EN$6,$U112&lt;=EO$6),+$T112,0)</f>
        <v>0</v>
      </c>
      <c r="EP112" s="87" t="n">
        <f aca="false">IF(AND($U112&gt;EO$6,$U112&lt;=EP$6),+$T112,0)</f>
        <v>0</v>
      </c>
      <c r="EQ112" s="87" t="n">
        <f aca="false">IF(AND($U112&gt;EP$6,$U112&lt;=EQ$6),+$T112,0)</f>
        <v>0</v>
      </c>
      <c r="ER112" s="87" t="n">
        <f aca="false">IF(AND($U112&gt;EQ$6,$U112&lt;=ER$6),+$T112,0)</f>
        <v>0</v>
      </c>
      <c r="ES112" s="87" t="n">
        <f aca="false">IF(AND($U112&gt;ER$6,$U112&lt;=ES$6),+$T112,0)</f>
        <v>0</v>
      </c>
      <c r="ET112" s="87" t="n">
        <f aca="false">IF(AND($U112&gt;ES$6,$U112&lt;=ET$6),+$T112,0)</f>
        <v>0</v>
      </c>
      <c r="EU112" s="87" t="n">
        <f aca="false">IF(AND($U112&gt;ET$6,$U112&lt;=EU$6),+$T112,0)</f>
        <v>0</v>
      </c>
      <c r="EV112" s="87" t="n">
        <f aca="false">IF(AND($U112&gt;EU$6,$U112&lt;=EV$6),+$T112,0)</f>
        <v>0</v>
      </c>
      <c r="EW112" s="87" t="n">
        <f aca="false">IF(AND($U112&gt;EV$6,$U112&lt;=EW$6),+$T112,0)</f>
        <v>0</v>
      </c>
      <c r="EX112" s="87" t="n">
        <f aca="false">IF(AND($U112&gt;EW$6,$U112&lt;=EX$6),+$T112,0)</f>
        <v>0</v>
      </c>
      <c r="EY112" s="87" t="n">
        <f aca="false">IF(AND($U112&gt;EX$6,$U112&lt;=EY$6),+$T112,0)</f>
        <v>0</v>
      </c>
      <c r="EZ112" s="87" t="n">
        <f aca="false">IF(AND($U112&gt;EY$6,$U112&lt;=EZ$6),+$T112,0)</f>
        <v>0</v>
      </c>
      <c r="FA112" s="87" t="n">
        <f aca="false">IF(AND($U112&gt;EZ$6,$U112&lt;=FA$6),+$T112,0)</f>
        <v>0</v>
      </c>
      <c r="FB112" s="87" t="n">
        <f aca="false">IF(AND($U112&gt;FA$6,$U112&lt;=FB$6),+$T112,0)</f>
        <v>0</v>
      </c>
      <c r="FC112" s="87" t="n">
        <f aca="false">IF(AND($U112&gt;FB$6,$U112&lt;=FC$6),+$T112,0)</f>
        <v>0</v>
      </c>
      <c r="FD112" s="87" t="n">
        <f aca="false">IF(AND($U112&gt;FC$6,$U112&lt;=FD$6),+$T112,0)</f>
        <v>0</v>
      </c>
      <c r="FE112" s="87" t="n">
        <f aca="false">IF(AND($U112&gt;FD$6,$U112&lt;=FE$6),+$T112,0)</f>
        <v>0</v>
      </c>
      <c r="FF112" s="87" t="n">
        <f aca="false">IF(AND($U112&gt;FE$6,$U112&lt;=FF$6),+$T112,0)</f>
        <v>0</v>
      </c>
      <c r="FG112" s="87" t="n">
        <f aca="false">IF(AND($U112&gt;FF$6,$U112&lt;=FG$6),+$T112,0)</f>
        <v>0</v>
      </c>
      <c r="FH112" s="87" t="n">
        <f aca="false">IF(AND($U112&gt;FG$6,$U112&lt;=FH$6),+$T112,0)</f>
        <v>0</v>
      </c>
      <c r="FI112" s="87" t="n">
        <f aca="false">IF(AND($U112&gt;FH$6,$U112&lt;=FI$6),+$T112,0)</f>
        <v>0</v>
      </c>
      <c r="FJ112" s="87" t="n">
        <f aca="false">IF(AND($U112&gt;FI$6,$U112&lt;=FJ$6),+$T112,0)</f>
        <v>0</v>
      </c>
      <c r="FK112" s="87" t="n">
        <f aca="false">IF(AND($U112&gt;FJ$6,$U112&lt;=FK$6),+$T112,0)</f>
        <v>0</v>
      </c>
      <c r="FL112" s="87" t="n">
        <f aca="false">IF(AND($U112&gt;FK$6,$U112&lt;=FL$6),+$T112,0)</f>
        <v>0</v>
      </c>
      <c r="FM112" s="87" t="n">
        <f aca="false">IF(AND($U112&gt;FL$6,$U112&lt;=FM$6),+$T112,0)</f>
        <v>0</v>
      </c>
      <c r="FN112" s="87" t="n">
        <f aca="false">IF(AND($U112&gt;FM$6,$U112&lt;=FN$6),+$T112,0)</f>
        <v>0</v>
      </c>
      <c r="FO112" s="87" t="n">
        <f aca="false">IF(AND($U112&gt;FN$6,$U112&lt;=FO$6),+$T112,0)</f>
        <v>0</v>
      </c>
      <c r="FP112" s="87" t="n">
        <f aca="false">IF(AND($U112&gt;FO$6,$U112&lt;=FP$6),+$T112,0)</f>
        <v>0</v>
      </c>
      <c r="FQ112" s="87" t="n">
        <f aca="false">IF(AND($U112&gt;FP$6,$U112&lt;=FQ$6),+$T112,0)</f>
        <v>0</v>
      </c>
      <c r="FR112" s="87" t="n">
        <f aca="false">IF(AND($U112&gt;FQ$6,$U112&lt;=FR$6),+$T112,0)</f>
        <v>0</v>
      </c>
      <c r="FS112" s="87" t="n">
        <f aca="false">IF(AND($U112&gt;FR$6,$U112&lt;=FS$6),+$T112,0)</f>
        <v>0</v>
      </c>
      <c r="FT112" s="87" t="n">
        <f aca="false">IF(AND($U112&gt;FS$6,$U112&lt;=FT$6),+$T112,0)</f>
        <v>0</v>
      </c>
      <c r="FU112" s="87" t="n">
        <f aca="false">IF(AND($U112&gt;FT$6,$U112&lt;=FU$6),+$T112,0)</f>
        <v>0</v>
      </c>
      <c r="FV112" s="87" t="n">
        <f aca="false">IF(AND($U112&gt;FU$6,$U112&lt;=FV$6),+$T112,0)</f>
        <v>0</v>
      </c>
      <c r="FW112" s="87" t="n">
        <f aca="false">IF(AND($U112&gt;FV$6,$U112&lt;=FW$6),+$T112,0)</f>
        <v>0</v>
      </c>
      <c r="FX112" s="87" t="n">
        <f aca="false">IF(AND($U112&gt;FW$6,$U112&lt;=FX$6),+$T112,0)</f>
        <v>0</v>
      </c>
      <c r="FY112" s="87" t="n">
        <f aca="false">IF(AND($U112&gt;FX$6,$U112&lt;=FY$6),+$T112,0)</f>
        <v>0</v>
      </c>
      <c r="FZ112" s="87" t="n">
        <f aca="false">IF(AND($U112&gt;FY$6,$U112&lt;=FZ$6),+$T112,0)</f>
        <v>0</v>
      </c>
      <c r="GA112" s="87" t="n">
        <f aca="false">IF(AND($U112&gt;FZ$6,$U112&lt;=GA$6),+$T112,0)</f>
        <v>0</v>
      </c>
      <c r="GB112" s="87" t="n">
        <f aca="false">IF(AND($U112&gt;GA$6,$U112&lt;=GB$6),+$T112,0)</f>
        <v>0</v>
      </c>
      <c r="GC112" s="18"/>
      <c r="GD112" s="65" t="n">
        <f aca="false">SUM($X112:$GC112)</f>
        <v>8</v>
      </c>
      <c r="GE112" s="65" t="n">
        <f aca="false">+GD112-T112</f>
        <v>0</v>
      </c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18"/>
      <c r="IE112" s="18"/>
      <c r="IF112" s="18"/>
      <c r="IG112" s="18"/>
      <c r="IH112" s="18"/>
      <c r="II112" s="18"/>
      <c r="IJ112" s="18"/>
      <c r="IK112" s="18"/>
      <c r="IL112" s="18"/>
      <c r="IM112" s="18"/>
      <c r="IN112" s="18"/>
      <c r="IO112" s="18"/>
      <c r="IP112" s="18"/>
      <c r="IQ112" s="18"/>
      <c r="IR112" s="18"/>
      <c r="IS112" s="18"/>
      <c r="IT112" s="18"/>
      <c r="IU112" s="18"/>
      <c r="IV112" s="18"/>
      <c r="IW112" s="18"/>
    </row>
    <row r="113" customFormat="false" ht="12.75" hidden="false" customHeight="false" outlineLevel="0" collapsed="false">
      <c r="A113" s="96" t="n">
        <v>5</v>
      </c>
      <c r="B113" s="86" t="s">
        <v>260</v>
      </c>
      <c r="C113" s="97" t="s">
        <v>257</v>
      </c>
      <c r="D113" s="98" t="s">
        <v>295</v>
      </c>
      <c r="E113" s="0" t="s">
        <v>296</v>
      </c>
      <c r="F113" s="99" t="n">
        <v>37134</v>
      </c>
      <c r="H113" s="88" t="s">
        <v>376</v>
      </c>
      <c r="I113" s="43" t="s">
        <v>377</v>
      </c>
      <c r="J113" s="39" t="s">
        <v>298</v>
      </c>
      <c r="K113" s="39"/>
      <c r="L113" s="101" t="s">
        <v>284</v>
      </c>
      <c r="M113" s="35"/>
      <c r="N113" s="35"/>
      <c r="O113" s="101"/>
      <c r="P113" s="101"/>
      <c r="Q113" s="101"/>
      <c r="R113" s="105" t="n">
        <v>18</v>
      </c>
      <c r="S113" s="101" t="s">
        <v>288</v>
      </c>
      <c r="T113" s="55" t="n">
        <f aca="false">IF($S113="USD",+$R113,VLOOKUP($S113,Rates!$A$3:$C$7,3)*$R113)</f>
        <v>18</v>
      </c>
      <c r="U113" s="122" t="n">
        <f aca="false">DATE(2005,8,15)</f>
        <v>38579</v>
      </c>
      <c r="V113" s="18"/>
      <c r="W113" s="18"/>
      <c r="X113" s="87" t="n">
        <f aca="false">IF(AND($U113&gt;W$6,$U113&lt;=X$6),+$T113,0)</f>
        <v>0</v>
      </c>
      <c r="Y113" s="87" t="n">
        <f aca="false">IF(AND($U113&gt;X$6,$U113&lt;=Y$6),+$T113,0)</f>
        <v>0</v>
      </c>
      <c r="Z113" s="87" t="n">
        <f aca="false">IF(AND($U113&gt;Y$6,$U113&lt;=Z$6),+$T113,0)</f>
        <v>0</v>
      </c>
      <c r="AA113" s="87" t="n">
        <f aca="false">IF(AND($U113&gt;Z$6,$U113&lt;=AA$6),+$T113,0)</f>
        <v>0</v>
      </c>
      <c r="AB113" s="87" t="n">
        <f aca="false">IF(AND($U113&gt;AA$6,$U113&lt;=AB$6),+$T113,0)</f>
        <v>0</v>
      </c>
      <c r="AC113" s="87" t="n">
        <f aca="false">IF(AND($U113&gt;AB$6,$U113&lt;=AC$6),+$T113,0)</f>
        <v>0</v>
      </c>
      <c r="AD113" s="87" t="n">
        <f aca="false">IF(AND($U113&gt;AC$6,$U113&lt;=AD$6),+$T113,0)</f>
        <v>0</v>
      </c>
      <c r="AE113" s="87" t="n">
        <f aca="false">IF(AND($U113&gt;AD$6,$U113&lt;=AE$6),+$T113,0)</f>
        <v>0</v>
      </c>
      <c r="AF113" s="87" t="n">
        <f aca="false">IF(AND($U113&gt;AE$6,$U113&lt;=AF$6),+$T113,0)</f>
        <v>0</v>
      </c>
      <c r="AG113" s="87" t="n">
        <f aca="false">IF(AND($U113&gt;AF$6,$U113&lt;=AG$6),+$T113,0)</f>
        <v>0</v>
      </c>
      <c r="AH113" s="87" t="n">
        <f aca="false">IF(AND($U113&gt;AG$6,$U113&lt;=AH$6),+$T113,0)</f>
        <v>0</v>
      </c>
      <c r="AI113" s="87" t="n">
        <f aca="false">IF(AND($U113&gt;AH$6,$U113&lt;=AI$6),+$T113,0)</f>
        <v>0</v>
      </c>
      <c r="AJ113" s="87" t="n">
        <f aca="false">IF(AND($U113&gt;AI$6,$U113&lt;=AJ$6),+$T113,0)</f>
        <v>0</v>
      </c>
      <c r="AK113" s="87" t="n">
        <f aca="false">IF(AND($U113&gt;AJ$6,$U113&lt;=AK$6),+$T113,0)</f>
        <v>0</v>
      </c>
      <c r="AL113" s="87" t="n">
        <f aca="false">IF(AND($U113&gt;AK$6,$U113&lt;=AL$6),+$T113,0)</f>
        <v>0</v>
      </c>
      <c r="AM113" s="87" t="n">
        <f aca="false">IF(AND($U113&gt;AL$6,$U113&lt;=AM$6),+$T113,0)</f>
        <v>0</v>
      </c>
      <c r="AN113" s="87" t="n">
        <f aca="false">IF(AND($U113&gt;AM$6,$U113&lt;=AN$6),+$T113,0)</f>
        <v>18</v>
      </c>
      <c r="AO113" s="87" t="n">
        <f aca="false">IF(AND($U113&gt;AN$6,$U113&lt;=AO$6),+$T113,0)</f>
        <v>0</v>
      </c>
      <c r="AP113" s="87" t="n">
        <f aca="false">IF(AND($U113&gt;AO$6,$U113&lt;=AP$6),+$T113,0)</f>
        <v>0</v>
      </c>
      <c r="AQ113" s="87" t="n">
        <f aca="false">IF(AND($U113&gt;AP$6,$U113&lt;=AQ$6),+$T113,0)</f>
        <v>0</v>
      </c>
      <c r="AR113" s="87" t="n">
        <f aca="false">IF(AND($U113&gt;AQ$6,$U113&lt;=AR$6),+$T113,0)</f>
        <v>0</v>
      </c>
      <c r="AS113" s="87" t="n">
        <f aca="false">IF(AND($U113&gt;AR$6,$U113&lt;=AS$6),+$T113,0)</f>
        <v>0</v>
      </c>
      <c r="AT113" s="87" t="n">
        <f aca="false">IF(AND($U113&gt;AS$6,$U113&lt;=AT$6),+$T113,0)</f>
        <v>0</v>
      </c>
      <c r="AU113" s="87" t="n">
        <f aca="false">IF(AND($U113&gt;AT$6,$U113&lt;=AU$6),+$T113,0)</f>
        <v>0</v>
      </c>
      <c r="AV113" s="87" t="n">
        <f aca="false">IF(AND($U113&gt;AU$6,$U113&lt;=AV$6),+$T113,0)</f>
        <v>0</v>
      </c>
      <c r="AW113" s="87" t="n">
        <f aca="false">IF(AND($U113&gt;AV$6,$U113&lt;=AW$6),+$T113,0)</f>
        <v>0</v>
      </c>
      <c r="AX113" s="87" t="n">
        <f aca="false">IF(AND($U113&gt;AW$6,$U113&lt;=AX$6),+$T113,0)</f>
        <v>0</v>
      </c>
      <c r="AY113" s="87" t="n">
        <f aca="false">IF(AND($U113&gt;AX$6,$U113&lt;=AY$6),+$T113,0)</f>
        <v>0</v>
      </c>
      <c r="AZ113" s="87" t="n">
        <f aca="false">IF(AND($U113&gt;AY$6,$U113&lt;=AZ$6),+$T113,0)</f>
        <v>0</v>
      </c>
      <c r="BA113" s="87" t="n">
        <f aca="false">IF(AND($U113&gt;AZ$6,$U113&lt;=BA$6),+$T113,0)</f>
        <v>0</v>
      </c>
      <c r="BB113" s="87" t="n">
        <f aca="false">IF(AND($U113&gt;BA$6,$U113&lt;=BB$6),+$T113,0)</f>
        <v>0</v>
      </c>
      <c r="BC113" s="87" t="n">
        <f aca="false">IF(AND($U113&gt;BB$6,$U113&lt;=BC$6),+$T113,0)</f>
        <v>0</v>
      </c>
      <c r="BD113" s="87" t="n">
        <f aca="false">IF(AND($U113&gt;BC$6,$U113&lt;=BD$6),+$T113,0)</f>
        <v>0</v>
      </c>
      <c r="BE113" s="87" t="n">
        <f aca="false">IF(AND($U113&gt;BD$6,$U113&lt;=BE$6),+$T113,0)</f>
        <v>0</v>
      </c>
      <c r="BF113" s="87" t="n">
        <f aca="false">IF(AND($U113&gt;BE$6,$U113&lt;=BF$6),+$T113,0)</f>
        <v>0</v>
      </c>
      <c r="BG113" s="87" t="n">
        <f aca="false">IF(AND($U113&gt;BF$6,$U113&lt;=BG$6),+$T113,0)</f>
        <v>0</v>
      </c>
      <c r="BH113" s="87" t="n">
        <f aca="false">IF(AND($U113&gt;BG$6,$U113&lt;=BH$6),+$T113,0)</f>
        <v>0</v>
      </c>
      <c r="BI113" s="87" t="n">
        <f aca="false">IF(AND($U113&gt;BH$6,$U113&lt;=BI$6),+$T113,0)</f>
        <v>0</v>
      </c>
      <c r="BJ113" s="87" t="n">
        <f aca="false">IF(AND($U113&gt;BI$6,$U113&lt;=BJ$6),+$T113,0)</f>
        <v>0</v>
      </c>
      <c r="BK113" s="87" t="n">
        <f aca="false">IF(AND($U113&gt;BJ$6,$U113&lt;=BK$6),+$T113,0)</f>
        <v>0</v>
      </c>
      <c r="BL113" s="87" t="n">
        <f aca="false">IF(AND($U113&gt;BK$6,$U113&lt;=BL$6),+$T113,0)</f>
        <v>0</v>
      </c>
      <c r="BM113" s="87" t="n">
        <f aca="false">IF(AND($U113&gt;BL$6,$U113&lt;=BM$6),+$T113,0)</f>
        <v>0</v>
      </c>
      <c r="BN113" s="87" t="n">
        <f aca="false">IF(AND($U113&gt;BM$6,$U113&lt;=BN$6),+$T113,0)</f>
        <v>0</v>
      </c>
      <c r="BO113" s="87" t="n">
        <f aca="false">IF(AND($U113&gt;BN$6,$U113&lt;=BO$6),+$T113,0)</f>
        <v>0</v>
      </c>
      <c r="BP113" s="87" t="n">
        <f aca="false">IF(AND($U113&gt;BO$6,$U113&lt;=BP$6),+$T113,0)</f>
        <v>0</v>
      </c>
      <c r="BQ113" s="87" t="n">
        <f aca="false">IF(AND($U113&gt;BP$6,$U113&lt;=BQ$6),+$T113,0)</f>
        <v>0</v>
      </c>
      <c r="BR113" s="87" t="n">
        <f aca="false">IF(AND($U113&gt;BQ$6,$U113&lt;=BR$6),+$T113,0)</f>
        <v>0</v>
      </c>
      <c r="BS113" s="87" t="n">
        <f aca="false">IF(AND($U113&gt;BR$6,$U113&lt;=BS$6),+$T113,0)</f>
        <v>0</v>
      </c>
      <c r="BT113" s="87" t="n">
        <f aca="false">IF(AND($U113&gt;BS$6,$U113&lt;=BT$6),+$T113,0)</f>
        <v>0</v>
      </c>
      <c r="BU113" s="87" t="n">
        <f aca="false">IF(AND($U113&gt;BT$6,$U113&lt;=BU$6),+$T113,0)</f>
        <v>0</v>
      </c>
      <c r="BV113" s="87" t="n">
        <f aca="false">IF(AND($U113&gt;BU$6,$U113&lt;=BV$6),+$T113,0)</f>
        <v>0</v>
      </c>
      <c r="BW113" s="87" t="n">
        <f aca="false">IF(AND($U113&gt;BV$6,$U113&lt;=BW$6),+$T113,0)</f>
        <v>0</v>
      </c>
      <c r="BX113" s="87" t="n">
        <f aca="false">IF(AND($U113&gt;BW$6,$U113&lt;=BX$6),+$T113,0)</f>
        <v>0</v>
      </c>
      <c r="BY113" s="87" t="n">
        <f aca="false">IF(AND($U113&gt;BX$6,$U113&lt;=BY$6),+$T113,0)</f>
        <v>0</v>
      </c>
      <c r="BZ113" s="87" t="n">
        <f aca="false">IF(AND($U113&gt;BY$6,$U113&lt;=BZ$6),+$T113,0)</f>
        <v>0</v>
      </c>
      <c r="CA113" s="87" t="n">
        <f aca="false">IF(AND($U113&gt;BZ$6,$U113&lt;=CA$6),+$T113,0)</f>
        <v>0</v>
      </c>
      <c r="CB113" s="87" t="n">
        <f aca="false">IF(AND($U113&gt;CA$6,$U113&lt;=CB$6),+$T113,0)</f>
        <v>0</v>
      </c>
      <c r="CC113" s="87" t="n">
        <f aca="false">IF(AND($U113&gt;CB$6,$U113&lt;=CC$6),+$T113,0)</f>
        <v>0</v>
      </c>
      <c r="CD113" s="87" t="n">
        <f aca="false">IF(AND($U113&gt;CC$6,$U113&lt;=CD$6),+$T113,0)</f>
        <v>0</v>
      </c>
      <c r="CE113" s="87" t="n">
        <f aca="false">IF(AND($U113&gt;CD$6,$U113&lt;=CE$6),+$T113,0)</f>
        <v>0</v>
      </c>
      <c r="CF113" s="87" t="n">
        <f aca="false">IF(AND($U113&gt;CE$6,$U113&lt;=CF$6),+$T113,0)</f>
        <v>0</v>
      </c>
      <c r="CG113" s="87" t="n">
        <f aca="false">IF(AND($U113&gt;CF$6,$U113&lt;=CG$6),+$T113,0)</f>
        <v>0</v>
      </c>
      <c r="CH113" s="87" t="n">
        <f aca="false">IF(AND($U113&gt;CG$6,$U113&lt;=CH$6),+$T113,0)</f>
        <v>0</v>
      </c>
      <c r="CI113" s="87" t="n">
        <f aca="false">IF(AND($U113&gt;CH$6,$U113&lt;=CI$6),+$T113,0)</f>
        <v>0</v>
      </c>
      <c r="CJ113" s="87" t="n">
        <f aca="false">IF(AND($U113&gt;CI$6,$U113&lt;=CJ$6),+$T113,0)</f>
        <v>0</v>
      </c>
      <c r="CK113" s="87" t="n">
        <f aca="false">IF(AND($U113&gt;CJ$6,$U113&lt;=CK$6),+$T113,0)</f>
        <v>0</v>
      </c>
      <c r="CL113" s="87" t="n">
        <f aca="false">IF(AND($U113&gt;CK$6,$U113&lt;=CL$6),+$T113,0)</f>
        <v>0</v>
      </c>
      <c r="CM113" s="87" t="n">
        <f aca="false">IF(AND($U113&gt;CL$6,$U113&lt;=CM$6),+$T113,0)</f>
        <v>0</v>
      </c>
      <c r="CN113" s="87" t="n">
        <f aca="false">IF(AND($U113&gt;CM$6,$U113&lt;=CN$6),+$T113,0)</f>
        <v>0</v>
      </c>
      <c r="CO113" s="87" t="n">
        <f aca="false">IF(AND($U113&gt;CN$6,$U113&lt;=CO$6),+$T113,0)</f>
        <v>0</v>
      </c>
      <c r="CP113" s="87" t="n">
        <f aca="false">IF(AND($U113&gt;CO$6,$U113&lt;=CP$6),+$T113,0)</f>
        <v>0</v>
      </c>
      <c r="CQ113" s="87" t="n">
        <f aca="false">IF(AND($U113&gt;CP$6,$U113&lt;=CQ$6),+$T113,0)</f>
        <v>0</v>
      </c>
      <c r="CR113" s="87" t="n">
        <f aca="false">IF(AND($U113&gt;CQ$6,$U113&lt;=CR$6),+$T113,0)</f>
        <v>0</v>
      </c>
      <c r="CS113" s="87" t="n">
        <f aca="false">IF(AND($U113&gt;CR$6,$U113&lt;=CS$6),+$T113,0)</f>
        <v>0</v>
      </c>
      <c r="CT113" s="87" t="n">
        <f aca="false">IF(AND($U113&gt;CS$6,$U113&lt;=CT$6),+$T113,0)</f>
        <v>0</v>
      </c>
      <c r="CU113" s="87" t="n">
        <f aca="false">IF(AND($U113&gt;CT$6,$U113&lt;=CU$6),+$T113,0)</f>
        <v>0</v>
      </c>
      <c r="CV113" s="87" t="n">
        <f aca="false">IF(AND($U113&gt;CU$6,$U113&lt;=CV$6),+$T113,0)</f>
        <v>0</v>
      </c>
      <c r="CW113" s="87" t="n">
        <f aca="false">IF(AND($U113&gt;CV$6,$U113&lt;=CW$6),+$T113,0)</f>
        <v>0</v>
      </c>
      <c r="CX113" s="87" t="n">
        <f aca="false">IF(AND($U113&gt;CW$6,$U113&lt;=CX$6),+$T113,0)</f>
        <v>0</v>
      </c>
      <c r="CY113" s="87" t="n">
        <f aca="false">IF(AND($U113&gt;CX$6,$U113&lt;=CY$6),+$T113,0)</f>
        <v>0</v>
      </c>
      <c r="CZ113" s="87" t="n">
        <f aca="false">IF(AND($U113&gt;CY$6,$U113&lt;=CZ$6),+$T113,0)</f>
        <v>0</v>
      </c>
      <c r="DA113" s="87" t="n">
        <f aca="false">IF(AND($U113&gt;CZ$6,$U113&lt;=DA$6),+$T113,0)</f>
        <v>0</v>
      </c>
      <c r="DB113" s="87" t="n">
        <f aca="false">IF(AND($U113&gt;DA$6,$U113&lt;=DB$6),+$T113,0)</f>
        <v>0</v>
      </c>
      <c r="DC113" s="87" t="n">
        <f aca="false">IF(AND($U113&gt;DB$6,$U113&lt;=DC$6),+$T113,0)</f>
        <v>0</v>
      </c>
      <c r="DD113" s="87" t="n">
        <f aca="false">IF(AND($U113&gt;DC$6,$U113&lt;=DD$6),+$T113,0)</f>
        <v>0</v>
      </c>
      <c r="DE113" s="87" t="n">
        <f aca="false">IF(AND($U113&gt;DD$6,$U113&lt;=DE$6),+$T113,0)</f>
        <v>0</v>
      </c>
      <c r="DF113" s="87" t="n">
        <f aca="false">IF(AND($U113&gt;DE$6,$U113&lt;=DF$6),+$T113,0)</f>
        <v>0</v>
      </c>
      <c r="DG113" s="87" t="n">
        <f aca="false">IF(AND($U113&gt;DF$6,$U113&lt;=DG$6),+$T113,0)</f>
        <v>0</v>
      </c>
      <c r="DH113" s="87" t="n">
        <f aca="false">IF(AND($U113&gt;DG$6,$U113&lt;=DH$6),+$T113,0)</f>
        <v>0</v>
      </c>
      <c r="DI113" s="87" t="n">
        <f aca="false">IF(AND($U113&gt;DH$6,$U113&lt;=DI$6),+$T113,0)</f>
        <v>0</v>
      </c>
      <c r="DJ113" s="87" t="n">
        <f aca="false">IF(AND($U113&gt;DI$6,$U113&lt;=DJ$6),+$T113,0)</f>
        <v>0</v>
      </c>
      <c r="DK113" s="87" t="n">
        <f aca="false">IF(AND($U113&gt;DJ$6,$U113&lt;=DK$6),+$T113,0)</f>
        <v>0</v>
      </c>
      <c r="DL113" s="87" t="n">
        <f aca="false">IF(AND($U113&gt;DK$6,$U113&lt;=DL$6),+$T113,0)</f>
        <v>0</v>
      </c>
      <c r="DM113" s="87" t="n">
        <f aca="false">IF(AND($U113&gt;DL$6,$U113&lt;=DM$6),+$T113,0)</f>
        <v>0</v>
      </c>
      <c r="DN113" s="87" t="n">
        <f aca="false">IF(AND($U113&gt;DM$6,$U113&lt;=DN$6),+$T113,0)</f>
        <v>0</v>
      </c>
      <c r="DO113" s="87" t="n">
        <f aca="false">IF(AND($U113&gt;DN$6,$U113&lt;=DO$6),+$T113,0)</f>
        <v>0</v>
      </c>
      <c r="DP113" s="87" t="n">
        <f aca="false">IF(AND($U113&gt;DO$6,$U113&lt;=DP$6),+$T113,0)</f>
        <v>0</v>
      </c>
      <c r="DQ113" s="87" t="n">
        <f aca="false">IF(AND($U113&gt;DP$6,$U113&lt;=DQ$6),+$T113,0)</f>
        <v>0</v>
      </c>
      <c r="DR113" s="87" t="n">
        <f aca="false">IF(AND($U113&gt;DQ$6,$U113&lt;=DR$6),+$T113,0)</f>
        <v>0</v>
      </c>
      <c r="DS113" s="87" t="n">
        <f aca="false">IF(AND($U113&gt;DR$6,$U113&lt;=DS$6),+$T113,0)</f>
        <v>0</v>
      </c>
      <c r="DT113" s="87" t="n">
        <f aca="false">IF(AND($U113&gt;DS$6,$U113&lt;=DT$6),+$T113,0)</f>
        <v>0</v>
      </c>
      <c r="DU113" s="87" t="n">
        <f aca="false">IF(AND($U113&gt;DT$6,$U113&lt;=DU$6),+$T113,0)</f>
        <v>0</v>
      </c>
      <c r="DV113" s="87" t="n">
        <f aca="false">IF(AND($U113&gt;DU$6,$U113&lt;=DV$6),+$T113,0)</f>
        <v>0</v>
      </c>
      <c r="DW113" s="87" t="n">
        <f aca="false">IF(AND($U113&gt;DV$6,$U113&lt;=DW$6),+$T113,0)</f>
        <v>0</v>
      </c>
      <c r="DX113" s="87" t="n">
        <f aca="false">IF(AND($U113&gt;DW$6,$U113&lt;=DX$6),+$T113,0)</f>
        <v>0</v>
      </c>
      <c r="DY113" s="87" t="n">
        <f aca="false">IF(AND($U113&gt;DX$6,$U113&lt;=DY$6),+$T113,0)</f>
        <v>0</v>
      </c>
      <c r="DZ113" s="87" t="n">
        <f aca="false">IF(AND($U113&gt;DY$6,$U113&lt;=DZ$6),+$T113,0)</f>
        <v>0</v>
      </c>
      <c r="EA113" s="87" t="n">
        <f aca="false">IF(AND($U113&gt;DZ$6,$U113&lt;=EA$6),+$T113,0)</f>
        <v>0</v>
      </c>
      <c r="EB113" s="87" t="n">
        <f aca="false">IF(AND($U113&gt;EA$6,$U113&lt;=EB$6),+$T113,0)</f>
        <v>0</v>
      </c>
      <c r="EC113" s="87" t="n">
        <f aca="false">IF(AND($U113&gt;EB$6,$U113&lt;=EC$6),+$T113,0)</f>
        <v>0</v>
      </c>
      <c r="ED113" s="87" t="n">
        <f aca="false">IF(AND($U113&gt;EC$6,$U113&lt;=ED$6),+$T113,0)</f>
        <v>0</v>
      </c>
      <c r="EE113" s="87" t="n">
        <f aca="false">IF(AND($U113&gt;ED$6,$U113&lt;=EE$6),+$T113,0)</f>
        <v>0</v>
      </c>
      <c r="EF113" s="87" t="n">
        <f aca="false">IF(AND($U113&gt;EE$6,$U113&lt;=EF$6),+$T113,0)</f>
        <v>0</v>
      </c>
      <c r="EG113" s="87" t="n">
        <f aca="false">IF(AND($U113&gt;EF$6,$U113&lt;=EG$6),+$T113,0)</f>
        <v>0</v>
      </c>
      <c r="EH113" s="87" t="n">
        <f aca="false">IF(AND($U113&gt;EG$6,$U113&lt;=EH$6),+$T113,0)</f>
        <v>0</v>
      </c>
      <c r="EI113" s="87" t="n">
        <f aca="false">IF(AND($U113&gt;EH$6,$U113&lt;=EI$6),+$T113,0)</f>
        <v>0</v>
      </c>
      <c r="EJ113" s="87" t="n">
        <f aca="false">IF(AND($U113&gt;EI$6,$U113&lt;=EJ$6),+$T113,0)</f>
        <v>0</v>
      </c>
      <c r="EK113" s="87" t="n">
        <f aca="false">IF(AND($U113&gt;EJ$6,$U113&lt;=EK$6),+$T113,0)</f>
        <v>0</v>
      </c>
      <c r="EL113" s="87" t="n">
        <f aca="false">IF(AND($U113&gt;EK$6,$U113&lt;=EL$6),+$T113,0)</f>
        <v>0</v>
      </c>
      <c r="EM113" s="87" t="n">
        <f aca="false">IF(AND($U113&gt;EL$6,$U113&lt;=EM$6),+$T113,0)</f>
        <v>0</v>
      </c>
      <c r="EN113" s="87" t="n">
        <f aca="false">IF(AND($U113&gt;EM$6,$U113&lt;=EN$6),+$T113,0)</f>
        <v>0</v>
      </c>
      <c r="EO113" s="87" t="n">
        <f aca="false">IF(AND($U113&gt;EN$6,$U113&lt;=EO$6),+$T113,0)</f>
        <v>0</v>
      </c>
      <c r="EP113" s="87" t="n">
        <f aca="false">IF(AND($U113&gt;EO$6,$U113&lt;=EP$6),+$T113,0)</f>
        <v>0</v>
      </c>
      <c r="EQ113" s="87" t="n">
        <f aca="false">IF(AND($U113&gt;EP$6,$U113&lt;=EQ$6),+$T113,0)</f>
        <v>0</v>
      </c>
      <c r="ER113" s="87" t="n">
        <f aca="false">IF(AND($U113&gt;EQ$6,$U113&lt;=ER$6),+$T113,0)</f>
        <v>0</v>
      </c>
      <c r="ES113" s="87" t="n">
        <f aca="false">IF(AND($U113&gt;ER$6,$U113&lt;=ES$6),+$T113,0)</f>
        <v>0</v>
      </c>
      <c r="ET113" s="87" t="n">
        <f aca="false">IF(AND($U113&gt;ES$6,$U113&lt;=ET$6),+$T113,0)</f>
        <v>0</v>
      </c>
      <c r="EU113" s="87" t="n">
        <f aca="false">IF(AND($U113&gt;ET$6,$U113&lt;=EU$6),+$T113,0)</f>
        <v>0</v>
      </c>
      <c r="EV113" s="87" t="n">
        <f aca="false">IF(AND($U113&gt;EU$6,$U113&lt;=EV$6),+$T113,0)</f>
        <v>0</v>
      </c>
      <c r="EW113" s="87" t="n">
        <f aca="false">IF(AND($U113&gt;EV$6,$U113&lt;=EW$6),+$T113,0)</f>
        <v>0</v>
      </c>
      <c r="EX113" s="87" t="n">
        <f aca="false">IF(AND($U113&gt;EW$6,$U113&lt;=EX$6),+$T113,0)</f>
        <v>0</v>
      </c>
      <c r="EY113" s="87" t="n">
        <f aca="false">IF(AND($U113&gt;EX$6,$U113&lt;=EY$6),+$T113,0)</f>
        <v>0</v>
      </c>
      <c r="EZ113" s="87" t="n">
        <f aca="false">IF(AND($U113&gt;EY$6,$U113&lt;=EZ$6),+$T113,0)</f>
        <v>0</v>
      </c>
      <c r="FA113" s="87" t="n">
        <f aca="false">IF(AND($U113&gt;EZ$6,$U113&lt;=FA$6),+$T113,0)</f>
        <v>0</v>
      </c>
      <c r="FB113" s="87" t="n">
        <f aca="false">IF(AND($U113&gt;FA$6,$U113&lt;=FB$6),+$T113,0)</f>
        <v>0</v>
      </c>
      <c r="FC113" s="87" t="n">
        <f aca="false">IF(AND($U113&gt;FB$6,$U113&lt;=FC$6),+$T113,0)</f>
        <v>0</v>
      </c>
      <c r="FD113" s="87" t="n">
        <f aca="false">IF(AND($U113&gt;FC$6,$U113&lt;=FD$6),+$T113,0)</f>
        <v>0</v>
      </c>
      <c r="FE113" s="87" t="n">
        <f aca="false">IF(AND($U113&gt;FD$6,$U113&lt;=FE$6),+$T113,0)</f>
        <v>0</v>
      </c>
      <c r="FF113" s="87" t="n">
        <f aca="false">IF(AND($U113&gt;FE$6,$U113&lt;=FF$6),+$T113,0)</f>
        <v>0</v>
      </c>
      <c r="FG113" s="87" t="n">
        <f aca="false">IF(AND($U113&gt;FF$6,$U113&lt;=FG$6),+$T113,0)</f>
        <v>0</v>
      </c>
      <c r="FH113" s="87" t="n">
        <f aca="false">IF(AND($U113&gt;FG$6,$U113&lt;=FH$6),+$T113,0)</f>
        <v>0</v>
      </c>
      <c r="FI113" s="87" t="n">
        <f aca="false">IF(AND($U113&gt;FH$6,$U113&lt;=FI$6),+$T113,0)</f>
        <v>0</v>
      </c>
      <c r="FJ113" s="87" t="n">
        <f aca="false">IF(AND($U113&gt;FI$6,$U113&lt;=FJ$6),+$T113,0)</f>
        <v>0</v>
      </c>
      <c r="FK113" s="87" t="n">
        <f aca="false">IF(AND($U113&gt;FJ$6,$U113&lt;=FK$6),+$T113,0)</f>
        <v>0</v>
      </c>
      <c r="FL113" s="87" t="n">
        <f aca="false">IF(AND($U113&gt;FK$6,$U113&lt;=FL$6),+$T113,0)</f>
        <v>0</v>
      </c>
      <c r="FM113" s="87" t="n">
        <f aca="false">IF(AND($U113&gt;FL$6,$U113&lt;=FM$6),+$T113,0)</f>
        <v>0</v>
      </c>
      <c r="FN113" s="87" t="n">
        <f aca="false">IF(AND($U113&gt;FM$6,$U113&lt;=FN$6),+$T113,0)</f>
        <v>0</v>
      </c>
      <c r="FO113" s="87" t="n">
        <f aca="false">IF(AND($U113&gt;FN$6,$U113&lt;=FO$6),+$T113,0)</f>
        <v>0</v>
      </c>
      <c r="FP113" s="87" t="n">
        <f aca="false">IF(AND($U113&gt;FO$6,$U113&lt;=FP$6),+$T113,0)</f>
        <v>0</v>
      </c>
      <c r="FQ113" s="87" t="n">
        <f aca="false">IF(AND($U113&gt;FP$6,$U113&lt;=FQ$6),+$T113,0)</f>
        <v>0</v>
      </c>
      <c r="FR113" s="87" t="n">
        <f aca="false">IF(AND($U113&gt;FQ$6,$U113&lt;=FR$6),+$T113,0)</f>
        <v>0</v>
      </c>
      <c r="FS113" s="87" t="n">
        <f aca="false">IF(AND($U113&gt;FR$6,$U113&lt;=FS$6),+$T113,0)</f>
        <v>0</v>
      </c>
      <c r="FT113" s="87" t="n">
        <f aca="false">IF(AND($U113&gt;FS$6,$U113&lt;=FT$6),+$T113,0)</f>
        <v>0</v>
      </c>
      <c r="FU113" s="87" t="n">
        <f aca="false">IF(AND($U113&gt;FT$6,$U113&lt;=FU$6),+$T113,0)</f>
        <v>0</v>
      </c>
      <c r="FV113" s="87" t="n">
        <f aca="false">IF(AND($U113&gt;FU$6,$U113&lt;=FV$6),+$T113,0)</f>
        <v>0</v>
      </c>
      <c r="FW113" s="87" t="n">
        <f aca="false">IF(AND($U113&gt;FV$6,$U113&lt;=FW$6),+$T113,0)</f>
        <v>0</v>
      </c>
      <c r="FX113" s="87" t="n">
        <f aca="false">IF(AND($U113&gt;FW$6,$U113&lt;=FX$6),+$T113,0)</f>
        <v>0</v>
      </c>
      <c r="FY113" s="87" t="n">
        <f aca="false">IF(AND($U113&gt;FX$6,$U113&lt;=FY$6),+$T113,0)</f>
        <v>0</v>
      </c>
      <c r="FZ113" s="87" t="n">
        <f aca="false">IF(AND($U113&gt;FY$6,$U113&lt;=FZ$6),+$T113,0)</f>
        <v>0</v>
      </c>
      <c r="GA113" s="87" t="n">
        <f aca="false">IF(AND($U113&gt;FZ$6,$U113&lt;=GA$6),+$T113,0)</f>
        <v>0</v>
      </c>
      <c r="GB113" s="87" t="n">
        <f aca="false">IF(AND($U113&gt;GA$6,$U113&lt;=GB$6),+$T113,0)</f>
        <v>0</v>
      </c>
      <c r="GC113" s="18"/>
      <c r="GD113" s="65" t="n">
        <f aca="false">SUM($X113:$GC113)</f>
        <v>18</v>
      </c>
      <c r="GE113" s="65" t="n">
        <f aca="false">+GD113-T113</f>
        <v>0</v>
      </c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18"/>
      <c r="GQ113" s="18"/>
      <c r="GR113" s="18"/>
      <c r="GS113" s="18"/>
      <c r="GT113" s="18"/>
      <c r="GU113" s="18"/>
      <c r="GV113" s="18"/>
      <c r="GW113" s="18"/>
      <c r="GX113" s="18"/>
      <c r="GY113" s="18"/>
      <c r="GZ113" s="18"/>
      <c r="HA113" s="18"/>
      <c r="HB113" s="18"/>
      <c r="HC113" s="18"/>
      <c r="HD113" s="18"/>
      <c r="HE113" s="18"/>
      <c r="HF113" s="18"/>
      <c r="HG113" s="18"/>
      <c r="HH113" s="18"/>
      <c r="HI113" s="18"/>
      <c r="HJ113" s="18"/>
      <c r="HK113" s="18"/>
      <c r="HL113" s="18"/>
      <c r="HM113" s="18"/>
      <c r="HN113" s="18"/>
      <c r="HO113" s="18"/>
      <c r="HP113" s="18"/>
      <c r="HQ113" s="18"/>
      <c r="HR113" s="18"/>
      <c r="HS113" s="18"/>
      <c r="HT113" s="18"/>
      <c r="HU113" s="18"/>
      <c r="HV113" s="18"/>
      <c r="HW113" s="18"/>
      <c r="HX113" s="18"/>
      <c r="HY113" s="18"/>
      <c r="HZ113" s="18"/>
      <c r="IA113" s="18"/>
      <c r="IB113" s="18"/>
      <c r="IC113" s="18"/>
      <c r="ID113" s="18"/>
      <c r="IE113" s="18"/>
      <c r="IF113" s="18"/>
      <c r="IG113" s="18"/>
      <c r="IH113" s="18"/>
      <c r="II113" s="18"/>
      <c r="IJ113" s="18"/>
      <c r="IK113" s="18"/>
      <c r="IL113" s="18"/>
      <c r="IM113" s="18"/>
      <c r="IN113" s="18"/>
      <c r="IO113" s="18"/>
      <c r="IP113" s="18"/>
      <c r="IQ113" s="18"/>
      <c r="IR113" s="18"/>
      <c r="IS113" s="18"/>
      <c r="IT113" s="18"/>
      <c r="IU113" s="18"/>
      <c r="IV113" s="18"/>
      <c r="IW113" s="18"/>
    </row>
    <row r="114" customFormat="false" ht="12.75" hidden="false" customHeight="false" outlineLevel="0" collapsed="false">
      <c r="A114" s="96" t="n">
        <v>5</v>
      </c>
      <c r="B114" s="86" t="s">
        <v>260</v>
      </c>
      <c r="C114" s="97" t="s">
        <v>257</v>
      </c>
      <c r="D114" s="98" t="s">
        <v>295</v>
      </c>
      <c r="E114" s="0" t="s">
        <v>296</v>
      </c>
      <c r="F114" s="99" t="n">
        <v>37134</v>
      </c>
      <c r="H114" s="88" t="s">
        <v>376</v>
      </c>
      <c r="I114" s="43" t="s">
        <v>377</v>
      </c>
      <c r="J114" s="39" t="s">
        <v>298</v>
      </c>
      <c r="K114" s="39"/>
      <c r="L114" s="101" t="s">
        <v>284</v>
      </c>
      <c r="M114" s="35"/>
      <c r="N114" s="35"/>
      <c r="O114" s="101"/>
      <c r="P114" s="101"/>
      <c r="Q114" s="101"/>
      <c r="R114" s="105" t="n">
        <v>-1.431</v>
      </c>
      <c r="S114" s="101" t="s">
        <v>288</v>
      </c>
      <c r="T114" s="55" t="n">
        <f aca="false">IF($S114="USD",+$R114,VLOOKUP($S114,Rates!$A$3:$C$7,3)*$R114)</f>
        <v>-1.431</v>
      </c>
      <c r="U114" s="104" t="n">
        <f aca="false">DATE(2006,10,11)</f>
        <v>39001</v>
      </c>
      <c r="V114" s="18"/>
      <c r="W114" s="18"/>
      <c r="X114" s="87" t="n">
        <f aca="false">IF(AND($U114&gt;W$6,$U114&lt;=X$6),+$T114,0)</f>
        <v>0</v>
      </c>
      <c r="Y114" s="87" t="n">
        <f aca="false">IF(AND($U114&gt;X$6,$U114&lt;=Y$6),+$T114,0)</f>
        <v>0</v>
      </c>
      <c r="Z114" s="87" t="n">
        <f aca="false">IF(AND($U114&gt;Y$6,$U114&lt;=Z$6),+$T114,0)</f>
        <v>0</v>
      </c>
      <c r="AA114" s="87" t="n">
        <f aca="false">IF(AND($U114&gt;Z$6,$U114&lt;=AA$6),+$T114,0)</f>
        <v>0</v>
      </c>
      <c r="AB114" s="87" t="n">
        <f aca="false">IF(AND($U114&gt;AA$6,$U114&lt;=AB$6),+$T114,0)</f>
        <v>0</v>
      </c>
      <c r="AC114" s="87" t="n">
        <f aca="false">IF(AND($U114&gt;AB$6,$U114&lt;=AC$6),+$T114,0)</f>
        <v>0</v>
      </c>
      <c r="AD114" s="87" t="n">
        <f aca="false">IF(AND($U114&gt;AC$6,$U114&lt;=AD$6),+$T114,0)</f>
        <v>0</v>
      </c>
      <c r="AE114" s="87" t="n">
        <f aca="false">IF(AND($U114&gt;AD$6,$U114&lt;=AE$6),+$T114,0)</f>
        <v>0</v>
      </c>
      <c r="AF114" s="87" t="n">
        <f aca="false">IF(AND($U114&gt;AE$6,$U114&lt;=AF$6),+$T114,0)</f>
        <v>0</v>
      </c>
      <c r="AG114" s="87" t="n">
        <f aca="false">IF(AND($U114&gt;AF$6,$U114&lt;=AG$6),+$T114,0)</f>
        <v>0</v>
      </c>
      <c r="AH114" s="87" t="n">
        <f aca="false">IF(AND($U114&gt;AG$6,$U114&lt;=AH$6),+$T114,0)</f>
        <v>0</v>
      </c>
      <c r="AI114" s="87" t="n">
        <f aca="false">IF(AND($U114&gt;AH$6,$U114&lt;=AI$6),+$T114,0)</f>
        <v>0</v>
      </c>
      <c r="AJ114" s="87" t="n">
        <f aca="false">IF(AND($U114&gt;AI$6,$U114&lt;=AJ$6),+$T114,0)</f>
        <v>0</v>
      </c>
      <c r="AK114" s="87" t="n">
        <f aca="false">IF(AND($U114&gt;AJ$6,$U114&lt;=AK$6),+$T114,0)</f>
        <v>0</v>
      </c>
      <c r="AL114" s="87" t="n">
        <f aca="false">IF(AND($U114&gt;AK$6,$U114&lt;=AL$6),+$T114,0)</f>
        <v>0</v>
      </c>
      <c r="AM114" s="87" t="n">
        <f aca="false">IF(AND($U114&gt;AL$6,$U114&lt;=AM$6),+$T114,0)</f>
        <v>0</v>
      </c>
      <c r="AN114" s="87" t="n">
        <f aca="false">IF(AND($U114&gt;AM$6,$U114&lt;=AN$6),+$T114,0)</f>
        <v>0</v>
      </c>
      <c r="AO114" s="87" t="n">
        <f aca="false">IF(AND($U114&gt;AN$6,$U114&lt;=AO$6),+$T114,0)</f>
        <v>0</v>
      </c>
      <c r="AP114" s="87" t="n">
        <f aca="false">IF(AND($U114&gt;AO$6,$U114&lt;=AP$6),+$T114,0)</f>
        <v>0</v>
      </c>
      <c r="AQ114" s="87" t="n">
        <f aca="false">IF(AND($U114&gt;AP$6,$U114&lt;=AQ$6),+$T114,0)</f>
        <v>0</v>
      </c>
      <c r="AR114" s="87" t="n">
        <f aca="false">IF(AND($U114&gt;AQ$6,$U114&lt;=AR$6),+$T114,0)</f>
        <v>0</v>
      </c>
      <c r="AS114" s="87" t="n">
        <f aca="false">IF(AND($U114&gt;AR$6,$U114&lt;=AS$6),+$T114,0)</f>
        <v>-1.431</v>
      </c>
      <c r="AT114" s="87" t="n">
        <f aca="false">IF(AND($U114&gt;AS$6,$U114&lt;=AT$6),+$T114,0)</f>
        <v>0</v>
      </c>
      <c r="AU114" s="87" t="n">
        <f aca="false">IF(AND($U114&gt;AT$6,$U114&lt;=AU$6),+$T114,0)</f>
        <v>0</v>
      </c>
      <c r="AV114" s="87" t="n">
        <f aca="false">IF(AND($U114&gt;AU$6,$U114&lt;=AV$6),+$T114,0)</f>
        <v>0</v>
      </c>
      <c r="AW114" s="87" t="n">
        <f aca="false">IF(AND($U114&gt;AV$6,$U114&lt;=AW$6),+$T114,0)</f>
        <v>0</v>
      </c>
      <c r="AX114" s="87" t="n">
        <f aca="false">IF(AND($U114&gt;AW$6,$U114&lt;=AX$6),+$T114,0)</f>
        <v>0</v>
      </c>
      <c r="AY114" s="87" t="n">
        <f aca="false">IF(AND($U114&gt;AX$6,$U114&lt;=AY$6),+$T114,0)</f>
        <v>0</v>
      </c>
      <c r="AZ114" s="87" t="n">
        <f aca="false">IF(AND($U114&gt;AY$6,$U114&lt;=AZ$6),+$T114,0)</f>
        <v>0</v>
      </c>
      <c r="BA114" s="87" t="n">
        <f aca="false">IF(AND($U114&gt;AZ$6,$U114&lt;=BA$6),+$T114,0)</f>
        <v>0</v>
      </c>
      <c r="BB114" s="87" t="n">
        <f aca="false">IF(AND($U114&gt;BA$6,$U114&lt;=BB$6),+$T114,0)</f>
        <v>0</v>
      </c>
      <c r="BC114" s="87" t="n">
        <f aca="false">IF(AND($U114&gt;BB$6,$U114&lt;=BC$6),+$T114,0)</f>
        <v>0</v>
      </c>
      <c r="BD114" s="87" t="n">
        <f aca="false">IF(AND($U114&gt;BC$6,$U114&lt;=BD$6),+$T114,0)</f>
        <v>0</v>
      </c>
      <c r="BE114" s="87" t="n">
        <f aca="false">IF(AND($U114&gt;BD$6,$U114&lt;=BE$6),+$T114,0)</f>
        <v>0</v>
      </c>
      <c r="BF114" s="87" t="n">
        <f aca="false">IF(AND($U114&gt;BE$6,$U114&lt;=BF$6),+$T114,0)</f>
        <v>0</v>
      </c>
      <c r="BG114" s="87" t="n">
        <f aca="false">IF(AND($U114&gt;BF$6,$U114&lt;=BG$6),+$T114,0)</f>
        <v>0</v>
      </c>
      <c r="BH114" s="87" t="n">
        <f aca="false">IF(AND($U114&gt;BG$6,$U114&lt;=BH$6),+$T114,0)</f>
        <v>0</v>
      </c>
      <c r="BI114" s="87" t="n">
        <f aca="false">IF(AND($U114&gt;BH$6,$U114&lt;=BI$6),+$T114,0)</f>
        <v>0</v>
      </c>
      <c r="BJ114" s="87" t="n">
        <f aca="false">IF(AND($U114&gt;BI$6,$U114&lt;=BJ$6),+$T114,0)</f>
        <v>0</v>
      </c>
      <c r="BK114" s="87" t="n">
        <f aca="false">IF(AND($U114&gt;BJ$6,$U114&lt;=BK$6),+$T114,0)</f>
        <v>0</v>
      </c>
      <c r="BL114" s="87" t="n">
        <f aca="false">IF(AND($U114&gt;BK$6,$U114&lt;=BL$6),+$T114,0)</f>
        <v>0</v>
      </c>
      <c r="BM114" s="87" t="n">
        <f aca="false">IF(AND($U114&gt;BL$6,$U114&lt;=BM$6),+$T114,0)</f>
        <v>0</v>
      </c>
      <c r="BN114" s="87" t="n">
        <f aca="false">IF(AND($U114&gt;BM$6,$U114&lt;=BN$6),+$T114,0)</f>
        <v>0</v>
      </c>
      <c r="BO114" s="87" t="n">
        <f aca="false">IF(AND($U114&gt;BN$6,$U114&lt;=BO$6),+$T114,0)</f>
        <v>0</v>
      </c>
      <c r="BP114" s="87" t="n">
        <f aca="false">IF(AND($U114&gt;BO$6,$U114&lt;=BP$6),+$T114,0)</f>
        <v>0</v>
      </c>
      <c r="BQ114" s="87" t="n">
        <f aca="false">IF(AND($U114&gt;BP$6,$U114&lt;=BQ$6),+$T114,0)</f>
        <v>0</v>
      </c>
      <c r="BR114" s="87" t="n">
        <f aca="false">IF(AND($U114&gt;BQ$6,$U114&lt;=BR$6),+$T114,0)</f>
        <v>0</v>
      </c>
      <c r="BS114" s="87" t="n">
        <f aca="false">IF(AND($U114&gt;BR$6,$U114&lt;=BS$6),+$T114,0)</f>
        <v>0</v>
      </c>
      <c r="BT114" s="87" t="n">
        <f aca="false">IF(AND($U114&gt;BS$6,$U114&lt;=BT$6),+$T114,0)</f>
        <v>0</v>
      </c>
      <c r="BU114" s="87" t="n">
        <f aca="false">IF(AND($U114&gt;BT$6,$U114&lt;=BU$6),+$T114,0)</f>
        <v>0</v>
      </c>
      <c r="BV114" s="87" t="n">
        <f aca="false">IF(AND($U114&gt;BU$6,$U114&lt;=BV$6),+$T114,0)</f>
        <v>0</v>
      </c>
      <c r="BW114" s="87" t="n">
        <f aca="false">IF(AND($U114&gt;BV$6,$U114&lt;=BW$6),+$T114,0)</f>
        <v>0</v>
      </c>
      <c r="BX114" s="87" t="n">
        <f aca="false">IF(AND($U114&gt;BW$6,$U114&lt;=BX$6),+$T114,0)</f>
        <v>0</v>
      </c>
      <c r="BY114" s="87" t="n">
        <f aca="false">IF(AND($U114&gt;BX$6,$U114&lt;=BY$6),+$T114,0)</f>
        <v>0</v>
      </c>
      <c r="BZ114" s="87" t="n">
        <f aca="false">IF(AND($U114&gt;BY$6,$U114&lt;=BZ$6),+$T114,0)</f>
        <v>0</v>
      </c>
      <c r="CA114" s="87" t="n">
        <f aca="false">IF(AND($U114&gt;BZ$6,$U114&lt;=CA$6),+$T114,0)</f>
        <v>0</v>
      </c>
      <c r="CB114" s="87" t="n">
        <f aca="false">IF(AND($U114&gt;CA$6,$U114&lt;=CB$6),+$T114,0)</f>
        <v>0</v>
      </c>
      <c r="CC114" s="87" t="n">
        <f aca="false">IF(AND($U114&gt;CB$6,$U114&lt;=CC$6),+$T114,0)</f>
        <v>0</v>
      </c>
      <c r="CD114" s="87" t="n">
        <f aca="false">IF(AND($U114&gt;CC$6,$U114&lt;=CD$6),+$T114,0)</f>
        <v>0</v>
      </c>
      <c r="CE114" s="87" t="n">
        <f aca="false">IF(AND($U114&gt;CD$6,$U114&lt;=CE$6),+$T114,0)</f>
        <v>0</v>
      </c>
      <c r="CF114" s="87" t="n">
        <f aca="false">IF(AND($U114&gt;CE$6,$U114&lt;=CF$6),+$T114,0)</f>
        <v>0</v>
      </c>
      <c r="CG114" s="87" t="n">
        <f aca="false">IF(AND($U114&gt;CF$6,$U114&lt;=CG$6),+$T114,0)</f>
        <v>0</v>
      </c>
      <c r="CH114" s="87" t="n">
        <f aca="false">IF(AND($U114&gt;CG$6,$U114&lt;=CH$6),+$T114,0)</f>
        <v>0</v>
      </c>
      <c r="CI114" s="87" t="n">
        <f aca="false">IF(AND($U114&gt;CH$6,$U114&lt;=CI$6),+$T114,0)</f>
        <v>0</v>
      </c>
      <c r="CJ114" s="87" t="n">
        <f aca="false">IF(AND($U114&gt;CI$6,$U114&lt;=CJ$6),+$T114,0)</f>
        <v>0</v>
      </c>
      <c r="CK114" s="87" t="n">
        <f aca="false">IF(AND($U114&gt;CJ$6,$U114&lt;=CK$6),+$T114,0)</f>
        <v>0</v>
      </c>
      <c r="CL114" s="87" t="n">
        <f aca="false">IF(AND($U114&gt;CK$6,$U114&lt;=CL$6),+$T114,0)</f>
        <v>0</v>
      </c>
      <c r="CM114" s="87" t="n">
        <f aca="false">IF(AND($U114&gt;CL$6,$U114&lt;=CM$6),+$T114,0)</f>
        <v>0</v>
      </c>
      <c r="CN114" s="87" t="n">
        <f aca="false">IF(AND($U114&gt;CM$6,$U114&lt;=CN$6),+$T114,0)</f>
        <v>0</v>
      </c>
      <c r="CO114" s="87" t="n">
        <f aca="false">IF(AND($U114&gt;CN$6,$U114&lt;=CO$6),+$T114,0)</f>
        <v>0</v>
      </c>
      <c r="CP114" s="87" t="n">
        <f aca="false">IF(AND($U114&gt;CO$6,$U114&lt;=CP$6),+$T114,0)</f>
        <v>0</v>
      </c>
      <c r="CQ114" s="87" t="n">
        <f aca="false">IF(AND($U114&gt;CP$6,$U114&lt;=CQ$6),+$T114,0)</f>
        <v>0</v>
      </c>
      <c r="CR114" s="87" t="n">
        <f aca="false">IF(AND($U114&gt;CQ$6,$U114&lt;=CR$6),+$T114,0)</f>
        <v>0</v>
      </c>
      <c r="CS114" s="87" t="n">
        <f aca="false">IF(AND($U114&gt;CR$6,$U114&lt;=CS$6),+$T114,0)</f>
        <v>0</v>
      </c>
      <c r="CT114" s="87" t="n">
        <f aca="false">IF(AND($U114&gt;CS$6,$U114&lt;=CT$6),+$T114,0)</f>
        <v>0</v>
      </c>
      <c r="CU114" s="87" t="n">
        <f aca="false">IF(AND($U114&gt;CT$6,$U114&lt;=CU$6),+$T114,0)</f>
        <v>0</v>
      </c>
      <c r="CV114" s="87" t="n">
        <f aca="false">IF(AND($U114&gt;CU$6,$U114&lt;=CV$6),+$T114,0)</f>
        <v>0</v>
      </c>
      <c r="CW114" s="87" t="n">
        <f aca="false">IF(AND($U114&gt;CV$6,$U114&lt;=CW$6),+$T114,0)</f>
        <v>0</v>
      </c>
      <c r="CX114" s="87" t="n">
        <f aca="false">IF(AND($U114&gt;CW$6,$U114&lt;=CX$6),+$T114,0)</f>
        <v>0</v>
      </c>
      <c r="CY114" s="87" t="n">
        <f aca="false">IF(AND($U114&gt;CX$6,$U114&lt;=CY$6),+$T114,0)</f>
        <v>0</v>
      </c>
      <c r="CZ114" s="87" t="n">
        <f aca="false">IF(AND($U114&gt;CY$6,$U114&lt;=CZ$6),+$T114,0)</f>
        <v>0</v>
      </c>
      <c r="DA114" s="87" t="n">
        <f aca="false">IF(AND($U114&gt;CZ$6,$U114&lt;=DA$6),+$T114,0)</f>
        <v>0</v>
      </c>
      <c r="DB114" s="87" t="n">
        <f aca="false">IF(AND($U114&gt;DA$6,$U114&lt;=DB$6),+$T114,0)</f>
        <v>0</v>
      </c>
      <c r="DC114" s="87" t="n">
        <f aca="false">IF(AND($U114&gt;DB$6,$U114&lt;=DC$6),+$T114,0)</f>
        <v>0</v>
      </c>
      <c r="DD114" s="87" t="n">
        <f aca="false">IF(AND($U114&gt;DC$6,$U114&lt;=DD$6),+$T114,0)</f>
        <v>0</v>
      </c>
      <c r="DE114" s="87" t="n">
        <f aca="false">IF(AND($U114&gt;DD$6,$U114&lt;=DE$6),+$T114,0)</f>
        <v>0</v>
      </c>
      <c r="DF114" s="87" t="n">
        <f aca="false">IF(AND($U114&gt;DE$6,$U114&lt;=DF$6),+$T114,0)</f>
        <v>0</v>
      </c>
      <c r="DG114" s="87" t="n">
        <f aca="false">IF(AND($U114&gt;DF$6,$U114&lt;=DG$6),+$T114,0)</f>
        <v>0</v>
      </c>
      <c r="DH114" s="87" t="n">
        <f aca="false">IF(AND($U114&gt;DG$6,$U114&lt;=DH$6),+$T114,0)</f>
        <v>0</v>
      </c>
      <c r="DI114" s="87" t="n">
        <f aca="false">IF(AND($U114&gt;DH$6,$U114&lt;=DI$6),+$T114,0)</f>
        <v>0</v>
      </c>
      <c r="DJ114" s="87" t="n">
        <f aca="false">IF(AND($U114&gt;DI$6,$U114&lt;=DJ$6),+$T114,0)</f>
        <v>0</v>
      </c>
      <c r="DK114" s="87" t="n">
        <f aca="false">IF(AND($U114&gt;DJ$6,$U114&lt;=DK$6),+$T114,0)</f>
        <v>0</v>
      </c>
      <c r="DL114" s="87" t="n">
        <f aca="false">IF(AND($U114&gt;DK$6,$U114&lt;=DL$6),+$T114,0)</f>
        <v>0</v>
      </c>
      <c r="DM114" s="87" t="n">
        <f aca="false">IF(AND($U114&gt;DL$6,$U114&lt;=DM$6),+$T114,0)</f>
        <v>0</v>
      </c>
      <c r="DN114" s="87" t="n">
        <f aca="false">IF(AND($U114&gt;DM$6,$U114&lt;=DN$6),+$T114,0)</f>
        <v>0</v>
      </c>
      <c r="DO114" s="87" t="n">
        <f aca="false">IF(AND($U114&gt;DN$6,$U114&lt;=DO$6),+$T114,0)</f>
        <v>0</v>
      </c>
      <c r="DP114" s="87" t="n">
        <f aca="false">IF(AND($U114&gt;DO$6,$U114&lt;=DP$6),+$T114,0)</f>
        <v>0</v>
      </c>
      <c r="DQ114" s="87" t="n">
        <f aca="false">IF(AND($U114&gt;DP$6,$U114&lt;=DQ$6),+$T114,0)</f>
        <v>0</v>
      </c>
      <c r="DR114" s="87" t="n">
        <f aca="false">IF(AND($U114&gt;DQ$6,$U114&lt;=DR$6),+$T114,0)</f>
        <v>0</v>
      </c>
      <c r="DS114" s="87" t="n">
        <f aca="false">IF(AND($U114&gt;DR$6,$U114&lt;=DS$6),+$T114,0)</f>
        <v>0</v>
      </c>
      <c r="DT114" s="87" t="n">
        <f aca="false">IF(AND($U114&gt;DS$6,$U114&lt;=DT$6),+$T114,0)</f>
        <v>0</v>
      </c>
      <c r="DU114" s="87" t="n">
        <f aca="false">IF(AND($U114&gt;DT$6,$U114&lt;=DU$6),+$T114,0)</f>
        <v>0</v>
      </c>
      <c r="DV114" s="87" t="n">
        <f aca="false">IF(AND($U114&gt;DU$6,$U114&lt;=DV$6),+$T114,0)</f>
        <v>0</v>
      </c>
      <c r="DW114" s="87" t="n">
        <f aca="false">IF(AND($U114&gt;DV$6,$U114&lt;=DW$6),+$T114,0)</f>
        <v>0</v>
      </c>
      <c r="DX114" s="87" t="n">
        <f aca="false">IF(AND($U114&gt;DW$6,$U114&lt;=DX$6),+$T114,0)</f>
        <v>0</v>
      </c>
      <c r="DY114" s="87" t="n">
        <f aca="false">IF(AND($U114&gt;DX$6,$U114&lt;=DY$6),+$T114,0)</f>
        <v>0</v>
      </c>
      <c r="DZ114" s="87" t="n">
        <f aca="false">IF(AND($U114&gt;DY$6,$U114&lt;=DZ$6),+$T114,0)</f>
        <v>0</v>
      </c>
      <c r="EA114" s="87" t="n">
        <f aca="false">IF(AND($U114&gt;DZ$6,$U114&lt;=EA$6),+$T114,0)</f>
        <v>0</v>
      </c>
      <c r="EB114" s="87" t="n">
        <f aca="false">IF(AND($U114&gt;EA$6,$U114&lt;=EB$6),+$T114,0)</f>
        <v>0</v>
      </c>
      <c r="EC114" s="87" t="n">
        <f aca="false">IF(AND($U114&gt;EB$6,$U114&lt;=EC$6),+$T114,0)</f>
        <v>0</v>
      </c>
      <c r="ED114" s="87" t="n">
        <f aca="false">IF(AND($U114&gt;EC$6,$U114&lt;=ED$6),+$T114,0)</f>
        <v>0</v>
      </c>
      <c r="EE114" s="87" t="n">
        <f aca="false">IF(AND($U114&gt;ED$6,$U114&lt;=EE$6),+$T114,0)</f>
        <v>0</v>
      </c>
      <c r="EF114" s="87" t="n">
        <f aca="false">IF(AND($U114&gt;EE$6,$U114&lt;=EF$6),+$T114,0)</f>
        <v>0</v>
      </c>
      <c r="EG114" s="87" t="n">
        <f aca="false">IF(AND($U114&gt;EF$6,$U114&lt;=EG$6),+$T114,0)</f>
        <v>0</v>
      </c>
      <c r="EH114" s="87" t="n">
        <f aca="false">IF(AND($U114&gt;EG$6,$U114&lt;=EH$6),+$T114,0)</f>
        <v>0</v>
      </c>
      <c r="EI114" s="87" t="n">
        <f aca="false">IF(AND($U114&gt;EH$6,$U114&lt;=EI$6),+$T114,0)</f>
        <v>0</v>
      </c>
      <c r="EJ114" s="87" t="n">
        <f aca="false">IF(AND($U114&gt;EI$6,$U114&lt;=EJ$6),+$T114,0)</f>
        <v>0</v>
      </c>
      <c r="EK114" s="87" t="n">
        <f aca="false">IF(AND($U114&gt;EJ$6,$U114&lt;=EK$6),+$T114,0)</f>
        <v>0</v>
      </c>
      <c r="EL114" s="87" t="n">
        <f aca="false">IF(AND($U114&gt;EK$6,$U114&lt;=EL$6),+$T114,0)</f>
        <v>0</v>
      </c>
      <c r="EM114" s="87" t="n">
        <f aca="false">IF(AND($U114&gt;EL$6,$U114&lt;=EM$6),+$T114,0)</f>
        <v>0</v>
      </c>
      <c r="EN114" s="87" t="n">
        <f aca="false">IF(AND($U114&gt;EM$6,$U114&lt;=EN$6),+$T114,0)</f>
        <v>0</v>
      </c>
      <c r="EO114" s="87" t="n">
        <f aca="false">IF(AND($U114&gt;EN$6,$U114&lt;=EO$6),+$T114,0)</f>
        <v>0</v>
      </c>
      <c r="EP114" s="87" t="n">
        <f aca="false">IF(AND($U114&gt;EO$6,$U114&lt;=EP$6),+$T114,0)</f>
        <v>0</v>
      </c>
      <c r="EQ114" s="87" t="n">
        <f aca="false">IF(AND($U114&gt;EP$6,$U114&lt;=EQ$6),+$T114,0)</f>
        <v>0</v>
      </c>
      <c r="ER114" s="87" t="n">
        <f aca="false">IF(AND($U114&gt;EQ$6,$U114&lt;=ER$6),+$T114,0)</f>
        <v>0</v>
      </c>
      <c r="ES114" s="87" t="n">
        <f aca="false">IF(AND($U114&gt;ER$6,$U114&lt;=ES$6),+$T114,0)</f>
        <v>0</v>
      </c>
      <c r="ET114" s="87" t="n">
        <f aca="false">IF(AND($U114&gt;ES$6,$U114&lt;=ET$6),+$T114,0)</f>
        <v>0</v>
      </c>
      <c r="EU114" s="87" t="n">
        <f aca="false">IF(AND($U114&gt;ET$6,$U114&lt;=EU$6),+$T114,0)</f>
        <v>0</v>
      </c>
      <c r="EV114" s="87" t="n">
        <f aca="false">IF(AND($U114&gt;EU$6,$U114&lt;=EV$6),+$T114,0)</f>
        <v>0</v>
      </c>
      <c r="EW114" s="87" t="n">
        <f aca="false">IF(AND($U114&gt;EV$6,$U114&lt;=EW$6),+$T114,0)</f>
        <v>0</v>
      </c>
      <c r="EX114" s="87" t="n">
        <f aca="false">IF(AND($U114&gt;EW$6,$U114&lt;=EX$6),+$T114,0)</f>
        <v>0</v>
      </c>
      <c r="EY114" s="87" t="n">
        <f aca="false">IF(AND($U114&gt;EX$6,$U114&lt;=EY$6),+$T114,0)</f>
        <v>0</v>
      </c>
      <c r="EZ114" s="87" t="n">
        <f aca="false">IF(AND($U114&gt;EY$6,$U114&lt;=EZ$6),+$T114,0)</f>
        <v>0</v>
      </c>
      <c r="FA114" s="87" t="n">
        <f aca="false">IF(AND($U114&gt;EZ$6,$U114&lt;=FA$6),+$T114,0)</f>
        <v>0</v>
      </c>
      <c r="FB114" s="87" t="n">
        <f aca="false">IF(AND($U114&gt;FA$6,$U114&lt;=FB$6),+$T114,0)</f>
        <v>0</v>
      </c>
      <c r="FC114" s="87" t="n">
        <f aca="false">IF(AND($U114&gt;FB$6,$U114&lt;=FC$6),+$T114,0)</f>
        <v>0</v>
      </c>
      <c r="FD114" s="87" t="n">
        <f aca="false">IF(AND($U114&gt;FC$6,$U114&lt;=FD$6),+$T114,0)</f>
        <v>0</v>
      </c>
      <c r="FE114" s="87" t="n">
        <f aca="false">IF(AND($U114&gt;FD$6,$U114&lt;=FE$6),+$T114,0)</f>
        <v>0</v>
      </c>
      <c r="FF114" s="87" t="n">
        <f aca="false">IF(AND($U114&gt;FE$6,$U114&lt;=FF$6),+$T114,0)</f>
        <v>0</v>
      </c>
      <c r="FG114" s="87" t="n">
        <f aca="false">IF(AND($U114&gt;FF$6,$U114&lt;=FG$6),+$T114,0)</f>
        <v>0</v>
      </c>
      <c r="FH114" s="87" t="n">
        <f aca="false">IF(AND($U114&gt;FG$6,$U114&lt;=FH$6),+$T114,0)</f>
        <v>0</v>
      </c>
      <c r="FI114" s="87" t="n">
        <f aca="false">IF(AND($U114&gt;FH$6,$U114&lt;=FI$6),+$T114,0)</f>
        <v>0</v>
      </c>
      <c r="FJ114" s="87" t="n">
        <f aca="false">IF(AND($U114&gt;FI$6,$U114&lt;=FJ$6),+$T114,0)</f>
        <v>0</v>
      </c>
      <c r="FK114" s="87" t="n">
        <f aca="false">IF(AND($U114&gt;FJ$6,$U114&lt;=FK$6),+$T114,0)</f>
        <v>0</v>
      </c>
      <c r="FL114" s="87" t="n">
        <f aca="false">IF(AND($U114&gt;FK$6,$U114&lt;=FL$6),+$T114,0)</f>
        <v>0</v>
      </c>
      <c r="FM114" s="87" t="n">
        <f aca="false">IF(AND($U114&gt;FL$6,$U114&lt;=FM$6),+$T114,0)</f>
        <v>0</v>
      </c>
      <c r="FN114" s="87" t="n">
        <f aca="false">IF(AND($U114&gt;FM$6,$U114&lt;=FN$6),+$T114,0)</f>
        <v>0</v>
      </c>
      <c r="FO114" s="87" t="n">
        <f aca="false">IF(AND($U114&gt;FN$6,$U114&lt;=FO$6),+$T114,0)</f>
        <v>0</v>
      </c>
      <c r="FP114" s="87" t="n">
        <f aca="false">IF(AND($U114&gt;FO$6,$U114&lt;=FP$6),+$T114,0)</f>
        <v>0</v>
      </c>
      <c r="FQ114" s="87" t="n">
        <f aca="false">IF(AND($U114&gt;FP$6,$U114&lt;=FQ$6),+$T114,0)</f>
        <v>0</v>
      </c>
      <c r="FR114" s="87" t="n">
        <f aca="false">IF(AND($U114&gt;FQ$6,$U114&lt;=FR$6),+$T114,0)</f>
        <v>0</v>
      </c>
      <c r="FS114" s="87" t="n">
        <f aca="false">IF(AND($U114&gt;FR$6,$U114&lt;=FS$6),+$T114,0)</f>
        <v>0</v>
      </c>
      <c r="FT114" s="87" t="n">
        <f aca="false">IF(AND($U114&gt;FS$6,$U114&lt;=FT$6),+$T114,0)</f>
        <v>0</v>
      </c>
      <c r="FU114" s="87" t="n">
        <f aca="false">IF(AND($U114&gt;FT$6,$U114&lt;=FU$6),+$T114,0)</f>
        <v>0</v>
      </c>
      <c r="FV114" s="87" t="n">
        <f aca="false">IF(AND($U114&gt;FU$6,$U114&lt;=FV$6),+$T114,0)</f>
        <v>0</v>
      </c>
      <c r="FW114" s="87" t="n">
        <f aca="false">IF(AND($U114&gt;FV$6,$U114&lt;=FW$6),+$T114,0)</f>
        <v>0</v>
      </c>
      <c r="FX114" s="87" t="n">
        <f aca="false">IF(AND($U114&gt;FW$6,$U114&lt;=FX$6),+$T114,0)</f>
        <v>0</v>
      </c>
      <c r="FY114" s="87" t="n">
        <f aca="false">IF(AND($U114&gt;FX$6,$U114&lt;=FY$6),+$T114,0)</f>
        <v>0</v>
      </c>
      <c r="FZ114" s="87" t="n">
        <f aca="false">IF(AND($U114&gt;FY$6,$U114&lt;=FZ$6),+$T114,0)</f>
        <v>0</v>
      </c>
      <c r="GA114" s="87" t="n">
        <f aca="false">IF(AND($U114&gt;FZ$6,$U114&lt;=GA$6),+$T114,0)</f>
        <v>0</v>
      </c>
      <c r="GB114" s="87" t="n">
        <f aca="false">IF(AND($U114&gt;GA$6,$U114&lt;=GB$6),+$T114,0)</f>
        <v>0</v>
      </c>
      <c r="GC114" s="18"/>
      <c r="GD114" s="65" t="n">
        <f aca="false">SUM($X114:$GC114)</f>
        <v>-1.431</v>
      </c>
      <c r="GE114" s="65" t="n">
        <f aca="false">+GD114-T114</f>
        <v>0</v>
      </c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  <c r="GX114" s="18"/>
      <c r="GY114" s="18"/>
      <c r="GZ114" s="18"/>
      <c r="HA114" s="18"/>
      <c r="HB114" s="18"/>
      <c r="HC114" s="18"/>
      <c r="HD114" s="18"/>
      <c r="HE114" s="18"/>
      <c r="HF114" s="18"/>
      <c r="HG114" s="18"/>
      <c r="HH114" s="18"/>
      <c r="HI114" s="18"/>
      <c r="HJ114" s="18"/>
      <c r="HK114" s="18"/>
      <c r="HL114" s="18"/>
      <c r="HM114" s="18"/>
      <c r="HN114" s="18"/>
      <c r="HO114" s="18"/>
      <c r="HP114" s="18"/>
      <c r="HQ114" s="18"/>
      <c r="HR114" s="18"/>
      <c r="HS114" s="18"/>
      <c r="HT114" s="18"/>
      <c r="HU114" s="18"/>
      <c r="HV114" s="18"/>
      <c r="HW114" s="18"/>
      <c r="HX114" s="18"/>
      <c r="HY114" s="18"/>
      <c r="HZ114" s="18"/>
      <c r="IA114" s="18"/>
      <c r="IB114" s="18"/>
      <c r="IC114" s="18"/>
      <c r="ID114" s="18"/>
      <c r="IE114" s="18"/>
      <c r="IF114" s="18"/>
      <c r="IG114" s="18"/>
      <c r="IH114" s="18"/>
      <c r="II114" s="18"/>
      <c r="IJ114" s="18"/>
      <c r="IK114" s="18"/>
      <c r="IL114" s="18"/>
      <c r="IM114" s="18"/>
      <c r="IN114" s="18"/>
      <c r="IO114" s="18"/>
      <c r="IP114" s="18"/>
      <c r="IQ114" s="18"/>
      <c r="IR114" s="18"/>
      <c r="IS114" s="18"/>
      <c r="IT114" s="18"/>
      <c r="IU114" s="18"/>
      <c r="IV114" s="18"/>
      <c r="IW114" s="18"/>
    </row>
    <row r="115" customFormat="false" ht="12.75" hidden="false" customHeight="false" outlineLevel="0" collapsed="false">
      <c r="A115" s="96" t="n">
        <v>5</v>
      </c>
      <c r="B115" s="86" t="s">
        <v>260</v>
      </c>
      <c r="C115" s="97" t="s">
        <v>257</v>
      </c>
      <c r="D115" s="98" t="s">
        <v>280</v>
      </c>
      <c r="E115" s="0" t="s">
        <v>296</v>
      </c>
      <c r="F115" s="99" t="n">
        <v>37134</v>
      </c>
      <c r="H115" s="88" t="s">
        <v>376</v>
      </c>
      <c r="I115" s="43" t="s">
        <v>377</v>
      </c>
      <c r="J115" s="39" t="s">
        <v>298</v>
      </c>
      <c r="K115" s="39"/>
      <c r="L115" s="101" t="s">
        <v>284</v>
      </c>
      <c r="M115" s="35"/>
      <c r="N115" s="35"/>
      <c r="O115" s="101"/>
      <c r="P115" s="101"/>
      <c r="Q115" s="101"/>
      <c r="R115" s="105" t="n">
        <v>0.144</v>
      </c>
      <c r="S115" s="101" t="s">
        <v>288</v>
      </c>
      <c r="T115" s="55" t="n">
        <f aca="false">IF($S115="USD",+$R115,VLOOKUP($S115,Rates!$A$3:$C$7,3)*$R115)</f>
        <v>0.144</v>
      </c>
      <c r="U115" s="104" t="n">
        <f aca="false">DATE(2006,10,11)</f>
        <v>39001</v>
      </c>
      <c r="V115" s="18"/>
      <c r="W115" s="18"/>
      <c r="X115" s="87" t="n">
        <f aca="false">IF(AND($U115&gt;W$6,$U115&lt;=X$6),+$T115,0)</f>
        <v>0</v>
      </c>
      <c r="Y115" s="87" t="n">
        <f aca="false">IF(AND($U115&gt;X$6,$U115&lt;=Y$6),+$T115,0)</f>
        <v>0</v>
      </c>
      <c r="Z115" s="87" t="n">
        <f aca="false">IF(AND($U115&gt;Y$6,$U115&lt;=Z$6),+$T115,0)</f>
        <v>0</v>
      </c>
      <c r="AA115" s="87" t="n">
        <f aca="false">IF(AND($U115&gt;Z$6,$U115&lt;=AA$6),+$T115,0)</f>
        <v>0</v>
      </c>
      <c r="AB115" s="87" t="n">
        <f aca="false">IF(AND($U115&gt;AA$6,$U115&lt;=AB$6),+$T115,0)</f>
        <v>0</v>
      </c>
      <c r="AC115" s="87" t="n">
        <f aca="false">IF(AND($U115&gt;AB$6,$U115&lt;=AC$6),+$T115,0)</f>
        <v>0</v>
      </c>
      <c r="AD115" s="87" t="n">
        <f aca="false">IF(AND($U115&gt;AC$6,$U115&lt;=AD$6),+$T115,0)</f>
        <v>0</v>
      </c>
      <c r="AE115" s="87" t="n">
        <f aca="false">IF(AND($U115&gt;AD$6,$U115&lt;=AE$6),+$T115,0)</f>
        <v>0</v>
      </c>
      <c r="AF115" s="87" t="n">
        <f aca="false">IF(AND($U115&gt;AE$6,$U115&lt;=AF$6),+$T115,0)</f>
        <v>0</v>
      </c>
      <c r="AG115" s="87" t="n">
        <f aca="false">IF(AND($U115&gt;AF$6,$U115&lt;=AG$6),+$T115,0)</f>
        <v>0</v>
      </c>
      <c r="AH115" s="87" t="n">
        <f aca="false">IF(AND($U115&gt;AG$6,$U115&lt;=AH$6),+$T115,0)</f>
        <v>0</v>
      </c>
      <c r="AI115" s="87" t="n">
        <f aca="false">IF(AND($U115&gt;AH$6,$U115&lt;=AI$6),+$T115,0)</f>
        <v>0</v>
      </c>
      <c r="AJ115" s="87" t="n">
        <f aca="false">IF(AND($U115&gt;AI$6,$U115&lt;=AJ$6),+$T115,0)</f>
        <v>0</v>
      </c>
      <c r="AK115" s="87" t="n">
        <f aca="false">IF(AND($U115&gt;AJ$6,$U115&lt;=AK$6),+$T115,0)</f>
        <v>0</v>
      </c>
      <c r="AL115" s="87" t="n">
        <f aca="false">IF(AND($U115&gt;AK$6,$U115&lt;=AL$6),+$T115,0)</f>
        <v>0</v>
      </c>
      <c r="AM115" s="87" t="n">
        <f aca="false">IF(AND($U115&gt;AL$6,$U115&lt;=AM$6),+$T115,0)</f>
        <v>0</v>
      </c>
      <c r="AN115" s="87" t="n">
        <f aca="false">IF(AND($U115&gt;AM$6,$U115&lt;=AN$6),+$T115,0)</f>
        <v>0</v>
      </c>
      <c r="AO115" s="87" t="n">
        <f aca="false">IF(AND($U115&gt;AN$6,$U115&lt;=AO$6),+$T115,0)</f>
        <v>0</v>
      </c>
      <c r="AP115" s="87" t="n">
        <f aca="false">IF(AND($U115&gt;AO$6,$U115&lt;=AP$6),+$T115,0)</f>
        <v>0</v>
      </c>
      <c r="AQ115" s="87" t="n">
        <f aca="false">IF(AND($U115&gt;AP$6,$U115&lt;=AQ$6),+$T115,0)</f>
        <v>0</v>
      </c>
      <c r="AR115" s="87" t="n">
        <f aca="false">IF(AND($U115&gt;AQ$6,$U115&lt;=AR$6),+$T115,0)</f>
        <v>0</v>
      </c>
      <c r="AS115" s="87" t="n">
        <f aca="false">IF(AND($U115&gt;AR$6,$U115&lt;=AS$6),+$T115,0)</f>
        <v>0.144</v>
      </c>
      <c r="AT115" s="87" t="n">
        <f aca="false">IF(AND($U115&gt;AS$6,$U115&lt;=AT$6),+$T115,0)</f>
        <v>0</v>
      </c>
      <c r="AU115" s="87" t="n">
        <f aca="false">IF(AND($U115&gt;AT$6,$U115&lt;=AU$6),+$T115,0)</f>
        <v>0</v>
      </c>
      <c r="AV115" s="87" t="n">
        <f aca="false">IF(AND($U115&gt;AU$6,$U115&lt;=AV$6),+$T115,0)</f>
        <v>0</v>
      </c>
      <c r="AW115" s="87" t="n">
        <f aca="false">IF(AND($U115&gt;AV$6,$U115&lt;=AW$6),+$T115,0)</f>
        <v>0</v>
      </c>
      <c r="AX115" s="87" t="n">
        <f aca="false">IF(AND($U115&gt;AW$6,$U115&lt;=AX$6),+$T115,0)</f>
        <v>0</v>
      </c>
      <c r="AY115" s="87" t="n">
        <f aca="false">IF(AND($U115&gt;AX$6,$U115&lt;=AY$6),+$T115,0)</f>
        <v>0</v>
      </c>
      <c r="AZ115" s="87" t="n">
        <f aca="false">IF(AND($U115&gt;AY$6,$U115&lt;=AZ$6),+$T115,0)</f>
        <v>0</v>
      </c>
      <c r="BA115" s="87" t="n">
        <f aca="false">IF(AND($U115&gt;AZ$6,$U115&lt;=BA$6),+$T115,0)</f>
        <v>0</v>
      </c>
      <c r="BB115" s="87" t="n">
        <f aca="false">IF(AND($U115&gt;BA$6,$U115&lt;=BB$6),+$T115,0)</f>
        <v>0</v>
      </c>
      <c r="BC115" s="87" t="n">
        <f aca="false">IF(AND($U115&gt;BB$6,$U115&lt;=BC$6),+$T115,0)</f>
        <v>0</v>
      </c>
      <c r="BD115" s="87" t="n">
        <f aca="false">IF(AND($U115&gt;BC$6,$U115&lt;=BD$6),+$T115,0)</f>
        <v>0</v>
      </c>
      <c r="BE115" s="87" t="n">
        <f aca="false">IF(AND($U115&gt;BD$6,$U115&lt;=BE$6),+$T115,0)</f>
        <v>0</v>
      </c>
      <c r="BF115" s="87" t="n">
        <f aca="false">IF(AND($U115&gt;BE$6,$U115&lt;=BF$6),+$T115,0)</f>
        <v>0</v>
      </c>
      <c r="BG115" s="87" t="n">
        <f aca="false">IF(AND($U115&gt;BF$6,$U115&lt;=BG$6),+$T115,0)</f>
        <v>0</v>
      </c>
      <c r="BH115" s="87" t="n">
        <f aca="false">IF(AND($U115&gt;BG$6,$U115&lt;=BH$6),+$T115,0)</f>
        <v>0</v>
      </c>
      <c r="BI115" s="87" t="n">
        <f aca="false">IF(AND($U115&gt;BH$6,$U115&lt;=BI$6),+$T115,0)</f>
        <v>0</v>
      </c>
      <c r="BJ115" s="87" t="n">
        <f aca="false">IF(AND($U115&gt;BI$6,$U115&lt;=BJ$6),+$T115,0)</f>
        <v>0</v>
      </c>
      <c r="BK115" s="87" t="n">
        <f aca="false">IF(AND($U115&gt;BJ$6,$U115&lt;=BK$6),+$T115,0)</f>
        <v>0</v>
      </c>
      <c r="BL115" s="87" t="n">
        <f aca="false">IF(AND($U115&gt;BK$6,$U115&lt;=BL$6),+$T115,0)</f>
        <v>0</v>
      </c>
      <c r="BM115" s="87" t="n">
        <f aca="false">IF(AND($U115&gt;BL$6,$U115&lt;=BM$6),+$T115,0)</f>
        <v>0</v>
      </c>
      <c r="BN115" s="87" t="n">
        <f aca="false">IF(AND($U115&gt;BM$6,$U115&lt;=BN$6),+$T115,0)</f>
        <v>0</v>
      </c>
      <c r="BO115" s="87" t="n">
        <f aca="false">IF(AND($U115&gt;BN$6,$U115&lt;=BO$6),+$T115,0)</f>
        <v>0</v>
      </c>
      <c r="BP115" s="87" t="n">
        <f aca="false">IF(AND($U115&gt;BO$6,$U115&lt;=BP$6),+$T115,0)</f>
        <v>0</v>
      </c>
      <c r="BQ115" s="87" t="n">
        <f aca="false">IF(AND($U115&gt;BP$6,$U115&lt;=BQ$6),+$T115,0)</f>
        <v>0</v>
      </c>
      <c r="BR115" s="87" t="n">
        <f aca="false">IF(AND($U115&gt;BQ$6,$U115&lt;=BR$6),+$T115,0)</f>
        <v>0</v>
      </c>
      <c r="BS115" s="87" t="n">
        <f aca="false">IF(AND($U115&gt;BR$6,$U115&lt;=BS$6),+$T115,0)</f>
        <v>0</v>
      </c>
      <c r="BT115" s="87" t="n">
        <f aca="false">IF(AND($U115&gt;BS$6,$U115&lt;=BT$6),+$T115,0)</f>
        <v>0</v>
      </c>
      <c r="BU115" s="87" t="n">
        <f aca="false">IF(AND($U115&gt;BT$6,$U115&lt;=BU$6),+$T115,0)</f>
        <v>0</v>
      </c>
      <c r="BV115" s="87" t="n">
        <f aca="false">IF(AND($U115&gt;BU$6,$U115&lt;=BV$6),+$T115,0)</f>
        <v>0</v>
      </c>
      <c r="BW115" s="87" t="n">
        <f aca="false">IF(AND($U115&gt;BV$6,$U115&lt;=BW$6),+$T115,0)</f>
        <v>0</v>
      </c>
      <c r="BX115" s="87" t="n">
        <f aca="false">IF(AND($U115&gt;BW$6,$U115&lt;=BX$6),+$T115,0)</f>
        <v>0</v>
      </c>
      <c r="BY115" s="87" t="n">
        <f aca="false">IF(AND($U115&gt;BX$6,$U115&lt;=BY$6),+$T115,0)</f>
        <v>0</v>
      </c>
      <c r="BZ115" s="87" t="n">
        <f aca="false">IF(AND($U115&gt;BY$6,$U115&lt;=BZ$6),+$T115,0)</f>
        <v>0</v>
      </c>
      <c r="CA115" s="87" t="n">
        <f aca="false">IF(AND($U115&gt;BZ$6,$U115&lt;=CA$6),+$T115,0)</f>
        <v>0</v>
      </c>
      <c r="CB115" s="87" t="n">
        <f aca="false">IF(AND($U115&gt;CA$6,$U115&lt;=CB$6),+$T115,0)</f>
        <v>0</v>
      </c>
      <c r="CC115" s="87" t="n">
        <f aca="false">IF(AND($U115&gt;CB$6,$U115&lt;=CC$6),+$T115,0)</f>
        <v>0</v>
      </c>
      <c r="CD115" s="87" t="n">
        <f aca="false">IF(AND($U115&gt;CC$6,$U115&lt;=CD$6),+$T115,0)</f>
        <v>0</v>
      </c>
      <c r="CE115" s="87" t="n">
        <f aca="false">IF(AND($U115&gt;CD$6,$U115&lt;=CE$6),+$T115,0)</f>
        <v>0</v>
      </c>
      <c r="CF115" s="87" t="n">
        <f aca="false">IF(AND($U115&gt;CE$6,$U115&lt;=CF$6),+$T115,0)</f>
        <v>0</v>
      </c>
      <c r="CG115" s="87" t="n">
        <f aca="false">IF(AND($U115&gt;CF$6,$U115&lt;=CG$6),+$T115,0)</f>
        <v>0</v>
      </c>
      <c r="CH115" s="87" t="n">
        <f aca="false">IF(AND($U115&gt;CG$6,$U115&lt;=CH$6),+$T115,0)</f>
        <v>0</v>
      </c>
      <c r="CI115" s="87" t="n">
        <f aca="false">IF(AND($U115&gt;CH$6,$U115&lt;=CI$6),+$T115,0)</f>
        <v>0</v>
      </c>
      <c r="CJ115" s="87" t="n">
        <f aca="false">IF(AND($U115&gt;CI$6,$U115&lt;=CJ$6),+$T115,0)</f>
        <v>0</v>
      </c>
      <c r="CK115" s="87" t="n">
        <f aca="false">IF(AND($U115&gt;CJ$6,$U115&lt;=CK$6),+$T115,0)</f>
        <v>0</v>
      </c>
      <c r="CL115" s="87" t="n">
        <f aca="false">IF(AND($U115&gt;CK$6,$U115&lt;=CL$6),+$T115,0)</f>
        <v>0</v>
      </c>
      <c r="CM115" s="87" t="n">
        <f aca="false">IF(AND($U115&gt;CL$6,$U115&lt;=CM$6),+$T115,0)</f>
        <v>0</v>
      </c>
      <c r="CN115" s="87" t="n">
        <f aca="false">IF(AND($U115&gt;CM$6,$U115&lt;=CN$6),+$T115,0)</f>
        <v>0</v>
      </c>
      <c r="CO115" s="87" t="n">
        <f aca="false">IF(AND($U115&gt;CN$6,$U115&lt;=CO$6),+$T115,0)</f>
        <v>0</v>
      </c>
      <c r="CP115" s="87" t="n">
        <f aca="false">IF(AND($U115&gt;CO$6,$U115&lt;=CP$6),+$T115,0)</f>
        <v>0</v>
      </c>
      <c r="CQ115" s="87" t="n">
        <f aca="false">IF(AND($U115&gt;CP$6,$U115&lt;=CQ$6),+$T115,0)</f>
        <v>0</v>
      </c>
      <c r="CR115" s="87" t="n">
        <f aca="false">IF(AND($U115&gt;CQ$6,$U115&lt;=CR$6),+$T115,0)</f>
        <v>0</v>
      </c>
      <c r="CS115" s="87" t="n">
        <f aca="false">IF(AND($U115&gt;CR$6,$U115&lt;=CS$6),+$T115,0)</f>
        <v>0</v>
      </c>
      <c r="CT115" s="87" t="n">
        <f aca="false">IF(AND($U115&gt;CS$6,$U115&lt;=CT$6),+$T115,0)</f>
        <v>0</v>
      </c>
      <c r="CU115" s="87" t="n">
        <f aca="false">IF(AND($U115&gt;CT$6,$U115&lt;=CU$6),+$T115,0)</f>
        <v>0</v>
      </c>
      <c r="CV115" s="87" t="n">
        <f aca="false">IF(AND($U115&gt;CU$6,$U115&lt;=CV$6),+$T115,0)</f>
        <v>0</v>
      </c>
      <c r="CW115" s="87" t="n">
        <f aca="false">IF(AND($U115&gt;CV$6,$U115&lt;=CW$6),+$T115,0)</f>
        <v>0</v>
      </c>
      <c r="CX115" s="87" t="n">
        <f aca="false">IF(AND($U115&gt;CW$6,$U115&lt;=CX$6),+$T115,0)</f>
        <v>0</v>
      </c>
      <c r="CY115" s="87" t="n">
        <f aca="false">IF(AND($U115&gt;CX$6,$U115&lt;=CY$6),+$T115,0)</f>
        <v>0</v>
      </c>
      <c r="CZ115" s="87" t="n">
        <f aca="false">IF(AND($U115&gt;CY$6,$U115&lt;=CZ$6),+$T115,0)</f>
        <v>0</v>
      </c>
      <c r="DA115" s="87" t="n">
        <f aca="false">IF(AND($U115&gt;CZ$6,$U115&lt;=DA$6),+$T115,0)</f>
        <v>0</v>
      </c>
      <c r="DB115" s="87" t="n">
        <f aca="false">IF(AND($U115&gt;DA$6,$U115&lt;=DB$6),+$T115,0)</f>
        <v>0</v>
      </c>
      <c r="DC115" s="87" t="n">
        <f aca="false">IF(AND($U115&gt;DB$6,$U115&lt;=DC$6),+$T115,0)</f>
        <v>0</v>
      </c>
      <c r="DD115" s="87" t="n">
        <f aca="false">IF(AND($U115&gt;DC$6,$U115&lt;=DD$6),+$T115,0)</f>
        <v>0</v>
      </c>
      <c r="DE115" s="87" t="n">
        <f aca="false">IF(AND($U115&gt;DD$6,$U115&lt;=DE$6),+$T115,0)</f>
        <v>0</v>
      </c>
      <c r="DF115" s="87" t="n">
        <f aca="false">IF(AND($U115&gt;DE$6,$U115&lt;=DF$6),+$T115,0)</f>
        <v>0</v>
      </c>
      <c r="DG115" s="87" t="n">
        <f aca="false">IF(AND($U115&gt;DF$6,$U115&lt;=DG$6),+$T115,0)</f>
        <v>0</v>
      </c>
      <c r="DH115" s="87" t="n">
        <f aca="false">IF(AND($U115&gt;DG$6,$U115&lt;=DH$6),+$T115,0)</f>
        <v>0</v>
      </c>
      <c r="DI115" s="87" t="n">
        <f aca="false">IF(AND($U115&gt;DH$6,$U115&lt;=DI$6),+$T115,0)</f>
        <v>0</v>
      </c>
      <c r="DJ115" s="87" t="n">
        <f aca="false">IF(AND($U115&gt;DI$6,$U115&lt;=DJ$6),+$T115,0)</f>
        <v>0</v>
      </c>
      <c r="DK115" s="87" t="n">
        <f aca="false">IF(AND($U115&gt;DJ$6,$U115&lt;=DK$6),+$T115,0)</f>
        <v>0</v>
      </c>
      <c r="DL115" s="87" t="n">
        <f aca="false">IF(AND($U115&gt;DK$6,$U115&lt;=DL$6),+$T115,0)</f>
        <v>0</v>
      </c>
      <c r="DM115" s="87" t="n">
        <f aca="false">IF(AND($U115&gt;DL$6,$U115&lt;=DM$6),+$T115,0)</f>
        <v>0</v>
      </c>
      <c r="DN115" s="87" t="n">
        <f aca="false">IF(AND($U115&gt;DM$6,$U115&lt;=DN$6),+$T115,0)</f>
        <v>0</v>
      </c>
      <c r="DO115" s="87" t="n">
        <f aca="false">IF(AND($U115&gt;DN$6,$U115&lt;=DO$6),+$T115,0)</f>
        <v>0</v>
      </c>
      <c r="DP115" s="87" t="n">
        <f aca="false">IF(AND($U115&gt;DO$6,$U115&lt;=DP$6),+$T115,0)</f>
        <v>0</v>
      </c>
      <c r="DQ115" s="87" t="n">
        <f aca="false">IF(AND($U115&gt;DP$6,$U115&lt;=DQ$6),+$T115,0)</f>
        <v>0</v>
      </c>
      <c r="DR115" s="87" t="n">
        <f aca="false">IF(AND($U115&gt;DQ$6,$U115&lt;=DR$6),+$T115,0)</f>
        <v>0</v>
      </c>
      <c r="DS115" s="87" t="n">
        <f aca="false">IF(AND($U115&gt;DR$6,$U115&lt;=DS$6),+$T115,0)</f>
        <v>0</v>
      </c>
      <c r="DT115" s="87" t="n">
        <f aca="false">IF(AND($U115&gt;DS$6,$U115&lt;=DT$6),+$T115,0)</f>
        <v>0</v>
      </c>
      <c r="DU115" s="87" t="n">
        <f aca="false">IF(AND($U115&gt;DT$6,$U115&lt;=DU$6),+$T115,0)</f>
        <v>0</v>
      </c>
      <c r="DV115" s="87" t="n">
        <f aca="false">IF(AND($U115&gt;DU$6,$U115&lt;=DV$6),+$T115,0)</f>
        <v>0</v>
      </c>
      <c r="DW115" s="87" t="n">
        <f aca="false">IF(AND($U115&gt;DV$6,$U115&lt;=DW$6),+$T115,0)</f>
        <v>0</v>
      </c>
      <c r="DX115" s="87" t="n">
        <f aca="false">IF(AND($U115&gt;DW$6,$U115&lt;=DX$6),+$T115,0)</f>
        <v>0</v>
      </c>
      <c r="DY115" s="87" t="n">
        <f aca="false">IF(AND($U115&gt;DX$6,$U115&lt;=DY$6),+$T115,0)</f>
        <v>0</v>
      </c>
      <c r="DZ115" s="87" t="n">
        <f aca="false">IF(AND($U115&gt;DY$6,$U115&lt;=DZ$6),+$T115,0)</f>
        <v>0</v>
      </c>
      <c r="EA115" s="87" t="n">
        <f aca="false">IF(AND($U115&gt;DZ$6,$U115&lt;=EA$6),+$T115,0)</f>
        <v>0</v>
      </c>
      <c r="EB115" s="87" t="n">
        <f aca="false">IF(AND($U115&gt;EA$6,$U115&lt;=EB$6),+$T115,0)</f>
        <v>0</v>
      </c>
      <c r="EC115" s="87" t="n">
        <f aca="false">IF(AND($U115&gt;EB$6,$U115&lt;=EC$6),+$T115,0)</f>
        <v>0</v>
      </c>
      <c r="ED115" s="87" t="n">
        <f aca="false">IF(AND($U115&gt;EC$6,$U115&lt;=ED$6),+$T115,0)</f>
        <v>0</v>
      </c>
      <c r="EE115" s="87" t="n">
        <f aca="false">IF(AND($U115&gt;ED$6,$U115&lt;=EE$6),+$T115,0)</f>
        <v>0</v>
      </c>
      <c r="EF115" s="87" t="n">
        <f aca="false">IF(AND($U115&gt;EE$6,$U115&lt;=EF$6),+$T115,0)</f>
        <v>0</v>
      </c>
      <c r="EG115" s="87" t="n">
        <f aca="false">IF(AND($U115&gt;EF$6,$U115&lt;=EG$6),+$T115,0)</f>
        <v>0</v>
      </c>
      <c r="EH115" s="87" t="n">
        <f aca="false">IF(AND($U115&gt;EG$6,$U115&lt;=EH$6),+$T115,0)</f>
        <v>0</v>
      </c>
      <c r="EI115" s="87" t="n">
        <f aca="false">IF(AND($U115&gt;EH$6,$U115&lt;=EI$6),+$T115,0)</f>
        <v>0</v>
      </c>
      <c r="EJ115" s="87" t="n">
        <f aca="false">IF(AND($U115&gt;EI$6,$U115&lt;=EJ$6),+$T115,0)</f>
        <v>0</v>
      </c>
      <c r="EK115" s="87" t="n">
        <f aca="false">IF(AND($U115&gt;EJ$6,$U115&lt;=EK$6),+$T115,0)</f>
        <v>0</v>
      </c>
      <c r="EL115" s="87" t="n">
        <f aca="false">IF(AND($U115&gt;EK$6,$U115&lt;=EL$6),+$T115,0)</f>
        <v>0</v>
      </c>
      <c r="EM115" s="87" t="n">
        <f aca="false">IF(AND($U115&gt;EL$6,$U115&lt;=EM$6),+$T115,0)</f>
        <v>0</v>
      </c>
      <c r="EN115" s="87" t="n">
        <f aca="false">IF(AND($U115&gt;EM$6,$U115&lt;=EN$6),+$T115,0)</f>
        <v>0</v>
      </c>
      <c r="EO115" s="87" t="n">
        <f aca="false">IF(AND($U115&gt;EN$6,$U115&lt;=EO$6),+$T115,0)</f>
        <v>0</v>
      </c>
      <c r="EP115" s="87" t="n">
        <f aca="false">IF(AND($U115&gt;EO$6,$U115&lt;=EP$6),+$T115,0)</f>
        <v>0</v>
      </c>
      <c r="EQ115" s="87" t="n">
        <f aca="false">IF(AND($U115&gt;EP$6,$U115&lt;=EQ$6),+$T115,0)</f>
        <v>0</v>
      </c>
      <c r="ER115" s="87" t="n">
        <f aca="false">IF(AND($U115&gt;EQ$6,$U115&lt;=ER$6),+$T115,0)</f>
        <v>0</v>
      </c>
      <c r="ES115" s="87" t="n">
        <f aca="false">IF(AND($U115&gt;ER$6,$U115&lt;=ES$6),+$T115,0)</f>
        <v>0</v>
      </c>
      <c r="ET115" s="87" t="n">
        <f aca="false">IF(AND($U115&gt;ES$6,$U115&lt;=ET$6),+$T115,0)</f>
        <v>0</v>
      </c>
      <c r="EU115" s="87" t="n">
        <f aca="false">IF(AND($U115&gt;ET$6,$U115&lt;=EU$6),+$T115,0)</f>
        <v>0</v>
      </c>
      <c r="EV115" s="87" t="n">
        <f aca="false">IF(AND($U115&gt;EU$6,$U115&lt;=EV$6),+$T115,0)</f>
        <v>0</v>
      </c>
      <c r="EW115" s="87" t="n">
        <f aca="false">IF(AND($U115&gt;EV$6,$U115&lt;=EW$6),+$T115,0)</f>
        <v>0</v>
      </c>
      <c r="EX115" s="87" t="n">
        <f aca="false">IF(AND($U115&gt;EW$6,$U115&lt;=EX$6),+$T115,0)</f>
        <v>0</v>
      </c>
      <c r="EY115" s="87" t="n">
        <f aca="false">IF(AND($U115&gt;EX$6,$U115&lt;=EY$6),+$T115,0)</f>
        <v>0</v>
      </c>
      <c r="EZ115" s="87" t="n">
        <f aca="false">IF(AND($U115&gt;EY$6,$U115&lt;=EZ$6),+$T115,0)</f>
        <v>0</v>
      </c>
      <c r="FA115" s="87" t="n">
        <f aca="false">IF(AND($U115&gt;EZ$6,$U115&lt;=FA$6),+$T115,0)</f>
        <v>0</v>
      </c>
      <c r="FB115" s="87" t="n">
        <f aca="false">IF(AND($U115&gt;FA$6,$U115&lt;=FB$6),+$T115,0)</f>
        <v>0</v>
      </c>
      <c r="FC115" s="87" t="n">
        <f aca="false">IF(AND($U115&gt;FB$6,$U115&lt;=FC$6),+$T115,0)</f>
        <v>0</v>
      </c>
      <c r="FD115" s="87" t="n">
        <f aca="false">IF(AND($U115&gt;FC$6,$U115&lt;=FD$6),+$T115,0)</f>
        <v>0</v>
      </c>
      <c r="FE115" s="87" t="n">
        <f aca="false">IF(AND($U115&gt;FD$6,$U115&lt;=FE$6),+$T115,0)</f>
        <v>0</v>
      </c>
      <c r="FF115" s="87" t="n">
        <f aca="false">IF(AND($U115&gt;FE$6,$U115&lt;=FF$6),+$T115,0)</f>
        <v>0</v>
      </c>
      <c r="FG115" s="87" t="n">
        <f aca="false">IF(AND($U115&gt;FF$6,$U115&lt;=FG$6),+$T115,0)</f>
        <v>0</v>
      </c>
      <c r="FH115" s="87" t="n">
        <f aca="false">IF(AND($U115&gt;FG$6,$U115&lt;=FH$6),+$T115,0)</f>
        <v>0</v>
      </c>
      <c r="FI115" s="87" t="n">
        <f aca="false">IF(AND($U115&gt;FH$6,$U115&lt;=FI$6),+$T115,0)</f>
        <v>0</v>
      </c>
      <c r="FJ115" s="87" t="n">
        <f aca="false">IF(AND($U115&gt;FI$6,$U115&lt;=FJ$6),+$T115,0)</f>
        <v>0</v>
      </c>
      <c r="FK115" s="87" t="n">
        <f aca="false">IF(AND($U115&gt;FJ$6,$U115&lt;=FK$6),+$T115,0)</f>
        <v>0</v>
      </c>
      <c r="FL115" s="87" t="n">
        <f aca="false">IF(AND($U115&gt;FK$6,$U115&lt;=FL$6),+$T115,0)</f>
        <v>0</v>
      </c>
      <c r="FM115" s="87" t="n">
        <f aca="false">IF(AND($U115&gt;FL$6,$U115&lt;=FM$6),+$T115,0)</f>
        <v>0</v>
      </c>
      <c r="FN115" s="87" t="n">
        <f aca="false">IF(AND($U115&gt;FM$6,$U115&lt;=FN$6),+$T115,0)</f>
        <v>0</v>
      </c>
      <c r="FO115" s="87" t="n">
        <f aca="false">IF(AND($U115&gt;FN$6,$U115&lt;=FO$6),+$T115,0)</f>
        <v>0</v>
      </c>
      <c r="FP115" s="87" t="n">
        <f aca="false">IF(AND($U115&gt;FO$6,$U115&lt;=FP$6),+$T115,0)</f>
        <v>0</v>
      </c>
      <c r="FQ115" s="87" t="n">
        <f aca="false">IF(AND($U115&gt;FP$6,$U115&lt;=FQ$6),+$T115,0)</f>
        <v>0</v>
      </c>
      <c r="FR115" s="87" t="n">
        <f aca="false">IF(AND($U115&gt;FQ$6,$U115&lt;=FR$6),+$T115,0)</f>
        <v>0</v>
      </c>
      <c r="FS115" s="87" t="n">
        <f aca="false">IF(AND($U115&gt;FR$6,$U115&lt;=FS$6),+$T115,0)</f>
        <v>0</v>
      </c>
      <c r="FT115" s="87" t="n">
        <f aca="false">IF(AND($U115&gt;FS$6,$U115&lt;=FT$6),+$T115,0)</f>
        <v>0</v>
      </c>
      <c r="FU115" s="87" t="n">
        <f aca="false">IF(AND($U115&gt;FT$6,$U115&lt;=FU$6),+$T115,0)</f>
        <v>0</v>
      </c>
      <c r="FV115" s="87" t="n">
        <f aca="false">IF(AND($U115&gt;FU$6,$U115&lt;=FV$6),+$T115,0)</f>
        <v>0</v>
      </c>
      <c r="FW115" s="87" t="n">
        <f aca="false">IF(AND($U115&gt;FV$6,$U115&lt;=FW$6),+$T115,0)</f>
        <v>0</v>
      </c>
      <c r="FX115" s="87" t="n">
        <f aca="false">IF(AND($U115&gt;FW$6,$U115&lt;=FX$6),+$T115,0)</f>
        <v>0</v>
      </c>
      <c r="FY115" s="87" t="n">
        <f aca="false">IF(AND($U115&gt;FX$6,$U115&lt;=FY$6),+$T115,0)</f>
        <v>0</v>
      </c>
      <c r="FZ115" s="87" t="n">
        <f aca="false">IF(AND($U115&gt;FY$6,$U115&lt;=FZ$6),+$T115,0)</f>
        <v>0</v>
      </c>
      <c r="GA115" s="87" t="n">
        <f aca="false">IF(AND($U115&gt;FZ$6,$U115&lt;=GA$6),+$T115,0)</f>
        <v>0</v>
      </c>
      <c r="GB115" s="87" t="n">
        <f aca="false">IF(AND($U115&gt;GA$6,$U115&lt;=GB$6),+$T115,0)</f>
        <v>0</v>
      </c>
      <c r="GC115" s="18"/>
      <c r="GD115" s="65" t="n">
        <f aca="false">SUM($X115:$GC115)</f>
        <v>0.144</v>
      </c>
      <c r="GE115" s="65" t="n">
        <f aca="false">+GD115-T115</f>
        <v>0</v>
      </c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/>
      <c r="HG115" s="18"/>
      <c r="HH115" s="18"/>
      <c r="HI115" s="18"/>
      <c r="HJ115" s="18"/>
      <c r="HK115" s="18"/>
      <c r="HL115" s="18"/>
      <c r="HM115" s="18"/>
      <c r="HN115" s="18"/>
      <c r="HO115" s="18"/>
      <c r="HP115" s="18"/>
      <c r="HQ115" s="18"/>
      <c r="HR115" s="18"/>
      <c r="HS115" s="18"/>
      <c r="HT115" s="18"/>
      <c r="HU115" s="18"/>
      <c r="HV115" s="18"/>
      <c r="HW115" s="18"/>
      <c r="HX115" s="18"/>
      <c r="HY115" s="18"/>
      <c r="HZ115" s="18"/>
      <c r="IA115" s="18"/>
      <c r="IB115" s="18"/>
      <c r="IC115" s="18"/>
      <c r="ID115" s="18"/>
      <c r="IE115" s="18"/>
      <c r="IF115" s="18"/>
      <c r="IG115" s="18"/>
      <c r="IH115" s="18"/>
      <c r="II115" s="18"/>
      <c r="IJ115" s="18"/>
      <c r="IK115" s="18"/>
      <c r="IL115" s="18"/>
      <c r="IM115" s="18"/>
      <c r="IN115" s="18"/>
      <c r="IO115" s="18"/>
      <c r="IP115" s="18"/>
      <c r="IQ115" s="18"/>
      <c r="IR115" s="18"/>
      <c r="IS115" s="18"/>
      <c r="IT115" s="18"/>
      <c r="IU115" s="18"/>
      <c r="IV115" s="18"/>
      <c r="IW115" s="18"/>
    </row>
    <row r="116" customFormat="false" ht="12.75" hidden="false" customHeight="false" outlineLevel="0" collapsed="false">
      <c r="A116" s="96" t="n">
        <v>5</v>
      </c>
      <c r="B116" s="86" t="s">
        <v>260</v>
      </c>
      <c r="C116" s="97" t="s">
        <v>257</v>
      </c>
      <c r="D116" s="98" t="s">
        <v>295</v>
      </c>
      <c r="E116" s="0" t="s">
        <v>296</v>
      </c>
      <c r="F116" s="99" t="n">
        <v>37134</v>
      </c>
      <c r="H116" s="88" t="s">
        <v>376</v>
      </c>
      <c r="I116" s="43" t="s">
        <v>377</v>
      </c>
      <c r="J116" s="39" t="s">
        <v>298</v>
      </c>
      <c r="K116" s="39"/>
      <c r="L116" s="101" t="s">
        <v>284</v>
      </c>
      <c r="M116" s="35"/>
      <c r="N116" s="35"/>
      <c r="O116" s="101"/>
      <c r="P116" s="101"/>
      <c r="Q116" s="101"/>
      <c r="R116" s="105" t="n">
        <v>10.843</v>
      </c>
      <c r="S116" s="101" t="s">
        <v>288</v>
      </c>
      <c r="T116" s="55" t="n">
        <f aca="false">IF($S116="USD",+$R116,VLOOKUP($S116,Rates!$A$3:$C$7,3)*$R116)</f>
        <v>10.843</v>
      </c>
      <c r="U116" s="104" t="n">
        <f aca="false">DATE(2006,10,11)</f>
        <v>39001</v>
      </c>
      <c r="V116" s="18"/>
      <c r="W116" s="18"/>
      <c r="X116" s="87" t="n">
        <f aca="false">IF(AND($U116&gt;W$6,$U116&lt;=X$6),+$T116,0)</f>
        <v>0</v>
      </c>
      <c r="Y116" s="87" t="n">
        <f aca="false">IF(AND($U116&gt;X$6,$U116&lt;=Y$6),+$T116,0)</f>
        <v>0</v>
      </c>
      <c r="Z116" s="87" t="n">
        <f aca="false">IF(AND($U116&gt;Y$6,$U116&lt;=Z$6),+$T116,0)</f>
        <v>0</v>
      </c>
      <c r="AA116" s="87" t="n">
        <f aca="false">IF(AND($U116&gt;Z$6,$U116&lt;=AA$6),+$T116,0)</f>
        <v>0</v>
      </c>
      <c r="AB116" s="87" t="n">
        <f aca="false">IF(AND($U116&gt;AA$6,$U116&lt;=AB$6),+$T116,0)</f>
        <v>0</v>
      </c>
      <c r="AC116" s="87" t="n">
        <f aca="false">IF(AND($U116&gt;AB$6,$U116&lt;=AC$6),+$T116,0)</f>
        <v>0</v>
      </c>
      <c r="AD116" s="87" t="n">
        <f aca="false">IF(AND($U116&gt;AC$6,$U116&lt;=AD$6),+$T116,0)</f>
        <v>0</v>
      </c>
      <c r="AE116" s="87" t="n">
        <f aca="false">IF(AND($U116&gt;AD$6,$U116&lt;=AE$6),+$T116,0)</f>
        <v>0</v>
      </c>
      <c r="AF116" s="87" t="n">
        <f aca="false">IF(AND($U116&gt;AE$6,$U116&lt;=AF$6),+$T116,0)</f>
        <v>0</v>
      </c>
      <c r="AG116" s="87" t="n">
        <f aca="false">IF(AND($U116&gt;AF$6,$U116&lt;=AG$6),+$T116,0)</f>
        <v>0</v>
      </c>
      <c r="AH116" s="87" t="n">
        <f aca="false">IF(AND($U116&gt;AG$6,$U116&lt;=AH$6),+$T116,0)</f>
        <v>0</v>
      </c>
      <c r="AI116" s="87" t="n">
        <f aca="false">IF(AND($U116&gt;AH$6,$U116&lt;=AI$6),+$T116,0)</f>
        <v>0</v>
      </c>
      <c r="AJ116" s="87" t="n">
        <f aca="false">IF(AND($U116&gt;AI$6,$U116&lt;=AJ$6),+$T116,0)</f>
        <v>0</v>
      </c>
      <c r="AK116" s="87" t="n">
        <f aca="false">IF(AND($U116&gt;AJ$6,$U116&lt;=AK$6),+$T116,0)</f>
        <v>0</v>
      </c>
      <c r="AL116" s="87" t="n">
        <f aca="false">IF(AND($U116&gt;AK$6,$U116&lt;=AL$6),+$T116,0)</f>
        <v>0</v>
      </c>
      <c r="AM116" s="87" t="n">
        <f aca="false">IF(AND($U116&gt;AL$6,$U116&lt;=AM$6),+$T116,0)</f>
        <v>0</v>
      </c>
      <c r="AN116" s="87" t="n">
        <f aca="false">IF(AND($U116&gt;AM$6,$U116&lt;=AN$6),+$T116,0)</f>
        <v>0</v>
      </c>
      <c r="AO116" s="87" t="n">
        <f aca="false">IF(AND($U116&gt;AN$6,$U116&lt;=AO$6),+$T116,0)</f>
        <v>0</v>
      </c>
      <c r="AP116" s="87" t="n">
        <f aca="false">IF(AND($U116&gt;AO$6,$U116&lt;=AP$6),+$T116,0)</f>
        <v>0</v>
      </c>
      <c r="AQ116" s="87" t="n">
        <f aca="false">IF(AND($U116&gt;AP$6,$U116&lt;=AQ$6),+$T116,0)</f>
        <v>0</v>
      </c>
      <c r="AR116" s="87" t="n">
        <f aca="false">IF(AND($U116&gt;AQ$6,$U116&lt;=AR$6),+$T116,0)</f>
        <v>0</v>
      </c>
      <c r="AS116" s="87" t="n">
        <f aca="false">IF(AND($U116&gt;AR$6,$U116&lt;=AS$6),+$T116,0)</f>
        <v>10.843</v>
      </c>
      <c r="AT116" s="87" t="n">
        <f aca="false">IF(AND($U116&gt;AS$6,$U116&lt;=AT$6),+$T116,0)</f>
        <v>0</v>
      </c>
      <c r="AU116" s="87" t="n">
        <f aca="false">IF(AND($U116&gt;AT$6,$U116&lt;=AU$6),+$T116,0)</f>
        <v>0</v>
      </c>
      <c r="AV116" s="87" t="n">
        <f aca="false">IF(AND($U116&gt;AU$6,$U116&lt;=AV$6),+$T116,0)</f>
        <v>0</v>
      </c>
      <c r="AW116" s="87" t="n">
        <f aca="false">IF(AND($U116&gt;AV$6,$U116&lt;=AW$6),+$T116,0)</f>
        <v>0</v>
      </c>
      <c r="AX116" s="87" t="n">
        <f aca="false">IF(AND($U116&gt;AW$6,$U116&lt;=AX$6),+$T116,0)</f>
        <v>0</v>
      </c>
      <c r="AY116" s="87" t="n">
        <f aca="false">IF(AND($U116&gt;AX$6,$U116&lt;=AY$6),+$T116,0)</f>
        <v>0</v>
      </c>
      <c r="AZ116" s="87" t="n">
        <f aca="false">IF(AND($U116&gt;AY$6,$U116&lt;=AZ$6),+$T116,0)</f>
        <v>0</v>
      </c>
      <c r="BA116" s="87" t="n">
        <f aca="false">IF(AND($U116&gt;AZ$6,$U116&lt;=BA$6),+$T116,0)</f>
        <v>0</v>
      </c>
      <c r="BB116" s="87" t="n">
        <f aca="false">IF(AND($U116&gt;BA$6,$U116&lt;=BB$6),+$T116,0)</f>
        <v>0</v>
      </c>
      <c r="BC116" s="87" t="n">
        <f aca="false">IF(AND($U116&gt;BB$6,$U116&lt;=BC$6),+$T116,0)</f>
        <v>0</v>
      </c>
      <c r="BD116" s="87" t="n">
        <f aca="false">IF(AND($U116&gt;BC$6,$U116&lt;=BD$6),+$T116,0)</f>
        <v>0</v>
      </c>
      <c r="BE116" s="87" t="n">
        <f aca="false">IF(AND($U116&gt;BD$6,$U116&lt;=BE$6),+$T116,0)</f>
        <v>0</v>
      </c>
      <c r="BF116" s="87" t="n">
        <f aca="false">IF(AND($U116&gt;BE$6,$U116&lt;=BF$6),+$T116,0)</f>
        <v>0</v>
      </c>
      <c r="BG116" s="87" t="n">
        <f aca="false">IF(AND($U116&gt;BF$6,$U116&lt;=BG$6),+$T116,0)</f>
        <v>0</v>
      </c>
      <c r="BH116" s="87" t="n">
        <f aca="false">IF(AND($U116&gt;BG$6,$U116&lt;=BH$6),+$T116,0)</f>
        <v>0</v>
      </c>
      <c r="BI116" s="87" t="n">
        <f aca="false">IF(AND($U116&gt;BH$6,$U116&lt;=BI$6),+$T116,0)</f>
        <v>0</v>
      </c>
      <c r="BJ116" s="87" t="n">
        <f aca="false">IF(AND($U116&gt;BI$6,$U116&lt;=BJ$6),+$T116,0)</f>
        <v>0</v>
      </c>
      <c r="BK116" s="87" t="n">
        <f aca="false">IF(AND($U116&gt;BJ$6,$U116&lt;=BK$6),+$T116,0)</f>
        <v>0</v>
      </c>
      <c r="BL116" s="87" t="n">
        <f aca="false">IF(AND($U116&gt;BK$6,$U116&lt;=BL$6),+$T116,0)</f>
        <v>0</v>
      </c>
      <c r="BM116" s="87" t="n">
        <f aca="false">IF(AND($U116&gt;BL$6,$U116&lt;=BM$6),+$T116,0)</f>
        <v>0</v>
      </c>
      <c r="BN116" s="87" t="n">
        <f aca="false">IF(AND($U116&gt;BM$6,$U116&lt;=BN$6),+$T116,0)</f>
        <v>0</v>
      </c>
      <c r="BO116" s="87" t="n">
        <f aca="false">IF(AND($U116&gt;BN$6,$U116&lt;=BO$6),+$T116,0)</f>
        <v>0</v>
      </c>
      <c r="BP116" s="87" t="n">
        <f aca="false">IF(AND($U116&gt;BO$6,$U116&lt;=BP$6),+$T116,0)</f>
        <v>0</v>
      </c>
      <c r="BQ116" s="87" t="n">
        <f aca="false">IF(AND($U116&gt;BP$6,$U116&lt;=BQ$6),+$T116,0)</f>
        <v>0</v>
      </c>
      <c r="BR116" s="87" t="n">
        <f aca="false">IF(AND($U116&gt;BQ$6,$U116&lt;=BR$6),+$T116,0)</f>
        <v>0</v>
      </c>
      <c r="BS116" s="87" t="n">
        <f aca="false">IF(AND($U116&gt;BR$6,$U116&lt;=BS$6),+$T116,0)</f>
        <v>0</v>
      </c>
      <c r="BT116" s="87" t="n">
        <f aca="false">IF(AND($U116&gt;BS$6,$U116&lt;=BT$6),+$T116,0)</f>
        <v>0</v>
      </c>
      <c r="BU116" s="87" t="n">
        <f aca="false">IF(AND($U116&gt;BT$6,$U116&lt;=BU$6),+$T116,0)</f>
        <v>0</v>
      </c>
      <c r="BV116" s="87" t="n">
        <f aca="false">IF(AND($U116&gt;BU$6,$U116&lt;=BV$6),+$T116,0)</f>
        <v>0</v>
      </c>
      <c r="BW116" s="87" t="n">
        <f aca="false">IF(AND($U116&gt;BV$6,$U116&lt;=BW$6),+$T116,0)</f>
        <v>0</v>
      </c>
      <c r="BX116" s="87" t="n">
        <f aca="false">IF(AND($U116&gt;BW$6,$U116&lt;=BX$6),+$T116,0)</f>
        <v>0</v>
      </c>
      <c r="BY116" s="87" t="n">
        <f aca="false">IF(AND($U116&gt;BX$6,$U116&lt;=BY$6),+$T116,0)</f>
        <v>0</v>
      </c>
      <c r="BZ116" s="87" t="n">
        <f aca="false">IF(AND($U116&gt;BY$6,$U116&lt;=BZ$6),+$T116,0)</f>
        <v>0</v>
      </c>
      <c r="CA116" s="87" t="n">
        <f aca="false">IF(AND($U116&gt;BZ$6,$U116&lt;=CA$6),+$T116,0)</f>
        <v>0</v>
      </c>
      <c r="CB116" s="87" t="n">
        <f aca="false">IF(AND($U116&gt;CA$6,$U116&lt;=CB$6),+$T116,0)</f>
        <v>0</v>
      </c>
      <c r="CC116" s="87" t="n">
        <f aca="false">IF(AND($U116&gt;CB$6,$U116&lt;=CC$6),+$T116,0)</f>
        <v>0</v>
      </c>
      <c r="CD116" s="87" t="n">
        <f aca="false">IF(AND($U116&gt;CC$6,$U116&lt;=CD$6),+$T116,0)</f>
        <v>0</v>
      </c>
      <c r="CE116" s="87" t="n">
        <f aca="false">IF(AND($U116&gt;CD$6,$U116&lt;=CE$6),+$T116,0)</f>
        <v>0</v>
      </c>
      <c r="CF116" s="87" t="n">
        <f aca="false">IF(AND($U116&gt;CE$6,$U116&lt;=CF$6),+$T116,0)</f>
        <v>0</v>
      </c>
      <c r="CG116" s="87" t="n">
        <f aca="false">IF(AND($U116&gt;CF$6,$U116&lt;=CG$6),+$T116,0)</f>
        <v>0</v>
      </c>
      <c r="CH116" s="87" t="n">
        <f aca="false">IF(AND($U116&gt;CG$6,$U116&lt;=CH$6),+$T116,0)</f>
        <v>0</v>
      </c>
      <c r="CI116" s="87" t="n">
        <f aca="false">IF(AND($U116&gt;CH$6,$U116&lt;=CI$6),+$T116,0)</f>
        <v>0</v>
      </c>
      <c r="CJ116" s="87" t="n">
        <f aca="false">IF(AND($U116&gt;CI$6,$U116&lt;=CJ$6),+$T116,0)</f>
        <v>0</v>
      </c>
      <c r="CK116" s="87" t="n">
        <f aca="false">IF(AND($U116&gt;CJ$6,$U116&lt;=CK$6),+$T116,0)</f>
        <v>0</v>
      </c>
      <c r="CL116" s="87" t="n">
        <f aca="false">IF(AND($U116&gt;CK$6,$U116&lt;=CL$6),+$T116,0)</f>
        <v>0</v>
      </c>
      <c r="CM116" s="87" t="n">
        <f aca="false">IF(AND($U116&gt;CL$6,$U116&lt;=CM$6),+$T116,0)</f>
        <v>0</v>
      </c>
      <c r="CN116" s="87" t="n">
        <f aca="false">IF(AND($U116&gt;CM$6,$U116&lt;=CN$6),+$T116,0)</f>
        <v>0</v>
      </c>
      <c r="CO116" s="87" t="n">
        <f aca="false">IF(AND($U116&gt;CN$6,$U116&lt;=CO$6),+$T116,0)</f>
        <v>0</v>
      </c>
      <c r="CP116" s="87" t="n">
        <f aca="false">IF(AND($U116&gt;CO$6,$U116&lt;=CP$6),+$T116,0)</f>
        <v>0</v>
      </c>
      <c r="CQ116" s="87" t="n">
        <f aca="false">IF(AND($U116&gt;CP$6,$U116&lt;=CQ$6),+$T116,0)</f>
        <v>0</v>
      </c>
      <c r="CR116" s="87" t="n">
        <f aca="false">IF(AND($U116&gt;CQ$6,$U116&lt;=CR$6),+$T116,0)</f>
        <v>0</v>
      </c>
      <c r="CS116" s="87" t="n">
        <f aca="false">IF(AND($U116&gt;CR$6,$U116&lt;=CS$6),+$T116,0)</f>
        <v>0</v>
      </c>
      <c r="CT116" s="87" t="n">
        <f aca="false">IF(AND($U116&gt;CS$6,$U116&lt;=CT$6),+$T116,0)</f>
        <v>0</v>
      </c>
      <c r="CU116" s="87" t="n">
        <f aca="false">IF(AND($U116&gt;CT$6,$U116&lt;=CU$6),+$T116,0)</f>
        <v>0</v>
      </c>
      <c r="CV116" s="87" t="n">
        <f aca="false">IF(AND($U116&gt;CU$6,$U116&lt;=CV$6),+$T116,0)</f>
        <v>0</v>
      </c>
      <c r="CW116" s="87" t="n">
        <f aca="false">IF(AND($U116&gt;CV$6,$U116&lt;=CW$6),+$T116,0)</f>
        <v>0</v>
      </c>
      <c r="CX116" s="87" t="n">
        <f aca="false">IF(AND($U116&gt;CW$6,$U116&lt;=CX$6),+$T116,0)</f>
        <v>0</v>
      </c>
      <c r="CY116" s="87" t="n">
        <f aca="false">IF(AND($U116&gt;CX$6,$U116&lt;=CY$6),+$T116,0)</f>
        <v>0</v>
      </c>
      <c r="CZ116" s="87" t="n">
        <f aca="false">IF(AND($U116&gt;CY$6,$U116&lt;=CZ$6),+$T116,0)</f>
        <v>0</v>
      </c>
      <c r="DA116" s="87" t="n">
        <f aca="false">IF(AND($U116&gt;CZ$6,$U116&lt;=DA$6),+$T116,0)</f>
        <v>0</v>
      </c>
      <c r="DB116" s="87" t="n">
        <f aca="false">IF(AND($U116&gt;DA$6,$U116&lt;=DB$6),+$T116,0)</f>
        <v>0</v>
      </c>
      <c r="DC116" s="87" t="n">
        <f aca="false">IF(AND($U116&gt;DB$6,$U116&lt;=DC$6),+$T116,0)</f>
        <v>0</v>
      </c>
      <c r="DD116" s="87" t="n">
        <f aca="false">IF(AND($U116&gt;DC$6,$U116&lt;=DD$6),+$T116,0)</f>
        <v>0</v>
      </c>
      <c r="DE116" s="87" t="n">
        <f aca="false">IF(AND($U116&gt;DD$6,$U116&lt;=DE$6),+$T116,0)</f>
        <v>0</v>
      </c>
      <c r="DF116" s="87" t="n">
        <f aca="false">IF(AND($U116&gt;DE$6,$U116&lt;=DF$6),+$T116,0)</f>
        <v>0</v>
      </c>
      <c r="DG116" s="87" t="n">
        <f aca="false">IF(AND($U116&gt;DF$6,$U116&lt;=DG$6),+$T116,0)</f>
        <v>0</v>
      </c>
      <c r="DH116" s="87" t="n">
        <f aca="false">IF(AND($U116&gt;DG$6,$U116&lt;=DH$6),+$T116,0)</f>
        <v>0</v>
      </c>
      <c r="DI116" s="87" t="n">
        <f aca="false">IF(AND($U116&gt;DH$6,$U116&lt;=DI$6),+$T116,0)</f>
        <v>0</v>
      </c>
      <c r="DJ116" s="87" t="n">
        <f aca="false">IF(AND($U116&gt;DI$6,$U116&lt;=DJ$6),+$T116,0)</f>
        <v>0</v>
      </c>
      <c r="DK116" s="87" t="n">
        <f aca="false">IF(AND($U116&gt;DJ$6,$U116&lt;=DK$6),+$T116,0)</f>
        <v>0</v>
      </c>
      <c r="DL116" s="87" t="n">
        <f aca="false">IF(AND($U116&gt;DK$6,$U116&lt;=DL$6),+$T116,0)</f>
        <v>0</v>
      </c>
      <c r="DM116" s="87" t="n">
        <f aca="false">IF(AND($U116&gt;DL$6,$U116&lt;=DM$6),+$T116,0)</f>
        <v>0</v>
      </c>
      <c r="DN116" s="87" t="n">
        <f aca="false">IF(AND($U116&gt;DM$6,$U116&lt;=DN$6),+$T116,0)</f>
        <v>0</v>
      </c>
      <c r="DO116" s="87" t="n">
        <f aca="false">IF(AND($U116&gt;DN$6,$U116&lt;=DO$6),+$T116,0)</f>
        <v>0</v>
      </c>
      <c r="DP116" s="87" t="n">
        <f aca="false">IF(AND($U116&gt;DO$6,$U116&lt;=DP$6),+$T116,0)</f>
        <v>0</v>
      </c>
      <c r="DQ116" s="87" t="n">
        <f aca="false">IF(AND($U116&gt;DP$6,$U116&lt;=DQ$6),+$T116,0)</f>
        <v>0</v>
      </c>
      <c r="DR116" s="87" t="n">
        <f aca="false">IF(AND($U116&gt;DQ$6,$U116&lt;=DR$6),+$T116,0)</f>
        <v>0</v>
      </c>
      <c r="DS116" s="87" t="n">
        <f aca="false">IF(AND($U116&gt;DR$6,$U116&lt;=DS$6),+$T116,0)</f>
        <v>0</v>
      </c>
      <c r="DT116" s="87" t="n">
        <f aca="false">IF(AND($U116&gt;DS$6,$U116&lt;=DT$6),+$T116,0)</f>
        <v>0</v>
      </c>
      <c r="DU116" s="87" t="n">
        <f aca="false">IF(AND($U116&gt;DT$6,$U116&lt;=DU$6),+$T116,0)</f>
        <v>0</v>
      </c>
      <c r="DV116" s="87" t="n">
        <f aca="false">IF(AND($U116&gt;DU$6,$U116&lt;=DV$6),+$T116,0)</f>
        <v>0</v>
      </c>
      <c r="DW116" s="87" t="n">
        <f aca="false">IF(AND($U116&gt;DV$6,$U116&lt;=DW$6),+$T116,0)</f>
        <v>0</v>
      </c>
      <c r="DX116" s="87" t="n">
        <f aca="false">IF(AND($U116&gt;DW$6,$U116&lt;=DX$6),+$T116,0)</f>
        <v>0</v>
      </c>
      <c r="DY116" s="87" t="n">
        <f aca="false">IF(AND($U116&gt;DX$6,$U116&lt;=DY$6),+$T116,0)</f>
        <v>0</v>
      </c>
      <c r="DZ116" s="87" t="n">
        <f aca="false">IF(AND($U116&gt;DY$6,$U116&lt;=DZ$6),+$T116,0)</f>
        <v>0</v>
      </c>
      <c r="EA116" s="87" t="n">
        <f aca="false">IF(AND($U116&gt;DZ$6,$U116&lt;=EA$6),+$T116,0)</f>
        <v>0</v>
      </c>
      <c r="EB116" s="87" t="n">
        <f aca="false">IF(AND($U116&gt;EA$6,$U116&lt;=EB$6),+$T116,0)</f>
        <v>0</v>
      </c>
      <c r="EC116" s="87" t="n">
        <f aca="false">IF(AND($U116&gt;EB$6,$U116&lt;=EC$6),+$T116,0)</f>
        <v>0</v>
      </c>
      <c r="ED116" s="87" t="n">
        <f aca="false">IF(AND($U116&gt;EC$6,$U116&lt;=ED$6),+$T116,0)</f>
        <v>0</v>
      </c>
      <c r="EE116" s="87" t="n">
        <f aca="false">IF(AND($U116&gt;ED$6,$U116&lt;=EE$6),+$T116,0)</f>
        <v>0</v>
      </c>
      <c r="EF116" s="87" t="n">
        <f aca="false">IF(AND($U116&gt;EE$6,$U116&lt;=EF$6),+$T116,0)</f>
        <v>0</v>
      </c>
      <c r="EG116" s="87" t="n">
        <f aca="false">IF(AND($U116&gt;EF$6,$U116&lt;=EG$6),+$T116,0)</f>
        <v>0</v>
      </c>
      <c r="EH116" s="87" t="n">
        <f aca="false">IF(AND($U116&gt;EG$6,$U116&lt;=EH$6),+$T116,0)</f>
        <v>0</v>
      </c>
      <c r="EI116" s="87" t="n">
        <f aca="false">IF(AND($U116&gt;EH$6,$U116&lt;=EI$6),+$T116,0)</f>
        <v>0</v>
      </c>
      <c r="EJ116" s="87" t="n">
        <f aca="false">IF(AND($U116&gt;EI$6,$U116&lt;=EJ$6),+$T116,0)</f>
        <v>0</v>
      </c>
      <c r="EK116" s="87" t="n">
        <f aca="false">IF(AND($U116&gt;EJ$6,$U116&lt;=EK$6),+$T116,0)</f>
        <v>0</v>
      </c>
      <c r="EL116" s="87" t="n">
        <f aca="false">IF(AND($U116&gt;EK$6,$U116&lt;=EL$6),+$T116,0)</f>
        <v>0</v>
      </c>
      <c r="EM116" s="87" t="n">
        <f aca="false">IF(AND($U116&gt;EL$6,$U116&lt;=EM$6),+$T116,0)</f>
        <v>0</v>
      </c>
      <c r="EN116" s="87" t="n">
        <f aca="false">IF(AND($U116&gt;EM$6,$U116&lt;=EN$6),+$T116,0)</f>
        <v>0</v>
      </c>
      <c r="EO116" s="87" t="n">
        <f aca="false">IF(AND($U116&gt;EN$6,$U116&lt;=EO$6),+$T116,0)</f>
        <v>0</v>
      </c>
      <c r="EP116" s="87" t="n">
        <f aca="false">IF(AND($U116&gt;EO$6,$U116&lt;=EP$6),+$T116,0)</f>
        <v>0</v>
      </c>
      <c r="EQ116" s="87" t="n">
        <f aca="false">IF(AND($U116&gt;EP$6,$U116&lt;=EQ$6),+$T116,0)</f>
        <v>0</v>
      </c>
      <c r="ER116" s="87" t="n">
        <f aca="false">IF(AND($U116&gt;EQ$6,$U116&lt;=ER$6),+$T116,0)</f>
        <v>0</v>
      </c>
      <c r="ES116" s="87" t="n">
        <f aca="false">IF(AND($U116&gt;ER$6,$U116&lt;=ES$6),+$T116,0)</f>
        <v>0</v>
      </c>
      <c r="ET116" s="87" t="n">
        <f aca="false">IF(AND($U116&gt;ES$6,$U116&lt;=ET$6),+$T116,0)</f>
        <v>0</v>
      </c>
      <c r="EU116" s="87" t="n">
        <f aca="false">IF(AND($U116&gt;ET$6,$U116&lt;=EU$6),+$T116,0)</f>
        <v>0</v>
      </c>
      <c r="EV116" s="87" t="n">
        <f aca="false">IF(AND($U116&gt;EU$6,$U116&lt;=EV$6),+$T116,0)</f>
        <v>0</v>
      </c>
      <c r="EW116" s="87" t="n">
        <f aca="false">IF(AND($U116&gt;EV$6,$U116&lt;=EW$6),+$T116,0)</f>
        <v>0</v>
      </c>
      <c r="EX116" s="87" t="n">
        <f aca="false">IF(AND($U116&gt;EW$6,$U116&lt;=EX$6),+$T116,0)</f>
        <v>0</v>
      </c>
      <c r="EY116" s="87" t="n">
        <f aca="false">IF(AND($U116&gt;EX$6,$U116&lt;=EY$6),+$T116,0)</f>
        <v>0</v>
      </c>
      <c r="EZ116" s="87" t="n">
        <f aca="false">IF(AND($U116&gt;EY$6,$U116&lt;=EZ$6),+$T116,0)</f>
        <v>0</v>
      </c>
      <c r="FA116" s="87" t="n">
        <f aca="false">IF(AND($U116&gt;EZ$6,$U116&lt;=FA$6),+$T116,0)</f>
        <v>0</v>
      </c>
      <c r="FB116" s="87" t="n">
        <f aca="false">IF(AND($U116&gt;FA$6,$U116&lt;=FB$6),+$T116,0)</f>
        <v>0</v>
      </c>
      <c r="FC116" s="87" t="n">
        <f aca="false">IF(AND($U116&gt;FB$6,$U116&lt;=FC$6),+$T116,0)</f>
        <v>0</v>
      </c>
      <c r="FD116" s="87" t="n">
        <f aca="false">IF(AND($U116&gt;FC$6,$U116&lt;=FD$6),+$T116,0)</f>
        <v>0</v>
      </c>
      <c r="FE116" s="87" t="n">
        <f aca="false">IF(AND($U116&gt;FD$6,$U116&lt;=FE$6),+$T116,0)</f>
        <v>0</v>
      </c>
      <c r="FF116" s="87" t="n">
        <f aca="false">IF(AND($U116&gt;FE$6,$U116&lt;=FF$6),+$T116,0)</f>
        <v>0</v>
      </c>
      <c r="FG116" s="87" t="n">
        <f aca="false">IF(AND($U116&gt;FF$6,$U116&lt;=FG$6),+$T116,0)</f>
        <v>0</v>
      </c>
      <c r="FH116" s="87" t="n">
        <f aca="false">IF(AND($U116&gt;FG$6,$U116&lt;=FH$6),+$T116,0)</f>
        <v>0</v>
      </c>
      <c r="FI116" s="87" t="n">
        <f aca="false">IF(AND($U116&gt;FH$6,$U116&lt;=FI$6),+$T116,0)</f>
        <v>0</v>
      </c>
      <c r="FJ116" s="87" t="n">
        <f aca="false">IF(AND($U116&gt;FI$6,$U116&lt;=FJ$6),+$T116,0)</f>
        <v>0</v>
      </c>
      <c r="FK116" s="87" t="n">
        <f aca="false">IF(AND($U116&gt;FJ$6,$U116&lt;=FK$6),+$T116,0)</f>
        <v>0</v>
      </c>
      <c r="FL116" s="87" t="n">
        <f aca="false">IF(AND($U116&gt;FK$6,$U116&lt;=FL$6),+$T116,0)</f>
        <v>0</v>
      </c>
      <c r="FM116" s="87" t="n">
        <f aca="false">IF(AND($U116&gt;FL$6,$U116&lt;=FM$6),+$T116,0)</f>
        <v>0</v>
      </c>
      <c r="FN116" s="87" t="n">
        <f aca="false">IF(AND($U116&gt;FM$6,$U116&lt;=FN$6),+$T116,0)</f>
        <v>0</v>
      </c>
      <c r="FO116" s="87" t="n">
        <f aca="false">IF(AND($U116&gt;FN$6,$U116&lt;=FO$6),+$T116,0)</f>
        <v>0</v>
      </c>
      <c r="FP116" s="87" t="n">
        <f aca="false">IF(AND($U116&gt;FO$6,$U116&lt;=FP$6),+$T116,0)</f>
        <v>0</v>
      </c>
      <c r="FQ116" s="87" t="n">
        <f aca="false">IF(AND($U116&gt;FP$6,$U116&lt;=FQ$6),+$T116,0)</f>
        <v>0</v>
      </c>
      <c r="FR116" s="87" t="n">
        <f aca="false">IF(AND($U116&gt;FQ$6,$U116&lt;=FR$6),+$T116,0)</f>
        <v>0</v>
      </c>
      <c r="FS116" s="87" t="n">
        <f aca="false">IF(AND($U116&gt;FR$6,$U116&lt;=FS$6),+$T116,0)</f>
        <v>0</v>
      </c>
      <c r="FT116" s="87" t="n">
        <f aca="false">IF(AND($U116&gt;FS$6,$U116&lt;=FT$6),+$T116,0)</f>
        <v>0</v>
      </c>
      <c r="FU116" s="87" t="n">
        <f aca="false">IF(AND($U116&gt;FT$6,$U116&lt;=FU$6),+$T116,0)</f>
        <v>0</v>
      </c>
      <c r="FV116" s="87" t="n">
        <f aca="false">IF(AND($U116&gt;FU$6,$U116&lt;=FV$6),+$T116,0)</f>
        <v>0</v>
      </c>
      <c r="FW116" s="87" t="n">
        <f aca="false">IF(AND($U116&gt;FV$6,$U116&lt;=FW$6),+$T116,0)</f>
        <v>0</v>
      </c>
      <c r="FX116" s="87" t="n">
        <f aca="false">IF(AND($U116&gt;FW$6,$U116&lt;=FX$6),+$T116,0)</f>
        <v>0</v>
      </c>
      <c r="FY116" s="87" t="n">
        <f aca="false">IF(AND($U116&gt;FX$6,$U116&lt;=FY$6),+$T116,0)</f>
        <v>0</v>
      </c>
      <c r="FZ116" s="87" t="n">
        <f aca="false">IF(AND($U116&gt;FY$6,$U116&lt;=FZ$6),+$T116,0)</f>
        <v>0</v>
      </c>
      <c r="GA116" s="87" t="n">
        <f aca="false">IF(AND($U116&gt;FZ$6,$U116&lt;=GA$6),+$T116,0)</f>
        <v>0</v>
      </c>
      <c r="GB116" s="87" t="n">
        <f aca="false">IF(AND($U116&gt;GA$6,$U116&lt;=GB$6),+$T116,0)</f>
        <v>0</v>
      </c>
      <c r="GC116" s="18"/>
      <c r="GD116" s="65" t="n">
        <f aca="false">SUM($X116:$GC116)</f>
        <v>10.843</v>
      </c>
      <c r="GE116" s="65" t="n">
        <f aca="false">+GD116-T116</f>
        <v>0</v>
      </c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 s="18"/>
      <c r="IA116" s="18"/>
      <c r="IB116" s="18"/>
      <c r="IC116" s="18"/>
      <c r="ID116" s="18"/>
      <c r="IE116" s="18"/>
      <c r="IF116" s="18"/>
      <c r="IG116" s="18"/>
      <c r="IH116" s="18"/>
      <c r="II116" s="18"/>
      <c r="IJ116" s="18"/>
      <c r="IK116" s="18"/>
      <c r="IL116" s="18"/>
      <c r="IM116" s="18"/>
      <c r="IN116" s="18"/>
      <c r="IO116" s="18"/>
      <c r="IP116" s="18"/>
      <c r="IQ116" s="18"/>
      <c r="IR116" s="18"/>
      <c r="IS116" s="18"/>
      <c r="IT116" s="18"/>
      <c r="IU116" s="18"/>
      <c r="IV116" s="18"/>
      <c r="IW116" s="18"/>
    </row>
    <row r="117" customFormat="false" ht="12.75" hidden="false" customHeight="false" outlineLevel="0" collapsed="false">
      <c r="A117" s="96" t="n">
        <v>5</v>
      </c>
      <c r="B117" s="86" t="s">
        <v>260</v>
      </c>
      <c r="C117" s="97" t="s">
        <v>257</v>
      </c>
      <c r="D117" s="98" t="s">
        <v>295</v>
      </c>
      <c r="E117" s="0" t="s">
        <v>296</v>
      </c>
      <c r="F117" s="99" t="n">
        <v>37134</v>
      </c>
      <c r="H117" s="88" t="s">
        <v>376</v>
      </c>
      <c r="I117" s="43" t="s">
        <v>377</v>
      </c>
      <c r="J117" s="39" t="s">
        <v>298</v>
      </c>
      <c r="K117" s="39"/>
      <c r="L117" s="101" t="s">
        <v>284</v>
      </c>
      <c r="M117" s="35"/>
      <c r="N117" s="35"/>
      <c r="O117" s="101"/>
      <c r="P117" s="101"/>
      <c r="Q117" s="101"/>
      <c r="R117" s="105" t="n">
        <v>39.76</v>
      </c>
      <c r="S117" s="101" t="s">
        <v>288</v>
      </c>
      <c r="T117" s="55" t="n">
        <v>47.9</v>
      </c>
      <c r="U117" s="104" t="n">
        <f aca="false">DATE(2006,10,11)</f>
        <v>39001</v>
      </c>
      <c r="V117" s="18"/>
      <c r="W117" s="18"/>
      <c r="X117" s="87" t="n">
        <f aca="false">IF(AND($U117&gt;W$6,$U117&lt;=X$6),+$T117,0)</f>
        <v>0</v>
      </c>
      <c r="Y117" s="87" t="n">
        <f aca="false">IF(AND($U117&gt;X$6,$U117&lt;=Y$6),+$T117,0)</f>
        <v>0</v>
      </c>
      <c r="Z117" s="87" t="n">
        <f aca="false">IF(AND($U117&gt;Y$6,$U117&lt;=Z$6),+$T117,0)</f>
        <v>0</v>
      </c>
      <c r="AA117" s="87" t="n">
        <f aca="false">IF(AND($U117&gt;Z$6,$U117&lt;=AA$6),+$T117,0)</f>
        <v>0</v>
      </c>
      <c r="AB117" s="87" t="n">
        <f aca="false">IF(AND($U117&gt;AA$6,$U117&lt;=AB$6),+$T117,0)</f>
        <v>0</v>
      </c>
      <c r="AC117" s="87" t="n">
        <v>3.1</v>
      </c>
      <c r="AD117" s="87" t="n">
        <f aca="false">IF(AND($U117&gt;AC$6,$U117&lt;=AD$6),+$T117,0)</f>
        <v>0</v>
      </c>
      <c r="AE117" s="87" t="n">
        <f aca="false">IF(AND($U117&gt;AD$6,$U117&lt;=AE$6),+$T117,0)</f>
        <v>0</v>
      </c>
      <c r="AF117" s="87" t="n">
        <f aca="false">IF(AND($U117&gt;AE$6,$U117&lt;=AF$6),+$T117,0)</f>
        <v>0</v>
      </c>
      <c r="AG117" s="87" t="n">
        <f aca="false">IF(AND($U117&gt;AF$6,$U117&lt;=AG$6),+$T117,0)</f>
        <v>0</v>
      </c>
      <c r="AH117" s="87" t="n">
        <f aca="false">IF(AND($U117&gt;AG$6,$U117&lt;=AH$6),+$T117,0)</f>
        <v>0</v>
      </c>
      <c r="AI117" s="87" t="n">
        <f aca="false">IF(AND($U117&gt;AH$6,$U117&lt;=AI$6),+$T117,0)</f>
        <v>0</v>
      </c>
      <c r="AJ117" s="87" t="n">
        <f aca="false">IF(AND($U117&gt;AI$6,$U117&lt;=AJ$6),+$T117,0)</f>
        <v>0</v>
      </c>
      <c r="AK117" s="87" t="n">
        <f aca="false">IF(AND($U117&gt;AJ$6,$U117&lt;=AK$6),+$T117,0)</f>
        <v>0</v>
      </c>
      <c r="AL117" s="87" t="n">
        <f aca="false">IF(AND($U117&gt;AK$6,$U117&lt;=AL$6),+$T117,0)</f>
        <v>0</v>
      </c>
      <c r="AM117" s="87" t="n">
        <f aca="false">IF(AND($U117&gt;AL$6,$U117&lt;=AM$6),+$T117,0)</f>
        <v>0</v>
      </c>
      <c r="AN117" s="87" t="n">
        <f aca="false">IF(AND($U117&gt;AM$6,$U117&lt;=AN$6),+$T117,0)</f>
        <v>0</v>
      </c>
      <c r="AO117" s="87" t="n">
        <f aca="false">IF(AND($U117&gt;AN$6,$U117&lt;=AO$6),+$T117,0)</f>
        <v>0</v>
      </c>
      <c r="AP117" s="87" t="n">
        <f aca="false">IF(AND($U117&gt;AO$6,$U117&lt;=AP$6),+$T117,0)</f>
        <v>0</v>
      </c>
      <c r="AQ117" s="87" t="n">
        <f aca="false">IF(AND($U117&gt;AP$6,$U117&lt;=AQ$6),+$T117,0)</f>
        <v>0</v>
      </c>
      <c r="AR117" s="87" t="n">
        <f aca="false">IF(AND($U117&gt;AQ$6,$U117&lt;=AR$6),+$T117,0)</f>
        <v>0</v>
      </c>
      <c r="AS117" s="87" t="n">
        <f aca="false">IF(AND($U117&gt;AR$6,$U117&lt;=AS$6),+$T117,0)</f>
        <v>47.9</v>
      </c>
      <c r="AT117" s="87" t="n">
        <f aca="false">IF(AND($U117&gt;AS$6,$U117&lt;=AT$6),+$T117,0)</f>
        <v>0</v>
      </c>
      <c r="AU117" s="87" t="n">
        <f aca="false">IF(AND($U117&gt;AT$6,$U117&lt;=AU$6),+$T117,0)</f>
        <v>0</v>
      </c>
      <c r="AV117" s="87" t="n">
        <f aca="false">IF(AND($U117&gt;AU$6,$U117&lt;=AV$6),+$T117,0)</f>
        <v>0</v>
      </c>
      <c r="AW117" s="87" t="n">
        <f aca="false">IF(AND($U117&gt;AV$6,$U117&lt;=AW$6),+$T117,0)</f>
        <v>0</v>
      </c>
      <c r="AX117" s="87" t="n">
        <f aca="false">IF(AND($U117&gt;AW$6,$U117&lt;=AX$6),+$T117,0)</f>
        <v>0</v>
      </c>
      <c r="AY117" s="87" t="n">
        <f aca="false">IF(AND($U117&gt;AX$6,$U117&lt;=AY$6),+$T117,0)</f>
        <v>0</v>
      </c>
      <c r="AZ117" s="87" t="n">
        <f aca="false">IF(AND($U117&gt;AY$6,$U117&lt;=AZ$6),+$T117,0)</f>
        <v>0</v>
      </c>
      <c r="BA117" s="87" t="n">
        <f aca="false">IF(AND($U117&gt;AZ$6,$U117&lt;=BA$6),+$T117,0)</f>
        <v>0</v>
      </c>
      <c r="BB117" s="87" t="n">
        <f aca="false">IF(AND($U117&gt;BA$6,$U117&lt;=BB$6),+$T117,0)</f>
        <v>0</v>
      </c>
      <c r="BC117" s="87" t="n">
        <f aca="false">IF(AND($U117&gt;BB$6,$U117&lt;=BC$6),+$T117,0)</f>
        <v>0</v>
      </c>
      <c r="BD117" s="87" t="n">
        <f aca="false">IF(AND($U117&gt;BC$6,$U117&lt;=BD$6),+$T117,0)</f>
        <v>0</v>
      </c>
      <c r="BE117" s="87" t="n">
        <f aca="false">IF(AND($U117&gt;BD$6,$U117&lt;=BE$6),+$T117,0)</f>
        <v>0</v>
      </c>
      <c r="BF117" s="87" t="n">
        <f aca="false">IF(AND($U117&gt;BE$6,$U117&lt;=BF$6),+$T117,0)</f>
        <v>0</v>
      </c>
      <c r="BG117" s="87" t="n">
        <f aca="false">IF(AND($U117&gt;BF$6,$U117&lt;=BG$6),+$T117,0)</f>
        <v>0</v>
      </c>
      <c r="BH117" s="87" t="n">
        <f aca="false">IF(AND($U117&gt;BG$6,$U117&lt;=BH$6),+$T117,0)</f>
        <v>0</v>
      </c>
      <c r="BI117" s="87" t="n">
        <f aca="false">IF(AND($U117&gt;BH$6,$U117&lt;=BI$6),+$T117,0)</f>
        <v>0</v>
      </c>
      <c r="BJ117" s="87" t="n">
        <f aca="false">IF(AND($U117&gt;BI$6,$U117&lt;=BJ$6),+$T117,0)</f>
        <v>0</v>
      </c>
      <c r="BK117" s="87" t="n">
        <f aca="false">IF(AND($U117&gt;BJ$6,$U117&lt;=BK$6),+$T117,0)</f>
        <v>0</v>
      </c>
      <c r="BL117" s="87" t="n">
        <f aca="false">IF(AND($U117&gt;BK$6,$U117&lt;=BL$6),+$T117,0)</f>
        <v>0</v>
      </c>
      <c r="BM117" s="87" t="n">
        <f aca="false">IF(AND($U117&gt;BL$6,$U117&lt;=BM$6),+$T117,0)</f>
        <v>0</v>
      </c>
      <c r="BN117" s="87" t="n">
        <f aca="false">IF(AND($U117&gt;BM$6,$U117&lt;=BN$6),+$T117,0)</f>
        <v>0</v>
      </c>
      <c r="BO117" s="87" t="n">
        <f aca="false">IF(AND($U117&gt;BN$6,$U117&lt;=BO$6),+$T117,0)</f>
        <v>0</v>
      </c>
      <c r="BP117" s="87" t="n">
        <f aca="false">IF(AND($U117&gt;BO$6,$U117&lt;=BP$6),+$T117,0)</f>
        <v>0</v>
      </c>
      <c r="BQ117" s="87" t="n">
        <f aca="false">IF(AND($U117&gt;BP$6,$U117&lt;=BQ$6),+$T117,0)</f>
        <v>0</v>
      </c>
      <c r="BR117" s="87" t="n">
        <f aca="false">IF(AND($U117&gt;BQ$6,$U117&lt;=BR$6),+$T117,0)</f>
        <v>0</v>
      </c>
      <c r="BS117" s="87" t="n">
        <f aca="false">IF(AND($U117&gt;BR$6,$U117&lt;=BS$6),+$T117,0)</f>
        <v>0</v>
      </c>
      <c r="BT117" s="87" t="n">
        <f aca="false">IF(AND($U117&gt;BS$6,$U117&lt;=BT$6),+$T117,0)</f>
        <v>0</v>
      </c>
      <c r="BU117" s="87" t="n">
        <f aca="false">IF(AND($U117&gt;BT$6,$U117&lt;=BU$6),+$T117,0)</f>
        <v>0</v>
      </c>
      <c r="BV117" s="87" t="n">
        <f aca="false">IF(AND($U117&gt;BU$6,$U117&lt;=BV$6),+$T117,0)</f>
        <v>0</v>
      </c>
      <c r="BW117" s="87" t="n">
        <f aca="false">IF(AND($U117&gt;BV$6,$U117&lt;=BW$6),+$T117,0)</f>
        <v>0</v>
      </c>
      <c r="BX117" s="87" t="n">
        <f aca="false">IF(AND($U117&gt;BW$6,$U117&lt;=BX$6),+$T117,0)</f>
        <v>0</v>
      </c>
      <c r="BY117" s="87" t="n">
        <f aca="false">IF(AND($U117&gt;BX$6,$U117&lt;=BY$6),+$T117,0)</f>
        <v>0</v>
      </c>
      <c r="BZ117" s="87" t="n">
        <f aca="false">IF(AND($U117&gt;BY$6,$U117&lt;=BZ$6),+$T117,0)</f>
        <v>0</v>
      </c>
      <c r="CA117" s="87" t="n">
        <f aca="false">IF(AND($U117&gt;BZ$6,$U117&lt;=CA$6),+$T117,0)</f>
        <v>0</v>
      </c>
      <c r="CB117" s="87" t="n">
        <f aca="false">IF(AND($U117&gt;CA$6,$U117&lt;=CB$6),+$T117,0)</f>
        <v>0</v>
      </c>
      <c r="CC117" s="87" t="n">
        <f aca="false">IF(AND($U117&gt;CB$6,$U117&lt;=CC$6),+$T117,0)</f>
        <v>0</v>
      </c>
      <c r="CD117" s="87" t="n">
        <f aca="false">IF(AND($U117&gt;CC$6,$U117&lt;=CD$6),+$T117,0)</f>
        <v>0</v>
      </c>
      <c r="CE117" s="87" t="n">
        <f aca="false">IF(AND($U117&gt;CD$6,$U117&lt;=CE$6),+$T117,0)</f>
        <v>0</v>
      </c>
      <c r="CF117" s="87" t="n">
        <f aca="false">IF(AND($U117&gt;CE$6,$U117&lt;=CF$6),+$T117,0)</f>
        <v>0</v>
      </c>
      <c r="CG117" s="87" t="n">
        <f aca="false">IF(AND($U117&gt;CF$6,$U117&lt;=CG$6),+$T117,0)</f>
        <v>0</v>
      </c>
      <c r="CH117" s="87" t="n">
        <f aca="false">IF(AND($U117&gt;CG$6,$U117&lt;=CH$6),+$T117,0)</f>
        <v>0</v>
      </c>
      <c r="CI117" s="87" t="n">
        <f aca="false">IF(AND($U117&gt;CH$6,$U117&lt;=CI$6),+$T117,0)</f>
        <v>0</v>
      </c>
      <c r="CJ117" s="87" t="n">
        <f aca="false">IF(AND($U117&gt;CI$6,$U117&lt;=CJ$6),+$T117,0)</f>
        <v>0</v>
      </c>
      <c r="CK117" s="87" t="n">
        <f aca="false">IF(AND($U117&gt;CJ$6,$U117&lt;=CK$6),+$T117,0)</f>
        <v>0</v>
      </c>
      <c r="CL117" s="87" t="n">
        <f aca="false">IF(AND($U117&gt;CK$6,$U117&lt;=CL$6),+$T117,0)</f>
        <v>0</v>
      </c>
      <c r="CM117" s="87" t="n">
        <f aca="false">IF(AND($U117&gt;CL$6,$U117&lt;=CM$6),+$T117,0)</f>
        <v>0</v>
      </c>
      <c r="CN117" s="87" t="n">
        <f aca="false">IF(AND($U117&gt;CM$6,$U117&lt;=CN$6),+$T117,0)</f>
        <v>0</v>
      </c>
      <c r="CO117" s="87" t="n">
        <f aca="false">IF(AND($U117&gt;CN$6,$U117&lt;=CO$6),+$T117,0)</f>
        <v>0</v>
      </c>
      <c r="CP117" s="87" t="n">
        <f aca="false">IF(AND($U117&gt;CO$6,$U117&lt;=CP$6),+$T117,0)</f>
        <v>0</v>
      </c>
      <c r="CQ117" s="87" t="n">
        <f aca="false">IF(AND($U117&gt;CP$6,$U117&lt;=CQ$6),+$T117,0)</f>
        <v>0</v>
      </c>
      <c r="CR117" s="87" t="n">
        <f aca="false">IF(AND($U117&gt;CQ$6,$U117&lt;=CR$6),+$T117,0)</f>
        <v>0</v>
      </c>
      <c r="CS117" s="87" t="n">
        <f aca="false">IF(AND($U117&gt;CR$6,$U117&lt;=CS$6),+$T117,0)</f>
        <v>0</v>
      </c>
      <c r="CT117" s="87" t="n">
        <f aca="false">IF(AND($U117&gt;CS$6,$U117&lt;=CT$6),+$T117,0)</f>
        <v>0</v>
      </c>
      <c r="CU117" s="87" t="n">
        <f aca="false">IF(AND($U117&gt;CT$6,$U117&lt;=CU$6),+$T117,0)</f>
        <v>0</v>
      </c>
      <c r="CV117" s="87" t="n">
        <f aca="false">IF(AND($U117&gt;CU$6,$U117&lt;=CV$6),+$T117,0)</f>
        <v>0</v>
      </c>
      <c r="CW117" s="87" t="n">
        <f aca="false">IF(AND($U117&gt;CV$6,$U117&lt;=CW$6),+$T117,0)</f>
        <v>0</v>
      </c>
      <c r="CX117" s="87" t="n">
        <f aca="false">IF(AND($U117&gt;CW$6,$U117&lt;=CX$6),+$T117,0)</f>
        <v>0</v>
      </c>
      <c r="CY117" s="87" t="n">
        <f aca="false">IF(AND($U117&gt;CX$6,$U117&lt;=CY$6),+$T117,0)</f>
        <v>0</v>
      </c>
      <c r="CZ117" s="87" t="n">
        <f aca="false">IF(AND($U117&gt;CY$6,$U117&lt;=CZ$6),+$T117,0)</f>
        <v>0</v>
      </c>
      <c r="DA117" s="87" t="n">
        <f aca="false">IF(AND($U117&gt;CZ$6,$U117&lt;=DA$6),+$T117,0)</f>
        <v>0</v>
      </c>
      <c r="DB117" s="87" t="n">
        <f aca="false">IF(AND($U117&gt;DA$6,$U117&lt;=DB$6),+$T117,0)</f>
        <v>0</v>
      </c>
      <c r="DC117" s="87" t="n">
        <f aca="false">IF(AND($U117&gt;DB$6,$U117&lt;=DC$6),+$T117,0)</f>
        <v>0</v>
      </c>
      <c r="DD117" s="87" t="n">
        <f aca="false">IF(AND($U117&gt;DC$6,$U117&lt;=DD$6),+$T117,0)</f>
        <v>0</v>
      </c>
      <c r="DE117" s="87" t="n">
        <f aca="false">IF(AND($U117&gt;DD$6,$U117&lt;=DE$6),+$T117,0)</f>
        <v>0</v>
      </c>
      <c r="DF117" s="87" t="n">
        <f aca="false">IF(AND($U117&gt;DE$6,$U117&lt;=DF$6),+$T117,0)</f>
        <v>0</v>
      </c>
      <c r="DG117" s="87" t="n">
        <f aca="false">IF(AND($U117&gt;DF$6,$U117&lt;=DG$6),+$T117,0)</f>
        <v>0</v>
      </c>
      <c r="DH117" s="87" t="n">
        <f aca="false">IF(AND($U117&gt;DG$6,$U117&lt;=DH$6),+$T117,0)</f>
        <v>0</v>
      </c>
      <c r="DI117" s="87" t="n">
        <f aca="false">IF(AND($U117&gt;DH$6,$U117&lt;=DI$6),+$T117,0)</f>
        <v>0</v>
      </c>
      <c r="DJ117" s="87" t="n">
        <f aca="false">IF(AND($U117&gt;DI$6,$U117&lt;=DJ$6),+$T117,0)</f>
        <v>0</v>
      </c>
      <c r="DK117" s="87" t="n">
        <f aca="false">IF(AND($U117&gt;DJ$6,$U117&lt;=DK$6),+$T117,0)</f>
        <v>0</v>
      </c>
      <c r="DL117" s="87" t="n">
        <f aca="false">IF(AND($U117&gt;DK$6,$U117&lt;=DL$6),+$T117,0)</f>
        <v>0</v>
      </c>
      <c r="DM117" s="87" t="n">
        <f aca="false">IF(AND($U117&gt;DL$6,$U117&lt;=DM$6),+$T117,0)</f>
        <v>0</v>
      </c>
      <c r="DN117" s="87" t="n">
        <f aca="false">IF(AND($U117&gt;DM$6,$U117&lt;=DN$6),+$T117,0)</f>
        <v>0</v>
      </c>
      <c r="DO117" s="87" t="n">
        <f aca="false">IF(AND($U117&gt;DN$6,$U117&lt;=DO$6),+$T117,0)</f>
        <v>0</v>
      </c>
      <c r="DP117" s="87" t="n">
        <f aca="false">IF(AND($U117&gt;DO$6,$U117&lt;=DP$6),+$T117,0)</f>
        <v>0</v>
      </c>
      <c r="DQ117" s="87" t="n">
        <f aca="false">IF(AND($U117&gt;DP$6,$U117&lt;=DQ$6),+$T117,0)</f>
        <v>0</v>
      </c>
      <c r="DR117" s="87" t="n">
        <f aca="false">IF(AND($U117&gt;DQ$6,$U117&lt;=DR$6),+$T117,0)</f>
        <v>0</v>
      </c>
      <c r="DS117" s="87" t="n">
        <f aca="false">IF(AND($U117&gt;DR$6,$U117&lt;=DS$6),+$T117,0)</f>
        <v>0</v>
      </c>
      <c r="DT117" s="87" t="n">
        <f aca="false">IF(AND($U117&gt;DS$6,$U117&lt;=DT$6),+$T117,0)</f>
        <v>0</v>
      </c>
      <c r="DU117" s="87" t="n">
        <f aca="false">IF(AND($U117&gt;DT$6,$U117&lt;=DU$6),+$T117,0)</f>
        <v>0</v>
      </c>
      <c r="DV117" s="87" t="n">
        <f aca="false">IF(AND($U117&gt;DU$6,$U117&lt;=DV$6),+$T117,0)</f>
        <v>0</v>
      </c>
      <c r="DW117" s="87" t="n">
        <f aca="false">IF(AND($U117&gt;DV$6,$U117&lt;=DW$6),+$T117,0)</f>
        <v>0</v>
      </c>
      <c r="DX117" s="87" t="n">
        <f aca="false">IF(AND($U117&gt;DW$6,$U117&lt;=DX$6),+$T117,0)</f>
        <v>0</v>
      </c>
      <c r="DY117" s="87" t="n">
        <f aca="false">IF(AND($U117&gt;DX$6,$U117&lt;=DY$6),+$T117,0)</f>
        <v>0</v>
      </c>
      <c r="DZ117" s="87" t="n">
        <f aca="false">IF(AND($U117&gt;DY$6,$U117&lt;=DZ$6),+$T117,0)</f>
        <v>0</v>
      </c>
      <c r="EA117" s="87" t="n">
        <f aca="false">IF(AND($U117&gt;DZ$6,$U117&lt;=EA$6),+$T117,0)</f>
        <v>0</v>
      </c>
      <c r="EB117" s="87" t="n">
        <f aca="false">IF(AND($U117&gt;EA$6,$U117&lt;=EB$6),+$T117,0)</f>
        <v>0</v>
      </c>
      <c r="EC117" s="87" t="n">
        <f aca="false">IF(AND($U117&gt;EB$6,$U117&lt;=EC$6),+$T117,0)</f>
        <v>0</v>
      </c>
      <c r="ED117" s="87" t="n">
        <f aca="false">IF(AND($U117&gt;EC$6,$U117&lt;=ED$6),+$T117,0)</f>
        <v>0</v>
      </c>
      <c r="EE117" s="87" t="n">
        <f aca="false">IF(AND($U117&gt;ED$6,$U117&lt;=EE$6),+$T117,0)</f>
        <v>0</v>
      </c>
      <c r="EF117" s="87" t="n">
        <f aca="false">IF(AND($U117&gt;EE$6,$U117&lt;=EF$6),+$T117,0)</f>
        <v>0</v>
      </c>
      <c r="EG117" s="87" t="n">
        <f aca="false">IF(AND($U117&gt;EF$6,$U117&lt;=EG$6),+$T117,0)</f>
        <v>0</v>
      </c>
      <c r="EH117" s="87" t="n">
        <f aca="false">IF(AND($U117&gt;EG$6,$U117&lt;=EH$6),+$T117,0)</f>
        <v>0</v>
      </c>
      <c r="EI117" s="87" t="n">
        <f aca="false">IF(AND($U117&gt;EH$6,$U117&lt;=EI$6),+$T117,0)</f>
        <v>0</v>
      </c>
      <c r="EJ117" s="87" t="n">
        <f aca="false">IF(AND($U117&gt;EI$6,$U117&lt;=EJ$6),+$T117,0)</f>
        <v>0</v>
      </c>
      <c r="EK117" s="87" t="n">
        <f aca="false">IF(AND($U117&gt;EJ$6,$U117&lt;=EK$6),+$T117,0)</f>
        <v>0</v>
      </c>
      <c r="EL117" s="87" t="n">
        <f aca="false">IF(AND($U117&gt;EK$6,$U117&lt;=EL$6),+$T117,0)</f>
        <v>0</v>
      </c>
      <c r="EM117" s="87" t="n">
        <f aca="false">IF(AND($U117&gt;EL$6,$U117&lt;=EM$6),+$T117,0)</f>
        <v>0</v>
      </c>
      <c r="EN117" s="87" t="n">
        <f aca="false">IF(AND($U117&gt;EM$6,$U117&lt;=EN$6),+$T117,0)</f>
        <v>0</v>
      </c>
      <c r="EO117" s="87" t="n">
        <f aca="false">IF(AND($U117&gt;EN$6,$U117&lt;=EO$6),+$T117,0)</f>
        <v>0</v>
      </c>
      <c r="EP117" s="87" t="n">
        <f aca="false">IF(AND($U117&gt;EO$6,$U117&lt;=EP$6),+$T117,0)</f>
        <v>0</v>
      </c>
      <c r="EQ117" s="87" t="n">
        <f aca="false">IF(AND($U117&gt;EP$6,$U117&lt;=EQ$6),+$T117,0)</f>
        <v>0</v>
      </c>
      <c r="ER117" s="87" t="n">
        <f aca="false">IF(AND($U117&gt;EQ$6,$U117&lt;=ER$6),+$T117,0)</f>
        <v>0</v>
      </c>
      <c r="ES117" s="87" t="n">
        <f aca="false">IF(AND($U117&gt;ER$6,$U117&lt;=ES$6),+$T117,0)</f>
        <v>0</v>
      </c>
      <c r="ET117" s="87" t="n">
        <f aca="false">IF(AND($U117&gt;ES$6,$U117&lt;=ET$6),+$T117,0)</f>
        <v>0</v>
      </c>
      <c r="EU117" s="87" t="n">
        <f aca="false">IF(AND($U117&gt;ET$6,$U117&lt;=EU$6),+$T117,0)</f>
        <v>0</v>
      </c>
      <c r="EV117" s="87" t="n">
        <f aca="false">IF(AND($U117&gt;EU$6,$U117&lt;=EV$6),+$T117,0)</f>
        <v>0</v>
      </c>
      <c r="EW117" s="87" t="n">
        <f aca="false">IF(AND($U117&gt;EV$6,$U117&lt;=EW$6),+$T117,0)</f>
        <v>0</v>
      </c>
      <c r="EX117" s="87" t="n">
        <f aca="false">IF(AND($U117&gt;EW$6,$U117&lt;=EX$6),+$T117,0)</f>
        <v>0</v>
      </c>
      <c r="EY117" s="87" t="n">
        <f aca="false">IF(AND($U117&gt;EX$6,$U117&lt;=EY$6),+$T117,0)</f>
        <v>0</v>
      </c>
      <c r="EZ117" s="87" t="n">
        <f aca="false">IF(AND($U117&gt;EY$6,$U117&lt;=EZ$6),+$T117,0)</f>
        <v>0</v>
      </c>
      <c r="FA117" s="87" t="n">
        <f aca="false">IF(AND($U117&gt;EZ$6,$U117&lt;=FA$6),+$T117,0)</f>
        <v>0</v>
      </c>
      <c r="FB117" s="87" t="n">
        <f aca="false">IF(AND($U117&gt;FA$6,$U117&lt;=FB$6),+$T117,0)</f>
        <v>0</v>
      </c>
      <c r="FC117" s="87" t="n">
        <f aca="false">IF(AND($U117&gt;FB$6,$U117&lt;=FC$6),+$T117,0)</f>
        <v>0</v>
      </c>
      <c r="FD117" s="87" t="n">
        <f aca="false">IF(AND($U117&gt;FC$6,$U117&lt;=FD$6),+$T117,0)</f>
        <v>0</v>
      </c>
      <c r="FE117" s="87" t="n">
        <f aca="false">IF(AND($U117&gt;FD$6,$U117&lt;=FE$6),+$T117,0)</f>
        <v>0</v>
      </c>
      <c r="FF117" s="87" t="n">
        <f aca="false">IF(AND($U117&gt;FE$6,$U117&lt;=FF$6),+$T117,0)</f>
        <v>0</v>
      </c>
      <c r="FG117" s="87" t="n">
        <f aca="false">IF(AND($U117&gt;FF$6,$U117&lt;=FG$6),+$T117,0)</f>
        <v>0</v>
      </c>
      <c r="FH117" s="87" t="n">
        <f aca="false">IF(AND($U117&gt;FG$6,$U117&lt;=FH$6),+$T117,0)</f>
        <v>0</v>
      </c>
      <c r="FI117" s="87" t="n">
        <f aca="false">IF(AND($U117&gt;FH$6,$U117&lt;=FI$6),+$T117,0)</f>
        <v>0</v>
      </c>
      <c r="FJ117" s="87" t="n">
        <f aca="false">IF(AND($U117&gt;FI$6,$U117&lt;=FJ$6),+$T117,0)</f>
        <v>0</v>
      </c>
      <c r="FK117" s="87" t="n">
        <f aca="false">IF(AND($U117&gt;FJ$6,$U117&lt;=FK$6),+$T117,0)</f>
        <v>0</v>
      </c>
      <c r="FL117" s="87" t="n">
        <f aca="false">IF(AND($U117&gt;FK$6,$U117&lt;=FL$6),+$T117,0)</f>
        <v>0</v>
      </c>
      <c r="FM117" s="87" t="n">
        <f aca="false">IF(AND($U117&gt;FL$6,$U117&lt;=FM$6),+$T117,0)</f>
        <v>0</v>
      </c>
      <c r="FN117" s="87" t="n">
        <f aca="false">IF(AND($U117&gt;FM$6,$U117&lt;=FN$6),+$T117,0)</f>
        <v>0</v>
      </c>
      <c r="FO117" s="87" t="n">
        <f aca="false">IF(AND($U117&gt;FN$6,$U117&lt;=FO$6),+$T117,0)</f>
        <v>0</v>
      </c>
      <c r="FP117" s="87" t="n">
        <f aca="false">IF(AND($U117&gt;FO$6,$U117&lt;=FP$6),+$T117,0)</f>
        <v>0</v>
      </c>
      <c r="FQ117" s="87" t="n">
        <f aca="false">IF(AND($U117&gt;FP$6,$U117&lt;=FQ$6),+$T117,0)</f>
        <v>0</v>
      </c>
      <c r="FR117" s="87" t="n">
        <f aca="false">IF(AND($U117&gt;FQ$6,$U117&lt;=FR$6),+$T117,0)</f>
        <v>0</v>
      </c>
      <c r="FS117" s="87" t="n">
        <f aca="false">IF(AND($U117&gt;FR$6,$U117&lt;=FS$6),+$T117,0)</f>
        <v>0</v>
      </c>
      <c r="FT117" s="87" t="n">
        <f aca="false">IF(AND($U117&gt;FS$6,$U117&lt;=FT$6),+$T117,0)</f>
        <v>0</v>
      </c>
      <c r="FU117" s="87" t="n">
        <f aca="false">IF(AND($U117&gt;FT$6,$U117&lt;=FU$6),+$T117,0)</f>
        <v>0</v>
      </c>
      <c r="FV117" s="87" t="n">
        <f aca="false">IF(AND($U117&gt;FU$6,$U117&lt;=FV$6),+$T117,0)</f>
        <v>0</v>
      </c>
      <c r="FW117" s="87" t="n">
        <f aca="false">IF(AND($U117&gt;FV$6,$U117&lt;=FW$6),+$T117,0)</f>
        <v>0</v>
      </c>
      <c r="FX117" s="87" t="n">
        <f aca="false">IF(AND($U117&gt;FW$6,$U117&lt;=FX$6),+$T117,0)</f>
        <v>0</v>
      </c>
      <c r="FY117" s="87" t="n">
        <f aca="false">IF(AND($U117&gt;FX$6,$U117&lt;=FY$6),+$T117,0)</f>
        <v>0</v>
      </c>
      <c r="FZ117" s="87" t="n">
        <f aca="false">IF(AND($U117&gt;FY$6,$U117&lt;=FZ$6),+$T117,0)</f>
        <v>0</v>
      </c>
      <c r="GA117" s="87" t="n">
        <f aca="false">IF(AND($U117&gt;FZ$6,$U117&lt;=GA$6),+$T117,0)</f>
        <v>0</v>
      </c>
      <c r="GB117" s="87" t="n">
        <f aca="false">IF(AND($U117&gt;GA$6,$U117&lt;=GB$6),+$T117,0)</f>
        <v>0</v>
      </c>
      <c r="GC117" s="18"/>
      <c r="GD117" s="65" t="n">
        <f aca="false">SUM($X117:$GC117)</f>
        <v>51</v>
      </c>
      <c r="GE117" s="65" t="n">
        <f aca="false">+GD117-T117</f>
        <v>3.1</v>
      </c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  <c r="GX117" s="18"/>
      <c r="GY117" s="18"/>
      <c r="GZ117" s="18"/>
      <c r="HA117" s="18"/>
      <c r="HB117" s="18"/>
      <c r="HC117" s="18"/>
      <c r="HD117" s="18"/>
      <c r="HE117" s="18"/>
      <c r="HF117" s="18"/>
      <c r="HG117" s="18"/>
      <c r="HH117" s="18"/>
      <c r="HI117" s="18"/>
      <c r="HJ117" s="18"/>
      <c r="HK117" s="18"/>
      <c r="HL117" s="18"/>
      <c r="HM117" s="18"/>
      <c r="HN117" s="18"/>
      <c r="HO117" s="18"/>
      <c r="HP117" s="18"/>
      <c r="HQ117" s="18"/>
      <c r="HR117" s="18"/>
      <c r="HS117" s="18"/>
      <c r="HT117" s="18"/>
      <c r="HU117" s="18"/>
      <c r="HV117" s="18"/>
      <c r="HW117" s="18"/>
      <c r="HX117" s="18"/>
      <c r="HY117" s="18"/>
      <c r="HZ117" s="18"/>
      <c r="IA117" s="18"/>
      <c r="IB117" s="18"/>
      <c r="IC117" s="18"/>
      <c r="ID117" s="18"/>
      <c r="IE117" s="18"/>
      <c r="IF117" s="18"/>
      <c r="IG117" s="18"/>
      <c r="IH117" s="18"/>
      <c r="II117" s="18"/>
      <c r="IJ117" s="18"/>
      <c r="IK117" s="18"/>
      <c r="IL117" s="18"/>
      <c r="IM117" s="18"/>
      <c r="IN117" s="18"/>
      <c r="IO117" s="18"/>
      <c r="IP117" s="18"/>
      <c r="IQ117" s="18"/>
      <c r="IR117" s="18"/>
      <c r="IS117" s="18"/>
      <c r="IT117" s="18"/>
      <c r="IU117" s="18"/>
      <c r="IV117" s="18"/>
      <c r="IW117" s="18"/>
    </row>
    <row r="118" customFormat="false" ht="12.75" hidden="false" customHeight="false" outlineLevel="0" collapsed="false">
      <c r="A118" s="96" t="n">
        <v>5</v>
      </c>
      <c r="B118" s="86" t="s">
        <v>260</v>
      </c>
      <c r="C118" s="97" t="s">
        <v>257</v>
      </c>
      <c r="D118" s="98" t="s">
        <v>295</v>
      </c>
      <c r="E118" s="0" t="s">
        <v>296</v>
      </c>
      <c r="F118" s="99" t="n">
        <v>37134</v>
      </c>
      <c r="H118" s="88" t="s">
        <v>376</v>
      </c>
      <c r="I118" s="43" t="s">
        <v>377</v>
      </c>
      <c r="J118" s="39" t="s">
        <v>298</v>
      </c>
      <c r="K118" s="39"/>
      <c r="L118" s="101" t="s">
        <v>284</v>
      </c>
      <c r="M118" s="35"/>
      <c r="N118" s="35"/>
      <c r="O118" s="101"/>
      <c r="P118" s="101"/>
      <c r="Q118" s="101"/>
      <c r="R118" s="105" t="n">
        <v>50</v>
      </c>
      <c r="S118" s="101" t="s">
        <v>288</v>
      </c>
      <c r="T118" s="55" t="n">
        <f aca="false">IF($S118="USD",+$R118,VLOOKUP($S118,Rates!$A$3:$C$7,3)*$R118)</f>
        <v>50</v>
      </c>
      <c r="U118" s="122" t="n">
        <f aca="false">DATE(2007,6,15)</f>
        <v>39248</v>
      </c>
      <c r="V118" s="18"/>
      <c r="W118" s="18"/>
      <c r="X118" s="87" t="n">
        <f aca="false">IF(AND($U118&gt;W$6,$U118&lt;=X$6),+$T118,0)</f>
        <v>0</v>
      </c>
      <c r="Y118" s="87" t="n">
        <f aca="false">IF(AND($U118&gt;X$6,$U118&lt;=Y$6),+$T118,0)</f>
        <v>0</v>
      </c>
      <c r="Z118" s="87" t="n">
        <f aca="false">IF(AND($U118&gt;Y$6,$U118&lt;=Z$6),+$T118,0)</f>
        <v>0</v>
      </c>
      <c r="AA118" s="87" t="n">
        <f aca="false">IF(AND($U118&gt;Z$6,$U118&lt;=AA$6),+$T118,0)</f>
        <v>0</v>
      </c>
      <c r="AB118" s="87" t="n">
        <f aca="false">IF(AND($U118&gt;AA$6,$U118&lt;=AB$6),+$T118,0)</f>
        <v>0</v>
      </c>
      <c r="AC118" s="87" t="n">
        <f aca="false">IF(AND($U118&gt;AB$6,$U118&lt;=AC$6),+$T118,0)</f>
        <v>0</v>
      </c>
      <c r="AD118" s="87" t="n">
        <f aca="false">IF(AND($U118&gt;AC$6,$U118&lt;=AD$6),+$T118,0)</f>
        <v>0</v>
      </c>
      <c r="AE118" s="87" t="n">
        <f aca="false">IF(AND($U118&gt;AD$6,$U118&lt;=AE$6),+$T118,0)</f>
        <v>0</v>
      </c>
      <c r="AF118" s="87" t="n">
        <f aca="false">IF(AND($U118&gt;AE$6,$U118&lt;=AF$6),+$T118,0)</f>
        <v>0</v>
      </c>
      <c r="AG118" s="87" t="n">
        <f aca="false">IF(AND($U118&gt;AF$6,$U118&lt;=AG$6),+$T118,0)</f>
        <v>0</v>
      </c>
      <c r="AH118" s="87" t="n">
        <f aca="false">IF(AND($U118&gt;AG$6,$U118&lt;=AH$6),+$T118,0)</f>
        <v>0</v>
      </c>
      <c r="AI118" s="87" t="n">
        <f aca="false">IF(AND($U118&gt;AH$6,$U118&lt;=AI$6),+$T118,0)</f>
        <v>0</v>
      </c>
      <c r="AJ118" s="87" t="n">
        <f aca="false">IF(AND($U118&gt;AI$6,$U118&lt;=AJ$6),+$T118,0)</f>
        <v>0</v>
      </c>
      <c r="AK118" s="87" t="n">
        <f aca="false">IF(AND($U118&gt;AJ$6,$U118&lt;=AK$6),+$T118,0)</f>
        <v>0</v>
      </c>
      <c r="AL118" s="87" t="n">
        <f aca="false">IF(AND($U118&gt;AK$6,$U118&lt;=AL$6),+$T118,0)</f>
        <v>0</v>
      </c>
      <c r="AM118" s="87" t="n">
        <f aca="false">IF(AND($U118&gt;AL$6,$U118&lt;=AM$6),+$T118,0)</f>
        <v>0</v>
      </c>
      <c r="AN118" s="87" t="n">
        <f aca="false">IF(AND($U118&gt;AM$6,$U118&lt;=AN$6),+$T118,0)</f>
        <v>0</v>
      </c>
      <c r="AO118" s="87" t="n">
        <f aca="false">IF(AND($U118&gt;AN$6,$U118&lt;=AO$6),+$T118,0)</f>
        <v>0</v>
      </c>
      <c r="AP118" s="87" t="n">
        <f aca="false">IF(AND($U118&gt;AO$6,$U118&lt;=AP$6),+$T118,0)</f>
        <v>0</v>
      </c>
      <c r="AQ118" s="87" t="n">
        <f aca="false">IF(AND($U118&gt;AP$6,$U118&lt;=AQ$6),+$T118,0)</f>
        <v>0</v>
      </c>
      <c r="AR118" s="87" t="n">
        <f aca="false">IF(AND($U118&gt;AQ$6,$U118&lt;=AR$6),+$T118,0)</f>
        <v>0</v>
      </c>
      <c r="AS118" s="87" t="n">
        <f aca="false">IF(AND($U118&gt;AR$6,$U118&lt;=AS$6),+$T118,0)</f>
        <v>0</v>
      </c>
      <c r="AT118" s="87" t="n">
        <f aca="false">IF(AND($U118&gt;AS$6,$U118&lt;=AT$6),+$T118,0)</f>
        <v>0</v>
      </c>
      <c r="AU118" s="87" t="n">
        <f aca="false">IF(AND($U118&gt;AT$6,$U118&lt;=AU$6),+$T118,0)</f>
        <v>50</v>
      </c>
      <c r="AV118" s="87" t="n">
        <f aca="false">IF(AND($U118&gt;AU$6,$U118&lt;=AV$6),+$T118,0)</f>
        <v>0</v>
      </c>
      <c r="AW118" s="87" t="n">
        <f aca="false">IF(AND($U118&gt;AV$6,$U118&lt;=AW$6),+$T118,0)</f>
        <v>0</v>
      </c>
      <c r="AX118" s="87" t="n">
        <f aca="false">IF(AND($U118&gt;AW$6,$U118&lt;=AX$6),+$T118,0)</f>
        <v>0</v>
      </c>
      <c r="AY118" s="87" t="n">
        <f aca="false">IF(AND($U118&gt;AX$6,$U118&lt;=AY$6),+$T118,0)</f>
        <v>0</v>
      </c>
      <c r="AZ118" s="87" t="n">
        <f aca="false">IF(AND($U118&gt;AY$6,$U118&lt;=AZ$6),+$T118,0)</f>
        <v>0</v>
      </c>
      <c r="BA118" s="87" t="n">
        <f aca="false">IF(AND($U118&gt;AZ$6,$U118&lt;=BA$6),+$T118,0)</f>
        <v>0</v>
      </c>
      <c r="BB118" s="87" t="n">
        <f aca="false">IF(AND($U118&gt;BA$6,$U118&lt;=BB$6),+$T118,0)</f>
        <v>0</v>
      </c>
      <c r="BC118" s="87" t="n">
        <f aca="false">IF(AND($U118&gt;BB$6,$U118&lt;=BC$6),+$T118,0)</f>
        <v>0</v>
      </c>
      <c r="BD118" s="87" t="n">
        <f aca="false">IF(AND($U118&gt;BC$6,$U118&lt;=BD$6),+$T118,0)</f>
        <v>0</v>
      </c>
      <c r="BE118" s="87" t="n">
        <f aca="false">IF(AND($U118&gt;BD$6,$U118&lt;=BE$6),+$T118,0)</f>
        <v>0</v>
      </c>
      <c r="BF118" s="87" t="n">
        <f aca="false">IF(AND($U118&gt;BE$6,$U118&lt;=BF$6),+$T118,0)</f>
        <v>0</v>
      </c>
      <c r="BG118" s="87" t="n">
        <f aca="false">IF(AND($U118&gt;BF$6,$U118&lt;=BG$6),+$T118,0)</f>
        <v>0</v>
      </c>
      <c r="BH118" s="87" t="n">
        <f aca="false">IF(AND($U118&gt;BG$6,$U118&lt;=BH$6),+$T118,0)</f>
        <v>0</v>
      </c>
      <c r="BI118" s="87" t="n">
        <f aca="false">IF(AND($U118&gt;BH$6,$U118&lt;=BI$6),+$T118,0)</f>
        <v>0</v>
      </c>
      <c r="BJ118" s="87" t="n">
        <f aca="false">IF(AND($U118&gt;BI$6,$U118&lt;=BJ$6),+$T118,0)</f>
        <v>0</v>
      </c>
      <c r="BK118" s="87" t="n">
        <f aca="false">IF(AND($U118&gt;BJ$6,$U118&lt;=BK$6),+$T118,0)</f>
        <v>0</v>
      </c>
      <c r="BL118" s="87" t="n">
        <f aca="false">IF(AND($U118&gt;BK$6,$U118&lt;=BL$6),+$T118,0)</f>
        <v>0</v>
      </c>
      <c r="BM118" s="87" t="n">
        <f aca="false">IF(AND($U118&gt;BL$6,$U118&lt;=BM$6),+$T118,0)</f>
        <v>0</v>
      </c>
      <c r="BN118" s="87" t="n">
        <f aca="false">IF(AND($U118&gt;BM$6,$U118&lt;=BN$6),+$T118,0)</f>
        <v>0</v>
      </c>
      <c r="BO118" s="87" t="n">
        <f aca="false">IF(AND($U118&gt;BN$6,$U118&lt;=BO$6),+$T118,0)</f>
        <v>0</v>
      </c>
      <c r="BP118" s="87" t="n">
        <f aca="false">IF(AND($U118&gt;BO$6,$U118&lt;=BP$6),+$T118,0)</f>
        <v>0</v>
      </c>
      <c r="BQ118" s="87" t="n">
        <f aca="false">IF(AND($U118&gt;BP$6,$U118&lt;=BQ$6),+$T118,0)</f>
        <v>0</v>
      </c>
      <c r="BR118" s="87" t="n">
        <f aca="false">IF(AND($U118&gt;BQ$6,$U118&lt;=BR$6),+$T118,0)</f>
        <v>0</v>
      </c>
      <c r="BS118" s="87" t="n">
        <f aca="false">IF(AND($U118&gt;BR$6,$U118&lt;=BS$6),+$T118,0)</f>
        <v>0</v>
      </c>
      <c r="BT118" s="87" t="n">
        <f aca="false">IF(AND($U118&gt;BS$6,$U118&lt;=BT$6),+$T118,0)</f>
        <v>0</v>
      </c>
      <c r="BU118" s="87" t="n">
        <f aca="false">IF(AND($U118&gt;BT$6,$U118&lt;=BU$6),+$T118,0)</f>
        <v>0</v>
      </c>
      <c r="BV118" s="87" t="n">
        <f aca="false">IF(AND($U118&gt;BU$6,$U118&lt;=BV$6),+$T118,0)</f>
        <v>0</v>
      </c>
      <c r="BW118" s="87" t="n">
        <f aca="false">IF(AND($U118&gt;BV$6,$U118&lt;=BW$6),+$T118,0)</f>
        <v>0</v>
      </c>
      <c r="BX118" s="87" t="n">
        <f aca="false">IF(AND($U118&gt;BW$6,$U118&lt;=BX$6),+$T118,0)</f>
        <v>0</v>
      </c>
      <c r="BY118" s="87" t="n">
        <f aca="false">IF(AND($U118&gt;BX$6,$U118&lt;=BY$6),+$T118,0)</f>
        <v>0</v>
      </c>
      <c r="BZ118" s="87" t="n">
        <f aca="false">IF(AND($U118&gt;BY$6,$U118&lt;=BZ$6),+$T118,0)</f>
        <v>0</v>
      </c>
      <c r="CA118" s="87" t="n">
        <f aca="false">IF(AND($U118&gt;BZ$6,$U118&lt;=CA$6),+$T118,0)</f>
        <v>0</v>
      </c>
      <c r="CB118" s="87" t="n">
        <f aca="false">IF(AND($U118&gt;CA$6,$U118&lt;=CB$6),+$T118,0)</f>
        <v>0</v>
      </c>
      <c r="CC118" s="87" t="n">
        <f aca="false">IF(AND($U118&gt;CB$6,$U118&lt;=CC$6),+$T118,0)</f>
        <v>0</v>
      </c>
      <c r="CD118" s="87" t="n">
        <f aca="false">IF(AND($U118&gt;CC$6,$U118&lt;=CD$6),+$T118,0)</f>
        <v>0</v>
      </c>
      <c r="CE118" s="87" t="n">
        <f aca="false">IF(AND($U118&gt;CD$6,$U118&lt;=CE$6),+$T118,0)</f>
        <v>0</v>
      </c>
      <c r="CF118" s="87" t="n">
        <f aca="false">IF(AND($U118&gt;CE$6,$U118&lt;=CF$6),+$T118,0)</f>
        <v>0</v>
      </c>
      <c r="CG118" s="87" t="n">
        <f aca="false">IF(AND($U118&gt;CF$6,$U118&lt;=CG$6),+$T118,0)</f>
        <v>0</v>
      </c>
      <c r="CH118" s="87" t="n">
        <f aca="false">IF(AND($U118&gt;CG$6,$U118&lt;=CH$6),+$T118,0)</f>
        <v>0</v>
      </c>
      <c r="CI118" s="87" t="n">
        <f aca="false">IF(AND($U118&gt;CH$6,$U118&lt;=CI$6),+$T118,0)</f>
        <v>0</v>
      </c>
      <c r="CJ118" s="87" t="n">
        <f aca="false">IF(AND($U118&gt;CI$6,$U118&lt;=CJ$6),+$T118,0)</f>
        <v>0</v>
      </c>
      <c r="CK118" s="87" t="n">
        <f aca="false">IF(AND($U118&gt;CJ$6,$U118&lt;=CK$6),+$T118,0)</f>
        <v>0</v>
      </c>
      <c r="CL118" s="87" t="n">
        <f aca="false">IF(AND($U118&gt;CK$6,$U118&lt;=CL$6),+$T118,0)</f>
        <v>0</v>
      </c>
      <c r="CM118" s="87" t="n">
        <f aca="false">IF(AND($U118&gt;CL$6,$U118&lt;=CM$6),+$T118,0)</f>
        <v>0</v>
      </c>
      <c r="CN118" s="87" t="n">
        <f aca="false">IF(AND($U118&gt;CM$6,$U118&lt;=CN$6),+$T118,0)</f>
        <v>0</v>
      </c>
      <c r="CO118" s="87" t="n">
        <f aca="false">IF(AND($U118&gt;CN$6,$U118&lt;=CO$6),+$T118,0)</f>
        <v>0</v>
      </c>
      <c r="CP118" s="87" t="n">
        <f aca="false">IF(AND($U118&gt;CO$6,$U118&lt;=CP$6),+$T118,0)</f>
        <v>0</v>
      </c>
      <c r="CQ118" s="87" t="n">
        <f aca="false">IF(AND($U118&gt;CP$6,$U118&lt;=CQ$6),+$T118,0)</f>
        <v>0</v>
      </c>
      <c r="CR118" s="87" t="n">
        <f aca="false">IF(AND($U118&gt;CQ$6,$U118&lt;=CR$6),+$T118,0)</f>
        <v>0</v>
      </c>
      <c r="CS118" s="87" t="n">
        <f aca="false">IF(AND($U118&gt;CR$6,$U118&lt;=CS$6),+$T118,0)</f>
        <v>0</v>
      </c>
      <c r="CT118" s="87" t="n">
        <f aca="false">IF(AND($U118&gt;CS$6,$U118&lt;=CT$6),+$T118,0)</f>
        <v>0</v>
      </c>
      <c r="CU118" s="87" t="n">
        <f aca="false">IF(AND($U118&gt;CT$6,$U118&lt;=CU$6),+$T118,0)</f>
        <v>0</v>
      </c>
      <c r="CV118" s="87" t="n">
        <f aca="false">IF(AND($U118&gt;CU$6,$U118&lt;=CV$6),+$T118,0)</f>
        <v>0</v>
      </c>
      <c r="CW118" s="87" t="n">
        <f aca="false">IF(AND($U118&gt;CV$6,$U118&lt;=CW$6),+$T118,0)</f>
        <v>0</v>
      </c>
      <c r="CX118" s="87" t="n">
        <f aca="false">IF(AND($U118&gt;CW$6,$U118&lt;=CX$6),+$T118,0)</f>
        <v>0</v>
      </c>
      <c r="CY118" s="87" t="n">
        <f aca="false">IF(AND($U118&gt;CX$6,$U118&lt;=CY$6),+$T118,0)</f>
        <v>0</v>
      </c>
      <c r="CZ118" s="87" t="n">
        <f aca="false">IF(AND($U118&gt;CY$6,$U118&lt;=CZ$6),+$T118,0)</f>
        <v>0</v>
      </c>
      <c r="DA118" s="87" t="n">
        <f aca="false">IF(AND($U118&gt;CZ$6,$U118&lt;=DA$6),+$T118,0)</f>
        <v>0</v>
      </c>
      <c r="DB118" s="87" t="n">
        <f aca="false">IF(AND($U118&gt;DA$6,$U118&lt;=DB$6),+$T118,0)</f>
        <v>0</v>
      </c>
      <c r="DC118" s="87" t="n">
        <f aca="false">IF(AND($U118&gt;DB$6,$U118&lt;=DC$6),+$T118,0)</f>
        <v>0</v>
      </c>
      <c r="DD118" s="87" t="n">
        <f aca="false">IF(AND($U118&gt;DC$6,$U118&lt;=DD$6),+$T118,0)</f>
        <v>0</v>
      </c>
      <c r="DE118" s="87" t="n">
        <f aca="false">IF(AND($U118&gt;DD$6,$U118&lt;=DE$6),+$T118,0)</f>
        <v>0</v>
      </c>
      <c r="DF118" s="87" t="n">
        <f aca="false">IF(AND($U118&gt;DE$6,$U118&lt;=DF$6),+$T118,0)</f>
        <v>0</v>
      </c>
      <c r="DG118" s="87" t="n">
        <f aca="false">IF(AND($U118&gt;DF$6,$U118&lt;=DG$6),+$T118,0)</f>
        <v>0</v>
      </c>
      <c r="DH118" s="87" t="n">
        <f aca="false">IF(AND($U118&gt;DG$6,$U118&lt;=DH$6),+$T118,0)</f>
        <v>0</v>
      </c>
      <c r="DI118" s="87" t="n">
        <f aca="false">IF(AND($U118&gt;DH$6,$U118&lt;=DI$6),+$T118,0)</f>
        <v>0</v>
      </c>
      <c r="DJ118" s="87" t="n">
        <f aca="false">IF(AND($U118&gt;DI$6,$U118&lt;=DJ$6),+$T118,0)</f>
        <v>0</v>
      </c>
      <c r="DK118" s="87" t="n">
        <f aca="false">IF(AND($U118&gt;DJ$6,$U118&lt;=DK$6),+$T118,0)</f>
        <v>0</v>
      </c>
      <c r="DL118" s="87" t="n">
        <f aca="false">IF(AND($U118&gt;DK$6,$U118&lt;=DL$6),+$T118,0)</f>
        <v>0</v>
      </c>
      <c r="DM118" s="87" t="n">
        <f aca="false">IF(AND($U118&gt;DL$6,$U118&lt;=DM$6),+$T118,0)</f>
        <v>0</v>
      </c>
      <c r="DN118" s="87" t="n">
        <f aca="false">IF(AND($U118&gt;DM$6,$U118&lt;=DN$6),+$T118,0)</f>
        <v>0</v>
      </c>
      <c r="DO118" s="87" t="n">
        <f aca="false">IF(AND($U118&gt;DN$6,$U118&lt;=DO$6),+$T118,0)</f>
        <v>0</v>
      </c>
      <c r="DP118" s="87" t="n">
        <f aca="false">IF(AND($U118&gt;DO$6,$U118&lt;=DP$6),+$T118,0)</f>
        <v>0</v>
      </c>
      <c r="DQ118" s="87" t="n">
        <f aca="false">IF(AND($U118&gt;DP$6,$U118&lt;=DQ$6),+$T118,0)</f>
        <v>0</v>
      </c>
      <c r="DR118" s="87" t="n">
        <f aca="false">IF(AND($U118&gt;DQ$6,$U118&lt;=DR$6),+$T118,0)</f>
        <v>0</v>
      </c>
      <c r="DS118" s="87" t="n">
        <f aca="false">IF(AND($U118&gt;DR$6,$U118&lt;=DS$6),+$T118,0)</f>
        <v>0</v>
      </c>
      <c r="DT118" s="87" t="n">
        <f aca="false">IF(AND($U118&gt;DS$6,$U118&lt;=DT$6),+$T118,0)</f>
        <v>0</v>
      </c>
      <c r="DU118" s="87" t="n">
        <f aca="false">IF(AND($U118&gt;DT$6,$U118&lt;=DU$6),+$T118,0)</f>
        <v>0</v>
      </c>
      <c r="DV118" s="87" t="n">
        <f aca="false">IF(AND($U118&gt;DU$6,$U118&lt;=DV$6),+$T118,0)</f>
        <v>0</v>
      </c>
      <c r="DW118" s="87" t="n">
        <f aca="false">IF(AND($U118&gt;DV$6,$U118&lt;=DW$6),+$T118,0)</f>
        <v>0</v>
      </c>
      <c r="DX118" s="87" t="n">
        <f aca="false">IF(AND($U118&gt;DW$6,$U118&lt;=DX$6),+$T118,0)</f>
        <v>0</v>
      </c>
      <c r="DY118" s="87" t="n">
        <f aca="false">IF(AND($U118&gt;DX$6,$U118&lt;=DY$6),+$T118,0)</f>
        <v>0</v>
      </c>
      <c r="DZ118" s="87" t="n">
        <f aca="false">IF(AND($U118&gt;DY$6,$U118&lt;=DZ$6),+$T118,0)</f>
        <v>0</v>
      </c>
      <c r="EA118" s="87" t="n">
        <f aca="false">IF(AND($U118&gt;DZ$6,$U118&lt;=EA$6),+$T118,0)</f>
        <v>0</v>
      </c>
      <c r="EB118" s="87" t="n">
        <f aca="false">IF(AND($U118&gt;EA$6,$U118&lt;=EB$6),+$T118,0)</f>
        <v>0</v>
      </c>
      <c r="EC118" s="87" t="n">
        <f aca="false">IF(AND($U118&gt;EB$6,$U118&lt;=EC$6),+$T118,0)</f>
        <v>0</v>
      </c>
      <c r="ED118" s="87" t="n">
        <f aca="false">IF(AND($U118&gt;EC$6,$U118&lt;=ED$6),+$T118,0)</f>
        <v>0</v>
      </c>
      <c r="EE118" s="87" t="n">
        <f aca="false">IF(AND($U118&gt;ED$6,$U118&lt;=EE$6),+$T118,0)</f>
        <v>0</v>
      </c>
      <c r="EF118" s="87" t="n">
        <f aca="false">IF(AND($U118&gt;EE$6,$U118&lt;=EF$6),+$T118,0)</f>
        <v>0</v>
      </c>
      <c r="EG118" s="87" t="n">
        <f aca="false">IF(AND($U118&gt;EF$6,$U118&lt;=EG$6),+$T118,0)</f>
        <v>0</v>
      </c>
      <c r="EH118" s="87" t="n">
        <f aca="false">IF(AND($U118&gt;EG$6,$U118&lt;=EH$6),+$T118,0)</f>
        <v>0</v>
      </c>
      <c r="EI118" s="87" t="n">
        <f aca="false">IF(AND($U118&gt;EH$6,$U118&lt;=EI$6),+$T118,0)</f>
        <v>0</v>
      </c>
      <c r="EJ118" s="87" t="n">
        <f aca="false">IF(AND($U118&gt;EI$6,$U118&lt;=EJ$6),+$T118,0)</f>
        <v>0</v>
      </c>
      <c r="EK118" s="87" t="n">
        <f aca="false">IF(AND($U118&gt;EJ$6,$U118&lt;=EK$6),+$T118,0)</f>
        <v>0</v>
      </c>
      <c r="EL118" s="87" t="n">
        <f aca="false">IF(AND($U118&gt;EK$6,$U118&lt;=EL$6),+$T118,0)</f>
        <v>0</v>
      </c>
      <c r="EM118" s="87" t="n">
        <f aca="false">IF(AND($U118&gt;EL$6,$U118&lt;=EM$6),+$T118,0)</f>
        <v>0</v>
      </c>
      <c r="EN118" s="87" t="n">
        <f aca="false">IF(AND($U118&gt;EM$6,$U118&lt;=EN$6),+$T118,0)</f>
        <v>0</v>
      </c>
      <c r="EO118" s="87" t="n">
        <f aca="false">IF(AND($U118&gt;EN$6,$U118&lt;=EO$6),+$T118,0)</f>
        <v>0</v>
      </c>
      <c r="EP118" s="87" t="n">
        <f aca="false">IF(AND($U118&gt;EO$6,$U118&lt;=EP$6),+$T118,0)</f>
        <v>0</v>
      </c>
      <c r="EQ118" s="87" t="n">
        <f aca="false">IF(AND($U118&gt;EP$6,$U118&lt;=EQ$6),+$T118,0)</f>
        <v>0</v>
      </c>
      <c r="ER118" s="87" t="n">
        <f aca="false">IF(AND($U118&gt;EQ$6,$U118&lt;=ER$6),+$T118,0)</f>
        <v>0</v>
      </c>
      <c r="ES118" s="87" t="n">
        <f aca="false">IF(AND($U118&gt;ER$6,$U118&lt;=ES$6),+$T118,0)</f>
        <v>0</v>
      </c>
      <c r="ET118" s="87" t="n">
        <f aca="false">IF(AND($U118&gt;ES$6,$U118&lt;=ET$6),+$T118,0)</f>
        <v>0</v>
      </c>
      <c r="EU118" s="87" t="n">
        <f aca="false">IF(AND($U118&gt;ET$6,$U118&lt;=EU$6),+$T118,0)</f>
        <v>0</v>
      </c>
      <c r="EV118" s="87" t="n">
        <f aca="false">IF(AND($U118&gt;EU$6,$U118&lt;=EV$6),+$T118,0)</f>
        <v>0</v>
      </c>
      <c r="EW118" s="87" t="n">
        <f aca="false">IF(AND($U118&gt;EV$6,$U118&lt;=EW$6),+$T118,0)</f>
        <v>0</v>
      </c>
      <c r="EX118" s="87" t="n">
        <f aca="false">IF(AND($U118&gt;EW$6,$U118&lt;=EX$6),+$T118,0)</f>
        <v>0</v>
      </c>
      <c r="EY118" s="87" t="n">
        <f aca="false">IF(AND($U118&gt;EX$6,$U118&lt;=EY$6),+$T118,0)</f>
        <v>0</v>
      </c>
      <c r="EZ118" s="87" t="n">
        <f aca="false">IF(AND($U118&gt;EY$6,$U118&lt;=EZ$6),+$T118,0)</f>
        <v>0</v>
      </c>
      <c r="FA118" s="87" t="n">
        <f aca="false">IF(AND($U118&gt;EZ$6,$U118&lt;=FA$6),+$T118,0)</f>
        <v>0</v>
      </c>
      <c r="FB118" s="87" t="n">
        <f aca="false">IF(AND($U118&gt;FA$6,$U118&lt;=FB$6),+$T118,0)</f>
        <v>0</v>
      </c>
      <c r="FC118" s="87" t="n">
        <f aca="false">IF(AND($U118&gt;FB$6,$U118&lt;=FC$6),+$T118,0)</f>
        <v>0</v>
      </c>
      <c r="FD118" s="87" t="n">
        <f aca="false">IF(AND($U118&gt;FC$6,$U118&lt;=FD$6),+$T118,0)</f>
        <v>0</v>
      </c>
      <c r="FE118" s="87" t="n">
        <f aca="false">IF(AND($U118&gt;FD$6,$U118&lt;=FE$6),+$T118,0)</f>
        <v>0</v>
      </c>
      <c r="FF118" s="87" t="n">
        <f aca="false">IF(AND($U118&gt;FE$6,$U118&lt;=FF$6),+$T118,0)</f>
        <v>0</v>
      </c>
      <c r="FG118" s="87" t="n">
        <f aca="false">IF(AND($U118&gt;FF$6,$U118&lt;=FG$6),+$T118,0)</f>
        <v>0</v>
      </c>
      <c r="FH118" s="87" t="n">
        <f aca="false">IF(AND($U118&gt;FG$6,$U118&lt;=FH$6),+$T118,0)</f>
        <v>0</v>
      </c>
      <c r="FI118" s="87" t="n">
        <f aca="false">IF(AND($U118&gt;FH$6,$U118&lt;=FI$6),+$T118,0)</f>
        <v>0</v>
      </c>
      <c r="FJ118" s="87" t="n">
        <f aca="false">IF(AND($U118&gt;FI$6,$U118&lt;=FJ$6),+$T118,0)</f>
        <v>0</v>
      </c>
      <c r="FK118" s="87" t="n">
        <f aca="false">IF(AND($U118&gt;FJ$6,$U118&lt;=FK$6),+$T118,0)</f>
        <v>0</v>
      </c>
      <c r="FL118" s="87" t="n">
        <f aca="false">IF(AND($U118&gt;FK$6,$U118&lt;=FL$6),+$T118,0)</f>
        <v>0</v>
      </c>
      <c r="FM118" s="87" t="n">
        <f aca="false">IF(AND($U118&gt;FL$6,$U118&lt;=FM$6),+$T118,0)</f>
        <v>0</v>
      </c>
      <c r="FN118" s="87" t="n">
        <f aca="false">IF(AND($U118&gt;FM$6,$U118&lt;=FN$6),+$T118,0)</f>
        <v>0</v>
      </c>
      <c r="FO118" s="87" t="n">
        <f aca="false">IF(AND($U118&gt;FN$6,$U118&lt;=FO$6),+$T118,0)</f>
        <v>0</v>
      </c>
      <c r="FP118" s="87" t="n">
        <f aca="false">IF(AND($U118&gt;FO$6,$U118&lt;=FP$6),+$T118,0)</f>
        <v>0</v>
      </c>
      <c r="FQ118" s="87" t="n">
        <f aca="false">IF(AND($U118&gt;FP$6,$U118&lt;=FQ$6),+$T118,0)</f>
        <v>0</v>
      </c>
      <c r="FR118" s="87" t="n">
        <f aca="false">IF(AND($U118&gt;FQ$6,$U118&lt;=FR$6),+$T118,0)</f>
        <v>0</v>
      </c>
      <c r="FS118" s="87" t="n">
        <f aca="false">IF(AND($U118&gt;FR$6,$U118&lt;=FS$6),+$T118,0)</f>
        <v>0</v>
      </c>
      <c r="FT118" s="87" t="n">
        <f aca="false">IF(AND($U118&gt;FS$6,$U118&lt;=FT$6),+$T118,0)</f>
        <v>0</v>
      </c>
      <c r="FU118" s="87" t="n">
        <f aca="false">IF(AND($U118&gt;FT$6,$U118&lt;=FU$6),+$T118,0)</f>
        <v>0</v>
      </c>
      <c r="FV118" s="87" t="n">
        <f aca="false">IF(AND($U118&gt;FU$6,$U118&lt;=FV$6),+$T118,0)</f>
        <v>0</v>
      </c>
      <c r="FW118" s="87" t="n">
        <f aca="false">IF(AND($U118&gt;FV$6,$U118&lt;=FW$6),+$T118,0)</f>
        <v>0</v>
      </c>
      <c r="FX118" s="87" t="n">
        <f aca="false">IF(AND($U118&gt;FW$6,$U118&lt;=FX$6),+$T118,0)</f>
        <v>0</v>
      </c>
      <c r="FY118" s="87" t="n">
        <f aca="false">IF(AND($U118&gt;FX$6,$U118&lt;=FY$6),+$T118,0)</f>
        <v>0</v>
      </c>
      <c r="FZ118" s="87" t="n">
        <f aca="false">IF(AND($U118&gt;FY$6,$U118&lt;=FZ$6),+$T118,0)</f>
        <v>0</v>
      </c>
      <c r="GA118" s="87" t="n">
        <f aca="false">IF(AND($U118&gt;FZ$6,$U118&lt;=GA$6),+$T118,0)</f>
        <v>0</v>
      </c>
      <c r="GB118" s="87" t="n">
        <f aca="false">IF(AND($U118&gt;GA$6,$U118&lt;=GB$6),+$T118,0)</f>
        <v>0</v>
      </c>
      <c r="GC118" s="18"/>
      <c r="GD118" s="65" t="n">
        <f aca="false">SUM($X118:$GC118)</f>
        <v>50</v>
      </c>
      <c r="GE118" s="65" t="n">
        <f aca="false">+GD118-T118</f>
        <v>0</v>
      </c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  <c r="HZ118" s="18"/>
      <c r="IA118" s="18"/>
      <c r="IB118" s="18"/>
      <c r="IC118" s="18"/>
      <c r="ID118" s="18"/>
      <c r="IE118" s="18"/>
      <c r="IF118" s="18"/>
      <c r="IG118" s="18"/>
      <c r="IH118" s="18"/>
      <c r="II118" s="18"/>
      <c r="IJ118" s="18"/>
      <c r="IK118" s="18"/>
      <c r="IL118" s="18"/>
      <c r="IM118" s="18"/>
      <c r="IN118" s="18"/>
      <c r="IO118" s="18"/>
      <c r="IP118" s="18"/>
      <c r="IQ118" s="18"/>
      <c r="IR118" s="18"/>
      <c r="IS118" s="18"/>
      <c r="IT118" s="18"/>
      <c r="IU118" s="18"/>
      <c r="IV118" s="18"/>
      <c r="IW118" s="18"/>
    </row>
    <row r="119" customFormat="false" ht="12.75" hidden="false" customHeight="false" outlineLevel="0" collapsed="false">
      <c r="A119" s="96" t="n">
        <v>5</v>
      </c>
      <c r="B119" s="86" t="s">
        <v>260</v>
      </c>
      <c r="C119" s="97" t="s">
        <v>257</v>
      </c>
      <c r="D119" s="98" t="s">
        <v>295</v>
      </c>
      <c r="E119" s="0" t="s">
        <v>296</v>
      </c>
      <c r="F119" s="99" t="n">
        <v>37134</v>
      </c>
      <c r="H119" s="88" t="s">
        <v>376</v>
      </c>
      <c r="I119" s="43" t="s">
        <v>377</v>
      </c>
      <c r="J119" s="39" t="s">
        <v>298</v>
      </c>
      <c r="K119" s="39"/>
      <c r="L119" s="101" t="s">
        <v>284</v>
      </c>
      <c r="M119" s="35"/>
      <c r="N119" s="35"/>
      <c r="O119" s="101"/>
      <c r="P119" s="101"/>
      <c r="Q119" s="101"/>
      <c r="R119" s="105" t="n">
        <v>150</v>
      </c>
      <c r="S119" s="101" t="s">
        <v>288</v>
      </c>
      <c r="T119" s="55" t="n">
        <f aca="false">IF($S119="USD",+$R119,VLOOKUP($S119,Rates!$A$3:$C$7,3)*$R119)</f>
        <v>150</v>
      </c>
      <c r="U119" s="122" t="n">
        <f aca="false">DATE(2010,3,15)</f>
        <v>40252</v>
      </c>
      <c r="V119" s="18"/>
      <c r="W119" s="18"/>
      <c r="X119" s="87" t="n">
        <f aca="false">IF(AND($U119&gt;W$6,$U119&lt;=X$6),+$T119,0)</f>
        <v>0</v>
      </c>
      <c r="Y119" s="87" t="n">
        <f aca="false">IF(AND($U119&gt;X$6,$U119&lt;=Y$6),+$T119,0)</f>
        <v>0</v>
      </c>
      <c r="Z119" s="87" t="n">
        <f aca="false">IF(AND($U119&gt;Y$6,$U119&lt;=Z$6),+$T119,0)</f>
        <v>0</v>
      </c>
      <c r="AA119" s="87" t="n">
        <f aca="false">IF(AND($U119&gt;Z$6,$U119&lt;=AA$6),+$T119,0)</f>
        <v>0</v>
      </c>
      <c r="AB119" s="87" t="n">
        <f aca="false">IF(AND($U119&gt;AA$6,$U119&lt;=AB$6),+$T119,0)</f>
        <v>0</v>
      </c>
      <c r="AC119" s="87" t="n">
        <f aca="false">IF(AND($U119&gt;AB$6,$U119&lt;=AC$6),+$T119,0)</f>
        <v>0</v>
      </c>
      <c r="AD119" s="87" t="n">
        <f aca="false">IF(AND($U119&gt;AC$6,$U119&lt;=AD$6),+$T119,0)</f>
        <v>0</v>
      </c>
      <c r="AE119" s="87" t="n">
        <f aca="false">IF(AND($U119&gt;AD$6,$U119&lt;=AE$6),+$T119,0)</f>
        <v>0</v>
      </c>
      <c r="AF119" s="87" t="n">
        <f aca="false">IF(AND($U119&gt;AE$6,$U119&lt;=AF$6),+$T119,0)</f>
        <v>0</v>
      </c>
      <c r="AG119" s="87" t="n">
        <f aca="false">IF(AND($U119&gt;AF$6,$U119&lt;=AG$6),+$T119,0)</f>
        <v>0</v>
      </c>
      <c r="AH119" s="87" t="n">
        <f aca="false">IF(AND($U119&gt;AG$6,$U119&lt;=AH$6),+$T119,0)</f>
        <v>0</v>
      </c>
      <c r="AI119" s="87" t="n">
        <f aca="false">IF(AND($U119&gt;AH$6,$U119&lt;=AI$6),+$T119,0)</f>
        <v>0</v>
      </c>
      <c r="AJ119" s="87" t="n">
        <f aca="false">IF(AND($U119&gt;AI$6,$U119&lt;=AJ$6),+$T119,0)</f>
        <v>0</v>
      </c>
      <c r="AK119" s="87" t="n">
        <f aca="false">IF(AND($U119&gt;AJ$6,$U119&lt;=AK$6),+$T119,0)</f>
        <v>0</v>
      </c>
      <c r="AL119" s="87" t="n">
        <f aca="false">IF(AND($U119&gt;AK$6,$U119&lt;=AL$6),+$T119,0)</f>
        <v>0</v>
      </c>
      <c r="AM119" s="87" t="n">
        <f aca="false">IF(AND($U119&gt;AL$6,$U119&lt;=AM$6),+$T119,0)</f>
        <v>0</v>
      </c>
      <c r="AN119" s="87" t="n">
        <f aca="false">IF(AND($U119&gt;AM$6,$U119&lt;=AN$6),+$T119,0)</f>
        <v>0</v>
      </c>
      <c r="AO119" s="87" t="n">
        <f aca="false">IF(AND($U119&gt;AN$6,$U119&lt;=AO$6),+$T119,0)</f>
        <v>0</v>
      </c>
      <c r="AP119" s="87" t="n">
        <f aca="false">IF(AND($U119&gt;AO$6,$U119&lt;=AP$6),+$T119,0)</f>
        <v>0</v>
      </c>
      <c r="AQ119" s="87" t="n">
        <f aca="false">IF(AND($U119&gt;AP$6,$U119&lt;=AQ$6),+$T119,0)</f>
        <v>0</v>
      </c>
      <c r="AR119" s="87" t="n">
        <f aca="false">IF(AND($U119&gt;AQ$6,$U119&lt;=AR$6),+$T119,0)</f>
        <v>0</v>
      </c>
      <c r="AS119" s="87" t="n">
        <f aca="false">IF(AND($U119&gt;AR$6,$U119&lt;=AS$6),+$T119,0)</f>
        <v>0</v>
      </c>
      <c r="AT119" s="87" t="n">
        <f aca="false">IF(AND($U119&gt;AS$6,$U119&lt;=AT$6),+$T119,0)</f>
        <v>0</v>
      </c>
      <c r="AU119" s="87" t="n">
        <f aca="false">IF(AND($U119&gt;AT$6,$U119&lt;=AU$6),+$T119,0)</f>
        <v>0</v>
      </c>
      <c r="AV119" s="87" t="n">
        <f aca="false">IF(AND($U119&gt;AU$6,$U119&lt;=AV$6),+$T119,0)</f>
        <v>0</v>
      </c>
      <c r="AW119" s="87" t="n">
        <f aca="false">IF(AND($U119&gt;AV$6,$U119&lt;=AW$6),+$T119,0)</f>
        <v>0</v>
      </c>
      <c r="AX119" s="87" t="n">
        <f aca="false">IF(AND($U119&gt;AW$6,$U119&lt;=AX$6),+$T119,0)</f>
        <v>0</v>
      </c>
      <c r="AY119" s="87" t="n">
        <f aca="false">IF(AND($U119&gt;AX$6,$U119&lt;=AY$6),+$T119,0)</f>
        <v>0</v>
      </c>
      <c r="AZ119" s="87" t="n">
        <f aca="false">IF(AND($U119&gt;AY$6,$U119&lt;=AZ$6),+$T119,0)</f>
        <v>0</v>
      </c>
      <c r="BA119" s="87" t="n">
        <f aca="false">IF(AND($U119&gt;AZ$6,$U119&lt;=BA$6),+$T119,0)</f>
        <v>0</v>
      </c>
      <c r="BB119" s="87" t="n">
        <f aca="false">IF(AND($U119&gt;BA$6,$U119&lt;=BB$6),+$T119,0)</f>
        <v>0</v>
      </c>
      <c r="BC119" s="87" t="n">
        <f aca="false">IF(AND($U119&gt;BB$6,$U119&lt;=BC$6),+$T119,0)</f>
        <v>0</v>
      </c>
      <c r="BD119" s="87" t="n">
        <f aca="false">IF(AND($U119&gt;BC$6,$U119&lt;=BD$6),+$T119,0)</f>
        <v>0</v>
      </c>
      <c r="BE119" s="87" t="n">
        <f aca="false">IF(AND($U119&gt;BD$6,$U119&lt;=BE$6),+$T119,0)</f>
        <v>0</v>
      </c>
      <c r="BF119" s="87" t="n">
        <f aca="false">IF(AND($U119&gt;BE$6,$U119&lt;=BF$6),+$T119,0)</f>
        <v>150</v>
      </c>
      <c r="BG119" s="87" t="n">
        <f aca="false">IF(AND($U119&gt;BF$6,$U119&lt;=BG$6),+$T119,0)</f>
        <v>0</v>
      </c>
      <c r="BH119" s="87" t="n">
        <f aca="false">IF(AND($U119&gt;BG$6,$U119&lt;=BH$6),+$T119,0)</f>
        <v>0</v>
      </c>
      <c r="BI119" s="87" t="n">
        <f aca="false">IF(AND($U119&gt;BH$6,$U119&lt;=BI$6),+$T119,0)</f>
        <v>0</v>
      </c>
      <c r="BJ119" s="87" t="n">
        <f aca="false">IF(AND($U119&gt;BI$6,$U119&lt;=BJ$6),+$T119,0)</f>
        <v>0</v>
      </c>
      <c r="BK119" s="87" t="n">
        <f aca="false">IF(AND($U119&gt;BJ$6,$U119&lt;=BK$6),+$T119,0)</f>
        <v>0</v>
      </c>
      <c r="BL119" s="87" t="n">
        <f aca="false">IF(AND($U119&gt;BK$6,$U119&lt;=BL$6),+$T119,0)</f>
        <v>0</v>
      </c>
      <c r="BM119" s="87" t="n">
        <f aca="false">IF(AND($U119&gt;BL$6,$U119&lt;=BM$6),+$T119,0)</f>
        <v>0</v>
      </c>
      <c r="BN119" s="87" t="n">
        <f aca="false">IF(AND($U119&gt;BM$6,$U119&lt;=BN$6),+$T119,0)</f>
        <v>0</v>
      </c>
      <c r="BO119" s="87" t="n">
        <f aca="false">IF(AND($U119&gt;BN$6,$U119&lt;=BO$6),+$T119,0)</f>
        <v>0</v>
      </c>
      <c r="BP119" s="87" t="n">
        <f aca="false">IF(AND($U119&gt;BO$6,$U119&lt;=BP$6),+$T119,0)</f>
        <v>0</v>
      </c>
      <c r="BQ119" s="87" t="n">
        <f aca="false">IF(AND($U119&gt;BP$6,$U119&lt;=BQ$6),+$T119,0)</f>
        <v>0</v>
      </c>
      <c r="BR119" s="87" t="n">
        <f aca="false">IF(AND($U119&gt;BQ$6,$U119&lt;=BR$6),+$T119,0)</f>
        <v>0</v>
      </c>
      <c r="BS119" s="87" t="n">
        <f aca="false">IF(AND($U119&gt;BR$6,$U119&lt;=BS$6),+$T119,0)</f>
        <v>0</v>
      </c>
      <c r="BT119" s="87" t="n">
        <f aca="false">IF(AND($U119&gt;BS$6,$U119&lt;=BT$6),+$T119,0)</f>
        <v>0</v>
      </c>
      <c r="BU119" s="87" t="n">
        <f aca="false">IF(AND($U119&gt;BT$6,$U119&lt;=BU$6),+$T119,0)</f>
        <v>0</v>
      </c>
      <c r="BV119" s="87" t="n">
        <f aca="false">IF(AND($U119&gt;BU$6,$U119&lt;=BV$6),+$T119,0)</f>
        <v>0</v>
      </c>
      <c r="BW119" s="87" t="n">
        <f aca="false">IF(AND($U119&gt;BV$6,$U119&lt;=BW$6),+$T119,0)</f>
        <v>0</v>
      </c>
      <c r="BX119" s="87" t="n">
        <f aca="false">IF(AND($U119&gt;BW$6,$U119&lt;=BX$6),+$T119,0)</f>
        <v>0</v>
      </c>
      <c r="BY119" s="87" t="n">
        <f aca="false">IF(AND($U119&gt;BX$6,$U119&lt;=BY$6),+$T119,0)</f>
        <v>0</v>
      </c>
      <c r="BZ119" s="87" t="n">
        <f aca="false">IF(AND($U119&gt;BY$6,$U119&lt;=BZ$6),+$T119,0)</f>
        <v>0</v>
      </c>
      <c r="CA119" s="87" t="n">
        <f aca="false">IF(AND($U119&gt;BZ$6,$U119&lt;=CA$6),+$T119,0)</f>
        <v>0</v>
      </c>
      <c r="CB119" s="87" t="n">
        <f aca="false">IF(AND($U119&gt;CA$6,$U119&lt;=CB$6),+$T119,0)</f>
        <v>0</v>
      </c>
      <c r="CC119" s="87" t="n">
        <f aca="false">IF(AND($U119&gt;CB$6,$U119&lt;=CC$6),+$T119,0)</f>
        <v>0</v>
      </c>
      <c r="CD119" s="87" t="n">
        <f aca="false">IF(AND($U119&gt;CC$6,$U119&lt;=CD$6),+$T119,0)</f>
        <v>0</v>
      </c>
      <c r="CE119" s="87" t="n">
        <f aca="false">IF(AND($U119&gt;CD$6,$U119&lt;=CE$6),+$T119,0)</f>
        <v>0</v>
      </c>
      <c r="CF119" s="87" t="n">
        <f aca="false">IF(AND($U119&gt;CE$6,$U119&lt;=CF$6),+$T119,0)</f>
        <v>0</v>
      </c>
      <c r="CG119" s="87" t="n">
        <f aca="false">IF(AND($U119&gt;CF$6,$U119&lt;=CG$6),+$T119,0)</f>
        <v>0</v>
      </c>
      <c r="CH119" s="87" t="n">
        <f aca="false">IF(AND($U119&gt;CG$6,$U119&lt;=CH$6),+$T119,0)</f>
        <v>0</v>
      </c>
      <c r="CI119" s="87" t="n">
        <f aca="false">IF(AND($U119&gt;CH$6,$U119&lt;=CI$6),+$T119,0)</f>
        <v>0</v>
      </c>
      <c r="CJ119" s="87" t="n">
        <f aca="false">IF(AND($U119&gt;CI$6,$U119&lt;=CJ$6),+$T119,0)</f>
        <v>0</v>
      </c>
      <c r="CK119" s="87" t="n">
        <f aca="false">IF(AND($U119&gt;CJ$6,$U119&lt;=CK$6),+$T119,0)</f>
        <v>0</v>
      </c>
      <c r="CL119" s="87" t="n">
        <f aca="false">IF(AND($U119&gt;CK$6,$U119&lt;=CL$6),+$T119,0)</f>
        <v>0</v>
      </c>
      <c r="CM119" s="87" t="n">
        <f aca="false">IF(AND($U119&gt;CL$6,$U119&lt;=CM$6),+$T119,0)</f>
        <v>0</v>
      </c>
      <c r="CN119" s="87" t="n">
        <f aca="false">IF(AND($U119&gt;CM$6,$U119&lt;=CN$6),+$T119,0)</f>
        <v>0</v>
      </c>
      <c r="CO119" s="87" t="n">
        <f aca="false">IF(AND($U119&gt;CN$6,$U119&lt;=CO$6),+$T119,0)</f>
        <v>0</v>
      </c>
      <c r="CP119" s="87" t="n">
        <f aca="false">IF(AND($U119&gt;CO$6,$U119&lt;=CP$6),+$T119,0)</f>
        <v>0</v>
      </c>
      <c r="CQ119" s="87" t="n">
        <f aca="false">IF(AND($U119&gt;CP$6,$U119&lt;=CQ$6),+$T119,0)</f>
        <v>0</v>
      </c>
      <c r="CR119" s="87" t="n">
        <f aca="false">IF(AND($U119&gt;CQ$6,$U119&lt;=CR$6),+$T119,0)</f>
        <v>0</v>
      </c>
      <c r="CS119" s="87" t="n">
        <f aca="false">IF(AND($U119&gt;CR$6,$U119&lt;=CS$6),+$T119,0)</f>
        <v>0</v>
      </c>
      <c r="CT119" s="87" t="n">
        <f aca="false">IF(AND($U119&gt;CS$6,$U119&lt;=CT$6),+$T119,0)</f>
        <v>0</v>
      </c>
      <c r="CU119" s="87" t="n">
        <f aca="false">IF(AND($U119&gt;CT$6,$U119&lt;=CU$6),+$T119,0)</f>
        <v>0</v>
      </c>
      <c r="CV119" s="87" t="n">
        <f aca="false">IF(AND($U119&gt;CU$6,$U119&lt;=CV$6),+$T119,0)</f>
        <v>0</v>
      </c>
      <c r="CW119" s="87" t="n">
        <f aca="false">IF(AND($U119&gt;CV$6,$U119&lt;=CW$6),+$T119,0)</f>
        <v>0</v>
      </c>
      <c r="CX119" s="87" t="n">
        <f aca="false">IF(AND($U119&gt;CW$6,$U119&lt;=CX$6),+$T119,0)</f>
        <v>0</v>
      </c>
      <c r="CY119" s="87" t="n">
        <f aca="false">IF(AND($U119&gt;CX$6,$U119&lt;=CY$6),+$T119,0)</f>
        <v>0</v>
      </c>
      <c r="CZ119" s="87" t="n">
        <f aca="false">IF(AND($U119&gt;CY$6,$U119&lt;=CZ$6),+$T119,0)</f>
        <v>0</v>
      </c>
      <c r="DA119" s="87" t="n">
        <f aca="false">IF(AND($U119&gt;CZ$6,$U119&lt;=DA$6),+$T119,0)</f>
        <v>0</v>
      </c>
      <c r="DB119" s="87" t="n">
        <f aca="false">IF(AND($U119&gt;DA$6,$U119&lt;=DB$6),+$T119,0)</f>
        <v>0</v>
      </c>
      <c r="DC119" s="87" t="n">
        <f aca="false">IF(AND($U119&gt;DB$6,$U119&lt;=DC$6),+$T119,0)</f>
        <v>0</v>
      </c>
      <c r="DD119" s="87" t="n">
        <f aca="false">IF(AND($U119&gt;DC$6,$U119&lt;=DD$6),+$T119,0)</f>
        <v>0</v>
      </c>
      <c r="DE119" s="87" t="n">
        <f aca="false">IF(AND($U119&gt;DD$6,$U119&lt;=DE$6),+$T119,0)</f>
        <v>0</v>
      </c>
      <c r="DF119" s="87" t="n">
        <f aca="false">IF(AND($U119&gt;DE$6,$U119&lt;=DF$6),+$T119,0)</f>
        <v>0</v>
      </c>
      <c r="DG119" s="87" t="n">
        <f aca="false">IF(AND($U119&gt;DF$6,$U119&lt;=DG$6),+$T119,0)</f>
        <v>0</v>
      </c>
      <c r="DH119" s="87" t="n">
        <f aca="false">IF(AND($U119&gt;DG$6,$U119&lt;=DH$6),+$T119,0)</f>
        <v>0</v>
      </c>
      <c r="DI119" s="87" t="n">
        <f aca="false">IF(AND($U119&gt;DH$6,$U119&lt;=DI$6),+$T119,0)</f>
        <v>0</v>
      </c>
      <c r="DJ119" s="87" t="n">
        <f aca="false">IF(AND($U119&gt;DI$6,$U119&lt;=DJ$6),+$T119,0)</f>
        <v>0</v>
      </c>
      <c r="DK119" s="87" t="n">
        <f aca="false">IF(AND($U119&gt;DJ$6,$U119&lt;=DK$6),+$T119,0)</f>
        <v>0</v>
      </c>
      <c r="DL119" s="87" t="n">
        <f aca="false">IF(AND($U119&gt;DK$6,$U119&lt;=DL$6),+$T119,0)</f>
        <v>0</v>
      </c>
      <c r="DM119" s="87" t="n">
        <f aca="false">IF(AND($U119&gt;DL$6,$U119&lt;=DM$6),+$T119,0)</f>
        <v>0</v>
      </c>
      <c r="DN119" s="87" t="n">
        <f aca="false">IF(AND($U119&gt;DM$6,$U119&lt;=DN$6),+$T119,0)</f>
        <v>0</v>
      </c>
      <c r="DO119" s="87" t="n">
        <f aca="false">IF(AND($U119&gt;DN$6,$U119&lt;=DO$6),+$T119,0)</f>
        <v>0</v>
      </c>
      <c r="DP119" s="87" t="n">
        <f aca="false">IF(AND($U119&gt;DO$6,$U119&lt;=DP$6),+$T119,0)</f>
        <v>0</v>
      </c>
      <c r="DQ119" s="87" t="n">
        <f aca="false">IF(AND($U119&gt;DP$6,$U119&lt;=DQ$6),+$T119,0)</f>
        <v>0</v>
      </c>
      <c r="DR119" s="87" t="n">
        <f aca="false">IF(AND($U119&gt;DQ$6,$U119&lt;=DR$6),+$T119,0)</f>
        <v>0</v>
      </c>
      <c r="DS119" s="87" t="n">
        <f aca="false">IF(AND($U119&gt;DR$6,$U119&lt;=DS$6),+$T119,0)</f>
        <v>0</v>
      </c>
      <c r="DT119" s="87" t="n">
        <f aca="false">IF(AND($U119&gt;DS$6,$U119&lt;=DT$6),+$T119,0)</f>
        <v>0</v>
      </c>
      <c r="DU119" s="87" t="n">
        <f aca="false">IF(AND($U119&gt;DT$6,$U119&lt;=DU$6),+$T119,0)</f>
        <v>0</v>
      </c>
      <c r="DV119" s="87" t="n">
        <f aca="false">IF(AND($U119&gt;DU$6,$U119&lt;=DV$6),+$T119,0)</f>
        <v>0</v>
      </c>
      <c r="DW119" s="87" t="n">
        <f aca="false">IF(AND($U119&gt;DV$6,$U119&lt;=DW$6),+$T119,0)</f>
        <v>0</v>
      </c>
      <c r="DX119" s="87" t="n">
        <f aca="false">IF(AND($U119&gt;DW$6,$U119&lt;=DX$6),+$T119,0)</f>
        <v>0</v>
      </c>
      <c r="DY119" s="87" t="n">
        <f aca="false">IF(AND($U119&gt;DX$6,$U119&lt;=DY$6),+$T119,0)</f>
        <v>0</v>
      </c>
      <c r="DZ119" s="87" t="n">
        <f aca="false">IF(AND($U119&gt;DY$6,$U119&lt;=DZ$6),+$T119,0)</f>
        <v>0</v>
      </c>
      <c r="EA119" s="87" t="n">
        <f aca="false">IF(AND($U119&gt;DZ$6,$U119&lt;=EA$6),+$T119,0)</f>
        <v>0</v>
      </c>
      <c r="EB119" s="87" t="n">
        <f aca="false">IF(AND($U119&gt;EA$6,$U119&lt;=EB$6),+$T119,0)</f>
        <v>0</v>
      </c>
      <c r="EC119" s="87" t="n">
        <f aca="false">IF(AND($U119&gt;EB$6,$U119&lt;=EC$6),+$T119,0)</f>
        <v>0</v>
      </c>
      <c r="ED119" s="87" t="n">
        <f aca="false">IF(AND($U119&gt;EC$6,$U119&lt;=ED$6),+$T119,0)</f>
        <v>0</v>
      </c>
      <c r="EE119" s="87" t="n">
        <f aca="false">IF(AND($U119&gt;ED$6,$U119&lt;=EE$6),+$T119,0)</f>
        <v>0</v>
      </c>
      <c r="EF119" s="87" t="n">
        <f aca="false">IF(AND($U119&gt;EE$6,$U119&lt;=EF$6),+$T119,0)</f>
        <v>0</v>
      </c>
      <c r="EG119" s="87" t="n">
        <f aca="false">IF(AND($U119&gt;EF$6,$U119&lt;=EG$6),+$T119,0)</f>
        <v>0</v>
      </c>
      <c r="EH119" s="87" t="n">
        <f aca="false">IF(AND($U119&gt;EG$6,$U119&lt;=EH$6),+$T119,0)</f>
        <v>0</v>
      </c>
      <c r="EI119" s="87" t="n">
        <f aca="false">IF(AND($U119&gt;EH$6,$U119&lt;=EI$6),+$T119,0)</f>
        <v>0</v>
      </c>
      <c r="EJ119" s="87" t="n">
        <f aca="false">IF(AND($U119&gt;EI$6,$U119&lt;=EJ$6),+$T119,0)</f>
        <v>0</v>
      </c>
      <c r="EK119" s="87" t="n">
        <f aca="false">IF(AND($U119&gt;EJ$6,$U119&lt;=EK$6),+$T119,0)</f>
        <v>0</v>
      </c>
      <c r="EL119" s="87" t="n">
        <f aca="false">IF(AND($U119&gt;EK$6,$U119&lt;=EL$6),+$T119,0)</f>
        <v>0</v>
      </c>
      <c r="EM119" s="87" t="n">
        <f aca="false">IF(AND($U119&gt;EL$6,$U119&lt;=EM$6),+$T119,0)</f>
        <v>0</v>
      </c>
      <c r="EN119" s="87" t="n">
        <f aca="false">IF(AND($U119&gt;EM$6,$U119&lt;=EN$6),+$T119,0)</f>
        <v>0</v>
      </c>
      <c r="EO119" s="87" t="n">
        <f aca="false">IF(AND($U119&gt;EN$6,$U119&lt;=EO$6),+$T119,0)</f>
        <v>0</v>
      </c>
      <c r="EP119" s="87" t="n">
        <f aca="false">IF(AND($U119&gt;EO$6,$U119&lt;=EP$6),+$T119,0)</f>
        <v>0</v>
      </c>
      <c r="EQ119" s="87" t="n">
        <f aca="false">IF(AND($U119&gt;EP$6,$U119&lt;=EQ$6),+$T119,0)</f>
        <v>0</v>
      </c>
      <c r="ER119" s="87" t="n">
        <f aca="false">IF(AND($U119&gt;EQ$6,$U119&lt;=ER$6),+$T119,0)</f>
        <v>0</v>
      </c>
      <c r="ES119" s="87" t="n">
        <f aca="false">IF(AND($U119&gt;ER$6,$U119&lt;=ES$6),+$T119,0)</f>
        <v>0</v>
      </c>
      <c r="ET119" s="87" t="n">
        <f aca="false">IF(AND($U119&gt;ES$6,$U119&lt;=ET$6),+$T119,0)</f>
        <v>0</v>
      </c>
      <c r="EU119" s="87" t="n">
        <f aca="false">IF(AND($U119&gt;ET$6,$U119&lt;=EU$6),+$T119,0)</f>
        <v>0</v>
      </c>
      <c r="EV119" s="87" t="n">
        <f aca="false">IF(AND($U119&gt;EU$6,$U119&lt;=EV$6),+$T119,0)</f>
        <v>0</v>
      </c>
      <c r="EW119" s="87" t="n">
        <f aca="false">IF(AND($U119&gt;EV$6,$U119&lt;=EW$6),+$T119,0)</f>
        <v>0</v>
      </c>
      <c r="EX119" s="87" t="n">
        <f aca="false">IF(AND($U119&gt;EW$6,$U119&lt;=EX$6),+$T119,0)</f>
        <v>0</v>
      </c>
      <c r="EY119" s="87" t="n">
        <f aca="false">IF(AND($U119&gt;EX$6,$U119&lt;=EY$6),+$T119,0)</f>
        <v>0</v>
      </c>
      <c r="EZ119" s="87" t="n">
        <f aca="false">IF(AND($U119&gt;EY$6,$U119&lt;=EZ$6),+$T119,0)</f>
        <v>0</v>
      </c>
      <c r="FA119" s="87" t="n">
        <f aca="false">IF(AND($U119&gt;EZ$6,$U119&lt;=FA$6),+$T119,0)</f>
        <v>0</v>
      </c>
      <c r="FB119" s="87" t="n">
        <f aca="false">IF(AND($U119&gt;FA$6,$U119&lt;=FB$6),+$T119,0)</f>
        <v>0</v>
      </c>
      <c r="FC119" s="87" t="n">
        <f aca="false">IF(AND($U119&gt;FB$6,$U119&lt;=FC$6),+$T119,0)</f>
        <v>0</v>
      </c>
      <c r="FD119" s="87" t="n">
        <f aca="false">IF(AND($U119&gt;FC$6,$U119&lt;=FD$6),+$T119,0)</f>
        <v>0</v>
      </c>
      <c r="FE119" s="87" t="n">
        <f aca="false">IF(AND($U119&gt;FD$6,$U119&lt;=FE$6),+$T119,0)</f>
        <v>0</v>
      </c>
      <c r="FF119" s="87" t="n">
        <f aca="false">IF(AND($U119&gt;FE$6,$U119&lt;=FF$6),+$T119,0)</f>
        <v>0</v>
      </c>
      <c r="FG119" s="87" t="n">
        <f aca="false">IF(AND($U119&gt;FF$6,$U119&lt;=FG$6),+$T119,0)</f>
        <v>0</v>
      </c>
      <c r="FH119" s="87" t="n">
        <f aca="false">IF(AND($U119&gt;FG$6,$U119&lt;=FH$6),+$T119,0)</f>
        <v>0</v>
      </c>
      <c r="FI119" s="87" t="n">
        <f aca="false">IF(AND($U119&gt;FH$6,$U119&lt;=FI$6),+$T119,0)</f>
        <v>0</v>
      </c>
      <c r="FJ119" s="87" t="n">
        <f aca="false">IF(AND($U119&gt;FI$6,$U119&lt;=FJ$6),+$T119,0)</f>
        <v>0</v>
      </c>
      <c r="FK119" s="87" t="n">
        <f aca="false">IF(AND($U119&gt;FJ$6,$U119&lt;=FK$6),+$T119,0)</f>
        <v>0</v>
      </c>
      <c r="FL119" s="87" t="n">
        <f aca="false">IF(AND($U119&gt;FK$6,$U119&lt;=FL$6),+$T119,0)</f>
        <v>0</v>
      </c>
      <c r="FM119" s="87" t="n">
        <f aca="false">IF(AND($U119&gt;FL$6,$U119&lt;=FM$6),+$T119,0)</f>
        <v>0</v>
      </c>
      <c r="FN119" s="87" t="n">
        <f aca="false">IF(AND($U119&gt;FM$6,$U119&lt;=FN$6),+$T119,0)</f>
        <v>0</v>
      </c>
      <c r="FO119" s="87" t="n">
        <f aca="false">IF(AND($U119&gt;FN$6,$U119&lt;=FO$6),+$T119,0)</f>
        <v>0</v>
      </c>
      <c r="FP119" s="87" t="n">
        <f aca="false">IF(AND($U119&gt;FO$6,$U119&lt;=FP$6),+$T119,0)</f>
        <v>0</v>
      </c>
      <c r="FQ119" s="87" t="n">
        <f aca="false">IF(AND($U119&gt;FP$6,$U119&lt;=FQ$6),+$T119,0)</f>
        <v>0</v>
      </c>
      <c r="FR119" s="87" t="n">
        <f aca="false">IF(AND($U119&gt;FQ$6,$U119&lt;=FR$6),+$T119,0)</f>
        <v>0</v>
      </c>
      <c r="FS119" s="87" t="n">
        <f aca="false">IF(AND($U119&gt;FR$6,$U119&lt;=FS$6),+$T119,0)</f>
        <v>0</v>
      </c>
      <c r="FT119" s="87" t="n">
        <f aca="false">IF(AND($U119&gt;FS$6,$U119&lt;=FT$6),+$T119,0)</f>
        <v>0</v>
      </c>
      <c r="FU119" s="87" t="n">
        <f aca="false">IF(AND($U119&gt;FT$6,$U119&lt;=FU$6),+$T119,0)</f>
        <v>0</v>
      </c>
      <c r="FV119" s="87" t="n">
        <f aca="false">IF(AND($U119&gt;FU$6,$U119&lt;=FV$6),+$T119,0)</f>
        <v>0</v>
      </c>
      <c r="FW119" s="87" t="n">
        <f aca="false">IF(AND($U119&gt;FV$6,$U119&lt;=FW$6),+$T119,0)</f>
        <v>0</v>
      </c>
      <c r="FX119" s="87" t="n">
        <f aca="false">IF(AND($U119&gt;FW$6,$U119&lt;=FX$6),+$T119,0)</f>
        <v>0</v>
      </c>
      <c r="FY119" s="87" t="n">
        <f aca="false">IF(AND($U119&gt;FX$6,$U119&lt;=FY$6),+$T119,0)</f>
        <v>0</v>
      </c>
      <c r="FZ119" s="87" t="n">
        <f aca="false">IF(AND($U119&gt;FY$6,$U119&lt;=FZ$6),+$T119,0)</f>
        <v>0</v>
      </c>
      <c r="GA119" s="87" t="n">
        <f aca="false">IF(AND($U119&gt;FZ$6,$U119&lt;=GA$6),+$T119,0)</f>
        <v>0</v>
      </c>
      <c r="GB119" s="87" t="n">
        <f aca="false">IF(AND($U119&gt;GA$6,$U119&lt;=GB$6),+$T119,0)</f>
        <v>0</v>
      </c>
      <c r="GC119" s="18"/>
      <c r="GD119" s="65" t="n">
        <f aca="false">SUM($X119:$GC119)</f>
        <v>150</v>
      </c>
      <c r="GE119" s="65" t="n">
        <f aca="false">+GD119-T119</f>
        <v>0</v>
      </c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  <c r="IE119" s="18"/>
      <c r="IF119" s="18"/>
      <c r="IG119" s="18"/>
      <c r="IH119" s="18"/>
      <c r="II119" s="18"/>
      <c r="IJ119" s="18"/>
      <c r="IK119" s="18"/>
      <c r="IL119" s="18"/>
      <c r="IM119" s="18"/>
      <c r="IN119" s="18"/>
      <c r="IO119" s="18"/>
      <c r="IP119" s="18"/>
      <c r="IQ119" s="18"/>
      <c r="IR119" s="18"/>
      <c r="IS119" s="18"/>
      <c r="IT119" s="18"/>
      <c r="IU119" s="18"/>
      <c r="IV119" s="18"/>
      <c r="IW119" s="18"/>
    </row>
    <row r="120" customFormat="false" ht="12.75" hidden="false" customHeight="false" outlineLevel="0" collapsed="false">
      <c r="A120" s="96" t="n">
        <v>5</v>
      </c>
      <c r="B120" s="86" t="s">
        <v>260</v>
      </c>
      <c r="C120" s="97" t="s">
        <v>257</v>
      </c>
      <c r="D120" s="98" t="s">
        <v>295</v>
      </c>
      <c r="E120" s="0" t="s">
        <v>296</v>
      </c>
      <c r="F120" s="99" t="n">
        <v>37134</v>
      </c>
      <c r="H120" s="88" t="s">
        <v>376</v>
      </c>
      <c r="I120" s="43" t="s">
        <v>377</v>
      </c>
      <c r="J120" s="39" t="s">
        <v>298</v>
      </c>
      <c r="K120" s="39"/>
      <c r="L120" s="101" t="s">
        <v>284</v>
      </c>
      <c r="M120" s="35"/>
      <c r="N120" s="35"/>
      <c r="O120" s="101"/>
      <c r="P120" s="101"/>
      <c r="Q120" s="101"/>
      <c r="R120" s="105" t="n">
        <v>20.2</v>
      </c>
      <c r="S120" s="101" t="s">
        <v>288</v>
      </c>
      <c r="T120" s="55" t="n">
        <f aca="false">IF($S120="USD",+$R120,VLOOKUP($S120,Rates!$A$3:$C$7,3)*$R120)</f>
        <v>20.2</v>
      </c>
      <c r="U120" s="122" t="n">
        <f aca="false">DATE(2010,4,1)</f>
        <v>40269</v>
      </c>
      <c r="V120" s="18"/>
      <c r="W120" s="18"/>
      <c r="X120" s="87" t="n">
        <f aca="false">IF(AND($U120&gt;W$6,$U120&lt;=X$6),+$T120,0)</f>
        <v>0</v>
      </c>
      <c r="Y120" s="87" t="n">
        <f aca="false">IF(AND($U120&gt;X$6,$U120&lt;=Y$6),+$T120,0)</f>
        <v>0</v>
      </c>
      <c r="Z120" s="87" t="n">
        <f aca="false">IF(AND($U120&gt;Y$6,$U120&lt;=Z$6),+$T120,0)</f>
        <v>0</v>
      </c>
      <c r="AA120" s="87" t="n">
        <f aca="false">IF(AND($U120&gt;Z$6,$U120&lt;=AA$6),+$T120,0)</f>
        <v>0</v>
      </c>
      <c r="AB120" s="87" t="n">
        <f aca="false">IF(AND($U120&gt;AA$6,$U120&lt;=AB$6),+$T120,0)</f>
        <v>0</v>
      </c>
      <c r="AC120" s="87" t="n">
        <f aca="false">IF(AND($U120&gt;AB$6,$U120&lt;=AC$6),+$T120,0)</f>
        <v>0</v>
      </c>
      <c r="AD120" s="87" t="n">
        <f aca="false">IF(AND($U120&gt;AC$6,$U120&lt;=AD$6),+$T120,0)</f>
        <v>0</v>
      </c>
      <c r="AE120" s="87" t="n">
        <f aca="false">IF(AND($U120&gt;AD$6,$U120&lt;=AE$6),+$T120,0)</f>
        <v>0</v>
      </c>
      <c r="AF120" s="87" t="n">
        <f aca="false">IF(AND($U120&gt;AE$6,$U120&lt;=AF$6),+$T120,0)</f>
        <v>0</v>
      </c>
      <c r="AG120" s="87" t="n">
        <f aca="false">IF(AND($U120&gt;AF$6,$U120&lt;=AG$6),+$T120,0)</f>
        <v>0</v>
      </c>
      <c r="AH120" s="87" t="n">
        <f aca="false">IF(AND($U120&gt;AG$6,$U120&lt;=AH$6),+$T120,0)</f>
        <v>0</v>
      </c>
      <c r="AI120" s="87" t="n">
        <f aca="false">IF(AND($U120&gt;AH$6,$U120&lt;=AI$6),+$T120,0)</f>
        <v>0</v>
      </c>
      <c r="AJ120" s="87" t="n">
        <f aca="false">IF(AND($U120&gt;AI$6,$U120&lt;=AJ$6),+$T120,0)</f>
        <v>0</v>
      </c>
      <c r="AK120" s="87" t="n">
        <f aca="false">IF(AND($U120&gt;AJ$6,$U120&lt;=AK$6),+$T120,0)</f>
        <v>0</v>
      </c>
      <c r="AL120" s="87" t="n">
        <f aca="false">IF(AND($U120&gt;AK$6,$U120&lt;=AL$6),+$T120,0)</f>
        <v>0</v>
      </c>
      <c r="AM120" s="87" t="n">
        <f aca="false">IF(AND($U120&gt;AL$6,$U120&lt;=AM$6),+$T120,0)</f>
        <v>0</v>
      </c>
      <c r="AN120" s="87" t="n">
        <f aca="false">IF(AND($U120&gt;AM$6,$U120&lt;=AN$6),+$T120,0)</f>
        <v>0</v>
      </c>
      <c r="AO120" s="87" t="n">
        <f aca="false">IF(AND($U120&gt;AN$6,$U120&lt;=AO$6),+$T120,0)</f>
        <v>0</v>
      </c>
      <c r="AP120" s="87" t="n">
        <f aca="false">IF(AND($U120&gt;AO$6,$U120&lt;=AP$6),+$T120,0)</f>
        <v>0</v>
      </c>
      <c r="AQ120" s="87" t="n">
        <f aca="false">IF(AND($U120&gt;AP$6,$U120&lt;=AQ$6),+$T120,0)</f>
        <v>0</v>
      </c>
      <c r="AR120" s="87" t="n">
        <f aca="false">IF(AND($U120&gt;AQ$6,$U120&lt;=AR$6),+$T120,0)</f>
        <v>0</v>
      </c>
      <c r="AS120" s="87" t="n">
        <f aca="false">IF(AND($U120&gt;AR$6,$U120&lt;=AS$6),+$T120,0)</f>
        <v>0</v>
      </c>
      <c r="AT120" s="87" t="n">
        <f aca="false">IF(AND($U120&gt;AS$6,$U120&lt;=AT$6),+$T120,0)</f>
        <v>0</v>
      </c>
      <c r="AU120" s="87" t="n">
        <f aca="false">IF(AND($U120&gt;AT$6,$U120&lt;=AU$6),+$T120,0)</f>
        <v>0</v>
      </c>
      <c r="AV120" s="87" t="n">
        <f aca="false">IF(AND($U120&gt;AU$6,$U120&lt;=AV$6),+$T120,0)</f>
        <v>0</v>
      </c>
      <c r="AW120" s="87" t="n">
        <f aca="false">IF(AND($U120&gt;AV$6,$U120&lt;=AW$6),+$T120,0)</f>
        <v>0</v>
      </c>
      <c r="AX120" s="87" t="n">
        <f aca="false">IF(AND($U120&gt;AW$6,$U120&lt;=AX$6),+$T120,0)</f>
        <v>0</v>
      </c>
      <c r="AY120" s="87" t="n">
        <f aca="false">IF(AND($U120&gt;AX$6,$U120&lt;=AY$6),+$T120,0)</f>
        <v>0</v>
      </c>
      <c r="AZ120" s="87" t="n">
        <f aca="false">IF(AND($U120&gt;AY$6,$U120&lt;=AZ$6),+$T120,0)</f>
        <v>0</v>
      </c>
      <c r="BA120" s="87" t="n">
        <f aca="false">IF(AND($U120&gt;AZ$6,$U120&lt;=BA$6),+$T120,0)</f>
        <v>0</v>
      </c>
      <c r="BB120" s="87" t="n">
        <f aca="false">IF(AND($U120&gt;BA$6,$U120&lt;=BB$6),+$T120,0)</f>
        <v>0</v>
      </c>
      <c r="BC120" s="87" t="n">
        <f aca="false">IF(AND($U120&gt;BB$6,$U120&lt;=BC$6),+$T120,0)</f>
        <v>0</v>
      </c>
      <c r="BD120" s="87" t="n">
        <f aca="false">IF(AND($U120&gt;BC$6,$U120&lt;=BD$6),+$T120,0)</f>
        <v>0</v>
      </c>
      <c r="BE120" s="87" t="n">
        <f aca="false">IF(AND($U120&gt;BD$6,$U120&lt;=BE$6),+$T120,0)</f>
        <v>0</v>
      </c>
      <c r="BF120" s="87" t="n">
        <f aca="false">IF(AND($U120&gt;BE$6,$U120&lt;=BF$6),+$T120,0)</f>
        <v>0</v>
      </c>
      <c r="BG120" s="87" t="n">
        <f aca="false">IF(AND($U120&gt;BF$6,$U120&lt;=BG$6),+$T120,0)</f>
        <v>20.2</v>
      </c>
      <c r="BH120" s="87" t="n">
        <f aca="false">IF(AND($U120&gt;BG$6,$U120&lt;=BH$6),+$T120,0)</f>
        <v>0</v>
      </c>
      <c r="BI120" s="87" t="n">
        <f aca="false">IF(AND($U120&gt;BH$6,$U120&lt;=BI$6),+$T120,0)</f>
        <v>0</v>
      </c>
      <c r="BJ120" s="87" t="n">
        <f aca="false">IF(AND($U120&gt;BI$6,$U120&lt;=BJ$6),+$T120,0)</f>
        <v>0</v>
      </c>
      <c r="BK120" s="87" t="n">
        <f aca="false">IF(AND($U120&gt;BJ$6,$U120&lt;=BK$6),+$T120,0)</f>
        <v>0</v>
      </c>
      <c r="BL120" s="87" t="n">
        <f aca="false">IF(AND($U120&gt;BK$6,$U120&lt;=BL$6),+$T120,0)</f>
        <v>0</v>
      </c>
      <c r="BM120" s="87" t="n">
        <f aca="false">IF(AND($U120&gt;BL$6,$U120&lt;=BM$6),+$T120,0)</f>
        <v>0</v>
      </c>
      <c r="BN120" s="87" t="n">
        <f aca="false">IF(AND($U120&gt;BM$6,$U120&lt;=BN$6),+$T120,0)</f>
        <v>0</v>
      </c>
      <c r="BO120" s="87" t="n">
        <f aca="false">IF(AND($U120&gt;BN$6,$U120&lt;=BO$6),+$T120,0)</f>
        <v>0</v>
      </c>
      <c r="BP120" s="87" t="n">
        <f aca="false">IF(AND($U120&gt;BO$6,$U120&lt;=BP$6),+$T120,0)</f>
        <v>0</v>
      </c>
      <c r="BQ120" s="87" t="n">
        <f aca="false">IF(AND($U120&gt;BP$6,$U120&lt;=BQ$6),+$T120,0)</f>
        <v>0</v>
      </c>
      <c r="BR120" s="87" t="n">
        <f aca="false">IF(AND($U120&gt;BQ$6,$U120&lt;=BR$6),+$T120,0)</f>
        <v>0</v>
      </c>
      <c r="BS120" s="87" t="n">
        <f aca="false">IF(AND($U120&gt;BR$6,$U120&lt;=BS$6),+$T120,0)</f>
        <v>0</v>
      </c>
      <c r="BT120" s="87" t="n">
        <f aca="false">IF(AND($U120&gt;BS$6,$U120&lt;=BT$6),+$T120,0)</f>
        <v>0</v>
      </c>
      <c r="BU120" s="87" t="n">
        <f aca="false">IF(AND($U120&gt;BT$6,$U120&lt;=BU$6),+$T120,0)</f>
        <v>0</v>
      </c>
      <c r="BV120" s="87" t="n">
        <f aca="false">IF(AND($U120&gt;BU$6,$U120&lt;=BV$6),+$T120,0)</f>
        <v>0</v>
      </c>
      <c r="BW120" s="87" t="n">
        <f aca="false">IF(AND($U120&gt;BV$6,$U120&lt;=BW$6),+$T120,0)</f>
        <v>0</v>
      </c>
      <c r="BX120" s="87" t="n">
        <f aca="false">IF(AND($U120&gt;BW$6,$U120&lt;=BX$6),+$T120,0)</f>
        <v>0</v>
      </c>
      <c r="BY120" s="87" t="n">
        <f aca="false">IF(AND($U120&gt;BX$6,$U120&lt;=BY$6),+$T120,0)</f>
        <v>0</v>
      </c>
      <c r="BZ120" s="87" t="n">
        <f aca="false">IF(AND($U120&gt;BY$6,$U120&lt;=BZ$6),+$T120,0)</f>
        <v>0</v>
      </c>
      <c r="CA120" s="87" t="n">
        <f aca="false">IF(AND($U120&gt;BZ$6,$U120&lt;=CA$6),+$T120,0)</f>
        <v>0</v>
      </c>
      <c r="CB120" s="87" t="n">
        <f aca="false">IF(AND($U120&gt;CA$6,$U120&lt;=CB$6),+$T120,0)</f>
        <v>0</v>
      </c>
      <c r="CC120" s="87" t="n">
        <f aca="false">IF(AND($U120&gt;CB$6,$U120&lt;=CC$6),+$T120,0)</f>
        <v>0</v>
      </c>
      <c r="CD120" s="87" t="n">
        <f aca="false">IF(AND($U120&gt;CC$6,$U120&lt;=CD$6),+$T120,0)</f>
        <v>0</v>
      </c>
      <c r="CE120" s="87" t="n">
        <f aca="false">IF(AND($U120&gt;CD$6,$U120&lt;=CE$6),+$T120,0)</f>
        <v>0</v>
      </c>
      <c r="CF120" s="87" t="n">
        <f aca="false">IF(AND($U120&gt;CE$6,$U120&lt;=CF$6),+$T120,0)</f>
        <v>0</v>
      </c>
      <c r="CG120" s="87" t="n">
        <f aca="false">IF(AND($U120&gt;CF$6,$U120&lt;=CG$6),+$T120,0)</f>
        <v>0</v>
      </c>
      <c r="CH120" s="87" t="n">
        <f aca="false">IF(AND($U120&gt;CG$6,$U120&lt;=CH$6),+$T120,0)</f>
        <v>0</v>
      </c>
      <c r="CI120" s="87" t="n">
        <f aca="false">IF(AND($U120&gt;CH$6,$U120&lt;=CI$6),+$T120,0)</f>
        <v>0</v>
      </c>
      <c r="CJ120" s="87" t="n">
        <f aca="false">IF(AND($U120&gt;CI$6,$U120&lt;=CJ$6),+$T120,0)</f>
        <v>0</v>
      </c>
      <c r="CK120" s="87" t="n">
        <f aca="false">IF(AND($U120&gt;CJ$6,$U120&lt;=CK$6),+$T120,0)</f>
        <v>0</v>
      </c>
      <c r="CL120" s="87" t="n">
        <f aca="false">IF(AND($U120&gt;CK$6,$U120&lt;=CL$6),+$T120,0)</f>
        <v>0</v>
      </c>
      <c r="CM120" s="87" t="n">
        <f aca="false">IF(AND($U120&gt;CL$6,$U120&lt;=CM$6),+$T120,0)</f>
        <v>0</v>
      </c>
      <c r="CN120" s="87" t="n">
        <f aca="false">IF(AND($U120&gt;CM$6,$U120&lt;=CN$6),+$T120,0)</f>
        <v>0</v>
      </c>
      <c r="CO120" s="87" t="n">
        <f aca="false">IF(AND($U120&gt;CN$6,$U120&lt;=CO$6),+$T120,0)</f>
        <v>0</v>
      </c>
      <c r="CP120" s="87" t="n">
        <f aca="false">IF(AND($U120&gt;CO$6,$U120&lt;=CP$6),+$T120,0)</f>
        <v>0</v>
      </c>
      <c r="CQ120" s="87" t="n">
        <f aca="false">IF(AND($U120&gt;CP$6,$U120&lt;=CQ$6),+$T120,0)</f>
        <v>0</v>
      </c>
      <c r="CR120" s="87" t="n">
        <f aca="false">IF(AND($U120&gt;CQ$6,$U120&lt;=CR$6),+$T120,0)</f>
        <v>0</v>
      </c>
      <c r="CS120" s="87" t="n">
        <f aca="false">IF(AND($U120&gt;CR$6,$U120&lt;=CS$6),+$T120,0)</f>
        <v>0</v>
      </c>
      <c r="CT120" s="87" t="n">
        <f aca="false">IF(AND($U120&gt;CS$6,$U120&lt;=CT$6),+$T120,0)</f>
        <v>0</v>
      </c>
      <c r="CU120" s="87" t="n">
        <f aca="false">IF(AND($U120&gt;CT$6,$U120&lt;=CU$6),+$T120,0)</f>
        <v>0</v>
      </c>
      <c r="CV120" s="87" t="n">
        <f aca="false">IF(AND($U120&gt;CU$6,$U120&lt;=CV$6),+$T120,0)</f>
        <v>0</v>
      </c>
      <c r="CW120" s="87" t="n">
        <f aca="false">IF(AND($U120&gt;CV$6,$U120&lt;=CW$6),+$T120,0)</f>
        <v>0</v>
      </c>
      <c r="CX120" s="87" t="n">
        <f aca="false">IF(AND($U120&gt;CW$6,$U120&lt;=CX$6),+$T120,0)</f>
        <v>0</v>
      </c>
      <c r="CY120" s="87" t="n">
        <f aca="false">IF(AND($U120&gt;CX$6,$U120&lt;=CY$6),+$T120,0)</f>
        <v>0</v>
      </c>
      <c r="CZ120" s="87" t="n">
        <f aca="false">IF(AND($U120&gt;CY$6,$U120&lt;=CZ$6),+$T120,0)</f>
        <v>0</v>
      </c>
      <c r="DA120" s="87" t="n">
        <f aca="false">IF(AND($U120&gt;CZ$6,$U120&lt;=DA$6),+$T120,0)</f>
        <v>0</v>
      </c>
      <c r="DB120" s="87" t="n">
        <f aca="false">IF(AND($U120&gt;DA$6,$U120&lt;=DB$6),+$T120,0)</f>
        <v>0</v>
      </c>
      <c r="DC120" s="87" t="n">
        <f aca="false">IF(AND($U120&gt;DB$6,$U120&lt;=DC$6),+$T120,0)</f>
        <v>0</v>
      </c>
      <c r="DD120" s="87" t="n">
        <f aca="false">IF(AND($U120&gt;DC$6,$U120&lt;=DD$6),+$T120,0)</f>
        <v>0</v>
      </c>
      <c r="DE120" s="87" t="n">
        <f aca="false">IF(AND($U120&gt;DD$6,$U120&lt;=DE$6),+$T120,0)</f>
        <v>0</v>
      </c>
      <c r="DF120" s="87" t="n">
        <f aca="false">IF(AND($U120&gt;DE$6,$U120&lt;=DF$6),+$T120,0)</f>
        <v>0</v>
      </c>
      <c r="DG120" s="87" t="n">
        <f aca="false">IF(AND($U120&gt;DF$6,$U120&lt;=DG$6),+$T120,0)</f>
        <v>0</v>
      </c>
      <c r="DH120" s="87" t="n">
        <f aca="false">IF(AND($U120&gt;DG$6,$U120&lt;=DH$6),+$T120,0)</f>
        <v>0</v>
      </c>
      <c r="DI120" s="87" t="n">
        <f aca="false">IF(AND($U120&gt;DH$6,$U120&lt;=DI$6),+$T120,0)</f>
        <v>0</v>
      </c>
      <c r="DJ120" s="87" t="n">
        <f aca="false">IF(AND($U120&gt;DI$6,$U120&lt;=DJ$6),+$T120,0)</f>
        <v>0</v>
      </c>
      <c r="DK120" s="87" t="n">
        <f aca="false">IF(AND($U120&gt;DJ$6,$U120&lt;=DK$6),+$T120,0)</f>
        <v>0</v>
      </c>
      <c r="DL120" s="87" t="n">
        <f aca="false">IF(AND($U120&gt;DK$6,$U120&lt;=DL$6),+$T120,0)</f>
        <v>0</v>
      </c>
      <c r="DM120" s="87" t="n">
        <f aca="false">IF(AND($U120&gt;DL$6,$U120&lt;=DM$6),+$T120,0)</f>
        <v>0</v>
      </c>
      <c r="DN120" s="87" t="n">
        <f aca="false">IF(AND($U120&gt;DM$6,$U120&lt;=DN$6),+$T120,0)</f>
        <v>0</v>
      </c>
      <c r="DO120" s="87" t="n">
        <f aca="false">IF(AND($U120&gt;DN$6,$U120&lt;=DO$6),+$T120,0)</f>
        <v>0</v>
      </c>
      <c r="DP120" s="87" t="n">
        <f aca="false">IF(AND($U120&gt;DO$6,$U120&lt;=DP$6),+$T120,0)</f>
        <v>0</v>
      </c>
      <c r="DQ120" s="87" t="n">
        <f aca="false">IF(AND($U120&gt;DP$6,$U120&lt;=DQ$6),+$T120,0)</f>
        <v>0</v>
      </c>
      <c r="DR120" s="87" t="n">
        <f aca="false">IF(AND($U120&gt;DQ$6,$U120&lt;=DR$6),+$T120,0)</f>
        <v>0</v>
      </c>
      <c r="DS120" s="87" t="n">
        <f aca="false">IF(AND($U120&gt;DR$6,$U120&lt;=DS$6),+$T120,0)</f>
        <v>0</v>
      </c>
      <c r="DT120" s="87" t="n">
        <f aca="false">IF(AND($U120&gt;DS$6,$U120&lt;=DT$6),+$T120,0)</f>
        <v>0</v>
      </c>
      <c r="DU120" s="87" t="n">
        <f aca="false">IF(AND($U120&gt;DT$6,$U120&lt;=DU$6),+$T120,0)</f>
        <v>0</v>
      </c>
      <c r="DV120" s="87" t="n">
        <f aca="false">IF(AND($U120&gt;DU$6,$U120&lt;=DV$6),+$T120,0)</f>
        <v>0</v>
      </c>
      <c r="DW120" s="87" t="n">
        <f aca="false">IF(AND($U120&gt;DV$6,$U120&lt;=DW$6),+$T120,0)</f>
        <v>0</v>
      </c>
      <c r="DX120" s="87" t="n">
        <f aca="false">IF(AND($U120&gt;DW$6,$U120&lt;=DX$6),+$T120,0)</f>
        <v>0</v>
      </c>
      <c r="DY120" s="87" t="n">
        <f aca="false">IF(AND($U120&gt;DX$6,$U120&lt;=DY$6),+$T120,0)</f>
        <v>0</v>
      </c>
      <c r="DZ120" s="87" t="n">
        <f aca="false">IF(AND($U120&gt;DY$6,$U120&lt;=DZ$6),+$T120,0)</f>
        <v>0</v>
      </c>
      <c r="EA120" s="87" t="n">
        <f aca="false">IF(AND($U120&gt;DZ$6,$U120&lt;=EA$6),+$T120,0)</f>
        <v>0</v>
      </c>
      <c r="EB120" s="87" t="n">
        <f aca="false">IF(AND($U120&gt;EA$6,$U120&lt;=EB$6),+$T120,0)</f>
        <v>0</v>
      </c>
      <c r="EC120" s="87" t="n">
        <f aca="false">IF(AND($U120&gt;EB$6,$U120&lt;=EC$6),+$T120,0)</f>
        <v>0</v>
      </c>
      <c r="ED120" s="87" t="n">
        <f aca="false">IF(AND($U120&gt;EC$6,$U120&lt;=ED$6),+$T120,0)</f>
        <v>0</v>
      </c>
      <c r="EE120" s="87" t="n">
        <f aca="false">IF(AND($U120&gt;ED$6,$U120&lt;=EE$6),+$T120,0)</f>
        <v>0</v>
      </c>
      <c r="EF120" s="87" t="n">
        <f aca="false">IF(AND($U120&gt;EE$6,$U120&lt;=EF$6),+$T120,0)</f>
        <v>0</v>
      </c>
      <c r="EG120" s="87" t="n">
        <f aca="false">IF(AND($U120&gt;EF$6,$U120&lt;=EG$6),+$T120,0)</f>
        <v>0</v>
      </c>
      <c r="EH120" s="87" t="n">
        <f aca="false">IF(AND($U120&gt;EG$6,$U120&lt;=EH$6),+$T120,0)</f>
        <v>0</v>
      </c>
      <c r="EI120" s="87" t="n">
        <f aca="false">IF(AND($U120&gt;EH$6,$U120&lt;=EI$6),+$T120,0)</f>
        <v>0</v>
      </c>
      <c r="EJ120" s="87" t="n">
        <f aca="false">IF(AND($U120&gt;EI$6,$U120&lt;=EJ$6),+$T120,0)</f>
        <v>0</v>
      </c>
      <c r="EK120" s="87" t="n">
        <f aca="false">IF(AND($U120&gt;EJ$6,$U120&lt;=EK$6),+$T120,0)</f>
        <v>0</v>
      </c>
      <c r="EL120" s="87" t="n">
        <f aca="false">IF(AND($U120&gt;EK$6,$U120&lt;=EL$6),+$T120,0)</f>
        <v>0</v>
      </c>
      <c r="EM120" s="87" t="n">
        <f aca="false">IF(AND($U120&gt;EL$6,$U120&lt;=EM$6),+$T120,0)</f>
        <v>0</v>
      </c>
      <c r="EN120" s="87" t="n">
        <f aca="false">IF(AND($U120&gt;EM$6,$U120&lt;=EN$6),+$T120,0)</f>
        <v>0</v>
      </c>
      <c r="EO120" s="87" t="n">
        <f aca="false">IF(AND($U120&gt;EN$6,$U120&lt;=EO$6),+$T120,0)</f>
        <v>0</v>
      </c>
      <c r="EP120" s="87" t="n">
        <f aca="false">IF(AND($U120&gt;EO$6,$U120&lt;=EP$6),+$T120,0)</f>
        <v>0</v>
      </c>
      <c r="EQ120" s="87" t="n">
        <f aca="false">IF(AND($U120&gt;EP$6,$U120&lt;=EQ$6),+$T120,0)</f>
        <v>0</v>
      </c>
      <c r="ER120" s="87" t="n">
        <f aca="false">IF(AND($U120&gt;EQ$6,$U120&lt;=ER$6),+$T120,0)</f>
        <v>0</v>
      </c>
      <c r="ES120" s="87" t="n">
        <f aca="false">IF(AND($U120&gt;ER$6,$U120&lt;=ES$6),+$T120,0)</f>
        <v>0</v>
      </c>
      <c r="ET120" s="87" t="n">
        <f aca="false">IF(AND($U120&gt;ES$6,$U120&lt;=ET$6),+$T120,0)</f>
        <v>0</v>
      </c>
      <c r="EU120" s="87" t="n">
        <f aca="false">IF(AND($U120&gt;ET$6,$U120&lt;=EU$6),+$T120,0)</f>
        <v>0</v>
      </c>
      <c r="EV120" s="87" t="n">
        <f aca="false">IF(AND($U120&gt;EU$6,$U120&lt;=EV$6),+$T120,0)</f>
        <v>0</v>
      </c>
      <c r="EW120" s="87" t="n">
        <f aca="false">IF(AND($U120&gt;EV$6,$U120&lt;=EW$6),+$T120,0)</f>
        <v>0</v>
      </c>
      <c r="EX120" s="87" t="n">
        <f aca="false">IF(AND($U120&gt;EW$6,$U120&lt;=EX$6),+$T120,0)</f>
        <v>0</v>
      </c>
      <c r="EY120" s="87" t="n">
        <f aca="false">IF(AND($U120&gt;EX$6,$U120&lt;=EY$6),+$T120,0)</f>
        <v>0</v>
      </c>
      <c r="EZ120" s="87" t="n">
        <f aca="false">IF(AND($U120&gt;EY$6,$U120&lt;=EZ$6),+$T120,0)</f>
        <v>0</v>
      </c>
      <c r="FA120" s="87" t="n">
        <f aca="false">IF(AND($U120&gt;EZ$6,$U120&lt;=FA$6),+$T120,0)</f>
        <v>0</v>
      </c>
      <c r="FB120" s="87" t="n">
        <f aca="false">IF(AND($U120&gt;FA$6,$U120&lt;=FB$6),+$T120,0)</f>
        <v>0</v>
      </c>
      <c r="FC120" s="87" t="n">
        <f aca="false">IF(AND($U120&gt;FB$6,$U120&lt;=FC$6),+$T120,0)</f>
        <v>0</v>
      </c>
      <c r="FD120" s="87" t="n">
        <f aca="false">IF(AND($U120&gt;FC$6,$U120&lt;=FD$6),+$T120,0)</f>
        <v>0</v>
      </c>
      <c r="FE120" s="87" t="n">
        <f aca="false">IF(AND($U120&gt;FD$6,$U120&lt;=FE$6),+$T120,0)</f>
        <v>0</v>
      </c>
      <c r="FF120" s="87" t="n">
        <f aca="false">IF(AND($U120&gt;FE$6,$U120&lt;=FF$6),+$T120,0)</f>
        <v>0</v>
      </c>
      <c r="FG120" s="87" t="n">
        <f aca="false">IF(AND($U120&gt;FF$6,$U120&lt;=FG$6),+$T120,0)</f>
        <v>0</v>
      </c>
      <c r="FH120" s="87" t="n">
        <f aca="false">IF(AND($U120&gt;FG$6,$U120&lt;=FH$6),+$T120,0)</f>
        <v>0</v>
      </c>
      <c r="FI120" s="87" t="n">
        <f aca="false">IF(AND($U120&gt;FH$6,$U120&lt;=FI$6),+$T120,0)</f>
        <v>0</v>
      </c>
      <c r="FJ120" s="87" t="n">
        <f aca="false">IF(AND($U120&gt;FI$6,$U120&lt;=FJ$6),+$T120,0)</f>
        <v>0</v>
      </c>
      <c r="FK120" s="87" t="n">
        <f aca="false">IF(AND($U120&gt;FJ$6,$U120&lt;=FK$6),+$T120,0)</f>
        <v>0</v>
      </c>
      <c r="FL120" s="87" t="n">
        <f aca="false">IF(AND($U120&gt;FK$6,$U120&lt;=FL$6),+$T120,0)</f>
        <v>0</v>
      </c>
      <c r="FM120" s="87" t="n">
        <f aca="false">IF(AND($U120&gt;FL$6,$U120&lt;=FM$6),+$T120,0)</f>
        <v>0</v>
      </c>
      <c r="FN120" s="87" t="n">
        <f aca="false">IF(AND($U120&gt;FM$6,$U120&lt;=FN$6),+$T120,0)</f>
        <v>0</v>
      </c>
      <c r="FO120" s="87" t="n">
        <f aca="false">IF(AND($U120&gt;FN$6,$U120&lt;=FO$6),+$T120,0)</f>
        <v>0</v>
      </c>
      <c r="FP120" s="87" t="n">
        <f aca="false">IF(AND($U120&gt;FO$6,$U120&lt;=FP$6),+$T120,0)</f>
        <v>0</v>
      </c>
      <c r="FQ120" s="87" t="n">
        <f aca="false">IF(AND($U120&gt;FP$6,$U120&lt;=FQ$6),+$T120,0)</f>
        <v>0</v>
      </c>
      <c r="FR120" s="87" t="n">
        <f aca="false">IF(AND($U120&gt;FQ$6,$U120&lt;=FR$6),+$T120,0)</f>
        <v>0</v>
      </c>
      <c r="FS120" s="87" t="n">
        <f aca="false">IF(AND($U120&gt;FR$6,$U120&lt;=FS$6),+$T120,0)</f>
        <v>0</v>
      </c>
      <c r="FT120" s="87" t="n">
        <f aca="false">IF(AND($U120&gt;FS$6,$U120&lt;=FT$6),+$T120,0)</f>
        <v>0</v>
      </c>
      <c r="FU120" s="87" t="n">
        <f aca="false">IF(AND($U120&gt;FT$6,$U120&lt;=FU$6),+$T120,0)</f>
        <v>0</v>
      </c>
      <c r="FV120" s="87" t="n">
        <f aca="false">IF(AND($U120&gt;FU$6,$U120&lt;=FV$6),+$T120,0)</f>
        <v>0</v>
      </c>
      <c r="FW120" s="87" t="n">
        <f aca="false">IF(AND($U120&gt;FV$6,$U120&lt;=FW$6),+$T120,0)</f>
        <v>0</v>
      </c>
      <c r="FX120" s="87" t="n">
        <f aca="false">IF(AND($U120&gt;FW$6,$U120&lt;=FX$6),+$T120,0)</f>
        <v>0</v>
      </c>
      <c r="FY120" s="87" t="n">
        <f aca="false">IF(AND($U120&gt;FX$6,$U120&lt;=FY$6),+$T120,0)</f>
        <v>0</v>
      </c>
      <c r="FZ120" s="87" t="n">
        <f aca="false">IF(AND($U120&gt;FY$6,$U120&lt;=FZ$6),+$T120,0)</f>
        <v>0</v>
      </c>
      <c r="GA120" s="87" t="n">
        <f aca="false">IF(AND($U120&gt;FZ$6,$U120&lt;=GA$6),+$T120,0)</f>
        <v>0</v>
      </c>
      <c r="GB120" s="87" t="n">
        <f aca="false">IF(AND($U120&gt;GA$6,$U120&lt;=GB$6),+$T120,0)</f>
        <v>0</v>
      </c>
      <c r="GC120" s="18"/>
      <c r="GD120" s="65" t="n">
        <f aca="false">SUM($X120:$GC120)</f>
        <v>20.2</v>
      </c>
      <c r="GE120" s="65" t="n">
        <f aca="false">+GD120-T120</f>
        <v>0</v>
      </c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  <c r="GX120" s="18"/>
      <c r="GY120" s="18"/>
      <c r="GZ120" s="18"/>
      <c r="HA120" s="18"/>
      <c r="HB120" s="18"/>
      <c r="HC120" s="18"/>
      <c r="HD120" s="18"/>
      <c r="HE120" s="18"/>
      <c r="HF120" s="18"/>
      <c r="HG120" s="18"/>
      <c r="HH120" s="18"/>
      <c r="HI120" s="18"/>
      <c r="HJ120" s="18"/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18"/>
      <c r="IA120" s="18"/>
      <c r="IB120" s="18"/>
      <c r="IC120" s="18"/>
      <c r="ID120" s="18"/>
      <c r="IE120" s="18"/>
      <c r="IF120" s="18"/>
      <c r="IG120" s="18"/>
      <c r="IH120" s="18"/>
      <c r="II120" s="18"/>
      <c r="IJ120" s="18"/>
      <c r="IK120" s="18"/>
      <c r="IL120" s="18"/>
      <c r="IM120" s="18"/>
      <c r="IN120" s="18"/>
      <c r="IO120" s="18"/>
      <c r="IP120" s="18"/>
      <c r="IQ120" s="18"/>
      <c r="IR120" s="18"/>
      <c r="IS120" s="18"/>
      <c r="IT120" s="18"/>
      <c r="IU120" s="18"/>
      <c r="IV120" s="18"/>
      <c r="IW120" s="18"/>
    </row>
    <row r="121" customFormat="false" ht="12.75" hidden="false" customHeight="false" outlineLevel="0" collapsed="false">
      <c r="A121" s="96" t="n">
        <v>5</v>
      </c>
      <c r="B121" s="86" t="s">
        <v>260</v>
      </c>
      <c r="C121" s="97" t="s">
        <v>257</v>
      </c>
      <c r="D121" s="98" t="s">
        <v>295</v>
      </c>
      <c r="E121" s="0" t="s">
        <v>296</v>
      </c>
      <c r="F121" s="99" t="n">
        <v>37134</v>
      </c>
      <c r="H121" s="88" t="s">
        <v>376</v>
      </c>
      <c r="I121" s="43" t="s">
        <v>377</v>
      </c>
      <c r="J121" s="39" t="s">
        <v>298</v>
      </c>
      <c r="K121" s="39"/>
      <c r="L121" s="101" t="s">
        <v>284</v>
      </c>
      <c r="M121" s="35"/>
      <c r="N121" s="35"/>
      <c r="O121" s="101"/>
      <c r="P121" s="101"/>
      <c r="Q121" s="101"/>
      <c r="R121" s="105" t="n">
        <v>16.7</v>
      </c>
      <c r="S121" s="101" t="s">
        <v>288</v>
      </c>
      <c r="T121" s="55" t="n">
        <f aca="false">IF($S121="USD",+$R121,VLOOKUP($S121,Rates!$A$3:$C$7,3)*$R121)</f>
        <v>16.7</v>
      </c>
      <c r="U121" s="122" t="n">
        <f aca="false">DATE(2010,6,1)</f>
        <v>40330</v>
      </c>
      <c r="V121" s="18"/>
      <c r="W121" s="18"/>
      <c r="X121" s="87" t="n">
        <f aca="false">IF(AND($U121&gt;W$6,$U121&lt;=X$6),+$T121,0)</f>
        <v>0</v>
      </c>
      <c r="Y121" s="87" t="n">
        <f aca="false">IF(AND($U121&gt;X$6,$U121&lt;=Y$6),+$T121,0)</f>
        <v>0</v>
      </c>
      <c r="Z121" s="87" t="n">
        <f aca="false">IF(AND($U121&gt;Y$6,$U121&lt;=Z$6),+$T121,0)</f>
        <v>0</v>
      </c>
      <c r="AA121" s="87" t="n">
        <f aca="false">IF(AND($U121&gt;Z$6,$U121&lt;=AA$6),+$T121,0)</f>
        <v>0</v>
      </c>
      <c r="AB121" s="87" t="n">
        <f aca="false">IF(AND($U121&gt;AA$6,$U121&lt;=AB$6),+$T121,0)</f>
        <v>0</v>
      </c>
      <c r="AC121" s="87" t="n">
        <f aca="false">IF(AND($U121&gt;AB$6,$U121&lt;=AC$6),+$T121,0)</f>
        <v>0</v>
      </c>
      <c r="AD121" s="87" t="n">
        <f aca="false">IF(AND($U121&gt;AC$6,$U121&lt;=AD$6),+$T121,0)</f>
        <v>0</v>
      </c>
      <c r="AE121" s="87" t="n">
        <f aca="false">IF(AND($U121&gt;AD$6,$U121&lt;=AE$6),+$T121,0)</f>
        <v>0</v>
      </c>
      <c r="AF121" s="87" t="n">
        <f aca="false">IF(AND($U121&gt;AE$6,$U121&lt;=AF$6),+$T121,0)</f>
        <v>0</v>
      </c>
      <c r="AG121" s="87" t="n">
        <f aca="false">IF(AND($U121&gt;AF$6,$U121&lt;=AG$6),+$T121,0)</f>
        <v>0</v>
      </c>
      <c r="AH121" s="87" t="n">
        <f aca="false">IF(AND($U121&gt;AG$6,$U121&lt;=AH$6),+$T121,0)</f>
        <v>0</v>
      </c>
      <c r="AI121" s="87" t="n">
        <f aca="false">IF(AND($U121&gt;AH$6,$U121&lt;=AI$6),+$T121,0)</f>
        <v>0</v>
      </c>
      <c r="AJ121" s="87" t="n">
        <f aca="false">IF(AND($U121&gt;AI$6,$U121&lt;=AJ$6),+$T121,0)</f>
        <v>0</v>
      </c>
      <c r="AK121" s="87" t="n">
        <f aca="false">IF(AND($U121&gt;AJ$6,$U121&lt;=AK$6),+$T121,0)</f>
        <v>0</v>
      </c>
      <c r="AL121" s="87" t="n">
        <f aca="false">IF(AND($U121&gt;AK$6,$U121&lt;=AL$6),+$T121,0)</f>
        <v>0</v>
      </c>
      <c r="AM121" s="87" t="n">
        <f aca="false">IF(AND($U121&gt;AL$6,$U121&lt;=AM$6),+$T121,0)</f>
        <v>0</v>
      </c>
      <c r="AN121" s="87" t="n">
        <f aca="false">IF(AND($U121&gt;AM$6,$U121&lt;=AN$6),+$T121,0)</f>
        <v>0</v>
      </c>
      <c r="AO121" s="87" t="n">
        <f aca="false">IF(AND($U121&gt;AN$6,$U121&lt;=AO$6),+$T121,0)</f>
        <v>0</v>
      </c>
      <c r="AP121" s="87" t="n">
        <f aca="false">IF(AND($U121&gt;AO$6,$U121&lt;=AP$6),+$T121,0)</f>
        <v>0</v>
      </c>
      <c r="AQ121" s="87" t="n">
        <f aca="false">IF(AND($U121&gt;AP$6,$U121&lt;=AQ$6),+$T121,0)</f>
        <v>0</v>
      </c>
      <c r="AR121" s="87" t="n">
        <f aca="false">IF(AND($U121&gt;AQ$6,$U121&lt;=AR$6),+$T121,0)</f>
        <v>0</v>
      </c>
      <c r="AS121" s="87" t="n">
        <f aca="false">IF(AND($U121&gt;AR$6,$U121&lt;=AS$6),+$T121,0)</f>
        <v>0</v>
      </c>
      <c r="AT121" s="87" t="n">
        <f aca="false">IF(AND($U121&gt;AS$6,$U121&lt;=AT$6),+$T121,0)</f>
        <v>0</v>
      </c>
      <c r="AU121" s="87" t="n">
        <f aca="false">IF(AND($U121&gt;AT$6,$U121&lt;=AU$6),+$T121,0)</f>
        <v>0</v>
      </c>
      <c r="AV121" s="87" t="n">
        <f aca="false">IF(AND($U121&gt;AU$6,$U121&lt;=AV$6),+$T121,0)</f>
        <v>0</v>
      </c>
      <c r="AW121" s="87" t="n">
        <f aca="false">IF(AND($U121&gt;AV$6,$U121&lt;=AW$6),+$T121,0)</f>
        <v>0</v>
      </c>
      <c r="AX121" s="87" t="n">
        <f aca="false">IF(AND($U121&gt;AW$6,$U121&lt;=AX$6),+$T121,0)</f>
        <v>0</v>
      </c>
      <c r="AY121" s="87" t="n">
        <f aca="false">IF(AND($U121&gt;AX$6,$U121&lt;=AY$6),+$T121,0)</f>
        <v>0</v>
      </c>
      <c r="AZ121" s="87" t="n">
        <f aca="false">IF(AND($U121&gt;AY$6,$U121&lt;=AZ$6),+$T121,0)</f>
        <v>0</v>
      </c>
      <c r="BA121" s="87" t="n">
        <f aca="false">IF(AND($U121&gt;AZ$6,$U121&lt;=BA$6),+$T121,0)</f>
        <v>0</v>
      </c>
      <c r="BB121" s="87" t="n">
        <f aca="false">IF(AND($U121&gt;BA$6,$U121&lt;=BB$6),+$T121,0)</f>
        <v>0</v>
      </c>
      <c r="BC121" s="87" t="n">
        <f aca="false">IF(AND($U121&gt;BB$6,$U121&lt;=BC$6),+$T121,0)</f>
        <v>0</v>
      </c>
      <c r="BD121" s="87" t="n">
        <f aca="false">IF(AND($U121&gt;BC$6,$U121&lt;=BD$6),+$T121,0)</f>
        <v>0</v>
      </c>
      <c r="BE121" s="87" t="n">
        <f aca="false">IF(AND($U121&gt;BD$6,$U121&lt;=BE$6),+$T121,0)</f>
        <v>0</v>
      </c>
      <c r="BF121" s="87" t="n">
        <f aca="false">IF(AND($U121&gt;BE$6,$U121&lt;=BF$6),+$T121,0)</f>
        <v>0</v>
      </c>
      <c r="BG121" s="87" t="n">
        <f aca="false">IF(AND($U121&gt;BF$6,$U121&lt;=BG$6),+$T121,0)</f>
        <v>16.7</v>
      </c>
      <c r="BH121" s="87" t="n">
        <f aca="false">IF(AND($U121&gt;BG$6,$U121&lt;=BH$6),+$T121,0)</f>
        <v>0</v>
      </c>
      <c r="BI121" s="87" t="n">
        <f aca="false">IF(AND($U121&gt;BH$6,$U121&lt;=BI$6),+$T121,0)</f>
        <v>0</v>
      </c>
      <c r="BJ121" s="87" t="n">
        <f aca="false">IF(AND($U121&gt;BI$6,$U121&lt;=BJ$6),+$T121,0)</f>
        <v>0</v>
      </c>
      <c r="BK121" s="87" t="n">
        <f aca="false">IF(AND($U121&gt;BJ$6,$U121&lt;=BK$6),+$T121,0)</f>
        <v>0</v>
      </c>
      <c r="BL121" s="87" t="n">
        <f aca="false">IF(AND($U121&gt;BK$6,$U121&lt;=BL$6),+$T121,0)</f>
        <v>0</v>
      </c>
      <c r="BM121" s="87" t="n">
        <f aca="false">IF(AND($U121&gt;BL$6,$U121&lt;=BM$6),+$T121,0)</f>
        <v>0</v>
      </c>
      <c r="BN121" s="87" t="n">
        <f aca="false">IF(AND($U121&gt;BM$6,$U121&lt;=BN$6),+$T121,0)</f>
        <v>0</v>
      </c>
      <c r="BO121" s="87" t="n">
        <f aca="false">IF(AND($U121&gt;BN$6,$U121&lt;=BO$6),+$T121,0)</f>
        <v>0</v>
      </c>
      <c r="BP121" s="87" t="n">
        <f aca="false">IF(AND($U121&gt;BO$6,$U121&lt;=BP$6),+$T121,0)</f>
        <v>0</v>
      </c>
      <c r="BQ121" s="87" t="n">
        <f aca="false">IF(AND($U121&gt;BP$6,$U121&lt;=BQ$6),+$T121,0)</f>
        <v>0</v>
      </c>
      <c r="BR121" s="87" t="n">
        <f aca="false">IF(AND($U121&gt;BQ$6,$U121&lt;=BR$6),+$T121,0)</f>
        <v>0</v>
      </c>
      <c r="BS121" s="87" t="n">
        <f aca="false">IF(AND($U121&gt;BR$6,$U121&lt;=BS$6),+$T121,0)</f>
        <v>0</v>
      </c>
      <c r="BT121" s="87" t="n">
        <f aca="false">IF(AND($U121&gt;BS$6,$U121&lt;=BT$6),+$T121,0)</f>
        <v>0</v>
      </c>
      <c r="BU121" s="87" t="n">
        <f aca="false">IF(AND($U121&gt;BT$6,$U121&lt;=BU$6),+$T121,0)</f>
        <v>0</v>
      </c>
      <c r="BV121" s="87" t="n">
        <f aca="false">IF(AND($U121&gt;BU$6,$U121&lt;=BV$6),+$T121,0)</f>
        <v>0</v>
      </c>
      <c r="BW121" s="87" t="n">
        <f aca="false">IF(AND($U121&gt;BV$6,$U121&lt;=BW$6),+$T121,0)</f>
        <v>0</v>
      </c>
      <c r="BX121" s="87" t="n">
        <f aca="false">IF(AND($U121&gt;BW$6,$U121&lt;=BX$6),+$T121,0)</f>
        <v>0</v>
      </c>
      <c r="BY121" s="87" t="n">
        <f aca="false">IF(AND($U121&gt;BX$6,$U121&lt;=BY$6),+$T121,0)</f>
        <v>0</v>
      </c>
      <c r="BZ121" s="87" t="n">
        <f aca="false">IF(AND($U121&gt;BY$6,$U121&lt;=BZ$6),+$T121,0)</f>
        <v>0</v>
      </c>
      <c r="CA121" s="87" t="n">
        <f aca="false">IF(AND($U121&gt;BZ$6,$U121&lt;=CA$6),+$T121,0)</f>
        <v>0</v>
      </c>
      <c r="CB121" s="87" t="n">
        <f aca="false">IF(AND($U121&gt;CA$6,$U121&lt;=CB$6),+$T121,0)</f>
        <v>0</v>
      </c>
      <c r="CC121" s="87" t="n">
        <f aca="false">IF(AND($U121&gt;CB$6,$U121&lt;=CC$6),+$T121,0)</f>
        <v>0</v>
      </c>
      <c r="CD121" s="87" t="n">
        <f aca="false">IF(AND($U121&gt;CC$6,$U121&lt;=CD$6),+$T121,0)</f>
        <v>0</v>
      </c>
      <c r="CE121" s="87" t="n">
        <f aca="false">IF(AND($U121&gt;CD$6,$U121&lt;=CE$6),+$T121,0)</f>
        <v>0</v>
      </c>
      <c r="CF121" s="87" t="n">
        <f aca="false">IF(AND($U121&gt;CE$6,$U121&lt;=CF$6),+$T121,0)</f>
        <v>0</v>
      </c>
      <c r="CG121" s="87" t="n">
        <f aca="false">IF(AND($U121&gt;CF$6,$U121&lt;=CG$6),+$T121,0)</f>
        <v>0</v>
      </c>
      <c r="CH121" s="87" t="n">
        <f aca="false">IF(AND($U121&gt;CG$6,$U121&lt;=CH$6),+$T121,0)</f>
        <v>0</v>
      </c>
      <c r="CI121" s="87" t="n">
        <f aca="false">IF(AND($U121&gt;CH$6,$U121&lt;=CI$6),+$T121,0)</f>
        <v>0</v>
      </c>
      <c r="CJ121" s="87" t="n">
        <f aca="false">IF(AND($U121&gt;CI$6,$U121&lt;=CJ$6),+$T121,0)</f>
        <v>0</v>
      </c>
      <c r="CK121" s="87" t="n">
        <f aca="false">IF(AND($U121&gt;CJ$6,$U121&lt;=CK$6),+$T121,0)</f>
        <v>0</v>
      </c>
      <c r="CL121" s="87" t="n">
        <f aca="false">IF(AND($U121&gt;CK$6,$U121&lt;=CL$6),+$T121,0)</f>
        <v>0</v>
      </c>
      <c r="CM121" s="87" t="n">
        <f aca="false">IF(AND($U121&gt;CL$6,$U121&lt;=CM$6),+$T121,0)</f>
        <v>0</v>
      </c>
      <c r="CN121" s="87" t="n">
        <f aca="false">IF(AND($U121&gt;CM$6,$U121&lt;=CN$6),+$T121,0)</f>
        <v>0</v>
      </c>
      <c r="CO121" s="87" t="n">
        <f aca="false">IF(AND($U121&gt;CN$6,$U121&lt;=CO$6),+$T121,0)</f>
        <v>0</v>
      </c>
      <c r="CP121" s="87" t="n">
        <f aca="false">IF(AND($U121&gt;CO$6,$U121&lt;=CP$6),+$T121,0)</f>
        <v>0</v>
      </c>
      <c r="CQ121" s="87" t="n">
        <f aca="false">IF(AND($U121&gt;CP$6,$U121&lt;=CQ$6),+$T121,0)</f>
        <v>0</v>
      </c>
      <c r="CR121" s="87" t="n">
        <f aca="false">IF(AND($U121&gt;CQ$6,$U121&lt;=CR$6),+$T121,0)</f>
        <v>0</v>
      </c>
      <c r="CS121" s="87" t="n">
        <f aca="false">IF(AND($U121&gt;CR$6,$U121&lt;=CS$6),+$T121,0)</f>
        <v>0</v>
      </c>
      <c r="CT121" s="87" t="n">
        <f aca="false">IF(AND($U121&gt;CS$6,$U121&lt;=CT$6),+$T121,0)</f>
        <v>0</v>
      </c>
      <c r="CU121" s="87" t="n">
        <f aca="false">IF(AND($U121&gt;CT$6,$U121&lt;=CU$6),+$T121,0)</f>
        <v>0</v>
      </c>
      <c r="CV121" s="87" t="n">
        <f aca="false">IF(AND($U121&gt;CU$6,$U121&lt;=CV$6),+$T121,0)</f>
        <v>0</v>
      </c>
      <c r="CW121" s="87" t="n">
        <f aca="false">IF(AND($U121&gt;CV$6,$U121&lt;=CW$6),+$T121,0)</f>
        <v>0</v>
      </c>
      <c r="CX121" s="87" t="n">
        <f aca="false">IF(AND($U121&gt;CW$6,$U121&lt;=CX$6),+$T121,0)</f>
        <v>0</v>
      </c>
      <c r="CY121" s="87" t="n">
        <f aca="false">IF(AND($U121&gt;CX$6,$U121&lt;=CY$6),+$T121,0)</f>
        <v>0</v>
      </c>
      <c r="CZ121" s="87" t="n">
        <f aca="false">IF(AND($U121&gt;CY$6,$U121&lt;=CZ$6),+$T121,0)</f>
        <v>0</v>
      </c>
      <c r="DA121" s="87" t="n">
        <f aca="false">IF(AND($U121&gt;CZ$6,$U121&lt;=DA$6),+$T121,0)</f>
        <v>0</v>
      </c>
      <c r="DB121" s="87" t="n">
        <f aca="false">IF(AND($U121&gt;DA$6,$U121&lt;=DB$6),+$T121,0)</f>
        <v>0</v>
      </c>
      <c r="DC121" s="87" t="n">
        <f aca="false">IF(AND($U121&gt;DB$6,$U121&lt;=DC$6),+$T121,0)</f>
        <v>0</v>
      </c>
      <c r="DD121" s="87" t="n">
        <f aca="false">IF(AND($U121&gt;DC$6,$U121&lt;=DD$6),+$T121,0)</f>
        <v>0</v>
      </c>
      <c r="DE121" s="87" t="n">
        <f aca="false">IF(AND($U121&gt;DD$6,$U121&lt;=DE$6),+$T121,0)</f>
        <v>0</v>
      </c>
      <c r="DF121" s="87" t="n">
        <f aca="false">IF(AND($U121&gt;DE$6,$U121&lt;=DF$6),+$T121,0)</f>
        <v>0</v>
      </c>
      <c r="DG121" s="87" t="n">
        <f aca="false">IF(AND($U121&gt;DF$6,$U121&lt;=DG$6),+$T121,0)</f>
        <v>0</v>
      </c>
      <c r="DH121" s="87" t="n">
        <f aca="false">IF(AND($U121&gt;DG$6,$U121&lt;=DH$6),+$T121,0)</f>
        <v>0</v>
      </c>
      <c r="DI121" s="87" t="n">
        <f aca="false">IF(AND($U121&gt;DH$6,$U121&lt;=DI$6),+$T121,0)</f>
        <v>0</v>
      </c>
      <c r="DJ121" s="87" t="n">
        <f aca="false">IF(AND($U121&gt;DI$6,$U121&lt;=DJ$6),+$T121,0)</f>
        <v>0</v>
      </c>
      <c r="DK121" s="87" t="n">
        <f aca="false">IF(AND($U121&gt;DJ$6,$U121&lt;=DK$6),+$T121,0)</f>
        <v>0</v>
      </c>
      <c r="DL121" s="87" t="n">
        <f aca="false">IF(AND($U121&gt;DK$6,$U121&lt;=DL$6),+$T121,0)</f>
        <v>0</v>
      </c>
      <c r="DM121" s="87" t="n">
        <f aca="false">IF(AND($U121&gt;DL$6,$U121&lt;=DM$6),+$T121,0)</f>
        <v>0</v>
      </c>
      <c r="DN121" s="87" t="n">
        <f aca="false">IF(AND($U121&gt;DM$6,$U121&lt;=DN$6),+$T121,0)</f>
        <v>0</v>
      </c>
      <c r="DO121" s="87" t="n">
        <f aca="false">IF(AND($U121&gt;DN$6,$U121&lt;=DO$6),+$T121,0)</f>
        <v>0</v>
      </c>
      <c r="DP121" s="87" t="n">
        <f aca="false">IF(AND($U121&gt;DO$6,$U121&lt;=DP$6),+$T121,0)</f>
        <v>0</v>
      </c>
      <c r="DQ121" s="87" t="n">
        <f aca="false">IF(AND($U121&gt;DP$6,$U121&lt;=DQ$6),+$T121,0)</f>
        <v>0</v>
      </c>
      <c r="DR121" s="87" t="n">
        <f aca="false">IF(AND($U121&gt;DQ$6,$U121&lt;=DR$6),+$T121,0)</f>
        <v>0</v>
      </c>
      <c r="DS121" s="87" t="n">
        <f aca="false">IF(AND($U121&gt;DR$6,$U121&lt;=DS$6),+$T121,0)</f>
        <v>0</v>
      </c>
      <c r="DT121" s="87" t="n">
        <f aca="false">IF(AND($U121&gt;DS$6,$U121&lt;=DT$6),+$T121,0)</f>
        <v>0</v>
      </c>
      <c r="DU121" s="87" t="n">
        <f aca="false">IF(AND($U121&gt;DT$6,$U121&lt;=DU$6),+$T121,0)</f>
        <v>0</v>
      </c>
      <c r="DV121" s="87" t="n">
        <f aca="false">IF(AND($U121&gt;DU$6,$U121&lt;=DV$6),+$T121,0)</f>
        <v>0</v>
      </c>
      <c r="DW121" s="87" t="n">
        <f aca="false">IF(AND($U121&gt;DV$6,$U121&lt;=DW$6),+$T121,0)</f>
        <v>0</v>
      </c>
      <c r="DX121" s="87" t="n">
        <f aca="false">IF(AND($U121&gt;DW$6,$U121&lt;=DX$6),+$T121,0)</f>
        <v>0</v>
      </c>
      <c r="DY121" s="87" t="n">
        <f aca="false">IF(AND($U121&gt;DX$6,$U121&lt;=DY$6),+$T121,0)</f>
        <v>0</v>
      </c>
      <c r="DZ121" s="87" t="n">
        <f aca="false">IF(AND($U121&gt;DY$6,$U121&lt;=DZ$6),+$T121,0)</f>
        <v>0</v>
      </c>
      <c r="EA121" s="87" t="n">
        <f aca="false">IF(AND($U121&gt;DZ$6,$U121&lt;=EA$6),+$T121,0)</f>
        <v>0</v>
      </c>
      <c r="EB121" s="87" t="n">
        <f aca="false">IF(AND($U121&gt;EA$6,$U121&lt;=EB$6),+$T121,0)</f>
        <v>0</v>
      </c>
      <c r="EC121" s="87" t="n">
        <f aca="false">IF(AND($U121&gt;EB$6,$U121&lt;=EC$6),+$T121,0)</f>
        <v>0</v>
      </c>
      <c r="ED121" s="87" t="n">
        <f aca="false">IF(AND($U121&gt;EC$6,$U121&lt;=ED$6),+$T121,0)</f>
        <v>0</v>
      </c>
      <c r="EE121" s="87" t="n">
        <f aca="false">IF(AND($U121&gt;ED$6,$U121&lt;=EE$6),+$T121,0)</f>
        <v>0</v>
      </c>
      <c r="EF121" s="87" t="n">
        <f aca="false">IF(AND($U121&gt;EE$6,$U121&lt;=EF$6),+$T121,0)</f>
        <v>0</v>
      </c>
      <c r="EG121" s="87" t="n">
        <f aca="false">IF(AND($U121&gt;EF$6,$U121&lt;=EG$6),+$T121,0)</f>
        <v>0</v>
      </c>
      <c r="EH121" s="87" t="n">
        <f aca="false">IF(AND($U121&gt;EG$6,$U121&lt;=EH$6),+$T121,0)</f>
        <v>0</v>
      </c>
      <c r="EI121" s="87" t="n">
        <f aca="false">IF(AND($U121&gt;EH$6,$U121&lt;=EI$6),+$T121,0)</f>
        <v>0</v>
      </c>
      <c r="EJ121" s="87" t="n">
        <f aca="false">IF(AND($U121&gt;EI$6,$U121&lt;=EJ$6),+$T121,0)</f>
        <v>0</v>
      </c>
      <c r="EK121" s="87" t="n">
        <f aca="false">IF(AND($U121&gt;EJ$6,$U121&lt;=EK$6),+$T121,0)</f>
        <v>0</v>
      </c>
      <c r="EL121" s="87" t="n">
        <f aca="false">IF(AND($U121&gt;EK$6,$U121&lt;=EL$6),+$T121,0)</f>
        <v>0</v>
      </c>
      <c r="EM121" s="87" t="n">
        <f aca="false">IF(AND($U121&gt;EL$6,$U121&lt;=EM$6),+$T121,0)</f>
        <v>0</v>
      </c>
      <c r="EN121" s="87" t="n">
        <f aca="false">IF(AND($U121&gt;EM$6,$U121&lt;=EN$6),+$T121,0)</f>
        <v>0</v>
      </c>
      <c r="EO121" s="87" t="n">
        <f aca="false">IF(AND($U121&gt;EN$6,$U121&lt;=EO$6),+$T121,0)</f>
        <v>0</v>
      </c>
      <c r="EP121" s="87" t="n">
        <f aca="false">IF(AND($U121&gt;EO$6,$U121&lt;=EP$6),+$T121,0)</f>
        <v>0</v>
      </c>
      <c r="EQ121" s="87" t="n">
        <f aca="false">IF(AND($U121&gt;EP$6,$U121&lt;=EQ$6),+$T121,0)</f>
        <v>0</v>
      </c>
      <c r="ER121" s="87" t="n">
        <f aca="false">IF(AND($U121&gt;EQ$6,$U121&lt;=ER$6),+$T121,0)</f>
        <v>0</v>
      </c>
      <c r="ES121" s="87" t="n">
        <f aca="false">IF(AND($U121&gt;ER$6,$U121&lt;=ES$6),+$T121,0)</f>
        <v>0</v>
      </c>
      <c r="ET121" s="87" t="n">
        <f aca="false">IF(AND($U121&gt;ES$6,$U121&lt;=ET$6),+$T121,0)</f>
        <v>0</v>
      </c>
      <c r="EU121" s="87" t="n">
        <f aca="false">IF(AND($U121&gt;ET$6,$U121&lt;=EU$6),+$T121,0)</f>
        <v>0</v>
      </c>
      <c r="EV121" s="87" t="n">
        <f aca="false">IF(AND($U121&gt;EU$6,$U121&lt;=EV$6),+$T121,0)</f>
        <v>0</v>
      </c>
      <c r="EW121" s="87" t="n">
        <f aca="false">IF(AND($U121&gt;EV$6,$U121&lt;=EW$6),+$T121,0)</f>
        <v>0</v>
      </c>
      <c r="EX121" s="87" t="n">
        <f aca="false">IF(AND($U121&gt;EW$6,$U121&lt;=EX$6),+$T121,0)</f>
        <v>0</v>
      </c>
      <c r="EY121" s="87" t="n">
        <f aca="false">IF(AND($U121&gt;EX$6,$U121&lt;=EY$6),+$T121,0)</f>
        <v>0</v>
      </c>
      <c r="EZ121" s="87" t="n">
        <f aca="false">IF(AND($U121&gt;EY$6,$U121&lt;=EZ$6),+$T121,0)</f>
        <v>0</v>
      </c>
      <c r="FA121" s="87" t="n">
        <f aca="false">IF(AND($U121&gt;EZ$6,$U121&lt;=FA$6),+$T121,0)</f>
        <v>0</v>
      </c>
      <c r="FB121" s="87" t="n">
        <f aca="false">IF(AND($U121&gt;FA$6,$U121&lt;=FB$6),+$T121,0)</f>
        <v>0</v>
      </c>
      <c r="FC121" s="87" t="n">
        <f aca="false">IF(AND($U121&gt;FB$6,$U121&lt;=FC$6),+$T121,0)</f>
        <v>0</v>
      </c>
      <c r="FD121" s="87" t="n">
        <f aca="false">IF(AND($U121&gt;FC$6,$U121&lt;=FD$6),+$T121,0)</f>
        <v>0</v>
      </c>
      <c r="FE121" s="87" t="n">
        <f aca="false">IF(AND($U121&gt;FD$6,$U121&lt;=FE$6),+$T121,0)</f>
        <v>0</v>
      </c>
      <c r="FF121" s="87" t="n">
        <f aca="false">IF(AND($U121&gt;FE$6,$U121&lt;=FF$6),+$T121,0)</f>
        <v>0</v>
      </c>
      <c r="FG121" s="87" t="n">
        <f aca="false">IF(AND($U121&gt;FF$6,$U121&lt;=FG$6),+$T121,0)</f>
        <v>0</v>
      </c>
      <c r="FH121" s="87" t="n">
        <f aca="false">IF(AND($U121&gt;FG$6,$U121&lt;=FH$6),+$T121,0)</f>
        <v>0</v>
      </c>
      <c r="FI121" s="87" t="n">
        <f aca="false">IF(AND($U121&gt;FH$6,$U121&lt;=FI$6),+$T121,0)</f>
        <v>0</v>
      </c>
      <c r="FJ121" s="87" t="n">
        <f aca="false">IF(AND($U121&gt;FI$6,$U121&lt;=FJ$6),+$T121,0)</f>
        <v>0</v>
      </c>
      <c r="FK121" s="87" t="n">
        <f aca="false">IF(AND($U121&gt;FJ$6,$U121&lt;=FK$6),+$T121,0)</f>
        <v>0</v>
      </c>
      <c r="FL121" s="87" t="n">
        <f aca="false">IF(AND($U121&gt;FK$6,$U121&lt;=FL$6),+$T121,0)</f>
        <v>0</v>
      </c>
      <c r="FM121" s="87" t="n">
        <f aca="false">IF(AND($U121&gt;FL$6,$U121&lt;=FM$6),+$T121,0)</f>
        <v>0</v>
      </c>
      <c r="FN121" s="87" t="n">
        <f aca="false">IF(AND($U121&gt;FM$6,$U121&lt;=FN$6),+$T121,0)</f>
        <v>0</v>
      </c>
      <c r="FO121" s="87" t="n">
        <f aca="false">IF(AND($U121&gt;FN$6,$U121&lt;=FO$6),+$T121,0)</f>
        <v>0</v>
      </c>
      <c r="FP121" s="87" t="n">
        <f aca="false">IF(AND($U121&gt;FO$6,$U121&lt;=FP$6),+$T121,0)</f>
        <v>0</v>
      </c>
      <c r="FQ121" s="87" t="n">
        <f aca="false">IF(AND($U121&gt;FP$6,$U121&lt;=FQ$6),+$T121,0)</f>
        <v>0</v>
      </c>
      <c r="FR121" s="87" t="n">
        <f aca="false">IF(AND($U121&gt;FQ$6,$U121&lt;=FR$6),+$T121,0)</f>
        <v>0</v>
      </c>
      <c r="FS121" s="87" t="n">
        <f aca="false">IF(AND($U121&gt;FR$6,$U121&lt;=FS$6),+$T121,0)</f>
        <v>0</v>
      </c>
      <c r="FT121" s="87" t="n">
        <f aca="false">IF(AND($U121&gt;FS$6,$U121&lt;=FT$6),+$T121,0)</f>
        <v>0</v>
      </c>
      <c r="FU121" s="87" t="n">
        <f aca="false">IF(AND($U121&gt;FT$6,$U121&lt;=FU$6),+$T121,0)</f>
        <v>0</v>
      </c>
      <c r="FV121" s="87" t="n">
        <f aca="false">IF(AND($U121&gt;FU$6,$U121&lt;=FV$6),+$T121,0)</f>
        <v>0</v>
      </c>
      <c r="FW121" s="87" t="n">
        <f aca="false">IF(AND($U121&gt;FV$6,$U121&lt;=FW$6),+$T121,0)</f>
        <v>0</v>
      </c>
      <c r="FX121" s="87" t="n">
        <f aca="false">IF(AND($U121&gt;FW$6,$U121&lt;=FX$6),+$T121,0)</f>
        <v>0</v>
      </c>
      <c r="FY121" s="87" t="n">
        <f aca="false">IF(AND($U121&gt;FX$6,$U121&lt;=FY$6),+$T121,0)</f>
        <v>0</v>
      </c>
      <c r="FZ121" s="87" t="n">
        <f aca="false">IF(AND($U121&gt;FY$6,$U121&lt;=FZ$6),+$T121,0)</f>
        <v>0</v>
      </c>
      <c r="GA121" s="87" t="n">
        <f aca="false">IF(AND($U121&gt;FZ$6,$U121&lt;=GA$6),+$T121,0)</f>
        <v>0</v>
      </c>
      <c r="GB121" s="87" t="n">
        <f aca="false">IF(AND($U121&gt;GA$6,$U121&lt;=GB$6),+$T121,0)</f>
        <v>0</v>
      </c>
      <c r="GC121" s="18"/>
      <c r="GD121" s="65" t="n">
        <f aca="false">SUM($X121:$GC121)</f>
        <v>16.7</v>
      </c>
      <c r="GE121" s="65" t="n">
        <f aca="false">+GD121-T121</f>
        <v>0</v>
      </c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18"/>
      <c r="IC121" s="18"/>
      <c r="ID121" s="18"/>
      <c r="IE121" s="18"/>
      <c r="IF121" s="18"/>
      <c r="IG121" s="18"/>
      <c r="IH121" s="18"/>
      <c r="II121" s="18"/>
      <c r="IJ121" s="18"/>
      <c r="IK121" s="18"/>
      <c r="IL121" s="18"/>
      <c r="IM121" s="18"/>
      <c r="IN121" s="18"/>
      <c r="IO121" s="18"/>
      <c r="IP121" s="18"/>
      <c r="IQ121" s="18"/>
      <c r="IR121" s="18"/>
      <c r="IS121" s="18"/>
      <c r="IT121" s="18"/>
      <c r="IU121" s="18"/>
      <c r="IV121" s="18"/>
      <c r="IW121" s="18"/>
    </row>
    <row r="122" customFormat="false" ht="12.75" hidden="false" customHeight="false" outlineLevel="0" collapsed="false">
      <c r="A122" s="96" t="n">
        <v>5</v>
      </c>
      <c r="B122" s="86" t="s">
        <v>260</v>
      </c>
      <c r="C122" s="97" t="s">
        <v>257</v>
      </c>
      <c r="D122" s="98" t="s">
        <v>295</v>
      </c>
      <c r="E122" s="0" t="s">
        <v>296</v>
      </c>
      <c r="F122" s="99" t="n">
        <v>37134</v>
      </c>
      <c r="H122" s="88" t="s">
        <v>376</v>
      </c>
      <c r="I122" s="43" t="s">
        <v>377</v>
      </c>
      <c r="J122" s="39" t="s">
        <v>298</v>
      </c>
      <c r="K122" s="39"/>
      <c r="L122" s="101" t="s">
        <v>284</v>
      </c>
      <c r="M122" s="35"/>
      <c r="N122" s="35"/>
      <c r="O122" s="101"/>
      <c r="P122" s="101"/>
      <c r="Q122" s="101"/>
      <c r="R122" s="105" t="n">
        <v>9.6</v>
      </c>
      <c r="S122" s="101" t="s">
        <v>288</v>
      </c>
      <c r="T122" s="55" t="n">
        <f aca="false">IF($S122="USD",+$R122,VLOOKUP($S122,Rates!$A$3:$C$7,3)*$R122)</f>
        <v>9.6</v>
      </c>
      <c r="U122" s="122" t="n">
        <f aca="false">DATE(2014,8,1)</f>
        <v>41852</v>
      </c>
      <c r="V122" s="18"/>
      <c r="W122" s="18"/>
      <c r="X122" s="87" t="n">
        <f aca="false">IF(AND($U122&gt;W$6,$U122&lt;=X$6),+$T122,0)</f>
        <v>0</v>
      </c>
      <c r="Y122" s="87" t="n">
        <f aca="false">IF(AND($U122&gt;X$6,$U122&lt;=Y$6),+$T122,0)</f>
        <v>0</v>
      </c>
      <c r="Z122" s="87" t="n">
        <f aca="false">IF(AND($U122&gt;Y$6,$U122&lt;=Z$6),+$T122,0)</f>
        <v>0</v>
      </c>
      <c r="AA122" s="87" t="n">
        <f aca="false">IF(AND($U122&gt;Z$6,$U122&lt;=AA$6),+$T122,0)</f>
        <v>0</v>
      </c>
      <c r="AB122" s="87" t="n">
        <f aca="false">IF(AND($U122&gt;AA$6,$U122&lt;=AB$6),+$T122,0)</f>
        <v>0</v>
      </c>
      <c r="AC122" s="87" t="n">
        <f aca="false">IF(AND($U122&gt;AB$6,$U122&lt;=AC$6),+$T122,0)</f>
        <v>0</v>
      </c>
      <c r="AD122" s="87" t="n">
        <f aca="false">IF(AND($U122&gt;AC$6,$U122&lt;=AD$6),+$T122,0)</f>
        <v>0</v>
      </c>
      <c r="AE122" s="87" t="n">
        <f aca="false">IF(AND($U122&gt;AD$6,$U122&lt;=AE$6),+$T122,0)</f>
        <v>0</v>
      </c>
      <c r="AF122" s="87" t="n">
        <f aca="false">IF(AND($U122&gt;AE$6,$U122&lt;=AF$6),+$T122,0)</f>
        <v>0</v>
      </c>
      <c r="AG122" s="87" t="n">
        <f aca="false">IF(AND($U122&gt;AF$6,$U122&lt;=AG$6),+$T122,0)</f>
        <v>0</v>
      </c>
      <c r="AH122" s="87" t="n">
        <f aca="false">IF(AND($U122&gt;AG$6,$U122&lt;=AH$6),+$T122,0)</f>
        <v>0</v>
      </c>
      <c r="AI122" s="87" t="n">
        <f aca="false">IF(AND($U122&gt;AH$6,$U122&lt;=AI$6),+$T122,0)</f>
        <v>0</v>
      </c>
      <c r="AJ122" s="87" t="n">
        <f aca="false">IF(AND($U122&gt;AI$6,$U122&lt;=AJ$6),+$T122,0)</f>
        <v>0</v>
      </c>
      <c r="AK122" s="87" t="n">
        <f aca="false">IF(AND($U122&gt;AJ$6,$U122&lt;=AK$6),+$T122,0)</f>
        <v>0</v>
      </c>
      <c r="AL122" s="87" t="n">
        <f aca="false">IF(AND($U122&gt;AK$6,$U122&lt;=AL$6),+$T122,0)</f>
        <v>0</v>
      </c>
      <c r="AM122" s="87" t="n">
        <f aca="false">IF(AND($U122&gt;AL$6,$U122&lt;=AM$6),+$T122,0)</f>
        <v>0</v>
      </c>
      <c r="AN122" s="87" t="n">
        <f aca="false">IF(AND($U122&gt;AM$6,$U122&lt;=AN$6),+$T122,0)</f>
        <v>0</v>
      </c>
      <c r="AO122" s="87" t="n">
        <f aca="false">IF(AND($U122&gt;AN$6,$U122&lt;=AO$6),+$T122,0)</f>
        <v>0</v>
      </c>
      <c r="AP122" s="87" t="n">
        <f aca="false">IF(AND($U122&gt;AO$6,$U122&lt;=AP$6),+$T122,0)</f>
        <v>0</v>
      </c>
      <c r="AQ122" s="87" t="n">
        <f aca="false">IF(AND($U122&gt;AP$6,$U122&lt;=AQ$6),+$T122,0)</f>
        <v>0</v>
      </c>
      <c r="AR122" s="87" t="n">
        <f aca="false">IF(AND($U122&gt;AQ$6,$U122&lt;=AR$6),+$T122,0)</f>
        <v>0</v>
      </c>
      <c r="AS122" s="87" t="n">
        <f aca="false">IF(AND($U122&gt;AR$6,$U122&lt;=AS$6),+$T122,0)</f>
        <v>0</v>
      </c>
      <c r="AT122" s="87" t="n">
        <f aca="false">IF(AND($U122&gt;AS$6,$U122&lt;=AT$6),+$T122,0)</f>
        <v>0</v>
      </c>
      <c r="AU122" s="87" t="n">
        <f aca="false">IF(AND($U122&gt;AT$6,$U122&lt;=AU$6),+$T122,0)</f>
        <v>0</v>
      </c>
      <c r="AV122" s="87" t="n">
        <f aca="false">IF(AND($U122&gt;AU$6,$U122&lt;=AV$6),+$T122,0)</f>
        <v>0</v>
      </c>
      <c r="AW122" s="87" t="n">
        <f aca="false">IF(AND($U122&gt;AV$6,$U122&lt;=AW$6),+$T122,0)</f>
        <v>0</v>
      </c>
      <c r="AX122" s="87" t="n">
        <f aca="false">IF(AND($U122&gt;AW$6,$U122&lt;=AX$6),+$T122,0)</f>
        <v>0</v>
      </c>
      <c r="AY122" s="87" t="n">
        <f aca="false">IF(AND($U122&gt;AX$6,$U122&lt;=AY$6),+$T122,0)</f>
        <v>0</v>
      </c>
      <c r="AZ122" s="87" t="n">
        <f aca="false">IF(AND($U122&gt;AY$6,$U122&lt;=AZ$6),+$T122,0)</f>
        <v>0</v>
      </c>
      <c r="BA122" s="87" t="n">
        <f aca="false">IF(AND($U122&gt;AZ$6,$U122&lt;=BA$6),+$T122,0)</f>
        <v>0</v>
      </c>
      <c r="BB122" s="87" t="n">
        <f aca="false">IF(AND($U122&gt;BA$6,$U122&lt;=BB$6),+$T122,0)</f>
        <v>0</v>
      </c>
      <c r="BC122" s="87" t="n">
        <f aca="false">IF(AND($U122&gt;BB$6,$U122&lt;=BC$6),+$T122,0)</f>
        <v>0</v>
      </c>
      <c r="BD122" s="87" t="n">
        <f aca="false">IF(AND($U122&gt;BC$6,$U122&lt;=BD$6),+$T122,0)</f>
        <v>0</v>
      </c>
      <c r="BE122" s="87" t="n">
        <f aca="false">IF(AND($U122&gt;BD$6,$U122&lt;=BE$6),+$T122,0)</f>
        <v>0</v>
      </c>
      <c r="BF122" s="87" t="n">
        <f aca="false">IF(AND($U122&gt;BE$6,$U122&lt;=BF$6),+$T122,0)</f>
        <v>0</v>
      </c>
      <c r="BG122" s="87" t="n">
        <f aca="false">IF(AND($U122&gt;BF$6,$U122&lt;=BG$6),+$T122,0)</f>
        <v>0</v>
      </c>
      <c r="BH122" s="87" t="n">
        <f aca="false">IF(AND($U122&gt;BG$6,$U122&lt;=BH$6),+$T122,0)</f>
        <v>0</v>
      </c>
      <c r="BI122" s="87" t="n">
        <f aca="false">IF(AND($U122&gt;BH$6,$U122&lt;=BI$6),+$T122,0)</f>
        <v>0</v>
      </c>
      <c r="BJ122" s="87" t="n">
        <f aca="false">IF(AND($U122&gt;BI$6,$U122&lt;=BJ$6),+$T122,0)</f>
        <v>0</v>
      </c>
      <c r="BK122" s="87" t="n">
        <f aca="false">IF(AND($U122&gt;BJ$6,$U122&lt;=BK$6),+$T122,0)</f>
        <v>0</v>
      </c>
      <c r="BL122" s="87" t="n">
        <f aca="false">IF(AND($U122&gt;BK$6,$U122&lt;=BL$6),+$T122,0)</f>
        <v>0</v>
      </c>
      <c r="BM122" s="87" t="n">
        <f aca="false">IF(AND($U122&gt;BL$6,$U122&lt;=BM$6),+$T122,0)</f>
        <v>0</v>
      </c>
      <c r="BN122" s="87" t="n">
        <f aca="false">IF(AND($U122&gt;BM$6,$U122&lt;=BN$6),+$T122,0)</f>
        <v>0</v>
      </c>
      <c r="BO122" s="87" t="n">
        <f aca="false">IF(AND($U122&gt;BN$6,$U122&lt;=BO$6),+$T122,0)</f>
        <v>0</v>
      </c>
      <c r="BP122" s="87" t="n">
        <f aca="false">IF(AND($U122&gt;BO$6,$U122&lt;=BP$6),+$T122,0)</f>
        <v>0</v>
      </c>
      <c r="BQ122" s="87" t="n">
        <f aca="false">IF(AND($U122&gt;BP$6,$U122&lt;=BQ$6),+$T122,0)</f>
        <v>0</v>
      </c>
      <c r="BR122" s="87" t="n">
        <f aca="false">IF(AND($U122&gt;BQ$6,$U122&lt;=BR$6),+$T122,0)</f>
        <v>0</v>
      </c>
      <c r="BS122" s="87" t="n">
        <f aca="false">IF(AND($U122&gt;BR$6,$U122&lt;=BS$6),+$T122,0)</f>
        <v>0</v>
      </c>
      <c r="BT122" s="87" t="n">
        <f aca="false">IF(AND($U122&gt;BS$6,$U122&lt;=BT$6),+$T122,0)</f>
        <v>0</v>
      </c>
      <c r="BU122" s="87" t="n">
        <f aca="false">IF(AND($U122&gt;BT$6,$U122&lt;=BU$6),+$T122,0)</f>
        <v>0</v>
      </c>
      <c r="BV122" s="87" t="n">
        <f aca="false">IF(AND($U122&gt;BU$6,$U122&lt;=BV$6),+$T122,0)</f>
        <v>0</v>
      </c>
      <c r="BW122" s="87" t="n">
        <f aca="false">IF(AND($U122&gt;BV$6,$U122&lt;=BW$6),+$T122,0)</f>
        <v>0</v>
      </c>
      <c r="BX122" s="87" t="n">
        <f aca="false">IF(AND($U122&gt;BW$6,$U122&lt;=BX$6),+$T122,0)</f>
        <v>9.6</v>
      </c>
      <c r="BY122" s="87" t="n">
        <f aca="false">IF(AND($U122&gt;BX$6,$U122&lt;=BY$6),+$T122,0)</f>
        <v>0</v>
      </c>
      <c r="BZ122" s="87" t="n">
        <f aca="false">IF(AND($U122&gt;BY$6,$U122&lt;=BZ$6),+$T122,0)</f>
        <v>0</v>
      </c>
      <c r="CA122" s="87" t="n">
        <f aca="false">IF(AND($U122&gt;BZ$6,$U122&lt;=CA$6),+$T122,0)</f>
        <v>0</v>
      </c>
      <c r="CB122" s="87" t="n">
        <f aca="false">IF(AND($U122&gt;CA$6,$U122&lt;=CB$6),+$T122,0)</f>
        <v>0</v>
      </c>
      <c r="CC122" s="87" t="n">
        <f aca="false">IF(AND($U122&gt;CB$6,$U122&lt;=CC$6),+$T122,0)</f>
        <v>0</v>
      </c>
      <c r="CD122" s="87" t="n">
        <f aca="false">IF(AND($U122&gt;CC$6,$U122&lt;=CD$6),+$T122,0)</f>
        <v>0</v>
      </c>
      <c r="CE122" s="87" t="n">
        <f aca="false">IF(AND($U122&gt;CD$6,$U122&lt;=CE$6),+$T122,0)</f>
        <v>0</v>
      </c>
      <c r="CF122" s="87" t="n">
        <f aca="false">IF(AND($U122&gt;CE$6,$U122&lt;=CF$6),+$T122,0)</f>
        <v>0</v>
      </c>
      <c r="CG122" s="87" t="n">
        <f aca="false">IF(AND($U122&gt;CF$6,$U122&lt;=CG$6),+$T122,0)</f>
        <v>0</v>
      </c>
      <c r="CH122" s="87" t="n">
        <f aca="false">IF(AND($U122&gt;CG$6,$U122&lt;=CH$6),+$T122,0)</f>
        <v>0</v>
      </c>
      <c r="CI122" s="87" t="n">
        <f aca="false">IF(AND($U122&gt;CH$6,$U122&lt;=CI$6),+$T122,0)</f>
        <v>0</v>
      </c>
      <c r="CJ122" s="87" t="n">
        <f aca="false">IF(AND($U122&gt;CI$6,$U122&lt;=CJ$6),+$T122,0)</f>
        <v>0</v>
      </c>
      <c r="CK122" s="87" t="n">
        <f aca="false">IF(AND($U122&gt;CJ$6,$U122&lt;=CK$6),+$T122,0)</f>
        <v>0</v>
      </c>
      <c r="CL122" s="87" t="n">
        <f aca="false">IF(AND($U122&gt;CK$6,$U122&lt;=CL$6),+$T122,0)</f>
        <v>0</v>
      </c>
      <c r="CM122" s="87" t="n">
        <f aca="false">IF(AND($U122&gt;CL$6,$U122&lt;=CM$6),+$T122,0)</f>
        <v>0</v>
      </c>
      <c r="CN122" s="87" t="n">
        <f aca="false">IF(AND($U122&gt;CM$6,$U122&lt;=CN$6),+$T122,0)</f>
        <v>0</v>
      </c>
      <c r="CO122" s="87" t="n">
        <f aca="false">IF(AND($U122&gt;CN$6,$U122&lt;=CO$6),+$T122,0)</f>
        <v>0</v>
      </c>
      <c r="CP122" s="87" t="n">
        <f aca="false">IF(AND($U122&gt;CO$6,$U122&lt;=CP$6),+$T122,0)</f>
        <v>0</v>
      </c>
      <c r="CQ122" s="87" t="n">
        <f aca="false">IF(AND($U122&gt;CP$6,$U122&lt;=CQ$6),+$T122,0)</f>
        <v>0</v>
      </c>
      <c r="CR122" s="87" t="n">
        <f aca="false">IF(AND($U122&gt;CQ$6,$U122&lt;=CR$6),+$T122,0)</f>
        <v>0</v>
      </c>
      <c r="CS122" s="87" t="n">
        <f aca="false">IF(AND($U122&gt;CR$6,$U122&lt;=CS$6),+$T122,0)</f>
        <v>0</v>
      </c>
      <c r="CT122" s="87" t="n">
        <f aca="false">IF(AND($U122&gt;CS$6,$U122&lt;=CT$6),+$T122,0)</f>
        <v>0</v>
      </c>
      <c r="CU122" s="87" t="n">
        <f aca="false">IF(AND($U122&gt;CT$6,$U122&lt;=CU$6),+$T122,0)</f>
        <v>0</v>
      </c>
      <c r="CV122" s="87" t="n">
        <f aca="false">IF(AND($U122&gt;CU$6,$U122&lt;=CV$6),+$T122,0)</f>
        <v>0</v>
      </c>
      <c r="CW122" s="87" t="n">
        <f aca="false">IF(AND($U122&gt;CV$6,$U122&lt;=CW$6),+$T122,0)</f>
        <v>0</v>
      </c>
      <c r="CX122" s="87" t="n">
        <f aca="false">IF(AND($U122&gt;CW$6,$U122&lt;=CX$6),+$T122,0)</f>
        <v>0</v>
      </c>
      <c r="CY122" s="87" t="n">
        <f aca="false">IF(AND($U122&gt;CX$6,$U122&lt;=CY$6),+$T122,0)</f>
        <v>0</v>
      </c>
      <c r="CZ122" s="87" t="n">
        <f aca="false">IF(AND($U122&gt;CY$6,$U122&lt;=CZ$6),+$T122,0)</f>
        <v>0</v>
      </c>
      <c r="DA122" s="87" t="n">
        <f aca="false">IF(AND($U122&gt;CZ$6,$U122&lt;=DA$6),+$T122,0)</f>
        <v>0</v>
      </c>
      <c r="DB122" s="87" t="n">
        <f aca="false">IF(AND($U122&gt;DA$6,$U122&lt;=DB$6),+$T122,0)</f>
        <v>0</v>
      </c>
      <c r="DC122" s="87" t="n">
        <f aca="false">IF(AND($U122&gt;DB$6,$U122&lt;=DC$6),+$T122,0)</f>
        <v>0</v>
      </c>
      <c r="DD122" s="87" t="n">
        <f aca="false">IF(AND($U122&gt;DC$6,$U122&lt;=DD$6),+$T122,0)</f>
        <v>0</v>
      </c>
      <c r="DE122" s="87" t="n">
        <f aca="false">IF(AND($U122&gt;DD$6,$U122&lt;=DE$6),+$T122,0)</f>
        <v>0</v>
      </c>
      <c r="DF122" s="87" t="n">
        <f aca="false">IF(AND($U122&gt;DE$6,$U122&lt;=DF$6),+$T122,0)</f>
        <v>0</v>
      </c>
      <c r="DG122" s="87" t="n">
        <f aca="false">IF(AND($U122&gt;DF$6,$U122&lt;=DG$6),+$T122,0)</f>
        <v>0</v>
      </c>
      <c r="DH122" s="87" t="n">
        <f aca="false">IF(AND($U122&gt;DG$6,$U122&lt;=DH$6),+$T122,0)</f>
        <v>0</v>
      </c>
      <c r="DI122" s="87" t="n">
        <f aca="false">IF(AND($U122&gt;DH$6,$U122&lt;=DI$6),+$T122,0)</f>
        <v>0</v>
      </c>
      <c r="DJ122" s="87" t="n">
        <f aca="false">IF(AND($U122&gt;DI$6,$U122&lt;=DJ$6),+$T122,0)</f>
        <v>0</v>
      </c>
      <c r="DK122" s="87" t="n">
        <f aca="false">IF(AND($U122&gt;DJ$6,$U122&lt;=DK$6),+$T122,0)</f>
        <v>0</v>
      </c>
      <c r="DL122" s="87" t="n">
        <f aca="false">IF(AND($U122&gt;DK$6,$U122&lt;=DL$6),+$T122,0)</f>
        <v>0</v>
      </c>
      <c r="DM122" s="87" t="n">
        <f aca="false">IF(AND($U122&gt;DL$6,$U122&lt;=DM$6),+$T122,0)</f>
        <v>0</v>
      </c>
      <c r="DN122" s="87" t="n">
        <f aca="false">IF(AND($U122&gt;DM$6,$U122&lt;=DN$6),+$T122,0)</f>
        <v>0</v>
      </c>
      <c r="DO122" s="87" t="n">
        <f aca="false">IF(AND($U122&gt;DN$6,$U122&lt;=DO$6),+$T122,0)</f>
        <v>0</v>
      </c>
      <c r="DP122" s="87" t="n">
        <f aca="false">IF(AND($U122&gt;DO$6,$U122&lt;=DP$6),+$T122,0)</f>
        <v>0</v>
      </c>
      <c r="DQ122" s="87" t="n">
        <f aca="false">IF(AND($U122&gt;DP$6,$U122&lt;=DQ$6),+$T122,0)</f>
        <v>0</v>
      </c>
      <c r="DR122" s="87" t="n">
        <f aca="false">IF(AND($U122&gt;DQ$6,$U122&lt;=DR$6),+$T122,0)</f>
        <v>0</v>
      </c>
      <c r="DS122" s="87" t="n">
        <f aca="false">IF(AND($U122&gt;DR$6,$U122&lt;=DS$6),+$T122,0)</f>
        <v>0</v>
      </c>
      <c r="DT122" s="87" t="n">
        <f aca="false">IF(AND($U122&gt;DS$6,$U122&lt;=DT$6),+$T122,0)</f>
        <v>0</v>
      </c>
      <c r="DU122" s="87" t="n">
        <f aca="false">IF(AND($U122&gt;DT$6,$U122&lt;=DU$6),+$T122,0)</f>
        <v>0</v>
      </c>
      <c r="DV122" s="87" t="n">
        <f aca="false">IF(AND($U122&gt;DU$6,$U122&lt;=DV$6),+$T122,0)</f>
        <v>0</v>
      </c>
      <c r="DW122" s="87" t="n">
        <f aca="false">IF(AND($U122&gt;DV$6,$U122&lt;=DW$6),+$T122,0)</f>
        <v>0</v>
      </c>
      <c r="DX122" s="87" t="n">
        <f aca="false">IF(AND($U122&gt;DW$6,$U122&lt;=DX$6),+$T122,0)</f>
        <v>0</v>
      </c>
      <c r="DY122" s="87" t="n">
        <f aca="false">IF(AND($U122&gt;DX$6,$U122&lt;=DY$6),+$T122,0)</f>
        <v>0</v>
      </c>
      <c r="DZ122" s="87" t="n">
        <f aca="false">IF(AND($U122&gt;DY$6,$U122&lt;=DZ$6),+$T122,0)</f>
        <v>0</v>
      </c>
      <c r="EA122" s="87" t="n">
        <f aca="false">IF(AND($U122&gt;DZ$6,$U122&lt;=EA$6),+$T122,0)</f>
        <v>0</v>
      </c>
      <c r="EB122" s="87" t="n">
        <f aca="false">IF(AND($U122&gt;EA$6,$U122&lt;=EB$6),+$T122,0)</f>
        <v>0</v>
      </c>
      <c r="EC122" s="87" t="n">
        <f aca="false">IF(AND($U122&gt;EB$6,$U122&lt;=EC$6),+$T122,0)</f>
        <v>0</v>
      </c>
      <c r="ED122" s="87" t="n">
        <f aca="false">IF(AND($U122&gt;EC$6,$U122&lt;=ED$6),+$T122,0)</f>
        <v>0</v>
      </c>
      <c r="EE122" s="87" t="n">
        <f aca="false">IF(AND($U122&gt;ED$6,$U122&lt;=EE$6),+$T122,0)</f>
        <v>0</v>
      </c>
      <c r="EF122" s="87" t="n">
        <f aca="false">IF(AND($U122&gt;EE$6,$U122&lt;=EF$6),+$T122,0)</f>
        <v>0</v>
      </c>
      <c r="EG122" s="87" t="n">
        <f aca="false">IF(AND($U122&gt;EF$6,$U122&lt;=EG$6),+$T122,0)</f>
        <v>0</v>
      </c>
      <c r="EH122" s="87" t="n">
        <f aca="false">IF(AND($U122&gt;EG$6,$U122&lt;=EH$6),+$T122,0)</f>
        <v>0</v>
      </c>
      <c r="EI122" s="87" t="n">
        <f aca="false">IF(AND($U122&gt;EH$6,$U122&lt;=EI$6),+$T122,0)</f>
        <v>0</v>
      </c>
      <c r="EJ122" s="87" t="n">
        <f aca="false">IF(AND($U122&gt;EI$6,$U122&lt;=EJ$6),+$T122,0)</f>
        <v>0</v>
      </c>
      <c r="EK122" s="87" t="n">
        <f aca="false">IF(AND($U122&gt;EJ$6,$U122&lt;=EK$6),+$T122,0)</f>
        <v>0</v>
      </c>
      <c r="EL122" s="87" t="n">
        <f aca="false">IF(AND($U122&gt;EK$6,$U122&lt;=EL$6),+$T122,0)</f>
        <v>0</v>
      </c>
      <c r="EM122" s="87" t="n">
        <f aca="false">IF(AND($U122&gt;EL$6,$U122&lt;=EM$6),+$T122,0)</f>
        <v>0</v>
      </c>
      <c r="EN122" s="87" t="n">
        <f aca="false">IF(AND($U122&gt;EM$6,$U122&lt;=EN$6),+$T122,0)</f>
        <v>0</v>
      </c>
      <c r="EO122" s="87" t="n">
        <f aca="false">IF(AND($U122&gt;EN$6,$U122&lt;=EO$6),+$T122,0)</f>
        <v>0</v>
      </c>
      <c r="EP122" s="87" t="n">
        <f aca="false">IF(AND($U122&gt;EO$6,$U122&lt;=EP$6),+$T122,0)</f>
        <v>0</v>
      </c>
      <c r="EQ122" s="87" t="n">
        <f aca="false">IF(AND($U122&gt;EP$6,$U122&lt;=EQ$6),+$T122,0)</f>
        <v>0</v>
      </c>
      <c r="ER122" s="87" t="n">
        <f aca="false">IF(AND($U122&gt;EQ$6,$U122&lt;=ER$6),+$T122,0)</f>
        <v>0</v>
      </c>
      <c r="ES122" s="87" t="n">
        <f aca="false">IF(AND($U122&gt;ER$6,$U122&lt;=ES$6),+$T122,0)</f>
        <v>0</v>
      </c>
      <c r="ET122" s="87" t="n">
        <f aca="false">IF(AND($U122&gt;ES$6,$U122&lt;=ET$6),+$T122,0)</f>
        <v>0</v>
      </c>
      <c r="EU122" s="87" t="n">
        <f aca="false">IF(AND($U122&gt;ET$6,$U122&lt;=EU$6),+$T122,0)</f>
        <v>0</v>
      </c>
      <c r="EV122" s="87" t="n">
        <f aca="false">IF(AND($U122&gt;EU$6,$U122&lt;=EV$6),+$T122,0)</f>
        <v>0</v>
      </c>
      <c r="EW122" s="87" t="n">
        <f aca="false">IF(AND($U122&gt;EV$6,$U122&lt;=EW$6),+$T122,0)</f>
        <v>0</v>
      </c>
      <c r="EX122" s="87" t="n">
        <f aca="false">IF(AND($U122&gt;EW$6,$U122&lt;=EX$6),+$T122,0)</f>
        <v>0</v>
      </c>
      <c r="EY122" s="87" t="n">
        <f aca="false">IF(AND($U122&gt;EX$6,$U122&lt;=EY$6),+$T122,0)</f>
        <v>0</v>
      </c>
      <c r="EZ122" s="87" t="n">
        <f aca="false">IF(AND($U122&gt;EY$6,$U122&lt;=EZ$6),+$T122,0)</f>
        <v>0</v>
      </c>
      <c r="FA122" s="87" t="n">
        <f aca="false">IF(AND($U122&gt;EZ$6,$U122&lt;=FA$6),+$T122,0)</f>
        <v>0</v>
      </c>
      <c r="FB122" s="87" t="n">
        <f aca="false">IF(AND($U122&gt;FA$6,$U122&lt;=FB$6),+$T122,0)</f>
        <v>0</v>
      </c>
      <c r="FC122" s="87" t="n">
        <f aca="false">IF(AND($U122&gt;FB$6,$U122&lt;=FC$6),+$T122,0)</f>
        <v>0</v>
      </c>
      <c r="FD122" s="87" t="n">
        <f aca="false">IF(AND($U122&gt;FC$6,$U122&lt;=FD$6),+$T122,0)</f>
        <v>0</v>
      </c>
      <c r="FE122" s="87" t="n">
        <f aca="false">IF(AND($U122&gt;FD$6,$U122&lt;=FE$6),+$T122,0)</f>
        <v>0</v>
      </c>
      <c r="FF122" s="87" t="n">
        <f aca="false">IF(AND($U122&gt;FE$6,$U122&lt;=FF$6),+$T122,0)</f>
        <v>0</v>
      </c>
      <c r="FG122" s="87" t="n">
        <f aca="false">IF(AND($U122&gt;FF$6,$U122&lt;=FG$6),+$T122,0)</f>
        <v>0</v>
      </c>
      <c r="FH122" s="87" t="n">
        <f aca="false">IF(AND($U122&gt;FG$6,$U122&lt;=FH$6),+$T122,0)</f>
        <v>0</v>
      </c>
      <c r="FI122" s="87" t="n">
        <f aca="false">IF(AND($U122&gt;FH$6,$U122&lt;=FI$6),+$T122,0)</f>
        <v>0</v>
      </c>
      <c r="FJ122" s="87" t="n">
        <f aca="false">IF(AND($U122&gt;FI$6,$U122&lt;=FJ$6),+$T122,0)</f>
        <v>0</v>
      </c>
      <c r="FK122" s="87" t="n">
        <f aca="false">IF(AND($U122&gt;FJ$6,$U122&lt;=FK$6),+$T122,0)</f>
        <v>0</v>
      </c>
      <c r="FL122" s="87" t="n">
        <f aca="false">IF(AND($U122&gt;FK$6,$U122&lt;=FL$6),+$T122,0)</f>
        <v>0</v>
      </c>
      <c r="FM122" s="87" t="n">
        <f aca="false">IF(AND($U122&gt;FL$6,$U122&lt;=FM$6),+$T122,0)</f>
        <v>0</v>
      </c>
      <c r="FN122" s="87" t="n">
        <f aca="false">IF(AND($U122&gt;FM$6,$U122&lt;=FN$6),+$T122,0)</f>
        <v>0</v>
      </c>
      <c r="FO122" s="87" t="n">
        <f aca="false">IF(AND($U122&gt;FN$6,$U122&lt;=FO$6),+$T122,0)</f>
        <v>0</v>
      </c>
      <c r="FP122" s="87" t="n">
        <f aca="false">IF(AND($U122&gt;FO$6,$U122&lt;=FP$6),+$T122,0)</f>
        <v>0</v>
      </c>
      <c r="FQ122" s="87" t="n">
        <f aca="false">IF(AND($U122&gt;FP$6,$U122&lt;=FQ$6),+$T122,0)</f>
        <v>0</v>
      </c>
      <c r="FR122" s="87" t="n">
        <f aca="false">IF(AND($U122&gt;FQ$6,$U122&lt;=FR$6),+$T122,0)</f>
        <v>0</v>
      </c>
      <c r="FS122" s="87" t="n">
        <f aca="false">IF(AND($U122&gt;FR$6,$U122&lt;=FS$6),+$T122,0)</f>
        <v>0</v>
      </c>
      <c r="FT122" s="87" t="n">
        <f aca="false">IF(AND($U122&gt;FS$6,$U122&lt;=FT$6),+$T122,0)</f>
        <v>0</v>
      </c>
      <c r="FU122" s="87" t="n">
        <f aca="false">IF(AND($U122&gt;FT$6,$U122&lt;=FU$6),+$T122,0)</f>
        <v>0</v>
      </c>
      <c r="FV122" s="87" t="n">
        <f aca="false">IF(AND($U122&gt;FU$6,$U122&lt;=FV$6),+$T122,0)</f>
        <v>0</v>
      </c>
      <c r="FW122" s="87" t="n">
        <f aca="false">IF(AND($U122&gt;FV$6,$U122&lt;=FW$6),+$T122,0)</f>
        <v>0</v>
      </c>
      <c r="FX122" s="87" t="n">
        <f aca="false">IF(AND($U122&gt;FW$6,$U122&lt;=FX$6),+$T122,0)</f>
        <v>0</v>
      </c>
      <c r="FY122" s="87" t="n">
        <f aca="false">IF(AND($U122&gt;FX$6,$U122&lt;=FY$6),+$T122,0)</f>
        <v>0</v>
      </c>
      <c r="FZ122" s="87" t="n">
        <f aca="false">IF(AND($U122&gt;FY$6,$U122&lt;=FZ$6),+$T122,0)</f>
        <v>0</v>
      </c>
      <c r="GA122" s="87" t="n">
        <f aca="false">IF(AND($U122&gt;FZ$6,$U122&lt;=GA$6),+$T122,0)</f>
        <v>0</v>
      </c>
      <c r="GB122" s="87" t="n">
        <f aca="false">IF(AND($U122&gt;GA$6,$U122&lt;=GB$6),+$T122,0)</f>
        <v>0</v>
      </c>
      <c r="GC122" s="18"/>
      <c r="GD122" s="65" t="n">
        <f aca="false">SUM($X122:$GC122)</f>
        <v>9.6</v>
      </c>
      <c r="GE122" s="65" t="n">
        <f aca="false">+GD122-T122</f>
        <v>0</v>
      </c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  <c r="IE122" s="18"/>
      <c r="IF122" s="18"/>
      <c r="IG122" s="18"/>
      <c r="IH122" s="18"/>
      <c r="II122" s="18"/>
      <c r="IJ122" s="18"/>
      <c r="IK122" s="18"/>
      <c r="IL122" s="18"/>
      <c r="IM122" s="18"/>
      <c r="IN122" s="18"/>
      <c r="IO122" s="18"/>
      <c r="IP122" s="18"/>
      <c r="IQ122" s="18"/>
      <c r="IR122" s="18"/>
      <c r="IS122" s="18"/>
      <c r="IT122" s="18"/>
      <c r="IU122" s="18"/>
      <c r="IV122" s="18"/>
      <c r="IW122" s="18"/>
    </row>
    <row r="123" customFormat="false" ht="12.75" hidden="false" customHeight="false" outlineLevel="0" collapsed="false">
      <c r="A123" s="96" t="n">
        <v>5</v>
      </c>
      <c r="B123" s="86" t="s">
        <v>260</v>
      </c>
      <c r="C123" s="97" t="s">
        <v>257</v>
      </c>
      <c r="D123" s="98" t="s">
        <v>295</v>
      </c>
      <c r="E123" s="0" t="s">
        <v>296</v>
      </c>
      <c r="F123" s="99" t="n">
        <v>37134</v>
      </c>
      <c r="H123" s="88" t="s">
        <v>376</v>
      </c>
      <c r="I123" s="43" t="s">
        <v>377</v>
      </c>
      <c r="J123" s="39" t="s">
        <v>298</v>
      </c>
      <c r="K123" s="39"/>
      <c r="L123" s="101" t="s">
        <v>284</v>
      </c>
      <c r="M123" s="35"/>
      <c r="N123" s="35"/>
      <c r="O123" s="101"/>
      <c r="P123" s="101"/>
      <c r="Q123" s="101"/>
      <c r="R123" s="105" t="n">
        <v>5.1</v>
      </c>
      <c r="S123" s="101" t="s">
        <v>288</v>
      </c>
      <c r="T123" s="55" t="n">
        <f aca="false">IF($S123="USD",+$R123,VLOOKUP($S123,Rates!$A$3:$C$7,3)*$R123)</f>
        <v>5.1</v>
      </c>
      <c r="U123" s="122" t="n">
        <f aca="false">DATE(2014,12,15)</f>
        <v>41988</v>
      </c>
      <c r="V123" s="18"/>
      <c r="W123" s="18"/>
      <c r="X123" s="87" t="n">
        <f aca="false">IF(AND($U123&gt;W$6,$U123&lt;=X$6),+$T123,0)</f>
        <v>0</v>
      </c>
      <c r="Y123" s="87" t="n">
        <f aca="false">IF(AND($U123&gt;X$6,$U123&lt;=Y$6),+$T123,0)</f>
        <v>0</v>
      </c>
      <c r="Z123" s="87" t="n">
        <f aca="false">IF(AND($U123&gt;Y$6,$U123&lt;=Z$6),+$T123,0)</f>
        <v>0</v>
      </c>
      <c r="AA123" s="87" t="n">
        <f aca="false">IF(AND($U123&gt;Z$6,$U123&lt;=AA$6),+$T123,0)</f>
        <v>0</v>
      </c>
      <c r="AB123" s="87" t="n">
        <f aca="false">IF(AND($U123&gt;AA$6,$U123&lt;=AB$6),+$T123,0)</f>
        <v>0</v>
      </c>
      <c r="AC123" s="87" t="n">
        <f aca="false">IF(AND($U123&gt;AB$6,$U123&lt;=AC$6),+$T123,0)</f>
        <v>0</v>
      </c>
      <c r="AD123" s="87" t="n">
        <f aca="false">IF(AND($U123&gt;AC$6,$U123&lt;=AD$6),+$T123,0)</f>
        <v>0</v>
      </c>
      <c r="AE123" s="87" t="n">
        <f aca="false">IF(AND($U123&gt;AD$6,$U123&lt;=AE$6),+$T123,0)</f>
        <v>0</v>
      </c>
      <c r="AF123" s="87" t="n">
        <f aca="false">IF(AND($U123&gt;AE$6,$U123&lt;=AF$6),+$T123,0)</f>
        <v>0</v>
      </c>
      <c r="AG123" s="87" t="n">
        <f aca="false">IF(AND($U123&gt;AF$6,$U123&lt;=AG$6),+$T123,0)</f>
        <v>0</v>
      </c>
      <c r="AH123" s="87" t="n">
        <f aca="false">IF(AND($U123&gt;AG$6,$U123&lt;=AH$6),+$T123,0)</f>
        <v>0</v>
      </c>
      <c r="AI123" s="87" t="n">
        <f aca="false">IF(AND($U123&gt;AH$6,$U123&lt;=AI$6),+$T123,0)</f>
        <v>0</v>
      </c>
      <c r="AJ123" s="87" t="n">
        <f aca="false">IF(AND($U123&gt;AI$6,$U123&lt;=AJ$6),+$T123,0)</f>
        <v>0</v>
      </c>
      <c r="AK123" s="87" t="n">
        <f aca="false">IF(AND($U123&gt;AJ$6,$U123&lt;=AK$6),+$T123,0)</f>
        <v>0</v>
      </c>
      <c r="AL123" s="87" t="n">
        <f aca="false">IF(AND($U123&gt;AK$6,$U123&lt;=AL$6),+$T123,0)</f>
        <v>0</v>
      </c>
      <c r="AM123" s="87" t="n">
        <f aca="false">IF(AND($U123&gt;AL$6,$U123&lt;=AM$6),+$T123,0)</f>
        <v>0</v>
      </c>
      <c r="AN123" s="87" t="n">
        <f aca="false">IF(AND($U123&gt;AM$6,$U123&lt;=AN$6),+$T123,0)</f>
        <v>0</v>
      </c>
      <c r="AO123" s="87" t="n">
        <f aca="false">IF(AND($U123&gt;AN$6,$U123&lt;=AO$6),+$T123,0)</f>
        <v>0</v>
      </c>
      <c r="AP123" s="87" t="n">
        <f aca="false">IF(AND($U123&gt;AO$6,$U123&lt;=AP$6),+$T123,0)</f>
        <v>0</v>
      </c>
      <c r="AQ123" s="87" t="n">
        <f aca="false">IF(AND($U123&gt;AP$6,$U123&lt;=AQ$6),+$T123,0)</f>
        <v>0</v>
      </c>
      <c r="AR123" s="87" t="n">
        <f aca="false">IF(AND($U123&gt;AQ$6,$U123&lt;=AR$6),+$T123,0)</f>
        <v>0</v>
      </c>
      <c r="AS123" s="87" t="n">
        <f aca="false">IF(AND($U123&gt;AR$6,$U123&lt;=AS$6),+$T123,0)</f>
        <v>0</v>
      </c>
      <c r="AT123" s="87" t="n">
        <f aca="false">IF(AND($U123&gt;AS$6,$U123&lt;=AT$6),+$T123,0)</f>
        <v>0</v>
      </c>
      <c r="AU123" s="87" t="n">
        <f aca="false">IF(AND($U123&gt;AT$6,$U123&lt;=AU$6),+$T123,0)</f>
        <v>0</v>
      </c>
      <c r="AV123" s="87" t="n">
        <f aca="false">IF(AND($U123&gt;AU$6,$U123&lt;=AV$6),+$T123,0)</f>
        <v>0</v>
      </c>
      <c r="AW123" s="87" t="n">
        <f aca="false">IF(AND($U123&gt;AV$6,$U123&lt;=AW$6),+$T123,0)</f>
        <v>0</v>
      </c>
      <c r="AX123" s="87" t="n">
        <f aca="false">IF(AND($U123&gt;AW$6,$U123&lt;=AX$6),+$T123,0)</f>
        <v>0</v>
      </c>
      <c r="AY123" s="87" t="n">
        <f aca="false">IF(AND($U123&gt;AX$6,$U123&lt;=AY$6),+$T123,0)</f>
        <v>0</v>
      </c>
      <c r="AZ123" s="87" t="n">
        <f aca="false">IF(AND($U123&gt;AY$6,$U123&lt;=AZ$6),+$T123,0)</f>
        <v>0</v>
      </c>
      <c r="BA123" s="87" t="n">
        <f aca="false">IF(AND($U123&gt;AZ$6,$U123&lt;=BA$6),+$T123,0)</f>
        <v>0</v>
      </c>
      <c r="BB123" s="87" t="n">
        <f aca="false">IF(AND($U123&gt;BA$6,$U123&lt;=BB$6),+$T123,0)</f>
        <v>0</v>
      </c>
      <c r="BC123" s="87" t="n">
        <f aca="false">IF(AND($U123&gt;BB$6,$U123&lt;=BC$6),+$T123,0)</f>
        <v>0</v>
      </c>
      <c r="BD123" s="87" t="n">
        <f aca="false">IF(AND($U123&gt;BC$6,$U123&lt;=BD$6),+$T123,0)</f>
        <v>0</v>
      </c>
      <c r="BE123" s="87" t="n">
        <f aca="false">IF(AND($U123&gt;BD$6,$U123&lt;=BE$6),+$T123,0)</f>
        <v>0</v>
      </c>
      <c r="BF123" s="87" t="n">
        <f aca="false">IF(AND($U123&gt;BE$6,$U123&lt;=BF$6),+$T123,0)</f>
        <v>0</v>
      </c>
      <c r="BG123" s="87" t="n">
        <f aca="false">IF(AND($U123&gt;BF$6,$U123&lt;=BG$6),+$T123,0)</f>
        <v>0</v>
      </c>
      <c r="BH123" s="87" t="n">
        <f aca="false">IF(AND($U123&gt;BG$6,$U123&lt;=BH$6),+$T123,0)</f>
        <v>0</v>
      </c>
      <c r="BI123" s="87" t="n">
        <f aca="false">IF(AND($U123&gt;BH$6,$U123&lt;=BI$6),+$T123,0)</f>
        <v>0</v>
      </c>
      <c r="BJ123" s="87" t="n">
        <f aca="false">IF(AND($U123&gt;BI$6,$U123&lt;=BJ$6),+$T123,0)</f>
        <v>0</v>
      </c>
      <c r="BK123" s="87" t="n">
        <f aca="false">IF(AND($U123&gt;BJ$6,$U123&lt;=BK$6),+$T123,0)</f>
        <v>0</v>
      </c>
      <c r="BL123" s="87" t="n">
        <f aca="false">IF(AND($U123&gt;BK$6,$U123&lt;=BL$6),+$T123,0)</f>
        <v>0</v>
      </c>
      <c r="BM123" s="87" t="n">
        <f aca="false">IF(AND($U123&gt;BL$6,$U123&lt;=BM$6),+$T123,0)</f>
        <v>0</v>
      </c>
      <c r="BN123" s="87" t="n">
        <f aca="false">IF(AND($U123&gt;BM$6,$U123&lt;=BN$6),+$T123,0)</f>
        <v>0</v>
      </c>
      <c r="BO123" s="87" t="n">
        <f aca="false">IF(AND($U123&gt;BN$6,$U123&lt;=BO$6),+$T123,0)</f>
        <v>0</v>
      </c>
      <c r="BP123" s="87" t="n">
        <f aca="false">IF(AND($U123&gt;BO$6,$U123&lt;=BP$6),+$T123,0)</f>
        <v>0</v>
      </c>
      <c r="BQ123" s="87" t="n">
        <f aca="false">IF(AND($U123&gt;BP$6,$U123&lt;=BQ$6),+$T123,0)</f>
        <v>0</v>
      </c>
      <c r="BR123" s="87" t="n">
        <f aca="false">IF(AND($U123&gt;BQ$6,$U123&lt;=BR$6),+$T123,0)</f>
        <v>0</v>
      </c>
      <c r="BS123" s="87" t="n">
        <f aca="false">IF(AND($U123&gt;BR$6,$U123&lt;=BS$6),+$T123,0)</f>
        <v>0</v>
      </c>
      <c r="BT123" s="87" t="n">
        <f aca="false">IF(AND($U123&gt;BS$6,$U123&lt;=BT$6),+$T123,0)</f>
        <v>0</v>
      </c>
      <c r="BU123" s="87" t="n">
        <f aca="false">IF(AND($U123&gt;BT$6,$U123&lt;=BU$6),+$T123,0)</f>
        <v>0</v>
      </c>
      <c r="BV123" s="87" t="n">
        <f aca="false">IF(AND($U123&gt;BU$6,$U123&lt;=BV$6),+$T123,0)</f>
        <v>0</v>
      </c>
      <c r="BW123" s="87" t="n">
        <f aca="false">IF(AND($U123&gt;BV$6,$U123&lt;=BW$6),+$T123,0)</f>
        <v>0</v>
      </c>
      <c r="BX123" s="87" t="n">
        <f aca="false">IF(AND($U123&gt;BW$6,$U123&lt;=BX$6),+$T123,0)</f>
        <v>0</v>
      </c>
      <c r="BY123" s="87" t="n">
        <f aca="false">IF(AND($U123&gt;BX$6,$U123&lt;=BY$6),+$T123,0)</f>
        <v>5.1</v>
      </c>
      <c r="BZ123" s="87" t="n">
        <f aca="false">IF(AND($U123&gt;BY$6,$U123&lt;=BZ$6),+$T123,0)</f>
        <v>0</v>
      </c>
      <c r="CA123" s="87" t="n">
        <f aca="false">IF(AND($U123&gt;BZ$6,$U123&lt;=CA$6),+$T123,0)</f>
        <v>0</v>
      </c>
      <c r="CB123" s="87" t="n">
        <f aca="false">IF(AND($U123&gt;CA$6,$U123&lt;=CB$6),+$T123,0)</f>
        <v>0</v>
      </c>
      <c r="CC123" s="87" t="n">
        <f aca="false">IF(AND($U123&gt;CB$6,$U123&lt;=CC$6),+$T123,0)</f>
        <v>0</v>
      </c>
      <c r="CD123" s="87" t="n">
        <f aca="false">IF(AND($U123&gt;CC$6,$U123&lt;=CD$6),+$T123,0)</f>
        <v>0</v>
      </c>
      <c r="CE123" s="87" t="n">
        <f aca="false">IF(AND($U123&gt;CD$6,$U123&lt;=CE$6),+$T123,0)</f>
        <v>0</v>
      </c>
      <c r="CF123" s="87" t="n">
        <f aca="false">IF(AND($U123&gt;CE$6,$U123&lt;=CF$6),+$T123,0)</f>
        <v>0</v>
      </c>
      <c r="CG123" s="87" t="n">
        <f aca="false">IF(AND($U123&gt;CF$6,$U123&lt;=CG$6),+$T123,0)</f>
        <v>0</v>
      </c>
      <c r="CH123" s="87" t="n">
        <f aca="false">IF(AND($U123&gt;CG$6,$U123&lt;=CH$6),+$T123,0)</f>
        <v>0</v>
      </c>
      <c r="CI123" s="87" t="n">
        <f aca="false">IF(AND($U123&gt;CH$6,$U123&lt;=CI$6),+$T123,0)</f>
        <v>0</v>
      </c>
      <c r="CJ123" s="87" t="n">
        <f aca="false">IF(AND($U123&gt;CI$6,$U123&lt;=CJ$6),+$T123,0)</f>
        <v>0</v>
      </c>
      <c r="CK123" s="87" t="n">
        <f aca="false">IF(AND($U123&gt;CJ$6,$U123&lt;=CK$6),+$T123,0)</f>
        <v>0</v>
      </c>
      <c r="CL123" s="87" t="n">
        <f aca="false">IF(AND($U123&gt;CK$6,$U123&lt;=CL$6),+$T123,0)</f>
        <v>0</v>
      </c>
      <c r="CM123" s="87" t="n">
        <f aca="false">IF(AND($U123&gt;CL$6,$U123&lt;=CM$6),+$T123,0)</f>
        <v>0</v>
      </c>
      <c r="CN123" s="87" t="n">
        <f aca="false">IF(AND($U123&gt;CM$6,$U123&lt;=CN$6),+$T123,0)</f>
        <v>0</v>
      </c>
      <c r="CO123" s="87" t="n">
        <f aca="false">IF(AND($U123&gt;CN$6,$U123&lt;=CO$6),+$T123,0)</f>
        <v>0</v>
      </c>
      <c r="CP123" s="87" t="n">
        <f aca="false">IF(AND($U123&gt;CO$6,$U123&lt;=CP$6),+$T123,0)</f>
        <v>0</v>
      </c>
      <c r="CQ123" s="87" t="n">
        <f aca="false">IF(AND($U123&gt;CP$6,$U123&lt;=CQ$6),+$T123,0)</f>
        <v>0</v>
      </c>
      <c r="CR123" s="87" t="n">
        <f aca="false">IF(AND($U123&gt;CQ$6,$U123&lt;=CR$6),+$T123,0)</f>
        <v>0</v>
      </c>
      <c r="CS123" s="87" t="n">
        <f aca="false">IF(AND($U123&gt;CR$6,$U123&lt;=CS$6),+$T123,0)</f>
        <v>0</v>
      </c>
      <c r="CT123" s="87" t="n">
        <f aca="false">IF(AND($U123&gt;CS$6,$U123&lt;=CT$6),+$T123,0)</f>
        <v>0</v>
      </c>
      <c r="CU123" s="87" t="n">
        <f aca="false">IF(AND($U123&gt;CT$6,$U123&lt;=CU$6),+$T123,0)</f>
        <v>0</v>
      </c>
      <c r="CV123" s="87" t="n">
        <f aca="false">IF(AND($U123&gt;CU$6,$U123&lt;=CV$6),+$T123,0)</f>
        <v>0</v>
      </c>
      <c r="CW123" s="87" t="n">
        <f aca="false">IF(AND($U123&gt;CV$6,$U123&lt;=CW$6),+$T123,0)</f>
        <v>0</v>
      </c>
      <c r="CX123" s="87" t="n">
        <f aca="false">IF(AND($U123&gt;CW$6,$U123&lt;=CX$6),+$T123,0)</f>
        <v>0</v>
      </c>
      <c r="CY123" s="87" t="n">
        <f aca="false">IF(AND($U123&gt;CX$6,$U123&lt;=CY$6),+$T123,0)</f>
        <v>0</v>
      </c>
      <c r="CZ123" s="87" t="n">
        <f aca="false">IF(AND($U123&gt;CY$6,$U123&lt;=CZ$6),+$T123,0)</f>
        <v>0</v>
      </c>
      <c r="DA123" s="87" t="n">
        <f aca="false">IF(AND($U123&gt;CZ$6,$U123&lt;=DA$6),+$T123,0)</f>
        <v>0</v>
      </c>
      <c r="DB123" s="87" t="n">
        <f aca="false">IF(AND($U123&gt;DA$6,$U123&lt;=DB$6),+$T123,0)</f>
        <v>0</v>
      </c>
      <c r="DC123" s="87" t="n">
        <f aca="false">IF(AND($U123&gt;DB$6,$U123&lt;=DC$6),+$T123,0)</f>
        <v>0</v>
      </c>
      <c r="DD123" s="87" t="n">
        <f aca="false">IF(AND($U123&gt;DC$6,$U123&lt;=DD$6),+$T123,0)</f>
        <v>0</v>
      </c>
      <c r="DE123" s="87" t="n">
        <f aca="false">IF(AND($U123&gt;DD$6,$U123&lt;=DE$6),+$T123,0)</f>
        <v>0</v>
      </c>
      <c r="DF123" s="87" t="n">
        <f aca="false">IF(AND($U123&gt;DE$6,$U123&lt;=DF$6),+$T123,0)</f>
        <v>0</v>
      </c>
      <c r="DG123" s="87" t="n">
        <f aca="false">IF(AND($U123&gt;DF$6,$U123&lt;=DG$6),+$T123,0)</f>
        <v>0</v>
      </c>
      <c r="DH123" s="87" t="n">
        <f aca="false">IF(AND($U123&gt;DG$6,$U123&lt;=DH$6),+$T123,0)</f>
        <v>0</v>
      </c>
      <c r="DI123" s="87" t="n">
        <f aca="false">IF(AND($U123&gt;DH$6,$U123&lt;=DI$6),+$T123,0)</f>
        <v>0</v>
      </c>
      <c r="DJ123" s="87" t="n">
        <f aca="false">IF(AND($U123&gt;DI$6,$U123&lt;=DJ$6),+$T123,0)</f>
        <v>0</v>
      </c>
      <c r="DK123" s="87" t="n">
        <f aca="false">IF(AND($U123&gt;DJ$6,$U123&lt;=DK$6),+$T123,0)</f>
        <v>0</v>
      </c>
      <c r="DL123" s="87" t="n">
        <f aca="false">IF(AND($U123&gt;DK$6,$U123&lt;=DL$6),+$T123,0)</f>
        <v>0</v>
      </c>
      <c r="DM123" s="87" t="n">
        <f aca="false">IF(AND($U123&gt;DL$6,$U123&lt;=DM$6),+$T123,0)</f>
        <v>0</v>
      </c>
      <c r="DN123" s="87" t="n">
        <f aca="false">IF(AND($U123&gt;DM$6,$U123&lt;=DN$6),+$T123,0)</f>
        <v>0</v>
      </c>
      <c r="DO123" s="87" t="n">
        <f aca="false">IF(AND($U123&gt;DN$6,$U123&lt;=DO$6),+$T123,0)</f>
        <v>0</v>
      </c>
      <c r="DP123" s="87" t="n">
        <f aca="false">IF(AND($U123&gt;DO$6,$U123&lt;=DP$6),+$T123,0)</f>
        <v>0</v>
      </c>
      <c r="DQ123" s="87" t="n">
        <f aca="false">IF(AND($U123&gt;DP$6,$U123&lt;=DQ$6),+$T123,0)</f>
        <v>0</v>
      </c>
      <c r="DR123" s="87" t="n">
        <f aca="false">IF(AND($U123&gt;DQ$6,$U123&lt;=DR$6),+$T123,0)</f>
        <v>0</v>
      </c>
      <c r="DS123" s="87" t="n">
        <f aca="false">IF(AND($U123&gt;DR$6,$U123&lt;=DS$6),+$T123,0)</f>
        <v>0</v>
      </c>
      <c r="DT123" s="87" t="n">
        <f aca="false">IF(AND($U123&gt;DS$6,$U123&lt;=DT$6),+$T123,0)</f>
        <v>0</v>
      </c>
      <c r="DU123" s="87" t="n">
        <f aca="false">IF(AND($U123&gt;DT$6,$U123&lt;=DU$6),+$T123,0)</f>
        <v>0</v>
      </c>
      <c r="DV123" s="87" t="n">
        <f aca="false">IF(AND($U123&gt;DU$6,$U123&lt;=DV$6),+$T123,0)</f>
        <v>0</v>
      </c>
      <c r="DW123" s="87" t="n">
        <f aca="false">IF(AND($U123&gt;DV$6,$U123&lt;=DW$6),+$T123,0)</f>
        <v>0</v>
      </c>
      <c r="DX123" s="87" t="n">
        <f aca="false">IF(AND($U123&gt;DW$6,$U123&lt;=DX$6),+$T123,0)</f>
        <v>0</v>
      </c>
      <c r="DY123" s="87" t="n">
        <f aca="false">IF(AND($U123&gt;DX$6,$U123&lt;=DY$6),+$T123,0)</f>
        <v>0</v>
      </c>
      <c r="DZ123" s="87" t="n">
        <f aca="false">IF(AND($U123&gt;DY$6,$U123&lt;=DZ$6),+$T123,0)</f>
        <v>0</v>
      </c>
      <c r="EA123" s="87" t="n">
        <f aca="false">IF(AND($U123&gt;DZ$6,$U123&lt;=EA$6),+$T123,0)</f>
        <v>0</v>
      </c>
      <c r="EB123" s="87" t="n">
        <f aca="false">IF(AND($U123&gt;EA$6,$U123&lt;=EB$6),+$T123,0)</f>
        <v>0</v>
      </c>
      <c r="EC123" s="87" t="n">
        <f aca="false">IF(AND($U123&gt;EB$6,$U123&lt;=EC$6),+$T123,0)</f>
        <v>0</v>
      </c>
      <c r="ED123" s="87" t="n">
        <f aca="false">IF(AND($U123&gt;EC$6,$U123&lt;=ED$6),+$T123,0)</f>
        <v>0</v>
      </c>
      <c r="EE123" s="87" t="n">
        <f aca="false">IF(AND($U123&gt;ED$6,$U123&lt;=EE$6),+$T123,0)</f>
        <v>0</v>
      </c>
      <c r="EF123" s="87" t="n">
        <f aca="false">IF(AND($U123&gt;EE$6,$U123&lt;=EF$6),+$T123,0)</f>
        <v>0</v>
      </c>
      <c r="EG123" s="87" t="n">
        <f aca="false">IF(AND($U123&gt;EF$6,$U123&lt;=EG$6),+$T123,0)</f>
        <v>0</v>
      </c>
      <c r="EH123" s="87" t="n">
        <f aca="false">IF(AND($U123&gt;EG$6,$U123&lt;=EH$6),+$T123,0)</f>
        <v>0</v>
      </c>
      <c r="EI123" s="87" t="n">
        <f aca="false">IF(AND($U123&gt;EH$6,$U123&lt;=EI$6),+$T123,0)</f>
        <v>0</v>
      </c>
      <c r="EJ123" s="87" t="n">
        <f aca="false">IF(AND($U123&gt;EI$6,$U123&lt;=EJ$6),+$T123,0)</f>
        <v>0</v>
      </c>
      <c r="EK123" s="87" t="n">
        <f aca="false">IF(AND($U123&gt;EJ$6,$U123&lt;=EK$6),+$T123,0)</f>
        <v>0</v>
      </c>
      <c r="EL123" s="87" t="n">
        <f aca="false">IF(AND($U123&gt;EK$6,$U123&lt;=EL$6),+$T123,0)</f>
        <v>0</v>
      </c>
      <c r="EM123" s="87" t="n">
        <f aca="false">IF(AND($U123&gt;EL$6,$U123&lt;=EM$6),+$T123,0)</f>
        <v>0</v>
      </c>
      <c r="EN123" s="87" t="n">
        <f aca="false">IF(AND($U123&gt;EM$6,$U123&lt;=EN$6),+$T123,0)</f>
        <v>0</v>
      </c>
      <c r="EO123" s="87" t="n">
        <f aca="false">IF(AND($U123&gt;EN$6,$U123&lt;=EO$6),+$T123,0)</f>
        <v>0</v>
      </c>
      <c r="EP123" s="87" t="n">
        <f aca="false">IF(AND($U123&gt;EO$6,$U123&lt;=EP$6),+$T123,0)</f>
        <v>0</v>
      </c>
      <c r="EQ123" s="87" t="n">
        <f aca="false">IF(AND($U123&gt;EP$6,$U123&lt;=EQ$6),+$T123,0)</f>
        <v>0</v>
      </c>
      <c r="ER123" s="87" t="n">
        <f aca="false">IF(AND($U123&gt;EQ$6,$U123&lt;=ER$6),+$T123,0)</f>
        <v>0</v>
      </c>
      <c r="ES123" s="87" t="n">
        <f aca="false">IF(AND($U123&gt;ER$6,$U123&lt;=ES$6),+$T123,0)</f>
        <v>0</v>
      </c>
      <c r="ET123" s="87" t="n">
        <f aca="false">IF(AND($U123&gt;ES$6,$U123&lt;=ET$6),+$T123,0)</f>
        <v>0</v>
      </c>
      <c r="EU123" s="87" t="n">
        <f aca="false">IF(AND($U123&gt;ET$6,$U123&lt;=EU$6),+$T123,0)</f>
        <v>0</v>
      </c>
      <c r="EV123" s="87" t="n">
        <f aca="false">IF(AND($U123&gt;EU$6,$U123&lt;=EV$6),+$T123,0)</f>
        <v>0</v>
      </c>
      <c r="EW123" s="87" t="n">
        <f aca="false">IF(AND($U123&gt;EV$6,$U123&lt;=EW$6),+$T123,0)</f>
        <v>0</v>
      </c>
      <c r="EX123" s="87" t="n">
        <f aca="false">IF(AND($U123&gt;EW$6,$U123&lt;=EX$6),+$T123,0)</f>
        <v>0</v>
      </c>
      <c r="EY123" s="87" t="n">
        <f aca="false">IF(AND($U123&gt;EX$6,$U123&lt;=EY$6),+$T123,0)</f>
        <v>0</v>
      </c>
      <c r="EZ123" s="87" t="n">
        <f aca="false">IF(AND($U123&gt;EY$6,$U123&lt;=EZ$6),+$T123,0)</f>
        <v>0</v>
      </c>
      <c r="FA123" s="87" t="n">
        <f aca="false">IF(AND($U123&gt;EZ$6,$U123&lt;=FA$6),+$T123,0)</f>
        <v>0</v>
      </c>
      <c r="FB123" s="87" t="n">
        <f aca="false">IF(AND($U123&gt;FA$6,$U123&lt;=FB$6),+$T123,0)</f>
        <v>0</v>
      </c>
      <c r="FC123" s="87" t="n">
        <f aca="false">IF(AND($U123&gt;FB$6,$U123&lt;=FC$6),+$T123,0)</f>
        <v>0</v>
      </c>
      <c r="FD123" s="87" t="n">
        <f aca="false">IF(AND($U123&gt;FC$6,$U123&lt;=FD$6),+$T123,0)</f>
        <v>0</v>
      </c>
      <c r="FE123" s="87" t="n">
        <f aca="false">IF(AND($U123&gt;FD$6,$U123&lt;=FE$6),+$T123,0)</f>
        <v>0</v>
      </c>
      <c r="FF123" s="87" t="n">
        <f aca="false">IF(AND($U123&gt;FE$6,$U123&lt;=FF$6),+$T123,0)</f>
        <v>0</v>
      </c>
      <c r="FG123" s="87" t="n">
        <f aca="false">IF(AND($U123&gt;FF$6,$U123&lt;=FG$6),+$T123,0)</f>
        <v>0</v>
      </c>
      <c r="FH123" s="87" t="n">
        <f aca="false">IF(AND($U123&gt;FG$6,$U123&lt;=FH$6),+$T123,0)</f>
        <v>0</v>
      </c>
      <c r="FI123" s="87" t="n">
        <f aca="false">IF(AND($U123&gt;FH$6,$U123&lt;=FI$6),+$T123,0)</f>
        <v>0</v>
      </c>
      <c r="FJ123" s="87" t="n">
        <f aca="false">IF(AND($U123&gt;FI$6,$U123&lt;=FJ$6),+$T123,0)</f>
        <v>0</v>
      </c>
      <c r="FK123" s="87" t="n">
        <f aca="false">IF(AND($U123&gt;FJ$6,$U123&lt;=FK$6),+$T123,0)</f>
        <v>0</v>
      </c>
      <c r="FL123" s="87" t="n">
        <f aca="false">IF(AND($U123&gt;FK$6,$U123&lt;=FL$6),+$T123,0)</f>
        <v>0</v>
      </c>
      <c r="FM123" s="87" t="n">
        <f aca="false">IF(AND($U123&gt;FL$6,$U123&lt;=FM$6),+$T123,0)</f>
        <v>0</v>
      </c>
      <c r="FN123" s="87" t="n">
        <f aca="false">IF(AND($U123&gt;FM$6,$U123&lt;=FN$6),+$T123,0)</f>
        <v>0</v>
      </c>
      <c r="FO123" s="87" t="n">
        <f aca="false">IF(AND($U123&gt;FN$6,$U123&lt;=FO$6),+$T123,0)</f>
        <v>0</v>
      </c>
      <c r="FP123" s="87" t="n">
        <f aca="false">IF(AND($U123&gt;FO$6,$U123&lt;=FP$6),+$T123,0)</f>
        <v>0</v>
      </c>
      <c r="FQ123" s="87" t="n">
        <f aca="false">IF(AND($U123&gt;FP$6,$U123&lt;=FQ$6),+$T123,0)</f>
        <v>0</v>
      </c>
      <c r="FR123" s="87" t="n">
        <f aca="false">IF(AND($U123&gt;FQ$6,$U123&lt;=FR$6),+$T123,0)</f>
        <v>0</v>
      </c>
      <c r="FS123" s="87" t="n">
        <f aca="false">IF(AND($U123&gt;FR$6,$U123&lt;=FS$6),+$T123,0)</f>
        <v>0</v>
      </c>
      <c r="FT123" s="87" t="n">
        <f aca="false">IF(AND($U123&gt;FS$6,$U123&lt;=FT$6),+$T123,0)</f>
        <v>0</v>
      </c>
      <c r="FU123" s="87" t="n">
        <f aca="false">IF(AND($U123&gt;FT$6,$U123&lt;=FU$6),+$T123,0)</f>
        <v>0</v>
      </c>
      <c r="FV123" s="87" t="n">
        <f aca="false">IF(AND($U123&gt;FU$6,$U123&lt;=FV$6),+$T123,0)</f>
        <v>0</v>
      </c>
      <c r="FW123" s="87" t="n">
        <f aca="false">IF(AND($U123&gt;FV$6,$U123&lt;=FW$6),+$T123,0)</f>
        <v>0</v>
      </c>
      <c r="FX123" s="87" t="n">
        <f aca="false">IF(AND($U123&gt;FW$6,$U123&lt;=FX$6),+$T123,0)</f>
        <v>0</v>
      </c>
      <c r="FY123" s="87" t="n">
        <f aca="false">IF(AND($U123&gt;FX$6,$U123&lt;=FY$6),+$T123,0)</f>
        <v>0</v>
      </c>
      <c r="FZ123" s="87" t="n">
        <f aca="false">IF(AND($U123&gt;FY$6,$U123&lt;=FZ$6),+$T123,0)</f>
        <v>0</v>
      </c>
      <c r="GA123" s="87" t="n">
        <f aca="false">IF(AND($U123&gt;FZ$6,$U123&lt;=GA$6),+$T123,0)</f>
        <v>0</v>
      </c>
      <c r="GB123" s="87" t="n">
        <f aca="false">IF(AND($U123&gt;GA$6,$U123&lt;=GB$6),+$T123,0)</f>
        <v>0</v>
      </c>
      <c r="GC123" s="18"/>
      <c r="GD123" s="65" t="n">
        <f aca="false">SUM($X123:$GC123)</f>
        <v>5.1</v>
      </c>
      <c r="GE123" s="65" t="n">
        <f aca="false">+GD123-T123</f>
        <v>0</v>
      </c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  <c r="GX123" s="18"/>
      <c r="GY123" s="18"/>
      <c r="GZ123" s="18"/>
      <c r="HA123" s="18"/>
      <c r="HB123" s="18"/>
      <c r="HC123" s="18"/>
      <c r="HD123" s="18"/>
      <c r="HE123" s="18"/>
      <c r="HF123" s="18"/>
      <c r="HG123" s="18"/>
      <c r="HH123" s="18"/>
      <c r="HI123" s="18"/>
      <c r="HJ123" s="18"/>
      <c r="HK123" s="18"/>
      <c r="HL123" s="18"/>
      <c r="HM123" s="18"/>
      <c r="HN123" s="18"/>
      <c r="HO123" s="18"/>
      <c r="HP123" s="18"/>
      <c r="HQ123" s="18"/>
      <c r="HR123" s="18"/>
      <c r="HS123" s="18"/>
      <c r="HT123" s="18"/>
      <c r="HU123" s="18"/>
      <c r="HV123" s="18"/>
      <c r="HW123" s="18"/>
      <c r="HX123" s="18"/>
      <c r="HY123" s="18"/>
      <c r="HZ123" s="18"/>
      <c r="IA123" s="18"/>
      <c r="IB123" s="18"/>
      <c r="IC123" s="18"/>
      <c r="ID123" s="18"/>
      <c r="IE123" s="18"/>
      <c r="IF123" s="18"/>
      <c r="IG123" s="18"/>
      <c r="IH123" s="18"/>
      <c r="II123" s="18"/>
      <c r="IJ123" s="18"/>
      <c r="IK123" s="18"/>
      <c r="IL123" s="18"/>
      <c r="IM123" s="18"/>
      <c r="IN123" s="18"/>
      <c r="IO123" s="18"/>
      <c r="IP123" s="18"/>
      <c r="IQ123" s="18"/>
      <c r="IR123" s="18"/>
      <c r="IS123" s="18"/>
      <c r="IT123" s="18"/>
      <c r="IU123" s="18"/>
      <c r="IV123" s="18"/>
      <c r="IW123" s="18"/>
    </row>
    <row r="124" customFormat="false" ht="12.75" hidden="false" customHeight="false" outlineLevel="0" collapsed="false">
      <c r="A124" s="96" t="n">
        <v>5</v>
      </c>
      <c r="B124" s="86" t="s">
        <v>260</v>
      </c>
      <c r="C124" s="97" t="s">
        <v>257</v>
      </c>
      <c r="D124" s="98" t="s">
        <v>295</v>
      </c>
      <c r="E124" s="0" t="s">
        <v>296</v>
      </c>
      <c r="F124" s="99" t="n">
        <v>37134</v>
      </c>
      <c r="H124" s="88" t="s">
        <v>376</v>
      </c>
      <c r="I124" s="43" t="s">
        <v>377</v>
      </c>
      <c r="J124" s="39" t="s">
        <v>298</v>
      </c>
      <c r="K124" s="39"/>
      <c r="L124" s="101" t="s">
        <v>284</v>
      </c>
      <c r="M124" s="35"/>
      <c r="N124" s="35"/>
      <c r="O124" s="101"/>
      <c r="P124" s="101"/>
      <c r="Q124" s="101"/>
      <c r="R124" s="105" t="n">
        <v>20</v>
      </c>
      <c r="S124" s="101" t="s">
        <v>288</v>
      </c>
      <c r="T124" s="55" t="n">
        <f aca="false">IF($S124="USD",+$R124,VLOOKUP($S124,Rates!$A$3:$C$7,3)*$R124)</f>
        <v>20</v>
      </c>
      <c r="U124" s="122" t="n">
        <f aca="false">DATE(2021,8,11)</f>
        <v>44419</v>
      </c>
      <c r="V124" s="18"/>
      <c r="W124" s="18"/>
      <c r="X124" s="87" t="n">
        <f aca="false">IF(AND($U124&gt;W$6,$U124&lt;=X$6),+$T124,0)</f>
        <v>0</v>
      </c>
      <c r="Y124" s="87" t="n">
        <f aca="false">IF(AND($U124&gt;X$6,$U124&lt;=Y$6),+$T124,0)</f>
        <v>0</v>
      </c>
      <c r="Z124" s="87" t="n">
        <f aca="false">IF(AND($U124&gt;Y$6,$U124&lt;=Z$6),+$T124,0)</f>
        <v>0</v>
      </c>
      <c r="AA124" s="87" t="n">
        <f aca="false">IF(AND($U124&gt;Z$6,$U124&lt;=AA$6),+$T124,0)</f>
        <v>0</v>
      </c>
      <c r="AB124" s="87" t="n">
        <f aca="false">IF(AND($U124&gt;AA$6,$U124&lt;=AB$6),+$T124,0)</f>
        <v>0</v>
      </c>
      <c r="AC124" s="87" t="n">
        <f aca="false">IF(AND($U124&gt;AB$6,$U124&lt;=AC$6),+$T124,0)</f>
        <v>0</v>
      </c>
      <c r="AD124" s="87" t="n">
        <f aca="false">IF(AND($U124&gt;AC$6,$U124&lt;=AD$6),+$T124,0)</f>
        <v>0</v>
      </c>
      <c r="AE124" s="87" t="n">
        <f aca="false">IF(AND($U124&gt;AD$6,$U124&lt;=AE$6),+$T124,0)</f>
        <v>0</v>
      </c>
      <c r="AF124" s="87" t="n">
        <f aca="false">IF(AND($U124&gt;AE$6,$U124&lt;=AF$6),+$T124,0)</f>
        <v>0</v>
      </c>
      <c r="AG124" s="87" t="n">
        <f aca="false">IF(AND($U124&gt;AF$6,$U124&lt;=AG$6),+$T124,0)</f>
        <v>0</v>
      </c>
      <c r="AH124" s="87" t="n">
        <f aca="false">IF(AND($U124&gt;AG$6,$U124&lt;=AH$6),+$T124,0)</f>
        <v>0</v>
      </c>
      <c r="AI124" s="87" t="n">
        <f aca="false">IF(AND($U124&gt;AH$6,$U124&lt;=AI$6),+$T124,0)</f>
        <v>0</v>
      </c>
      <c r="AJ124" s="87" t="n">
        <f aca="false">IF(AND($U124&gt;AI$6,$U124&lt;=AJ$6),+$T124,0)</f>
        <v>0</v>
      </c>
      <c r="AK124" s="87" t="n">
        <f aca="false">IF(AND($U124&gt;AJ$6,$U124&lt;=AK$6),+$T124,0)</f>
        <v>0</v>
      </c>
      <c r="AL124" s="87" t="n">
        <f aca="false">IF(AND($U124&gt;AK$6,$U124&lt;=AL$6),+$T124,0)</f>
        <v>0</v>
      </c>
      <c r="AM124" s="87" t="n">
        <f aca="false">IF(AND($U124&gt;AL$6,$U124&lt;=AM$6),+$T124,0)</f>
        <v>0</v>
      </c>
      <c r="AN124" s="87" t="n">
        <f aca="false">IF(AND($U124&gt;AM$6,$U124&lt;=AN$6),+$T124,0)</f>
        <v>0</v>
      </c>
      <c r="AO124" s="87" t="n">
        <f aca="false">IF(AND($U124&gt;AN$6,$U124&lt;=AO$6),+$T124,0)</f>
        <v>0</v>
      </c>
      <c r="AP124" s="87" t="n">
        <f aca="false">IF(AND($U124&gt;AO$6,$U124&lt;=AP$6),+$T124,0)</f>
        <v>0</v>
      </c>
      <c r="AQ124" s="87" t="n">
        <f aca="false">IF(AND($U124&gt;AP$6,$U124&lt;=AQ$6),+$T124,0)</f>
        <v>0</v>
      </c>
      <c r="AR124" s="87" t="n">
        <f aca="false">IF(AND($U124&gt;AQ$6,$U124&lt;=AR$6),+$T124,0)</f>
        <v>0</v>
      </c>
      <c r="AS124" s="87" t="n">
        <f aca="false">IF(AND($U124&gt;AR$6,$U124&lt;=AS$6),+$T124,0)</f>
        <v>0</v>
      </c>
      <c r="AT124" s="87" t="n">
        <f aca="false">IF(AND($U124&gt;AS$6,$U124&lt;=AT$6),+$T124,0)</f>
        <v>0</v>
      </c>
      <c r="AU124" s="87" t="n">
        <f aca="false">IF(AND($U124&gt;AT$6,$U124&lt;=AU$6),+$T124,0)</f>
        <v>0</v>
      </c>
      <c r="AV124" s="87" t="n">
        <f aca="false">IF(AND($U124&gt;AU$6,$U124&lt;=AV$6),+$T124,0)</f>
        <v>0</v>
      </c>
      <c r="AW124" s="87" t="n">
        <f aca="false">IF(AND($U124&gt;AV$6,$U124&lt;=AW$6),+$T124,0)</f>
        <v>0</v>
      </c>
      <c r="AX124" s="87" t="n">
        <f aca="false">IF(AND($U124&gt;AW$6,$U124&lt;=AX$6),+$T124,0)</f>
        <v>0</v>
      </c>
      <c r="AY124" s="87" t="n">
        <f aca="false">IF(AND($U124&gt;AX$6,$U124&lt;=AY$6),+$T124,0)</f>
        <v>0</v>
      </c>
      <c r="AZ124" s="87" t="n">
        <f aca="false">IF(AND($U124&gt;AY$6,$U124&lt;=AZ$6),+$T124,0)</f>
        <v>0</v>
      </c>
      <c r="BA124" s="87" t="n">
        <f aca="false">IF(AND($U124&gt;AZ$6,$U124&lt;=BA$6),+$T124,0)</f>
        <v>0</v>
      </c>
      <c r="BB124" s="87" t="n">
        <f aca="false">IF(AND($U124&gt;BA$6,$U124&lt;=BB$6),+$T124,0)</f>
        <v>0</v>
      </c>
      <c r="BC124" s="87" t="n">
        <f aca="false">IF(AND($U124&gt;BB$6,$U124&lt;=BC$6),+$T124,0)</f>
        <v>0</v>
      </c>
      <c r="BD124" s="87" t="n">
        <f aca="false">IF(AND($U124&gt;BC$6,$U124&lt;=BD$6),+$T124,0)</f>
        <v>0</v>
      </c>
      <c r="BE124" s="87" t="n">
        <f aca="false">IF(AND($U124&gt;BD$6,$U124&lt;=BE$6),+$T124,0)</f>
        <v>0</v>
      </c>
      <c r="BF124" s="87" t="n">
        <f aca="false">IF(AND($U124&gt;BE$6,$U124&lt;=BF$6),+$T124,0)</f>
        <v>0</v>
      </c>
      <c r="BG124" s="87" t="n">
        <f aca="false">IF(AND($U124&gt;BF$6,$U124&lt;=BG$6),+$T124,0)</f>
        <v>0</v>
      </c>
      <c r="BH124" s="87" t="n">
        <f aca="false">IF(AND($U124&gt;BG$6,$U124&lt;=BH$6),+$T124,0)</f>
        <v>0</v>
      </c>
      <c r="BI124" s="87" t="n">
        <f aca="false">IF(AND($U124&gt;BH$6,$U124&lt;=BI$6),+$T124,0)</f>
        <v>0</v>
      </c>
      <c r="BJ124" s="87" t="n">
        <f aca="false">IF(AND($U124&gt;BI$6,$U124&lt;=BJ$6),+$T124,0)</f>
        <v>0</v>
      </c>
      <c r="BK124" s="87" t="n">
        <f aca="false">IF(AND($U124&gt;BJ$6,$U124&lt;=BK$6),+$T124,0)</f>
        <v>0</v>
      </c>
      <c r="BL124" s="87" t="n">
        <f aca="false">IF(AND($U124&gt;BK$6,$U124&lt;=BL$6),+$T124,0)</f>
        <v>0</v>
      </c>
      <c r="BM124" s="87" t="n">
        <f aca="false">IF(AND($U124&gt;BL$6,$U124&lt;=BM$6),+$T124,0)</f>
        <v>0</v>
      </c>
      <c r="BN124" s="87" t="n">
        <f aca="false">IF(AND($U124&gt;BM$6,$U124&lt;=BN$6),+$T124,0)</f>
        <v>0</v>
      </c>
      <c r="BO124" s="87" t="n">
        <f aca="false">IF(AND($U124&gt;BN$6,$U124&lt;=BO$6),+$T124,0)</f>
        <v>0</v>
      </c>
      <c r="BP124" s="87" t="n">
        <f aca="false">IF(AND($U124&gt;BO$6,$U124&lt;=BP$6),+$T124,0)</f>
        <v>0</v>
      </c>
      <c r="BQ124" s="87" t="n">
        <f aca="false">IF(AND($U124&gt;BP$6,$U124&lt;=BQ$6),+$T124,0)</f>
        <v>0</v>
      </c>
      <c r="BR124" s="87" t="n">
        <f aca="false">IF(AND($U124&gt;BQ$6,$U124&lt;=BR$6),+$T124,0)</f>
        <v>0</v>
      </c>
      <c r="BS124" s="87" t="n">
        <f aca="false">IF(AND($U124&gt;BR$6,$U124&lt;=BS$6),+$T124,0)</f>
        <v>0</v>
      </c>
      <c r="BT124" s="87" t="n">
        <f aca="false">IF(AND($U124&gt;BS$6,$U124&lt;=BT$6),+$T124,0)</f>
        <v>0</v>
      </c>
      <c r="BU124" s="87" t="n">
        <f aca="false">IF(AND($U124&gt;BT$6,$U124&lt;=BU$6),+$T124,0)</f>
        <v>0</v>
      </c>
      <c r="BV124" s="87" t="n">
        <f aca="false">IF(AND($U124&gt;BU$6,$U124&lt;=BV$6),+$T124,0)</f>
        <v>0</v>
      </c>
      <c r="BW124" s="87" t="n">
        <f aca="false">IF(AND($U124&gt;BV$6,$U124&lt;=BW$6),+$T124,0)</f>
        <v>0</v>
      </c>
      <c r="BX124" s="87" t="n">
        <f aca="false">IF(AND($U124&gt;BW$6,$U124&lt;=BX$6),+$T124,0)</f>
        <v>0</v>
      </c>
      <c r="BY124" s="87" t="n">
        <f aca="false">IF(AND($U124&gt;BX$6,$U124&lt;=BY$6),+$T124,0)</f>
        <v>0</v>
      </c>
      <c r="BZ124" s="87" t="n">
        <f aca="false">IF(AND($U124&gt;BY$6,$U124&lt;=BZ$6),+$T124,0)</f>
        <v>0</v>
      </c>
      <c r="CA124" s="87" t="n">
        <f aca="false">IF(AND($U124&gt;BZ$6,$U124&lt;=CA$6),+$T124,0)</f>
        <v>0</v>
      </c>
      <c r="CB124" s="87" t="n">
        <f aca="false">IF(AND($U124&gt;CA$6,$U124&lt;=CB$6),+$T124,0)</f>
        <v>0</v>
      </c>
      <c r="CC124" s="87" t="n">
        <f aca="false">IF(AND($U124&gt;CB$6,$U124&lt;=CC$6),+$T124,0)</f>
        <v>0</v>
      </c>
      <c r="CD124" s="87" t="n">
        <f aca="false">IF(AND($U124&gt;CC$6,$U124&lt;=CD$6),+$T124,0)</f>
        <v>0</v>
      </c>
      <c r="CE124" s="87" t="n">
        <f aca="false">IF(AND($U124&gt;CD$6,$U124&lt;=CE$6),+$T124,0)</f>
        <v>0</v>
      </c>
      <c r="CF124" s="87" t="n">
        <f aca="false">IF(AND($U124&gt;CE$6,$U124&lt;=CF$6),+$T124,0)</f>
        <v>0</v>
      </c>
      <c r="CG124" s="87" t="n">
        <f aca="false">IF(AND($U124&gt;CF$6,$U124&lt;=CG$6),+$T124,0)</f>
        <v>0</v>
      </c>
      <c r="CH124" s="87" t="n">
        <f aca="false">IF(AND($U124&gt;CG$6,$U124&lt;=CH$6),+$T124,0)</f>
        <v>0</v>
      </c>
      <c r="CI124" s="87" t="n">
        <f aca="false">IF(AND($U124&gt;CH$6,$U124&lt;=CI$6),+$T124,0)</f>
        <v>0</v>
      </c>
      <c r="CJ124" s="87" t="n">
        <f aca="false">IF(AND($U124&gt;CI$6,$U124&lt;=CJ$6),+$T124,0)</f>
        <v>0</v>
      </c>
      <c r="CK124" s="87" t="n">
        <f aca="false">IF(AND($U124&gt;CJ$6,$U124&lt;=CK$6),+$T124,0)</f>
        <v>0</v>
      </c>
      <c r="CL124" s="87" t="n">
        <f aca="false">IF(AND($U124&gt;CK$6,$U124&lt;=CL$6),+$T124,0)</f>
        <v>0</v>
      </c>
      <c r="CM124" s="87" t="n">
        <f aca="false">IF(AND($U124&gt;CL$6,$U124&lt;=CM$6),+$T124,0)</f>
        <v>0</v>
      </c>
      <c r="CN124" s="87" t="n">
        <f aca="false">IF(AND($U124&gt;CM$6,$U124&lt;=CN$6),+$T124,0)</f>
        <v>0</v>
      </c>
      <c r="CO124" s="87" t="n">
        <f aca="false">IF(AND($U124&gt;CN$6,$U124&lt;=CO$6),+$T124,0)</f>
        <v>0</v>
      </c>
      <c r="CP124" s="87" t="n">
        <f aca="false">IF(AND($U124&gt;CO$6,$U124&lt;=CP$6),+$T124,0)</f>
        <v>0</v>
      </c>
      <c r="CQ124" s="87" t="n">
        <f aca="false">IF(AND($U124&gt;CP$6,$U124&lt;=CQ$6),+$T124,0)</f>
        <v>0</v>
      </c>
      <c r="CR124" s="87" t="n">
        <f aca="false">IF(AND($U124&gt;CQ$6,$U124&lt;=CR$6),+$T124,0)</f>
        <v>0</v>
      </c>
      <c r="CS124" s="87" t="n">
        <f aca="false">IF(AND($U124&gt;CR$6,$U124&lt;=CS$6),+$T124,0)</f>
        <v>0</v>
      </c>
      <c r="CT124" s="87" t="n">
        <f aca="false">IF(AND($U124&gt;CS$6,$U124&lt;=CT$6),+$T124,0)</f>
        <v>0</v>
      </c>
      <c r="CU124" s="87" t="n">
        <f aca="false">IF(AND($U124&gt;CT$6,$U124&lt;=CU$6),+$T124,0)</f>
        <v>0</v>
      </c>
      <c r="CV124" s="87" t="n">
        <f aca="false">IF(AND($U124&gt;CU$6,$U124&lt;=CV$6),+$T124,0)</f>
        <v>0</v>
      </c>
      <c r="CW124" s="87" t="n">
        <f aca="false">IF(AND($U124&gt;CV$6,$U124&lt;=CW$6),+$T124,0)</f>
        <v>0</v>
      </c>
      <c r="CX124" s="87" t="n">
        <f aca="false">IF(AND($U124&gt;CW$6,$U124&lt;=CX$6),+$T124,0)</f>
        <v>0</v>
      </c>
      <c r="CY124" s="87" t="n">
        <f aca="false">IF(AND($U124&gt;CX$6,$U124&lt;=CY$6),+$T124,0)</f>
        <v>0</v>
      </c>
      <c r="CZ124" s="87" t="n">
        <f aca="false">IF(AND($U124&gt;CY$6,$U124&lt;=CZ$6),+$T124,0)</f>
        <v>20</v>
      </c>
      <c r="DA124" s="87" t="n">
        <f aca="false">IF(AND($U124&gt;CZ$6,$U124&lt;=DA$6),+$T124,0)</f>
        <v>0</v>
      </c>
      <c r="DB124" s="87" t="n">
        <f aca="false">IF(AND($U124&gt;DA$6,$U124&lt;=DB$6),+$T124,0)</f>
        <v>0</v>
      </c>
      <c r="DC124" s="87" t="n">
        <f aca="false">IF(AND($U124&gt;DB$6,$U124&lt;=DC$6),+$T124,0)</f>
        <v>0</v>
      </c>
      <c r="DD124" s="87" t="n">
        <f aca="false">IF(AND($U124&gt;DC$6,$U124&lt;=DD$6),+$T124,0)</f>
        <v>0</v>
      </c>
      <c r="DE124" s="87" t="n">
        <f aca="false">IF(AND($U124&gt;DD$6,$U124&lt;=DE$6),+$T124,0)</f>
        <v>0</v>
      </c>
      <c r="DF124" s="87" t="n">
        <f aca="false">IF(AND($U124&gt;DE$6,$U124&lt;=DF$6),+$T124,0)</f>
        <v>0</v>
      </c>
      <c r="DG124" s="87" t="n">
        <f aca="false">IF(AND($U124&gt;DF$6,$U124&lt;=DG$6),+$T124,0)</f>
        <v>0</v>
      </c>
      <c r="DH124" s="87" t="n">
        <f aca="false">IF(AND($U124&gt;DG$6,$U124&lt;=DH$6),+$T124,0)</f>
        <v>0</v>
      </c>
      <c r="DI124" s="87" t="n">
        <f aca="false">IF(AND($U124&gt;DH$6,$U124&lt;=DI$6),+$T124,0)</f>
        <v>0</v>
      </c>
      <c r="DJ124" s="87" t="n">
        <f aca="false">IF(AND($U124&gt;DI$6,$U124&lt;=DJ$6),+$T124,0)</f>
        <v>0</v>
      </c>
      <c r="DK124" s="87" t="n">
        <f aca="false">IF(AND($U124&gt;DJ$6,$U124&lt;=DK$6),+$T124,0)</f>
        <v>0</v>
      </c>
      <c r="DL124" s="87" t="n">
        <f aca="false">IF(AND($U124&gt;DK$6,$U124&lt;=DL$6),+$T124,0)</f>
        <v>0</v>
      </c>
      <c r="DM124" s="87" t="n">
        <f aca="false">IF(AND($U124&gt;DL$6,$U124&lt;=DM$6),+$T124,0)</f>
        <v>0</v>
      </c>
      <c r="DN124" s="87" t="n">
        <f aca="false">IF(AND($U124&gt;DM$6,$U124&lt;=DN$6),+$T124,0)</f>
        <v>0</v>
      </c>
      <c r="DO124" s="87" t="n">
        <f aca="false">IF(AND($U124&gt;DN$6,$U124&lt;=DO$6),+$T124,0)</f>
        <v>0</v>
      </c>
      <c r="DP124" s="87" t="n">
        <f aca="false">IF(AND($U124&gt;DO$6,$U124&lt;=DP$6),+$T124,0)</f>
        <v>0</v>
      </c>
      <c r="DQ124" s="87" t="n">
        <f aca="false">IF(AND($U124&gt;DP$6,$U124&lt;=DQ$6),+$T124,0)</f>
        <v>0</v>
      </c>
      <c r="DR124" s="87" t="n">
        <f aca="false">IF(AND($U124&gt;DQ$6,$U124&lt;=DR$6),+$T124,0)</f>
        <v>0</v>
      </c>
      <c r="DS124" s="87" t="n">
        <f aca="false">IF(AND($U124&gt;DR$6,$U124&lt;=DS$6),+$T124,0)</f>
        <v>0</v>
      </c>
      <c r="DT124" s="87" t="n">
        <f aca="false">IF(AND($U124&gt;DS$6,$U124&lt;=DT$6),+$T124,0)</f>
        <v>0</v>
      </c>
      <c r="DU124" s="87" t="n">
        <f aca="false">IF(AND($U124&gt;DT$6,$U124&lt;=DU$6),+$T124,0)</f>
        <v>0</v>
      </c>
      <c r="DV124" s="87" t="n">
        <f aca="false">IF(AND($U124&gt;DU$6,$U124&lt;=DV$6),+$T124,0)</f>
        <v>0</v>
      </c>
      <c r="DW124" s="87" t="n">
        <f aca="false">IF(AND($U124&gt;DV$6,$U124&lt;=DW$6),+$T124,0)</f>
        <v>0</v>
      </c>
      <c r="DX124" s="87" t="n">
        <f aca="false">IF(AND($U124&gt;DW$6,$U124&lt;=DX$6),+$T124,0)</f>
        <v>0</v>
      </c>
      <c r="DY124" s="87" t="n">
        <f aca="false">IF(AND($U124&gt;DX$6,$U124&lt;=DY$6),+$T124,0)</f>
        <v>0</v>
      </c>
      <c r="DZ124" s="87" t="n">
        <f aca="false">IF(AND($U124&gt;DY$6,$U124&lt;=DZ$6),+$T124,0)</f>
        <v>0</v>
      </c>
      <c r="EA124" s="87" t="n">
        <f aca="false">IF(AND($U124&gt;DZ$6,$U124&lt;=EA$6),+$T124,0)</f>
        <v>0</v>
      </c>
      <c r="EB124" s="87" t="n">
        <f aca="false">IF(AND($U124&gt;EA$6,$U124&lt;=EB$6),+$T124,0)</f>
        <v>0</v>
      </c>
      <c r="EC124" s="87" t="n">
        <f aca="false">IF(AND($U124&gt;EB$6,$U124&lt;=EC$6),+$T124,0)</f>
        <v>0</v>
      </c>
      <c r="ED124" s="87" t="n">
        <f aca="false">IF(AND($U124&gt;EC$6,$U124&lt;=ED$6),+$T124,0)</f>
        <v>0</v>
      </c>
      <c r="EE124" s="87" t="n">
        <f aca="false">IF(AND($U124&gt;ED$6,$U124&lt;=EE$6),+$T124,0)</f>
        <v>0</v>
      </c>
      <c r="EF124" s="87" t="n">
        <f aca="false">IF(AND($U124&gt;EE$6,$U124&lt;=EF$6),+$T124,0)</f>
        <v>0</v>
      </c>
      <c r="EG124" s="87" t="n">
        <f aca="false">IF(AND($U124&gt;EF$6,$U124&lt;=EG$6),+$T124,0)</f>
        <v>0</v>
      </c>
      <c r="EH124" s="87" t="n">
        <f aca="false">IF(AND($U124&gt;EG$6,$U124&lt;=EH$6),+$T124,0)</f>
        <v>0</v>
      </c>
      <c r="EI124" s="87" t="n">
        <f aca="false">IF(AND($U124&gt;EH$6,$U124&lt;=EI$6),+$T124,0)</f>
        <v>0</v>
      </c>
      <c r="EJ124" s="87" t="n">
        <f aca="false">IF(AND($U124&gt;EI$6,$U124&lt;=EJ$6),+$T124,0)</f>
        <v>0</v>
      </c>
      <c r="EK124" s="87" t="n">
        <f aca="false">IF(AND($U124&gt;EJ$6,$U124&lt;=EK$6),+$T124,0)</f>
        <v>0</v>
      </c>
      <c r="EL124" s="87" t="n">
        <f aca="false">IF(AND($U124&gt;EK$6,$U124&lt;=EL$6),+$T124,0)</f>
        <v>0</v>
      </c>
      <c r="EM124" s="87" t="n">
        <f aca="false">IF(AND($U124&gt;EL$6,$U124&lt;=EM$6),+$T124,0)</f>
        <v>0</v>
      </c>
      <c r="EN124" s="87" t="n">
        <f aca="false">IF(AND($U124&gt;EM$6,$U124&lt;=EN$6),+$T124,0)</f>
        <v>0</v>
      </c>
      <c r="EO124" s="87" t="n">
        <f aca="false">IF(AND($U124&gt;EN$6,$U124&lt;=EO$6),+$T124,0)</f>
        <v>0</v>
      </c>
      <c r="EP124" s="87" t="n">
        <f aca="false">IF(AND($U124&gt;EO$6,$U124&lt;=EP$6),+$T124,0)</f>
        <v>0</v>
      </c>
      <c r="EQ124" s="87" t="n">
        <f aca="false">IF(AND($U124&gt;EP$6,$U124&lt;=EQ$6),+$T124,0)</f>
        <v>0</v>
      </c>
      <c r="ER124" s="87" t="n">
        <f aca="false">IF(AND($U124&gt;EQ$6,$U124&lt;=ER$6),+$T124,0)</f>
        <v>0</v>
      </c>
      <c r="ES124" s="87" t="n">
        <f aca="false">IF(AND($U124&gt;ER$6,$U124&lt;=ES$6),+$T124,0)</f>
        <v>0</v>
      </c>
      <c r="ET124" s="87" t="n">
        <f aca="false">IF(AND($U124&gt;ES$6,$U124&lt;=ET$6),+$T124,0)</f>
        <v>0</v>
      </c>
      <c r="EU124" s="87" t="n">
        <f aca="false">IF(AND($U124&gt;ET$6,$U124&lt;=EU$6),+$T124,0)</f>
        <v>0</v>
      </c>
      <c r="EV124" s="87" t="n">
        <f aca="false">IF(AND($U124&gt;EU$6,$U124&lt;=EV$6),+$T124,0)</f>
        <v>0</v>
      </c>
      <c r="EW124" s="87" t="n">
        <f aca="false">IF(AND($U124&gt;EV$6,$U124&lt;=EW$6),+$T124,0)</f>
        <v>0</v>
      </c>
      <c r="EX124" s="87" t="n">
        <f aca="false">IF(AND($U124&gt;EW$6,$U124&lt;=EX$6),+$T124,0)</f>
        <v>0</v>
      </c>
      <c r="EY124" s="87" t="n">
        <f aca="false">IF(AND($U124&gt;EX$6,$U124&lt;=EY$6),+$T124,0)</f>
        <v>0</v>
      </c>
      <c r="EZ124" s="87" t="n">
        <f aca="false">IF(AND($U124&gt;EY$6,$U124&lt;=EZ$6),+$T124,0)</f>
        <v>0</v>
      </c>
      <c r="FA124" s="87" t="n">
        <f aca="false">IF(AND($U124&gt;EZ$6,$U124&lt;=FA$6),+$T124,0)</f>
        <v>0</v>
      </c>
      <c r="FB124" s="87" t="n">
        <f aca="false">IF(AND($U124&gt;FA$6,$U124&lt;=FB$6),+$T124,0)</f>
        <v>0</v>
      </c>
      <c r="FC124" s="87" t="n">
        <f aca="false">IF(AND($U124&gt;FB$6,$U124&lt;=FC$6),+$T124,0)</f>
        <v>0</v>
      </c>
      <c r="FD124" s="87" t="n">
        <f aca="false">IF(AND($U124&gt;FC$6,$U124&lt;=FD$6),+$T124,0)</f>
        <v>0</v>
      </c>
      <c r="FE124" s="87" t="n">
        <f aca="false">IF(AND($U124&gt;FD$6,$U124&lt;=FE$6),+$T124,0)</f>
        <v>0</v>
      </c>
      <c r="FF124" s="87" t="n">
        <f aca="false">IF(AND($U124&gt;FE$6,$U124&lt;=FF$6),+$T124,0)</f>
        <v>0</v>
      </c>
      <c r="FG124" s="87" t="n">
        <f aca="false">IF(AND($U124&gt;FF$6,$U124&lt;=FG$6),+$T124,0)</f>
        <v>0</v>
      </c>
      <c r="FH124" s="87" t="n">
        <f aca="false">IF(AND($U124&gt;FG$6,$U124&lt;=FH$6),+$T124,0)</f>
        <v>0</v>
      </c>
      <c r="FI124" s="87" t="n">
        <f aca="false">IF(AND($U124&gt;FH$6,$U124&lt;=FI$6),+$T124,0)</f>
        <v>0</v>
      </c>
      <c r="FJ124" s="87" t="n">
        <f aca="false">IF(AND($U124&gt;FI$6,$U124&lt;=FJ$6),+$T124,0)</f>
        <v>0</v>
      </c>
      <c r="FK124" s="87" t="n">
        <f aca="false">IF(AND($U124&gt;FJ$6,$U124&lt;=FK$6),+$T124,0)</f>
        <v>0</v>
      </c>
      <c r="FL124" s="87" t="n">
        <f aca="false">IF(AND($U124&gt;FK$6,$U124&lt;=FL$6),+$T124,0)</f>
        <v>0</v>
      </c>
      <c r="FM124" s="87" t="n">
        <f aca="false">IF(AND($U124&gt;FL$6,$U124&lt;=FM$6),+$T124,0)</f>
        <v>0</v>
      </c>
      <c r="FN124" s="87" t="n">
        <f aca="false">IF(AND($U124&gt;FM$6,$U124&lt;=FN$6),+$T124,0)</f>
        <v>0</v>
      </c>
      <c r="FO124" s="87" t="n">
        <f aca="false">IF(AND($U124&gt;FN$6,$U124&lt;=FO$6),+$T124,0)</f>
        <v>0</v>
      </c>
      <c r="FP124" s="87" t="n">
        <f aca="false">IF(AND($U124&gt;FO$6,$U124&lt;=FP$6),+$T124,0)</f>
        <v>0</v>
      </c>
      <c r="FQ124" s="87" t="n">
        <f aca="false">IF(AND($U124&gt;FP$6,$U124&lt;=FQ$6),+$T124,0)</f>
        <v>0</v>
      </c>
      <c r="FR124" s="87" t="n">
        <f aca="false">IF(AND($U124&gt;FQ$6,$U124&lt;=FR$6),+$T124,0)</f>
        <v>0</v>
      </c>
      <c r="FS124" s="87" t="n">
        <f aca="false">IF(AND($U124&gt;FR$6,$U124&lt;=FS$6),+$T124,0)</f>
        <v>0</v>
      </c>
      <c r="FT124" s="87" t="n">
        <f aca="false">IF(AND($U124&gt;FS$6,$U124&lt;=FT$6),+$T124,0)</f>
        <v>0</v>
      </c>
      <c r="FU124" s="87" t="n">
        <f aca="false">IF(AND($U124&gt;FT$6,$U124&lt;=FU$6),+$T124,0)</f>
        <v>0</v>
      </c>
      <c r="FV124" s="87" t="n">
        <f aca="false">IF(AND($U124&gt;FU$6,$U124&lt;=FV$6),+$T124,0)</f>
        <v>0</v>
      </c>
      <c r="FW124" s="87" t="n">
        <f aca="false">IF(AND($U124&gt;FV$6,$U124&lt;=FW$6),+$T124,0)</f>
        <v>0</v>
      </c>
      <c r="FX124" s="87" t="n">
        <f aca="false">IF(AND($U124&gt;FW$6,$U124&lt;=FX$6),+$T124,0)</f>
        <v>0</v>
      </c>
      <c r="FY124" s="87" t="n">
        <f aca="false">IF(AND($U124&gt;FX$6,$U124&lt;=FY$6),+$T124,0)</f>
        <v>0</v>
      </c>
      <c r="FZ124" s="87" t="n">
        <f aca="false">IF(AND($U124&gt;FY$6,$U124&lt;=FZ$6),+$T124,0)</f>
        <v>0</v>
      </c>
      <c r="GA124" s="87" t="n">
        <f aca="false">IF(AND($U124&gt;FZ$6,$U124&lt;=GA$6),+$T124,0)</f>
        <v>0</v>
      </c>
      <c r="GB124" s="87" t="n">
        <f aca="false">IF(AND($U124&gt;GA$6,$U124&lt;=GB$6),+$T124,0)</f>
        <v>0</v>
      </c>
      <c r="GC124" s="18"/>
      <c r="GD124" s="65" t="n">
        <f aca="false">SUM($X124:$GC124)</f>
        <v>20</v>
      </c>
      <c r="GE124" s="65" t="n">
        <f aca="false">+GD124-T124</f>
        <v>0</v>
      </c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18"/>
      <c r="HV124" s="18"/>
      <c r="HW124" s="18"/>
      <c r="HX124" s="18"/>
      <c r="HY124" s="18"/>
      <c r="HZ124" s="18"/>
      <c r="IA124" s="18"/>
      <c r="IB124" s="18"/>
      <c r="IC124" s="18"/>
      <c r="ID124" s="18"/>
      <c r="IE124" s="18"/>
      <c r="IF124" s="18"/>
      <c r="IG124" s="18"/>
      <c r="IH124" s="18"/>
      <c r="II124" s="18"/>
      <c r="IJ124" s="18"/>
      <c r="IK124" s="18"/>
      <c r="IL124" s="18"/>
      <c r="IM124" s="18"/>
      <c r="IN124" s="18"/>
      <c r="IO124" s="18"/>
      <c r="IP124" s="18"/>
      <c r="IQ124" s="18"/>
      <c r="IR124" s="18"/>
      <c r="IS124" s="18"/>
      <c r="IT124" s="18"/>
      <c r="IU124" s="18"/>
      <c r="IV124" s="18"/>
      <c r="IW124" s="18"/>
    </row>
    <row r="125" customFormat="false" ht="12.75" hidden="false" customHeight="false" outlineLevel="0" collapsed="false">
      <c r="A125" s="96" t="n">
        <v>5</v>
      </c>
      <c r="B125" s="86" t="s">
        <v>260</v>
      </c>
      <c r="C125" s="97" t="s">
        <v>257</v>
      </c>
      <c r="D125" s="98" t="s">
        <v>295</v>
      </c>
      <c r="E125" s="0" t="s">
        <v>296</v>
      </c>
      <c r="F125" s="99" t="n">
        <v>37134</v>
      </c>
      <c r="H125" s="88" t="s">
        <v>376</v>
      </c>
      <c r="I125" s="43" t="s">
        <v>377</v>
      </c>
      <c r="J125" s="39" t="s">
        <v>298</v>
      </c>
      <c r="K125" s="39"/>
      <c r="L125" s="101" t="s">
        <v>284</v>
      </c>
      <c r="M125" s="35"/>
      <c r="N125" s="35"/>
      <c r="O125" s="101"/>
      <c r="P125" s="101"/>
      <c r="Q125" s="101"/>
      <c r="R125" s="105" t="n">
        <v>25</v>
      </c>
      <c r="S125" s="101" t="s">
        <v>288</v>
      </c>
      <c r="T125" s="55" t="n">
        <f aca="false">IF($S125="USD",+$R125,VLOOKUP($S125,Rates!$A$3:$C$7,3)*$R125)</f>
        <v>25</v>
      </c>
      <c r="U125" s="122" t="n">
        <f aca="false">DATE(2021,12,8)</f>
        <v>44538</v>
      </c>
      <c r="V125" s="18"/>
      <c r="W125" s="18"/>
      <c r="X125" s="87" t="n">
        <f aca="false">IF(AND($U125&gt;W$6,$U125&lt;=X$6),+$T125,0)</f>
        <v>0</v>
      </c>
      <c r="Y125" s="87" t="n">
        <f aca="false">IF(AND($U125&gt;X$6,$U125&lt;=Y$6),+$T125,0)</f>
        <v>0</v>
      </c>
      <c r="Z125" s="87" t="n">
        <f aca="false">IF(AND($U125&gt;Y$6,$U125&lt;=Z$6),+$T125,0)</f>
        <v>0</v>
      </c>
      <c r="AA125" s="87" t="n">
        <f aca="false">IF(AND($U125&gt;Z$6,$U125&lt;=AA$6),+$T125,0)</f>
        <v>0</v>
      </c>
      <c r="AB125" s="87" t="n">
        <f aca="false">IF(AND($U125&gt;AA$6,$U125&lt;=AB$6),+$T125,0)</f>
        <v>0</v>
      </c>
      <c r="AC125" s="87" t="n">
        <f aca="false">IF(AND($U125&gt;AB$6,$U125&lt;=AC$6),+$T125,0)</f>
        <v>0</v>
      </c>
      <c r="AD125" s="87" t="n">
        <f aca="false">IF(AND($U125&gt;AC$6,$U125&lt;=AD$6),+$T125,0)</f>
        <v>0</v>
      </c>
      <c r="AE125" s="87" t="n">
        <f aca="false">IF(AND($U125&gt;AD$6,$U125&lt;=AE$6),+$T125,0)</f>
        <v>0</v>
      </c>
      <c r="AF125" s="87" t="n">
        <f aca="false">IF(AND($U125&gt;AE$6,$U125&lt;=AF$6),+$T125,0)</f>
        <v>0</v>
      </c>
      <c r="AG125" s="87" t="n">
        <f aca="false">IF(AND($U125&gt;AF$6,$U125&lt;=AG$6),+$T125,0)</f>
        <v>0</v>
      </c>
      <c r="AH125" s="87" t="n">
        <f aca="false">IF(AND($U125&gt;AG$6,$U125&lt;=AH$6),+$T125,0)</f>
        <v>0</v>
      </c>
      <c r="AI125" s="87" t="n">
        <f aca="false">IF(AND($U125&gt;AH$6,$U125&lt;=AI$6),+$T125,0)</f>
        <v>0</v>
      </c>
      <c r="AJ125" s="87" t="n">
        <f aca="false">IF(AND($U125&gt;AI$6,$U125&lt;=AJ$6),+$T125,0)</f>
        <v>0</v>
      </c>
      <c r="AK125" s="87" t="n">
        <f aca="false">IF(AND($U125&gt;AJ$6,$U125&lt;=AK$6),+$T125,0)</f>
        <v>0</v>
      </c>
      <c r="AL125" s="87" t="n">
        <f aca="false">IF(AND($U125&gt;AK$6,$U125&lt;=AL$6),+$T125,0)</f>
        <v>0</v>
      </c>
      <c r="AM125" s="87" t="n">
        <f aca="false">IF(AND($U125&gt;AL$6,$U125&lt;=AM$6),+$T125,0)</f>
        <v>0</v>
      </c>
      <c r="AN125" s="87" t="n">
        <f aca="false">IF(AND($U125&gt;AM$6,$U125&lt;=AN$6),+$T125,0)</f>
        <v>0</v>
      </c>
      <c r="AO125" s="87" t="n">
        <f aca="false">IF(AND($U125&gt;AN$6,$U125&lt;=AO$6),+$T125,0)</f>
        <v>0</v>
      </c>
      <c r="AP125" s="87" t="n">
        <f aca="false">IF(AND($U125&gt;AO$6,$U125&lt;=AP$6),+$T125,0)</f>
        <v>0</v>
      </c>
      <c r="AQ125" s="87" t="n">
        <f aca="false">IF(AND($U125&gt;AP$6,$U125&lt;=AQ$6),+$T125,0)</f>
        <v>0</v>
      </c>
      <c r="AR125" s="87" t="n">
        <f aca="false">IF(AND($U125&gt;AQ$6,$U125&lt;=AR$6),+$T125,0)</f>
        <v>0</v>
      </c>
      <c r="AS125" s="87" t="n">
        <f aca="false">IF(AND($U125&gt;AR$6,$U125&lt;=AS$6),+$T125,0)</f>
        <v>0</v>
      </c>
      <c r="AT125" s="87" t="n">
        <f aca="false">IF(AND($U125&gt;AS$6,$U125&lt;=AT$6),+$T125,0)</f>
        <v>0</v>
      </c>
      <c r="AU125" s="87" t="n">
        <f aca="false">IF(AND($U125&gt;AT$6,$U125&lt;=AU$6),+$T125,0)</f>
        <v>0</v>
      </c>
      <c r="AV125" s="87" t="n">
        <f aca="false">IF(AND($U125&gt;AU$6,$U125&lt;=AV$6),+$T125,0)</f>
        <v>0</v>
      </c>
      <c r="AW125" s="87" t="n">
        <f aca="false">IF(AND($U125&gt;AV$6,$U125&lt;=AW$6),+$T125,0)</f>
        <v>0</v>
      </c>
      <c r="AX125" s="87" t="n">
        <f aca="false">IF(AND($U125&gt;AW$6,$U125&lt;=AX$6),+$T125,0)</f>
        <v>0</v>
      </c>
      <c r="AY125" s="87" t="n">
        <f aca="false">IF(AND($U125&gt;AX$6,$U125&lt;=AY$6),+$T125,0)</f>
        <v>0</v>
      </c>
      <c r="AZ125" s="87" t="n">
        <f aca="false">IF(AND($U125&gt;AY$6,$U125&lt;=AZ$6),+$T125,0)</f>
        <v>0</v>
      </c>
      <c r="BA125" s="87" t="n">
        <f aca="false">IF(AND($U125&gt;AZ$6,$U125&lt;=BA$6),+$T125,0)</f>
        <v>0</v>
      </c>
      <c r="BB125" s="87" t="n">
        <f aca="false">IF(AND($U125&gt;BA$6,$U125&lt;=BB$6),+$T125,0)</f>
        <v>0</v>
      </c>
      <c r="BC125" s="87" t="n">
        <f aca="false">IF(AND($U125&gt;BB$6,$U125&lt;=BC$6),+$T125,0)</f>
        <v>0</v>
      </c>
      <c r="BD125" s="87" t="n">
        <f aca="false">IF(AND($U125&gt;BC$6,$U125&lt;=BD$6),+$T125,0)</f>
        <v>0</v>
      </c>
      <c r="BE125" s="87" t="n">
        <f aca="false">IF(AND($U125&gt;BD$6,$U125&lt;=BE$6),+$T125,0)</f>
        <v>0</v>
      </c>
      <c r="BF125" s="87" t="n">
        <f aca="false">IF(AND($U125&gt;BE$6,$U125&lt;=BF$6),+$T125,0)</f>
        <v>0</v>
      </c>
      <c r="BG125" s="87" t="n">
        <f aca="false">IF(AND($U125&gt;BF$6,$U125&lt;=BG$6),+$T125,0)</f>
        <v>0</v>
      </c>
      <c r="BH125" s="87" t="n">
        <f aca="false">IF(AND($U125&gt;BG$6,$U125&lt;=BH$6),+$T125,0)</f>
        <v>0</v>
      </c>
      <c r="BI125" s="87" t="n">
        <f aca="false">IF(AND($U125&gt;BH$6,$U125&lt;=BI$6),+$T125,0)</f>
        <v>0</v>
      </c>
      <c r="BJ125" s="87" t="n">
        <f aca="false">IF(AND($U125&gt;BI$6,$U125&lt;=BJ$6),+$T125,0)</f>
        <v>0</v>
      </c>
      <c r="BK125" s="87" t="n">
        <f aca="false">IF(AND($U125&gt;BJ$6,$U125&lt;=BK$6),+$T125,0)</f>
        <v>0</v>
      </c>
      <c r="BL125" s="87" t="n">
        <f aca="false">IF(AND($U125&gt;BK$6,$U125&lt;=BL$6),+$T125,0)</f>
        <v>0</v>
      </c>
      <c r="BM125" s="87" t="n">
        <f aca="false">IF(AND($U125&gt;BL$6,$U125&lt;=BM$6),+$T125,0)</f>
        <v>0</v>
      </c>
      <c r="BN125" s="87" t="n">
        <f aca="false">IF(AND($U125&gt;BM$6,$U125&lt;=BN$6),+$T125,0)</f>
        <v>0</v>
      </c>
      <c r="BO125" s="87" t="n">
        <f aca="false">IF(AND($U125&gt;BN$6,$U125&lt;=BO$6),+$T125,0)</f>
        <v>0</v>
      </c>
      <c r="BP125" s="87" t="n">
        <f aca="false">IF(AND($U125&gt;BO$6,$U125&lt;=BP$6),+$T125,0)</f>
        <v>0</v>
      </c>
      <c r="BQ125" s="87" t="n">
        <f aca="false">IF(AND($U125&gt;BP$6,$U125&lt;=BQ$6),+$T125,0)</f>
        <v>0</v>
      </c>
      <c r="BR125" s="87" t="n">
        <f aca="false">IF(AND($U125&gt;BQ$6,$U125&lt;=BR$6),+$T125,0)</f>
        <v>0</v>
      </c>
      <c r="BS125" s="87" t="n">
        <f aca="false">IF(AND($U125&gt;BR$6,$U125&lt;=BS$6),+$T125,0)</f>
        <v>0</v>
      </c>
      <c r="BT125" s="87" t="n">
        <f aca="false">IF(AND($U125&gt;BS$6,$U125&lt;=BT$6),+$T125,0)</f>
        <v>0</v>
      </c>
      <c r="BU125" s="87" t="n">
        <f aca="false">IF(AND($U125&gt;BT$6,$U125&lt;=BU$6),+$T125,0)</f>
        <v>0</v>
      </c>
      <c r="BV125" s="87" t="n">
        <f aca="false">IF(AND($U125&gt;BU$6,$U125&lt;=BV$6),+$T125,0)</f>
        <v>0</v>
      </c>
      <c r="BW125" s="87" t="n">
        <f aca="false">IF(AND($U125&gt;BV$6,$U125&lt;=BW$6),+$T125,0)</f>
        <v>0</v>
      </c>
      <c r="BX125" s="87" t="n">
        <f aca="false">IF(AND($U125&gt;BW$6,$U125&lt;=BX$6),+$T125,0)</f>
        <v>0</v>
      </c>
      <c r="BY125" s="87" t="n">
        <f aca="false">IF(AND($U125&gt;BX$6,$U125&lt;=BY$6),+$T125,0)</f>
        <v>0</v>
      </c>
      <c r="BZ125" s="87" t="n">
        <f aca="false">IF(AND($U125&gt;BY$6,$U125&lt;=BZ$6),+$T125,0)</f>
        <v>0</v>
      </c>
      <c r="CA125" s="87" t="n">
        <f aca="false">IF(AND($U125&gt;BZ$6,$U125&lt;=CA$6),+$T125,0)</f>
        <v>0</v>
      </c>
      <c r="CB125" s="87" t="n">
        <f aca="false">IF(AND($U125&gt;CA$6,$U125&lt;=CB$6),+$T125,0)</f>
        <v>0</v>
      </c>
      <c r="CC125" s="87" t="n">
        <f aca="false">IF(AND($U125&gt;CB$6,$U125&lt;=CC$6),+$T125,0)</f>
        <v>0</v>
      </c>
      <c r="CD125" s="87" t="n">
        <f aca="false">IF(AND($U125&gt;CC$6,$U125&lt;=CD$6),+$T125,0)</f>
        <v>0</v>
      </c>
      <c r="CE125" s="87" t="n">
        <f aca="false">IF(AND($U125&gt;CD$6,$U125&lt;=CE$6),+$T125,0)</f>
        <v>0</v>
      </c>
      <c r="CF125" s="87" t="n">
        <f aca="false">IF(AND($U125&gt;CE$6,$U125&lt;=CF$6),+$T125,0)</f>
        <v>0</v>
      </c>
      <c r="CG125" s="87" t="n">
        <f aca="false">IF(AND($U125&gt;CF$6,$U125&lt;=CG$6),+$T125,0)</f>
        <v>0</v>
      </c>
      <c r="CH125" s="87" t="n">
        <f aca="false">IF(AND($U125&gt;CG$6,$U125&lt;=CH$6),+$T125,0)</f>
        <v>0</v>
      </c>
      <c r="CI125" s="87" t="n">
        <f aca="false">IF(AND($U125&gt;CH$6,$U125&lt;=CI$6),+$T125,0)</f>
        <v>0</v>
      </c>
      <c r="CJ125" s="87" t="n">
        <f aca="false">IF(AND($U125&gt;CI$6,$U125&lt;=CJ$6),+$T125,0)</f>
        <v>0</v>
      </c>
      <c r="CK125" s="87" t="n">
        <f aca="false">IF(AND($U125&gt;CJ$6,$U125&lt;=CK$6),+$T125,0)</f>
        <v>0</v>
      </c>
      <c r="CL125" s="87" t="n">
        <f aca="false">IF(AND($U125&gt;CK$6,$U125&lt;=CL$6),+$T125,0)</f>
        <v>0</v>
      </c>
      <c r="CM125" s="87" t="n">
        <f aca="false">IF(AND($U125&gt;CL$6,$U125&lt;=CM$6),+$T125,0)</f>
        <v>0</v>
      </c>
      <c r="CN125" s="87" t="n">
        <f aca="false">IF(AND($U125&gt;CM$6,$U125&lt;=CN$6),+$T125,0)</f>
        <v>0</v>
      </c>
      <c r="CO125" s="87" t="n">
        <f aca="false">IF(AND($U125&gt;CN$6,$U125&lt;=CO$6),+$T125,0)</f>
        <v>0</v>
      </c>
      <c r="CP125" s="87" t="n">
        <f aca="false">IF(AND($U125&gt;CO$6,$U125&lt;=CP$6),+$T125,0)</f>
        <v>0</v>
      </c>
      <c r="CQ125" s="87" t="n">
        <f aca="false">IF(AND($U125&gt;CP$6,$U125&lt;=CQ$6),+$T125,0)</f>
        <v>0</v>
      </c>
      <c r="CR125" s="87" t="n">
        <f aca="false">IF(AND($U125&gt;CQ$6,$U125&lt;=CR$6),+$T125,0)</f>
        <v>0</v>
      </c>
      <c r="CS125" s="87" t="n">
        <f aca="false">IF(AND($U125&gt;CR$6,$U125&lt;=CS$6),+$T125,0)</f>
        <v>0</v>
      </c>
      <c r="CT125" s="87" t="n">
        <f aca="false">IF(AND($U125&gt;CS$6,$U125&lt;=CT$6),+$T125,0)</f>
        <v>0</v>
      </c>
      <c r="CU125" s="87" t="n">
        <f aca="false">IF(AND($U125&gt;CT$6,$U125&lt;=CU$6),+$T125,0)</f>
        <v>0</v>
      </c>
      <c r="CV125" s="87" t="n">
        <f aca="false">IF(AND($U125&gt;CU$6,$U125&lt;=CV$6),+$T125,0)</f>
        <v>0</v>
      </c>
      <c r="CW125" s="87" t="n">
        <f aca="false">IF(AND($U125&gt;CV$6,$U125&lt;=CW$6),+$T125,0)</f>
        <v>0</v>
      </c>
      <c r="CX125" s="87" t="n">
        <f aca="false">IF(AND($U125&gt;CW$6,$U125&lt;=CX$6),+$T125,0)</f>
        <v>0</v>
      </c>
      <c r="CY125" s="87" t="n">
        <f aca="false">IF(AND($U125&gt;CX$6,$U125&lt;=CY$6),+$T125,0)</f>
        <v>0</v>
      </c>
      <c r="CZ125" s="87" t="n">
        <f aca="false">IF(AND($U125&gt;CY$6,$U125&lt;=CZ$6),+$T125,0)</f>
        <v>0</v>
      </c>
      <c r="DA125" s="87" t="n">
        <f aca="false">IF(AND($U125&gt;CZ$6,$U125&lt;=DA$6),+$T125,0)</f>
        <v>25</v>
      </c>
      <c r="DB125" s="87" t="n">
        <f aca="false">IF(AND($U125&gt;DA$6,$U125&lt;=DB$6),+$T125,0)</f>
        <v>0</v>
      </c>
      <c r="DC125" s="87" t="n">
        <f aca="false">IF(AND($U125&gt;DB$6,$U125&lt;=DC$6),+$T125,0)</f>
        <v>0</v>
      </c>
      <c r="DD125" s="87" t="n">
        <f aca="false">IF(AND($U125&gt;DC$6,$U125&lt;=DD$6),+$T125,0)</f>
        <v>0</v>
      </c>
      <c r="DE125" s="87" t="n">
        <f aca="false">IF(AND($U125&gt;DD$6,$U125&lt;=DE$6),+$T125,0)</f>
        <v>0</v>
      </c>
      <c r="DF125" s="87" t="n">
        <f aca="false">IF(AND($U125&gt;DE$6,$U125&lt;=DF$6),+$T125,0)</f>
        <v>0</v>
      </c>
      <c r="DG125" s="87" t="n">
        <f aca="false">IF(AND($U125&gt;DF$6,$U125&lt;=DG$6),+$T125,0)</f>
        <v>0</v>
      </c>
      <c r="DH125" s="87" t="n">
        <f aca="false">IF(AND($U125&gt;DG$6,$U125&lt;=DH$6),+$T125,0)</f>
        <v>0</v>
      </c>
      <c r="DI125" s="87" t="n">
        <f aca="false">IF(AND($U125&gt;DH$6,$U125&lt;=DI$6),+$T125,0)</f>
        <v>0</v>
      </c>
      <c r="DJ125" s="87" t="n">
        <f aca="false">IF(AND($U125&gt;DI$6,$U125&lt;=DJ$6),+$T125,0)</f>
        <v>0</v>
      </c>
      <c r="DK125" s="87" t="n">
        <f aca="false">IF(AND($U125&gt;DJ$6,$U125&lt;=DK$6),+$T125,0)</f>
        <v>0</v>
      </c>
      <c r="DL125" s="87" t="n">
        <f aca="false">IF(AND($U125&gt;DK$6,$U125&lt;=DL$6),+$T125,0)</f>
        <v>0</v>
      </c>
      <c r="DM125" s="87" t="n">
        <f aca="false">IF(AND($U125&gt;DL$6,$U125&lt;=DM$6),+$T125,0)</f>
        <v>0</v>
      </c>
      <c r="DN125" s="87" t="n">
        <f aca="false">IF(AND($U125&gt;DM$6,$U125&lt;=DN$6),+$T125,0)</f>
        <v>0</v>
      </c>
      <c r="DO125" s="87" t="n">
        <f aca="false">IF(AND($U125&gt;DN$6,$U125&lt;=DO$6),+$T125,0)</f>
        <v>0</v>
      </c>
      <c r="DP125" s="87" t="n">
        <f aca="false">IF(AND($U125&gt;DO$6,$U125&lt;=DP$6),+$T125,0)</f>
        <v>0</v>
      </c>
      <c r="DQ125" s="87" t="n">
        <f aca="false">IF(AND($U125&gt;DP$6,$U125&lt;=DQ$6),+$T125,0)</f>
        <v>0</v>
      </c>
      <c r="DR125" s="87" t="n">
        <f aca="false">IF(AND($U125&gt;DQ$6,$U125&lt;=DR$6),+$T125,0)</f>
        <v>0</v>
      </c>
      <c r="DS125" s="87" t="n">
        <f aca="false">IF(AND($U125&gt;DR$6,$U125&lt;=DS$6),+$T125,0)</f>
        <v>0</v>
      </c>
      <c r="DT125" s="87" t="n">
        <f aca="false">IF(AND($U125&gt;DS$6,$U125&lt;=DT$6),+$T125,0)</f>
        <v>0</v>
      </c>
      <c r="DU125" s="87" t="n">
        <f aca="false">IF(AND($U125&gt;DT$6,$U125&lt;=DU$6),+$T125,0)</f>
        <v>0</v>
      </c>
      <c r="DV125" s="87" t="n">
        <f aca="false">IF(AND($U125&gt;DU$6,$U125&lt;=DV$6),+$T125,0)</f>
        <v>0</v>
      </c>
      <c r="DW125" s="87" t="n">
        <f aca="false">IF(AND($U125&gt;DV$6,$U125&lt;=DW$6),+$T125,0)</f>
        <v>0</v>
      </c>
      <c r="DX125" s="87" t="n">
        <f aca="false">IF(AND($U125&gt;DW$6,$U125&lt;=DX$6),+$T125,0)</f>
        <v>0</v>
      </c>
      <c r="DY125" s="87" t="n">
        <f aca="false">IF(AND($U125&gt;DX$6,$U125&lt;=DY$6),+$T125,0)</f>
        <v>0</v>
      </c>
      <c r="DZ125" s="87" t="n">
        <f aca="false">IF(AND($U125&gt;DY$6,$U125&lt;=DZ$6),+$T125,0)</f>
        <v>0</v>
      </c>
      <c r="EA125" s="87" t="n">
        <f aca="false">IF(AND($U125&gt;DZ$6,$U125&lt;=EA$6),+$T125,0)</f>
        <v>0</v>
      </c>
      <c r="EB125" s="87" t="n">
        <f aca="false">IF(AND($U125&gt;EA$6,$U125&lt;=EB$6),+$T125,0)</f>
        <v>0</v>
      </c>
      <c r="EC125" s="87" t="n">
        <f aca="false">IF(AND($U125&gt;EB$6,$U125&lt;=EC$6),+$T125,0)</f>
        <v>0</v>
      </c>
      <c r="ED125" s="87" t="n">
        <f aca="false">IF(AND($U125&gt;EC$6,$U125&lt;=ED$6),+$T125,0)</f>
        <v>0</v>
      </c>
      <c r="EE125" s="87" t="n">
        <f aca="false">IF(AND($U125&gt;ED$6,$U125&lt;=EE$6),+$T125,0)</f>
        <v>0</v>
      </c>
      <c r="EF125" s="87" t="n">
        <f aca="false">IF(AND($U125&gt;EE$6,$U125&lt;=EF$6),+$T125,0)</f>
        <v>0</v>
      </c>
      <c r="EG125" s="87" t="n">
        <f aca="false">IF(AND($U125&gt;EF$6,$U125&lt;=EG$6),+$T125,0)</f>
        <v>0</v>
      </c>
      <c r="EH125" s="87" t="n">
        <f aca="false">IF(AND($U125&gt;EG$6,$U125&lt;=EH$6),+$T125,0)</f>
        <v>0</v>
      </c>
      <c r="EI125" s="87" t="n">
        <f aca="false">IF(AND($U125&gt;EH$6,$U125&lt;=EI$6),+$T125,0)</f>
        <v>0</v>
      </c>
      <c r="EJ125" s="87" t="n">
        <f aca="false">IF(AND($U125&gt;EI$6,$U125&lt;=EJ$6),+$T125,0)</f>
        <v>0</v>
      </c>
      <c r="EK125" s="87" t="n">
        <f aca="false">IF(AND($U125&gt;EJ$6,$U125&lt;=EK$6),+$T125,0)</f>
        <v>0</v>
      </c>
      <c r="EL125" s="87" t="n">
        <f aca="false">IF(AND($U125&gt;EK$6,$U125&lt;=EL$6),+$T125,0)</f>
        <v>0</v>
      </c>
      <c r="EM125" s="87" t="n">
        <f aca="false">IF(AND($U125&gt;EL$6,$U125&lt;=EM$6),+$T125,0)</f>
        <v>0</v>
      </c>
      <c r="EN125" s="87" t="n">
        <f aca="false">IF(AND($U125&gt;EM$6,$U125&lt;=EN$6),+$T125,0)</f>
        <v>0</v>
      </c>
      <c r="EO125" s="87" t="n">
        <f aca="false">IF(AND($U125&gt;EN$6,$U125&lt;=EO$6),+$T125,0)</f>
        <v>0</v>
      </c>
      <c r="EP125" s="87" t="n">
        <f aca="false">IF(AND($U125&gt;EO$6,$U125&lt;=EP$6),+$T125,0)</f>
        <v>0</v>
      </c>
      <c r="EQ125" s="87" t="n">
        <f aca="false">IF(AND($U125&gt;EP$6,$U125&lt;=EQ$6),+$T125,0)</f>
        <v>0</v>
      </c>
      <c r="ER125" s="87" t="n">
        <f aca="false">IF(AND($U125&gt;EQ$6,$U125&lt;=ER$6),+$T125,0)</f>
        <v>0</v>
      </c>
      <c r="ES125" s="87" t="n">
        <f aca="false">IF(AND($U125&gt;ER$6,$U125&lt;=ES$6),+$T125,0)</f>
        <v>0</v>
      </c>
      <c r="ET125" s="87" t="n">
        <f aca="false">IF(AND($U125&gt;ES$6,$U125&lt;=ET$6),+$T125,0)</f>
        <v>0</v>
      </c>
      <c r="EU125" s="87" t="n">
        <f aca="false">IF(AND($U125&gt;ET$6,$U125&lt;=EU$6),+$T125,0)</f>
        <v>0</v>
      </c>
      <c r="EV125" s="87" t="n">
        <f aca="false">IF(AND($U125&gt;EU$6,$U125&lt;=EV$6),+$T125,0)</f>
        <v>0</v>
      </c>
      <c r="EW125" s="87" t="n">
        <f aca="false">IF(AND($U125&gt;EV$6,$U125&lt;=EW$6),+$T125,0)</f>
        <v>0</v>
      </c>
      <c r="EX125" s="87" t="n">
        <f aca="false">IF(AND($U125&gt;EW$6,$U125&lt;=EX$6),+$T125,0)</f>
        <v>0</v>
      </c>
      <c r="EY125" s="87" t="n">
        <f aca="false">IF(AND($U125&gt;EX$6,$U125&lt;=EY$6),+$T125,0)</f>
        <v>0</v>
      </c>
      <c r="EZ125" s="87" t="n">
        <f aca="false">IF(AND($U125&gt;EY$6,$U125&lt;=EZ$6),+$T125,0)</f>
        <v>0</v>
      </c>
      <c r="FA125" s="87" t="n">
        <f aca="false">IF(AND($U125&gt;EZ$6,$U125&lt;=FA$6),+$T125,0)</f>
        <v>0</v>
      </c>
      <c r="FB125" s="87" t="n">
        <f aca="false">IF(AND($U125&gt;FA$6,$U125&lt;=FB$6),+$T125,0)</f>
        <v>0</v>
      </c>
      <c r="FC125" s="87" t="n">
        <f aca="false">IF(AND($U125&gt;FB$6,$U125&lt;=FC$6),+$T125,0)</f>
        <v>0</v>
      </c>
      <c r="FD125" s="87" t="n">
        <f aca="false">IF(AND($U125&gt;FC$6,$U125&lt;=FD$6),+$T125,0)</f>
        <v>0</v>
      </c>
      <c r="FE125" s="87" t="n">
        <f aca="false">IF(AND($U125&gt;FD$6,$U125&lt;=FE$6),+$T125,0)</f>
        <v>0</v>
      </c>
      <c r="FF125" s="87" t="n">
        <f aca="false">IF(AND($U125&gt;FE$6,$U125&lt;=FF$6),+$T125,0)</f>
        <v>0</v>
      </c>
      <c r="FG125" s="87" t="n">
        <f aca="false">IF(AND($U125&gt;FF$6,$U125&lt;=FG$6),+$T125,0)</f>
        <v>0</v>
      </c>
      <c r="FH125" s="87" t="n">
        <f aca="false">IF(AND($U125&gt;FG$6,$U125&lt;=FH$6),+$T125,0)</f>
        <v>0</v>
      </c>
      <c r="FI125" s="87" t="n">
        <f aca="false">IF(AND($U125&gt;FH$6,$U125&lt;=FI$6),+$T125,0)</f>
        <v>0</v>
      </c>
      <c r="FJ125" s="87" t="n">
        <f aca="false">IF(AND($U125&gt;FI$6,$U125&lt;=FJ$6),+$T125,0)</f>
        <v>0</v>
      </c>
      <c r="FK125" s="87" t="n">
        <f aca="false">IF(AND($U125&gt;FJ$6,$U125&lt;=FK$6),+$T125,0)</f>
        <v>0</v>
      </c>
      <c r="FL125" s="87" t="n">
        <f aca="false">IF(AND($U125&gt;FK$6,$U125&lt;=FL$6),+$T125,0)</f>
        <v>0</v>
      </c>
      <c r="FM125" s="87" t="n">
        <f aca="false">IF(AND($U125&gt;FL$6,$U125&lt;=FM$6),+$T125,0)</f>
        <v>0</v>
      </c>
      <c r="FN125" s="87" t="n">
        <f aca="false">IF(AND($U125&gt;FM$6,$U125&lt;=FN$6),+$T125,0)</f>
        <v>0</v>
      </c>
      <c r="FO125" s="87" t="n">
        <f aca="false">IF(AND($U125&gt;FN$6,$U125&lt;=FO$6),+$T125,0)</f>
        <v>0</v>
      </c>
      <c r="FP125" s="87" t="n">
        <f aca="false">IF(AND($U125&gt;FO$6,$U125&lt;=FP$6),+$T125,0)</f>
        <v>0</v>
      </c>
      <c r="FQ125" s="87" t="n">
        <f aca="false">IF(AND($U125&gt;FP$6,$U125&lt;=FQ$6),+$T125,0)</f>
        <v>0</v>
      </c>
      <c r="FR125" s="87" t="n">
        <f aca="false">IF(AND($U125&gt;FQ$6,$U125&lt;=FR$6),+$T125,0)</f>
        <v>0</v>
      </c>
      <c r="FS125" s="87" t="n">
        <f aca="false">IF(AND($U125&gt;FR$6,$U125&lt;=FS$6),+$T125,0)</f>
        <v>0</v>
      </c>
      <c r="FT125" s="87" t="n">
        <f aca="false">IF(AND($U125&gt;FS$6,$U125&lt;=FT$6),+$T125,0)</f>
        <v>0</v>
      </c>
      <c r="FU125" s="87" t="n">
        <f aca="false">IF(AND($U125&gt;FT$6,$U125&lt;=FU$6),+$T125,0)</f>
        <v>0</v>
      </c>
      <c r="FV125" s="87" t="n">
        <f aca="false">IF(AND($U125&gt;FU$6,$U125&lt;=FV$6),+$T125,0)</f>
        <v>0</v>
      </c>
      <c r="FW125" s="87" t="n">
        <f aca="false">IF(AND($U125&gt;FV$6,$U125&lt;=FW$6),+$T125,0)</f>
        <v>0</v>
      </c>
      <c r="FX125" s="87" t="n">
        <f aca="false">IF(AND($U125&gt;FW$6,$U125&lt;=FX$6),+$T125,0)</f>
        <v>0</v>
      </c>
      <c r="FY125" s="87" t="n">
        <f aca="false">IF(AND($U125&gt;FX$6,$U125&lt;=FY$6),+$T125,0)</f>
        <v>0</v>
      </c>
      <c r="FZ125" s="87" t="n">
        <f aca="false">IF(AND($U125&gt;FY$6,$U125&lt;=FZ$6),+$T125,0)</f>
        <v>0</v>
      </c>
      <c r="GA125" s="87" t="n">
        <f aca="false">IF(AND($U125&gt;FZ$6,$U125&lt;=GA$6),+$T125,0)</f>
        <v>0</v>
      </c>
      <c r="GB125" s="87" t="n">
        <f aca="false">IF(AND($U125&gt;GA$6,$U125&lt;=GB$6),+$T125,0)</f>
        <v>0</v>
      </c>
      <c r="GC125" s="18"/>
      <c r="GD125" s="65" t="n">
        <f aca="false">SUM($X125:$GC125)</f>
        <v>25</v>
      </c>
      <c r="GE125" s="65" t="n">
        <f aca="false">+GD125-T125</f>
        <v>0</v>
      </c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18"/>
      <c r="HV125" s="18"/>
      <c r="HW125" s="18"/>
      <c r="HX125" s="18"/>
      <c r="HY125" s="18"/>
      <c r="HZ125" s="18"/>
      <c r="IA125" s="18"/>
      <c r="IB125" s="18"/>
      <c r="IC125" s="18"/>
      <c r="ID125" s="18"/>
      <c r="IE125" s="18"/>
      <c r="IF125" s="18"/>
      <c r="IG125" s="18"/>
      <c r="IH125" s="18"/>
      <c r="II125" s="18"/>
      <c r="IJ125" s="18"/>
      <c r="IK125" s="18"/>
      <c r="IL125" s="18"/>
      <c r="IM125" s="18"/>
      <c r="IN125" s="18"/>
      <c r="IO125" s="18"/>
      <c r="IP125" s="18"/>
      <c r="IQ125" s="18"/>
      <c r="IR125" s="18"/>
      <c r="IS125" s="18"/>
      <c r="IT125" s="18"/>
      <c r="IU125" s="18"/>
      <c r="IV125" s="18"/>
      <c r="IW125" s="18"/>
    </row>
    <row r="126" customFormat="false" ht="12.75" hidden="false" customHeight="false" outlineLevel="0" collapsed="false">
      <c r="A126" s="96" t="n">
        <v>5</v>
      </c>
      <c r="B126" s="86" t="s">
        <v>260</v>
      </c>
      <c r="C126" s="97" t="s">
        <v>257</v>
      </c>
      <c r="D126" s="98" t="s">
        <v>295</v>
      </c>
      <c r="E126" s="0" t="s">
        <v>296</v>
      </c>
      <c r="F126" s="99" t="n">
        <v>37134</v>
      </c>
      <c r="H126" s="88" t="s">
        <v>376</v>
      </c>
      <c r="I126" s="43" t="s">
        <v>377</v>
      </c>
      <c r="J126" s="39" t="s">
        <v>298</v>
      </c>
      <c r="K126" s="39"/>
      <c r="L126" s="101" t="s">
        <v>284</v>
      </c>
      <c r="M126" s="35"/>
      <c r="N126" s="35"/>
      <c r="O126" s="101"/>
      <c r="P126" s="101"/>
      <c r="Q126" s="101"/>
      <c r="R126" s="105" t="n">
        <v>115.1</v>
      </c>
      <c r="S126" s="101" t="s">
        <v>288</v>
      </c>
      <c r="T126" s="55" t="n">
        <f aca="false">IF($S126="USD",+$R126,VLOOKUP($S126,Rates!$A$3:$C$7,3)*$R126)</f>
        <v>115.1</v>
      </c>
      <c r="U126" s="122" t="n">
        <f aca="false">DATE(2023,4,15)</f>
        <v>45031</v>
      </c>
      <c r="V126" s="18"/>
      <c r="W126" s="18"/>
      <c r="X126" s="87" t="n">
        <f aca="false">IF(AND($U126&gt;W$6,$U126&lt;=X$6),+$T126,0)</f>
        <v>0</v>
      </c>
      <c r="Y126" s="87" t="n">
        <f aca="false">IF(AND($U126&gt;X$6,$U126&lt;=Y$6),+$T126,0)</f>
        <v>0</v>
      </c>
      <c r="Z126" s="87" t="n">
        <f aca="false">IF(AND($U126&gt;Y$6,$U126&lt;=Z$6),+$T126,0)</f>
        <v>0</v>
      </c>
      <c r="AA126" s="87" t="n">
        <f aca="false">IF(AND($U126&gt;Z$6,$U126&lt;=AA$6),+$T126,0)</f>
        <v>0</v>
      </c>
      <c r="AB126" s="87" t="n">
        <f aca="false">IF(AND($U126&gt;AA$6,$U126&lt;=AB$6),+$T126,0)</f>
        <v>0</v>
      </c>
      <c r="AC126" s="87" t="n">
        <f aca="false">IF(AND($U126&gt;AB$6,$U126&lt;=AC$6),+$T126,0)</f>
        <v>0</v>
      </c>
      <c r="AD126" s="87" t="n">
        <f aca="false">IF(AND($U126&gt;AC$6,$U126&lt;=AD$6),+$T126,0)</f>
        <v>0</v>
      </c>
      <c r="AE126" s="87" t="n">
        <f aca="false">IF(AND($U126&gt;AD$6,$U126&lt;=AE$6),+$T126,0)</f>
        <v>0</v>
      </c>
      <c r="AF126" s="87" t="n">
        <f aca="false">IF(AND($U126&gt;AE$6,$U126&lt;=AF$6),+$T126,0)</f>
        <v>0</v>
      </c>
      <c r="AG126" s="87" t="n">
        <f aca="false">IF(AND($U126&gt;AF$6,$U126&lt;=AG$6),+$T126,0)</f>
        <v>0</v>
      </c>
      <c r="AH126" s="87" t="n">
        <f aca="false">IF(AND($U126&gt;AG$6,$U126&lt;=AH$6),+$T126,0)</f>
        <v>0</v>
      </c>
      <c r="AI126" s="87" t="n">
        <f aca="false">IF(AND($U126&gt;AH$6,$U126&lt;=AI$6),+$T126,0)</f>
        <v>0</v>
      </c>
      <c r="AJ126" s="87" t="n">
        <f aca="false">IF(AND($U126&gt;AI$6,$U126&lt;=AJ$6),+$T126,0)</f>
        <v>0</v>
      </c>
      <c r="AK126" s="87" t="n">
        <f aca="false">IF(AND($U126&gt;AJ$6,$U126&lt;=AK$6),+$T126,0)</f>
        <v>0</v>
      </c>
      <c r="AL126" s="87" t="n">
        <f aca="false">IF(AND($U126&gt;AK$6,$U126&lt;=AL$6),+$T126,0)</f>
        <v>0</v>
      </c>
      <c r="AM126" s="87" t="n">
        <f aca="false">IF(AND($U126&gt;AL$6,$U126&lt;=AM$6),+$T126,0)</f>
        <v>0</v>
      </c>
      <c r="AN126" s="87" t="n">
        <f aca="false">IF(AND($U126&gt;AM$6,$U126&lt;=AN$6),+$T126,0)</f>
        <v>0</v>
      </c>
      <c r="AO126" s="87" t="n">
        <f aca="false">IF(AND($U126&gt;AN$6,$U126&lt;=AO$6),+$T126,0)</f>
        <v>0</v>
      </c>
      <c r="AP126" s="87" t="n">
        <f aca="false">IF(AND($U126&gt;AO$6,$U126&lt;=AP$6),+$T126,0)</f>
        <v>0</v>
      </c>
      <c r="AQ126" s="87" t="n">
        <f aca="false">IF(AND($U126&gt;AP$6,$U126&lt;=AQ$6),+$T126,0)</f>
        <v>0</v>
      </c>
      <c r="AR126" s="87" t="n">
        <f aca="false">IF(AND($U126&gt;AQ$6,$U126&lt;=AR$6),+$T126,0)</f>
        <v>0</v>
      </c>
      <c r="AS126" s="87" t="n">
        <f aca="false">IF(AND($U126&gt;AR$6,$U126&lt;=AS$6),+$T126,0)</f>
        <v>0</v>
      </c>
      <c r="AT126" s="87" t="n">
        <f aca="false">IF(AND($U126&gt;AS$6,$U126&lt;=AT$6),+$T126,0)</f>
        <v>0</v>
      </c>
      <c r="AU126" s="87" t="n">
        <f aca="false">IF(AND($U126&gt;AT$6,$U126&lt;=AU$6),+$T126,0)</f>
        <v>0</v>
      </c>
      <c r="AV126" s="87" t="n">
        <f aca="false">IF(AND($U126&gt;AU$6,$U126&lt;=AV$6),+$T126,0)</f>
        <v>0</v>
      </c>
      <c r="AW126" s="87" t="n">
        <f aca="false">IF(AND($U126&gt;AV$6,$U126&lt;=AW$6),+$T126,0)</f>
        <v>0</v>
      </c>
      <c r="AX126" s="87" t="n">
        <f aca="false">IF(AND($U126&gt;AW$6,$U126&lt;=AX$6),+$T126,0)</f>
        <v>0</v>
      </c>
      <c r="AY126" s="87" t="n">
        <f aca="false">IF(AND($U126&gt;AX$6,$U126&lt;=AY$6),+$T126,0)</f>
        <v>0</v>
      </c>
      <c r="AZ126" s="87" t="n">
        <f aca="false">IF(AND($U126&gt;AY$6,$U126&lt;=AZ$6),+$T126,0)</f>
        <v>0</v>
      </c>
      <c r="BA126" s="87" t="n">
        <f aca="false">IF(AND($U126&gt;AZ$6,$U126&lt;=BA$6),+$T126,0)</f>
        <v>0</v>
      </c>
      <c r="BB126" s="87" t="n">
        <f aca="false">IF(AND($U126&gt;BA$6,$U126&lt;=BB$6),+$T126,0)</f>
        <v>0</v>
      </c>
      <c r="BC126" s="87" t="n">
        <f aca="false">IF(AND($U126&gt;BB$6,$U126&lt;=BC$6),+$T126,0)</f>
        <v>0</v>
      </c>
      <c r="BD126" s="87" t="n">
        <f aca="false">IF(AND($U126&gt;BC$6,$U126&lt;=BD$6),+$T126,0)</f>
        <v>0</v>
      </c>
      <c r="BE126" s="87" t="n">
        <f aca="false">IF(AND($U126&gt;BD$6,$U126&lt;=BE$6),+$T126,0)</f>
        <v>0</v>
      </c>
      <c r="BF126" s="87" t="n">
        <f aca="false">IF(AND($U126&gt;BE$6,$U126&lt;=BF$6),+$T126,0)</f>
        <v>0</v>
      </c>
      <c r="BG126" s="87" t="n">
        <f aca="false">IF(AND($U126&gt;BF$6,$U126&lt;=BG$6),+$T126,0)</f>
        <v>0</v>
      </c>
      <c r="BH126" s="87" t="n">
        <f aca="false">IF(AND($U126&gt;BG$6,$U126&lt;=BH$6),+$T126,0)</f>
        <v>0</v>
      </c>
      <c r="BI126" s="87" t="n">
        <f aca="false">IF(AND($U126&gt;BH$6,$U126&lt;=BI$6),+$T126,0)</f>
        <v>0</v>
      </c>
      <c r="BJ126" s="87" t="n">
        <f aca="false">IF(AND($U126&gt;BI$6,$U126&lt;=BJ$6),+$T126,0)</f>
        <v>0</v>
      </c>
      <c r="BK126" s="87" t="n">
        <f aca="false">IF(AND($U126&gt;BJ$6,$U126&lt;=BK$6),+$T126,0)</f>
        <v>0</v>
      </c>
      <c r="BL126" s="87" t="n">
        <f aca="false">IF(AND($U126&gt;BK$6,$U126&lt;=BL$6),+$T126,0)</f>
        <v>0</v>
      </c>
      <c r="BM126" s="87" t="n">
        <f aca="false">IF(AND($U126&gt;BL$6,$U126&lt;=BM$6),+$T126,0)</f>
        <v>0</v>
      </c>
      <c r="BN126" s="87" t="n">
        <f aca="false">IF(AND($U126&gt;BM$6,$U126&lt;=BN$6),+$T126,0)</f>
        <v>0</v>
      </c>
      <c r="BO126" s="87" t="n">
        <f aca="false">IF(AND($U126&gt;BN$6,$U126&lt;=BO$6),+$T126,0)</f>
        <v>0</v>
      </c>
      <c r="BP126" s="87" t="n">
        <f aca="false">IF(AND($U126&gt;BO$6,$U126&lt;=BP$6),+$T126,0)</f>
        <v>0</v>
      </c>
      <c r="BQ126" s="87" t="n">
        <f aca="false">IF(AND($U126&gt;BP$6,$U126&lt;=BQ$6),+$T126,0)</f>
        <v>0</v>
      </c>
      <c r="BR126" s="87" t="n">
        <f aca="false">IF(AND($U126&gt;BQ$6,$U126&lt;=BR$6),+$T126,0)</f>
        <v>0</v>
      </c>
      <c r="BS126" s="87" t="n">
        <f aca="false">IF(AND($U126&gt;BR$6,$U126&lt;=BS$6),+$T126,0)</f>
        <v>0</v>
      </c>
      <c r="BT126" s="87" t="n">
        <f aca="false">IF(AND($U126&gt;BS$6,$U126&lt;=BT$6),+$T126,0)</f>
        <v>0</v>
      </c>
      <c r="BU126" s="87" t="n">
        <f aca="false">IF(AND($U126&gt;BT$6,$U126&lt;=BU$6),+$T126,0)</f>
        <v>0</v>
      </c>
      <c r="BV126" s="87" t="n">
        <f aca="false">IF(AND($U126&gt;BU$6,$U126&lt;=BV$6),+$T126,0)</f>
        <v>0</v>
      </c>
      <c r="BW126" s="87" t="n">
        <f aca="false">IF(AND($U126&gt;BV$6,$U126&lt;=BW$6),+$T126,0)</f>
        <v>0</v>
      </c>
      <c r="BX126" s="87" t="n">
        <f aca="false">IF(AND($U126&gt;BW$6,$U126&lt;=BX$6),+$T126,0)</f>
        <v>0</v>
      </c>
      <c r="BY126" s="87" t="n">
        <f aca="false">IF(AND($U126&gt;BX$6,$U126&lt;=BY$6),+$T126,0)</f>
        <v>0</v>
      </c>
      <c r="BZ126" s="87" t="n">
        <f aca="false">IF(AND($U126&gt;BY$6,$U126&lt;=BZ$6),+$T126,0)</f>
        <v>0</v>
      </c>
      <c r="CA126" s="87" t="n">
        <f aca="false">IF(AND($U126&gt;BZ$6,$U126&lt;=CA$6),+$T126,0)</f>
        <v>0</v>
      </c>
      <c r="CB126" s="87" t="n">
        <f aca="false">IF(AND($U126&gt;CA$6,$U126&lt;=CB$6),+$T126,0)</f>
        <v>0</v>
      </c>
      <c r="CC126" s="87" t="n">
        <f aca="false">IF(AND($U126&gt;CB$6,$U126&lt;=CC$6),+$T126,0)</f>
        <v>0</v>
      </c>
      <c r="CD126" s="87" t="n">
        <f aca="false">IF(AND($U126&gt;CC$6,$U126&lt;=CD$6),+$T126,0)</f>
        <v>0</v>
      </c>
      <c r="CE126" s="87" t="n">
        <f aca="false">IF(AND($U126&gt;CD$6,$U126&lt;=CE$6),+$T126,0)</f>
        <v>0</v>
      </c>
      <c r="CF126" s="87" t="n">
        <f aca="false">IF(AND($U126&gt;CE$6,$U126&lt;=CF$6),+$T126,0)</f>
        <v>0</v>
      </c>
      <c r="CG126" s="87" t="n">
        <f aca="false">IF(AND($U126&gt;CF$6,$U126&lt;=CG$6),+$T126,0)</f>
        <v>0</v>
      </c>
      <c r="CH126" s="87" t="n">
        <f aca="false">IF(AND($U126&gt;CG$6,$U126&lt;=CH$6),+$T126,0)</f>
        <v>0</v>
      </c>
      <c r="CI126" s="87" t="n">
        <f aca="false">IF(AND($U126&gt;CH$6,$U126&lt;=CI$6),+$T126,0)</f>
        <v>0</v>
      </c>
      <c r="CJ126" s="87" t="n">
        <f aca="false">IF(AND($U126&gt;CI$6,$U126&lt;=CJ$6),+$T126,0)</f>
        <v>0</v>
      </c>
      <c r="CK126" s="87" t="n">
        <f aca="false">IF(AND($U126&gt;CJ$6,$U126&lt;=CK$6),+$T126,0)</f>
        <v>0</v>
      </c>
      <c r="CL126" s="87" t="n">
        <f aca="false">IF(AND($U126&gt;CK$6,$U126&lt;=CL$6),+$T126,0)</f>
        <v>0</v>
      </c>
      <c r="CM126" s="87" t="n">
        <f aca="false">IF(AND($U126&gt;CL$6,$U126&lt;=CM$6),+$T126,0)</f>
        <v>0</v>
      </c>
      <c r="CN126" s="87" t="n">
        <f aca="false">IF(AND($U126&gt;CM$6,$U126&lt;=CN$6),+$T126,0)</f>
        <v>0</v>
      </c>
      <c r="CO126" s="87" t="n">
        <f aca="false">IF(AND($U126&gt;CN$6,$U126&lt;=CO$6),+$T126,0)</f>
        <v>0</v>
      </c>
      <c r="CP126" s="87" t="n">
        <f aca="false">IF(AND($U126&gt;CO$6,$U126&lt;=CP$6),+$T126,0)</f>
        <v>0</v>
      </c>
      <c r="CQ126" s="87" t="n">
        <f aca="false">IF(AND($U126&gt;CP$6,$U126&lt;=CQ$6),+$T126,0)</f>
        <v>0</v>
      </c>
      <c r="CR126" s="87" t="n">
        <f aca="false">IF(AND($U126&gt;CQ$6,$U126&lt;=CR$6),+$T126,0)</f>
        <v>0</v>
      </c>
      <c r="CS126" s="87" t="n">
        <f aca="false">IF(AND($U126&gt;CR$6,$U126&lt;=CS$6),+$T126,0)</f>
        <v>0</v>
      </c>
      <c r="CT126" s="87" t="n">
        <f aca="false">IF(AND($U126&gt;CS$6,$U126&lt;=CT$6),+$T126,0)</f>
        <v>0</v>
      </c>
      <c r="CU126" s="87" t="n">
        <f aca="false">IF(AND($U126&gt;CT$6,$U126&lt;=CU$6),+$T126,0)</f>
        <v>0</v>
      </c>
      <c r="CV126" s="87" t="n">
        <f aca="false">IF(AND($U126&gt;CU$6,$U126&lt;=CV$6),+$T126,0)</f>
        <v>0</v>
      </c>
      <c r="CW126" s="87" t="n">
        <f aca="false">IF(AND($U126&gt;CV$6,$U126&lt;=CW$6),+$T126,0)</f>
        <v>0</v>
      </c>
      <c r="CX126" s="87" t="n">
        <f aca="false">IF(AND($U126&gt;CW$6,$U126&lt;=CX$6),+$T126,0)</f>
        <v>0</v>
      </c>
      <c r="CY126" s="87" t="n">
        <f aca="false">IF(AND($U126&gt;CX$6,$U126&lt;=CY$6),+$T126,0)</f>
        <v>0</v>
      </c>
      <c r="CZ126" s="87" t="n">
        <f aca="false">IF(AND($U126&gt;CY$6,$U126&lt;=CZ$6),+$T126,0)</f>
        <v>0</v>
      </c>
      <c r="DA126" s="87" t="n">
        <f aca="false">IF(AND($U126&gt;CZ$6,$U126&lt;=DA$6),+$T126,0)</f>
        <v>0</v>
      </c>
      <c r="DB126" s="87" t="n">
        <f aca="false">IF(AND($U126&gt;DA$6,$U126&lt;=DB$6),+$T126,0)</f>
        <v>0</v>
      </c>
      <c r="DC126" s="87" t="n">
        <f aca="false">IF(AND($U126&gt;DB$6,$U126&lt;=DC$6),+$T126,0)</f>
        <v>0</v>
      </c>
      <c r="DD126" s="87" t="n">
        <f aca="false">IF(AND($U126&gt;DC$6,$U126&lt;=DD$6),+$T126,0)</f>
        <v>0</v>
      </c>
      <c r="DE126" s="87" t="n">
        <f aca="false">IF(AND($U126&gt;DD$6,$U126&lt;=DE$6),+$T126,0)</f>
        <v>0</v>
      </c>
      <c r="DF126" s="87" t="n">
        <f aca="false">IF(AND($U126&gt;DE$6,$U126&lt;=DF$6),+$T126,0)</f>
        <v>0</v>
      </c>
      <c r="DG126" s="87" t="n">
        <f aca="false">IF(AND($U126&gt;DF$6,$U126&lt;=DG$6),+$T126,0)</f>
        <v>115.1</v>
      </c>
      <c r="DH126" s="87" t="n">
        <f aca="false">IF(AND($U126&gt;DG$6,$U126&lt;=DH$6),+$T126,0)</f>
        <v>0</v>
      </c>
      <c r="DI126" s="87" t="n">
        <f aca="false">IF(AND($U126&gt;DH$6,$U126&lt;=DI$6),+$T126,0)</f>
        <v>0</v>
      </c>
      <c r="DJ126" s="87" t="n">
        <f aca="false">IF(AND($U126&gt;DI$6,$U126&lt;=DJ$6),+$T126,0)</f>
        <v>0</v>
      </c>
      <c r="DK126" s="87" t="n">
        <f aca="false">IF(AND($U126&gt;DJ$6,$U126&lt;=DK$6),+$T126,0)</f>
        <v>0</v>
      </c>
      <c r="DL126" s="87" t="n">
        <f aca="false">IF(AND($U126&gt;DK$6,$U126&lt;=DL$6),+$T126,0)</f>
        <v>0</v>
      </c>
      <c r="DM126" s="87" t="n">
        <f aca="false">IF(AND($U126&gt;DL$6,$U126&lt;=DM$6),+$T126,0)</f>
        <v>0</v>
      </c>
      <c r="DN126" s="87" t="n">
        <f aca="false">IF(AND($U126&gt;DM$6,$U126&lt;=DN$6),+$T126,0)</f>
        <v>0</v>
      </c>
      <c r="DO126" s="87" t="n">
        <f aca="false">IF(AND($U126&gt;DN$6,$U126&lt;=DO$6),+$T126,0)</f>
        <v>0</v>
      </c>
      <c r="DP126" s="87" t="n">
        <f aca="false">IF(AND($U126&gt;DO$6,$U126&lt;=DP$6),+$T126,0)</f>
        <v>0</v>
      </c>
      <c r="DQ126" s="87" t="n">
        <f aca="false">IF(AND($U126&gt;DP$6,$U126&lt;=DQ$6),+$T126,0)</f>
        <v>0</v>
      </c>
      <c r="DR126" s="87" t="n">
        <f aca="false">IF(AND($U126&gt;DQ$6,$U126&lt;=DR$6),+$T126,0)</f>
        <v>0</v>
      </c>
      <c r="DS126" s="87" t="n">
        <f aca="false">IF(AND($U126&gt;DR$6,$U126&lt;=DS$6),+$T126,0)</f>
        <v>0</v>
      </c>
      <c r="DT126" s="87" t="n">
        <f aca="false">IF(AND($U126&gt;DS$6,$U126&lt;=DT$6),+$T126,0)</f>
        <v>0</v>
      </c>
      <c r="DU126" s="87" t="n">
        <f aca="false">IF(AND($U126&gt;DT$6,$U126&lt;=DU$6),+$T126,0)</f>
        <v>0</v>
      </c>
      <c r="DV126" s="87" t="n">
        <f aca="false">IF(AND($U126&gt;DU$6,$U126&lt;=DV$6),+$T126,0)</f>
        <v>0</v>
      </c>
      <c r="DW126" s="87" t="n">
        <f aca="false">IF(AND($U126&gt;DV$6,$U126&lt;=DW$6),+$T126,0)</f>
        <v>0</v>
      </c>
      <c r="DX126" s="87" t="n">
        <f aca="false">IF(AND($U126&gt;DW$6,$U126&lt;=DX$6),+$T126,0)</f>
        <v>0</v>
      </c>
      <c r="DY126" s="87" t="n">
        <f aca="false">IF(AND($U126&gt;DX$6,$U126&lt;=DY$6),+$T126,0)</f>
        <v>0</v>
      </c>
      <c r="DZ126" s="87" t="n">
        <f aca="false">IF(AND($U126&gt;DY$6,$U126&lt;=DZ$6),+$T126,0)</f>
        <v>0</v>
      </c>
      <c r="EA126" s="87" t="n">
        <f aca="false">IF(AND($U126&gt;DZ$6,$U126&lt;=EA$6),+$T126,0)</f>
        <v>0</v>
      </c>
      <c r="EB126" s="87" t="n">
        <f aca="false">IF(AND($U126&gt;EA$6,$U126&lt;=EB$6),+$T126,0)</f>
        <v>0</v>
      </c>
      <c r="EC126" s="87" t="n">
        <f aca="false">IF(AND($U126&gt;EB$6,$U126&lt;=EC$6),+$T126,0)</f>
        <v>0</v>
      </c>
      <c r="ED126" s="87" t="n">
        <f aca="false">IF(AND($U126&gt;EC$6,$U126&lt;=ED$6),+$T126,0)</f>
        <v>0</v>
      </c>
      <c r="EE126" s="87" t="n">
        <f aca="false">IF(AND($U126&gt;ED$6,$U126&lt;=EE$6),+$T126,0)</f>
        <v>0</v>
      </c>
      <c r="EF126" s="87" t="n">
        <f aca="false">IF(AND($U126&gt;EE$6,$U126&lt;=EF$6),+$T126,0)</f>
        <v>0</v>
      </c>
      <c r="EG126" s="87" t="n">
        <f aca="false">IF(AND($U126&gt;EF$6,$U126&lt;=EG$6),+$T126,0)</f>
        <v>0</v>
      </c>
      <c r="EH126" s="87" t="n">
        <f aca="false">IF(AND($U126&gt;EG$6,$U126&lt;=EH$6),+$T126,0)</f>
        <v>0</v>
      </c>
      <c r="EI126" s="87" t="n">
        <f aca="false">IF(AND($U126&gt;EH$6,$U126&lt;=EI$6),+$T126,0)</f>
        <v>0</v>
      </c>
      <c r="EJ126" s="87" t="n">
        <f aca="false">IF(AND($U126&gt;EI$6,$U126&lt;=EJ$6),+$T126,0)</f>
        <v>0</v>
      </c>
      <c r="EK126" s="87" t="n">
        <f aca="false">IF(AND($U126&gt;EJ$6,$U126&lt;=EK$6),+$T126,0)</f>
        <v>0</v>
      </c>
      <c r="EL126" s="87" t="n">
        <f aca="false">IF(AND($U126&gt;EK$6,$U126&lt;=EL$6),+$T126,0)</f>
        <v>0</v>
      </c>
      <c r="EM126" s="87" t="n">
        <f aca="false">IF(AND($U126&gt;EL$6,$U126&lt;=EM$6),+$T126,0)</f>
        <v>0</v>
      </c>
      <c r="EN126" s="87" t="n">
        <f aca="false">IF(AND($U126&gt;EM$6,$U126&lt;=EN$6),+$T126,0)</f>
        <v>0</v>
      </c>
      <c r="EO126" s="87" t="n">
        <f aca="false">IF(AND($U126&gt;EN$6,$U126&lt;=EO$6),+$T126,0)</f>
        <v>0</v>
      </c>
      <c r="EP126" s="87" t="n">
        <f aca="false">IF(AND($U126&gt;EO$6,$U126&lt;=EP$6),+$T126,0)</f>
        <v>0</v>
      </c>
      <c r="EQ126" s="87" t="n">
        <f aca="false">IF(AND($U126&gt;EP$6,$U126&lt;=EQ$6),+$T126,0)</f>
        <v>0</v>
      </c>
      <c r="ER126" s="87" t="n">
        <f aca="false">IF(AND($U126&gt;EQ$6,$U126&lt;=ER$6),+$T126,0)</f>
        <v>0</v>
      </c>
      <c r="ES126" s="87" t="n">
        <f aca="false">IF(AND($U126&gt;ER$6,$U126&lt;=ES$6),+$T126,0)</f>
        <v>0</v>
      </c>
      <c r="ET126" s="87" t="n">
        <f aca="false">IF(AND($U126&gt;ES$6,$U126&lt;=ET$6),+$T126,0)</f>
        <v>0</v>
      </c>
      <c r="EU126" s="87" t="n">
        <f aca="false">IF(AND($U126&gt;ET$6,$U126&lt;=EU$6),+$T126,0)</f>
        <v>0</v>
      </c>
      <c r="EV126" s="87" t="n">
        <f aca="false">IF(AND($U126&gt;EU$6,$U126&lt;=EV$6),+$T126,0)</f>
        <v>0</v>
      </c>
      <c r="EW126" s="87" t="n">
        <f aca="false">IF(AND($U126&gt;EV$6,$U126&lt;=EW$6),+$T126,0)</f>
        <v>0</v>
      </c>
      <c r="EX126" s="87" t="n">
        <f aca="false">IF(AND($U126&gt;EW$6,$U126&lt;=EX$6),+$T126,0)</f>
        <v>0</v>
      </c>
      <c r="EY126" s="87" t="n">
        <f aca="false">IF(AND($U126&gt;EX$6,$U126&lt;=EY$6),+$T126,0)</f>
        <v>0</v>
      </c>
      <c r="EZ126" s="87" t="n">
        <f aca="false">IF(AND($U126&gt;EY$6,$U126&lt;=EZ$6),+$T126,0)</f>
        <v>0</v>
      </c>
      <c r="FA126" s="87" t="n">
        <f aca="false">IF(AND($U126&gt;EZ$6,$U126&lt;=FA$6),+$T126,0)</f>
        <v>0</v>
      </c>
      <c r="FB126" s="87" t="n">
        <f aca="false">IF(AND($U126&gt;FA$6,$U126&lt;=FB$6),+$T126,0)</f>
        <v>0</v>
      </c>
      <c r="FC126" s="87" t="n">
        <f aca="false">IF(AND($U126&gt;FB$6,$U126&lt;=FC$6),+$T126,0)</f>
        <v>0</v>
      </c>
      <c r="FD126" s="87" t="n">
        <f aca="false">IF(AND($U126&gt;FC$6,$U126&lt;=FD$6),+$T126,0)</f>
        <v>0</v>
      </c>
      <c r="FE126" s="87" t="n">
        <f aca="false">IF(AND($U126&gt;FD$6,$U126&lt;=FE$6),+$T126,0)</f>
        <v>0</v>
      </c>
      <c r="FF126" s="87" t="n">
        <f aca="false">IF(AND($U126&gt;FE$6,$U126&lt;=FF$6),+$T126,0)</f>
        <v>0</v>
      </c>
      <c r="FG126" s="87" t="n">
        <f aca="false">IF(AND($U126&gt;FF$6,$U126&lt;=FG$6),+$T126,0)</f>
        <v>0</v>
      </c>
      <c r="FH126" s="87" t="n">
        <f aca="false">IF(AND($U126&gt;FG$6,$U126&lt;=FH$6),+$T126,0)</f>
        <v>0</v>
      </c>
      <c r="FI126" s="87" t="n">
        <f aca="false">IF(AND($U126&gt;FH$6,$U126&lt;=FI$6),+$T126,0)</f>
        <v>0</v>
      </c>
      <c r="FJ126" s="87" t="n">
        <f aca="false">IF(AND($U126&gt;FI$6,$U126&lt;=FJ$6),+$T126,0)</f>
        <v>0</v>
      </c>
      <c r="FK126" s="87" t="n">
        <f aca="false">IF(AND($U126&gt;FJ$6,$U126&lt;=FK$6),+$T126,0)</f>
        <v>0</v>
      </c>
      <c r="FL126" s="87" t="n">
        <f aca="false">IF(AND($U126&gt;FK$6,$U126&lt;=FL$6),+$T126,0)</f>
        <v>0</v>
      </c>
      <c r="FM126" s="87" t="n">
        <f aca="false">IF(AND($U126&gt;FL$6,$U126&lt;=FM$6),+$T126,0)</f>
        <v>0</v>
      </c>
      <c r="FN126" s="87" t="n">
        <f aca="false">IF(AND($U126&gt;FM$6,$U126&lt;=FN$6),+$T126,0)</f>
        <v>0</v>
      </c>
      <c r="FO126" s="87" t="n">
        <f aca="false">IF(AND($U126&gt;FN$6,$U126&lt;=FO$6),+$T126,0)</f>
        <v>0</v>
      </c>
      <c r="FP126" s="87" t="n">
        <f aca="false">IF(AND($U126&gt;FO$6,$U126&lt;=FP$6),+$T126,0)</f>
        <v>0</v>
      </c>
      <c r="FQ126" s="87" t="n">
        <f aca="false">IF(AND($U126&gt;FP$6,$U126&lt;=FQ$6),+$T126,0)</f>
        <v>0</v>
      </c>
      <c r="FR126" s="87" t="n">
        <f aca="false">IF(AND($U126&gt;FQ$6,$U126&lt;=FR$6),+$T126,0)</f>
        <v>0</v>
      </c>
      <c r="FS126" s="87" t="n">
        <f aca="false">IF(AND($U126&gt;FR$6,$U126&lt;=FS$6),+$T126,0)</f>
        <v>0</v>
      </c>
      <c r="FT126" s="87" t="n">
        <f aca="false">IF(AND($U126&gt;FS$6,$U126&lt;=FT$6),+$T126,0)</f>
        <v>0</v>
      </c>
      <c r="FU126" s="87" t="n">
        <f aca="false">IF(AND($U126&gt;FT$6,$U126&lt;=FU$6),+$T126,0)</f>
        <v>0</v>
      </c>
      <c r="FV126" s="87" t="n">
        <f aca="false">IF(AND($U126&gt;FU$6,$U126&lt;=FV$6),+$T126,0)</f>
        <v>0</v>
      </c>
      <c r="FW126" s="87" t="n">
        <f aca="false">IF(AND($U126&gt;FV$6,$U126&lt;=FW$6),+$T126,0)</f>
        <v>0</v>
      </c>
      <c r="FX126" s="87" t="n">
        <f aca="false">IF(AND($U126&gt;FW$6,$U126&lt;=FX$6),+$T126,0)</f>
        <v>0</v>
      </c>
      <c r="FY126" s="87" t="n">
        <f aca="false">IF(AND($U126&gt;FX$6,$U126&lt;=FY$6),+$T126,0)</f>
        <v>0</v>
      </c>
      <c r="FZ126" s="87" t="n">
        <f aca="false">IF(AND($U126&gt;FY$6,$U126&lt;=FZ$6),+$T126,0)</f>
        <v>0</v>
      </c>
      <c r="GA126" s="87" t="n">
        <f aca="false">IF(AND($U126&gt;FZ$6,$U126&lt;=GA$6),+$T126,0)</f>
        <v>0</v>
      </c>
      <c r="GB126" s="87" t="n">
        <f aca="false">IF(AND($U126&gt;GA$6,$U126&lt;=GB$6),+$T126,0)</f>
        <v>0</v>
      </c>
      <c r="GC126" s="18"/>
      <c r="GD126" s="65" t="n">
        <f aca="false">SUM($X126:$GC126)</f>
        <v>115.1</v>
      </c>
      <c r="GE126" s="65" t="n">
        <f aca="false">+GD126-T126</f>
        <v>0</v>
      </c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18"/>
      <c r="HV126" s="18"/>
      <c r="HW126" s="18"/>
      <c r="HX126" s="18"/>
      <c r="HY126" s="18"/>
      <c r="HZ126" s="18"/>
      <c r="IA126" s="18"/>
      <c r="IB126" s="18"/>
      <c r="IC126" s="18"/>
      <c r="ID126" s="18"/>
      <c r="IE126" s="18"/>
      <c r="IF126" s="18"/>
      <c r="IG126" s="18"/>
      <c r="IH126" s="18"/>
      <c r="II126" s="18"/>
      <c r="IJ126" s="18"/>
      <c r="IK126" s="18"/>
      <c r="IL126" s="18"/>
      <c r="IM126" s="18"/>
      <c r="IN126" s="18"/>
      <c r="IO126" s="18"/>
      <c r="IP126" s="18"/>
      <c r="IQ126" s="18"/>
      <c r="IR126" s="18"/>
      <c r="IS126" s="18"/>
      <c r="IT126" s="18"/>
      <c r="IU126" s="18"/>
      <c r="IV126" s="18"/>
      <c r="IW126" s="18"/>
    </row>
    <row r="127" customFormat="false" ht="12.75" hidden="false" customHeight="false" outlineLevel="0" collapsed="false">
      <c r="A127" s="96" t="n">
        <v>5</v>
      </c>
      <c r="B127" s="86" t="s">
        <v>260</v>
      </c>
      <c r="C127" s="97" t="s">
        <v>257</v>
      </c>
      <c r="D127" s="98" t="s">
        <v>280</v>
      </c>
      <c r="E127" s="0" t="s">
        <v>296</v>
      </c>
      <c r="F127" s="99" t="n">
        <v>37134</v>
      </c>
      <c r="H127" s="88" t="s">
        <v>376</v>
      </c>
      <c r="I127" s="43" t="s">
        <v>377</v>
      </c>
      <c r="J127" s="39" t="s">
        <v>298</v>
      </c>
      <c r="K127" s="39"/>
      <c r="L127" s="101" t="s">
        <v>284</v>
      </c>
      <c r="M127" s="35"/>
      <c r="N127" s="35"/>
      <c r="O127" s="101"/>
      <c r="P127" s="101"/>
      <c r="Q127" s="101"/>
      <c r="R127" s="105" t="n">
        <v>5.8</v>
      </c>
      <c r="S127" s="101" t="s">
        <v>288</v>
      </c>
      <c r="T127" s="55" t="n">
        <f aca="false">IF($S127="USD",+$R127,VLOOKUP($S127,Rates!$A$3:$C$7,3)*$R127)</f>
        <v>5.8</v>
      </c>
      <c r="U127" s="122" t="n">
        <f aca="false">DATE(2031,12,31)</f>
        <v>48213</v>
      </c>
      <c r="V127" s="18"/>
      <c r="W127" s="18"/>
      <c r="X127" s="87" t="n">
        <f aca="false">IF(AND($U127&gt;W$6,$U127&lt;=X$6),+$T127,0)</f>
        <v>0</v>
      </c>
      <c r="Y127" s="87" t="n">
        <f aca="false">IF(AND($U127&gt;X$6,$U127&lt;=Y$6),+$T127,0)</f>
        <v>0</v>
      </c>
      <c r="Z127" s="87" t="n">
        <f aca="false">IF(AND($U127&gt;Y$6,$U127&lt;=Z$6),+$T127,0)</f>
        <v>0</v>
      </c>
      <c r="AA127" s="87" t="n">
        <f aca="false">IF(AND($U127&gt;Z$6,$U127&lt;=AA$6),+$T127,0)</f>
        <v>0</v>
      </c>
      <c r="AB127" s="87" t="n">
        <f aca="false">IF(AND($U127&gt;AA$6,$U127&lt;=AB$6),+$T127,0)</f>
        <v>0</v>
      </c>
      <c r="AC127" s="87" t="n">
        <f aca="false">IF(AND($U127&gt;AB$6,$U127&lt;=AC$6),+$T127,0)</f>
        <v>0</v>
      </c>
      <c r="AD127" s="87" t="n">
        <f aca="false">IF(AND($U127&gt;AC$6,$U127&lt;=AD$6),+$T127,0)</f>
        <v>0</v>
      </c>
      <c r="AE127" s="87" t="n">
        <f aca="false">IF(AND($U127&gt;AD$6,$U127&lt;=AE$6),+$T127,0)</f>
        <v>0</v>
      </c>
      <c r="AF127" s="87" t="n">
        <f aca="false">IF(AND($U127&gt;AE$6,$U127&lt;=AF$6),+$T127,0)</f>
        <v>0</v>
      </c>
      <c r="AG127" s="87" t="n">
        <f aca="false">IF(AND($U127&gt;AF$6,$U127&lt;=AG$6),+$T127,0)</f>
        <v>0</v>
      </c>
      <c r="AH127" s="87" t="n">
        <f aca="false">IF(AND($U127&gt;AG$6,$U127&lt;=AH$6),+$T127,0)</f>
        <v>0</v>
      </c>
      <c r="AI127" s="87" t="n">
        <f aca="false">IF(AND($U127&gt;AH$6,$U127&lt;=AI$6),+$T127,0)</f>
        <v>0</v>
      </c>
      <c r="AJ127" s="87" t="n">
        <f aca="false">IF(AND($U127&gt;AI$6,$U127&lt;=AJ$6),+$T127,0)</f>
        <v>0</v>
      </c>
      <c r="AK127" s="87" t="n">
        <f aca="false">IF(AND($U127&gt;AJ$6,$U127&lt;=AK$6),+$T127,0)</f>
        <v>0</v>
      </c>
      <c r="AL127" s="87" t="n">
        <f aca="false">IF(AND($U127&gt;AK$6,$U127&lt;=AL$6),+$T127,0)</f>
        <v>0</v>
      </c>
      <c r="AM127" s="87" t="n">
        <f aca="false">IF(AND($U127&gt;AL$6,$U127&lt;=AM$6),+$T127,0)</f>
        <v>0</v>
      </c>
      <c r="AN127" s="87" t="n">
        <f aca="false">IF(AND($U127&gt;AM$6,$U127&lt;=AN$6),+$T127,0)</f>
        <v>0</v>
      </c>
      <c r="AO127" s="87" t="n">
        <f aca="false">IF(AND($U127&gt;AN$6,$U127&lt;=AO$6),+$T127,0)</f>
        <v>0</v>
      </c>
      <c r="AP127" s="87" t="n">
        <f aca="false">IF(AND($U127&gt;AO$6,$U127&lt;=AP$6),+$T127,0)</f>
        <v>0</v>
      </c>
      <c r="AQ127" s="87" t="n">
        <f aca="false">IF(AND($U127&gt;AP$6,$U127&lt;=AQ$6),+$T127,0)</f>
        <v>0</v>
      </c>
      <c r="AR127" s="87" t="n">
        <f aca="false">IF(AND($U127&gt;AQ$6,$U127&lt;=AR$6),+$T127,0)</f>
        <v>0</v>
      </c>
      <c r="AS127" s="87" t="n">
        <f aca="false">IF(AND($U127&gt;AR$6,$U127&lt;=AS$6),+$T127,0)</f>
        <v>0</v>
      </c>
      <c r="AT127" s="87" t="n">
        <f aca="false">IF(AND($U127&gt;AS$6,$U127&lt;=AT$6),+$T127,0)</f>
        <v>0</v>
      </c>
      <c r="AU127" s="87" t="n">
        <f aca="false">IF(AND($U127&gt;AT$6,$U127&lt;=AU$6),+$T127,0)</f>
        <v>0</v>
      </c>
      <c r="AV127" s="87" t="n">
        <f aca="false">IF(AND($U127&gt;AU$6,$U127&lt;=AV$6),+$T127,0)</f>
        <v>0</v>
      </c>
      <c r="AW127" s="87" t="n">
        <f aca="false">IF(AND($U127&gt;AV$6,$U127&lt;=AW$6),+$T127,0)</f>
        <v>0</v>
      </c>
      <c r="AX127" s="87" t="n">
        <f aca="false">IF(AND($U127&gt;AW$6,$U127&lt;=AX$6),+$T127,0)</f>
        <v>0</v>
      </c>
      <c r="AY127" s="87" t="n">
        <f aca="false">IF(AND($U127&gt;AX$6,$U127&lt;=AY$6),+$T127,0)</f>
        <v>0</v>
      </c>
      <c r="AZ127" s="87" t="n">
        <f aca="false">IF(AND($U127&gt;AY$6,$U127&lt;=AZ$6),+$T127,0)</f>
        <v>0</v>
      </c>
      <c r="BA127" s="87" t="n">
        <f aca="false">IF(AND($U127&gt;AZ$6,$U127&lt;=BA$6),+$T127,0)</f>
        <v>0</v>
      </c>
      <c r="BB127" s="87" t="n">
        <f aca="false">IF(AND($U127&gt;BA$6,$U127&lt;=BB$6),+$T127,0)</f>
        <v>0</v>
      </c>
      <c r="BC127" s="87" t="n">
        <f aca="false">IF(AND($U127&gt;BB$6,$U127&lt;=BC$6),+$T127,0)</f>
        <v>0</v>
      </c>
      <c r="BD127" s="87" t="n">
        <f aca="false">IF(AND($U127&gt;BC$6,$U127&lt;=BD$6),+$T127,0)</f>
        <v>0</v>
      </c>
      <c r="BE127" s="87" t="n">
        <f aca="false">IF(AND($U127&gt;BD$6,$U127&lt;=BE$6),+$T127,0)</f>
        <v>0</v>
      </c>
      <c r="BF127" s="87" t="n">
        <f aca="false">IF(AND($U127&gt;BE$6,$U127&lt;=BF$6),+$T127,0)</f>
        <v>0</v>
      </c>
      <c r="BG127" s="87" t="n">
        <f aca="false">IF(AND($U127&gt;BF$6,$U127&lt;=BG$6),+$T127,0)</f>
        <v>0</v>
      </c>
      <c r="BH127" s="87" t="n">
        <f aca="false">IF(AND($U127&gt;BG$6,$U127&lt;=BH$6),+$T127,0)</f>
        <v>0</v>
      </c>
      <c r="BI127" s="87" t="n">
        <f aca="false">IF(AND($U127&gt;BH$6,$U127&lt;=BI$6),+$T127,0)</f>
        <v>0</v>
      </c>
      <c r="BJ127" s="87" t="n">
        <f aca="false">IF(AND($U127&gt;BI$6,$U127&lt;=BJ$6),+$T127,0)</f>
        <v>0</v>
      </c>
      <c r="BK127" s="87" t="n">
        <f aca="false">IF(AND($U127&gt;BJ$6,$U127&lt;=BK$6),+$T127,0)</f>
        <v>0</v>
      </c>
      <c r="BL127" s="87" t="n">
        <f aca="false">IF(AND($U127&gt;BK$6,$U127&lt;=BL$6),+$T127,0)</f>
        <v>0</v>
      </c>
      <c r="BM127" s="87" t="n">
        <f aca="false">IF(AND($U127&gt;BL$6,$U127&lt;=BM$6),+$T127,0)</f>
        <v>0</v>
      </c>
      <c r="BN127" s="87" t="n">
        <f aca="false">IF(AND($U127&gt;BM$6,$U127&lt;=BN$6),+$T127,0)</f>
        <v>0</v>
      </c>
      <c r="BO127" s="87" t="n">
        <f aca="false">IF(AND($U127&gt;BN$6,$U127&lt;=BO$6),+$T127,0)</f>
        <v>0</v>
      </c>
      <c r="BP127" s="87" t="n">
        <f aca="false">IF(AND($U127&gt;BO$6,$U127&lt;=BP$6),+$T127,0)</f>
        <v>0</v>
      </c>
      <c r="BQ127" s="87" t="n">
        <f aca="false">IF(AND($U127&gt;BP$6,$U127&lt;=BQ$6),+$T127,0)</f>
        <v>0</v>
      </c>
      <c r="BR127" s="87" t="n">
        <f aca="false">IF(AND($U127&gt;BQ$6,$U127&lt;=BR$6),+$T127,0)</f>
        <v>0</v>
      </c>
      <c r="BS127" s="87" t="n">
        <f aca="false">IF(AND($U127&gt;BR$6,$U127&lt;=BS$6),+$T127,0)</f>
        <v>0</v>
      </c>
      <c r="BT127" s="87" t="n">
        <f aca="false">IF(AND($U127&gt;BS$6,$U127&lt;=BT$6),+$T127,0)</f>
        <v>0</v>
      </c>
      <c r="BU127" s="87" t="n">
        <f aca="false">IF(AND($U127&gt;BT$6,$U127&lt;=BU$6),+$T127,0)</f>
        <v>0</v>
      </c>
      <c r="BV127" s="87" t="n">
        <f aca="false">IF(AND($U127&gt;BU$6,$U127&lt;=BV$6),+$T127,0)</f>
        <v>0</v>
      </c>
      <c r="BW127" s="87" t="n">
        <f aca="false">IF(AND($U127&gt;BV$6,$U127&lt;=BW$6),+$T127,0)</f>
        <v>0</v>
      </c>
      <c r="BX127" s="87" t="n">
        <f aca="false">IF(AND($U127&gt;BW$6,$U127&lt;=BX$6),+$T127,0)</f>
        <v>0</v>
      </c>
      <c r="BY127" s="87" t="n">
        <f aca="false">IF(AND($U127&gt;BX$6,$U127&lt;=BY$6),+$T127,0)</f>
        <v>0</v>
      </c>
      <c r="BZ127" s="87" t="n">
        <f aca="false">IF(AND($U127&gt;BY$6,$U127&lt;=BZ$6),+$T127,0)</f>
        <v>0</v>
      </c>
      <c r="CA127" s="87" t="n">
        <f aca="false">IF(AND($U127&gt;BZ$6,$U127&lt;=CA$6),+$T127,0)</f>
        <v>0</v>
      </c>
      <c r="CB127" s="87" t="n">
        <f aca="false">IF(AND($U127&gt;CA$6,$U127&lt;=CB$6),+$T127,0)</f>
        <v>0</v>
      </c>
      <c r="CC127" s="87" t="n">
        <f aca="false">IF(AND($U127&gt;CB$6,$U127&lt;=CC$6),+$T127,0)</f>
        <v>0</v>
      </c>
      <c r="CD127" s="87" t="n">
        <f aca="false">IF(AND($U127&gt;CC$6,$U127&lt;=CD$6),+$T127,0)</f>
        <v>0</v>
      </c>
      <c r="CE127" s="87" t="n">
        <f aca="false">IF(AND($U127&gt;CD$6,$U127&lt;=CE$6),+$T127,0)</f>
        <v>0</v>
      </c>
      <c r="CF127" s="87" t="n">
        <f aca="false">IF(AND($U127&gt;CE$6,$U127&lt;=CF$6),+$T127,0)</f>
        <v>0</v>
      </c>
      <c r="CG127" s="87" t="n">
        <f aca="false">IF(AND($U127&gt;CF$6,$U127&lt;=CG$6),+$T127,0)</f>
        <v>0</v>
      </c>
      <c r="CH127" s="87" t="n">
        <f aca="false">IF(AND($U127&gt;CG$6,$U127&lt;=CH$6),+$T127,0)</f>
        <v>0</v>
      </c>
      <c r="CI127" s="87" t="n">
        <f aca="false">IF(AND($U127&gt;CH$6,$U127&lt;=CI$6),+$T127,0)</f>
        <v>0</v>
      </c>
      <c r="CJ127" s="87" t="n">
        <f aca="false">IF(AND($U127&gt;CI$6,$U127&lt;=CJ$6),+$T127,0)</f>
        <v>0</v>
      </c>
      <c r="CK127" s="87" t="n">
        <f aca="false">IF(AND($U127&gt;CJ$6,$U127&lt;=CK$6),+$T127,0)</f>
        <v>0</v>
      </c>
      <c r="CL127" s="87" t="n">
        <f aca="false">IF(AND($U127&gt;CK$6,$U127&lt;=CL$6),+$T127,0)</f>
        <v>0</v>
      </c>
      <c r="CM127" s="87" t="n">
        <f aca="false">IF(AND($U127&gt;CL$6,$U127&lt;=CM$6),+$T127,0)</f>
        <v>0</v>
      </c>
      <c r="CN127" s="87" t="n">
        <f aca="false">IF(AND($U127&gt;CM$6,$U127&lt;=CN$6),+$T127,0)</f>
        <v>0</v>
      </c>
      <c r="CO127" s="87" t="n">
        <f aca="false">IF(AND($U127&gt;CN$6,$U127&lt;=CO$6),+$T127,0)</f>
        <v>0</v>
      </c>
      <c r="CP127" s="87" t="n">
        <f aca="false">IF(AND($U127&gt;CO$6,$U127&lt;=CP$6),+$T127,0)</f>
        <v>0</v>
      </c>
      <c r="CQ127" s="87" t="n">
        <f aca="false">IF(AND($U127&gt;CP$6,$U127&lt;=CQ$6),+$T127,0)</f>
        <v>0</v>
      </c>
      <c r="CR127" s="87" t="n">
        <f aca="false">IF(AND($U127&gt;CQ$6,$U127&lt;=CR$6),+$T127,0)</f>
        <v>0</v>
      </c>
      <c r="CS127" s="87" t="n">
        <f aca="false">IF(AND($U127&gt;CR$6,$U127&lt;=CS$6),+$T127,0)</f>
        <v>0</v>
      </c>
      <c r="CT127" s="87" t="n">
        <f aca="false">IF(AND($U127&gt;CS$6,$U127&lt;=CT$6),+$T127,0)</f>
        <v>0</v>
      </c>
      <c r="CU127" s="87" t="n">
        <f aca="false">IF(AND($U127&gt;CT$6,$U127&lt;=CU$6),+$T127,0)</f>
        <v>0</v>
      </c>
      <c r="CV127" s="87" t="n">
        <f aca="false">IF(AND($U127&gt;CU$6,$U127&lt;=CV$6),+$T127,0)</f>
        <v>0</v>
      </c>
      <c r="CW127" s="87" t="n">
        <f aca="false">IF(AND($U127&gt;CV$6,$U127&lt;=CW$6),+$T127,0)</f>
        <v>0</v>
      </c>
      <c r="CX127" s="87" t="n">
        <f aca="false">IF(AND($U127&gt;CW$6,$U127&lt;=CX$6),+$T127,0)</f>
        <v>0</v>
      </c>
      <c r="CY127" s="87" t="n">
        <f aca="false">IF(AND($U127&gt;CX$6,$U127&lt;=CY$6),+$T127,0)</f>
        <v>0</v>
      </c>
      <c r="CZ127" s="87" t="n">
        <f aca="false">IF(AND($U127&gt;CY$6,$U127&lt;=CZ$6),+$T127,0)</f>
        <v>0</v>
      </c>
      <c r="DA127" s="87" t="n">
        <f aca="false">IF(AND($U127&gt;CZ$6,$U127&lt;=DA$6),+$T127,0)</f>
        <v>0</v>
      </c>
      <c r="DB127" s="87" t="n">
        <f aca="false">IF(AND($U127&gt;DA$6,$U127&lt;=DB$6),+$T127,0)</f>
        <v>0</v>
      </c>
      <c r="DC127" s="87" t="n">
        <f aca="false">IF(AND($U127&gt;DB$6,$U127&lt;=DC$6),+$T127,0)</f>
        <v>0</v>
      </c>
      <c r="DD127" s="87" t="n">
        <f aca="false">IF(AND($U127&gt;DC$6,$U127&lt;=DD$6),+$T127,0)</f>
        <v>0</v>
      </c>
      <c r="DE127" s="87" t="n">
        <f aca="false">IF(AND($U127&gt;DD$6,$U127&lt;=DE$6),+$T127,0)</f>
        <v>0</v>
      </c>
      <c r="DF127" s="87" t="n">
        <f aca="false">IF(AND($U127&gt;DE$6,$U127&lt;=DF$6),+$T127,0)</f>
        <v>0</v>
      </c>
      <c r="DG127" s="87" t="n">
        <f aca="false">IF(AND($U127&gt;DF$6,$U127&lt;=DG$6),+$T127,0)</f>
        <v>0</v>
      </c>
      <c r="DH127" s="87" t="n">
        <f aca="false">IF(AND($U127&gt;DG$6,$U127&lt;=DH$6),+$T127,0)</f>
        <v>0</v>
      </c>
      <c r="DI127" s="87" t="n">
        <f aca="false">IF(AND($U127&gt;DH$6,$U127&lt;=DI$6),+$T127,0)</f>
        <v>0</v>
      </c>
      <c r="DJ127" s="87" t="n">
        <f aca="false">IF(AND($U127&gt;DI$6,$U127&lt;=DJ$6),+$T127,0)</f>
        <v>0</v>
      </c>
      <c r="DK127" s="87" t="n">
        <f aca="false">IF(AND($U127&gt;DJ$6,$U127&lt;=DK$6),+$T127,0)</f>
        <v>0</v>
      </c>
      <c r="DL127" s="87" t="n">
        <f aca="false">IF(AND($U127&gt;DK$6,$U127&lt;=DL$6),+$T127,0)</f>
        <v>0</v>
      </c>
      <c r="DM127" s="87" t="n">
        <f aca="false">IF(AND($U127&gt;DL$6,$U127&lt;=DM$6),+$T127,0)</f>
        <v>0</v>
      </c>
      <c r="DN127" s="87" t="n">
        <f aca="false">IF(AND($U127&gt;DM$6,$U127&lt;=DN$6),+$T127,0)</f>
        <v>0</v>
      </c>
      <c r="DO127" s="87" t="n">
        <f aca="false">IF(AND($U127&gt;DN$6,$U127&lt;=DO$6),+$T127,0)</f>
        <v>0</v>
      </c>
      <c r="DP127" s="87" t="n">
        <f aca="false">IF(AND($U127&gt;DO$6,$U127&lt;=DP$6),+$T127,0)</f>
        <v>0</v>
      </c>
      <c r="DQ127" s="87" t="n">
        <f aca="false">IF(AND($U127&gt;DP$6,$U127&lt;=DQ$6),+$T127,0)</f>
        <v>0</v>
      </c>
      <c r="DR127" s="87" t="n">
        <f aca="false">IF(AND($U127&gt;DQ$6,$U127&lt;=DR$6),+$T127,0)</f>
        <v>0</v>
      </c>
      <c r="DS127" s="87" t="n">
        <f aca="false">IF(AND($U127&gt;DR$6,$U127&lt;=DS$6),+$T127,0)</f>
        <v>0</v>
      </c>
      <c r="DT127" s="87" t="n">
        <f aca="false">IF(AND($U127&gt;DS$6,$U127&lt;=DT$6),+$T127,0)</f>
        <v>0</v>
      </c>
      <c r="DU127" s="87" t="n">
        <f aca="false">IF(AND($U127&gt;DT$6,$U127&lt;=DU$6),+$T127,0)</f>
        <v>0</v>
      </c>
      <c r="DV127" s="87" t="n">
        <f aca="false">IF(AND($U127&gt;DU$6,$U127&lt;=DV$6),+$T127,0)</f>
        <v>0</v>
      </c>
      <c r="DW127" s="87" t="n">
        <f aca="false">IF(AND($U127&gt;DV$6,$U127&lt;=DW$6),+$T127,0)</f>
        <v>0</v>
      </c>
      <c r="DX127" s="87" t="n">
        <f aca="false">IF(AND($U127&gt;DW$6,$U127&lt;=DX$6),+$T127,0)</f>
        <v>0</v>
      </c>
      <c r="DY127" s="87" t="n">
        <f aca="false">IF(AND($U127&gt;DX$6,$U127&lt;=DY$6),+$T127,0)</f>
        <v>0</v>
      </c>
      <c r="DZ127" s="87" t="n">
        <f aca="false">IF(AND($U127&gt;DY$6,$U127&lt;=DZ$6),+$T127,0)</f>
        <v>0</v>
      </c>
      <c r="EA127" s="87" t="n">
        <f aca="false">IF(AND($U127&gt;DZ$6,$U127&lt;=EA$6),+$T127,0)</f>
        <v>0</v>
      </c>
      <c r="EB127" s="87" t="n">
        <f aca="false">IF(AND($U127&gt;EA$6,$U127&lt;=EB$6),+$T127,0)</f>
        <v>0</v>
      </c>
      <c r="EC127" s="87" t="n">
        <f aca="false">IF(AND($U127&gt;EB$6,$U127&lt;=EC$6),+$T127,0)</f>
        <v>0</v>
      </c>
      <c r="ED127" s="87" t="n">
        <f aca="false">IF(AND($U127&gt;EC$6,$U127&lt;=ED$6),+$T127,0)</f>
        <v>0</v>
      </c>
      <c r="EE127" s="87" t="n">
        <f aca="false">IF(AND($U127&gt;ED$6,$U127&lt;=EE$6),+$T127,0)</f>
        <v>0</v>
      </c>
      <c r="EF127" s="87" t="n">
        <f aca="false">IF(AND($U127&gt;EE$6,$U127&lt;=EF$6),+$T127,0)</f>
        <v>0</v>
      </c>
      <c r="EG127" s="87" t="n">
        <f aca="false">IF(AND($U127&gt;EF$6,$U127&lt;=EG$6),+$T127,0)</f>
        <v>0</v>
      </c>
      <c r="EH127" s="87" t="n">
        <f aca="false">IF(AND($U127&gt;EG$6,$U127&lt;=EH$6),+$T127,0)</f>
        <v>0</v>
      </c>
      <c r="EI127" s="87" t="n">
        <f aca="false">IF(AND($U127&gt;EH$6,$U127&lt;=EI$6),+$T127,0)</f>
        <v>0</v>
      </c>
      <c r="EJ127" s="87" t="n">
        <f aca="false">IF(AND($U127&gt;EI$6,$U127&lt;=EJ$6),+$T127,0)</f>
        <v>0</v>
      </c>
      <c r="EK127" s="87" t="n">
        <f aca="false">IF(AND($U127&gt;EJ$6,$U127&lt;=EK$6),+$T127,0)</f>
        <v>0</v>
      </c>
      <c r="EL127" s="87" t="n">
        <f aca="false">IF(AND($U127&gt;EK$6,$U127&lt;=EL$6),+$T127,0)</f>
        <v>0</v>
      </c>
      <c r="EM127" s="87" t="n">
        <f aca="false">IF(AND($U127&gt;EL$6,$U127&lt;=EM$6),+$T127,0)</f>
        <v>0</v>
      </c>
      <c r="EN127" s="87" t="n">
        <f aca="false">IF(AND($U127&gt;EM$6,$U127&lt;=EN$6),+$T127,0)</f>
        <v>0</v>
      </c>
      <c r="EO127" s="87" t="n">
        <f aca="false">IF(AND($U127&gt;EN$6,$U127&lt;=EO$6),+$T127,0)</f>
        <v>5.8</v>
      </c>
      <c r="EP127" s="87" t="n">
        <f aca="false">IF(AND($U127&gt;EO$6,$U127&lt;=EP$6),+$T127,0)</f>
        <v>0</v>
      </c>
      <c r="EQ127" s="87" t="n">
        <f aca="false">IF(AND($U127&gt;EP$6,$U127&lt;=EQ$6),+$T127,0)</f>
        <v>0</v>
      </c>
      <c r="ER127" s="87" t="n">
        <f aca="false">IF(AND($U127&gt;EQ$6,$U127&lt;=ER$6),+$T127,0)</f>
        <v>0</v>
      </c>
      <c r="ES127" s="87" t="n">
        <f aca="false">IF(AND($U127&gt;ER$6,$U127&lt;=ES$6),+$T127,0)</f>
        <v>0</v>
      </c>
      <c r="ET127" s="87" t="n">
        <f aca="false">IF(AND($U127&gt;ES$6,$U127&lt;=ET$6),+$T127,0)</f>
        <v>0</v>
      </c>
      <c r="EU127" s="87" t="n">
        <f aca="false">IF(AND($U127&gt;ET$6,$U127&lt;=EU$6),+$T127,0)</f>
        <v>0</v>
      </c>
      <c r="EV127" s="87" t="n">
        <f aca="false">IF(AND($U127&gt;EU$6,$U127&lt;=EV$6),+$T127,0)</f>
        <v>0</v>
      </c>
      <c r="EW127" s="87" t="n">
        <f aca="false">IF(AND($U127&gt;EV$6,$U127&lt;=EW$6),+$T127,0)</f>
        <v>0</v>
      </c>
      <c r="EX127" s="87" t="n">
        <f aca="false">IF(AND($U127&gt;EW$6,$U127&lt;=EX$6),+$T127,0)</f>
        <v>0</v>
      </c>
      <c r="EY127" s="87" t="n">
        <f aca="false">IF(AND($U127&gt;EX$6,$U127&lt;=EY$6),+$T127,0)</f>
        <v>0</v>
      </c>
      <c r="EZ127" s="87" t="n">
        <f aca="false">IF(AND($U127&gt;EY$6,$U127&lt;=EZ$6),+$T127,0)</f>
        <v>0</v>
      </c>
      <c r="FA127" s="87" t="n">
        <f aca="false">IF(AND($U127&gt;EZ$6,$U127&lt;=FA$6),+$T127,0)</f>
        <v>0</v>
      </c>
      <c r="FB127" s="87" t="n">
        <f aca="false">IF(AND($U127&gt;FA$6,$U127&lt;=FB$6),+$T127,0)</f>
        <v>0</v>
      </c>
      <c r="FC127" s="87" t="n">
        <f aca="false">IF(AND($U127&gt;FB$6,$U127&lt;=FC$6),+$T127,0)</f>
        <v>0</v>
      </c>
      <c r="FD127" s="87" t="n">
        <f aca="false">IF(AND($U127&gt;FC$6,$U127&lt;=FD$6),+$T127,0)</f>
        <v>0</v>
      </c>
      <c r="FE127" s="87" t="n">
        <f aca="false">IF(AND($U127&gt;FD$6,$U127&lt;=FE$6),+$T127,0)</f>
        <v>0</v>
      </c>
      <c r="FF127" s="87" t="n">
        <f aca="false">IF(AND($U127&gt;FE$6,$U127&lt;=FF$6),+$T127,0)</f>
        <v>0</v>
      </c>
      <c r="FG127" s="87" t="n">
        <f aca="false">IF(AND($U127&gt;FF$6,$U127&lt;=FG$6),+$T127,0)</f>
        <v>0</v>
      </c>
      <c r="FH127" s="87" t="n">
        <f aca="false">IF(AND($U127&gt;FG$6,$U127&lt;=FH$6),+$T127,0)</f>
        <v>0</v>
      </c>
      <c r="FI127" s="87" t="n">
        <f aca="false">IF(AND($U127&gt;FH$6,$U127&lt;=FI$6),+$T127,0)</f>
        <v>0</v>
      </c>
      <c r="FJ127" s="87" t="n">
        <f aca="false">IF(AND($U127&gt;FI$6,$U127&lt;=FJ$6),+$T127,0)</f>
        <v>0</v>
      </c>
      <c r="FK127" s="87" t="n">
        <f aca="false">IF(AND($U127&gt;FJ$6,$U127&lt;=FK$6),+$T127,0)</f>
        <v>0</v>
      </c>
      <c r="FL127" s="87" t="n">
        <f aca="false">IF(AND($U127&gt;FK$6,$U127&lt;=FL$6),+$T127,0)</f>
        <v>0</v>
      </c>
      <c r="FM127" s="87" t="n">
        <f aca="false">IF(AND($U127&gt;FL$6,$U127&lt;=FM$6),+$T127,0)</f>
        <v>0</v>
      </c>
      <c r="FN127" s="87" t="n">
        <f aca="false">IF(AND($U127&gt;FM$6,$U127&lt;=FN$6),+$T127,0)</f>
        <v>0</v>
      </c>
      <c r="FO127" s="87" t="n">
        <f aca="false">IF(AND($U127&gt;FN$6,$U127&lt;=FO$6),+$T127,0)</f>
        <v>0</v>
      </c>
      <c r="FP127" s="87" t="n">
        <f aca="false">IF(AND($U127&gt;FO$6,$U127&lt;=FP$6),+$T127,0)</f>
        <v>0</v>
      </c>
      <c r="FQ127" s="87" t="n">
        <f aca="false">IF(AND($U127&gt;FP$6,$U127&lt;=FQ$6),+$T127,0)</f>
        <v>0</v>
      </c>
      <c r="FR127" s="87" t="n">
        <f aca="false">IF(AND($U127&gt;FQ$6,$U127&lt;=FR$6),+$T127,0)</f>
        <v>0</v>
      </c>
      <c r="FS127" s="87" t="n">
        <f aca="false">IF(AND($U127&gt;FR$6,$U127&lt;=FS$6),+$T127,0)</f>
        <v>0</v>
      </c>
      <c r="FT127" s="87" t="n">
        <f aca="false">IF(AND($U127&gt;FS$6,$U127&lt;=FT$6),+$T127,0)</f>
        <v>0</v>
      </c>
      <c r="FU127" s="87" t="n">
        <f aca="false">IF(AND($U127&gt;FT$6,$U127&lt;=FU$6),+$T127,0)</f>
        <v>0</v>
      </c>
      <c r="FV127" s="87" t="n">
        <f aca="false">IF(AND($U127&gt;FU$6,$U127&lt;=FV$6),+$T127,0)</f>
        <v>0</v>
      </c>
      <c r="FW127" s="87" t="n">
        <f aca="false">IF(AND($U127&gt;FV$6,$U127&lt;=FW$6),+$T127,0)</f>
        <v>0</v>
      </c>
      <c r="FX127" s="87" t="n">
        <f aca="false">IF(AND($U127&gt;FW$6,$U127&lt;=FX$6),+$T127,0)</f>
        <v>0</v>
      </c>
      <c r="FY127" s="87" t="n">
        <f aca="false">IF(AND($U127&gt;FX$6,$U127&lt;=FY$6),+$T127,0)</f>
        <v>0</v>
      </c>
      <c r="FZ127" s="87" t="n">
        <f aca="false">IF(AND($U127&gt;FY$6,$U127&lt;=FZ$6),+$T127,0)</f>
        <v>0</v>
      </c>
      <c r="GA127" s="87" t="n">
        <f aca="false">IF(AND($U127&gt;FZ$6,$U127&lt;=GA$6),+$T127,0)</f>
        <v>0</v>
      </c>
      <c r="GB127" s="87" t="n">
        <f aca="false">IF(AND($U127&gt;GA$6,$U127&lt;=GB$6),+$T127,0)</f>
        <v>0</v>
      </c>
      <c r="GC127" s="18"/>
      <c r="GD127" s="65" t="n">
        <f aca="false">SUM($X127:$GC127)</f>
        <v>5.8</v>
      </c>
      <c r="GE127" s="65" t="n">
        <f aca="false">+GD127-T127</f>
        <v>0</v>
      </c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  <c r="IH127" s="18"/>
      <c r="II127" s="18"/>
      <c r="IJ127" s="18"/>
      <c r="IK127" s="18"/>
      <c r="IL127" s="18"/>
      <c r="IM127" s="18"/>
      <c r="IN127" s="18"/>
      <c r="IO127" s="18"/>
      <c r="IP127" s="18"/>
      <c r="IQ127" s="18"/>
      <c r="IR127" s="18"/>
      <c r="IS127" s="18"/>
      <c r="IT127" s="18"/>
      <c r="IU127" s="18"/>
      <c r="IV127" s="18"/>
      <c r="IW127" s="18"/>
    </row>
    <row r="128" customFormat="false" ht="12.75" hidden="false" customHeight="false" outlineLevel="0" collapsed="false">
      <c r="A128" s="96" t="n">
        <v>5</v>
      </c>
      <c r="B128" s="86" t="s">
        <v>260</v>
      </c>
      <c r="C128" s="97" t="s">
        <v>257</v>
      </c>
      <c r="D128" s="98" t="s">
        <v>295</v>
      </c>
      <c r="E128" s="0" t="s">
        <v>296</v>
      </c>
      <c r="F128" s="99" t="n">
        <v>37134</v>
      </c>
      <c r="H128" s="88" t="s">
        <v>376</v>
      </c>
      <c r="I128" s="43" t="s">
        <v>377</v>
      </c>
      <c r="J128" s="39" t="s">
        <v>298</v>
      </c>
      <c r="K128" s="39"/>
      <c r="L128" s="101" t="s">
        <v>284</v>
      </c>
      <c r="M128" s="35"/>
      <c r="N128" s="35"/>
      <c r="O128" s="101"/>
      <c r="P128" s="101"/>
      <c r="Q128" s="101"/>
      <c r="R128" s="105" t="n">
        <v>21</v>
      </c>
      <c r="S128" s="101" t="s">
        <v>288</v>
      </c>
      <c r="T128" s="55" t="n">
        <f aca="false">IF($S128="USD",+$R128,VLOOKUP($S128,Rates!$A$3:$C$7,3)*$R128)</f>
        <v>21</v>
      </c>
      <c r="U128" s="122" t="n">
        <f aca="false">DATE(2033,5,1)</f>
        <v>48700</v>
      </c>
      <c r="V128" s="18"/>
      <c r="W128" s="18"/>
      <c r="X128" s="87" t="n">
        <f aca="false">IF(AND($U128&gt;W$6,$U128&lt;=X$6),+$T128,0)</f>
        <v>0</v>
      </c>
      <c r="Y128" s="87" t="n">
        <f aca="false">IF(AND($U128&gt;X$6,$U128&lt;=Y$6),+$T128,0)</f>
        <v>0</v>
      </c>
      <c r="Z128" s="87" t="n">
        <f aca="false">IF(AND($U128&gt;Y$6,$U128&lt;=Z$6),+$T128,0)</f>
        <v>0</v>
      </c>
      <c r="AA128" s="87" t="n">
        <f aca="false">IF(AND($U128&gt;Z$6,$U128&lt;=AA$6),+$T128,0)</f>
        <v>0</v>
      </c>
      <c r="AB128" s="87" t="n">
        <f aca="false">IF(AND($U128&gt;AA$6,$U128&lt;=AB$6),+$T128,0)</f>
        <v>0</v>
      </c>
      <c r="AC128" s="87" t="n">
        <f aca="false">IF(AND($U128&gt;AB$6,$U128&lt;=AC$6),+$T128,0)</f>
        <v>0</v>
      </c>
      <c r="AD128" s="87" t="n">
        <f aca="false">IF(AND($U128&gt;AC$6,$U128&lt;=AD$6),+$T128,0)</f>
        <v>0</v>
      </c>
      <c r="AE128" s="87" t="n">
        <f aca="false">IF(AND($U128&gt;AD$6,$U128&lt;=AE$6),+$T128,0)</f>
        <v>0</v>
      </c>
      <c r="AF128" s="87" t="n">
        <f aca="false">IF(AND($U128&gt;AE$6,$U128&lt;=AF$6),+$T128,0)</f>
        <v>0</v>
      </c>
      <c r="AG128" s="87" t="n">
        <f aca="false">IF(AND($U128&gt;AF$6,$U128&lt;=AG$6),+$T128,0)</f>
        <v>0</v>
      </c>
      <c r="AH128" s="87" t="n">
        <f aca="false">IF(AND($U128&gt;AG$6,$U128&lt;=AH$6),+$T128,0)</f>
        <v>0</v>
      </c>
      <c r="AI128" s="87" t="n">
        <f aca="false">IF(AND($U128&gt;AH$6,$U128&lt;=AI$6),+$T128,0)</f>
        <v>0</v>
      </c>
      <c r="AJ128" s="87" t="n">
        <f aca="false">IF(AND($U128&gt;AI$6,$U128&lt;=AJ$6),+$T128,0)</f>
        <v>0</v>
      </c>
      <c r="AK128" s="87" t="n">
        <f aca="false">IF(AND($U128&gt;AJ$6,$U128&lt;=AK$6),+$T128,0)</f>
        <v>0</v>
      </c>
      <c r="AL128" s="87" t="n">
        <f aca="false">IF(AND($U128&gt;AK$6,$U128&lt;=AL$6),+$T128,0)</f>
        <v>0</v>
      </c>
      <c r="AM128" s="87" t="n">
        <f aca="false">IF(AND($U128&gt;AL$6,$U128&lt;=AM$6),+$T128,0)</f>
        <v>0</v>
      </c>
      <c r="AN128" s="87" t="n">
        <f aca="false">IF(AND($U128&gt;AM$6,$U128&lt;=AN$6),+$T128,0)</f>
        <v>0</v>
      </c>
      <c r="AO128" s="87" t="n">
        <f aca="false">IF(AND($U128&gt;AN$6,$U128&lt;=AO$6),+$T128,0)</f>
        <v>0</v>
      </c>
      <c r="AP128" s="87" t="n">
        <f aca="false">IF(AND($U128&gt;AO$6,$U128&lt;=AP$6),+$T128,0)</f>
        <v>0</v>
      </c>
      <c r="AQ128" s="87" t="n">
        <f aca="false">IF(AND($U128&gt;AP$6,$U128&lt;=AQ$6),+$T128,0)</f>
        <v>0</v>
      </c>
      <c r="AR128" s="87" t="n">
        <f aca="false">IF(AND($U128&gt;AQ$6,$U128&lt;=AR$6),+$T128,0)</f>
        <v>0</v>
      </c>
      <c r="AS128" s="87" t="n">
        <f aca="false">IF(AND($U128&gt;AR$6,$U128&lt;=AS$6),+$T128,0)</f>
        <v>0</v>
      </c>
      <c r="AT128" s="87" t="n">
        <f aca="false">IF(AND($U128&gt;AS$6,$U128&lt;=AT$6),+$T128,0)</f>
        <v>0</v>
      </c>
      <c r="AU128" s="87" t="n">
        <f aca="false">IF(AND($U128&gt;AT$6,$U128&lt;=AU$6),+$T128,0)</f>
        <v>0</v>
      </c>
      <c r="AV128" s="87" t="n">
        <f aca="false">IF(AND($U128&gt;AU$6,$U128&lt;=AV$6),+$T128,0)</f>
        <v>0</v>
      </c>
      <c r="AW128" s="87" t="n">
        <f aca="false">IF(AND($U128&gt;AV$6,$U128&lt;=AW$6),+$T128,0)</f>
        <v>0</v>
      </c>
      <c r="AX128" s="87" t="n">
        <f aca="false">IF(AND($U128&gt;AW$6,$U128&lt;=AX$6),+$T128,0)</f>
        <v>0</v>
      </c>
      <c r="AY128" s="87" t="n">
        <f aca="false">IF(AND($U128&gt;AX$6,$U128&lt;=AY$6),+$T128,0)</f>
        <v>0</v>
      </c>
      <c r="AZ128" s="87" t="n">
        <f aca="false">IF(AND($U128&gt;AY$6,$U128&lt;=AZ$6),+$T128,0)</f>
        <v>0</v>
      </c>
      <c r="BA128" s="87" t="n">
        <f aca="false">IF(AND($U128&gt;AZ$6,$U128&lt;=BA$6),+$T128,0)</f>
        <v>0</v>
      </c>
      <c r="BB128" s="87" t="n">
        <f aca="false">IF(AND($U128&gt;BA$6,$U128&lt;=BB$6),+$T128,0)</f>
        <v>0</v>
      </c>
      <c r="BC128" s="87" t="n">
        <f aca="false">IF(AND($U128&gt;BB$6,$U128&lt;=BC$6),+$T128,0)</f>
        <v>0</v>
      </c>
      <c r="BD128" s="87" t="n">
        <f aca="false">IF(AND($U128&gt;BC$6,$U128&lt;=BD$6),+$T128,0)</f>
        <v>0</v>
      </c>
      <c r="BE128" s="87" t="n">
        <f aca="false">IF(AND($U128&gt;BD$6,$U128&lt;=BE$6),+$T128,0)</f>
        <v>0</v>
      </c>
      <c r="BF128" s="87" t="n">
        <f aca="false">IF(AND($U128&gt;BE$6,$U128&lt;=BF$6),+$T128,0)</f>
        <v>0</v>
      </c>
      <c r="BG128" s="87" t="n">
        <f aca="false">IF(AND($U128&gt;BF$6,$U128&lt;=BG$6),+$T128,0)</f>
        <v>0</v>
      </c>
      <c r="BH128" s="87" t="n">
        <f aca="false">IF(AND($U128&gt;BG$6,$U128&lt;=BH$6),+$T128,0)</f>
        <v>0</v>
      </c>
      <c r="BI128" s="87" t="n">
        <f aca="false">IF(AND($U128&gt;BH$6,$U128&lt;=BI$6),+$T128,0)</f>
        <v>0</v>
      </c>
      <c r="BJ128" s="87" t="n">
        <f aca="false">IF(AND($U128&gt;BI$6,$U128&lt;=BJ$6),+$T128,0)</f>
        <v>0</v>
      </c>
      <c r="BK128" s="87" t="n">
        <f aca="false">IF(AND($U128&gt;BJ$6,$U128&lt;=BK$6),+$T128,0)</f>
        <v>0</v>
      </c>
      <c r="BL128" s="87" t="n">
        <f aca="false">IF(AND($U128&gt;BK$6,$U128&lt;=BL$6),+$T128,0)</f>
        <v>0</v>
      </c>
      <c r="BM128" s="87" t="n">
        <f aca="false">IF(AND($U128&gt;BL$6,$U128&lt;=BM$6),+$T128,0)</f>
        <v>0</v>
      </c>
      <c r="BN128" s="87" t="n">
        <f aca="false">IF(AND($U128&gt;BM$6,$U128&lt;=BN$6),+$T128,0)</f>
        <v>0</v>
      </c>
      <c r="BO128" s="87" t="n">
        <f aca="false">IF(AND($U128&gt;BN$6,$U128&lt;=BO$6),+$T128,0)</f>
        <v>0</v>
      </c>
      <c r="BP128" s="87" t="n">
        <f aca="false">IF(AND($U128&gt;BO$6,$U128&lt;=BP$6),+$T128,0)</f>
        <v>0</v>
      </c>
      <c r="BQ128" s="87" t="n">
        <f aca="false">IF(AND($U128&gt;BP$6,$U128&lt;=BQ$6),+$T128,0)</f>
        <v>0</v>
      </c>
      <c r="BR128" s="87" t="n">
        <f aca="false">IF(AND($U128&gt;BQ$6,$U128&lt;=BR$6),+$T128,0)</f>
        <v>0</v>
      </c>
      <c r="BS128" s="87" t="n">
        <f aca="false">IF(AND($U128&gt;BR$6,$U128&lt;=BS$6),+$T128,0)</f>
        <v>0</v>
      </c>
      <c r="BT128" s="87" t="n">
        <f aca="false">IF(AND($U128&gt;BS$6,$U128&lt;=BT$6),+$T128,0)</f>
        <v>0</v>
      </c>
      <c r="BU128" s="87" t="n">
        <f aca="false">IF(AND($U128&gt;BT$6,$U128&lt;=BU$6),+$T128,0)</f>
        <v>0</v>
      </c>
      <c r="BV128" s="87" t="n">
        <f aca="false">IF(AND($U128&gt;BU$6,$U128&lt;=BV$6),+$T128,0)</f>
        <v>0</v>
      </c>
      <c r="BW128" s="87" t="n">
        <f aca="false">IF(AND($U128&gt;BV$6,$U128&lt;=BW$6),+$T128,0)</f>
        <v>0</v>
      </c>
      <c r="BX128" s="87" t="n">
        <f aca="false">IF(AND($U128&gt;BW$6,$U128&lt;=BX$6),+$T128,0)</f>
        <v>0</v>
      </c>
      <c r="BY128" s="87" t="n">
        <f aca="false">IF(AND($U128&gt;BX$6,$U128&lt;=BY$6),+$T128,0)</f>
        <v>0</v>
      </c>
      <c r="BZ128" s="87" t="n">
        <f aca="false">IF(AND($U128&gt;BY$6,$U128&lt;=BZ$6),+$T128,0)</f>
        <v>0</v>
      </c>
      <c r="CA128" s="87" t="n">
        <f aca="false">IF(AND($U128&gt;BZ$6,$U128&lt;=CA$6),+$T128,0)</f>
        <v>0</v>
      </c>
      <c r="CB128" s="87" t="n">
        <f aca="false">IF(AND($U128&gt;CA$6,$U128&lt;=CB$6),+$T128,0)</f>
        <v>0</v>
      </c>
      <c r="CC128" s="87" t="n">
        <f aca="false">IF(AND($U128&gt;CB$6,$U128&lt;=CC$6),+$T128,0)</f>
        <v>0</v>
      </c>
      <c r="CD128" s="87" t="n">
        <f aca="false">IF(AND($U128&gt;CC$6,$U128&lt;=CD$6),+$T128,0)</f>
        <v>0</v>
      </c>
      <c r="CE128" s="87" t="n">
        <f aca="false">IF(AND($U128&gt;CD$6,$U128&lt;=CE$6),+$T128,0)</f>
        <v>0</v>
      </c>
      <c r="CF128" s="87" t="n">
        <f aca="false">IF(AND($U128&gt;CE$6,$U128&lt;=CF$6),+$T128,0)</f>
        <v>0</v>
      </c>
      <c r="CG128" s="87" t="n">
        <f aca="false">IF(AND($U128&gt;CF$6,$U128&lt;=CG$6),+$T128,0)</f>
        <v>0</v>
      </c>
      <c r="CH128" s="87" t="n">
        <f aca="false">IF(AND($U128&gt;CG$6,$U128&lt;=CH$6),+$T128,0)</f>
        <v>0</v>
      </c>
      <c r="CI128" s="87" t="n">
        <f aca="false">IF(AND($U128&gt;CH$6,$U128&lt;=CI$6),+$T128,0)</f>
        <v>0</v>
      </c>
      <c r="CJ128" s="87" t="n">
        <f aca="false">IF(AND($U128&gt;CI$6,$U128&lt;=CJ$6),+$T128,0)</f>
        <v>0</v>
      </c>
      <c r="CK128" s="87" t="n">
        <f aca="false">IF(AND($U128&gt;CJ$6,$U128&lt;=CK$6),+$T128,0)</f>
        <v>0</v>
      </c>
      <c r="CL128" s="87" t="n">
        <f aca="false">IF(AND($U128&gt;CK$6,$U128&lt;=CL$6),+$T128,0)</f>
        <v>0</v>
      </c>
      <c r="CM128" s="87" t="n">
        <f aca="false">IF(AND($U128&gt;CL$6,$U128&lt;=CM$6),+$T128,0)</f>
        <v>0</v>
      </c>
      <c r="CN128" s="87" t="n">
        <f aca="false">IF(AND($U128&gt;CM$6,$U128&lt;=CN$6),+$T128,0)</f>
        <v>0</v>
      </c>
      <c r="CO128" s="87" t="n">
        <f aca="false">IF(AND($U128&gt;CN$6,$U128&lt;=CO$6),+$T128,0)</f>
        <v>0</v>
      </c>
      <c r="CP128" s="87" t="n">
        <f aca="false">IF(AND($U128&gt;CO$6,$U128&lt;=CP$6),+$T128,0)</f>
        <v>0</v>
      </c>
      <c r="CQ128" s="87" t="n">
        <f aca="false">IF(AND($U128&gt;CP$6,$U128&lt;=CQ$6),+$T128,0)</f>
        <v>0</v>
      </c>
      <c r="CR128" s="87" t="n">
        <f aca="false">IF(AND($U128&gt;CQ$6,$U128&lt;=CR$6),+$T128,0)</f>
        <v>0</v>
      </c>
      <c r="CS128" s="87" t="n">
        <f aca="false">IF(AND($U128&gt;CR$6,$U128&lt;=CS$6),+$T128,0)</f>
        <v>0</v>
      </c>
      <c r="CT128" s="87" t="n">
        <f aca="false">IF(AND($U128&gt;CS$6,$U128&lt;=CT$6),+$T128,0)</f>
        <v>0</v>
      </c>
      <c r="CU128" s="87" t="n">
        <f aca="false">IF(AND($U128&gt;CT$6,$U128&lt;=CU$6),+$T128,0)</f>
        <v>0</v>
      </c>
      <c r="CV128" s="87" t="n">
        <f aca="false">IF(AND($U128&gt;CU$6,$U128&lt;=CV$6),+$T128,0)</f>
        <v>0</v>
      </c>
      <c r="CW128" s="87" t="n">
        <f aca="false">IF(AND($U128&gt;CV$6,$U128&lt;=CW$6),+$T128,0)</f>
        <v>0</v>
      </c>
      <c r="CX128" s="87" t="n">
        <f aca="false">IF(AND($U128&gt;CW$6,$U128&lt;=CX$6),+$T128,0)</f>
        <v>0</v>
      </c>
      <c r="CY128" s="87" t="n">
        <f aca="false">IF(AND($U128&gt;CX$6,$U128&lt;=CY$6),+$T128,0)</f>
        <v>0</v>
      </c>
      <c r="CZ128" s="87" t="n">
        <f aca="false">IF(AND($U128&gt;CY$6,$U128&lt;=CZ$6),+$T128,0)</f>
        <v>0</v>
      </c>
      <c r="DA128" s="87" t="n">
        <f aca="false">IF(AND($U128&gt;CZ$6,$U128&lt;=DA$6),+$T128,0)</f>
        <v>0</v>
      </c>
      <c r="DB128" s="87" t="n">
        <f aca="false">IF(AND($U128&gt;DA$6,$U128&lt;=DB$6),+$T128,0)</f>
        <v>0</v>
      </c>
      <c r="DC128" s="87" t="n">
        <f aca="false">IF(AND($U128&gt;DB$6,$U128&lt;=DC$6),+$T128,0)</f>
        <v>0</v>
      </c>
      <c r="DD128" s="87" t="n">
        <f aca="false">IF(AND($U128&gt;DC$6,$U128&lt;=DD$6),+$T128,0)</f>
        <v>0</v>
      </c>
      <c r="DE128" s="87" t="n">
        <f aca="false">IF(AND($U128&gt;DD$6,$U128&lt;=DE$6),+$T128,0)</f>
        <v>0</v>
      </c>
      <c r="DF128" s="87" t="n">
        <f aca="false">IF(AND($U128&gt;DE$6,$U128&lt;=DF$6),+$T128,0)</f>
        <v>0</v>
      </c>
      <c r="DG128" s="87" t="n">
        <f aca="false">IF(AND($U128&gt;DF$6,$U128&lt;=DG$6),+$T128,0)</f>
        <v>0</v>
      </c>
      <c r="DH128" s="87" t="n">
        <f aca="false">IF(AND($U128&gt;DG$6,$U128&lt;=DH$6),+$T128,0)</f>
        <v>0</v>
      </c>
      <c r="DI128" s="87" t="n">
        <f aca="false">IF(AND($U128&gt;DH$6,$U128&lt;=DI$6),+$T128,0)</f>
        <v>0</v>
      </c>
      <c r="DJ128" s="87" t="n">
        <f aca="false">IF(AND($U128&gt;DI$6,$U128&lt;=DJ$6),+$T128,0)</f>
        <v>0</v>
      </c>
      <c r="DK128" s="87" t="n">
        <f aca="false">IF(AND($U128&gt;DJ$6,$U128&lt;=DK$6),+$T128,0)</f>
        <v>0</v>
      </c>
      <c r="DL128" s="87" t="n">
        <f aca="false">IF(AND($U128&gt;DK$6,$U128&lt;=DL$6),+$T128,0)</f>
        <v>0</v>
      </c>
      <c r="DM128" s="87" t="n">
        <f aca="false">IF(AND($U128&gt;DL$6,$U128&lt;=DM$6),+$T128,0)</f>
        <v>0</v>
      </c>
      <c r="DN128" s="87" t="n">
        <f aca="false">IF(AND($U128&gt;DM$6,$U128&lt;=DN$6),+$T128,0)</f>
        <v>0</v>
      </c>
      <c r="DO128" s="87" t="n">
        <f aca="false">IF(AND($U128&gt;DN$6,$U128&lt;=DO$6),+$T128,0)</f>
        <v>0</v>
      </c>
      <c r="DP128" s="87" t="n">
        <f aca="false">IF(AND($U128&gt;DO$6,$U128&lt;=DP$6),+$T128,0)</f>
        <v>0</v>
      </c>
      <c r="DQ128" s="87" t="n">
        <f aca="false">IF(AND($U128&gt;DP$6,$U128&lt;=DQ$6),+$T128,0)</f>
        <v>0</v>
      </c>
      <c r="DR128" s="87" t="n">
        <f aca="false">IF(AND($U128&gt;DQ$6,$U128&lt;=DR$6),+$T128,0)</f>
        <v>0</v>
      </c>
      <c r="DS128" s="87" t="n">
        <f aca="false">IF(AND($U128&gt;DR$6,$U128&lt;=DS$6),+$T128,0)</f>
        <v>0</v>
      </c>
      <c r="DT128" s="87" t="n">
        <f aca="false">IF(AND($U128&gt;DS$6,$U128&lt;=DT$6),+$T128,0)</f>
        <v>0</v>
      </c>
      <c r="DU128" s="87" t="n">
        <f aca="false">IF(AND($U128&gt;DT$6,$U128&lt;=DU$6),+$T128,0)</f>
        <v>0</v>
      </c>
      <c r="DV128" s="87" t="n">
        <f aca="false">IF(AND($U128&gt;DU$6,$U128&lt;=DV$6),+$T128,0)</f>
        <v>0</v>
      </c>
      <c r="DW128" s="87" t="n">
        <f aca="false">IF(AND($U128&gt;DV$6,$U128&lt;=DW$6),+$T128,0)</f>
        <v>0</v>
      </c>
      <c r="DX128" s="87" t="n">
        <f aca="false">IF(AND($U128&gt;DW$6,$U128&lt;=DX$6),+$T128,0)</f>
        <v>0</v>
      </c>
      <c r="DY128" s="87" t="n">
        <f aca="false">IF(AND($U128&gt;DX$6,$U128&lt;=DY$6),+$T128,0)</f>
        <v>0</v>
      </c>
      <c r="DZ128" s="87" t="n">
        <f aca="false">IF(AND($U128&gt;DY$6,$U128&lt;=DZ$6),+$T128,0)</f>
        <v>0</v>
      </c>
      <c r="EA128" s="87" t="n">
        <f aca="false">IF(AND($U128&gt;DZ$6,$U128&lt;=EA$6),+$T128,0)</f>
        <v>0</v>
      </c>
      <c r="EB128" s="87" t="n">
        <f aca="false">IF(AND($U128&gt;EA$6,$U128&lt;=EB$6),+$T128,0)</f>
        <v>0</v>
      </c>
      <c r="EC128" s="87" t="n">
        <f aca="false">IF(AND($U128&gt;EB$6,$U128&lt;=EC$6),+$T128,0)</f>
        <v>0</v>
      </c>
      <c r="ED128" s="87" t="n">
        <f aca="false">IF(AND($U128&gt;EC$6,$U128&lt;=ED$6),+$T128,0)</f>
        <v>0</v>
      </c>
      <c r="EE128" s="87" t="n">
        <f aca="false">IF(AND($U128&gt;ED$6,$U128&lt;=EE$6),+$T128,0)</f>
        <v>0</v>
      </c>
      <c r="EF128" s="87" t="n">
        <f aca="false">IF(AND($U128&gt;EE$6,$U128&lt;=EF$6),+$T128,0)</f>
        <v>0</v>
      </c>
      <c r="EG128" s="87" t="n">
        <f aca="false">IF(AND($U128&gt;EF$6,$U128&lt;=EG$6),+$T128,0)</f>
        <v>0</v>
      </c>
      <c r="EH128" s="87" t="n">
        <f aca="false">IF(AND($U128&gt;EG$6,$U128&lt;=EH$6),+$T128,0)</f>
        <v>0</v>
      </c>
      <c r="EI128" s="87" t="n">
        <f aca="false">IF(AND($U128&gt;EH$6,$U128&lt;=EI$6),+$T128,0)</f>
        <v>0</v>
      </c>
      <c r="EJ128" s="87" t="n">
        <f aca="false">IF(AND($U128&gt;EI$6,$U128&lt;=EJ$6),+$T128,0)</f>
        <v>0</v>
      </c>
      <c r="EK128" s="87" t="n">
        <f aca="false">IF(AND($U128&gt;EJ$6,$U128&lt;=EK$6),+$T128,0)</f>
        <v>0</v>
      </c>
      <c r="EL128" s="87" t="n">
        <f aca="false">IF(AND($U128&gt;EK$6,$U128&lt;=EL$6),+$T128,0)</f>
        <v>0</v>
      </c>
      <c r="EM128" s="87" t="n">
        <f aca="false">IF(AND($U128&gt;EL$6,$U128&lt;=EM$6),+$T128,0)</f>
        <v>0</v>
      </c>
      <c r="EN128" s="87" t="n">
        <f aca="false">IF(AND($U128&gt;EM$6,$U128&lt;=EN$6),+$T128,0)</f>
        <v>0</v>
      </c>
      <c r="EO128" s="87" t="n">
        <f aca="false">IF(AND($U128&gt;EN$6,$U128&lt;=EO$6),+$T128,0)</f>
        <v>0</v>
      </c>
      <c r="EP128" s="87" t="n">
        <f aca="false">IF(AND($U128&gt;EO$6,$U128&lt;=EP$6),+$T128,0)</f>
        <v>0</v>
      </c>
      <c r="EQ128" s="87" t="n">
        <f aca="false">IF(AND($U128&gt;EP$6,$U128&lt;=EQ$6),+$T128,0)</f>
        <v>0</v>
      </c>
      <c r="ER128" s="87" t="n">
        <f aca="false">IF(AND($U128&gt;EQ$6,$U128&lt;=ER$6),+$T128,0)</f>
        <v>0</v>
      </c>
      <c r="ES128" s="87" t="n">
        <f aca="false">IF(AND($U128&gt;ER$6,$U128&lt;=ES$6),+$T128,0)</f>
        <v>0</v>
      </c>
      <c r="ET128" s="87" t="n">
        <f aca="false">IF(AND($U128&gt;ES$6,$U128&lt;=ET$6),+$T128,0)</f>
        <v>0</v>
      </c>
      <c r="EU128" s="87" t="n">
        <f aca="false">IF(AND($U128&gt;ET$6,$U128&lt;=EU$6),+$T128,0)</f>
        <v>21</v>
      </c>
      <c r="EV128" s="87" t="n">
        <f aca="false">IF(AND($U128&gt;EU$6,$U128&lt;=EV$6),+$T128,0)</f>
        <v>0</v>
      </c>
      <c r="EW128" s="87" t="n">
        <f aca="false">IF(AND($U128&gt;EV$6,$U128&lt;=EW$6),+$T128,0)</f>
        <v>0</v>
      </c>
      <c r="EX128" s="87" t="n">
        <f aca="false">IF(AND($U128&gt;EW$6,$U128&lt;=EX$6),+$T128,0)</f>
        <v>0</v>
      </c>
      <c r="EY128" s="87" t="n">
        <f aca="false">IF(AND($U128&gt;EX$6,$U128&lt;=EY$6),+$T128,0)</f>
        <v>0</v>
      </c>
      <c r="EZ128" s="87" t="n">
        <f aca="false">IF(AND($U128&gt;EY$6,$U128&lt;=EZ$6),+$T128,0)</f>
        <v>0</v>
      </c>
      <c r="FA128" s="87" t="n">
        <f aca="false">IF(AND($U128&gt;EZ$6,$U128&lt;=FA$6),+$T128,0)</f>
        <v>0</v>
      </c>
      <c r="FB128" s="87" t="n">
        <f aca="false">IF(AND($U128&gt;FA$6,$U128&lt;=FB$6),+$T128,0)</f>
        <v>0</v>
      </c>
      <c r="FC128" s="87" t="n">
        <f aca="false">IF(AND($U128&gt;FB$6,$U128&lt;=FC$6),+$T128,0)</f>
        <v>0</v>
      </c>
      <c r="FD128" s="87" t="n">
        <f aca="false">IF(AND($U128&gt;FC$6,$U128&lt;=FD$6),+$T128,0)</f>
        <v>0</v>
      </c>
      <c r="FE128" s="87" t="n">
        <f aca="false">IF(AND($U128&gt;FD$6,$U128&lt;=FE$6),+$T128,0)</f>
        <v>0</v>
      </c>
      <c r="FF128" s="87" t="n">
        <f aca="false">IF(AND($U128&gt;FE$6,$U128&lt;=FF$6),+$T128,0)</f>
        <v>0</v>
      </c>
      <c r="FG128" s="87" t="n">
        <f aca="false">IF(AND($U128&gt;FF$6,$U128&lt;=FG$6),+$T128,0)</f>
        <v>0</v>
      </c>
      <c r="FH128" s="87" t="n">
        <f aca="false">IF(AND($U128&gt;FG$6,$U128&lt;=FH$6),+$T128,0)</f>
        <v>0</v>
      </c>
      <c r="FI128" s="87" t="n">
        <f aca="false">IF(AND($U128&gt;FH$6,$U128&lt;=FI$6),+$T128,0)</f>
        <v>0</v>
      </c>
      <c r="FJ128" s="87" t="n">
        <f aca="false">IF(AND($U128&gt;FI$6,$U128&lt;=FJ$6),+$T128,0)</f>
        <v>0</v>
      </c>
      <c r="FK128" s="87" t="n">
        <f aca="false">IF(AND($U128&gt;FJ$6,$U128&lt;=FK$6),+$T128,0)</f>
        <v>0</v>
      </c>
      <c r="FL128" s="87" t="n">
        <f aca="false">IF(AND($U128&gt;FK$6,$U128&lt;=FL$6),+$T128,0)</f>
        <v>0</v>
      </c>
      <c r="FM128" s="87" t="n">
        <f aca="false">IF(AND($U128&gt;FL$6,$U128&lt;=FM$6),+$T128,0)</f>
        <v>0</v>
      </c>
      <c r="FN128" s="87" t="n">
        <f aca="false">IF(AND($U128&gt;FM$6,$U128&lt;=FN$6),+$T128,0)</f>
        <v>0</v>
      </c>
      <c r="FO128" s="87" t="n">
        <f aca="false">IF(AND($U128&gt;FN$6,$U128&lt;=FO$6),+$T128,0)</f>
        <v>0</v>
      </c>
      <c r="FP128" s="87" t="n">
        <f aca="false">IF(AND($U128&gt;FO$6,$U128&lt;=FP$6),+$T128,0)</f>
        <v>0</v>
      </c>
      <c r="FQ128" s="87" t="n">
        <f aca="false">IF(AND($U128&gt;FP$6,$U128&lt;=FQ$6),+$T128,0)</f>
        <v>0</v>
      </c>
      <c r="FR128" s="87" t="n">
        <f aca="false">IF(AND($U128&gt;FQ$6,$U128&lt;=FR$6),+$T128,0)</f>
        <v>0</v>
      </c>
      <c r="FS128" s="87" t="n">
        <f aca="false">IF(AND($U128&gt;FR$6,$U128&lt;=FS$6),+$T128,0)</f>
        <v>0</v>
      </c>
      <c r="FT128" s="87" t="n">
        <f aca="false">IF(AND($U128&gt;FS$6,$U128&lt;=FT$6),+$T128,0)</f>
        <v>0</v>
      </c>
      <c r="FU128" s="87" t="n">
        <f aca="false">IF(AND($U128&gt;FT$6,$U128&lt;=FU$6),+$T128,0)</f>
        <v>0</v>
      </c>
      <c r="FV128" s="87" t="n">
        <f aca="false">IF(AND($U128&gt;FU$6,$U128&lt;=FV$6),+$T128,0)</f>
        <v>0</v>
      </c>
      <c r="FW128" s="87" t="n">
        <f aca="false">IF(AND($U128&gt;FV$6,$U128&lt;=FW$6),+$T128,0)</f>
        <v>0</v>
      </c>
      <c r="FX128" s="87" t="n">
        <f aca="false">IF(AND($U128&gt;FW$6,$U128&lt;=FX$6),+$T128,0)</f>
        <v>0</v>
      </c>
      <c r="FY128" s="87" t="n">
        <f aca="false">IF(AND($U128&gt;FX$6,$U128&lt;=FY$6),+$T128,0)</f>
        <v>0</v>
      </c>
      <c r="FZ128" s="87" t="n">
        <f aca="false">IF(AND($U128&gt;FY$6,$U128&lt;=FZ$6),+$T128,0)</f>
        <v>0</v>
      </c>
      <c r="GA128" s="87" t="n">
        <f aca="false">IF(AND($U128&gt;FZ$6,$U128&lt;=GA$6),+$T128,0)</f>
        <v>0</v>
      </c>
      <c r="GB128" s="87" t="n">
        <f aca="false">IF(AND($U128&gt;GA$6,$U128&lt;=GB$6),+$T128,0)</f>
        <v>0</v>
      </c>
      <c r="GC128" s="18"/>
      <c r="GD128" s="65" t="n">
        <f aca="false">SUM($X128:$GC128)</f>
        <v>21</v>
      </c>
      <c r="GE128" s="65" t="n">
        <f aca="false">+GD128-T128</f>
        <v>0</v>
      </c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  <c r="GX128" s="18"/>
      <c r="GY128" s="18"/>
      <c r="GZ128" s="18"/>
      <c r="HA128" s="18"/>
      <c r="HB128" s="18"/>
      <c r="HC128" s="18"/>
      <c r="HD128" s="18"/>
      <c r="HE128" s="18"/>
      <c r="HF128" s="18"/>
      <c r="HG128" s="18"/>
      <c r="HH128" s="18"/>
      <c r="HI128" s="18"/>
      <c r="HJ128" s="18"/>
      <c r="HK128" s="18"/>
      <c r="HL128" s="18"/>
      <c r="HM128" s="18"/>
      <c r="HN128" s="18"/>
      <c r="HO128" s="18"/>
      <c r="HP128" s="18"/>
      <c r="HQ128" s="18"/>
      <c r="HR128" s="18"/>
      <c r="HS128" s="18"/>
      <c r="HT128" s="18"/>
      <c r="HU128" s="18"/>
      <c r="HV128" s="18"/>
      <c r="HW128" s="18"/>
      <c r="HX128" s="18"/>
      <c r="HY128" s="18"/>
      <c r="HZ128" s="18"/>
      <c r="IA128" s="18"/>
      <c r="IB128" s="18"/>
      <c r="IC128" s="18"/>
      <c r="ID128" s="18"/>
      <c r="IE128" s="18"/>
      <c r="IF128" s="18"/>
      <c r="IG128" s="18"/>
      <c r="IH128" s="18"/>
      <c r="II128" s="18"/>
      <c r="IJ128" s="18"/>
      <c r="IK128" s="18"/>
      <c r="IL128" s="18"/>
      <c r="IM128" s="18"/>
      <c r="IN128" s="18"/>
      <c r="IO128" s="18"/>
      <c r="IP128" s="18"/>
      <c r="IQ128" s="18"/>
      <c r="IR128" s="18"/>
      <c r="IS128" s="18"/>
      <c r="IT128" s="18"/>
      <c r="IU128" s="18"/>
      <c r="IV128" s="18"/>
      <c r="IW128" s="18"/>
    </row>
    <row r="129" customFormat="false" ht="12.75" hidden="false" customHeight="false" outlineLevel="0" collapsed="false">
      <c r="A129" s="96" t="n">
        <v>5</v>
      </c>
      <c r="B129" s="86" t="s">
        <v>260</v>
      </c>
      <c r="C129" s="97" t="s">
        <v>257</v>
      </c>
      <c r="D129" s="98" t="s">
        <v>295</v>
      </c>
      <c r="E129" s="0" t="s">
        <v>296</v>
      </c>
      <c r="F129" s="99" t="n">
        <v>37134</v>
      </c>
      <c r="H129" s="88" t="s">
        <v>376</v>
      </c>
      <c r="I129" s="43" t="s">
        <v>377</v>
      </c>
      <c r="J129" s="39" t="s">
        <v>298</v>
      </c>
      <c r="K129" s="39"/>
      <c r="L129" s="101" t="s">
        <v>284</v>
      </c>
      <c r="M129" s="35"/>
      <c r="N129" s="35"/>
      <c r="O129" s="101"/>
      <c r="P129" s="101"/>
      <c r="Q129" s="101"/>
      <c r="R129" s="105" t="n">
        <v>23.6</v>
      </c>
      <c r="S129" s="101" t="s">
        <v>288</v>
      </c>
      <c r="T129" s="55" t="n">
        <f aca="false">IF($S129="USD",+$R129,VLOOKUP($S129,Rates!$A$3:$C$7,3)*$R129)</f>
        <v>23.6</v>
      </c>
      <c r="U129" s="122" t="n">
        <f aca="false">DATE(2033,5,1)</f>
        <v>48700</v>
      </c>
      <c r="V129" s="18"/>
      <c r="W129" s="18"/>
      <c r="X129" s="87" t="n">
        <f aca="false">IF(AND($U129&gt;W$6,$U129&lt;=X$6),+$T129,0)</f>
        <v>0</v>
      </c>
      <c r="Y129" s="87" t="n">
        <f aca="false">IF(AND($U129&gt;X$6,$U129&lt;=Y$6),+$T129,0)</f>
        <v>0</v>
      </c>
      <c r="Z129" s="87" t="n">
        <f aca="false">IF(AND($U129&gt;Y$6,$U129&lt;=Z$6),+$T129,0)</f>
        <v>0</v>
      </c>
      <c r="AA129" s="87" t="n">
        <f aca="false">IF(AND($U129&gt;Z$6,$U129&lt;=AA$6),+$T129,0)</f>
        <v>0</v>
      </c>
      <c r="AB129" s="87" t="n">
        <f aca="false">IF(AND($U129&gt;AA$6,$U129&lt;=AB$6),+$T129,0)</f>
        <v>0</v>
      </c>
      <c r="AC129" s="87" t="n">
        <f aca="false">IF(AND($U129&gt;AB$6,$U129&lt;=AC$6),+$T129,0)</f>
        <v>0</v>
      </c>
      <c r="AD129" s="87" t="n">
        <f aca="false">IF(AND($U129&gt;AC$6,$U129&lt;=AD$6),+$T129,0)</f>
        <v>0</v>
      </c>
      <c r="AE129" s="87" t="n">
        <f aca="false">IF(AND($U129&gt;AD$6,$U129&lt;=AE$6),+$T129,0)</f>
        <v>0</v>
      </c>
      <c r="AF129" s="87" t="n">
        <f aca="false">IF(AND($U129&gt;AE$6,$U129&lt;=AF$6),+$T129,0)</f>
        <v>0</v>
      </c>
      <c r="AG129" s="87" t="n">
        <f aca="false">IF(AND($U129&gt;AF$6,$U129&lt;=AG$6),+$T129,0)</f>
        <v>0</v>
      </c>
      <c r="AH129" s="87" t="n">
        <f aca="false">IF(AND($U129&gt;AG$6,$U129&lt;=AH$6),+$T129,0)</f>
        <v>0</v>
      </c>
      <c r="AI129" s="87" t="n">
        <f aca="false">IF(AND($U129&gt;AH$6,$U129&lt;=AI$6),+$T129,0)</f>
        <v>0</v>
      </c>
      <c r="AJ129" s="87" t="n">
        <f aca="false">IF(AND($U129&gt;AI$6,$U129&lt;=AJ$6),+$T129,0)</f>
        <v>0</v>
      </c>
      <c r="AK129" s="87" t="n">
        <f aca="false">IF(AND($U129&gt;AJ$6,$U129&lt;=AK$6),+$T129,0)</f>
        <v>0</v>
      </c>
      <c r="AL129" s="87" t="n">
        <f aca="false">IF(AND($U129&gt;AK$6,$U129&lt;=AL$6),+$T129,0)</f>
        <v>0</v>
      </c>
      <c r="AM129" s="87" t="n">
        <f aca="false">IF(AND($U129&gt;AL$6,$U129&lt;=AM$6),+$T129,0)</f>
        <v>0</v>
      </c>
      <c r="AN129" s="87" t="n">
        <f aca="false">IF(AND($U129&gt;AM$6,$U129&lt;=AN$6),+$T129,0)</f>
        <v>0</v>
      </c>
      <c r="AO129" s="87" t="n">
        <f aca="false">IF(AND($U129&gt;AN$6,$U129&lt;=AO$6),+$T129,0)</f>
        <v>0</v>
      </c>
      <c r="AP129" s="87" t="n">
        <f aca="false">IF(AND($U129&gt;AO$6,$U129&lt;=AP$6),+$T129,0)</f>
        <v>0</v>
      </c>
      <c r="AQ129" s="87" t="n">
        <f aca="false">IF(AND($U129&gt;AP$6,$U129&lt;=AQ$6),+$T129,0)</f>
        <v>0</v>
      </c>
      <c r="AR129" s="87" t="n">
        <f aca="false">IF(AND($U129&gt;AQ$6,$U129&lt;=AR$6),+$T129,0)</f>
        <v>0</v>
      </c>
      <c r="AS129" s="87" t="n">
        <f aca="false">IF(AND($U129&gt;AR$6,$U129&lt;=AS$6),+$T129,0)</f>
        <v>0</v>
      </c>
      <c r="AT129" s="87" t="n">
        <f aca="false">IF(AND($U129&gt;AS$6,$U129&lt;=AT$6),+$T129,0)</f>
        <v>0</v>
      </c>
      <c r="AU129" s="87" t="n">
        <f aca="false">IF(AND($U129&gt;AT$6,$U129&lt;=AU$6),+$T129,0)</f>
        <v>0</v>
      </c>
      <c r="AV129" s="87" t="n">
        <f aca="false">IF(AND($U129&gt;AU$6,$U129&lt;=AV$6),+$T129,0)</f>
        <v>0</v>
      </c>
      <c r="AW129" s="87" t="n">
        <f aca="false">IF(AND($U129&gt;AV$6,$U129&lt;=AW$6),+$T129,0)</f>
        <v>0</v>
      </c>
      <c r="AX129" s="87" t="n">
        <f aca="false">IF(AND($U129&gt;AW$6,$U129&lt;=AX$6),+$T129,0)</f>
        <v>0</v>
      </c>
      <c r="AY129" s="87" t="n">
        <f aca="false">IF(AND($U129&gt;AX$6,$U129&lt;=AY$6),+$T129,0)</f>
        <v>0</v>
      </c>
      <c r="AZ129" s="87" t="n">
        <f aca="false">IF(AND($U129&gt;AY$6,$U129&lt;=AZ$6),+$T129,0)</f>
        <v>0</v>
      </c>
      <c r="BA129" s="87" t="n">
        <f aca="false">IF(AND($U129&gt;AZ$6,$U129&lt;=BA$6),+$T129,0)</f>
        <v>0</v>
      </c>
      <c r="BB129" s="87" t="n">
        <f aca="false">IF(AND($U129&gt;BA$6,$U129&lt;=BB$6),+$T129,0)</f>
        <v>0</v>
      </c>
      <c r="BC129" s="87" t="n">
        <f aca="false">IF(AND($U129&gt;BB$6,$U129&lt;=BC$6),+$T129,0)</f>
        <v>0</v>
      </c>
      <c r="BD129" s="87" t="n">
        <f aca="false">IF(AND($U129&gt;BC$6,$U129&lt;=BD$6),+$T129,0)</f>
        <v>0</v>
      </c>
      <c r="BE129" s="87" t="n">
        <f aca="false">IF(AND($U129&gt;BD$6,$U129&lt;=BE$6),+$T129,0)</f>
        <v>0</v>
      </c>
      <c r="BF129" s="87" t="n">
        <f aca="false">IF(AND($U129&gt;BE$6,$U129&lt;=BF$6),+$T129,0)</f>
        <v>0</v>
      </c>
      <c r="BG129" s="87" t="n">
        <f aca="false">IF(AND($U129&gt;BF$6,$U129&lt;=BG$6),+$T129,0)</f>
        <v>0</v>
      </c>
      <c r="BH129" s="87" t="n">
        <f aca="false">IF(AND($U129&gt;BG$6,$U129&lt;=BH$6),+$T129,0)</f>
        <v>0</v>
      </c>
      <c r="BI129" s="87" t="n">
        <f aca="false">IF(AND($U129&gt;BH$6,$U129&lt;=BI$6),+$T129,0)</f>
        <v>0</v>
      </c>
      <c r="BJ129" s="87" t="n">
        <f aca="false">IF(AND($U129&gt;BI$6,$U129&lt;=BJ$6),+$T129,0)</f>
        <v>0</v>
      </c>
      <c r="BK129" s="87" t="n">
        <f aca="false">IF(AND($U129&gt;BJ$6,$U129&lt;=BK$6),+$T129,0)</f>
        <v>0</v>
      </c>
      <c r="BL129" s="87" t="n">
        <f aca="false">IF(AND($U129&gt;BK$6,$U129&lt;=BL$6),+$T129,0)</f>
        <v>0</v>
      </c>
      <c r="BM129" s="87" t="n">
        <f aca="false">IF(AND($U129&gt;BL$6,$U129&lt;=BM$6),+$T129,0)</f>
        <v>0</v>
      </c>
      <c r="BN129" s="87" t="n">
        <f aca="false">IF(AND($U129&gt;BM$6,$U129&lt;=BN$6),+$T129,0)</f>
        <v>0</v>
      </c>
      <c r="BO129" s="87" t="n">
        <f aca="false">IF(AND($U129&gt;BN$6,$U129&lt;=BO$6),+$T129,0)</f>
        <v>0</v>
      </c>
      <c r="BP129" s="87" t="n">
        <f aca="false">IF(AND($U129&gt;BO$6,$U129&lt;=BP$6),+$T129,0)</f>
        <v>0</v>
      </c>
      <c r="BQ129" s="87" t="n">
        <f aca="false">IF(AND($U129&gt;BP$6,$U129&lt;=BQ$6),+$T129,0)</f>
        <v>0</v>
      </c>
      <c r="BR129" s="87" t="n">
        <f aca="false">IF(AND($U129&gt;BQ$6,$U129&lt;=BR$6),+$T129,0)</f>
        <v>0</v>
      </c>
      <c r="BS129" s="87" t="n">
        <f aca="false">IF(AND($U129&gt;BR$6,$U129&lt;=BS$6),+$T129,0)</f>
        <v>0</v>
      </c>
      <c r="BT129" s="87" t="n">
        <f aca="false">IF(AND($U129&gt;BS$6,$U129&lt;=BT$6),+$T129,0)</f>
        <v>0</v>
      </c>
      <c r="BU129" s="87" t="n">
        <f aca="false">IF(AND($U129&gt;BT$6,$U129&lt;=BU$6),+$T129,0)</f>
        <v>0</v>
      </c>
      <c r="BV129" s="87" t="n">
        <f aca="false">IF(AND($U129&gt;BU$6,$U129&lt;=BV$6),+$T129,0)</f>
        <v>0</v>
      </c>
      <c r="BW129" s="87" t="n">
        <f aca="false">IF(AND($U129&gt;BV$6,$U129&lt;=BW$6),+$T129,0)</f>
        <v>0</v>
      </c>
      <c r="BX129" s="87" t="n">
        <f aca="false">IF(AND($U129&gt;BW$6,$U129&lt;=BX$6),+$T129,0)</f>
        <v>0</v>
      </c>
      <c r="BY129" s="87" t="n">
        <f aca="false">IF(AND($U129&gt;BX$6,$U129&lt;=BY$6),+$T129,0)</f>
        <v>0</v>
      </c>
      <c r="BZ129" s="87" t="n">
        <f aca="false">IF(AND($U129&gt;BY$6,$U129&lt;=BZ$6),+$T129,0)</f>
        <v>0</v>
      </c>
      <c r="CA129" s="87" t="n">
        <f aca="false">IF(AND($U129&gt;BZ$6,$U129&lt;=CA$6),+$T129,0)</f>
        <v>0</v>
      </c>
      <c r="CB129" s="87" t="n">
        <f aca="false">IF(AND($U129&gt;CA$6,$U129&lt;=CB$6),+$T129,0)</f>
        <v>0</v>
      </c>
      <c r="CC129" s="87" t="n">
        <f aca="false">IF(AND($U129&gt;CB$6,$U129&lt;=CC$6),+$T129,0)</f>
        <v>0</v>
      </c>
      <c r="CD129" s="87" t="n">
        <f aca="false">IF(AND($U129&gt;CC$6,$U129&lt;=CD$6),+$T129,0)</f>
        <v>0</v>
      </c>
      <c r="CE129" s="87" t="n">
        <f aca="false">IF(AND($U129&gt;CD$6,$U129&lt;=CE$6),+$T129,0)</f>
        <v>0</v>
      </c>
      <c r="CF129" s="87" t="n">
        <f aca="false">IF(AND($U129&gt;CE$6,$U129&lt;=CF$6),+$T129,0)</f>
        <v>0</v>
      </c>
      <c r="CG129" s="87" t="n">
        <f aca="false">IF(AND($U129&gt;CF$6,$U129&lt;=CG$6),+$T129,0)</f>
        <v>0</v>
      </c>
      <c r="CH129" s="87" t="n">
        <f aca="false">IF(AND($U129&gt;CG$6,$U129&lt;=CH$6),+$T129,0)</f>
        <v>0</v>
      </c>
      <c r="CI129" s="87" t="n">
        <f aca="false">IF(AND($U129&gt;CH$6,$U129&lt;=CI$6),+$T129,0)</f>
        <v>0</v>
      </c>
      <c r="CJ129" s="87" t="n">
        <f aca="false">IF(AND($U129&gt;CI$6,$U129&lt;=CJ$6),+$T129,0)</f>
        <v>0</v>
      </c>
      <c r="CK129" s="87" t="n">
        <f aca="false">IF(AND($U129&gt;CJ$6,$U129&lt;=CK$6),+$T129,0)</f>
        <v>0</v>
      </c>
      <c r="CL129" s="87" t="n">
        <f aca="false">IF(AND($U129&gt;CK$6,$U129&lt;=CL$6),+$T129,0)</f>
        <v>0</v>
      </c>
      <c r="CM129" s="87" t="n">
        <f aca="false">IF(AND($U129&gt;CL$6,$U129&lt;=CM$6),+$T129,0)</f>
        <v>0</v>
      </c>
      <c r="CN129" s="87" t="n">
        <f aca="false">IF(AND($U129&gt;CM$6,$U129&lt;=CN$6),+$T129,0)</f>
        <v>0</v>
      </c>
      <c r="CO129" s="87" t="n">
        <f aca="false">IF(AND($U129&gt;CN$6,$U129&lt;=CO$6),+$T129,0)</f>
        <v>0</v>
      </c>
      <c r="CP129" s="87" t="n">
        <f aca="false">IF(AND($U129&gt;CO$6,$U129&lt;=CP$6),+$T129,0)</f>
        <v>0</v>
      </c>
      <c r="CQ129" s="87" t="n">
        <f aca="false">IF(AND($U129&gt;CP$6,$U129&lt;=CQ$6),+$T129,0)</f>
        <v>0</v>
      </c>
      <c r="CR129" s="87" t="n">
        <f aca="false">IF(AND($U129&gt;CQ$6,$U129&lt;=CR$6),+$T129,0)</f>
        <v>0</v>
      </c>
      <c r="CS129" s="87" t="n">
        <f aca="false">IF(AND($U129&gt;CR$6,$U129&lt;=CS$6),+$T129,0)</f>
        <v>0</v>
      </c>
      <c r="CT129" s="87" t="n">
        <f aca="false">IF(AND($U129&gt;CS$6,$U129&lt;=CT$6),+$T129,0)</f>
        <v>0</v>
      </c>
      <c r="CU129" s="87" t="n">
        <f aca="false">IF(AND($U129&gt;CT$6,$U129&lt;=CU$6),+$T129,0)</f>
        <v>0</v>
      </c>
      <c r="CV129" s="87" t="n">
        <f aca="false">IF(AND($U129&gt;CU$6,$U129&lt;=CV$6),+$T129,0)</f>
        <v>0</v>
      </c>
      <c r="CW129" s="87" t="n">
        <f aca="false">IF(AND($U129&gt;CV$6,$U129&lt;=CW$6),+$T129,0)</f>
        <v>0</v>
      </c>
      <c r="CX129" s="87" t="n">
        <f aca="false">IF(AND($U129&gt;CW$6,$U129&lt;=CX$6),+$T129,0)</f>
        <v>0</v>
      </c>
      <c r="CY129" s="87" t="n">
        <f aca="false">IF(AND($U129&gt;CX$6,$U129&lt;=CY$6),+$T129,0)</f>
        <v>0</v>
      </c>
      <c r="CZ129" s="87" t="n">
        <f aca="false">IF(AND($U129&gt;CY$6,$U129&lt;=CZ$6),+$T129,0)</f>
        <v>0</v>
      </c>
      <c r="DA129" s="87" t="n">
        <f aca="false">IF(AND($U129&gt;CZ$6,$U129&lt;=DA$6),+$T129,0)</f>
        <v>0</v>
      </c>
      <c r="DB129" s="87" t="n">
        <f aca="false">IF(AND($U129&gt;DA$6,$U129&lt;=DB$6),+$T129,0)</f>
        <v>0</v>
      </c>
      <c r="DC129" s="87" t="n">
        <f aca="false">IF(AND($U129&gt;DB$6,$U129&lt;=DC$6),+$T129,0)</f>
        <v>0</v>
      </c>
      <c r="DD129" s="87" t="n">
        <f aca="false">IF(AND($U129&gt;DC$6,$U129&lt;=DD$6),+$T129,0)</f>
        <v>0</v>
      </c>
      <c r="DE129" s="87" t="n">
        <f aca="false">IF(AND($U129&gt;DD$6,$U129&lt;=DE$6),+$T129,0)</f>
        <v>0</v>
      </c>
      <c r="DF129" s="87" t="n">
        <f aca="false">IF(AND($U129&gt;DE$6,$U129&lt;=DF$6),+$T129,0)</f>
        <v>0</v>
      </c>
      <c r="DG129" s="87" t="n">
        <f aca="false">IF(AND($U129&gt;DF$6,$U129&lt;=DG$6),+$T129,0)</f>
        <v>0</v>
      </c>
      <c r="DH129" s="87" t="n">
        <f aca="false">IF(AND($U129&gt;DG$6,$U129&lt;=DH$6),+$T129,0)</f>
        <v>0</v>
      </c>
      <c r="DI129" s="87" t="n">
        <f aca="false">IF(AND($U129&gt;DH$6,$U129&lt;=DI$6),+$T129,0)</f>
        <v>0</v>
      </c>
      <c r="DJ129" s="87" t="n">
        <f aca="false">IF(AND($U129&gt;DI$6,$U129&lt;=DJ$6),+$T129,0)</f>
        <v>0</v>
      </c>
      <c r="DK129" s="87" t="n">
        <f aca="false">IF(AND($U129&gt;DJ$6,$U129&lt;=DK$6),+$T129,0)</f>
        <v>0</v>
      </c>
      <c r="DL129" s="87" t="n">
        <f aca="false">IF(AND($U129&gt;DK$6,$U129&lt;=DL$6),+$T129,0)</f>
        <v>0</v>
      </c>
      <c r="DM129" s="87" t="n">
        <f aca="false">IF(AND($U129&gt;DL$6,$U129&lt;=DM$6),+$T129,0)</f>
        <v>0</v>
      </c>
      <c r="DN129" s="87" t="n">
        <f aca="false">IF(AND($U129&gt;DM$6,$U129&lt;=DN$6),+$T129,0)</f>
        <v>0</v>
      </c>
      <c r="DO129" s="87" t="n">
        <f aca="false">IF(AND($U129&gt;DN$6,$U129&lt;=DO$6),+$T129,0)</f>
        <v>0</v>
      </c>
      <c r="DP129" s="87" t="n">
        <f aca="false">IF(AND($U129&gt;DO$6,$U129&lt;=DP$6),+$T129,0)</f>
        <v>0</v>
      </c>
      <c r="DQ129" s="87" t="n">
        <f aca="false">IF(AND($U129&gt;DP$6,$U129&lt;=DQ$6),+$T129,0)</f>
        <v>0</v>
      </c>
      <c r="DR129" s="87" t="n">
        <f aca="false">IF(AND($U129&gt;DQ$6,$U129&lt;=DR$6),+$T129,0)</f>
        <v>0</v>
      </c>
      <c r="DS129" s="87" t="n">
        <f aca="false">IF(AND($U129&gt;DR$6,$U129&lt;=DS$6),+$T129,0)</f>
        <v>0</v>
      </c>
      <c r="DT129" s="87" t="n">
        <f aca="false">IF(AND($U129&gt;DS$6,$U129&lt;=DT$6),+$T129,0)</f>
        <v>0</v>
      </c>
      <c r="DU129" s="87" t="n">
        <f aca="false">IF(AND($U129&gt;DT$6,$U129&lt;=DU$6),+$T129,0)</f>
        <v>0</v>
      </c>
      <c r="DV129" s="87" t="n">
        <f aca="false">IF(AND($U129&gt;DU$6,$U129&lt;=DV$6),+$T129,0)</f>
        <v>0</v>
      </c>
      <c r="DW129" s="87" t="n">
        <f aca="false">IF(AND($U129&gt;DV$6,$U129&lt;=DW$6),+$T129,0)</f>
        <v>0</v>
      </c>
      <c r="DX129" s="87" t="n">
        <f aca="false">IF(AND($U129&gt;DW$6,$U129&lt;=DX$6),+$T129,0)</f>
        <v>0</v>
      </c>
      <c r="DY129" s="87" t="n">
        <f aca="false">IF(AND($U129&gt;DX$6,$U129&lt;=DY$6),+$T129,0)</f>
        <v>0</v>
      </c>
      <c r="DZ129" s="87" t="n">
        <f aca="false">IF(AND($U129&gt;DY$6,$U129&lt;=DZ$6),+$T129,0)</f>
        <v>0</v>
      </c>
      <c r="EA129" s="87" t="n">
        <f aca="false">IF(AND($U129&gt;DZ$6,$U129&lt;=EA$6),+$T129,0)</f>
        <v>0</v>
      </c>
      <c r="EB129" s="87" t="n">
        <f aca="false">IF(AND($U129&gt;EA$6,$U129&lt;=EB$6),+$T129,0)</f>
        <v>0</v>
      </c>
      <c r="EC129" s="87" t="n">
        <f aca="false">IF(AND($U129&gt;EB$6,$U129&lt;=EC$6),+$T129,0)</f>
        <v>0</v>
      </c>
      <c r="ED129" s="87" t="n">
        <f aca="false">IF(AND($U129&gt;EC$6,$U129&lt;=ED$6),+$T129,0)</f>
        <v>0</v>
      </c>
      <c r="EE129" s="87" t="n">
        <f aca="false">IF(AND($U129&gt;ED$6,$U129&lt;=EE$6),+$T129,0)</f>
        <v>0</v>
      </c>
      <c r="EF129" s="87" t="n">
        <f aca="false">IF(AND($U129&gt;EE$6,$U129&lt;=EF$6),+$T129,0)</f>
        <v>0</v>
      </c>
      <c r="EG129" s="87" t="n">
        <f aca="false">IF(AND($U129&gt;EF$6,$U129&lt;=EG$6),+$T129,0)</f>
        <v>0</v>
      </c>
      <c r="EH129" s="87" t="n">
        <f aca="false">IF(AND($U129&gt;EG$6,$U129&lt;=EH$6),+$T129,0)</f>
        <v>0</v>
      </c>
      <c r="EI129" s="87" t="n">
        <f aca="false">IF(AND($U129&gt;EH$6,$U129&lt;=EI$6),+$T129,0)</f>
        <v>0</v>
      </c>
      <c r="EJ129" s="87" t="n">
        <f aca="false">IF(AND($U129&gt;EI$6,$U129&lt;=EJ$6),+$T129,0)</f>
        <v>0</v>
      </c>
      <c r="EK129" s="87" t="n">
        <f aca="false">IF(AND($U129&gt;EJ$6,$U129&lt;=EK$6),+$T129,0)</f>
        <v>0</v>
      </c>
      <c r="EL129" s="87" t="n">
        <f aca="false">IF(AND($U129&gt;EK$6,$U129&lt;=EL$6),+$T129,0)</f>
        <v>0</v>
      </c>
      <c r="EM129" s="87" t="n">
        <f aca="false">IF(AND($U129&gt;EL$6,$U129&lt;=EM$6),+$T129,0)</f>
        <v>0</v>
      </c>
      <c r="EN129" s="87" t="n">
        <f aca="false">IF(AND($U129&gt;EM$6,$U129&lt;=EN$6),+$T129,0)</f>
        <v>0</v>
      </c>
      <c r="EO129" s="87" t="n">
        <f aca="false">IF(AND($U129&gt;EN$6,$U129&lt;=EO$6),+$T129,0)</f>
        <v>0</v>
      </c>
      <c r="EP129" s="87" t="n">
        <f aca="false">IF(AND($U129&gt;EO$6,$U129&lt;=EP$6),+$T129,0)</f>
        <v>0</v>
      </c>
      <c r="EQ129" s="87" t="n">
        <f aca="false">IF(AND($U129&gt;EP$6,$U129&lt;=EQ$6),+$T129,0)</f>
        <v>0</v>
      </c>
      <c r="ER129" s="87" t="n">
        <f aca="false">IF(AND($U129&gt;EQ$6,$U129&lt;=ER$6),+$T129,0)</f>
        <v>0</v>
      </c>
      <c r="ES129" s="87" t="n">
        <f aca="false">IF(AND($U129&gt;ER$6,$U129&lt;=ES$6),+$T129,0)</f>
        <v>0</v>
      </c>
      <c r="ET129" s="87" t="n">
        <f aca="false">IF(AND($U129&gt;ES$6,$U129&lt;=ET$6),+$T129,0)</f>
        <v>0</v>
      </c>
      <c r="EU129" s="87" t="n">
        <f aca="false">IF(AND($U129&gt;ET$6,$U129&lt;=EU$6),+$T129,0)</f>
        <v>23.6</v>
      </c>
      <c r="EV129" s="87" t="n">
        <f aca="false">IF(AND($U129&gt;EU$6,$U129&lt;=EV$6),+$T129,0)</f>
        <v>0</v>
      </c>
      <c r="EW129" s="87" t="n">
        <f aca="false">IF(AND($U129&gt;EV$6,$U129&lt;=EW$6),+$T129,0)</f>
        <v>0</v>
      </c>
      <c r="EX129" s="87" t="n">
        <f aca="false">IF(AND($U129&gt;EW$6,$U129&lt;=EX$6),+$T129,0)</f>
        <v>0</v>
      </c>
      <c r="EY129" s="87" t="n">
        <f aca="false">IF(AND($U129&gt;EX$6,$U129&lt;=EY$6),+$T129,0)</f>
        <v>0</v>
      </c>
      <c r="EZ129" s="87" t="n">
        <f aca="false">IF(AND($U129&gt;EY$6,$U129&lt;=EZ$6),+$T129,0)</f>
        <v>0</v>
      </c>
      <c r="FA129" s="87" t="n">
        <f aca="false">IF(AND($U129&gt;EZ$6,$U129&lt;=FA$6),+$T129,0)</f>
        <v>0</v>
      </c>
      <c r="FB129" s="87" t="n">
        <f aca="false">IF(AND($U129&gt;FA$6,$U129&lt;=FB$6),+$T129,0)</f>
        <v>0</v>
      </c>
      <c r="FC129" s="87" t="n">
        <f aca="false">IF(AND($U129&gt;FB$6,$U129&lt;=FC$6),+$T129,0)</f>
        <v>0</v>
      </c>
      <c r="FD129" s="87" t="n">
        <f aca="false">IF(AND($U129&gt;FC$6,$U129&lt;=FD$6),+$T129,0)</f>
        <v>0</v>
      </c>
      <c r="FE129" s="87" t="n">
        <f aca="false">IF(AND($U129&gt;FD$6,$U129&lt;=FE$6),+$T129,0)</f>
        <v>0</v>
      </c>
      <c r="FF129" s="87" t="n">
        <f aca="false">IF(AND($U129&gt;FE$6,$U129&lt;=FF$6),+$T129,0)</f>
        <v>0</v>
      </c>
      <c r="FG129" s="87" t="n">
        <f aca="false">IF(AND($U129&gt;FF$6,$U129&lt;=FG$6),+$T129,0)</f>
        <v>0</v>
      </c>
      <c r="FH129" s="87" t="n">
        <f aca="false">IF(AND($U129&gt;FG$6,$U129&lt;=FH$6),+$T129,0)</f>
        <v>0</v>
      </c>
      <c r="FI129" s="87" t="n">
        <f aca="false">IF(AND($U129&gt;FH$6,$U129&lt;=FI$6),+$T129,0)</f>
        <v>0</v>
      </c>
      <c r="FJ129" s="87" t="n">
        <f aca="false">IF(AND($U129&gt;FI$6,$U129&lt;=FJ$6),+$T129,0)</f>
        <v>0</v>
      </c>
      <c r="FK129" s="87" t="n">
        <f aca="false">IF(AND($U129&gt;FJ$6,$U129&lt;=FK$6),+$T129,0)</f>
        <v>0</v>
      </c>
      <c r="FL129" s="87" t="n">
        <f aca="false">IF(AND($U129&gt;FK$6,$U129&lt;=FL$6),+$T129,0)</f>
        <v>0</v>
      </c>
      <c r="FM129" s="87" t="n">
        <f aca="false">IF(AND($U129&gt;FL$6,$U129&lt;=FM$6),+$T129,0)</f>
        <v>0</v>
      </c>
      <c r="FN129" s="87" t="n">
        <f aca="false">IF(AND($U129&gt;FM$6,$U129&lt;=FN$6),+$T129,0)</f>
        <v>0</v>
      </c>
      <c r="FO129" s="87" t="n">
        <f aca="false">IF(AND($U129&gt;FN$6,$U129&lt;=FO$6),+$T129,0)</f>
        <v>0</v>
      </c>
      <c r="FP129" s="87" t="n">
        <f aca="false">IF(AND($U129&gt;FO$6,$U129&lt;=FP$6),+$T129,0)</f>
        <v>0</v>
      </c>
      <c r="FQ129" s="87" t="n">
        <f aca="false">IF(AND($U129&gt;FP$6,$U129&lt;=FQ$6),+$T129,0)</f>
        <v>0</v>
      </c>
      <c r="FR129" s="87" t="n">
        <f aca="false">IF(AND($U129&gt;FQ$6,$U129&lt;=FR$6),+$T129,0)</f>
        <v>0</v>
      </c>
      <c r="FS129" s="87" t="n">
        <f aca="false">IF(AND($U129&gt;FR$6,$U129&lt;=FS$6),+$T129,0)</f>
        <v>0</v>
      </c>
      <c r="FT129" s="87" t="n">
        <f aca="false">IF(AND($U129&gt;FS$6,$U129&lt;=FT$6),+$T129,0)</f>
        <v>0</v>
      </c>
      <c r="FU129" s="87" t="n">
        <f aca="false">IF(AND($U129&gt;FT$6,$U129&lt;=FU$6),+$T129,0)</f>
        <v>0</v>
      </c>
      <c r="FV129" s="87" t="n">
        <f aca="false">IF(AND($U129&gt;FU$6,$U129&lt;=FV$6),+$T129,0)</f>
        <v>0</v>
      </c>
      <c r="FW129" s="87" t="n">
        <f aca="false">IF(AND($U129&gt;FV$6,$U129&lt;=FW$6),+$T129,0)</f>
        <v>0</v>
      </c>
      <c r="FX129" s="87" t="n">
        <f aca="false">IF(AND($U129&gt;FW$6,$U129&lt;=FX$6),+$T129,0)</f>
        <v>0</v>
      </c>
      <c r="FY129" s="87" t="n">
        <f aca="false">IF(AND($U129&gt;FX$6,$U129&lt;=FY$6),+$T129,0)</f>
        <v>0</v>
      </c>
      <c r="FZ129" s="87" t="n">
        <f aca="false">IF(AND($U129&gt;FY$6,$U129&lt;=FZ$6),+$T129,0)</f>
        <v>0</v>
      </c>
      <c r="GA129" s="87" t="n">
        <f aca="false">IF(AND($U129&gt;FZ$6,$U129&lt;=GA$6),+$T129,0)</f>
        <v>0</v>
      </c>
      <c r="GB129" s="87" t="n">
        <f aca="false">IF(AND($U129&gt;GA$6,$U129&lt;=GB$6),+$T129,0)</f>
        <v>0</v>
      </c>
      <c r="GC129" s="18"/>
      <c r="GD129" s="65" t="n">
        <f aca="false">SUM($X129:$GC129)</f>
        <v>23.6</v>
      </c>
      <c r="GE129" s="65" t="n">
        <f aca="false">+GD129-T129</f>
        <v>0</v>
      </c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  <c r="GX129" s="18"/>
      <c r="GY129" s="18"/>
      <c r="GZ129" s="18"/>
      <c r="HA129" s="18"/>
      <c r="HB129" s="18"/>
      <c r="HC129" s="18"/>
      <c r="HD129" s="18"/>
      <c r="HE129" s="18"/>
      <c r="HF129" s="18"/>
      <c r="HG129" s="18"/>
      <c r="HH129" s="18"/>
      <c r="HI129" s="18"/>
      <c r="HJ129" s="18"/>
      <c r="HK129" s="18"/>
      <c r="HL129" s="18"/>
      <c r="HM129" s="18"/>
      <c r="HN129" s="18"/>
      <c r="HO129" s="18"/>
      <c r="HP129" s="18"/>
      <c r="HQ129" s="18"/>
      <c r="HR129" s="18"/>
      <c r="HS129" s="18"/>
      <c r="HT129" s="18"/>
      <c r="HU129" s="18"/>
      <c r="HV129" s="18"/>
      <c r="HW129" s="18"/>
      <c r="HX129" s="18"/>
      <c r="HY129" s="18"/>
      <c r="HZ129" s="18"/>
      <c r="IA129" s="18"/>
      <c r="IB129" s="18"/>
      <c r="IC129" s="18"/>
      <c r="ID129" s="18"/>
      <c r="IE129" s="18"/>
      <c r="IF129" s="18"/>
      <c r="IG129" s="18"/>
      <c r="IH129" s="18"/>
      <c r="II129" s="18"/>
      <c r="IJ129" s="18"/>
      <c r="IK129" s="18"/>
      <c r="IL129" s="18"/>
      <c r="IM129" s="18"/>
      <c r="IN129" s="18"/>
      <c r="IO129" s="18"/>
      <c r="IP129" s="18"/>
      <c r="IQ129" s="18"/>
      <c r="IR129" s="18"/>
      <c r="IS129" s="18"/>
      <c r="IT129" s="18"/>
      <c r="IU129" s="18"/>
      <c r="IV129" s="18"/>
      <c r="IW129" s="18"/>
    </row>
    <row r="130" customFormat="false" ht="12.75" hidden="false" customHeight="false" outlineLevel="0" collapsed="false">
      <c r="A130" s="96" t="n">
        <v>5</v>
      </c>
      <c r="B130" s="86" t="s">
        <v>260</v>
      </c>
      <c r="C130" s="97" t="s">
        <v>257</v>
      </c>
      <c r="D130" s="98" t="s">
        <v>295</v>
      </c>
      <c r="E130" s="0" t="s">
        <v>296</v>
      </c>
      <c r="F130" s="99" t="n">
        <v>37134</v>
      </c>
      <c r="H130" s="88" t="s">
        <v>376</v>
      </c>
      <c r="I130" s="43" t="s">
        <v>377</v>
      </c>
      <c r="J130" s="39" t="s">
        <v>298</v>
      </c>
      <c r="K130" s="39"/>
      <c r="L130" s="101" t="s">
        <v>284</v>
      </c>
      <c r="M130" s="35"/>
      <c r="N130" s="35"/>
      <c r="O130" s="101"/>
      <c r="P130" s="101"/>
      <c r="Q130" s="101"/>
      <c r="R130" s="105" t="n">
        <v>97.8</v>
      </c>
      <c r="S130" s="101" t="s">
        <v>288</v>
      </c>
      <c r="T130" s="55" t="n">
        <f aca="false">IF($S130="USD",+$R130,VLOOKUP($S130,Rates!$A$3:$C$7,3)*$R130)</f>
        <v>97.8</v>
      </c>
      <c r="U130" s="122" t="n">
        <f aca="false">DATE(2033,5,1)</f>
        <v>48700</v>
      </c>
      <c r="V130" s="18"/>
      <c r="W130" s="18"/>
      <c r="X130" s="87" t="n">
        <f aca="false">IF(AND($U130&gt;W$6,$U130&lt;=X$6),+$T130,0)</f>
        <v>0</v>
      </c>
      <c r="Y130" s="87" t="n">
        <f aca="false">IF(AND($U130&gt;X$6,$U130&lt;=Y$6),+$T130,0)</f>
        <v>0</v>
      </c>
      <c r="Z130" s="87" t="n">
        <f aca="false">IF(AND($U130&gt;Y$6,$U130&lt;=Z$6),+$T130,0)</f>
        <v>0</v>
      </c>
      <c r="AA130" s="87" t="n">
        <f aca="false">IF(AND($U130&gt;Z$6,$U130&lt;=AA$6),+$T130,0)</f>
        <v>0</v>
      </c>
      <c r="AB130" s="87" t="n">
        <f aca="false">IF(AND($U130&gt;AA$6,$U130&lt;=AB$6),+$T130,0)</f>
        <v>0</v>
      </c>
      <c r="AC130" s="87" t="n">
        <f aca="false">IF(AND($U130&gt;AB$6,$U130&lt;=AC$6),+$T130,0)</f>
        <v>0</v>
      </c>
      <c r="AD130" s="87" t="n">
        <f aca="false">IF(AND($U130&gt;AC$6,$U130&lt;=AD$6),+$T130,0)</f>
        <v>0</v>
      </c>
      <c r="AE130" s="87" t="n">
        <f aca="false">IF(AND($U130&gt;AD$6,$U130&lt;=AE$6),+$T130,0)</f>
        <v>0</v>
      </c>
      <c r="AF130" s="87" t="n">
        <f aca="false">IF(AND($U130&gt;AE$6,$U130&lt;=AF$6),+$T130,0)</f>
        <v>0</v>
      </c>
      <c r="AG130" s="87" t="n">
        <f aca="false">IF(AND($U130&gt;AF$6,$U130&lt;=AG$6),+$T130,0)</f>
        <v>0</v>
      </c>
      <c r="AH130" s="87" t="n">
        <f aca="false">IF(AND($U130&gt;AG$6,$U130&lt;=AH$6),+$T130,0)</f>
        <v>0</v>
      </c>
      <c r="AI130" s="87" t="n">
        <f aca="false">IF(AND($U130&gt;AH$6,$U130&lt;=AI$6),+$T130,0)</f>
        <v>0</v>
      </c>
      <c r="AJ130" s="87" t="n">
        <f aca="false">IF(AND($U130&gt;AI$6,$U130&lt;=AJ$6),+$T130,0)</f>
        <v>0</v>
      </c>
      <c r="AK130" s="87" t="n">
        <f aca="false">IF(AND($U130&gt;AJ$6,$U130&lt;=AK$6),+$T130,0)</f>
        <v>0</v>
      </c>
      <c r="AL130" s="87" t="n">
        <f aca="false">IF(AND($U130&gt;AK$6,$U130&lt;=AL$6),+$T130,0)</f>
        <v>0</v>
      </c>
      <c r="AM130" s="87" t="n">
        <f aca="false">IF(AND($U130&gt;AL$6,$U130&lt;=AM$6),+$T130,0)</f>
        <v>0</v>
      </c>
      <c r="AN130" s="87" t="n">
        <f aca="false">IF(AND($U130&gt;AM$6,$U130&lt;=AN$6),+$T130,0)</f>
        <v>0</v>
      </c>
      <c r="AO130" s="87" t="n">
        <f aca="false">IF(AND($U130&gt;AN$6,$U130&lt;=AO$6),+$T130,0)</f>
        <v>0</v>
      </c>
      <c r="AP130" s="87" t="n">
        <f aca="false">IF(AND($U130&gt;AO$6,$U130&lt;=AP$6),+$T130,0)</f>
        <v>0</v>
      </c>
      <c r="AQ130" s="87" t="n">
        <f aca="false">IF(AND($U130&gt;AP$6,$U130&lt;=AQ$6),+$T130,0)</f>
        <v>0</v>
      </c>
      <c r="AR130" s="87" t="n">
        <f aca="false">IF(AND($U130&gt;AQ$6,$U130&lt;=AR$6),+$T130,0)</f>
        <v>0</v>
      </c>
      <c r="AS130" s="87" t="n">
        <f aca="false">IF(AND($U130&gt;AR$6,$U130&lt;=AS$6),+$T130,0)</f>
        <v>0</v>
      </c>
      <c r="AT130" s="87" t="n">
        <f aca="false">IF(AND($U130&gt;AS$6,$U130&lt;=AT$6),+$T130,0)</f>
        <v>0</v>
      </c>
      <c r="AU130" s="87" t="n">
        <f aca="false">IF(AND($U130&gt;AT$6,$U130&lt;=AU$6),+$T130,0)</f>
        <v>0</v>
      </c>
      <c r="AV130" s="87" t="n">
        <f aca="false">IF(AND($U130&gt;AU$6,$U130&lt;=AV$6),+$T130,0)</f>
        <v>0</v>
      </c>
      <c r="AW130" s="87" t="n">
        <f aca="false">IF(AND($U130&gt;AV$6,$U130&lt;=AW$6),+$T130,0)</f>
        <v>0</v>
      </c>
      <c r="AX130" s="87" t="n">
        <f aca="false">IF(AND($U130&gt;AW$6,$U130&lt;=AX$6),+$T130,0)</f>
        <v>0</v>
      </c>
      <c r="AY130" s="87" t="n">
        <f aca="false">IF(AND($U130&gt;AX$6,$U130&lt;=AY$6),+$T130,0)</f>
        <v>0</v>
      </c>
      <c r="AZ130" s="87" t="n">
        <f aca="false">IF(AND($U130&gt;AY$6,$U130&lt;=AZ$6),+$T130,0)</f>
        <v>0</v>
      </c>
      <c r="BA130" s="87" t="n">
        <f aca="false">IF(AND($U130&gt;AZ$6,$U130&lt;=BA$6),+$T130,0)</f>
        <v>0</v>
      </c>
      <c r="BB130" s="87" t="n">
        <f aca="false">IF(AND($U130&gt;BA$6,$U130&lt;=BB$6),+$T130,0)</f>
        <v>0</v>
      </c>
      <c r="BC130" s="87" t="n">
        <f aca="false">IF(AND($U130&gt;BB$6,$U130&lt;=BC$6),+$T130,0)</f>
        <v>0</v>
      </c>
      <c r="BD130" s="87" t="n">
        <f aca="false">IF(AND($U130&gt;BC$6,$U130&lt;=BD$6),+$T130,0)</f>
        <v>0</v>
      </c>
      <c r="BE130" s="87" t="n">
        <f aca="false">IF(AND($U130&gt;BD$6,$U130&lt;=BE$6),+$T130,0)</f>
        <v>0</v>
      </c>
      <c r="BF130" s="87" t="n">
        <f aca="false">IF(AND($U130&gt;BE$6,$U130&lt;=BF$6),+$T130,0)</f>
        <v>0</v>
      </c>
      <c r="BG130" s="87" t="n">
        <f aca="false">IF(AND($U130&gt;BF$6,$U130&lt;=BG$6),+$T130,0)</f>
        <v>0</v>
      </c>
      <c r="BH130" s="87" t="n">
        <f aca="false">IF(AND($U130&gt;BG$6,$U130&lt;=BH$6),+$T130,0)</f>
        <v>0</v>
      </c>
      <c r="BI130" s="87" t="n">
        <f aca="false">IF(AND($U130&gt;BH$6,$U130&lt;=BI$6),+$T130,0)</f>
        <v>0</v>
      </c>
      <c r="BJ130" s="87" t="n">
        <f aca="false">IF(AND($U130&gt;BI$6,$U130&lt;=BJ$6),+$T130,0)</f>
        <v>0</v>
      </c>
      <c r="BK130" s="87" t="n">
        <f aca="false">IF(AND($U130&gt;BJ$6,$U130&lt;=BK$6),+$T130,0)</f>
        <v>0</v>
      </c>
      <c r="BL130" s="87" t="n">
        <f aca="false">IF(AND($U130&gt;BK$6,$U130&lt;=BL$6),+$T130,0)</f>
        <v>0</v>
      </c>
      <c r="BM130" s="87" t="n">
        <f aca="false">IF(AND($U130&gt;BL$6,$U130&lt;=BM$6),+$T130,0)</f>
        <v>0</v>
      </c>
      <c r="BN130" s="87" t="n">
        <f aca="false">IF(AND($U130&gt;BM$6,$U130&lt;=BN$6),+$T130,0)</f>
        <v>0</v>
      </c>
      <c r="BO130" s="87" t="n">
        <f aca="false">IF(AND($U130&gt;BN$6,$U130&lt;=BO$6),+$T130,0)</f>
        <v>0</v>
      </c>
      <c r="BP130" s="87" t="n">
        <f aca="false">IF(AND($U130&gt;BO$6,$U130&lt;=BP$6),+$T130,0)</f>
        <v>0</v>
      </c>
      <c r="BQ130" s="87" t="n">
        <f aca="false">IF(AND($U130&gt;BP$6,$U130&lt;=BQ$6),+$T130,0)</f>
        <v>0</v>
      </c>
      <c r="BR130" s="87" t="n">
        <f aca="false">IF(AND($U130&gt;BQ$6,$U130&lt;=BR$6),+$T130,0)</f>
        <v>0</v>
      </c>
      <c r="BS130" s="87" t="n">
        <f aca="false">IF(AND($U130&gt;BR$6,$U130&lt;=BS$6),+$T130,0)</f>
        <v>0</v>
      </c>
      <c r="BT130" s="87" t="n">
        <f aca="false">IF(AND($U130&gt;BS$6,$U130&lt;=BT$6),+$T130,0)</f>
        <v>0</v>
      </c>
      <c r="BU130" s="87" t="n">
        <f aca="false">IF(AND($U130&gt;BT$6,$U130&lt;=BU$6),+$T130,0)</f>
        <v>0</v>
      </c>
      <c r="BV130" s="87" t="n">
        <f aca="false">IF(AND($U130&gt;BU$6,$U130&lt;=BV$6),+$T130,0)</f>
        <v>0</v>
      </c>
      <c r="BW130" s="87" t="n">
        <f aca="false">IF(AND($U130&gt;BV$6,$U130&lt;=BW$6),+$T130,0)</f>
        <v>0</v>
      </c>
      <c r="BX130" s="87" t="n">
        <f aca="false">IF(AND($U130&gt;BW$6,$U130&lt;=BX$6),+$T130,0)</f>
        <v>0</v>
      </c>
      <c r="BY130" s="87" t="n">
        <f aca="false">IF(AND($U130&gt;BX$6,$U130&lt;=BY$6),+$T130,0)</f>
        <v>0</v>
      </c>
      <c r="BZ130" s="87" t="n">
        <f aca="false">IF(AND($U130&gt;BY$6,$U130&lt;=BZ$6),+$T130,0)</f>
        <v>0</v>
      </c>
      <c r="CA130" s="87" t="n">
        <f aca="false">IF(AND($U130&gt;BZ$6,$U130&lt;=CA$6),+$T130,0)</f>
        <v>0</v>
      </c>
      <c r="CB130" s="87" t="n">
        <f aca="false">IF(AND($U130&gt;CA$6,$U130&lt;=CB$6),+$T130,0)</f>
        <v>0</v>
      </c>
      <c r="CC130" s="87" t="n">
        <f aca="false">IF(AND($U130&gt;CB$6,$U130&lt;=CC$6),+$T130,0)</f>
        <v>0</v>
      </c>
      <c r="CD130" s="87" t="n">
        <f aca="false">IF(AND($U130&gt;CC$6,$U130&lt;=CD$6),+$T130,0)</f>
        <v>0</v>
      </c>
      <c r="CE130" s="87" t="n">
        <f aca="false">IF(AND($U130&gt;CD$6,$U130&lt;=CE$6),+$T130,0)</f>
        <v>0</v>
      </c>
      <c r="CF130" s="87" t="n">
        <f aca="false">IF(AND($U130&gt;CE$6,$U130&lt;=CF$6),+$T130,0)</f>
        <v>0</v>
      </c>
      <c r="CG130" s="87" t="n">
        <f aca="false">IF(AND($U130&gt;CF$6,$U130&lt;=CG$6),+$T130,0)</f>
        <v>0</v>
      </c>
      <c r="CH130" s="87" t="n">
        <f aca="false">IF(AND($U130&gt;CG$6,$U130&lt;=CH$6),+$T130,0)</f>
        <v>0</v>
      </c>
      <c r="CI130" s="87" t="n">
        <f aca="false">IF(AND($U130&gt;CH$6,$U130&lt;=CI$6),+$T130,0)</f>
        <v>0</v>
      </c>
      <c r="CJ130" s="87" t="n">
        <f aca="false">IF(AND($U130&gt;CI$6,$U130&lt;=CJ$6),+$T130,0)</f>
        <v>0</v>
      </c>
      <c r="CK130" s="87" t="n">
        <f aca="false">IF(AND($U130&gt;CJ$6,$U130&lt;=CK$6),+$T130,0)</f>
        <v>0</v>
      </c>
      <c r="CL130" s="87" t="n">
        <f aca="false">IF(AND($U130&gt;CK$6,$U130&lt;=CL$6),+$T130,0)</f>
        <v>0</v>
      </c>
      <c r="CM130" s="87" t="n">
        <f aca="false">IF(AND($U130&gt;CL$6,$U130&lt;=CM$6),+$T130,0)</f>
        <v>0</v>
      </c>
      <c r="CN130" s="87" t="n">
        <f aca="false">IF(AND($U130&gt;CM$6,$U130&lt;=CN$6),+$T130,0)</f>
        <v>0</v>
      </c>
      <c r="CO130" s="87" t="n">
        <f aca="false">IF(AND($U130&gt;CN$6,$U130&lt;=CO$6),+$T130,0)</f>
        <v>0</v>
      </c>
      <c r="CP130" s="87" t="n">
        <f aca="false">IF(AND($U130&gt;CO$6,$U130&lt;=CP$6),+$T130,0)</f>
        <v>0</v>
      </c>
      <c r="CQ130" s="87" t="n">
        <f aca="false">IF(AND($U130&gt;CP$6,$U130&lt;=CQ$6),+$T130,0)</f>
        <v>0</v>
      </c>
      <c r="CR130" s="87" t="n">
        <f aca="false">IF(AND($U130&gt;CQ$6,$U130&lt;=CR$6),+$T130,0)</f>
        <v>0</v>
      </c>
      <c r="CS130" s="87" t="n">
        <f aca="false">IF(AND($U130&gt;CR$6,$U130&lt;=CS$6),+$T130,0)</f>
        <v>0</v>
      </c>
      <c r="CT130" s="87" t="n">
        <f aca="false">IF(AND($U130&gt;CS$6,$U130&lt;=CT$6),+$T130,0)</f>
        <v>0</v>
      </c>
      <c r="CU130" s="87" t="n">
        <f aca="false">IF(AND($U130&gt;CT$6,$U130&lt;=CU$6),+$T130,0)</f>
        <v>0</v>
      </c>
      <c r="CV130" s="87" t="n">
        <f aca="false">IF(AND($U130&gt;CU$6,$U130&lt;=CV$6),+$T130,0)</f>
        <v>0</v>
      </c>
      <c r="CW130" s="87" t="n">
        <f aca="false">IF(AND($U130&gt;CV$6,$U130&lt;=CW$6),+$T130,0)</f>
        <v>0</v>
      </c>
      <c r="CX130" s="87" t="n">
        <f aca="false">IF(AND($U130&gt;CW$6,$U130&lt;=CX$6),+$T130,0)</f>
        <v>0</v>
      </c>
      <c r="CY130" s="87" t="n">
        <f aca="false">IF(AND($U130&gt;CX$6,$U130&lt;=CY$6),+$T130,0)</f>
        <v>0</v>
      </c>
      <c r="CZ130" s="87" t="n">
        <f aca="false">IF(AND($U130&gt;CY$6,$U130&lt;=CZ$6),+$T130,0)</f>
        <v>0</v>
      </c>
      <c r="DA130" s="87" t="n">
        <f aca="false">IF(AND($U130&gt;CZ$6,$U130&lt;=DA$6),+$T130,0)</f>
        <v>0</v>
      </c>
      <c r="DB130" s="87" t="n">
        <f aca="false">IF(AND($U130&gt;DA$6,$U130&lt;=DB$6),+$T130,0)</f>
        <v>0</v>
      </c>
      <c r="DC130" s="87" t="n">
        <f aca="false">IF(AND($U130&gt;DB$6,$U130&lt;=DC$6),+$T130,0)</f>
        <v>0</v>
      </c>
      <c r="DD130" s="87" t="n">
        <f aca="false">IF(AND($U130&gt;DC$6,$U130&lt;=DD$6),+$T130,0)</f>
        <v>0</v>
      </c>
      <c r="DE130" s="87" t="n">
        <f aca="false">IF(AND($U130&gt;DD$6,$U130&lt;=DE$6),+$T130,0)</f>
        <v>0</v>
      </c>
      <c r="DF130" s="87" t="n">
        <f aca="false">IF(AND($U130&gt;DE$6,$U130&lt;=DF$6),+$T130,0)</f>
        <v>0</v>
      </c>
      <c r="DG130" s="87" t="n">
        <f aca="false">IF(AND($U130&gt;DF$6,$U130&lt;=DG$6),+$T130,0)</f>
        <v>0</v>
      </c>
      <c r="DH130" s="87" t="n">
        <f aca="false">IF(AND($U130&gt;DG$6,$U130&lt;=DH$6),+$T130,0)</f>
        <v>0</v>
      </c>
      <c r="DI130" s="87" t="n">
        <f aca="false">IF(AND($U130&gt;DH$6,$U130&lt;=DI$6),+$T130,0)</f>
        <v>0</v>
      </c>
      <c r="DJ130" s="87" t="n">
        <f aca="false">IF(AND($U130&gt;DI$6,$U130&lt;=DJ$6),+$T130,0)</f>
        <v>0</v>
      </c>
      <c r="DK130" s="87" t="n">
        <f aca="false">IF(AND($U130&gt;DJ$6,$U130&lt;=DK$6),+$T130,0)</f>
        <v>0</v>
      </c>
      <c r="DL130" s="87" t="n">
        <f aca="false">IF(AND($U130&gt;DK$6,$U130&lt;=DL$6),+$T130,0)</f>
        <v>0</v>
      </c>
      <c r="DM130" s="87" t="n">
        <f aca="false">IF(AND($U130&gt;DL$6,$U130&lt;=DM$6),+$T130,0)</f>
        <v>0</v>
      </c>
      <c r="DN130" s="87" t="n">
        <f aca="false">IF(AND($U130&gt;DM$6,$U130&lt;=DN$6),+$T130,0)</f>
        <v>0</v>
      </c>
      <c r="DO130" s="87" t="n">
        <f aca="false">IF(AND($U130&gt;DN$6,$U130&lt;=DO$6),+$T130,0)</f>
        <v>0</v>
      </c>
      <c r="DP130" s="87" t="n">
        <f aca="false">IF(AND($U130&gt;DO$6,$U130&lt;=DP$6),+$T130,0)</f>
        <v>0</v>
      </c>
      <c r="DQ130" s="87" t="n">
        <f aca="false">IF(AND($U130&gt;DP$6,$U130&lt;=DQ$6),+$T130,0)</f>
        <v>0</v>
      </c>
      <c r="DR130" s="87" t="n">
        <f aca="false">IF(AND($U130&gt;DQ$6,$U130&lt;=DR$6),+$T130,0)</f>
        <v>0</v>
      </c>
      <c r="DS130" s="87" t="n">
        <f aca="false">IF(AND($U130&gt;DR$6,$U130&lt;=DS$6),+$T130,0)</f>
        <v>0</v>
      </c>
      <c r="DT130" s="87" t="n">
        <f aca="false">IF(AND($U130&gt;DS$6,$U130&lt;=DT$6),+$T130,0)</f>
        <v>0</v>
      </c>
      <c r="DU130" s="87" t="n">
        <f aca="false">IF(AND($U130&gt;DT$6,$U130&lt;=DU$6),+$T130,0)</f>
        <v>0</v>
      </c>
      <c r="DV130" s="87" t="n">
        <f aca="false">IF(AND($U130&gt;DU$6,$U130&lt;=DV$6),+$T130,0)</f>
        <v>0</v>
      </c>
      <c r="DW130" s="87" t="n">
        <f aca="false">IF(AND($U130&gt;DV$6,$U130&lt;=DW$6),+$T130,0)</f>
        <v>0</v>
      </c>
      <c r="DX130" s="87" t="n">
        <f aca="false">IF(AND($U130&gt;DW$6,$U130&lt;=DX$6),+$T130,0)</f>
        <v>0</v>
      </c>
      <c r="DY130" s="87" t="n">
        <f aca="false">IF(AND($U130&gt;DX$6,$U130&lt;=DY$6),+$T130,0)</f>
        <v>0</v>
      </c>
      <c r="DZ130" s="87" t="n">
        <f aca="false">IF(AND($U130&gt;DY$6,$U130&lt;=DZ$6),+$T130,0)</f>
        <v>0</v>
      </c>
      <c r="EA130" s="87" t="n">
        <f aca="false">IF(AND($U130&gt;DZ$6,$U130&lt;=EA$6),+$T130,0)</f>
        <v>0</v>
      </c>
      <c r="EB130" s="87" t="n">
        <f aca="false">IF(AND($U130&gt;EA$6,$U130&lt;=EB$6),+$T130,0)</f>
        <v>0</v>
      </c>
      <c r="EC130" s="87" t="n">
        <f aca="false">IF(AND($U130&gt;EB$6,$U130&lt;=EC$6),+$T130,0)</f>
        <v>0</v>
      </c>
      <c r="ED130" s="87" t="n">
        <f aca="false">IF(AND($U130&gt;EC$6,$U130&lt;=ED$6),+$T130,0)</f>
        <v>0</v>
      </c>
      <c r="EE130" s="87" t="n">
        <f aca="false">IF(AND($U130&gt;ED$6,$U130&lt;=EE$6),+$T130,0)</f>
        <v>0</v>
      </c>
      <c r="EF130" s="87" t="n">
        <f aca="false">IF(AND($U130&gt;EE$6,$U130&lt;=EF$6),+$T130,0)</f>
        <v>0</v>
      </c>
      <c r="EG130" s="87" t="n">
        <f aca="false">IF(AND($U130&gt;EF$6,$U130&lt;=EG$6),+$T130,0)</f>
        <v>0</v>
      </c>
      <c r="EH130" s="87" t="n">
        <f aca="false">IF(AND($U130&gt;EG$6,$U130&lt;=EH$6),+$T130,0)</f>
        <v>0</v>
      </c>
      <c r="EI130" s="87" t="n">
        <f aca="false">IF(AND($U130&gt;EH$6,$U130&lt;=EI$6),+$T130,0)</f>
        <v>0</v>
      </c>
      <c r="EJ130" s="87" t="n">
        <f aca="false">IF(AND($U130&gt;EI$6,$U130&lt;=EJ$6),+$T130,0)</f>
        <v>0</v>
      </c>
      <c r="EK130" s="87" t="n">
        <f aca="false">IF(AND($U130&gt;EJ$6,$U130&lt;=EK$6),+$T130,0)</f>
        <v>0</v>
      </c>
      <c r="EL130" s="87" t="n">
        <f aca="false">IF(AND($U130&gt;EK$6,$U130&lt;=EL$6),+$T130,0)</f>
        <v>0</v>
      </c>
      <c r="EM130" s="87" t="n">
        <f aca="false">IF(AND($U130&gt;EL$6,$U130&lt;=EM$6),+$T130,0)</f>
        <v>0</v>
      </c>
      <c r="EN130" s="87" t="n">
        <f aca="false">IF(AND($U130&gt;EM$6,$U130&lt;=EN$6),+$T130,0)</f>
        <v>0</v>
      </c>
      <c r="EO130" s="87" t="n">
        <f aca="false">IF(AND($U130&gt;EN$6,$U130&lt;=EO$6),+$T130,0)</f>
        <v>0</v>
      </c>
      <c r="EP130" s="87" t="n">
        <f aca="false">IF(AND($U130&gt;EO$6,$U130&lt;=EP$6),+$T130,0)</f>
        <v>0</v>
      </c>
      <c r="EQ130" s="87" t="n">
        <f aca="false">IF(AND($U130&gt;EP$6,$U130&lt;=EQ$6),+$T130,0)</f>
        <v>0</v>
      </c>
      <c r="ER130" s="87" t="n">
        <f aca="false">IF(AND($U130&gt;EQ$6,$U130&lt;=ER$6),+$T130,0)</f>
        <v>0</v>
      </c>
      <c r="ES130" s="87" t="n">
        <f aca="false">IF(AND($U130&gt;ER$6,$U130&lt;=ES$6),+$T130,0)</f>
        <v>0</v>
      </c>
      <c r="ET130" s="87" t="n">
        <f aca="false">IF(AND($U130&gt;ES$6,$U130&lt;=ET$6),+$T130,0)</f>
        <v>0</v>
      </c>
      <c r="EU130" s="87" t="n">
        <f aca="false">IF(AND($U130&gt;ET$6,$U130&lt;=EU$6),+$T130,0)</f>
        <v>97.8</v>
      </c>
      <c r="EV130" s="87" t="n">
        <f aca="false">IF(AND($U130&gt;EU$6,$U130&lt;=EV$6),+$T130,0)</f>
        <v>0</v>
      </c>
      <c r="EW130" s="87" t="n">
        <f aca="false">IF(AND($U130&gt;EV$6,$U130&lt;=EW$6),+$T130,0)</f>
        <v>0</v>
      </c>
      <c r="EX130" s="87" t="n">
        <f aca="false">IF(AND($U130&gt;EW$6,$U130&lt;=EX$6),+$T130,0)</f>
        <v>0</v>
      </c>
      <c r="EY130" s="87" t="n">
        <f aca="false">IF(AND($U130&gt;EX$6,$U130&lt;=EY$6),+$T130,0)</f>
        <v>0</v>
      </c>
      <c r="EZ130" s="87" t="n">
        <f aca="false">IF(AND($U130&gt;EY$6,$U130&lt;=EZ$6),+$T130,0)</f>
        <v>0</v>
      </c>
      <c r="FA130" s="87" t="n">
        <f aca="false">IF(AND($U130&gt;EZ$6,$U130&lt;=FA$6),+$T130,0)</f>
        <v>0</v>
      </c>
      <c r="FB130" s="87" t="n">
        <f aca="false">IF(AND($U130&gt;FA$6,$U130&lt;=FB$6),+$T130,0)</f>
        <v>0</v>
      </c>
      <c r="FC130" s="87" t="n">
        <f aca="false">IF(AND($U130&gt;FB$6,$U130&lt;=FC$6),+$T130,0)</f>
        <v>0</v>
      </c>
      <c r="FD130" s="87" t="n">
        <f aca="false">IF(AND($U130&gt;FC$6,$U130&lt;=FD$6),+$T130,0)</f>
        <v>0</v>
      </c>
      <c r="FE130" s="87" t="n">
        <f aca="false">IF(AND($U130&gt;FD$6,$U130&lt;=FE$6),+$T130,0)</f>
        <v>0</v>
      </c>
      <c r="FF130" s="87" t="n">
        <f aca="false">IF(AND($U130&gt;FE$6,$U130&lt;=FF$6),+$T130,0)</f>
        <v>0</v>
      </c>
      <c r="FG130" s="87" t="n">
        <f aca="false">IF(AND($U130&gt;FF$6,$U130&lt;=FG$6),+$T130,0)</f>
        <v>0</v>
      </c>
      <c r="FH130" s="87" t="n">
        <f aca="false">IF(AND($U130&gt;FG$6,$U130&lt;=FH$6),+$T130,0)</f>
        <v>0</v>
      </c>
      <c r="FI130" s="87" t="n">
        <f aca="false">IF(AND($U130&gt;FH$6,$U130&lt;=FI$6),+$T130,0)</f>
        <v>0</v>
      </c>
      <c r="FJ130" s="87" t="n">
        <f aca="false">IF(AND($U130&gt;FI$6,$U130&lt;=FJ$6),+$T130,0)</f>
        <v>0</v>
      </c>
      <c r="FK130" s="87" t="n">
        <f aca="false">IF(AND($U130&gt;FJ$6,$U130&lt;=FK$6),+$T130,0)</f>
        <v>0</v>
      </c>
      <c r="FL130" s="87" t="n">
        <f aca="false">IF(AND($U130&gt;FK$6,$U130&lt;=FL$6),+$T130,0)</f>
        <v>0</v>
      </c>
      <c r="FM130" s="87" t="n">
        <f aca="false">IF(AND($U130&gt;FL$6,$U130&lt;=FM$6),+$T130,0)</f>
        <v>0</v>
      </c>
      <c r="FN130" s="87" t="n">
        <f aca="false">IF(AND($U130&gt;FM$6,$U130&lt;=FN$6),+$T130,0)</f>
        <v>0</v>
      </c>
      <c r="FO130" s="87" t="n">
        <f aca="false">IF(AND($U130&gt;FN$6,$U130&lt;=FO$6),+$T130,0)</f>
        <v>0</v>
      </c>
      <c r="FP130" s="87" t="n">
        <f aca="false">IF(AND($U130&gt;FO$6,$U130&lt;=FP$6),+$T130,0)</f>
        <v>0</v>
      </c>
      <c r="FQ130" s="87" t="n">
        <f aca="false">IF(AND($U130&gt;FP$6,$U130&lt;=FQ$6),+$T130,0)</f>
        <v>0</v>
      </c>
      <c r="FR130" s="87" t="n">
        <f aca="false">IF(AND($U130&gt;FQ$6,$U130&lt;=FR$6),+$T130,0)</f>
        <v>0</v>
      </c>
      <c r="FS130" s="87" t="n">
        <f aca="false">IF(AND($U130&gt;FR$6,$U130&lt;=FS$6),+$T130,0)</f>
        <v>0</v>
      </c>
      <c r="FT130" s="87" t="n">
        <f aca="false">IF(AND($U130&gt;FS$6,$U130&lt;=FT$6),+$T130,0)</f>
        <v>0</v>
      </c>
      <c r="FU130" s="87" t="n">
        <f aca="false">IF(AND($U130&gt;FT$6,$U130&lt;=FU$6),+$T130,0)</f>
        <v>0</v>
      </c>
      <c r="FV130" s="87" t="n">
        <f aca="false">IF(AND($U130&gt;FU$6,$U130&lt;=FV$6),+$T130,0)</f>
        <v>0</v>
      </c>
      <c r="FW130" s="87" t="n">
        <f aca="false">IF(AND($U130&gt;FV$6,$U130&lt;=FW$6),+$T130,0)</f>
        <v>0</v>
      </c>
      <c r="FX130" s="87" t="n">
        <f aca="false">IF(AND($U130&gt;FW$6,$U130&lt;=FX$6),+$T130,0)</f>
        <v>0</v>
      </c>
      <c r="FY130" s="87" t="n">
        <f aca="false">IF(AND($U130&gt;FX$6,$U130&lt;=FY$6),+$T130,0)</f>
        <v>0</v>
      </c>
      <c r="FZ130" s="87" t="n">
        <f aca="false">IF(AND($U130&gt;FY$6,$U130&lt;=FZ$6),+$T130,0)</f>
        <v>0</v>
      </c>
      <c r="GA130" s="87" t="n">
        <f aca="false">IF(AND($U130&gt;FZ$6,$U130&lt;=GA$6),+$T130,0)</f>
        <v>0</v>
      </c>
      <c r="GB130" s="87" t="n">
        <f aca="false">IF(AND($U130&gt;GA$6,$U130&lt;=GB$6),+$T130,0)</f>
        <v>0</v>
      </c>
      <c r="GC130" s="18"/>
      <c r="GD130" s="65" t="n">
        <f aca="false">SUM($X130:$GC130)</f>
        <v>97.8</v>
      </c>
      <c r="GE130" s="65" t="n">
        <f aca="false">+GD130-T130</f>
        <v>0</v>
      </c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  <c r="GX130" s="18"/>
      <c r="GY130" s="18"/>
      <c r="GZ130" s="18"/>
      <c r="HA130" s="18"/>
      <c r="HB130" s="18"/>
      <c r="HC130" s="18"/>
      <c r="HD130" s="18"/>
      <c r="HE130" s="18"/>
      <c r="HF130" s="18"/>
      <c r="HG130" s="18"/>
      <c r="HH130" s="18"/>
      <c r="HI130" s="18"/>
      <c r="HJ130" s="18"/>
      <c r="HK130" s="18"/>
      <c r="HL130" s="18"/>
      <c r="HM130" s="18"/>
      <c r="HN130" s="18"/>
      <c r="HO130" s="18"/>
      <c r="HP130" s="18"/>
      <c r="HQ130" s="18"/>
      <c r="HR130" s="18"/>
      <c r="HS130" s="18"/>
      <c r="HT130" s="18"/>
      <c r="HU130" s="18"/>
      <c r="HV130" s="18"/>
      <c r="HW130" s="18"/>
      <c r="HX130" s="18"/>
      <c r="HY130" s="18"/>
      <c r="HZ130" s="18"/>
      <c r="IA130" s="18"/>
      <c r="IB130" s="18"/>
      <c r="IC130" s="18"/>
      <c r="ID130" s="18"/>
      <c r="IE130" s="18"/>
      <c r="IF130" s="18"/>
      <c r="IG130" s="18"/>
      <c r="IH130" s="18"/>
      <c r="II130" s="18"/>
      <c r="IJ130" s="18"/>
      <c r="IK130" s="18"/>
      <c r="IL130" s="18"/>
      <c r="IM130" s="18"/>
      <c r="IN130" s="18"/>
      <c r="IO130" s="18"/>
      <c r="IP130" s="18"/>
      <c r="IQ130" s="18"/>
      <c r="IR130" s="18"/>
      <c r="IS130" s="18"/>
      <c r="IT130" s="18"/>
      <c r="IU130" s="18"/>
      <c r="IV130" s="18"/>
      <c r="IW130" s="18"/>
    </row>
    <row r="131" customFormat="false" ht="12.75" hidden="false" customHeight="false" outlineLevel="0" collapsed="false">
      <c r="A131" s="96" t="n">
        <v>5</v>
      </c>
      <c r="B131" s="86" t="s">
        <v>260</v>
      </c>
      <c r="C131" s="97" t="s">
        <v>257</v>
      </c>
      <c r="D131" s="98" t="s">
        <v>295</v>
      </c>
      <c r="E131" s="0" t="s">
        <v>296</v>
      </c>
      <c r="F131" s="99" t="n">
        <v>37134</v>
      </c>
      <c r="H131" s="88" t="s">
        <v>376</v>
      </c>
      <c r="I131" s="43" t="s">
        <v>377</v>
      </c>
      <c r="J131" s="39" t="s">
        <v>298</v>
      </c>
      <c r="K131" s="39"/>
      <c r="L131" s="101" t="s">
        <v>284</v>
      </c>
      <c r="M131" s="35"/>
      <c r="N131" s="35"/>
      <c r="O131" s="101"/>
      <c r="P131" s="101"/>
      <c r="Q131" s="101"/>
      <c r="R131" s="105" t="n">
        <v>75</v>
      </c>
      <c r="S131" s="101" t="s">
        <v>288</v>
      </c>
      <c r="T131" s="55" t="n">
        <f aca="false">IF($S131="USD",+$R131,VLOOKUP($S131,Rates!$A$3:$C$7,3)*$R131)</f>
        <v>75</v>
      </c>
      <c r="U131" s="122" t="n">
        <f aca="false">DATE(2035,12,31)</f>
        <v>49674</v>
      </c>
      <c r="V131" s="18"/>
      <c r="W131" s="18"/>
      <c r="X131" s="87" t="n">
        <f aca="false">IF(AND($U131&gt;W$6,$U131&lt;=X$6),+$T131,0)</f>
        <v>0</v>
      </c>
      <c r="Y131" s="87" t="n">
        <f aca="false">IF(AND($U131&gt;X$6,$U131&lt;=Y$6),+$T131,0)</f>
        <v>0</v>
      </c>
      <c r="Z131" s="87" t="n">
        <f aca="false">IF(AND($U131&gt;Y$6,$U131&lt;=Z$6),+$T131,0)</f>
        <v>0</v>
      </c>
      <c r="AA131" s="87" t="n">
        <f aca="false">IF(AND($U131&gt;Z$6,$U131&lt;=AA$6),+$T131,0)</f>
        <v>0</v>
      </c>
      <c r="AB131" s="87" t="n">
        <f aca="false">IF(AND($U131&gt;AA$6,$U131&lt;=AB$6),+$T131,0)</f>
        <v>0</v>
      </c>
      <c r="AC131" s="87" t="n">
        <f aca="false">IF(AND($U131&gt;AB$6,$U131&lt;=AC$6),+$T131,0)</f>
        <v>0</v>
      </c>
      <c r="AD131" s="87" t="n">
        <f aca="false">IF(AND($U131&gt;AC$6,$U131&lt;=AD$6),+$T131,0)</f>
        <v>0</v>
      </c>
      <c r="AE131" s="87" t="n">
        <f aca="false">IF(AND($U131&gt;AD$6,$U131&lt;=AE$6),+$T131,0)</f>
        <v>0</v>
      </c>
      <c r="AF131" s="87" t="n">
        <f aca="false">IF(AND($U131&gt;AE$6,$U131&lt;=AF$6),+$T131,0)</f>
        <v>0</v>
      </c>
      <c r="AG131" s="87" t="n">
        <f aca="false">IF(AND($U131&gt;AF$6,$U131&lt;=AG$6),+$T131,0)</f>
        <v>0</v>
      </c>
      <c r="AH131" s="87" t="n">
        <f aca="false">IF(AND($U131&gt;AG$6,$U131&lt;=AH$6),+$T131,0)</f>
        <v>0</v>
      </c>
      <c r="AI131" s="87" t="n">
        <f aca="false">IF(AND($U131&gt;AH$6,$U131&lt;=AI$6),+$T131,0)</f>
        <v>0</v>
      </c>
      <c r="AJ131" s="87" t="n">
        <f aca="false">IF(AND($U131&gt;AI$6,$U131&lt;=AJ$6),+$T131,0)</f>
        <v>0</v>
      </c>
      <c r="AK131" s="87" t="n">
        <f aca="false">IF(AND($U131&gt;AJ$6,$U131&lt;=AK$6),+$T131,0)</f>
        <v>0</v>
      </c>
      <c r="AL131" s="87" t="n">
        <f aca="false">IF(AND($U131&gt;AK$6,$U131&lt;=AL$6),+$T131,0)</f>
        <v>0</v>
      </c>
      <c r="AM131" s="87" t="n">
        <f aca="false">IF(AND($U131&gt;AL$6,$U131&lt;=AM$6),+$T131,0)</f>
        <v>0</v>
      </c>
      <c r="AN131" s="87" t="n">
        <f aca="false">IF(AND($U131&gt;AM$6,$U131&lt;=AN$6),+$T131,0)</f>
        <v>0</v>
      </c>
      <c r="AO131" s="87" t="n">
        <f aca="false">IF(AND($U131&gt;AN$6,$U131&lt;=AO$6),+$T131,0)</f>
        <v>0</v>
      </c>
      <c r="AP131" s="87" t="n">
        <f aca="false">IF(AND($U131&gt;AO$6,$U131&lt;=AP$6),+$T131,0)</f>
        <v>0</v>
      </c>
      <c r="AQ131" s="87" t="n">
        <f aca="false">IF(AND($U131&gt;AP$6,$U131&lt;=AQ$6),+$T131,0)</f>
        <v>0</v>
      </c>
      <c r="AR131" s="87" t="n">
        <f aca="false">IF(AND($U131&gt;AQ$6,$U131&lt;=AR$6),+$T131,0)</f>
        <v>0</v>
      </c>
      <c r="AS131" s="87" t="n">
        <f aca="false">IF(AND($U131&gt;AR$6,$U131&lt;=AS$6),+$T131,0)</f>
        <v>0</v>
      </c>
      <c r="AT131" s="87" t="n">
        <f aca="false">IF(AND($U131&gt;AS$6,$U131&lt;=AT$6),+$T131,0)</f>
        <v>0</v>
      </c>
      <c r="AU131" s="87" t="n">
        <f aca="false">IF(AND($U131&gt;AT$6,$U131&lt;=AU$6),+$T131,0)</f>
        <v>0</v>
      </c>
      <c r="AV131" s="87" t="n">
        <f aca="false">IF(AND($U131&gt;AU$6,$U131&lt;=AV$6),+$T131,0)</f>
        <v>0</v>
      </c>
      <c r="AW131" s="87" t="n">
        <f aca="false">IF(AND($U131&gt;AV$6,$U131&lt;=AW$6),+$T131,0)</f>
        <v>0</v>
      </c>
      <c r="AX131" s="87" t="n">
        <f aca="false">IF(AND($U131&gt;AW$6,$U131&lt;=AX$6),+$T131,0)</f>
        <v>0</v>
      </c>
      <c r="AY131" s="87" t="n">
        <f aca="false">IF(AND($U131&gt;AX$6,$U131&lt;=AY$6),+$T131,0)</f>
        <v>0</v>
      </c>
      <c r="AZ131" s="87" t="n">
        <f aca="false">IF(AND($U131&gt;AY$6,$U131&lt;=AZ$6),+$T131,0)</f>
        <v>0</v>
      </c>
      <c r="BA131" s="87" t="n">
        <f aca="false">IF(AND($U131&gt;AZ$6,$U131&lt;=BA$6),+$T131,0)</f>
        <v>0</v>
      </c>
      <c r="BB131" s="87" t="n">
        <f aca="false">IF(AND($U131&gt;BA$6,$U131&lt;=BB$6),+$T131,0)</f>
        <v>0</v>
      </c>
      <c r="BC131" s="87" t="n">
        <f aca="false">IF(AND($U131&gt;BB$6,$U131&lt;=BC$6),+$T131,0)</f>
        <v>0</v>
      </c>
      <c r="BD131" s="87" t="n">
        <f aca="false">IF(AND($U131&gt;BC$6,$U131&lt;=BD$6),+$T131,0)</f>
        <v>0</v>
      </c>
      <c r="BE131" s="87" t="n">
        <f aca="false">IF(AND($U131&gt;BD$6,$U131&lt;=BE$6),+$T131,0)</f>
        <v>0</v>
      </c>
      <c r="BF131" s="87" t="n">
        <f aca="false">IF(AND($U131&gt;BE$6,$U131&lt;=BF$6),+$T131,0)</f>
        <v>0</v>
      </c>
      <c r="BG131" s="87" t="n">
        <f aca="false">IF(AND($U131&gt;BF$6,$U131&lt;=BG$6),+$T131,0)</f>
        <v>0</v>
      </c>
      <c r="BH131" s="87" t="n">
        <f aca="false">IF(AND($U131&gt;BG$6,$U131&lt;=BH$6),+$T131,0)</f>
        <v>0</v>
      </c>
      <c r="BI131" s="87" t="n">
        <f aca="false">IF(AND($U131&gt;BH$6,$U131&lt;=BI$6),+$T131,0)</f>
        <v>0</v>
      </c>
      <c r="BJ131" s="87" t="n">
        <f aca="false">IF(AND($U131&gt;BI$6,$U131&lt;=BJ$6),+$T131,0)</f>
        <v>0</v>
      </c>
      <c r="BK131" s="87" t="n">
        <f aca="false">IF(AND($U131&gt;BJ$6,$U131&lt;=BK$6),+$T131,0)</f>
        <v>0</v>
      </c>
      <c r="BL131" s="87" t="n">
        <f aca="false">IF(AND($U131&gt;BK$6,$U131&lt;=BL$6),+$T131,0)</f>
        <v>0</v>
      </c>
      <c r="BM131" s="87" t="n">
        <f aca="false">IF(AND($U131&gt;BL$6,$U131&lt;=BM$6),+$T131,0)</f>
        <v>0</v>
      </c>
      <c r="BN131" s="87" t="n">
        <f aca="false">IF(AND($U131&gt;BM$6,$U131&lt;=BN$6),+$T131,0)</f>
        <v>0</v>
      </c>
      <c r="BO131" s="87" t="n">
        <f aca="false">IF(AND($U131&gt;BN$6,$U131&lt;=BO$6),+$T131,0)</f>
        <v>0</v>
      </c>
      <c r="BP131" s="87" t="n">
        <f aca="false">IF(AND($U131&gt;BO$6,$U131&lt;=BP$6),+$T131,0)</f>
        <v>0</v>
      </c>
      <c r="BQ131" s="87" t="n">
        <f aca="false">IF(AND($U131&gt;BP$6,$U131&lt;=BQ$6),+$T131,0)</f>
        <v>0</v>
      </c>
      <c r="BR131" s="87" t="n">
        <f aca="false">IF(AND($U131&gt;BQ$6,$U131&lt;=BR$6),+$T131,0)</f>
        <v>0</v>
      </c>
      <c r="BS131" s="87" t="n">
        <f aca="false">IF(AND($U131&gt;BR$6,$U131&lt;=BS$6),+$T131,0)</f>
        <v>0</v>
      </c>
      <c r="BT131" s="87" t="n">
        <f aca="false">IF(AND($U131&gt;BS$6,$U131&lt;=BT$6),+$T131,0)</f>
        <v>0</v>
      </c>
      <c r="BU131" s="87" t="n">
        <f aca="false">IF(AND($U131&gt;BT$6,$U131&lt;=BU$6),+$T131,0)</f>
        <v>0</v>
      </c>
      <c r="BV131" s="87" t="n">
        <f aca="false">IF(AND($U131&gt;BU$6,$U131&lt;=BV$6),+$T131,0)</f>
        <v>0</v>
      </c>
      <c r="BW131" s="87" t="n">
        <f aca="false">IF(AND($U131&gt;BV$6,$U131&lt;=BW$6),+$T131,0)</f>
        <v>0</v>
      </c>
      <c r="BX131" s="87" t="n">
        <f aca="false">IF(AND($U131&gt;BW$6,$U131&lt;=BX$6),+$T131,0)</f>
        <v>0</v>
      </c>
      <c r="BY131" s="87" t="n">
        <f aca="false">IF(AND($U131&gt;BX$6,$U131&lt;=BY$6),+$T131,0)</f>
        <v>0</v>
      </c>
      <c r="BZ131" s="87" t="n">
        <f aca="false">IF(AND($U131&gt;BY$6,$U131&lt;=BZ$6),+$T131,0)</f>
        <v>0</v>
      </c>
      <c r="CA131" s="87" t="n">
        <f aca="false">IF(AND($U131&gt;BZ$6,$U131&lt;=CA$6),+$T131,0)</f>
        <v>0</v>
      </c>
      <c r="CB131" s="87" t="n">
        <f aca="false">IF(AND($U131&gt;CA$6,$U131&lt;=CB$6),+$T131,0)</f>
        <v>0</v>
      </c>
      <c r="CC131" s="87" t="n">
        <f aca="false">IF(AND($U131&gt;CB$6,$U131&lt;=CC$6),+$T131,0)</f>
        <v>0</v>
      </c>
      <c r="CD131" s="87" t="n">
        <f aca="false">IF(AND($U131&gt;CC$6,$U131&lt;=CD$6),+$T131,0)</f>
        <v>0</v>
      </c>
      <c r="CE131" s="87" t="n">
        <f aca="false">IF(AND($U131&gt;CD$6,$U131&lt;=CE$6),+$T131,0)</f>
        <v>0</v>
      </c>
      <c r="CF131" s="87" t="n">
        <f aca="false">IF(AND($U131&gt;CE$6,$U131&lt;=CF$6),+$T131,0)</f>
        <v>0</v>
      </c>
      <c r="CG131" s="87" t="n">
        <f aca="false">IF(AND($U131&gt;CF$6,$U131&lt;=CG$6),+$T131,0)</f>
        <v>0</v>
      </c>
      <c r="CH131" s="87" t="n">
        <f aca="false">IF(AND($U131&gt;CG$6,$U131&lt;=CH$6),+$T131,0)</f>
        <v>0</v>
      </c>
      <c r="CI131" s="87" t="n">
        <f aca="false">IF(AND($U131&gt;CH$6,$U131&lt;=CI$6),+$T131,0)</f>
        <v>0</v>
      </c>
      <c r="CJ131" s="87" t="n">
        <f aca="false">IF(AND($U131&gt;CI$6,$U131&lt;=CJ$6),+$T131,0)</f>
        <v>0</v>
      </c>
      <c r="CK131" s="87" t="n">
        <f aca="false">IF(AND($U131&gt;CJ$6,$U131&lt;=CK$6),+$T131,0)</f>
        <v>0</v>
      </c>
      <c r="CL131" s="87" t="n">
        <f aca="false">IF(AND($U131&gt;CK$6,$U131&lt;=CL$6),+$T131,0)</f>
        <v>0</v>
      </c>
      <c r="CM131" s="87" t="n">
        <f aca="false">IF(AND($U131&gt;CL$6,$U131&lt;=CM$6),+$T131,0)</f>
        <v>0</v>
      </c>
      <c r="CN131" s="87" t="n">
        <f aca="false">IF(AND($U131&gt;CM$6,$U131&lt;=CN$6),+$T131,0)</f>
        <v>0</v>
      </c>
      <c r="CO131" s="87" t="n">
        <f aca="false">IF(AND($U131&gt;CN$6,$U131&lt;=CO$6),+$T131,0)</f>
        <v>0</v>
      </c>
      <c r="CP131" s="87" t="n">
        <f aca="false">IF(AND($U131&gt;CO$6,$U131&lt;=CP$6),+$T131,0)</f>
        <v>0</v>
      </c>
      <c r="CQ131" s="87" t="n">
        <f aca="false">IF(AND($U131&gt;CP$6,$U131&lt;=CQ$6),+$T131,0)</f>
        <v>0</v>
      </c>
      <c r="CR131" s="87" t="n">
        <f aca="false">IF(AND($U131&gt;CQ$6,$U131&lt;=CR$6),+$T131,0)</f>
        <v>0</v>
      </c>
      <c r="CS131" s="87" t="n">
        <f aca="false">IF(AND($U131&gt;CR$6,$U131&lt;=CS$6),+$T131,0)</f>
        <v>0</v>
      </c>
      <c r="CT131" s="87" t="n">
        <f aca="false">IF(AND($U131&gt;CS$6,$U131&lt;=CT$6),+$T131,0)</f>
        <v>0</v>
      </c>
      <c r="CU131" s="87" t="n">
        <f aca="false">IF(AND($U131&gt;CT$6,$U131&lt;=CU$6),+$T131,0)</f>
        <v>0</v>
      </c>
      <c r="CV131" s="87" t="n">
        <f aca="false">IF(AND($U131&gt;CU$6,$U131&lt;=CV$6),+$T131,0)</f>
        <v>0</v>
      </c>
      <c r="CW131" s="87" t="n">
        <f aca="false">IF(AND($U131&gt;CV$6,$U131&lt;=CW$6),+$T131,0)</f>
        <v>0</v>
      </c>
      <c r="CX131" s="87" t="n">
        <f aca="false">IF(AND($U131&gt;CW$6,$U131&lt;=CX$6),+$T131,0)</f>
        <v>0</v>
      </c>
      <c r="CY131" s="87" t="n">
        <f aca="false">IF(AND($U131&gt;CX$6,$U131&lt;=CY$6),+$T131,0)</f>
        <v>0</v>
      </c>
      <c r="CZ131" s="87" t="n">
        <f aca="false">IF(AND($U131&gt;CY$6,$U131&lt;=CZ$6),+$T131,0)</f>
        <v>0</v>
      </c>
      <c r="DA131" s="87" t="n">
        <f aca="false">IF(AND($U131&gt;CZ$6,$U131&lt;=DA$6),+$T131,0)</f>
        <v>0</v>
      </c>
      <c r="DB131" s="87" t="n">
        <f aca="false">IF(AND($U131&gt;DA$6,$U131&lt;=DB$6),+$T131,0)</f>
        <v>0</v>
      </c>
      <c r="DC131" s="87" t="n">
        <f aca="false">IF(AND($U131&gt;DB$6,$U131&lt;=DC$6),+$T131,0)</f>
        <v>0</v>
      </c>
      <c r="DD131" s="87" t="n">
        <f aca="false">IF(AND($U131&gt;DC$6,$U131&lt;=DD$6),+$T131,0)</f>
        <v>0</v>
      </c>
      <c r="DE131" s="87" t="n">
        <f aca="false">IF(AND($U131&gt;DD$6,$U131&lt;=DE$6),+$T131,0)</f>
        <v>0</v>
      </c>
      <c r="DF131" s="87" t="n">
        <f aca="false">IF(AND($U131&gt;DE$6,$U131&lt;=DF$6),+$T131,0)</f>
        <v>0</v>
      </c>
      <c r="DG131" s="87" t="n">
        <f aca="false">IF(AND($U131&gt;DF$6,$U131&lt;=DG$6),+$T131,0)</f>
        <v>0</v>
      </c>
      <c r="DH131" s="87" t="n">
        <f aca="false">IF(AND($U131&gt;DG$6,$U131&lt;=DH$6),+$T131,0)</f>
        <v>0</v>
      </c>
      <c r="DI131" s="87" t="n">
        <f aca="false">IF(AND($U131&gt;DH$6,$U131&lt;=DI$6),+$T131,0)</f>
        <v>0</v>
      </c>
      <c r="DJ131" s="87" t="n">
        <f aca="false">IF(AND($U131&gt;DI$6,$U131&lt;=DJ$6),+$T131,0)</f>
        <v>0</v>
      </c>
      <c r="DK131" s="87" t="n">
        <f aca="false">IF(AND($U131&gt;DJ$6,$U131&lt;=DK$6),+$T131,0)</f>
        <v>0</v>
      </c>
      <c r="DL131" s="87" t="n">
        <f aca="false">IF(AND($U131&gt;DK$6,$U131&lt;=DL$6),+$T131,0)</f>
        <v>0</v>
      </c>
      <c r="DM131" s="87" t="n">
        <f aca="false">IF(AND($U131&gt;DL$6,$U131&lt;=DM$6),+$T131,0)</f>
        <v>0</v>
      </c>
      <c r="DN131" s="87" t="n">
        <f aca="false">IF(AND($U131&gt;DM$6,$U131&lt;=DN$6),+$T131,0)</f>
        <v>0</v>
      </c>
      <c r="DO131" s="87" t="n">
        <f aca="false">IF(AND($U131&gt;DN$6,$U131&lt;=DO$6),+$T131,0)</f>
        <v>0</v>
      </c>
      <c r="DP131" s="87" t="n">
        <f aca="false">IF(AND($U131&gt;DO$6,$U131&lt;=DP$6),+$T131,0)</f>
        <v>0</v>
      </c>
      <c r="DQ131" s="87" t="n">
        <f aca="false">IF(AND($U131&gt;DP$6,$U131&lt;=DQ$6),+$T131,0)</f>
        <v>0</v>
      </c>
      <c r="DR131" s="87" t="n">
        <f aca="false">IF(AND($U131&gt;DQ$6,$U131&lt;=DR$6),+$T131,0)</f>
        <v>0</v>
      </c>
      <c r="DS131" s="87" t="n">
        <f aca="false">IF(AND($U131&gt;DR$6,$U131&lt;=DS$6),+$T131,0)</f>
        <v>0</v>
      </c>
      <c r="DT131" s="87" t="n">
        <f aca="false">IF(AND($U131&gt;DS$6,$U131&lt;=DT$6),+$T131,0)</f>
        <v>0</v>
      </c>
      <c r="DU131" s="87" t="n">
        <f aca="false">IF(AND($U131&gt;DT$6,$U131&lt;=DU$6),+$T131,0)</f>
        <v>0</v>
      </c>
      <c r="DV131" s="87" t="n">
        <f aca="false">IF(AND($U131&gt;DU$6,$U131&lt;=DV$6),+$T131,0)</f>
        <v>0</v>
      </c>
      <c r="DW131" s="87" t="n">
        <f aca="false">IF(AND($U131&gt;DV$6,$U131&lt;=DW$6),+$T131,0)</f>
        <v>0</v>
      </c>
      <c r="DX131" s="87" t="n">
        <f aca="false">IF(AND($U131&gt;DW$6,$U131&lt;=DX$6),+$T131,0)</f>
        <v>0</v>
      </c>
      <c r="DY131" s="87" t="n">
        <f aca="false">IF(AND($U131&gt;DX$6,$U131&lt;=DY$6),+$T131,0)</f>
        <v>0</v>
      </c>
      <c r="DZ131" s="87" t="n">
        <f aca="false">IF(AND($U131&gt;DY$6,$U131&lt;=DZ$6),+$T131,0)</f>
        <v>0</v>
      </c>
      <c r="EA131" s="87" t="n">
        <f aca="false">IF(AND($U131&gt;DZ$6,$U131&lt;=EA$6),+$T131,0)</f>
        <v>0</v>
      </c>
      <c r="EB131" s="87" t="n">
        <f aca="false">IF(AND($U131&gt;EA$6,$U131&lt;=EB$6),+$T131,0)</f>
        <v>0</v>
      </c>
      <c r="EC131" s="87" t="n">
        <f aca="false">IF(AND($U131&gt;EB$6,$U131&lt;=EC$6),+$T131,0)</f>
        <v>0</v>
      </c>
      <c r="ED131" s="87" t="n">
        <f aca="false">IF(AND($U131&gt;EC$6,$U131&lt;=ED$6),+$T131,0)</f>
        <v>0</v>
      </c>
      <c r="EE131" s="87" t="n">
        <f aca="false">IF(AND($U131&gt;ED$6,$U131&lt;=EE$6),+$T131,0)</f>
        <v>0</v>
      </c>
      <c r="EF131" s="87" t="n">
        <f aca="false">IF(AND($U131&gt;EE$6,$U131&lt;=EF$6),+$T131,0)</f>
        <v>0</v>
      </c>
      <c r="EG131" s="87" t="n">
        <f aca="false">IF(AND($U131&gt;EF$6,$U131&lt;=EG$6),+$T131,0)</f>
        <v>0</v>
      </c>
      <c r="EH131" s="87" t="n">
        <f aca="false">IF(AND($U131&gt;EG$6,$U131&lt;=EH$6),+$T131,0)</f>
        <v>0</v>
      </c>
      <c r="EI131" s="87" t="n">
        <f aca="false">IF(AND($U131&gt;EH$6,$U131&lt;=EI$6),+$T131,0)</f>
        <v>0</v>
      </c>
      <c r="EJ131" s="87" t="n">
        <f aca="false">IF(AND($U131&gt;EI$6,$U131&lt;=EJ$6),+$T131,0)</f>
        <v>0</v>
      </c>
      <c r="EK131" s="87" t="n">
        <f aca="false">IF(AND($U131&gt;EJ$6,$U131&lt;=EK$6),+$T131,0)</f>
        <v>0</v>
      </c>
      <c r="EL131" s="87" t="n">
        <f aca="false">IF(AND($U131&gt;EK$6,$U131&lt;=EL$6),+$T131,0)</f>
        <v>0</v>
      </c>
      <c r="EM131" s="87" t="n">
        <f aca="false">IF(AND($U131&gt;EL$6,$U131&lt;=EM$6),+$T131,0)</f>
        <v>0</v>
      </c>
      <c r="EN131" s="87" t="n">
        <f aca="false">IF(AND($U131&gt;EM$6,$U131&lt;=EN$6),+$T131,0)</f>
        <v>0</v>
      </c>
      <c r="EO131" s="87" t="n">
        <f aca="false">IF(AND($U131&gt;EN$6,$U131&lt;=EO$6),+$T131,0)</f>
        <v>0</v>
      </c>
      <c r="EP131" s="87" t="n">
        <f aca="false">IF(AND($U131&gt;EO$6,$U131&lt;=EP$6),+$T131,0)</f>
        <v>0</v>
      </c>
      <c r="EQ131" s="87" t="n">
        <f aca="false">IF(AND($U131&gt;EP$6,$U131&lt;=EQ$6),+$T131,0)</f>
        <v>0</v>
      </c>
      <c r="ER131" s="87" t="n">
        <f aca="false">IF(AND($U131&gt;EQ$6,$U131&lt;=ER$6),+$T131,0)</f>
        <v>0</v>
      </c>
      <c r="ES131" s="87" t="n">
        <f aca="false">IF(AND($U131&gt;ER$6,$U131&lt;=ES$6),+$T131,0)</f>
        <v>0</v>
      </c>
      <c r="ET131" s="87" t="n">
        <f aca="false">IF(AND($U131&gt;ES$6,$U131&lt;=ET$6),+$T131,0)</f>
        <v>0</v>
      </c>
      <c r="EU131" s="87" t="n">
        <f aca="false">IF(AND($U131&gt;ET$6,$U131&lt;=EU$6),+$T131,0)</f>
        <v>0</v>
      </c>
      <c r="EV131" s="87" t="n">
        <f aca="false">IF(AND($U131&gt;EU$6,$U131&lt;=EV$6),+$T131,0)</f>
        <v>0</v>
      </c>
      <c r="EW131" s="87" t="n">
        <f aca="false">IF(AND($U131&gt;EV$6,$U131&lt;=EW$6),+$T131,0)</f>
        <v>0</v>
      </c>
      <c r="EX131" s="87" t="n">
        <f aca="false">IF(AND($U131&gt;EW$6,$U131&lt;=EX$6),+$T131,0)</f>
        <v>0</v>
      </c>
      <c r="EY131" s="87" t="n">
        <f aca="false">IF(AND($U131&gt;EX$6,$U131&lt;=EY$6),+$T131,0)</f>
        <v>0</v>
      </c>
      <c r="EZ131" s="87" t="n">
        <f aca="false">IF(AND($U131&gt;EY$6,$U131&lt;=EZ$6),+$T131,0)</f>
        <v>0</v>
      </c>
      <c r="FA131" s="87" t="n">
        <f aca="false">IF(AND($U131&gt;EZ$6,$U131&lt;=FA$6),+$T131,0)</f>
        <v>0</v>
      </c>
      <c r="FB131" s="87" t="n">
        <f aca="false">IF(AND($U131&gt;FA$6,$U131&lt;=FB$6),+$T131,0)</f>
        <v>0</v>
      </c>
      <c r="FC131" s="87" t="n">
        <f aca="false">IF(AND($U131&gt;FB$6,$U131&lt;=FC$6),+$T131,0)</f>
        <v>0</v>
      </c>
      <c r="FD131" s="87" t="n">
        <f aca="false">IF(AND($U131&gt;FC$6,$U131&lt;=FD$6),+$T131,0)</f>
        <v>0</v>
      </c>
      <c r="FE131" s="87" t="n">
        <f aca="false">IF(AND($U131&gt;FD$6,$U131&lt;=FE$6),+$T131,0)</f>
        <v>75</v>
      </c>
      <c r="FF131" s="87" t="n">
        <f aca="false">IF(AND($U131&gt;FE$6,$U131&lt;=FF$6),+$T131,0)</f>
        <v>0</v>
      </c>
      <c r="FG131" s="87" t="n">
        <f aca="false">IF(AND($U131&gt;FF$6,$U131&lt;=FG$6),+$T131,0)</f>
        <v>0</v>
      </c>
      <c r="FH131" s="87" t="n">
        <f aca="false">IF(AND($U131&gt;FG$6,$U131&lt;=FH$6),+$T131,0)</f>
        <v>0</v>
      </c>
      <c r="FI131" s="87" t="n">
        <f aca="false">IF(AND($U131&gt;FH$6,$U131&lt;=FI$6),+$T131,0)</f>
        <v>0</v>
      </c>
      <c r="FJ131" s="87" t="n">
        <f aca="false">IF(AND($U131&gt;FI$6,$U131&lt;=FJ$6),+$T131,0)</f>
        <v>0</v>
      </c>
      <c r="FK131" s="87" t="n">
        <f aca="false">IF(AND($U131&gt;FJ$6,$U131&lt;=FK$6),+$T131,0)</f>
        <v>0</v>
      </c>
      <c r="FL131" s="87" t="n">
        <f aca="false">IF(AND($U131&gt;FK$6,$U131&lt;=FL$6),+$T131,0)</f>
        <v>0</v>
      </c>
      <c r="FM131" s="87" t="n">
        <f aca="false">IF(AND($U131&gt;FL$6,$U131&lt;=FM$6),+$T131,0)</f>
        <v>0</v>
      </c>
      <c r="FN131" s="87" t="n">
        <f aca="false">IF(AND($U131&gt;FM$6,$U131&lt;=FN$6),+$T131,0)</f>
        <v>0</v>
      </c>
      <c r="FO131" s="87" t="n">
        <f aca="false">IF(AND($U131&gt;FN$6,$U131&lt;=FO$6),+$T131,0)</f>
        <v>0</v>
      </c>
      <c r="FP131" s="87" t="n">
        <f aca="false">IF(AND($U131&gt;FO$6,$U131&lt;=FP$6),+$T131,0)</f>
        <v>0</v>
      </c>
      <c r="FQ131" s="87" t="n">
        <f aca="false">IF(AND($U131&gt;FP$6,$U131&lt;=FQ$6),+$T131,0)</f>
        <v>0</v>
      </c>
      <c r="FR131" s="87" t="n">
        <f aca="false">IF(AND($U131&gt;FQ$6,$U131&lt;=FR$6),+$T131,0)</f>
        <v>0</v>
      </c>
      <c r="FS131" s="87" t="n">
        <f aca="false">IF(AND($U131&gt;FR$6,$U131&lt;=FS$6),+$T131,0)</f>
        <v>0</v>
      </c>
      <c r="FT131" s="87" t="n">
        <f aca="false">IF(AND($U131&gt;FS$6,$U131&lt;=FT$6),+$T131,0)</f>
        <v>0</v>
      </c>
      <c r="FU131" s="87" t="n">
        <f aca="false">IF(AND($U131&gt;FT$6,$U131&lt;=FU$6),+$T131,0)</f>
        <v>0</v>
      </c>
      <c r="FV131" s="87" t="n">
        <f aca="false">IF(AND($U131&gt;FU$6,$U131&lt;=FV$6),+$T131,0)</f>
        <v>0</v>
      </c>
      <c r="FW131" s="87" t="n">
        <f aca="false">IF(AND($U131&gt;FV$6,$U131&lt;=FW$6),+$T131,0)</f>
        <v>0</v>
      </c>
      <c r="FX131" s="87" t="n">
        <f aca="false">IF(AND($U131&gt;FW$6,$U131&lt;=FX$6),+$T131,0)</f>
        <v>0</v>
      </c>
      <c r="FY131" s="87" t="n">
        <f aca="false">IF(AND($U131&gt;FX$6,$U131&lt;=FY$6),+$T131,0)</f>
        <v>0</v>
      </c>
      <c r="FZ131" s="87" t="n">
        <f aca="false">IF(AND($U131&gt;FY$6,$U131&lt;=FZ$6),+$T131,0)</f>
        <v>0</v>
      </c>
      <c r="GA131" s="87" t="n">
        <f aca="false">IF(AND($U131&gt;FZ$6,$U131&lt;=GA$6),+$T131,0)</f>
        <v>0</v>
      </c>
      <c r="GB131" s="87" t="n">
        <f aca="false">IF(AND($U131&gt;GA$6,$U131&lt;=GB$6),+$T131,0)</f>
        <v>0</v>
      </c>
      <c r="GC131" s="18"/>
      <c r="GD131" s="65" t="n">
        <f aca="false">SUM($X131:$GC131)</f>
        <v>75</v>
      </c>
      <c r="GE131" s="65" t="n">
        <f aca="false">+GD131-T131</f>
        <v>0</v>
      </c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  <c r="GX131" s="18"/>
      <c r="GY131" s="18"/>
      <c r="GZ131" s="18"/>
      <c r="HA131" s="18"/>
      <c r="HB131" s="18"/>
      <c r="HC131" s="18"/>
      <c r="HD131" s="18"/>
      <c r="HE131" s="18"/>
      <c r="HF131" s="18"/>
      <c r="HG131" s="18"/>
      <c r="HH131" s="18"/>
      <c r="HI131" s="18"/>
      <c r="HJ131" s="18"/>
      <c r="HK131" s="18"/>
      <c r="HL131" s="18"/>
      <c r="HM131" s="18"/>
      <c r="HN131" s="18"/>
      <c r="HO131" s="18"/>
      <c r="HP131" s="18"/>
      <c r="HQ131" s="18"/>
      <c r="HR131" s="18"/>
      <c r="HS131" s="18"/>
      <c r="HT131" s="18"/>
      <c r="HU131" s="18"/>
      <c r="HV131" s="18"/>
      <c r="HW131" s="18"/>
      <c r="HX131" s="18"/>
      <c r="HY131" s="18"/>
      <c r="HZ131" s="18"/>
      <c r="IA131" s="18"/>
      <c r="IB131" s="18"/>
      <c r="IC131" s="18"/>
      <c r="ID131" s="18"/>
      <c r="IE131" s="18"/>
      <c r="IF131" s="18"/>
      <c r="IG131" s="18"/>
      <c r="IH131" s="18"/>
      <c r="II131" s="18"/>
      <c r="IJ131" s="18"/>
      <c r="IK131" s="18"/>
      <c r="IL131" s="18"/>
      <c r="IM131" s="18"/>
      <c r="IN131" s="18"/>
      <c r="IO131" s="18"/>
      <c r="IP131" s="18"/>
      <c r="IQ131" s="18"/>
      <c r="IR131" s="18"/>
      <c r="IS131" s="18"/>
      <c r="IT131" s="18"/>
      <c r="IU131" s="18"/>
      <c r="IV131" s="18"/>
      <c r="IW131" s="18"/>
    </row>
    <row r="132" customFormat="false" ht="12.75" hidden="false" customHeight="false" outlineLevel="0" collapsed="false">
      <c r="A132" s="96" t="n">
        <v>6</v>
      </c>
      <c r="B132" s="86" t="s">
        <v>260</v>
      </c>
      <c r="C132" s="97" t="s">
        <v>256</v>
      </c>
      <c r="D132" s="98" t="s">
        <v>295</v>
      </c>
      <c r="E132" s="44" t="s">
        <v>378</v>
      </c>
      <c r="F132" s="99" t="n">
        <v>37134</v>
      </c>
      <c r="G132" s="44"/>
      <c r="H132" s="100" t="s">
        <v>123</v>
      </c>
      <c r="I132" s="35" t="s">
        <v>379</v>
      </c>
      <c r="J132" s="39"/>
      <c r="K132" s="39"/>
      <c r="L132" s="101" t="s">
        <v>284</v>
      </c>
      <c r="M132" s="35"/>
      <c r="N132" s="35"/>
      <c r="O132" s="101"/>
      <c r="P132" s="101"/>
      <c r="Q132" s="101"/>
      <c r="R132" s="55" t="n">
        <v>102.915</v>
      </c>
      <c r="S132" s="101" t="s">
        <v>288</v>
      </c>
      <c r="T132" s="55" t="n">
        <f aca="false">IF($S132="USD",+$R132,VLOOKUP($S132,Rates!$A$3:$C$7,3)*$R132)</f>
        <v>102.915</v>
      </c>
      <c r="U132" s="102" t="n">
        <v>38078</v>
      </c>
      <c r="V132" s="18"/>
      <c r="W132" s="18"/>
      <c r="X132" s="87" t="n">
        <f aca="false">IF(AND($U132&gt;W$6,$U132&lt;=X$6),+$T132,0)</f>
        <v>0</v>
      </c>
      <c r="Y132" s="87" t="n">
        <f aca="false">IF(AND($U132&gt;X$6,$U132&lt;=Y$6),+$T132,0)</f>
        <v>0</v>
      </c>
      <c r="Z132" s="87" t="n">
        <f aca="false">IF(AND($U132&gt;Y$6,$U132&lt;=Z$6),+$T132,0)</f>
        <v>0</v>
      </c>
      <c r="AA132" s="87" t="n">
        <f aca="false">IF(AND($U132&gt;Z$6,$U132&lt;=AA$6),+$T132,0)</f>
        <v>0</v>
      </c>
      <c r="AB132" s="87" t="n">
        <f aca="false">IF(AND($U132&gt;AA$6,$U132&lt;=AB$6),+$T132,0)</f>
        <v>0</v>
      </c>
      <c r="AC132" s="87" t="n">
        <f aca="false">IF(AND($U132&gt;AB$6,$U132&lt;=AC$6),+$T132,0)</f>
        <v>0</v>
      </c>
      <c r="AD132" s="87" t="n">
        <f aca="false">IF(AND($U132&gt;AC$6,$U132&lt;=AD$6),+$T132,0)</f>
        <v>0</v>
      </c>
      <c r="AE132" s="87" t="n">
        <f aca="false">IF(AND($U132&gt;AD$6,$U132&lt;=AE$6),+$T132,0)</f>
        <v>0</v>
      </c>
      <c r="AF132" s="87" t="n">
        <f aca="false">IF(AND($U132&gt;AE$6,$U132&lt;=AF$6),+$T132,0)</f>
        <v>0</v>
      </c>
      <c r="AG132" s="87" t="n">
        <f aca="false">IF(AND($U132&gt;AF$6,$U132&lt;=AG$6),+$T132,0)</f>
        <v>0</v>
      </c>
      <c r="AH132" s="87" t="n">
        <f aca="false">IF(AND($U132&gt;AG$6,$U132&lt;=AH$6),+$T132,0)</f>
        <v>0</v>
      </c>
      <c r="AI132" s="87" t="n">
        <f aca="false">IF(AND($U132&gt;AH$6,$U132&lt;=AI$6),+$T132,0)</f>
        <v>102.915</v>
      </c>
      <c r="AJ132" s="87" t="n">
        <f aca="false">IF(AND($U132&gt;AI$6,$U132&lt;=AJ$6),+$T132,0)</f>
        <v>0</v>
      </c>
      <c r="AK132" s="87" t="n">
        <f aca="false">IF(AND($U132&gt;AJ$6,$U132&lt;=AK$6),+$T132,0)</f>
        <v>0</v>
      </c>
      <c r="AL132" s="87" t="n">
        <f aca="false">IF(AND($U132&gt;AK$6,$U132&lt;=AL$6),+$T132,0)</f>
        <v>0</v>
      </c>
      <c r="AM132" s="87" t="n">
        <f aca="false">IF(AND($U132&gt;AL$6,$U132&lt;=AM$6),+$T132,0)</f>
        <v>0</v>
      </c>
      <c r="AN132" s="87" t="n">
        <f aca="false">IF(AND($U132&gt;AM$6,$U132&lt;=AN$6),+$T132,0)</f>
        <v>0</v>
      </c>
      <c r="AO132" s="87" t="n">
        <f aca="false">IF(AND($U132&gt;AN$6,$U132&lt;=AO$6),+$T132,0)</f>
        <v>0</v>
      </c>
      <c r="AP132" s="87" t="n">
        <f aca="false">IF(AND($U132&gt;AO$6,$U132&lt;=AP$6),+$T132,0)</f>
        <v>0</v>
      </c>
      <c r="AQ132" s="87" t="n">
        <f aca="false">IF(AND($U132&gt;AP$6,$U132&lt;=AQ$6),+$T132,0)</f>
        <v>0</v>
      </c>
      <c r="AR132" s="87" t="n">
        <f aca="false">IF(AND($U132&gt;AQ$6,$U132&lt;=AR$6),+$T132,0)</f>
        <v>0</v>
      </c>
      <c r="AS132" s="87" t="n">
        <f aca="false">IF(AND($U132&gt;AR$6,$U132&lt;=AS$6),+$T132,0)</f>
        <v>0</v>
      </c>
      <c r="AT132" s="87" t="n">
        <f aca="false">IF(AND($U132&gt;AS$6,$U132&lt;=AT$6),+$T132,0)</f>
        <v>0</v>
      </c>
      <c r="AU132" s="87" t="n">
        <f aca="false">IF(AND($U132&gt;AT$6,$U132&lt;=AU$6),+$T132,0)</f>
        <v>0</v>
      </c>
      <c r="AV132" s="87" t="n">
        <f aca="false">IF(AND($U132&gt;AU$6,$U132&lt;=AV$6),+$T132,0)</f>
        <v>0</v>
      </c>
      <c r="AW132" s="87" t="n">
        <f aca="false">IF(AND($U132&gt;AV$6,$U132&lt;=AW$6),+$T132,0)</f>
        <v>0</v>
      </c>
      <c r="AX132" s="87" t="n">
        <f aca="false">IF(AND($U132&gt;AW$6,$U132&lt;=AX$6),+$T132,0)</f>
        <v>0</v>
      </c>
      <c r="AY132" s="87" t="n">
        <f aca="false">IF(AND($U132&gt;AX$6,$U132&lt;=AY$6),+$T132,0)</f>
        <v>0</v>
      </c>
      <c r="AZ132" s="87" t="n">
        <f aca="false">IF(AND($U132&gt;AY$6,$U132&lt;=AZ$6),+$T132,0)</f>
        <v>0</v>
      </c>
      <c r="BA132" s="87" t="n">
        <f aca="false">IF(AND($U132&gt;AZ$6,$U132&lt;=BA$6),+$T132,0)</f>
        <v>0</v>
      </c>
      <c r="BB132" s="87" t="n">
        <f aca="false">IF(AND($U132&gt;BA$6,$U132&lt;=BB$6),+$T132,0)</f>
        <v>0</v>
      </c>
      <c r="BC132" s="87" t="n">
        <f aca="false">IF(AND($U132&gt;BB$6,$U132&lt;=BC$6),+$T132,0)</f>
        <v>0</v>
      </c>
      <c r="BD132" s="87" t="n">
        <f aca="false">IF(AND($U132&gt;BC$6,$U132&lt;=BD$6),+$T132,0)</f>
        <v>0</v>
      </c>
      <c r="BE132" s="87" t="n">
        <f aca="false">IF(AND($U132&gt;BD$6,$U132&lt;=BE$6),+$T132,0)</f>
        <v>0</v>
      </c>
      <c r="BF132" s="87" t="n">
        <f aca="false">IF(AND($U132&gt;BE$6,$U132&lt;=BF$6),+$T132,0)</f>
        <v>0</v>
      </c>
      <c r="BG132" s="87" t="n">
        <f aca="false">IF(AND($U132&gt;BF$6,$U132&lt;=BG$6),+$T132,0)</f>
        <v>0</v>
      </c>
      <c r="BH132" s="87" t="n">
        <f aca="false">IF(AND($U132&gt;BG$6,$U132&lt;=BH$6),+$T132,0)</f>
        <v>0</v>
      </c>
      <c r="BI132" s="87" t="n">
        <f aca="false">IF(AND($U132&gt;BH$6,$U132&lt;=BI$6),+$T132,0)</f>
        <v>0</v>
      </c>
      <c r="BJ132" s="87" t="n">
        <f aca="false">IF(AND($U132&gt;BI$6,$U132&lt;=BJ$6),+$T132,0)</f>
        <v>0</v>
      </c>
      <c r="BK132" s="87" t="n">
        <f aca="false">IF(AND($U132&gt;BJ$6,$U132&lt;=BK$6),+$T132,0)</f>
        <v>0</v>
      </c>
      <c r="BL132" s="87" t="n">
        <f aca="false">IF(AND($U132&gt;BK$6,$U132&lt;=BL$6),+$T132,0)</f>
        <v>0</v>
      </c>
      <c r="BM132" s="87" t="n">
        <f aca="false">IF(AND($U132&gt;BL$6,$U132&lt;=BM$6),+$T132,0)</f>
        <v>0</v>
      </c>
      <c r="BN132" s="87" t="n">
        <f aca="false">IF(AND($U132&gt;BM$6,$U132&lt;=BN$6),+$T132,0)</f>
        <v>0</v>
      </c>
      <c r="BO132" s="87" t="n">
        <f aca="false">IF(AND($U132&gt;BN$6,$U132&lt;=BO$6),+$T132,0)</f>
        <v>0</v>
      </c>
      <c r="BP132" s="87" t="n">
        <f aca="false">IF(AND($U132&gt;BO$6,$U132&lt;=BP$6),+$T132,0)</f>
        <v>0</v>
      </c>
      <c r="BQ132" s="87" t="n">
        <f aca="false">IF(AND($U132&gt;BP$6,$U132&lt;=BQ$6),+$T132,0)</f>
        <v>0</v>
      </c>
      <c r="BR132" s="87" t="n">
        <f aca="false">IF(AND($U132&gt;BQ$6,$U132&lt;=BR$6),+$T132,0)</f>
        <v>0</v>
      </c>
      <c r="BS132" s="87" t="n">
        <f aca="false">IF(AND($U132&gt;BR$6,$U132&lt;=BS$6),+$T132,0)</f>
        <v>0</v>
      </c>
      <c r="BT132" s="87" t="n">
        <f aca="false">IF(AND($U132&gt;BS$6,$U132&lt;=BT$6),+$T132,0)</f>
        <v>0</v>
      </c>
      <c r="BU132" s="87" t="n">
        <f aca="false">IF(AND($U132&gt;BT$6,$U132&lt;=BU$6),+$T132,0)</f>
        <v>0</v>
      </c>
      <c r="BV132" s="87" t="n">
        <f aca="false">IF(AND($U132&gt;BU$6,$U132&lt;=BV$6),+$T132,0)</f>
        <v>0</v>
      </c>
      <c r="BW132" s="87" t="n">
        <f aca="false">IF(AND($U132&gt;BV$6,$U132&lt;=BW$6),+$T132,0)</f>
        <v>0</v>
      </c>
      <c r="BX132" s="87" t="n">
        <f aca="false">IF(AND($U132&gt;BW$6,$U132&lt;=BX$6),+$T132,0)</f>
        <v>0</v>
      </c>
      <c r="BY132" s="87" t="n">
        <f aca="false">IF(AND($U132&gt;BX$6,$U132&lt;=BY$6),+$T132,0)</f>
        <v>0</v>
      </c>
      <c r="BZ132" s="87" t="n">
        <f aca="false">IF(AND($U132&gt;BY$6,$U132&lt;=BZ$6),+$T132,0)</f>
        <v>0</v>
      </c>
      <c r="CA132" s="87" t="n">
        <f aca="false">IF(AND($U132&gt;BZ$6,$U132&lt;=CA$6),+$T132,0)</f>
        <v>0</v>
      </c>
      <c r="CB132" s="87" t="n">
        <f aca="false">IF(AND($U132&gt;CA$6,$U132&lt;=CB$6),+$T132,0)</f>
        <v>0</v>
      </c>
      <c r="CC132" s="87" t="n">
        <f aca="false">IF(AND($U132&gt;CB$6,$U132&lt;=CC$6),+$T132,0)</f>
        <v>0</v>
      </c>
      <c r="CD132" s="87" t="n">
        <f aca="false">IF(AND($U132&gt;CC$6,$U132&lt;=CD$6),+$T132,0)</f>
        <v>0</v>
      </c>
      <c r="CE132" s="87" t="n">
        <f aca="false">IF(AND($U132&gt;CD$6,$U132&lt;=CE$6),+$T132,0)</f>
        <v>0</v>
      </c>
      <c r="CF132" s="87" t="n">
        <f aca="false">IF(AND($U132&gt;CE$6,$U132&lt;=CF$6),+$T132,0)</f>
        <v>0</v>
      </c>
      <c r="CG132" s="87" t="n">
        <f aca="false">IF(AND($U132&gt;CF$6,$U132&lt;=CG$6),+$T132,0)</f>
        <v>0</v>
      </c>
      <c r="CH132" s="87" t="n">
        <f aca="false">IF(AND($U132&gt;CG$6,$U132&lt;=CH$6),+$T132,0)</f>
        <v>0</v>
      </c>
      <c r="CI132" s="87" t="n">
        <f aca="false">IF(AND($U132&gt;CH$6,$U132&lt;=CI$6),+$T132,0)</f>
        <v>0</v>
      </c>
      <c r="CJ132" s="87" t="n">
        <f aca="false">IF(AND($U132&gt;CI$6,$U132&lt;=CJ$6),+$T132,0)</f>
        <v>0</v>
      </c>
      <c r="CK132" s="87" t="n">
        <f aca="false">IF(AND($U132&gt;CJ$6,$U132&lt;=CK$6),+$T132,0)</f>
        <v>0</v>
      </c>
      <c r="CL132" s="87" t="n">
        <f aca="false">IF(AND($U132&gt;CK$6,$U132&lt;=CL$6),+$T132,0)</f>
        <v>0</v>
      </c>
      <c r="CM132" s="87" t="n">
        <f aca="false">IF(AND($U132&gt;CL$6,$U132&lt;=CM$6),+$T132,0)</f>
        <v>0</v>
      </c>
      <c r="CN132" s="87" t="n">
        <f aca="false">IF(AND($U132&gt;CM$6,$U132&lt;=CN$6),+$T132,0)</f>
        <v>0</v>
      </c>
      <c r="CO132" s="87" t="n">
        <f aca="false">IF(AND($U132&gt;CN$6,$U132&lt;=CO$6),+$T132,0)</f>
        <v>0</v>
      </c>
      <c r="CP132" s="87" t="n">
        <f aca="false">IF(AND($U132&gt;CO$6,$U132&lt;=CP$6),+$T132,0)</f>
        <v>0</v>
      </c>
      <c r="CQ132" s="87" t="n">
        <f aca="false">IF(AND($U132&gt;CP$6,$U132&lt;=CQ$6),+$T132,0)</f>
        <v>0</v>
      </c>
      <c r="CR132" s="87" t="n">
        <f aca="false">IF(AND($U132&gt;CQ$6,$U132&lt;=CR$6),+$T132,0)</f>
        <v>0</v>
      </c>
      <c r="CS132" s="87" t="n">
        <f aca="false">IF(AND($U132&gt;CR$6,$U132&lt;=CS$6),+$T132,0)</f>
        <v>0</v>
      </c>
      <c r="CT132" s="87" t="n">
        <f aca="false">IF(AND($U132&gt;CS$6,$U132&lt;=CT$6),+$T132,0)</f>
        <v>0</v>
      </c>
      <c r="CU132" s="87" t="n">
        <f aca="false">IF(AND($U132&gt;CT$6,$U132&lt;=CU$6),+$T132,0)</f>
        <v>0</v>
      </c>
      <c r="CV132" s="87" t="n">
        <f aca="false">IF(AND($U132&gt;CU$6,$U132&lt;=CV$6),+$T132,0)</f>
        <v>0</v>
      </c>
      <c r="CW132" s="87" t="n">
        <f aca="false">IF(AND($U132&gt;CV$6,$U132&lt;=CW$6),+$T132,0)</f>
        <v>0</v>
      </c>
      <c r="CX132" s="87" t="n">
        <f aca="false">IF(AND($U132&gt;CW$6,$U132&lt;=CX$6),+$T132,0)</f>
        <v>0</v>
      </c>
      <c r="CY132" s="87" t="n">
        <f aca="false">IF(AND($U132&gt;CX$6,$U132&lt;=CY$6),+$T132,0)</f>
        <v>0</v>
      </c>
      <c r="CZ132" s="87" t="n">
        <f aca="false">IF(AND($U132&gt;CY$6,$U132&lt;=CZ$6),+$T132,0)</f>
        <v>0</v>
      </c>
      <c r="DA132" s="87" t="n">
        <f aca="false">IF(AND($U132&gt;CZ$6,$U132&lt;=DA$6),+$T132,0)</f>
        <v>0</v>
      </c>
      <c r="DB132" s="87" t="n">
        <f aca="false">IF(AND($U132&gt;DA$6,$U132&lt;=DB$6),+$T132,0)</f>
        <v>0</v>
      </c>
      <c r="DC132" s="87" t="n">
        <f aca="false">IF(AND($U132&gt;DB$6,$U132&lt;=DC$6),+$T132,0)</f>
        <v>0</v>
      </c>
      <c r="DD132" s="87" t="n">
        <f aca="false">IF(AND($U132&gt;DC$6,$U132&lt;=DD$6),+$T132,0)</f>
        <v>0</v>
      </c>
      <c r="DE132" s="87" t="n">
        <f aca="false">IF(AND($U132&gt;DD$6,$U132&lt;=DE$6),+$T132,0)</f>
        <v>0</v>
      </c>
      <c r="DF132" s="87" t="n">
        <f aca="false">IF(AND($U132&gt;DE$6,$U132&lt;=DF$6),+$T132,0)</f>
        <v>0</v>
      </c>
      <c r="DG132" s="87" t="n">
        <f aca="false">IF(AND($U132&gt;DF$6,$U132&lt;=DG$6),+$T132,0)</f>
        <v>0</v>
      </c>
      <c r="DH132" s="87" t="n">
        <f aca="false">IF(AND($U132&gt;DG$6,$U132&lt;=DH$6),+$T132,0)</f>
        <v>0</v>
      </c>
      <c r="DI132" s="87" t="n">
        <f aca="false">IF(AND($U132&gt;DH$6,$U132&lt;=DI$6),+$T132,0)</f>
        <v>0</v>
      </c>
      <c r="DJ132" s="87" t="n">
        <f aca="false">IF(AND($U132&gt;DI$6,$U132&lt;=DJ$6),+$T132,0)</f>
        <v>0</v>
      </c>
      <c r="DK132" s="87" t="n">
        <f aca="false">IF(AND($U132&gt;DJ$6,$U132&lt;=DK$6),+$T132,0)</f>
        <v>0</v>
      </c>
      <c r="DL132" s="87" t="n">
        <f aca="false">IF(AND($U132&gt;DK$6,$U132&lt;=DL$6),+$T132,0)</f>
        <v>0</v>
      </c>
      <c r="DM132" s="87" t="n">
        <f aca="false">IF(AND($U132&gt;DL$6,$U132&lt;=DM$6),+$T132,0)</f>
        <v>0</v>
      </c>
      <c r="DN132" s="87" t="n">
        <f aca="false">IF(AND($U132&gt;DM$6,$U132&lt;=DN$6),+$T132,0)</f>
        <v>0</v>
      </c>
      <c r="DO132" s="87" t="n">
        <f aca="false">IF(AND($U132&gt;DN$6,$U132&lt;=DO$6),+$T132,0)</f>
        <v>0</v>
      </c>
      <c r="DP132" s="87" t="n">
        <f aca="false">IF(AND($U132&gt;DO$6,$U132&lt;=DP$6),+$T132,0)</f>
        <v>0</v>
      </c>
      <c r="DQ132" s="87" t="n">
        <f aca="false">IF(AND($U132&gt;DP$6,$U132&lt;=DQ$6),+$T132,0)</f>
        <v>0</v>
      </c>
      <c r="DR132" s="87" t="n">
        <f aca="false">IF(AND($U132&gt;DQ$6,$U132&lt;=DR$6),+$T132,0)</f>
        <v>0</v>
      </c>
      <c r="DS132" s="87" t="n">
        <f aca="false">IF(AND($U132&gt;DR$6,$U132&lt;=DS$6),+$T132,0)</f>
        <v>0</v>
      </c>
      <c r="DT132" s="87" t="n">
        <f aca="false">IF(AND($U132&gt;DS$6,$U132&lt;=DT$6),+$T132,0)</f>
        <v>0</v>
      </c>
      <c r="DU132" s="87" t="n">
        <f aca="false">IF(AND($U132&gt;DT$6,$U132&lt;=DU$6),+$T132,0)</f>
        <v>0</v>
      </c>
      <c r="DV132" s="87" t="n">
        <f aca="false">IF(AND($U132&gt;DU$6,$U132&lt;=DV$6),+$T132,0)</f>
        <v>0</v>
      </c>
      <c r="DW132" s="87" t="n">
        <f aca="false">IF(AND($U132&gt;DV$6,$U132&lt;=DW$6),+$T132,0)</f>
        <v>0</v>
      </c>
      <c r="DX132" s="87" t="n">
        <f aca="false">IF(AND($U132&gt;DW$6,$U132&lt;=DX$6),+$T132,0)</f>
        <v>0</v>
      </c>
      <c r="DY132" s="87" t="n">
        <f aca="false">IF(AND($U132&gt;DX$6,$U132&lt;=DY$6),+$T132,0)</f>
        <v>0</v>
      </c>
      <c r="DZ132" s="87" t="n">
        <f aca="false">IF(AND($U132&gt;DY$6,$U132&lt;=DZ$6),+$T132,0)</f>
        <v>0</v>
      </c>
      <c r="EA132" s="87" t="n">
        <f aca="false">IF(AND($U132&gt;DZ$6,$U132&lt;=EA$6),+$T132,0)</f>
        <v>0</v>
      </c>
      <c r="EB132" s="87" t="n">
        <f aca="false">IF(AND($U132&gt;EA$6,$U132&lt;=EB$6),+$T132,0)</f>
        <v>0</v>
      </c>
      <c r="EC132" s="87" t="n">
        <f aca="false">IF(AND($U132&gt;EB$6,$U132&lt;=EC$6),+$T132,0)</f>
        <v>0</v>
      </c>
      <c r="ED132" s="87" t="n">
        <f aca="false">IF(AND($U132&gt;EC$6,$U132&lt;=ED$6),+$T132,0)</f>
        <v>0</v>
      </c>
      <c r="EE132" s="87" t="n">
        <f aca="false">IF(AND($U132&gt;ED$6,$U132&lt;=EE$6),+$T132,0)</f>
        <v>0</v>
      </c>
      <c r="EF132" s="87" t="n">
        <f aca="false">IF(AND($U132&gt;EE$6,$U132&lt;=EF$6),+$T132,0)</f>
        <v>0</v>
      </c>
      <c r="EG132" s="87" t="n">
        <f aca="false">IF(AND($U132&gt;EF$6,$U132&lt;=EG$6),+$T132,0)</f>
        <v>0</v>
      </c>
      <c r="EH132" s="87" t="n">
        <f aca="false">IF(AND($U132&gt;EG$6,$U132&lt;=EH$6),+$T132,0)</f>
        <v>0</v>
      </c>
      <c r="EI132" s="87" t="n">
        <f aca="false">IF(AND($U132&gt;EH$6,$U132&lt;=EI$6),+$T132,0)</f>
        <v>0</v>
      </c>
      <c r="EJ132" s="87" t="n">
        <f aca="false">IF(AND($U132&gt;EI$6,$U132&lt;=EJ$6),+$T132,0)</f>
        <v>0</v>
      </c>
      <c r="EK132" s="87" t="n">
        <f aca="false">IF(AND($U132&gt;EJ$6,$U132&lt;=EK$6),+$T132,0)</f>
        <v>0</v>
      </c>
      <c r="EL132" s="87" t="n">
        <f aca="false">IF(AND($U132&gt;EK$6,$U132&lt;=EL$6),+$T132,0)</f>
        <v>0</v>
      </c>
      <c r="EM132" s="87" t="n">
        <f aca="false">IF(AND($U132&gt;EL$6,$U132&lt;=EM$6),+$T132,0)</f>
        <v>0</v>
      </c>
      <c r="EN132" s="87" t="n">
        <f aca="false">IF(AND($U132&gt;EM$6,$U132&lt;=EN$6),+$T132,0)</f>
        <v>0</v>
      </c>
      <c r="EO132" s="87" t="n">
        <f aca="false">IF(AND($U132&gt;EN$6,$U132&lt;=EO$6),+$T132,0)</f>
        <v>0</v>
      </c>
      <c r="EP132" s="87" t="n">
        <f aca="false">IF(AND($U132&gt;EO$6,$U132&lt;=EP$6),+$T132,0)</f>
        <v>0</v>
      </c>
      <c r="EQ132" s="87" t="n">
        <f aca="false">IF(AND($U132&gt;EP$6,$U132&lt;=EQ$6),+$T132,0)</f>
        <v>0</v>
      </c>
      <c r="ER132" s="87" t="n">
        <f aca="false">IF(AND($U132&gt;EQ$6,$U132&lt;=ER$6),+$T132,0)</f>
        <v>0</v>
      </c>
      <c r="ES132" s="87" t="n">
        <f aca="false">IF(AND($U132&gt;ER$6,$U132&lt;=ES$6),+$T132,0)</f>
        <v>0</v>
      </c>
      <c r="ET132" s="87" t="n">
        <f aca="false">IF(AND($U132&gt;ES$6,$U132&lt;=ET$6),+$T132,0)</f>
        <v>0</v>
      </c>
      <c r="EU132" s="87" t="n">
        <f aca="false">IF(AND($U132&gt;ET$6,$U132&lt;=EU$6),+$T132,0)</f>
        <v>0</v>
      </c>
      <c r="EV132" s="87" t="n">
        <f aca="false">IF(AND($U132&gt;EU$6,$U132&lt;=EV$6),+$T132,0)</f>
        <v>0</v>
      </c>
      <c r="EW132" s="87" t="n">
        <f aca="false">IF(AND($U132&gt;EV$6,$U132&lt;=EW$6),+$T132,0)</f>
        <v>0</v>
      </c>
      <c r="EX132" s="87" t="n">
        <f aca="false">IF(AND($U132&gt;EW$6,$U132&lt;=EX$6),+$T132,0)</f>
        <v>0</v>
      </c>
      <c r="EY132" s="87" t="n">
        <f aca="false">IF(AND($U132&gt;EX$6,$U132&lt;=EY$6),+$T132,0)</f>
        <v>0</v>
      </c>
      <c r="EZ132" s="87" t="n">
        <f aca="false">IF(AND($U132&gt;EY$6,$U132&lt;=EZ$6),+$T132,0)</f>
        <v>0</v>
      </c>
      <c r="FA132" s="87" t="n">
        <f aca="false">IF(AND($U132&gt;EZ$6,$U132&lt;=FA$6),+$T132,0)</f>
        <v>0</v>
      </c>
      <c r="FB132" s="87" t="n">
        <f aca="false">IF(AND($U132&gt;FA$6,$U132&lt;=FB$6),+$T132,0)</f>
        <v>0</v>
      </c>
      <c r="FC132" s="87" t="n">
        <f aca="false">IF(AND($U132&gt;FB$6,$U132&lt;=FC$6),+$T132,0)</f>
        <v>0</v>
      </c>
      <c r="FD132" s="87" t="n">
        <f aca="false">IF(AND($U132&gt;FC$6,$U132&lt;=FD$6),+$T132,0)</f>
        <v>0</v>
      </c>
      <c r="FE132" s="87" t="n">
        <f aca="false">IF(AND($U132&gt;FD$6,$U132&lt;=FE$6),+$T132,0)</f>
        <v>0</v>
      </c>
      <c r="FF132" s="87" t="n">
        <f aca="false">IF(AND($U132&gt;FE$6,$U132&lt;=FF$6),+$T132,0)</f>
        <v>0</v>
      </c>
      <c r="FG132" s="87" t="n">
        <f aca="false">IF(AND($U132&gt;FF$6,$U132&lt;=FG$6),+$T132,0)</f>
        <v>0</v>
      </c>
      <c r="FH132" s="87" t="n">
        <f aca="false">IF(AND($U132&gt;FG$6,$U132&lt;=FH$6),+$T132,0)</f>
        <v>0</v>
      </c>
      <c r="FI132" s="87" t="n">
        <f aca="false">IF(AND($U132&gt;FH$6,$U132&lt;=FI$6),+$T132,0)</f>
        <v>0</v>
      </c>
      <c r="FJ132" s="87" t="n">
        <f aca="false">IF(AND($U132&gt;FI$6,$U132&lt;=FJ$6),+$T132,0)</f>
        <v>0</v>
      </c>
      <c r="FK132" s="87" t="n">
        <f aca="false">IF(AND($U132&gt;FJ$6,$U132&lt;=FK$6),+$T132,0)</f>
        <v>0</v>
      </c>
      <c r="FL132" s="87" t="n">
        <f aca="false">IF(AND($U132&gt;FK$6,$U132&lt;=FL$6),+$T132,0)</f>
        <v>0</v>
      </c>
      <c r="FM132" s="87" t="n">
        <f aca="false">IF(AND($U132&gt;FL$6,$U132&lt;=FM$6),+$T132,0)</f>
        <v>0</v>
      </c>
      <c r="FN132" s="87" t="n">
        <f aca="false">IF(AND($U132&gt;FM$6,$U132&lt;=FN$6),+$T132,0)</f>
        <v>0</v>
      </c>
      <c r="FO132" s="87" t="n">
        <f aca="false">IF(AND($U132&gt;FN$6,$U132&lt;=FO$6),+$T132,0)</f>
        <v>0</v>
      </c>
      <c r="FP132" s="87" t="n">
        <f aca="false">IF(AND($U132&gt;FO$6,$U132&lt;=FP$6),+$T132,0)</f>
        <v>0</v>
      </c>
      <c r="FQ132" s="87" t="n">
        <f aca="false">IF(AND($U132&gt;FP$6,$U132&lt;=FQ$6),+$T132,0)</f>
        <v>0</v>
      </c>
      <c r="FR132" s="87" t="n">
        <f aca="false">IF(AND($U132&gt;FQ$6,$U132&lt;=FR$6),+$T132,0)</f>
        <v>0</v>
      </c>
      <c r="FS132" s="87" t="n">
        <f aca="false">IF(AND($U132&gt;FR$6,$U132&lt;=FS$6),+$T132,0)</f>
        <v>0</v>
      </c>
      <c r="FT132" s="87" t="n">
        <f aca="false">IF(AND($U132&gt;FS$6,$U132&lt;=FT$6),+$T132,0)</f>
        <v>0</v>
      </c>
      <c r="FU132" s="87" t="n">
        <f aca="false">IF(AND($U132&gt;FT$6,$U132&lt;=FU$6),+$T132,0)</f>
        <v>0</v>
      </c>
      <c r="FV132" s="87" t="n">
        <f aca="false">IF(AND($U132&gt;FU$6,$U132&lt;=FV$6),+$T132,0)</f>
        <v>0</v>
      </c>
      <c r="FW132" s="87" t="n">
        <f aca="false">IF(AND($U132&gt;FV$6,$U132&lt;=FW$6),+$T132,0)</f>
        <v>0</v>
      </c>
      <c r="FX132" s="87" t="n">
        <f aca="false">IF(AND($U132&gt;FW$6,$U132&lt;=FX$6),+$T132,0)</f>
        <v>0</v>
      </c>
      <c r="FY132" s="87" t="n">
        <f aca="false">IF(AND($U132&gt;FX$6,$U132&lt;=FY$6),+$T132,0)</f>
        <v>0</v>
      </c>
      <c r="FZ132" s="87" t="n">
        <f aca="false">IF(AND($U132&gt;FY$6,$U132&lt;=FZ$6),+$T132,0)</f>
        <v>0</v>
      </c>
      <c r="GA132" s="87" t="n">
        <f aca="false">IF(AND($U132&gt;FZ$6,$U132&lt;=GA$6),+$T132,0)</f>
        <v>0</v>
      </c>
      <c r="GB132" s="87" t="n">
        <f aca="false">IF(AND($U132&gt;GA$6,$U132&lt;=GB$6),+$T132,0)</f>
        <v>0</v>
      </c>
      <c r="GC132" s="18"/>
      <c r="GD132" s="65" t="n">
        <f aca="false">SUM($X132:$GC132)</f>
        <v>102.915</v>
      </c>
      <c r="GE132" s="65" t="n">
        <f aca="false">+GD132-T132</f>
        <v>0</v>
      </c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  <c r="GX132" s="18"/>
      <c r="GY132" s="18"/>
      <c r="GZ132" s="18"/>
      <c r="HA132" s="18"/>
      <c r="HB132" s="18"/>
      <c r="HC132" s="18"/>
      <c r="HD132" s="18"/>
      <c r="HE132" s="18"/>
      <c r="HF132" s="18"/>
      <c r="HG132" s="18"/>
      <c r="HH132" s="18"/>
      <c r="HI132" s="18"/>
      <c r="HJ132" s="18"/>
      <c r="HK132" s="18"/>
      <c r="HL132" s="18"/>
      <c r="HM132" s="18"/>
      <c r="HN132" s="18"/>
      <c r="HO132" s="18"/>
      <c r="HP132" s="18"/>
      <c r="HQ132" s="18"/>
      <c r="HR132" s="18"/>
      <c r="HS132" s="18"/>
      <c r="HT132" s="18"/>
      <c r="HU132" s="18"/>
      <c r="HV132" s="18"/>
      <c r="HW132" s="18"/>
      <c r="HX132" s="18"/>
      <c r="HY132" s="18"/>
      <c r="HZ132" s="18"/>
      <c r="IA132" s="18"/>
      <c r="IB132" s="18"/>
      <c r="IC132" s="18"/>
      <c r="ID132" s="18"/>
      <c r="IE132" s="18"/>
      <c r="IF132" s="18"/>
      <c r="IG132" s="18"/>
      <c r="IH132" s="18"/>
      <c r="II132" s="18"/>
      <c r="IJ132" s="18"/>
      <c r="IK132" s="18"/>
      <c r="IL132" s="18"/>
      <c r="IM132" s="18"/>
      <c r="IN132" s="18"/>
      <c r="IO132" s="18"/>
      <c r="IP132" s="18"/>
      <c r="IQ132" s="18"/>
      <c r="IR132" s="18"/>
      <c r="IS132" s="18"/>
      <c r="IT132" s="18"/>
      <c r="IU132" s="18"/>
      <c r="IV132" s="18"/>
      <c r="IW132" s="18"/>
    </row>
    <row r="133" customFormat="false" ht="12.75" hidden="false" customHeight="false" outlineLevel="0" collapsed="false">
      <c r="A133" s="96" t="n">
        <v>6</v>
      </c>
      <c r="B133" s="86" t="s">
        <v>260</v>
      </c>
      <c r="C133" s="97" t="s">
        <v>256</v>
      </c>
      <c r="D133" s="98" t="s">
        <v>295</v>
      </c>
      <c r="E133" s="44" t="s">
        <v>378</v>
      </c>
      <c r="F133" s="99" t="n">
        <v>37134</v>
      </c>
      <c r="G133" s="44"/>
      <c r="H133" s="100" t="s">
        <v>123</v>
      </c>
      <c r="I133" s="35" t="s">
        <v>379</v>
      </c>
      <c r="J133" s="39"/>
      <c r="K133" s="39"/>
      <c r="L133" s="101" t="s">
        <v>284</v>
      </c>
      <c r="M133" s="35"/>
      <c r="N133" s="35"/>
      <c r="O133" s="101"/>
      <c r="P133" s="101"/>
      <c r="Q133" s="101"/>
      <c r="R133" s="55" t="n">
        <v>0.088</v>
      </c>
      <c r="S133" s="101" t="s">
        <v>288</v>
      </c>
      <c r="T133" s="55" t="n">
        <f aca="false">IF($S133="USD",+$R133,VLOOKUP($S133,Rates!$A$3:$C$7,3)*$R133)</f>
        <v>0.088</v>
      </c>
      <c r="U133" s="102" t="n">
        <v>38837</v>
      </c>
      <c r="V133" s="18"/>
      <c r="W133" s="18"/>
      <c r="X133" s="87" t="n">
        <f aca="false">IF(AND($U133&gt;W$6,$U133&lt;=X$6),+$T133,0)</f>
        <v>0</v>
      </c>
      <c r="Y133" s="87" t="n">
        <f aca="false">IF(AND($U133&gt;X$6,$U133&lt;=Y$6),+$T133,0)</f>
        <v>0</v>
      </c>
      <c r="Z133" s="87" t="n">
        <f aca="false">IF(AND($U133&gt;Y$6,$U133&lt;=Z$6),+$T133,0)</f>
        <v>0</v>
      </c>
      <c r="AA133" s="87" t="n">
        <f aca="false">IF(AND($U133&gt;Z$6,$U133&lt;=AA$6),+$T133,0)</f>
        <v>0</v>
      </c>
      <c r="AB133" s="87" t="n">
        <f aca="false">IF(AND($U133&gt;AA$6,$U133&lt;=AB$6),+$T133,0)</f>
        <v>0</v>
      </c>
      <c r="AC133" s="87" t="n">
        <f aca="false">IF(AND($U133&gt;AB$6,$U133&lt;=AC$6),+$T133,0)</f>
        <v>0</v>
      </c>
      <c r="AD133" s="87" t="n">
        <f aca="false">IF(AND($U133&gt;AC$6,$U133&lt;=AD$6),+$T133,0)</f>
        <v>0</v>
      </c>
      <c r="AE133" s="87" t="n">
        <f aca="false">IF(AND($U133&gt;AD$6,$U133&lt;=AE$6),+$T133,0)</f>
        <v>0</v>
      </c>
      <c r="AF133" s="87" t="n">
        <f aca="false">IF(AND($U133&gt;AE$6,$U133&lt;=AF$6),+$T133,0)</f>
        <v>0</v>
      </c>
      <c r="AG133" s="87" t="n">
        <f aca="false">IF(AND($U133&gt;AF$6,$U133&lt;=AG$6),+$T133,0)</f>
        <v>0</v>
      </c>
      <c r="AH133" s="87" t="n">
        <f aca="false">IF(AND($U133&gt;AG$6,$U133&lt;=AH$6),+$T133,0)</f>
        <v>0</v>
      </c>
      <c r="AI133" s="87" t="n">
        <f aca="false">IF(AND($U133&gt;AH$6,$U133&lt;=AI$6),+$T133,0)</f>
        <v>0</v>
      </c>
      <c r="AJ133" s="87" t="n">
        <f aca="false">IF(AND($U133&gt;AI$6,$U133&lt;=AJ$6),+$T133,0)</f>
        <v>0</v>
      </c>
      <c r="AK133" s="87" t="n">
        <f aca="false">IF(AND($U133&gt;AJ$6,$U133&lt;=AK$6),+$T133,0)</f>
        <v>0</v>
      </c>
      <c r="AL133" s="87" t="n">
        <f aca="false">IF(AND($U133&gt;AK$6,$U133&lt;=AL$6),+$T133,0)</f>
        <v>0</v>
      </c>
      <c r="AM133" s="87" t="n">
        <f aca="false">IF(AND($U133&gt;AL$6,$U133&lt;=AM$6),+$T133,0)</f>
        <v>0</v>
      </c>
      <c r="AN133" s="87" t="n">
        <f aca="false">IF(AND($U133&gt;AM$6,$U133&lt;=AN$6),+$T133,0)</f>
        <v>0</v>
      </c>
      <c r="AO133" s="87" t="n">
        <f aca="false">IF(AND($U133&gt;AN$6,$U133&lt;=AO$6),+$T133,0)</f>
        <v>0</v>
      </c>
      <c r="AP133" s="87" t="n">
        <f aca="false">IF(AND($U133&gt;AO$6,$U133&lt;=AP$6),+$T133,0)</f>
        <v>0</v>
      </c>
      <c r="AQ133" s="87" t="n">
        <f aca="false">IF(AND($U133&gt;AP$6,$U133&lt;=AQ$6),+$T133,0)</f>
        <v>0.088</v>
      </c>
      <c r="AR133" s="87" t="n">
        <f aca="false">IF(AND($U133&gt;AQ$6,$U133&lt;=AR$6),+$T133,0)</f>
        <v>0</v>
      </c>
      <c r="AS133" s="87" t="n">
        <f aca="false">IF(AND($U133&gt;AR$6,$U133&lt;=AS$6),+$T133,0)</f>
        <v>0</v>
      </c>
      <c r="AT133" s="87" t="n">
        <f aca="false">IF(AND($U133&gt;AS$6,$U133&lt;=AT$6),+$T133,0)</f>
        <v>0</v>
      </c>
      <c r="AU133" s="87" t="n">
        <f aca="false">IF(AND($U133&gt;AT$6,$U133&lt;=AU$6),+$T133,0)</f>
        <v>0</v>
      </c>
      <c r="AV133" s="87" t="n">
        <f aca="false">IF(AND($U133&gt;AU$6,$U133&lt;=AV$6),+$T133,0)</f>
        <v>0</v>
      </c>
      <c r="AW133" s="87" t="n">
        <f aca="false">IF(AND($U133&gt;AV$6,$U133&lt;=AW$6),+$T133,0)</f>
        <v>0</v>
      </c>
      <c r="AX133" s="87" t="n">
        <f aca="false">IF(AND($U133&gt;AW$6,$U133&lt;=AX$6),+$T133,0)</f>
        <v>0</v>
      </c>
      <c r="AY133" s="87" t="n">
        <f aca="false">IF(AND($U133&gt;AX$6,$U133&lt;=AY$6),+$T133,0)</f>
        <v>0</v>
      </c>
      <c r="AZ133" s="87" t="n">
        <f aca="false">IF(AND($U133&gt;AY$6,$U133&lt;=AZ$6),+$T133,0)</f>
        <v>0</v>
      </c>
      <c r="BA133" s="87" t="n">
        <f aca="false">IF(AND($U133&gt;AZ$6,$U133&lt;=BA$6),+$T133,0)</f>
        <v>0</v>
      </c>
      <c r="BB133" s="87" t="n">
        <f aca="false">IF(AND($U133&gt;BA$6,$U133&lt;=BB$6),+$T133,0)</f>
        <v>0</v>
      </c>
      <c r="BC133" s="87" t="n">
        <f aca="false">IF(AND($U133&gt;BB$6,$U133&lt;=BC$6),+$T133,0)</f>
        <v>0</v>
      </c>
      <c r="BD133" s="87" t="n">
        <f aca="false">IF(AND($U133&gt;BC$6,$U133&lt;=BD$6),+$T133,0)</f>
        <v>0</v>
      </c>
      <c r="BE133" s="87" t="n">
        <f aca="false">IF(AND($U133&gt;BD$6,$U133&lt;=BE$6),+$T133,0)</f>
        <v>0</v>
      </c>
      <c r="BF133" s="87" t="n">
        <f aca="false">IF(AND($U133&gt;BE$6,$U133&lt;=BF$6),+$T133,0)</f>
        <v>0</v>
      </c>
      <c r="BG133" s="87" t="n">
        <f aca="false">IF(AND($U133&gt;BF$6,$U133&lt;=BG$6),+$T133,0)</f>
        <v>0</v>
      </c>
      <c r="BH133" s="87" t="n">
        <f aca="false">IF(AND($U133&gt;BG$6,$U133&lt;=BH$6),+$T133,0)</f>
        <v>0</v>
      </c>
      <c r="BI133" s="87" t="n">
        <f aca="false">IF(AND($U133&gt;BH$6,$U133&lt;=BI$6),+$T133,0)</f>
        <v>0</v>
      </c>
      <c r="BJ133" s="87" t="n">
        <f aca="false">IF(AND($U133&gt;BI$6,$U133&lt;=BJ$6),+$T133,0)</f>
        <v>0</v>
      </c>
      <c r="BK133" s="87" t="n">
        <f aca="false">IF(AND($U133&gt;BJ$6,$U133&lt;=BK$6),+$T133,0)</f>
        <v>0</v>
      </c>
      <c r="BL133" s="87" t="n">
        <f aca="false">IF(AND($U133&gt;BK$6,$U133&lt;=BL$6),+$T133,0)</f>
        <v>0</v>
      </c>
      <c r="BM133" s="87" t="n">
        <f aca="false">IF(AND($U133&gt;BL$6,$U133&lt;=BM$6),+$T133,0)</f>
        <v>0</v>
      </c>
      <c r="BN133" s="87" t="n">
        <f aca="false">IF(AND($U133&gt;BM$6,$U133&lt;=BN$6),+$T133,0)</f>
        <v>0</v>
      </c>
      <c r="BO133" s="87" t="n">
        <f aca="false">IF(AND($U133&gt;BN$6,$U133&lt;=BO$6),+$T133,0)</f>
        <v>0</v>
      </c>
      <c r="BP133" s="87" t="n">
        <f aca="false">IF(AND($U133&gt;BO$6,$U133&lt;=BP$6),+$T133,0)</f>
        <v>0</v>
      </c>
      <c r="BQ133" s="87" t="n">
        <f aca="false">IF(AND($U133&gt;BP$6,$U133&lt;=BQ$6),+$T133,0)</f>
        <v>0</v>
      </c>
      <c r="BR133" s="87" t="n">
        <f aca="false">IF(AND($U133&gt;BQ$6,$U133&lt;=BR$6),+$T133,0)</f>
        <v>0</v>
      </c>
      <c r="BS133" s="87" t="n">
        <f aca="false">IF(AND($U133&gt;BR$6,$U133&lt;=BS$6),+$T133,0)</f>
        <v>0</v>
      </c>
      <c r="BT133" s="87" t="n">
        <f aca="false">IF(AND($U133&gt;BS$6,$U133&lt;=BT$6),+$T133,0)</f>
        <v>0</v>
      </c>
      <c r="BU133" s="87" t="n">
        <f aca="false">IF(AND($U133&gt;BT$6,$U133&lt;=BU$6),+$T133,0)</f>
        <v>0</v>
      </c>
      <c r="BV133" s="87" t="n">
        <f aca="false">IF(AND($U133&gt;BU$6,$U133&lt;=BV$6),+$T133,0)</f>
        <v>0</v>
      </c>
      <c r="BW133" s="87" t="n">
        <f aca="false">IF(AND($U133&gt;BV$6,$U133&lt;=BW$6),+$T133,0)</f>
        <v>0</v>
      </c>
      <c r="BX133" s="87" t="n">
        <f aca="false">IF(AND($U133&gt;BW$6,$U133&lt;=BX$6),+$T133,0)</f>
        <v>0</v>
      </c>
      <c r="BY133" s="87" t="n">
        <f aca="false">IF(AND($U133&gt;BX$6,$U133&lt;=BY$6),+$T133,0)</f>
        <v>0</v>
      </c>
      <c r="BZ133" s="87" t="n">
        <f aca="false">IF(AND($U133&gt;BY$6,$U133&lt;=BZ$6),+$T133,0)</f>
        <v>0</v>
      </c>
      <c r="CA133" s="87" t="n">
        <f aca="false">IF(AND($U133&gt;BZ$6,$U133&lt;=CA$6),+$T133,0)</f>
        <v>0</v>
      </c>
      <c r="CB133" s="87" t="n">
        <f aca="false">IF(AND($U133&gt;CA$6,$U133&lt;=CB$6),+$T133,0)</f>
        <v>0</v>
      </c>
      <c r="CC133" s="87" t="n">
        <f aca="false">IF(AND($U133&gt;CB$6,$U133&lt;=CC$6),+$T133,0)</f>
        <v>0</v>
      </c>
      <c r="CD133" s="87" t="n">
        <f aca="false">IF(AND($U133&gt;CC$6,$U133&lt;=CD$6),+$T133,0)</f>
        <v>0</v>
      </c>
      <c r="CE133" s="87" t="n">
        <f aca="false">IF(AND($U133&gt;CD$6,$U133&lt;=CE$6),+$T133,0)</f>
        <v>0</v>
      </c>
      <c r="CF133" s="87" t="n">
        <f aca="false">IF(AND($U133&gt;CE$6,$U133&lt;=CF$6),+$T133,0)</f>
        <v>0</v>
      </c>
      <c r="CG133" s="87" t="n">
        <f aca="false">IF(AND($U133&gt;CF$6,$U133&lt;=CG$6),+$T133,0)</f>
        <v>0</v>
      </c>
      <c r="CH133" s="87" t="n">
        <f aca="false">IF(AND($U133&gt;CG$6,$U133&lt;=CH$6),+$T133,0)</f>
        <v>0</v>
      </c>
      <c r="CI133" s="87" t="n">
        <f aca="false">IF(AND($U133&gt;CH$6,$U133&lt;=CI$6),+$T133,0)</f>
        <v>0</v>
      </c>
      <c r="CJ133" s="87" t="n">
        <f aca="false">IF(AND($U133&gt;CI$6,$U133&lt;=CJ$6),+$T133,0)</f>
        <v>0</v>
      </c>
      <c r="CK133" s="87" t="n">
        <f aca="false">IF(AND($U133&gt;CJ$6,$U133&lt;=CK$6),+$T133,0)</f>
        <v>0</v>
      </c>
      <c r="CL133" s="87" t="n">
        <f aca="false">IF(AND($U133&gt;CK$6,$U133&lt;=CL$6),+$T133,0)</f>
        <v>0</v>
      </c>
      <c r="CM133" s="87" t="n">
        <f aca="false">IF(AND($U133&gt;CL$6,$U133&lt;=CM$6),+$T133,0)</f>
        <v>0</v>
      </c>
      <c r="CN133" s="87" t="n">
        <f aca="false">IF(AND($U133&gt;CM$6,$U133&lt;=CN$6),+$T133,0)</f>
        <v>0</v>
      </c>
      <c r="CO133" s="87" t="n">
        <f aca="false">IF(AND($U133&gt;CN$6,$U133&lt;=CO$6),+$T133,0)</f>
        <v>0</v>
      </c>
      <c r="CP133" s="87" t="n">
        <f aca="false">IF(AND($U133&gt;CO$6,$U133&lt;=CP$6),+$T133,0)</f>
        <v>0</v>
      </c>
      <c r="CQ133" s="87" t="n">
        <f aca="false">IF(AND($U133&gt;CP$6,$U133&lt;=CQ$6),+$T133,0)</f>
        <v>0</v>
      </c>
      <c r="CR133" s="87" t="n">
        <f aca="false">IF(AND($U133&gt;CQ$6,$U133&lt;=CR$6),+$T133,0)</f>
        <v>0</v>
      </c>
      <c r="CS133" s="87" t="n">
        <f aca="false">IF(AND($U133&gt;CR$6,$U133&lt;=CS$6),+$T133,0)</f>
        <v>0</v>
      </c>
      <c r="CT133" s="87" t="n">
        <f aca="false">IF(AND($U133&gt;CS$6,$U133&lt;=CT$6),+$T133,0)</f>
        <v>0</v>
      </c>
      <c r="CU133" s="87" t="n">
        <f aca="false">IF(AND($U133&gt;CT$6,$U133&lt;=CU$6),+$T133,0)</f>
        <v>0</v>
      </c>
      <c r="CV133" s="87" t="n">
        <f aca="false">IF(AND($U133&gt;CU$6,$U133&lt;=CV$6),+$T133,0)</f>
        <v>0</v>
      </c>
      <c r="CW133" s="87" t="n">
        <f aca="false">IF(AND($U133&gt;CV$6,$U133&lt;=CW$6),+$T133,0)</f>
        <v>0</v>
      </c>
      <c r="CX133" s="87" t="n">
        <f aca="false">IF(AND($U133&gt;CW$6,$U133&lt;=CX$6),+$T133,0)</f>
        <v>0</v>
      </c>
      <c r="CY133" s="87" t="n">
        <f aca="false">IF(AND($U133&gt;CX$6,$U133&lt;=CY$6),+$T133,0)</f>
        <v>0</v>
      </c>
      <c r="CZ133" s="87" t="n">
        <f aca="false">IF(AND($U133&gt;CY$6,$U133&lt;=CZ$6),+$T133,0)</f>
        <v>0</v>
      </c>
      <c r="DA133" s="87" t="n">
        <f aca="false">IF(AND($U133&gt;CZ$6,$U133&lt;=DA$6),+$T133,0)</f>
        <v>0</v>
      </c>
      <c r="DB133" s="87" t="n">
        <f aca="false">IF(AND($U133&gt;DA$6,$U133&lt;=DB$6),+$T133,0)</f>
        <v>0</v>
      </c>
      <c r="DC133" s="87" t="n">
        <f aca="false">IF(AND($U133&gt;DB$6,$U133&lt;=DC$6),+$T133,0)</f>
        <v>0</v>
      </c>
      <c r="DD133" s="87" t="n">
        <f aca="false">IF(AND($U133&gt;DC$6,$U133&lt;=DD$6),+$T133,0)</f>
        <v>0</v>
      </c>
      <c r="DE133" s="87" t="n">
        <f aca="false">IF(AND($U133&gt;DD$6,$U133&lt;=DE$6),+$T133,0)</f>
        <v>0</v>
      </c>
      <c r="DF133" s="87" t="n">
        <f aca="false">IF(AND($U133&gt;DE$6,$U133&lt;=DF$6),+$T133,0)</f>
        <v>0</v>
      </c>
      <c r="DG133" s="87" t="n">
        <f aca="false">IF(AND($U133&gt;DF$6,$U133&lt;=DG$6),+$T133,0)</f>
        <v>0</v>
      </c>
      <c r="DH133" s="87" t="n">
        <f aca="false">IF(AND($U133&gt;DG$6,$U133&lt;=DH$6),+$T133,0)</f>
        <v>0</v>
      </c>
      <c r="DI133" s="87" t="n">
        <f aca="false">IF(AND($U133&gt;DH$6,$U133&lt;=DI$6),+$T133,0)</f>
        <v>0</v>
      </c>
      <c r="DJ133" s="87" t="n">
        <f aca="false">IF(AND($U133&gt;DI$6,$U133&lt;=DJ$6),+$T133,0)</f>
        <v>0</v>
      </c>
      <c r="DK133" s="87" t="n">
        <f aca="false">IF(AND($U133&gt;DJ$6,$U133&lt;=DK$6),+$T133,0)</f>
        <v>0</v>
      </c>
      <c r="DL133" s="87" t="n">
        <f aca="false">IF(AND($U133&gt;DK$6,$U133&lt;=DL$6),+$T133,0)</f>
        <v>0</v>
      </c>
      <c r="DM133" s="87" t="n">
        <f aca="false">IF(AND($U133&gt;DL$6,$U133&lt;=DM$6),+$T133,0)</f>
        <v>0</v>
      </c>
      <c r="DN133" s="87" t="n">
        <f aca="false">IF(AND($U133&gt;DM$6,$U133&lt;=DN$6),+$T133,0)</f>
        <v>0</v>
      </c>
      <c r="DO133" s="87" t="n">
        <f aca="false">IF(AND($U133&gt;DN$6,$U133&lt;=DO$6),+$T133,0)</f>
        <v>0</v>
      </c>
      <c r="DP133" s="87" t="n">
        <f aca="false">IF(AND($U133&gt;DO$6,$U133&lt;=DP$6),+$T133,0)</f>
        <v>0</v>
      </c>
      <c r="DQ133" s="87" t="n">
        <f aca="false">IF(AND($U133&gt;DP$6,$U133&lt;=DQ$6),+$T133,0)</f>
        <v>0</v>
      </c>
      <c r="DR133" s="87" t="n">
        <f aca="false">IF(AND($U133&gt;DQ$6,$U133&lt;=DR$6),+$T133,0)</f>
        <v>0</v>
      </c>
      <c r="DS133" s="87" t="n">
        <f aca="false">IF(AND($U133&gt;DR$6,$U133&lt;=DS$6),+$T133,0)</f>
        <v>0</v>
      </c>
      <c r="DT133" s="87" t="n">
        <f aca="false">IF(AND($U133&gt;DS$6,$U133&lt;=DT$6),+$T133,0)</f>
        <v>0</v>
      </c>
      <c r="DU133" s="87" t="n">
        <f aca="false">IF(AND($U133&gt;DT$6,$U133&lt;=DU$6),+$T133,0)</f>
        <v>0</v>
      </c>
      <c r="DV133" s="87" t="n">
        <f aca="false">IF(AND($U133&gt;DU$6,$U133&lt;=DV$6),+$T133,0)</f>
        <v>0</v>
      </c>
      <c r="DW133" s="87" t="n">
        <f aca="false">IF(AND($U133&gt;DV$6,$U133&lt;=DW$6),+$T133,0)</f>
        <v>0</v>
      </c>
      <c r="DX133" s="87" t="n">
        <f aca="false">IF(AND($U133&gt;DW$6,$U133&lt;=DX$6),+$T133,0)</f>
        <v>0</v>
      </c>
      <c r="DY133" s="87" t="n">
        <f aca="false">IF(AND($U133&gt;DX$6,$U133&lt;=DY$6),+$T133,0)</f>
        <v>0</v>
      </c>
      <c r="DZ133" s="87" t="n">
        <f aca="false">IF(AND($U133&gt;DY$6,$U133&lt;=DZ$6),+$T133,0)</f>
        <v>0</v>
      </c>
      <c r="EA133" s="87" t="n">
        <f aca="false">IF(AND($U133&gt;DZ$6,$U133&lt;=EA$6),+$T133,0)</f>
        <v>0</v>
      </c>
      <c r="EB133" s="87" t="n">
        <f aca="false">IF(AND($U133&gt;EA$6,$U133&lt;=EB$6),+$T133,0)</f>
        <v>0</v>
      </c>
      <c r="EC133" s="87" t="n">
        <f aca="false">IF(AND($U133&gt;EB$6,$U133&lt;=EC$6),+$T133,0)</f>
        <v>0</v>
      </c>
      <c r="ED133" s="87" t="n">
        <f aca="false">IF(AND($U133&gt;EC$6,$U133&lt;=ED$6),+$T133,0)</f>
        <v>0</v>
      </c>
      <c r="EE133" s="87" t="n">
        <f aca="false">IF(AND($U133&gt;ED$6,$U133&lt;=EE$6),+$T133,0)</f>
        <v>0</v>
      </c>
      <c r="EF133" s="87" t="n">
        <f aca="false">IF(AND($U133&gt;EE$6,$U133&lt;=EF$6),+$T133,0)</f>
        <v>0</v>
      </c>
      <c r="EG133" s="87" t="n">
        <f aca="false">IF(AND($U133&gt;EF$6,$U133&lt;=EG$6),+$T133,0)</f>
        <v>0</v>
      </c>
      <c r="EH133" s="87" t="n">
        <f aca="false">IF(AND($U133&gt;EG$6,$U133&lt;=EH$6),+$T133,0)</f>
        <v>0</v>
      </c>
      <c r="EI133" s="87" t="n">
        <f aca="false">IF(AND($U133&gt;EH$6,$U133&lt;=EI$6),+$T133,0)</f>
        <v>0</v>
      </c>
      <c r="EJ133" s="87" t="n">
        <f aca="false">IF(AND($U133&gt;EI$6,$U133&lt;=EJ$6),+$T133,0)</f>
        <v>0</v>
      </c>
      <c r="EK133" s="87" t="n">
        <f aca="false">IF(AND($U133&gt;EJ$6,$U133&lt;=EK$6),+$T133,0)</f>
        <v>0</v>
      </c>
      <c r="EL133" s="87" t="n">
        <f aca="false">IF(AND($U133&gt;EK$6,$U133&lt;=EL$6),+$T133,0)</f>
        <v>0</v>
      </c>
      <c r="EM133" s="87" t="n">
        <f aca="false">IF(AND($U133&gt;EL$6,$U133&lt;=EM$6),+$T133,0)</f>
        <v>0</v>
      </c>
      <c r="EN133" s="87" t="n">
        <f aca="false">IF(AND($U133&gt;EM$6,$U133&lt;=EN$6),+$T133,0)</f>
        <v>0</v>
      </c>
      <c r="EO133" s="87" t="n">
        <f aca="false">IF(AND($U133&gt;EN$6,$U133&lt;=EO$6),+$T133,0)</f>
        <v>0</v>
      </c>
      <c r="EP133" s="87" t="n">
        <f aca="false">IF(AND($U133&gt;EO$6,$U133&lt;=EP$6),+$T133,0)</f>
        <v>0</v>
      </c>
      <c r="EQ133" s="87" t="n">
        <f aca="false">IF(AND($U133&gt;EP$6,$U133&lt;=EQ$6),+$T133,0)</f>
        <v>0</v>
      </c>
      <c r="ER133" s="87" t="n">
        <f aca="false">IF(AND($U133&gt;EQ$6,$U133&lt;=ER$6),+$T133,0)</f>
        <v>0</v>
      </c>
      <c r="ES133" s="87" t="n">
        <f aca="false">IF(AND($U133&gt;ER$6,$U133&lt;=ES$6),+$T133,0)</f>
        <v>0</v>
      </c>
      <c r="ET133" s="87" t="n">
        <f aca="false">IF(AND($U133&gt;ES$6,$U133&lt;=ET$6),+$T133,0)</f>
        <v>0</v>
      </c>
      <c r="EU133" s="87" t="n">
        <f aca="false">IF(AND($U133&gt;ET$6,$U133&lt;=EU$6),+$T133,0)</f>
        <v>0</v>
      </c>
      <c r="EV133" s="87" t="n">
        <f aca="false">IF(AND($U133&gt;EU$6,$U133&lt;=EV$6),+$T133,0)</f>
        <v>0</v>
      </c>
      <c r="EW133" s="87" t="n">
        <f aca="false">IF(AND($U133&gt;EV$6,$U133&lt;=EW$6),+$T133,0)</f>
        <v>0</v>
      </c>
      <c r="EX133" s="87" t="n">
        <f aca="false">IF(AND($U133&gt;EW$6,$U133&lt;=EX$6),+$T133,0)</f>
        <v>0</v>
      </c>
      <c r="EY133" s="87" t="n">
        <f aca="false">IF(AND($U133&gt;EX$6,$U133&lt;=EY$6),+$T133,0)</f>
        <v>0</v>
      </c>
      <c r="EZ133" s="87" t="n">
        <f aca="false">IF(AND($U133&gt;EY$6,$U133&lt;=EZ$6),+$T133,0)</f>
        <v>0</v>
      </c>
      <c r="FA133" s="87" t="n">
        <f aca="false">IF(AND($U133&gt;EZ$6,$U133&lt;=FA$6),+$T133,0)</f>
        <v>0</v>
      </c>
      <c r="FB133" s="87" t="n">
        <f aca="false">IF(AND($U133&gt;FA$6,$U133&lt;=FB$6),+$T133,0)</f>
        <v>0</v>
      </c>
      <c r="FC133" s="87" t="n">
        <f aca="false">IF(AND($U133&gt;FB$6,$U133&lt;=FC$6),+$T133,0)</f>
        <v>0</v>
      </c>
      <c r="FD133" s="87" t="n">
        <f aca="false">IF(AND($U133&gt;FC$6,$U133&lt;=FD$6),+$T133,0)</f>
        <v>0</v>
      </c>
      <c r="FE133" s="87" t="n">
        <f aca="false">IF(AND($U133&gt;FD$6,$U133&lt;=FE$6),+$T133,0)</f>
        <v>0</v>
      </c>
      <c r="FF133" s="87" t="n">
        <f aca="false">IF(AND($U133&gt;FE$6,$U133&lt;=FF$6),+$T133,0)</f>
        <v>0</v>
      </c>
      <c r="FG133" s="87" t="n">
        <f aca="false">IF(AND($U133&gt;FF$6,$U133&lt;=FG$6),+$T133,0)</f>
        <v>0</v>
      </c>
      <c r="FH133" s="87" t="n">
        <f aca="false">IF(AND($U133&gt;FG$6,$U133&lt;=FH$6),+$T133,0)</f>
        <v>0</v>
      </c>
      <c r="FI133" s="87" t="n">
        <f aca="false">IF(AND($U133&gt;FH$6,$U133&lt;=FI$6),+$T133,0)</f>
        <v>0</v>
      </c>
      <c r="FJ133" s="87" t="n">
        <f aca="false">IF(AND($U133&gt;FI$6,$U133&lt;=FJ$6),+$T133,0)</f>
        <v>0</v>
      </c>
      <c r="FK133" s="87" t="n">
        <f aca="false">IF(AND($U133&gt;FJ$6,$U133&lt;=FK$6),+$T133,0)</f>
        <v>0</v>
      </c>
      <c r="FL133" s="87" t="n">
        <f aca="false">IF(AND($U133&gt;FK$6,$U133&lt;=FL$6),+$T133,0)</f>
        <v>0</v>
      </c>
      <c r="FM133" s="87" t="n">
        <f aca="false">IF(AND($U133&gt;FL$6,$U133&lt;=FM$6),+$T133,0)</f>
        <v>0</v>
      </c>
      <c r="FN133" s="87" t="n">
        <f aca="false">IF(AND($U133&gt;FM$6,$U133&lt;=FN$6),+$T133,0)</f>
        <v>0</v>
      </c>
      <c r="FO133" s="87" t="n">
        <f aca="false">IF(AND($U133&gt;FN$6,$U133&lt;=FO$6),+$T133,0)</f>
        <v>0</v>
      </c>
      <c r="FP133" s="87" t="n">
        <f aca="false">IF(AND($U133&gt;FO$6,$U133&lt;=FP$6),+$T133,0)</f>
        <v>0</v>
      </c>
      <c r="FQ133" s="87" t="n">
        <f aca="false">IF(AND($U133&gt;FP$6,$U133&lt;=FQ$6),+$T133,0)</f>
        <v>0</v>
      </c>
      <c r="FR133" s="87" t="n">
        <f aca="false">IF(AND($U133&gt;FQ$6,$U133&lt;=FR$6),+$T133,0)</f>
        <v>0</v>
      </c>
      <c r="FS133" s="87" t="n">
        <f aca="false">IF(AND($U133&gt;FR$6,$U133&lt;=FS$6),+$T133,0)</f>
        <v>0</v>
      </c>
      <c r="FT133" s="87" t="n">
        <f aca="false">IF(AND($U133&gt;FS$6,$U133&lt;=FT$6),+$T133,0)</f>
        <v>0</v>
      </c>
      <c r="FU133" s="87" t="n">
        <f aca="false">IF(AND($U133&gt;FT$6,$U133&lt;=FU$6),+$T133,0)</f>
        <v>0</v>
      </c>
      <c r="FV133" s="87" t="n">
        <f aca="false">IF(AND($U133&gt;FU$6,$U133&lt;=FV$6),+$T133,0)</f>
        <v>0</v>
      </c>
      <c r="FW133" s="87" t="n">
        <f aca="false">IF(AND($U133&gt;FV$6,$U133&lt;=FW$6),+$T133,0)</f>
        <v>0</v>
      </c>
      <c r="FX133" s="87" t="n">
        <f aca="false">IF(AND($U133&gt;FW$6,$U133&lt;=FX$6),+$T133,0)</f>
        <v>0</v>
      </c>
      <c r="FY133" s="87" t="n">
        <f aca="false">IF(AND($U133&gt;FX$6,$U133&lt;=FY$6),+$T133,0)</f>
        <v>0</v>
      </c>
      <c r="FZ133" s="87" t="n">
        <f aca="false">IF(AND($U133&gt;FY$6,$U133&lt;=FZ$6),+$T133,0)</f>
        <v>0</v>
      </c>
      <c r="GA133" s="87" t="n">
        <f aca="false">IF(AND($U133&gt;FZ$6,$U133&lt;=GA$6),+$T133,0)</f>
        <v>0</v>
      </c>
      <c r="GB133" s="87" t="n">
        <f aca="false">IF(AND($U133&gt;GA$6,$U133&lt;=GB$6),+$T133,0)</f>
        <v>0</v>
      </c>
      <c r="GC133" s="18"/>
      <c r="GD133" s="65" t="n">
        <f aca="false">SUM($X133:$GC133)</f>
        <v>0.088</v>
      </c>
      <c r="GE133" s="65" t="n">
        <f aca="false">+GD133-T133</f>
        <v>0</v>
      </c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  <c r="GX133" s="18"/>
      <c r="GY133" s="18"/>
      <c r="GZ133" s="18"/>
      <c r="HA133" s="18"/>
      <c r="HB133" s="18"/>
      <c r="HC133" s="18"/>
      <c r="HD133" s="18"/>
      <c r="HE133" s="18"/>
      <c r="HF133" s="18"/>
      <c r="HG133" s="18"/>
      <c r="HH133" s="18"/>
      <c r="HI133" s="18"/>
      <c r="HJ133" s="18"/>
      <c r="HK133" s="18"/>
      <c r="HL133" s="18"/>
      <c r="HM133" s="18"/>
      <c r="HN133" s="18"/>
      <c r="HO133" s="18"/>
      <c r="HP133" s="18"/>
      <c r="HQ133" s="18"/>
      <c r="HR133" s="18"/>
      <c r="HS133" s="18"/>
      <c r="HT133" s="18"/>
      <c r="HU133" s="18"/>
      <c r="HV133" s="18"/>
      <c r="HW133" s="18"/>
      <c r="HX133" s="18"/>
      <c r="HY133" s="18"/>
      <c r="HZ133" s="18"/>
      <c r="IA133" s="18"/>
      <c r="IB133" s="18"/>
      <c r="IC133" s="18"/>
      <c r="ID133" s="18"/>
      <c r="IE133" s="18"/>
      <c r="IF133" s="18"/>
      <c r="IG133" s="18"/>
      <c r="IH133" s="18"/>
      <c r="II133" s="18"/>
      <c r="IJ133" s="18"/>
      <c r="IK133" s="18"/>
      <c r="IL133" s="18"/>
      <c r="IM133" s="18"/>
      <c r="IN133" s="18"/>
      <c r="IO133" s="18"/>
      <c r="IP133" s="18"/>
      <c r="IQ133" s="18"/>
      <c r="IR133" s="18"/>
      <c r="IS133" s="18"/>
      <c r="IT133" s="18"/>
      <c r="IU133" s="18"/>
      <c r="IV133" s="18"/>
      <c r="IW133" s="18"/>
    </row>
    <row r="134" customFormat="false" ht="12.75" hidden="false" customHeight="false" outlineLevel="0" collapsed="false">
      <c r="A134" s="96" t="n">
        <v>6</v>
      </c>
      <c r="B134" s="86" t="s">
        <v>260</v>
      </c>
      <c r="C134" s="97" t="s">
        <v>256</v>
      </c>
      <c r="D134" s="98" t="s">
        <v>295</v>
      </c>
      <c r="E134" s="44" t="s">
        <v>378</v>
      </c>
      <c r="F134" s="99" t="n">
        <v>37134</v>
      </c>
      <c r="G134" s="44"/>
      <c r="H134" s="100" t="s">
        <v>123</v>
      </c>
      <c r="I134" s="35" t="s">
        <v>380</v>
      </c>
      <c r="J134" s="39"/>
      <c r="K134" s="39"/>
      <c r="L134" s="101" t="s">
        <v>284</v>
      </c>
      <c r="M134" s="35"/>
      <c r="N134" s="35"/>
      <c r="O134" s="101"/>
      <c r="P134" s="101"/>
      <c r="Q134" s="101"/>
      <c r="R134" s="55" t="n">
        <f aca="false">30-0.441</f>
        <v>29.559</v>
      </c>
      <c r="S134" s="101" t="s">
        <v>288</v>
      </c>
      <c r="T134" s="55" t="n">
        <f aca="false">IF($S134="USD",+$R134,VLOOKUP($S134,Rates!$A$3:$C$7,3)*$R134)</f>
        <v>29.559</v>
      </c>
      <c r="U134" s="102" t="n">
        <v>39248</v>
      </c>
      <c r="V134" s="18"/>
      <c r="W134" s="18"/>
      <c r="X134" s="87" t="n">
        <f aca="false">IF(AND($U134&gt;W$6,$U134&lt;=X$6),+$T134,0)</f>
        <v>0</v>
      </c>
      <c r="Y134" s="87" t="n">
        <f aca="false">IF(AND($U134&gt;X$6,$U134&lt;=Y$6),+$T134,0)</f>
        <v>0</v>
      </c>
      <c r="Z134" s="87" t="n">
        <f aca="false">IF(AND($U134&gt;Y$6,$U134&lt;=Z$6),+$T134,0)</f>
        <v>0</v>
      </c>
      <c r="AA134" s="87" t="n">
        <f aca="false">IF(AND($U134&gt;Z$6,$U134&lt;=AA$6),+$T134,0)</f>
        <v>0</v>
      </c>
      <c r="AB134" s="87" t="n">
        <f aca="false">IF(AND($U134&gt;AA$6,$U134&lt;=AB$6),+$T134,0)</f>
        <v>0</v>
      </c>
      <c r="AC134" s="87" t="n">
        <f aca="false">IF(AND($U134&gt;AB$6,$U134&lt;=AC$6),+$T134,0)</f>
        <v>0</v>
      </c>
      <c r="AD134" s="87" t="n">
        <f aca="false">IF(AND($U134&gt;AC$6,$U134&lt;=AD$6),+$T134,0)</f>
        <v>0</v>
      </c>
      <c r="AE134" s="87" t="n">
        <f aca="false">IF(AND($U134&gt;AD$6,$U134&lt;=AE$6),+$T134,0)</f>
        <v>0</v>
      </c>
      <c r="AF134" s="87" t="n">
        <f aca="false">IF(AND($U134&gt;AE$6,$U134&lt;=AF$6),+$T134,0)</f>
        <v>0</v>
      </c>
      <c r="AG134" s="87" t="n">
        <f aca="false">IF(AND($U134&gt;AF$6,$U134&lt;=AG$6),+$T134,0)</f>
        <v>0</v>
      </c>
      <c r="AH134" s="87" t="n">
        <f aca="false">IF(AND($U134&gt;AG$6,$U134&lt;=AH$6),+$T134,0)</f>
        <v>0</v>
      </c>
      <c r="AI134" s="87" t="n">
        <f aca="false">IF(AND($U134&gt;AH$6,$U134&lt;=AI$6),+$T134,0)</f>
        <v>0</v>
      </c>
      <c r="AJ134" s="87" t="n">
        <f aca="false">IF(AND($U134&gt;AI$6,$U134&lt;=AJ$6),+$T134,0)</f>
        <v>0</v>
      </c>
      <c r="AK134" s="87" t="n">
        <f aca="false">IF(AND($U134&gt;AJ$6,$U134&lt;=AK$6),+$T134,0)</f>
        <v>0</v>
      </c>
      <c r="AL134" s="87" t="n">
        <f aca="false">IF(AND($U134&gt;AK$6,$U134&lt;=AL$6),+$T134,0)</f>
        <v>0</v>
      </c>
      <c r="AM134" s="87" t="n">
        <f aca="false">IF(AND($U134&gt;AL$6,$U134&lt;=AM$6),+$T134,0)</f>
        <v>0</v>
      </c>
      <c r="AN134" s="87" t="n">
        <f aca="false">IF(AND($U134&gt;AM$6,$U134&lt;=AN$6),+$T134,0)</f>
        <v>0</v>
      </c>
      <c r="AO134" s="87" t="n">
        <f aca="false">IF(AND($U134&gt;AN$6,$U134&lt;=AO$6),+$T134,0)</f>
        <v>0</v>
      </c>
      <c r="AP134" s="87" t="n">
        <f aca="false">IF(AND($U134&gt;AO$6,$U134&lt;=AP$6),+$T134,0)</f>
        <v>0</v>
      </c>
      <c r="AQ134" s="87" t="n">
        <f aca="false">IF(AND($U134&gt;AP$6,$U134&lt;=AQ$6),+$T134,0)</f>
        <v>0</v>
      </c>
      <c r="AR134" s="87" t="n">
        <f aca="false">IF(AND($U134&gt;AQ$6,$U134&lt;=AR$6),+$T134,0)</f>
        <v>0</v>
      </c>
      <c r="AS134" s="87" t="n">
        <f aca="false">IF(AND($U134&gt;AR$6,$U134&lt;=AS$6),+$T134,0)</f>
        <v>0</v>
      </c>
      <c r="AT134" s="87" t="n">
        <f aca="false">IF(AND($U134&gt;AS$6,$U134&lt;=AT$6),+$T134,0)</f>
        <v>0</v>
      </c>
      <c r="AU134" s="87" t="n">
        <f aca="false">IF(AND($U134&gt;AT$6,$U134&lt;=AU$6),+$T134,0)</f>
        <v>29.559</v>
      </c>
      <c r="AV134" s="87" t="n">
        <f aca="false">IF(AND($U134&gt;AU$6,$U134&lt;=AV$6),+$T134,0)</f>
        <v>0</v>
      </c>
      <c r="AW134" s="87" t="n">
        <f aca="false">IF(AND($U134&gt;AV$6,$U134&lt;=AW$6),+$T134,0)</f>
        <v>0</v>
      </c>
      <c r="AX134" s="87" t="n">
        <f aca="false">IF(AND($U134&gt;AW$6,$U134&lt;=AX$6),+$T134,0)</f>
        <v>0</v>
      </c>
      <c r="AY134" s="87" t="n">
        <f aca="false">IF(AND($U134&gt;AX$6,$U134&lt;=AY$6),+$T134,0)</f>
        <v>0</v>
      </c>
      <c r="AZ134" s="87" t="n">
        <f aca="false">IF(AND($U134&gt;AY$6,$U134&lt;=AZ$6),+$T134,0)</f>
        <v>0</v>
      </c>
      <c r="BA134" s="87" t="n">
        <f aca="false">IF(AND($U134&gt;AZ$6,$U134&lt;=BA$6),+$T134,0)</f>
        <v>0</v>
      </c>
      <c r="BB134" s="87" t="n">
        <f aca="false">IF(AND($U134&gt;BA$6,$U134&lt;=BB$6),+$T134,0)</f>
        <v>0</v>
      </c>
      <c r="BC134" s="87" t="n">
        <f aca="false">IF(AND($U134&gt;BB$6,$U134&lt;=BC$6),+$T134,0)</f>
        <v>0</v>
      </c>
      <c r="BD134" s="87" t="n">
        <f aca="false">IF(AND($U134&gt;BC$6,$U134&lt;=BD$6),+$T134,0)</f>
        <v>0</v>
      </c>
      <c r="BE134" s="87" t="n">
        <f aca="false">IF(AND($U134&gt;BD$6,$U134&lt;=BE$6),+$T134,0)</f>
        <v>0</v>
      </c>
      <c r="BF134" s="87" t="n">
        <f aca="false">IF(AND($U134&gt;BE$6,$U134&lt;=BF$6),+$T134,0)</f>
        <v>0</v>
      </c>
      <c r="BG134" s="87" t="n">
        <f aca="false">IF(AND($U134&gt;BF$6,$U134&lt;=BG$6),+$T134,0)</f>
        <v>0</v>
      </c>
      <c r="BH134" s="87" t="n">
        <f aca="false">IF(AND($U134&gt;BG$6,$U134&lt;=BH$6),+$T134,0)</f>
        <v>0</v>
      </c>
      <c r="BI134" s="87" t="n">
        <f aca="false">IF(AND($U134&gt;BH$6,$U134&lt;=BI$6),+$T134,0)</f>
        <v>0</v>
      </c>
      <c r="BJ134" s="87" t="n">
        <f aca="false">IF(AND($U134&gt;BI$6,$U134&lt;=BJ$6),+$T134,0)</f>
        <v>0</v>
      </c>
      <c r="BK134" s="87" t="n">
        <f aca="false">IF(AND($U134&gt;BJ$6,$U134&lt;=BK$6),+$T134,0)</f>
        <v>0</v>
      </c>
      <c r="BL134" s="87" t="n">
        <f aca="false">IF(AND($U134&gt;BK$6,$U134&lt;=BL$6),+$T134,0)</f>
        <v>0</v>
      </c>
      <c r="BM134" s="87" t="n">
        <f aca="false">IF(AND($U134&gt;BL$6,$U134&lt;=BM$6),+$T134,0)</f>
        <v>0</v>
      </c>
      <c r="BN134" s="87" t="n">
        <f aca="false">IF(AND($U134&gt;BM$6,$U134&lt;=BN$6),+$T134,0)</f>
        <v>0</v>
      </c>
      <c r="BO134" s="87" t="n">
        <f aca="false">IF(AND($U134&gt;BN$6,$U134&lt;=BO$6),+$T134,0)</f>
        <v>0</v>
      </c>
      <c r="BP134" s="87" t="n">
        <f aca="false">IF(AND($U134&gt;BO$6,$U134&lt;=BP$6),+$T134,0)</f>
        <v>0</v>
      </c>
      <c r="BQ134" s="87" t="n">
        <f aca="false">IF(AND($U134&gt;BP$6,$U134&lt;=BQ$6),+$T134,0)</f>
        <v>0</v>
      </c>
      <c r="BR134" s="87" t="n">
        <f aca="false">IF(AND($U134&gt;BQ$6,$U134&lt;=BR$6),+$T134,0)</f>
        <v>0</v>
      </c>
      <c r="BS134" s="87" t="n">
        <f aca="false">IF(AND($U134&gt;BR$6,$U134&lt;=BS$6),+$T134,0)</f>
        <v>0</v>
      </c>
      <c r="BT134" s="87" t="n">
        <f aca="false">IF(AND($U134&gt;BS$6,$U134&lt;=BT$6),+$T134,0)</f>
        <v>0</v>
      </c>
      <c r="BU134" s="87" t="n">
        <f aca="false">IF(AND($U134&gt;BT$6,$U134&lt;=BU$6),+$T134,0)</f>
        <v>0</v>
      </c>
      <c r="BV134" s="87" t="n">
        <f aca="false">IF(AND($U134&gt;BU$6,$U134&lt;=BV$6),+$T134,0)</f>
        <v>0</v>
      </c>
      <c r="BW134" s="87" t="n">
        <f aca="false">IF(AND($U134&gt;BV$6,$U134&lt;=BW$6),+$T134,0)</f>
        <v>0</v>
      </c>
      <c r="BX134" s="87" t="n">
        <f aca="false">IF(AND($U134&gt;BW$6,$U134&lt;=BX$6),+$T134,0)</f>
        <v>0</v>
      </c>
      <c r="BY134" s="87" t="n">
        <f aca="false">IF(AND($U134&gt;BX$6,$U134&lt;=BY$6),+$T134,0)</f>
        <v>0</v>
      </c>
      <c r="BZ134" s="87" t="n">
        <f aca="false">IF(AND($U134&gt;BY$6,$U134&lt;=BZ$6),+$T134,0)</f>
        <v>0</v>
      </c>
      <c r="CA134" s="87" t="n">
        <f aca="false">IF(AND($U134&gt;BZ$6,$U134&lt;=CA$6),+$T134,0)</f>
        <v>0</v>
      </c>
      <c r="CB134" s="87" t="n">
        <f aca="false">IF(AND($U134&gt;CA$6,$U134&lt;=CB$6),+$T134,0)</f>
        <v>0</v>
      </c>
      <c r="CC134" s="87" t="n">
        <f aca="false">IF(AND($U134&gt;CB$6,$U134&lt;=CC$6),+$T134,0)</f>
        <v>0</v>
      </c>
      <c r="CD134" s="87" t="n">
        <f aca="false">IF(AND($U134&gt;CC$6,$U134&lt;=CD$6),+$T134,0)</f>
        <v>0</v>
      </c>
      <c r="CE134" s="87" t="n">
        <f aca="false">IF(AND($U134&gt;CD$6,$U134&lt;=CE$6),+$T134,0)</f>
        <v>0</v>
      </c>
      <c r="CF134" s="87" t="n">
        <f aca="false">IF(AND($U134&gt;CE$6,$U134&lt;=CF$6),+$T134,0)</f>
        <v>0</v>
      </c>
      <c r="CG134" s="87" t="n">
        <f aca="false">IF(AND($U134&gt;CF$6,$U134&lt;=CG$6),+$T134,0)</f>
        <v>0</v>
      </c>
      <c r="CH134" s="87" t="n">
        <f aca="false">IF(AND($U134&gt;CG$6,$U134&lt;=CH$6),+$T134,0)</f>
        <v>0</v>
      </c>
      <c r="CI134" s="87" t="n">
        <f aca="false">IF(AND($U134&gt;CH$6,$U134&lt;=CI$6),+$T134,0)</f>
        <v>0</v>
      </c>
      <c r="CJ134" s="87" t="n">
        <f aca="false">IF(AND($U134&gt;CI$6,$U134&lt;=CJ$6),+$T134,0)</f>
        <v>0</v>
      </c>
      <c r="CK134" s="87" t="n">
        <f aca="false">IF(AND($U134&gt;CJ$6,$U134&lt;=CK$6),+$T134,0)</f>
        <v>0</v>
      </c>
      <c r="CL134" s="87" t="n">
        <f aca="false">IF(AND($U134&gt;CK$6,$U134&lt;=CL$6),+$T134,0)</f>
        <v>0</v>
      </c>
      <c r="CM134" s="87" t="n">
        <f aca="false">IF(AND($U134&gt;CL$6,$U134&lt;=CM$6),+$T134,0)</f>
        <v>0</v>
      </c>
      <c r="CN134" s="87" t="n">
        <f aca="false">IF(AND($U134&gt;CM$6,$U134&lt;=CN$6),+$T134,0)</f>
        <v>0</v>
      </c>
      <c r="CO134" s="87" t="n">
        <f aca="false">IF(AND($U134&gt;CN$6,$U134&lt;=CO$6),+$T134,0)</f>
        <v>0</v>
      </c>
      <c r="CP134" s="87" t="n">
        <f aca="false">IF(AND($U134&gt;CO$6,$U134&lt;=CP$6),+$T134,0)</f>
        <v>0</v>
      </c>
      <c r="CQ134" s="87" t="n">
        <f aca="false">IF(AND($U134&gt;CP$6,$U134&lt;=CQ$6),+$T134,0)</f>
        <v>0</v>
      </c>
      <c r="CR134" s="87" t="n">
        <f aca="false">IF(AND($U134&gt;CQ$6,$U134&lt;=CR$6),+$T134,0)</f>
        <v>0</v>
      </c>
      <c r="CS134" s="87" t="n">
        <f aca="false">IF(AND($U134&gt;CR$6,$U134&lt;=CS$6),+$T134,0)</f>
        <v>0</v>
      </c>
      <c r="CT134" s="87" t="n">
        <f aca="false">IF(AND($U134&gt;CS$6,$U134&lt;=CT$6),+$T134,0)</f>
        <v>0</v>
      </c>
      <c r="CU134" s="87" t="n">
        <f aca="false">IF(AND($U134&gt;CT$6,$U134&lt;=CU$6),+$T134,0)</f>
        <v>0</v>
      </c>
      <c r="CV134" s="87" t="n">
        <f aca="false">IF(AND($U134&gt;CU$6,$U134&lt;=CV$6),+$T134,0)</f>
        <v>0</v>
      </c>
      <c r="CW134" s="87" t="n">
        <f aca="false">IF(AND($U134&gt;CV$6,$U134&lt;=CW$6),+$T134,0)</f>
        <v>0</v>
      </c>
      <c r="CX134" s="87" t="n">
        <f aca="false">IF(AND($U134&gt;CW$6,$U134&lt;=CX$6),+$T134,0)</f>
        <v>0</v>
      </c>
      <c r="CY134" s="87" t="n">
        <f aca="false">IF(AND($U134&gt;CX$6,$U134&lt;=CY$6),+$T134,0)</f>
        <v>0</v>
      </c>
      <c r="CZ134" s="87" t="n">
        <f aca="false">IF(AND($U134&gt;CY$6,$U134&lt;=CZ$6),+$T134,0)</f>
        <v>0</v>
      </c>
      <c r="DA134" s="87" t="n">
        <f aca="false">IF(AND($U134&gt;CZ$6,$U134&lt;=DA$6),+$T134,0)</f>
        <v>0</v>
      </c>
      <c r="DB134" s="87" t="n">
        <f aca="false">IF(AND($U134&gt;DA$6,$U134&lt;=DB$6),+$T134,0)</f>
        <v>0</v>
      </c>
      <c r="DC134" s="87" t="n">
        <f aca="false">IF(AND($U134&gt;DB$6,$U134&lt;=DC$6),+$T134,0)</f>
        <v>0</v>
      </c>
      <c r="DD134" s="87" t="n">
        <f aca="false">IF(AND($U134&gt;DC$6,$U134&lt;=DD$6),+$T134,0)</f>
        <v>0</v>
      </c>
      <c r="DE134" s="87" t="n">
        <f aca="false">IF(AND($U134&gt;DD$6,$U134&lt;=DE$6),+$T134,0)</f>
        <v>0</v>
      </c>
      <c r="DF134" s="87" t="n">
        <f aca="false">IF(AND($U134&gt;DE$6,$U134&lt;=DF$6),+$T134,0)</f>
        <v>0</v>
      </c>
      <c r="DG134" s="87" t="n">
        <f aca="false">IF(AND($U134&gt;DF$6,$U134&lt;=DG$6),+$T134,0)</f>
        <v>0</v>
      </c>
      <c r="DH134" s="87" t="n">
        <f aca="false">IF(AND($U134&gt;DG$6,$U134&lt;=DH$6),+$T134,0)</f>
        <v>0</v>
      </c>
      <c r="DI134" s="87" t="n">
        <f aca="false">IF(AND($U134&gt;DH$6,$U134&lt;=DI$6),+$T134,0)</f>
        <v>0</v>
      </c>
      <c r="DJ134" s="87" t="n">
        <f aca="false">IF(AND($U134&gt;DI$6,$U134&lt;=DJ$6),+$T134,0)</f>
        <v>0</v>
      </c>
      <c r="DK134" s="87" t="n">
        <f aca="false">IF(AND($U134&gt;DJ$6,$U134&lt;=DK$6),+$T134,0)</f>
        <v>0</v>
      </c>
      <c r="DL134" s="87" t="n">
        <f aca="false">IF(AND($U134&gt;DK$6,$U134&lt;=DL$6),+$T134,0)</f>
        <v>0</v>
      </c>
      <c r="DM134" s="87" t="n">
        <f aca="false">IF(AND($U134&gt;DL$6,$U134&lt;=DM$6),+$T134,0)</f>
        <v>0</v>
      </c>
      <c r="DN134" s="87" t="n">
        <f aca="false">IF(AND($U134&gt;DM$6,$U134&lt;=DN$6),+$T134,0)</f>
        <v>0</v>
      </c>
      <c r="DO134" s="87" t="n">
        <f aca="false">IF(AND($U134&gt;DN$6,$U134&lt;=DO$6),+$T134,0)</f>
        <v>0</v>
      </c>
      <c r="DP134" s="87" t="n">
        <f aca="false">IF(AND($U134&gt;DO$6,$U134&lt;=DP$6),+$T134,0)</f>
        <v>0</v>
      </c>
      <c r="DQ134" s="87" t="n">
        <f aca="false">IF(AND($U134&gt;DP$6,$U134&lt;=DQ$6),+$T134,0)</f>
        <v>0</v>
      </c>
      <c r="DR134" s="87" t="n">
        <f aca="false">IF(AND($U134&gt;DQ$6,$U134&lt;=DR$6),+$T134,0)</f>
        <v>0</v>
      </c>
      <c r="DS134" s="87" t="n">
        <f aca="false">IF(AND($U134&gt;DR$6,$U134&lt;=DS$6),+$T134,0)</f>
        <v>0</v>
      </c>
      <c r="DT134" s="87" t="n">
        <f aca="false">IF(AND($U134&gt;DS$6,$U134&lt;=DT$6),+$T134,0)</f>
        <v>0</v>
      </c>
      <c r="DU134" s="87" t="n">
        <f aca="false">IF(AND($U134&gt;DT$6,$U134&lt;=DU$6),+$T134,0)</f>
        <v>0</v>
      </c>
      <c r="DV134" s="87" t="n">
        <f aca="false">IF(AND($U134&gt;DU$6,$U134&lt;=DV$6),+$T134,0)</f>
        <v>0</v>
      </c>
      <c r="DW134" s="87" t="n">
        <f aca="false">IF(AND($U134&gt;DV$6,$U134&lt;=DW$6),+$T134,0)</f>
        <v>0</v>
      </c>
      <c r="DX134" s="87" t="n">
        <f aca="false">IF(AND($U134&gt;DW$6,$U134&lt;=DX$6),+$T134,0)</f>
        <v>0</v>
      </c>
      <c r="DY134" s="87" t="n">
        <f aca="false">IF(AND($U134&gt;DX$6,$U134&lt;=DY$6),+$T134,0)</f>
        <v>0</v>
      </c>
      <c r="DZ134" s="87" t="n">
        <f aca="false">IF(AND($U134&gt;DY$6,$U134&lt;=DZ$6),+$T134,0)</f>
        <v>0</v>
      </c>
      <c r="EA134" s="87" t="n">
        <f aca="false">IF(AND($U134&gt;DZ$6,$U134&lt;=EA$6),+$T134,0)</f>
        <v>0</v>
      </c>
      <c r="EB134" s="87" t="n">
        <f aca="false">IF(AND($U134&gt;EA$6,$U134&lt;=EB$6),+$T134,0)</f>
        <v>0</v>
      </c>
      <c r="EC134" s="87" t="n">
        <f aca="false">IF(AND($U134&gt;EB$6,$U134&lt;=EC$6),+$T134,0)</f>
        <v>0</v>
      </c>
      <c r="ED134" s="87" t="n">
        <f aca="false">IF(AND($U134&gt;EC$6,$U134&lt;=ED$6),+$T134,0)</f>
        <v>0</v>
      </c>
      <c r="EE134" s="87" t="n">
        <f aca="false">IF(AND($U134&gt;ED$6,$U134&lt;=EE$6),+$T134,0)</f>
        <v>0</v>
      </c>
      <c r="EF134" s="87" t="n">
        <f aca="false">IF(AND($U134&gt;EE$6,$U134&lt;=EF$6),+$T134,0)</f>
        <v>0</v>
      </c>
      <c r="EG134" s="87" t="n">
        <f aca="false">IF(AND($U134&gt;EF$6,$U134&lt;=EG$6),+$T134,0)</f>
        <v>0</v>
      </c>
      <c r="EH134" s="87" t="n">
        <f aca="false">IF(AND($U134&gt;EG$6,$U134&lt;=EH$6),+$T134,0)</f>
        <v>0</v>
      </c>
      <c r="EI134" s="87" t="n">
        <f aca="false">IF(AND($U134&gt;EH$6,$U134&lt;=EI$6),+$T134,0)</f>
        <v>0</v>
      </c>
      <c r="EJ134" s="87" t="n">
        <f aca="false">IF(AND($U134&gt;EI$6,$U134&lt;=EJ$6),+$T134,0)</f>
        <v>0</v>
      </c>
      <c r="EK134" s="87" t="n">
        <f aca="false">IF(AND($U134&gt;EJ$6,$U134&lt;=EK$6),+$T134,0)</f>
        <v>0</v>
      </c>
      <c r="EL134" s="87" t="n">
        <f aca="false">IF(AND($U134&gt;EK$6,$U134&lt;=EL$6),+$T134,0)</f>
        <v>0</v>
      </c>
      <c r="EM134" s="87" t="n">
        <f aca="false">IF(AND($U134&gt;EL$6,$U134&lt;=EM$6),+$T134,0)</f>
        <v>0</v>
      </c>
      <c r="EN134" s="87" t="n">
        <f aca="false">IF(AND($U134&gt;EM$6,$U134&lt;=EN$6),+$T134,0)</f>
        <v>0</v>
      </c>
      <c r="EO134" s="87" t="n">
        <f aca="false">IF(AND($U134&gt;EN$6,$U134&lt;=EO$6),+$T134,0)</f>
        <v>0</v>
      </c>
      <c r="EP134" s="87" t="n">
        <f aca="false">IF(AND($U134&gt;EO$6,$U134&lt;=EP$6),+$T134,0)</f>
        <v>0</v>
      </c>
      <c r="EQ134" s="87" t="n">
        <f aca="false">IF(AND($U134&gt;EP$6,$U134&lt;=EQ$6),+$T134,0)</f>
        <v>0</v>
      </c>
      <c r="ER134" s="87" t="n">
        <f aca="false">IF(AND($U134&gt;EQ$6,$U134&lt;=ER$6),+$T134,0)</f>
        <v>0</v>
      </c>
      <c r="ES134" s="87" t="n">
        <f aca="false">IF(AND($U134&gt;ER$6,$U134&lt;=ES$6),+$T134,0)</f>
        <v>0</v>
      </c>
      <c r="ET134" s="87" t="n">
        <f aca="false">IF(AND($U134&gt;ES$6,$U134&lt;=ET$6),+$T134,0)</f>
        <v>0</v>
      </c>
      <c r="EU134" s="87" t="n">
        <f aca="false">IF(AND($U134&gt;ET$6,$U134&lt;=EU$6),+$T134,0)</f>
        <v>0</v>
      </c>
      <c r="EV134" s="87" t="n">
        <f aca="false">IF(AND($U134&gt;EU$6,$U134&lt;=EV$6),+$T134,0)</f>
        <v>0</v>
      </c>
      <c r="EW134" s="87" t="n">
        <f aca="false">IF(AND($U134&gt;EV$6,$U134&lt;=EW$6),+$T134,0)</f>
        <v>0</v>
      </c>
      <c r="EX134" s="87" t="n">
        <f aca="false">IF(AND($U134&gt;EW$6,$U134&lt;=EX$6),+$T134,0)</f>
        <v>0</v>
      </c>
      <c r="EY134" s="87" t="n">
        <f aca="false">IF(AND($U134&gt;EX$6,$U134&lt;=EY$6),+$T134,0)</f>
        <v>0</v>
      </c>
      <c r="EZ134" s="87" t="n">
        <f aca="false">IF(AND($U134&gt;EY$6,$U134&lt;=EZ$6),+$T134,0)</f>
        <v>0</v>
      </c>
      <c r="FA134" s="87" t="n">
        <f aca="false">IF(AND($U134&gt;EZ$6,$U134&lt;=FA$6),+$T134,0)</f>
        <v>0</v>
      </c>
      <c r="FB134" s="87" t="n">
        <f aca="false">IF(AND($U134&gt;FA$6,$U134&lt;=FB$6),+$T134,0)</f>
        <v>0</v>
      </c>
      <c r="FC134" s="87" t="n">
        <f aca="false">IF(AND($U134&gt;FB$6,$U134&lt;=FC$6),+$T134,0)</f>
        <v>0</v>
      </c>
      <c r="FD134" s="87" t="n">
        <f aca="false">IF(AND($U134&gt;FC$6,$U134&lt;=FD$6),+$T134,0)</f>
        <v>0</v>
      </c>
      <c r="FE134" s="87" t="n">
        <f aca="false">IF(AND($U134&gt;FD$6,$U134&lt;=FE$6),+$T134,0)</f>
        <v>0</v>
      </c>
      <c r="FF134" s="87" t="n">
        <f aca="false">IF(AND($U134&gt;FE$6,$U134&lt;=FF$6),+$T134,0)</f>
        <v>0</v>
      </c>
      <c r="FG134" s="87" t="n">
        <f aca="false">IF(AND($U134&gt;FF$6,$U134&lt;=FG$6),+$T134,0)</f>
        <v>0</v>
      </c>
      <c r="FH134" s="87" t="n">
        <f aca="false">IF(AND($U134&gt;FG$6,$U134&lt;=FH$6),+$T134,0)</f>
        <v>0</v>
      </c>
      <c r="FI134" s="87" t="n">
        <f aca="false">IF(AND($U134&gt;FH$6,$U134&lt;=FI$6),+$T134,0)</f>
        <v>0</v>
      </c>
      <c r="FJ134" s="87" t="n">
        <f aca="false">IF(AND($U134&gt;FI$6,$U134&lt;=FJ$6),+$T134,0)</f>
        <v>0</v>
      </c>
      <c r="FK134" s="87" t="n">
        <f aca="false">IF(AND($U134&gt;FJ$6,$U134&lt;=FK$6),+$T134,0)</f>
        <v>0</v>
      </c>
      <c r="FL134" s="87" t="n">
        <f aca="false">IF(AND($U134&gt;FK$6,$U134&lt;=FL$6),+$T134,0)</f>
        <v>0</v>
      </c>
      <c r="FM134" s="87" t="n">
        <f aca="false">IF(AND($U134&gt;FL$6,$U134&lt;=FM$6),+$T134,0)</f>
        <v>0</v>
      </c>
      <c r="FN134" s="87" t="n">
        <f aca="false">IF(AND($U134&gt;FM$6,$U134&lt;=FN$6),+$T134,0)</f>
        <v>0</v>
      </c>
      <c r="FO134" s="87" t="n">
        <f aca="false">IF(AND($U134&gt;FN$6,$U134&lt;=FO$6),+$T134,0)</f>
        <v>0</v>
      </c>
      <c r="FP134" s="87" t="n">
        <f aca="false">IF(AND($U134&gt;FO$6,$U134&lt;=FP$6),+$T134,0)</f>
        <v>0</v>
      </c>
      <c r="FQ134" s="87" t="n">
        <f aca="false">IF(AND($U134&gt;FP$6,$U134&lt;=FQ$6),+$T134,0)</f>
        <v>0</v>
      </c>
      <c r="FR134" s="87" t="n">
        <f aca="false">IF(AND($U134&gt;FQ$6,$U134&lt;=FR$6),+$T134,0)</f>
        <v>0</v>
      </c>
      <c r="FS134" s="87" t="n">
        <f aca="false">IF(AND($U134&gt;FR$6,$U134&lt;=FS$6),+$T134,0)</f>
        <v>0</v>
      </c>
      <c r="FT134" s="87" t="n">
        <f aca="false">IF(AND($U134&gt;FS$6,$U134&lt;=FT$6),+$T134,0)</f>
        <v>0</v>
      </c>
      <c r="FU134" s="87" t="n">
        <f aca="false">IF(AND($U134&gt;FT$6,$U134&lt;=FU$6),+$T134,0)</f>
        <v>0</v>
      </c>
      <c r="FV134" s="87" t="n">
        <f aca="false">IF(AND($U134&gt;FU$6,$U134&lt;=FV$6),+$T134,0)</f>
        <v>0</v>
      </c>
      <c r="FW134" s="87" t="n">
        <f aca="false">IF(AND($U134&gt;FV$6,$U134&lt;=FW$6),+$T134,0)</f>
        <v>0</v>
      </c>
      <c r="FX134" s="87" t="n">
        <f aca="false">IF(AND($U134&gt;FW$6,$U134&lt;=FX$6),+$T134,0)</f>
        <v>0</v>
      </c>
      <c r="FY134" s="87" t="n">
        <f aca="false">IF(AND($U134&gt;FX$6,$U134&lt;=FY$6),+$T134,0)</f>
        <v>0</v>
      </c>
      <c r="FZ134" s="87" t="n">
        <f aca="false">IF(AND($U134&gt;FY$6,$U134&lt;=FZ$6),+$T134,0)</f>
        <v>0</v>
      </c>
      <c r="GA134" s="87" t="n">
        <f aca="false">IF(AND($U134&gt;FZ$6,$U134&lt;=GA$6),+$T134,0)</f>
        <v>0</v>
      </c>
      <c r="GB134" s="87" t="n">
        <f aca="false">IF(AND($U134&gt;GA$6,$U134&lt;=GB$6),+$T134,0)</f>
        <v>0</v>
      </c>
      <c r="GC134" s="18"/>
      <c r="GD134" s="65" t="n">
        <f aca="false">SUM($X134:$GC134)</f>
        <v>29.559</v>
      </c>
      <c r="GE134" s="65" t="n">
        <f aca="false">+GD134-T134</f>
        <v>0</v>
      </c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  <c r="GX134" s="18"/>
      <c r="GY134" s="18"/>
      <c r="GZ134" s="18"/>
      <c r="HA134" s="18"/>
      <c r="HB134" s="18"/>
      <c r="HC134" s="18"/>
      <c r="HD134" s="18"/>
      <c r="HE134" s="18"/>
      <c r="HF134" s="18"/>
      <c r="HG134" s="18"/>
      <c r="HH134" s="18"/>
      <c r="HI134" s="18"/>
      <c r="HJ134" s="18"/>
      <c r="HK134" s="18"/>
      <c r="HL134" s="18"/>
      <c r="HM134" s="18"/>
      <c r="HN134" s="18"/>
      <c r="HO134" s="18"/>
      <c r="HP134" s="18"/>
      <c r="HQ134" s="18"/>
      <c r="HR134" s="18"/>
      <c r="HS134" s="18"/>
      <c r="HT134" s="18"/>
      <c r="HU134" s="18"/>
      <c r="HV134" s="18"/>
      <c r="HW134" s="18"/>
      <c r="HX134" s="18"/>
      <c r="HY134" s="18"/>
      <c r="HZ134" s="18"/>
      <c r="IA134" s="18"/>
      <c r="IB134" s="18"/>
      <c r="IC134" s="18"/>
      <c r="ID134" s="18"/>
      <c r="IE134" s="18"/>
      <c r="IF134" s="18"/>
      <c r="IG134" s="18"/>
      <c r="IH134" s="18"/>
      <c r="II134" s="18"/>
      <c r="IJ134" s="18"/>
      <c r="IK134" s="18"/>
      <c r="IL134" s="18"/>
      <c r="IM134" s="18"/>
      <c r="IN134" s="18"/>
      <c r="IO134" s="18"/>
      <c r="IP134" s="18"/>
      <c r="IQ134" s="18"/>
      <c r="IR134" s="18"/>
      <c r="IS134" s="18"/>
      <c r="IT134" s="18"/>
      <c r="IU134" s="18"/>
      <c r="IV134" s="18"/>
      <c r="IW134" s="18"/>
    </row>
    <row r="135" customFormat="false" ht="12.75" hidden="false" customHeight="false" outlineLevel="0" collapsed="false">
      <c r="A135" s="96" t="n">
        <v>6</v>
      </c>
      <c r="B135" s="86" t="s">
        <v>260</v>
      </c>
      <c r="C135" s="97" t="s">
        <v>256</v>
      </c>
      <c r="D135" s="98" t="s">
        <v>295</v>
      </c>
      <c r="E135" s="44" t="s">
        <v>378</v>
      </c>
      <c r="F135" s="99" t="n">
        <v>37134</v>
      </c>
      <c r="G135" s="44"/>
      <c r="H135" s="100" t="s">
        <v>123</v>
      </c>
      <c r="I135" s="35" t="s">
        <v>381</v>
      </c>
      <c r="J135" s="39"/>
      <c r="K135" s="39"/>
      <c r="L135" s="101" t="s">
        <v>284</v>
      </c>
      <c r="M135" s="35"/>
      <c r="N135" s="35"/>
      <c r="O135" s="101"/>
      <c r="P135" s="101"/>
      <c r="Q135" s="101"/>
      <c r="R135" s="55" t="n">
        <v>22.398</v>
      </c>
      <c r="S135" s="101" t="s">
        <v>288</v>
      </c>
      <c r="T135" s="55" t="n">
        <f aca="false">IF($S135="USD",+$R135,VLOOKUP($S135,Rates!$A$3:$C$7,3)*$R135)</f>
        <v>22.398</v>
      </c>
      <c r="U135" s="102" t="n">
        <v>39263</v>
      </c>
      <c r="V135" s="18"/>
      <c r="W135" s="18"/>
      <c r="X135" s="87" t="n">
        <f aca="false">IF(AND($U135&gt;W$6,$U135&lt;=X$6),+$T135,0)</f>
        <v>0</v>
      </c>
      <c r="Y135" s="87" t="n">
        <f aca="false">IF(AND($U135&gt;X$6,$U135&lt;=Y$6),+$T135,0)</f>
        <v>0</v>
      </c>
      <c r="Z135" s="87" t="n">
        <f aca="false">IF(AND($U135&gt;Y$6,$U135&lt;=Z$6),+$T135,0)</f>
        <v>0</v>
      </c>
      <c r="AA135" s="87" t="n">
        <f aca="false">IF(AND($U135&gt;Z$6,$U135&lt;=AA$6),+$T135,0)</f>
        <v>0</v>
      </c>
      <c r="AB135" s="87" t="n">
        <f aca="false">IF(AND($U135&gt;AA$6,$U135&lt;=AB$6),+$T135,0)</f>
        <v>0</v>
      </c>
      <c r="AC135" s="87" t="n">
        <f aca="false">IF(AND($U135&gt;AB$6,$U135&lt;=AC$6),+$T135,0)</f>
        <v>0</v>
      </c>
      <c r="AD135" s="87" t="n">
        <f aca="false">IF(AND($U135&gt;AC$6,$U135&lt;=AD$6),+$T135,0)</f>
        <v>0</v>
      </c>
      <c r="AE135" s="87" t="n">
        <f aca="false">IF(AND($U135&gt;AD$6,$U135&lt;=AE$6),+$T135,0)</f>
        <v>0</v>
      </c>
      <c r="AF135" s="87" t="n">
        <f aca="false">IF(AND($U135&gt;AE$6,$U135&lt;=AF$6),+$T135,0)</f>
        <v>0</v>
      </c>
      <c r="AG135" s="87" t="n">
        <f aca="false">IF(AND($U135&gt;AF$6,$U135&lt;=AG$6),+$T135,0)</f>
        <v>0</v>
      </c>
      <c r="AH135" s="87" t="n">
        <f aca="false">IF(AND($U135&gt;AG$6,$U135&lt;=AH$6),+$T135,0)</f>
        <v>0</v>
      </c>
      <c r="AI135" s="87" t="n">
        <f aca="false">IF(AND($U135&gt;AH$6,$U135&lt;=AI$6),+$T135,0)</f>
        <v>0</v>
      </c>
      <c r="AJ135" s="87" t="n">
        <f aca="false">IF(AND($U135&gt;AI$6,$U135&lt;=AJ$6),+$T135,0)</f>
        <v>0</v>
      </c>
      <c r="AK135" s="87" t="n">
        <f aca="false">IF(AND($U135&gt;AJ$6,$U135&lt;=AK$6),+$T135,0)</f>
        <v>0</v>
      </c>
      <c r="AL135" s="87" t="n">
        <f aca="false">IF(AND($U135&gt;AK$6,$U135&lt;=AL$6),+$T135,0)</f>
        <v>0</v>
      </c>
      <c r="AM135" s="87" t="n">
        <f aca="false">IF(AND($U135&gt;AL$6,$U135&lt;=AM$6),+$T135,0)</f>
        <v>0</v>
      </c>
      <c r="AN135" s="87" t="n">
        <f aca="false">IF(AND($U135&gt;AM$6,$U135&lt;=AN$6),+$T135,0)</f>
        <v>0</v>
      </c>
      <c r="AO135" s="87" t="n">
        <f aca="false">IF(AND($U135&gt;AN$6,$U135&lt;=AO$6),+$T135,0)</f>
        <v>0</v>
      </c>
      <c r="AP135" s="87" t="n">
        <f aca="false">IF(AND($U135&gt;AO$6,$U135&lt;=AP$6),+$T135,0)</f>
        <v>0</v>
      </c>
      <c r="AQ135" s="87" t="n">
        <f aca="false">IF(AND($U135&gt;AP$6,$U135&lt;=AQ$6),+$T135,0)</f>
        <v>0</v>
      </c>
      <c r="AR135" s="87" t="n">
        <f aca="false">IF(AND($U135&gt;AQ$6,$U135&lt;=AR$6),+$T135,0)</f>
        <v>0</v>
      </c>
      <c r="AS135" s="87" t="n">
        <f aca="false">IF(AND($U135&gt;AR$6,$U135&lt;=AS$6),+$T135,0)</f>
        <v>0</v>
      </c>
      <c r="AT135" s="87" t="n">
        <f aca="false">IF(AND($U135&gt;AS$6,$U135&lt;=AT$6),+$T135,0)</f>
        <v>0</v>
      </c>
      <c r="AU135" s="87" t="n">
        <f aca="false">IF(AND($U135&gt;AT$6,$U135&lt;=AU$6),+$T135,0)</f>
        <v>22.398</v>
      </c>
      <c r="AV135" s="87" t="n">
        <f aca="false">IF(AND($U135&gt;AU$6,$U135&lt;=AV$6),+$T135,0)</f>
        <v>0</v>
      </c>
      <c r="AW135" s="87" t="n">
        <f aca="false">IF(AND($U135&gt;AV$6,$U135&lt;=AW$6),+$T135,0)</f>
        <v>0</v>
      </c>
      <c r="AX135" s="87" t="n">
        <f aca="false">IF(AND($U135&gt;AW$6,$U135&lt;=AX$6),+$T135,0)</f>
        <v>0</v>
      </c>
      <c r="AY135" s="87" t="n">
        <f aca="false">IF(AND($U135&gt;AX$6,$U135&lt;=AY$6),+$T135,0)</f>
        <v>0</v>
      </c>
      <c r="AZ135" s="87" t="n">
        <f aca="false">IF(AND($U135&gt;AY$6,$U135&lt;=AZ$6),+$T135,0)</f>
        <v>0</v>
      </c>
      <c r="BA135" s="87" t="n">
        <f aca="false">IF(AND($U135&gt;AZ$6,$U135&lt;=BA$6),+$T135,0)</f>
        <v>0</v>
      </c>
      <c r="BB135" s="87" t="n">
        <f aca="false">IF(AND($U135&gt;BA$6,$U135&lt;=BB$6),+$T135,0)</f>
        <v>0</v>
      </c>
      <c r="BC135" s="87" t="n">
        <f aca="false">IF(AND($U135&gt;BB$6,$U135&lt;=BC$6),+$T135,0)</f>
        <v>0</v>
      </c>
      <c r="BD135" s="87" t="n">
        <f aca="false">IF(AND($U135&gt;BC$6,$U135&lt;=BD$6),+$T135,0)</f>
        <v>0</v>
      </c>
      <c r="BE135" s="87" t="n">
        <f aca="false">IF(AND($U135&gt;BD$6,$U135&lt;=BE$6),+$T135,0)</f>
        <v>0</v>
      </c>
      <c r="BF135" s="87" t="n">
        <f aca="false">IF(AND($U135&gt;BE$6,$U135&lt;=BF$6),+$T135,0)</f>
        <v>0</v>
      </c>
      <c r="BG135" s="87" t="n">
        <f aca="false">IF(AND($U135&gt;BF$6,$U135&lt;=BG$6),+$T135,0)</f>
        <v>0</v>
      </c>
      <c r="BH135" s="87" t="n">
        <f aca="false">IF(AND($U135&gt;BG$6,$U135&lt;=BH$6),+$T135,0)</f>
        <v>0</v>
      </c>
      <c r="BI135" s="87" t="n">
        <f aca="false">IF(AND($U135&gt;BH$6,$U135&lt;=BI$6),+$T135,0)</f>
        <v>0</v>
      </c>
      <c r="BJ135" s="87" t="n">
        <f aca="false">IF(AND($U135&gt;BI$6,$U135&lt;=BJ$6),+$T135,0)</f>
        <v>0</v>
      </c>
      <c r="BK135" s="87" t="n">
        <f aca="false">IF(AND($U135&gt;BJ$6,$U135&lt;=BK$6),+$T135,0)</f>
        <v>0</v>
      </c>
      <c r="BL135" s="87" t="n">
        <f aca="false">IF(AND($U135&gt;BK$6,$U135&lt;=BL$6),+$T135,0)</f>
        <v>0</v>
      </c>
      <c r="BM135" s="87" t="n">
        <f aca="false">IF(AND($U135&gt;BL$6,$U135&lt;=BM$6),+$T135,0)</f>
        <v>0</v>
      </c>
      <c r="BN135" s="87" t="n">
        <f aca="false">IF(AND($U135&gt;BM$6,$U135&lt;=BN$6),+$T135,0)</f>
        <v>0</v>
      </c>
      <c r="BO135" s="87" t="n">
        <f aca="false">IF(AND($U135&gt;BN$6,$U135&lt;=BO$6),+$T135,0)</f>
        <v>0</v>
      </c>
      <c r="BP135" s="87" t="n">
        <f aca="false">IF(AND($U135&gt;BO$6,$U135&lt;=BP$6),+$T135,0)</f>
        <v>0</v>
      </c>
      <c r="BQ135" s="87" t="n">
        <f aca="false">IF(AND($U135&gt;BP$6,$U135&lt;=BQ$6),+$T135,0)</f>
        <v>0</v>
      </c>
      <c r="BR135" s="87" t="n">
        <f aca="false">IF(AND($U135&gt;BQ$6,$U135&lt;=BR$6),+$T135,0)</f>
        <v>0</v>
      </c>
      <c r="BS135" s="87" t="n">
        <f aca="false">IF(AND($U135&gt;BR$6,$U135&lt;=BS$6),+$T135,0)</f>
        <v>0</v>
      </c>
      <c r="BT135" s="87" t="n">
        <f aca="false">IF(AND($U135&gt;BS$6,$U135&lt;=BT$6),+$T135,0)</f>
        <v>0</v>
      </c>
      <c r="BU135" s="87" t="n">
        <f aca="false">IF(AND($U135&gt;BT$6,$U135&lt;=BU$6),+$T135,0)</f>
        <v>0</v>
      </c>
      <c r="BV135" s="87" t="n">
        <f aca="false">IF(AND($U135&gt;BU$6,$U135&lt;=BV$6),+$T135,0)</f>
        <v>0</v>
      </c>
      <c r="BW135" s="87" t="n">
        <f aca="false">IF(AND($U135&gt;BV$6,$U135&lt;=BW$6),+$T135,0)</f>
        <v>0</v>
      </c>
      <c r="BX135" s="87" t="n">
        <f aca="false">IF(AND($U135&gt;BW$6,$U135&lt;=BX$6),+$T135,0)</f>
        <v>0</v>
      </c>
      <c r="BY135" s="87" t="n">
        <f aca="false">IF(AND($U135&gt;BX$6,$U135&lt;=BY$6),+$T135,0)</f>
        <v>0</v>
      </c>
      <c r="BZ135" s="87" t="n">
        <f aca="false">IF(AND($U135&gt;BY$6,$U135&lt;=BZ$6),+$T135,0)</f>
        <v>0</v>
      </c>
      <c r="CA135" s="87" t="n">
        <f aca="false">IF(AND($U135&gt;BZ$6,$U135&lt;=CA$6),+$T135,0)</f>
        <v>0</v>
      </c>
      <c r="CB135" s="87" t="n">
        <f aca="false">IF(AND($U135&gt;CA$6,$U135&lt;=CB$6),+$T135,0)</f>
        <v>0</v>
      </c>
      <c r="CC135" s="87" t="n">
        <f aca="false">IF(AND($U135&gt;CB$6,$U135&lt;=CC$6),+$T135,0)</f>
        <v>0</v>
      </c>
      <c r="CD135" s="87" t="n">
        <f aca="false">IF(AND($U135&gt;CC$6,$U135&lt;=CD$6),+$T135,0)</f>
        <v>0</v>
      </c>
      <c r="CE135" s="87" t="n">
        <f aca="false">IF(AND($U135&gt;CD$6,$U135&lt;=CE$6),+$T135,0)</f>
        <v>0</v>
      </c>
      <c r="CF135" s="87" t="n">
        <f aca="false">IF(AND($U135&gt;CE$6,$U135&lt;=CF$6),+$T135,0)</f>
        <v>0</v>
      </c>
      <c r="CG135" s="87" t="n">
        <f aca="false">IF(AND($U135&gt;CF$6,$U135&lt;=CG$6),+$T135,0)</f>
        <v>0</v>
      </c>
      <c r="CH135" s="87" t="n">
        <f aca="false">IF(AND($U135&gt;CG$6,$U135&lt;=CH$6),+$T135,0)</f>
        <v>0</v>
      </c>
      <c r="CI135" s="87" t="n">
        <f aca="false">IF(AND($U135&gt;CH$6,$U135&lt;=CI$6),+$T135,0)</f>
        <v>0</v>
      </c>
      <c r="CJ135" s="87" t="n">
        <f aca="false">IF(AND($U135&gt;CI$6,$U135&lt;=CJ$6),+$T135,0)</f>
        <v>0</v>
      </c>
      <c r="CK135" s="87" t="n">
        <f aca="false">IF(AND($U135&gt;CJ$6,$U135&lt;=CK$6),+$T135,0)</f>
        <v>0</v>
      </c>
      <c r="CL135" s="87" t="n">
        <f aca="false">IF(AND($U135&gt;CK$6,$U135&lt;=CL$6),+$T135,0)</f>
        <v>0</v>
      </c>
      <c r="CM135" s="87" t="n">
        <f aca="false">IF(AND($U135&gt;CL$6,$U135&lt;=CM$6),+$T135,0)</f>
        <v>0</v>
      </c>
      <c r="CN135" s="87" t="n">
        <f aca="false">IF(AND($U135&gt;CM$6,$U135&lt;=CN$6),+$T135,0)</f>
        <v>0</v>
      </c>
      <c r="CO135" s="87" t="n">
        <f aca="false">IF(AND($U135&gt;CN$6,$U135&lt;=CO$6),+$T135,0)</f>
        <v>0</v>
      </c>
      <c r="CP135" s="87" t="n">
        <f aca="false">IF(AND($U135&gt;CO$6,$U135&lt;=CP$6),+$T135,0)</f>
        <v>0</v>
      </c>
      <c r="CQ135" s="87" t="n">
        <f aca="false">IF(AND($U135&gt;CP$6,$U135&lt;=CQ$6),+$T135,0)</f>
        <v>0</v>
      </c>
      <c r="CR135" s="87" t="n">
        <f aca="false">IF(AND($U135&gt;CQ$6,$U135&lt;=CR$6),+$T135,0)</f>
        <v>0</v>
      </c>
      <c r="CS135" s="87" t="n">
        <f aca="false">IF(AND($U135&gt;CR$6,$U135&lt;=CS$6),+$T135,0)</f>
        <v>0</v>
      </c>
      <c r="CT135" s="87" t="n">
        <f aca="false">IF(AND($U135&gt;CS$6,$U135&lt;=CT$6),+$T135,0)</f>
        <v>0</v>
      </c>
      <c r="CU135" s="87" t="n">
        <f aca="false">IF(AND($U135&gt;CT$6,$U135&lt;=CU$6),+$T135,0)</f>
        <v>0</v>
      </c>
      <c r="CV135" s="87" t="n">
        <f aca="false">IF(AND($U135&gt;CU$6,$U135&lt;=CV$6),+$T135,0)</f>
        <v>0</v>
      </c>
      <c r="CW135" s="87" t="n">
        <f aca="false">IF(AND($U135&gt;CV$6,$U135&lt;=CW$6),+$T135,0)</f>
        <v>0</v>
      </c>
      <c r="CX135" s="87" t="n">
        <f aca="false">IF(AND($U135&gt;CW$6,$U135&lt;=CX$6),+$T135,0)</f>
        <v>0</v>
      </c>
      <c r="CY135" s="87" t="n">
        <f aca="false">IF(AND($U135&gt;CX$6,$U135&lt;=CY$6),+$T135,0)</f>
        <v>0</v>
      </c>
      <c r="CZ135" s="87" t="n">
        <f aca="false">IF(AND($U135&gt;CY$6,$U135&lt;=CZ$6),+$T135,0)</f>
        <v>0</v>
      </c>
      <c r="DA135" s="87" t="n">
        <f aca="false">IF(AND($U135&gt;CZ$6,$U135&lt;=DA$6),+$T135,0)</f>
        <v>0</v>
      </c>
      <c r="DB135" s="87" t="n">
        <f aca="false">IF(AND($U135&gt;DA$6,$U135&lt;=DB$6),+$T135,0)</f>
        <v>0</v>
      </c>
      <c r="DC135" s="87" t="n">
        <f aca="false">IF(AND($U135&gt;DB$6,$U135&lt;=DC$6),+$T135,0)</f>
        <v>0</v>
      </c>
      <c r="DD135" s="87" t="n">
        <f aca="false">IF(AND($U135&gt;DC$6,$U135&lt;=DD$6),+$T135,0)</f>
        <v>0</v>
      </c>
      <c r="DE135" s="87" t="n">
        <f aca="false">IF(AND($U135&gt;DD$6,$U135&lt;=DE$6),+$T135,0)</f>
        <v>0</v>
      </c>
      <c r="DF135" s="87" t="n">
        <f aca="false">IF(AND($U135&gt;DE$6,$U135&lt;=DF$6),+$T135,0)</f>
        <v>0</v>
      </c>
      <c r="DG135" s="87" t="n">
        <f aca="false">IF(AND($U135&gt;DF$6,$U135&lt;=DG$6),+$T135,0)</f>
        <v>0</v>
      </c>
      <c r="DH135" s="87" t="n">
        <f aca="false">IF(AND($U135&gt;DG$6,$U135&lt;=DH$6),+$T135,0)</f>
        <v>0</v>
      </c>
      <c r="DI135" s="87" t="n">
        <f aca="false">IF(AND($U135&gt;DH$6,$U135&lt;=DI$6),+$T135,0)</f>
        <v>0</v>
      </c>
      <c r="DJ135" s="87" t="n">
        <f aca="false">IF(AND($U135&gt;DI$6,$U135&lt;=DJ$6),+$T135,0)</f>
        <v>0</v>
      </c>
      <c r="DK135" s="87" t="n">
        <f aca="false">IF(AND($U135&gt;DJ$6,$U135&lt;=DK$6),+$T135,0)</f>
        <v>0</v>
      </c>
      <c r="DL135" s="87" t="n">
        <f aca="false">IF(AND($U135&gt;DK$6,$U135&lt;=DL$6),+$T135,0)</f>
        <v>0</v>
      </c>
      <c r="DM135" s="87" t="n">
        <f aca="false">IF(AND($U135&gt;DL$6,$U135&lt;=DM$6),+$T135,0)</f>
        <v>0</v>
      </c>
      <c r="DN135" s="87" t="n">
        <f aca="false">IF(AND($U135&gt;DM$6,$U135&lt;=DN$6),+$T135,0)</f>
        <v>0</v>
      </c>
      <c r="DO135" s="87" t="n">
        <f aca="false">IF(AND($U135&gt;DN$6,$U135&lt;=DO$6),+$T135,0)</f>
        <v>0</v>
      </c>
      <c r="DP135" s="87" t="n">
        <f aca="false">IF(AND($U135&gt;DO$6,$U135&lt;=DP$6),+$T135,0)</f>
        <v>0</v>
      </c>
      <c r="DQ135" s="87" t="n">
        <f aca="false">IF(AND($U135&gt;DP$6,$U135&lt;=DQ$6),+$T135,0)</f>
        <v>0</v>
      </c>
      <c r="DR135" s="87" t="n">
        <f aca="false">IF(AND($U135&gt;DQ$6,$U135&lt;=DR$6),+$T135,0)</f>
        <v>0</v>
      </c>
      <c r="DS135" s="87" t="n">
        <f aca="false">IF(AND($U135&gt;DR$6,$U135&lt;=DS$6),+$T135,0)</f>
        <v>0</v>
      </c>
      <c r="DT135" s="87" t="n">
        <f aca="false">IF(AND($U135&gt;DS$6,$U135&lt;=DT$6),+$T135,0)</f>
        <v>0</v>
      </c>
      <c r="DU135" s="87" t="n">
        <f aca="false">IF(AND($U135&gt;DT$6,$U135&lt;=DU$6),+$T135,0)</f>
        <v>0</v>
      </c>
      <c r="DV135" s="87" t="n">
        <f aca="false">IF(AND($U135&gt;DU$6,$U135&lt;=DV$6),+$T135,0)</f>
        <v>0</v>
      </c>
      <c r="DW135" s="87" t="n">
        <f aca="false">IF(AND($U135&gt;DV$6,$U135&lt;=DW$6),+$T135,0)</f>
        <v>0</v>
      </c>
      <c r="DX135" s="87" t="n">
        <f aca="false">IF(AND($U135&gt;DW$6,$U135&lt;=DX$6),+$T135,0)</f>
        <v>0</v>
      </c>
      <c r="DY135" s="87" t="n">
        <f aca="false">IF(AND($U135&gt;DX$6,$U135&lt;=DY$6),+$T135,0)</f>
        <v>0</v>
      </c>
      <c r="DZ135" s="87" t="n">
        <f aca="false">IF(AND($U135&gt;DY$6,$U135&lt;=DZ$6),+$T135,0)</f>
        <v>0</v>
      </c>
      <c r="EA135" s="87" t="n">
        <f aca="false">IF(AND($U135&gt;DZ$6,$U135&lt;=EA$6),+$T135,0)</f>
        <v>0</v>
      </c>
      <c r="EB135" s="87" t="n">
        <f aca="false">IF(AND($U135&gt;EA$6,$U135&lt;=EB$6),+$T135,0)</f>
        <v>0</v>
      </c>
      <c r="EC135" s="87" t="n">
        <f aca="false">IF(AND($U135&gt;EB$6,$U135&lt;=EC$6),+$T135,0)</f>
        <v>0</v>
      </c>
      <c r="ED135" s="87" t="n">
        <f aca="false">IF(AND($U135&gt;EC$6,$U135&lt;=ED$6),+$T135,0)</f>
        <v>0</v>
      </c>
      <c r="EE135" s="87" t="n">
        <f aca="false">IF(AND($U135&gt;ED$6,$U135&lt;=EE$6),+$T135,0)</f>
        <v>0</v>
      </c>
      <c r="EF135" s="87" t="n">
        <f aca="false">IF(AND($U135&gt;EE$6,$U135&lt;=EF$6),+$T135,0)</f>
        <v>0</v>
      </c>
      <c r="EG135" s="87" t="n">
        <f aca="false">IF(AND($U135&gt;EF$6,$U135&lt;=EG$6),+$T135,0)</f>
        <v>0</v>
      </c>
      <c r="EH135" s="87" t="n">
        <f aca="false">IF(AND($U135&gt;EG$6,$U135&lt;=EH$6),+$T135,0)</f>
        <v>0</v>
      </c>
      <c r="EI135" s="87" t="n">
        <f aca="false">IF(AND($U135&gt;EH$6,$U135&lt;=EI$6),+$T135,0)</f>
        <v>0</v>
      </c>
      <c r="EJ135" s="87" t="n">
        <f aca="false">IF(AND($U135&gt;EI$6,$U135&lt;=EJ$6),+$T135,0)</f>
        <v>0</v>
      </c>
      <c r="EK135" s="87" t="n">
        <f aca="false">IF(AND($U135&gt;EJ$6,$U135&lt;=EK$6),+$T135,0)</f>
        <v>0</v>
      </c>
      <c r="EL135" s="87" t="n">
        <f aca="false">IF(AND($U135&gt;EK$6,$U135&lt;=EL$6),+$T135,0)</f>
        <v>0</v>
      </c>
      <c r="EM135" s="87" t="n">
        <f aca="false">IF(AND($U135&gt;EL$6,$U135&lt;=EM$6),+$T135,0)</f>
        <v>0</v>
      </c>
      <c r="EN135" s="87" t="n">
        <f aca="false">IF(AND($U135&gt;EM$6,$U135&lt;=EN$6),+$T135,0)</f>
        <v>0</v>
      </c>
      <c r="EO135" s="87" t="n">
        <f aca="false">IF(AND($U135&gt;EN$6,$U135&lt;=EO$6),+$T135,0)</f>
        <v>0</v>
      </c>
      <c r="EP135" s="87" t="n">
        <f aca="false">IF(AND($U135&gt;EO$6,$U135&lt;=EP$6),+$T135,0)</f>
        <v>0</v>
      </c>
      <c r="EQ135" s="87" t="n">
        <f aca="false">IF(AND($U135&gt;EP$6,$U135&lt;=EQ$6),+$T135,0)</f>
        <v>0</v>
      </c>
      <c r="ER135" s="87" t="n">
        <f aca="false">IF(AND($U135&gt;EQ$6,$U135&lt;=ER$6),+$T135,0)</f>
        <v>0</v>
      </c>
      <c r="ES135" s="87" t="n">
        <f aca="false">IF(AND($U135&gt;ER$6,$U135&lt;=ES$6),+$T135,0)</f>
        <v>0</v>
      </c>
      <c r="ET135" s="87" t="n">
        <f aca="false">IF(AND($U135&gt;ES$6,$U135&lt;=ET$6),+$T135,0)</f>
        <v>0</v>
      </c>
      <c r="EU135" s="87" t="n">
        <f aca="false">IF(AND($U135&gt;ET$6,$U135&lt;=EU$6),+$T135,0)</f>
        <v>0</v>
      </c>
      <c r="EV135" s="87" t="n">
        <f aca="false">IF(AND($U135&gt;EU$6,$U135&lt;=EV$6),+$T135,0)</f>
        <v>0</v>
      </c>
      <c r="EW135" s="87" t="n">
        <f aca="false">IF(AND($U135&gt;EV$6,$U135&lt;=EW$6),+$T135,0)</f>
        <v>0</v>
      </c>
      <c r="EX135" s="87" t="n">
        <f aca="false">IF(AND($U135&gt;EW$6,$U135&lt;=EX$6),+$T135,0)</f>
        <v>0</v>
      </c>
      <c r="EY135" s="87" t="n">
        <f aca="false">IF(AND($U135&gt;EX$6,$U135&lt;=EY$6),+$T135,0)</f>
        <v>0</v>
      </c>
      <c r="EZ135" s="87" t="n">
        <f aca="false">IF(AND($U135&gt;EY$6,$U135&lt;=EZ$6),+$T135,0)</f>
        <v>0</v>
      </c>
      <c r="FA135" s="87" t="n">
        <f aca="false">IF(AND($U135&gt;EZ$6,$U135&lt;=FA$6),+$T135,0)</f>
        <v>0</v>
      </c>
      <c r="FB135" s="87" t="n">
        <f aca="false">IF(AND($U135&gt;FA$6,$U135&lt;=FB$6),+$T135,0)</f>
        <v>0</v>
      </c>
      <c r="FC135" s="87" t="n">
        <f aca="false">IF(AND($U135&gt;FB$6,$U135&lt;=FC$6),+$T135,0)</f>
        <v>0</v>
      </c>
      <c r="FD135" s="87" t="n">
        <f aca="false">IF(AND($U135&gt;FC$6,$U135&lt;=FD$6),+$T135,0)</f>
        <v>0</v>
      </c>
      <c r="FE135" s="87" t="n">
        <f aca="false">IF(AND($U135&gt;FD$6,$U135&lt;=FE$6),+$T135,0)</f>
        <v>0</v>
      </c>
      <c r="FF135" s="87" t="n">
        <f aca="false">IF(AND($U135&gt;FE$6,$U135&lt;=FF$6),+$T135,0)</f>
        <v>0</v>
      </c>
      <c r="FG135" s="87" t="n">
        <f aca="false">IF(AND($U135&gt;FF$6,$U135&lt;=FG$6),+$T135,0)</f>
        <v>0</v>
      </c>
      <c r="FH135" s="87" t="n">
        <f aca="false">IF(AND($U135&gt;FG$6,$U135&lt;=FH$6),+$T135,0)</f>
        <v>0</v>
      </c>
      <c r="FI135" s="87" t="n">
        <f aca="false">IF(AND($U135&gt;FH$6,$U135&lt;=FI$6),+$T135,0)</f>
        <v>0</v>
      </c>
      <c r="FJ135" s="87" t="n">
        <f aca="false">IF(AND($U135&gt;FI$6,$U135&lt;=FJ$6),+$T135,0)</f>
        <v>0</v>
      </c>
      <c r="FK135" s="87" t="n">
        <f aca="false">IF(AND($U135&gt;FJ$6,$U135&lt;=FK$6),+$T135,0)</f>
        <v>0</v>
      </c>
      <c r="FL135" s="87" t="n">
        <f aca="false">IF(AND($U135&gt;FK$6,$U135&lt;=FL$6),+$T135,0)</f>
        <v>0</v>
      </c>
      <c r="FM135" s="87" t="n">
        <f aca="false">IF(AND($U135&gt;FL$6,$U135&lt;=FM$6),+$T135,0)</f>
        <v>0</v>
      </c>
      <c r="FN135" s="87" t="n">
        <f aca="false">IF(AND($U135&gt;FM$6,$U135&lt;=FN$6),+$T135,0)</f>
        <v>0</v>
      </c>
      <c r="FO135" s="87" t="n">
        <f aca="false">IF(AND($U135&gt;FN$6,$U135&lt;=FO$6),+$T135,0)</f>
        <v>0</v>
      </c>
      <c r="FP135" s="87" t="n">
        <f aca="false">IF(AND($U135&gt;FO$6,$U135&lt;=FP$6),+$T135,0)</f>
        <v>0</v>
      </c>
      <c r="FQ135" s="87" t="n">
        <f aca="false">IF(AND($U135&gt;FP$6,$U135&lt;=FQ$6),+$T135,0)</f>
        <v>0</v>
      </c>
      <c r="FR135" s="87" t="n">
        <f aca="false">IF(AND($U135&gt;FQ$6,$U135&lt;=FR$6),+$T135,0)</f>
        <v>0</v>
      </c>
      <c r="FS135" s="87" t="n">
        <f aca="false">IF(AND($U135&gt;FR$6,$U135&lt;=FS$6),+$T135,0)</f>
        <v>0</v>
      </c>
      <c r="FT135" s="87" t="n">
        <f aca="false">IF(AND($U135&gt;FS$6,$U135&lt;=FT$6),+$T135,0)</f>
        <v>0</v>
      </c>
      <c r="FU135" s="87" t="n">
        <f aca="false">IF(AND($U135&gt;FT$6,$U135&lt;=FU$6),+$T135,0)</f>
        <v>0</v>
      </c>
      <c r="FV135" s="87" t="n">
        <f aca="false">IF(AND($U135&gt;FU$6,$U135&lt;=FV$6),+$T135,0)</f>
        <v>0</v>
      </c>
      <c r="FW135" s="87" t="n">
        <f aca="false">IF(AND($U135&gt;FV$6,$U135&lt;=FW$6),+$T135,0)</f>
        <v>0</v>
      </c>
      <c r="FX135" s="87" t="n">
        <f aca="false">IF(AND($U135&gt;FW$6,$U135&lt;=FX$6),+$T135,0)</f>
        <v>0</v>
      </c>
      <c r="FY135" s="87" t="n">
        <f aca="false">IF(AND($U135&gt;FX$6,$U135&lt;=FY$6),+$T135,0)</f>
        <v>0</v>
      </c>
      <c r="FZ135" s="87" t="n">
        <f aca="false">IF(AND($U135&gt;FY$6,$U135&lt;=FZ$6),+$T135,0)</f>
        <v>0</v>
      </c>
      <c r="GA135" s="87" t="n">
        <f aca="false">IF(AND($U135&gt;FZ$6,$U135&lt;=GA$6),+$T135,0)</f>
        <v>0</v>
      </c>
      <c r="GB135" s="87" t="n">
        <f aca="false">IF(AND($U135&gt;GA$6,$U135&lt;=GB$6),+$T135,0)</f>
        <v>0</v>
      </c>
      <c r="GC135" s="18"/>
      <c r="GD135" s="65" t="n">
        <f aca="false">SUM($X135:$GC135)</f>
        <v>22.398</v>
      </c>
      <c r="GE135" s="65" t="n">
        <f aca="false">+GD135-T135</f>
        <v>0</v>
      </c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  <c r="GX135" s="18"/>
      <c r="GY135" s="18"/>
      <c r="GZ135" s="18"/>
      <c r="HA135" s="18"/>
      <c r="HB135" s="18"/>
      <c r="HC135" s="18"/>
      <c r="HD135" s="18"/>
      <c r="HE135" s="18"/>
      <c r="HF135" s="18"/>
      <c r="HG135" s="18"/>
      <c r="HH135" s="18"/>
      <c r="HI135" s="18"/>
      <c r="HJ135" s="18"/>
      <c r="HK135" s="18"/>
      <c r="HL135" s="18"/>
      <c r="HM135" s="18"/>
      <c r="HN135" s="18"/>
      <c r="HO135" s="18"/>
      <c r="HP135" s="18"/>
      <c r="HQ135" s="18"/>
      <c r="HR135" s="18"/>
      <c r="HS135" s="18"/>
      <c r="HT135" s="18"/>
      <c r="HU135" s="18"/>
      <c r="HV135" s="18"/>
      <c r="HW135" s="18"/>
      <c r="HX135" s="18"/>
      <c r="HY135" s="18"/>
      <c r="HZ135" s="18"/>
      <c r="IA135" s="18"/>
      <c r="IB135" s="18"/>
      <c r="IC135" s="18"/>
      <c r="ID135" s="18"/>
      <c r="IE135" s="18"/>
      <c r="IF135" s="18"/>
      <c r="IG135" s="18"/>
      <c r="IH135" s="18"/>
      <c r="II135" s="18"/>
      <c r="IJ135" s="18"/>
      <c r="IK135" s="18"/>
      <c r="IL135" s="18"/>
      <c r="IM135" s="18"/>
      <c r="IN135" s="18"/>
      <c r="IO135" s="18"/>
      <c r="IP135" s="18"/>
      <c r="IQ135" s="18"/>
      <c r="IR135" s="18"/>
      <c r="IS135" s="18"/>
      <c r="IT135" s="18"/>
      <c r="IU135" s="18"/>
      <c r="IV135" s="18"/>
      <c r="IW135" s="18"/>
    </row>
    <row r="136" customFormat="false" ht="12.75" hidden="false" customHeight="false" outlineLevel="0" collapsed="false">
      <c r="A136" s="96" t="n">
        <v>6</v>
      </c>
      <c r="B136" s="86" t="s">
        <v>260</v>
      </c>
      <c r="C136" s="97" t="s">
        <v>256</v>
      </c>
      <c r="D136" s="98" t="s">
        <v>295</v>
      </c>
      <c r="E136" s="44" t="s">
        <v>378</v>
      </c>
      <c r="F136" s="99" t="n">
        <v>37134</v>
      </c>
      <c r="G136" s="44"/>
      <c r="H136" s="100" t="s">
        <v>123</v>
      </c>
      <c r="I136" s="35" t="s">
        <v>382</v>
      </c>
      <c r="J136" s="39"/>
      <c r="K136" s="39"/>
      <c r="L136" s="101" t="s">
        <v>284</v>
      </c>
      <c r="M136" s="35"/>
      <c r="N136" s="35"/>
      <c r="O136" s="101"/>
      <c r="P136" s="101"/>
      <c r="Q136" s="101"/>
      <c r="R136" s="55" t="n">
        <v>0.04</v>
      </c>
      <c r="S136" s="101" t="s">
        <v>288</v>
      </c>
      <c r="T136" s="55" t="n">
        <f aca="false">IF($S136="USD",+$R136,VLOOKUP($S136,Rates!$A$3:$C$7,3)*$R136)</f>
        <v>0.04</v>
      </c>
      <c r="U136" s="104" t="n">
        <v>40544</v>
      </c>
      <c r="V136" s="18"/>
      <c r="W136" s="18"/>
      <c r="X136" s="87" t="n">
        <f aca="false">IF(AND($U136&gt;W$6,$U136&lt;=X$6),+$T136,0)</f>
        <v>0</v>
      </c>
      <c r="Y136" s="87" t="n">
        <f aca="false">IF(AND($U136&gt;X$6,$U136&lt;=Y$6),+$T136,0)</f>
        <v>0</v>
      </c>
      <c r="Z136" s="87" t="n">
        <f aca="false">IF(AND($U136&gt;Y$6,$U136&lt;=Z$6),+$T136,0)</f>
        <v>0</v>
      </c>
      <c r="AA136" s="87" t="n">
        <f aca="false">IF(AND($U136&gt;Z$6,$U136&lt;=AA$6),+$T136,0)</f>
        <v>0</v>
      </c>
      <c r="AB136" s="87" t="n">
        <f aca="false">IF(AND($U136&gt;AA$6,$U136&lt;=AB$6),+$T136,0)</f>
        <v>0</v>
      </c>
      <c r="AC136" s="87" t="n">
        <f aca="false">IF(AND($U136&gt;AB$6,$U136&lt;=AC$6),+$T136,0)</f>
        <v>0</v>
      </c>
      <c r="AD136" s="87" t="n">
        <f aca="false">IF(AND($U136&gt;AC$6,$U136&lt;=AD$6),+$T136,0)</f>
        <v>0</v>
      </c>
      <c r="AE136" s="87" t="n">
        <f aca="false">IF(AND($U136&gt;AD$6,$U136&lt;=AE$6),+$T136,0)</f>
        <v>0</v>
      </c>
      <c r="AF136" s="87" t="n">
        <f aca="false">IF(AND($U136&gt;AE$6,$U136&lt;=AF$6),+$T136,0)</f>
        <v>0</v>
      </c>
      <c r="AG136" s="87" t="n">
        <f aca="false">IF(AND($U136&gt;AF$6,$U136&lt;=AG$6),+$T136,0)</f>
        <v>0</v>
      </c>
      <c r="AH136" s="87" t="n">
        <f aca="false">IF(AND($U136&gt;AG$6,$U136&lt;=AH$6),+$T136,0)</f>
        <v>0</v>
      </c>
      <c r="AI136" s="87" t="n">
        <f aca="false">IF(AND($U136&gt;AH$6,$U136&lt;=AI$6),+$T136,0)</f>
        <v>0</v>
      </c>
      <c r="AJ136" s="87" t="n">
        <f aca="false">IF(AND($U136&gt;AI$6,$U136&lt;=AJ$6),+$T136,0)</f>
        <v>0</v>
      </c>
      <c r="AK136" s="87" t="n">
        <f aca="false">IF(AND($U136&gt;AJ$6,$U136&lt;=AK$6),+$T136,0)</f>
        <v>0</v>
      </c>
      <c r="AL136" s="87" t="n">
        <f aca="false">IF(AND($U136&gt;AK$6,$U136&lt;=AL$6),+$T136,0)</f>
        <v>0</v>
      </c>
      <c r="AM136" s="87" t="n">
        <f aca="false">IF(AND($U136&gt;AL$6,$U136&lt;=AM$6),+$T136,0)</f>
        <v>0</v>
      </c>
      <c r="AN136" s="87" t="n">
        <f aca="false">IF(AND($U136&gt;AM$6,$U136&lt;=AN$6),+$T136,0)</f>
        <v>0</v>
      </c>
      <c r="AO136" s="87" t="n">
        <f aca="false">IF(AND($U136&gt;AN$6,$U136&lt;=AO$6),+$T136,0)</f>
        <v>0</v>
      </c>
      <c r="AP136" s="87" t="n">
        <f aca="false">IF(AND($U136&gt;AO$6,$U136&lt;=AP$6),+$T136,0)</f>
        <v>0</v>
      </c>
      <c r="AQ136" s="87" t="n">
        <f aca="false">IF(AND($U136&gt;AP$6,$U136&lt;=AQ$6),+$T136,0)</f>
        <v>0</v>
      </c>
      <c r="AR136" s="87" t="n">
        <f aca="false">IF(AND($U136&gt;AQ$6,$U136&lt;=AR$6),+$T136,0)</f>
        <v>0</v>
      </c>
      <c r="AS136" s="87" t="n">
        <f aca="false">IF(AND($U136&gt;AR$6,$U136&lt;=AS$6),+$T136,0)</f>
        <v>0</v>
      </c>
      <c r="AT136" s="87" t="n">
        <f aca="false">IF(AND($U136&gt;AS$6,$U136&lt;=AT$6),+$T136,0)</f>
        <v>0</v>
      </c>
      <c r="AU136" s="87" t="n">
        <f aca="false">IF(AND($U136&gt;AT$6,$U136&lt;=AU$6),+$T136,0)</f>
        <v>0</v>
      </c>
      <c r="AV136" s="87" t="n">
        <f aca="false">IF(AND($U136&gt;AU$6,$U136&lt;=AV$6),+$T136,0)</f>
        <v>0</v>
      </c>
      <c r="AW136" s="87" t="n">
        <f aca="false">IF(AND($U136&gt;AV$6,$U136&lt;=AW$6),+$T136,0)</f>
        <v>0</v>
      </c>
      <c r="AX136" s="87" t="n">
        <f aca="false">IF(AND($U136&gt;AW$6,$U136&lt;=AX$6),+$T136,0)</f>
        <v>0</v>
      </c>
      <c r="AY136" s="87" t="n">
        <f aca="false">IF(AND($U136&gt;AX$6,$U136&lt;=AY$6),+$T136,0)</f>
        <v>0</v>
      </c>
      <c r="AZ136" s="87" t="n">
        <f aca="false">IF(AND($U136&gt;AY$6,$U136&lt;=AZ$6),+$T136,0)</f>
        <v>0</v>
      </c>
      <c r="BA136" s="87" t="n">
        <f aca="false">IF(AND($U136&gt;AZ$6,$U136&lt;=BA$6),+$T136,0)</f>
        <v>0</v>
      </c>
      <c r="BB136" s="87" t="n">
        <f aca="false">IF(AND($U136&gt;BA$6,$U136&lt;=BB$6),+$T136,0)</f>
        <v>0</v>
      </c>
      <c r="BC136" s="87" t="n">
        <f aca="false">IF(AND($U136&gt;BB$6,$U136&lt;=BC$6),+$T136,0)</f>
        <v>0</v>
      </c>
      <c r="BD136" s="87" t="n">
        <f aca="false">IF(AND($U136&gt;BC$6,$U136&lt;=BD$6),+$T136,0)</f>
        <v>0</v>
      </c>
      <c r="BE136" s="87" t="n">
        <f aca="false">IF(AND($U136&gt;BD$6,$U136&lt;=BE$6),+$T136,0)</f>
        <v>0</v>
      </c>
      <c r="BF136" s="87" t="n">
        <f aca="false">IF(AND($U136&gt;BE$6,$U136&lt;=BF$6),+$T136,0)</f>
        <v>0</v>
      </c>
      <c r="BG136" s="87" t="n">
        <f aca="false">IF(AND($U136&gt;BF$6,$U136&lt;=BG$6),+$T136,0)</f>
        <v>0</v>
      </c>
      <c r="BH136" s="87" t="n">
        <f aca="false">IF(AND($U136&gt;BG$6,$U136&lt;=BH$6),+$T136,0)</f>
        <v>0</v>
      </c>
      <c r="BI136" s="87" t="n">
        <f aca="false">IF(AND($U136&gt;BH$6,$U136&lt;=BI$6),+$T136,0)</f>
        <v>0</v>
      </c>
      <c r="BJ136" s="87" t="n">
        <f aca="false">IF(AND($U136&gt;BI$6,$U136&lt;=BJ$6),+$T136,0)</f>
        <v>0.04</v>
      </c>
      <c r="BK136" s="87" t="n">
        <f aca="false">IF(AND($U136&gt;BJ$6,$U136&lt;=BK$6),+$T136,0)</f>
        <v>0</v>
      </c>
      <c r="BL136" s="87" t="n">
        <f aca="false">IF(AND($U136&gt;BK$6,$U136&lt;=BL$6),+$T136,0)</f>
        <v>0</v>
      </c>
      <c r="BM136" s="87" t="n">
        <f aca="false">IF(AND($U136&gt;BL$6,$U136&lt;=BM$6),+$T136,0)</f>
        <v>0</v>
      </c>
      <c r="BN136" s="87" t="n">
        <f aca="false">IF(AND($U136&gt;BM$6,$U136&lt;=BN$6),+$T136,0)</f>
        <v>0</v>
      </c>
      <c r="BO136" s="87" t="n">
        <f aca="false">IF(AND($U136&gt;BN$6,$U136&lt;=BO$6),+$T136,0)</f>
        <v>0</v>
      </c>
      <c r="BP136" s="87" t="n">
        <f aca="false">IF(AND($U136&gt;BO$6,$U136&lt;=BP$6),+$T136,0)</f>
        <v>0</v>
      </c>
      <c r="BQ136" s="87" t="n">
        <f aca="false">IF(AND($U136&gt;BP$6,$U136&lt;=BQ$6),+$T136,0)</f>
        <v>0</v>
      </c>
      <c r="BR136" s="87" t="n">
        <f aca="false">IF(AND($U136&gt;BQ$6,$U136&lt;=BR$6),+$T136,0)</f>
        <v>0</v>
      </c>
      <c r="BS136" s="87" t="n">
        <f aca="false">IF(AND($U136&gt;BR$6,$U136&lt;=BS$6),+$T136,0)</f>
        <v>0</v>
      </c>
      <c r="BT136" s="87" t="n">
        <f aca="false">IF(AND($U136&gt;BS$6,$U136&lt;=BT$6),+$T136,0)</f>
        <v>0</v>
      </c>
      <c r="BU136" s="87" t="n">
        <f aca="false">IF(AND($U136&gt;BT$6,$U136&lt;=BU$6),+$T136,0)</f>
        <v>0</v>
      </c>
      <c r="BV136" s="87" t="n">
        <f aca="false">IF(AND($U136&gt;BU$6,$U136&lt;=BV$6),+$T136,0)</f>
        <v>0</v>
      </c>
      <c r="BW136" s="87" t="n">
        <f aca="false">IF(AND($U136&gt;BV$6,$U136&lt;=BW$6),+$T136,0)</f>
        <v>0</v>
      </c>
      <c r="BX136" s="87" t="n">
        <f aca="false">IF(AND($U136&gt;BW$6,$U136&lt;=BX$6),+$T136,0)</f>
        <v>0</v>
      </c>
      <c r="BY136" s="87" t="n">
        <f aca="false">IF(AND($U136&gt;BX$6,$U136&lt;=BY$6),+$T136,0)</f>
        <v>0</v>
      </c>
      <c r="BZ136" s="87" t="n">
        <f aca="false">IF(AND($U136&gt;BY$6,$U136&lt;=BZ$6),+$T136,0)</f>
        <v>0</v>
      </c>
      <c r="CA136" s="87" t="n">
        <f aca="false">IF(AND($U136&gt;BZ$6,$U136&lt;=CA$6),+$T136,0)</f>
        <v>0</v>
      </c>
      <c r="CB136" s="87" t="n">
        <f aca="false">IF(AND($U136&gt;CA$6,$U136&lt;=CB$6),+$T136,0)</f>
        <v>0</v>
      </c>
      <c r="CC136" s="87" t="n">
        <f aca="false">IF(AND($U136&gt;CB$6,$U136&lt;=CC$6),+$T136,0)</f>
        <v>0</v>
      </c>
      <c r="CD136" s="87" t="n">
        <f aca="false">IF(AND($U136&gt;CC$6,$U136&lt;=CD$6),+$T136,0)</f>
        <v>0</v>
      </c>
      <c r="CE136" s="87" t="n">
        <f aca="false">IF(AND($U136&gt;CD$6,$U136&lt;=CE$6),+$T136,0)</f>
        <v>0</v>
      </c>
      <c r="CF136" s="87" t="n">
        <f aca="false">IF(AND($U136&gt;CE$6,$U136&lt;=CF$6),+$T136,0)</f>
        <v>0</v>
      </c>
      <c r="CG136" s="87" t="n">
        <f aca="false">IF(AND($U136&gt;CF$6,$U136&lt;=CG$6),+$T136,0)</f>
        <v>0</v>
      </c>
      <c r="CH136" s="87" t="n">
        <f aca="false">IF(AND($U136&gt;CG$6,$U136&lt;=CH$6),+$T136,0)</f>
        <v>0</v>
      </c>
      <c r="CI136" s="87" t="n">
        <f aca="false">IF(AND($U136&gt;CH$6,$U136&lt;=CI$6),+$T136,0)</f>
        <v>0</v>
      </c>
      <c r="CJ136" s="87" t="n">
        <f aca="false">IF(AND($U136&gt;CI$6,$U136&lt;=CJ$6),+$T136,0)</f>
        <v>0</v>
      </c>
      <c r="CK136" s="87" t="n">
        <f aca="false">IF(AND($U136&gt;CJ$6,$U136&lt;=CK$6),+$T136,0)</f>
        <v>0</v>
      </c>
      <c r="CL136" s="87" t="n">
        <f aca="false">IF(AND($U136&gt;CK$6,$U136&lt;=CL$6),+$T136,0)</f>
        <v>0</v>
      </c>
      <c r="CM136" s="87" t="n">
        <f aca="false">IF(AND($U136&gt;CL$6,$U136&lt;=CM$6),+$T136,0)</f>
        <v>0</v>
      </c>
      <c r="CN136" s="87" t="n">
        <f aca="false">IF(AND($U136&gt;CM$6,$U136&lt;=CN$6),+$T136,0)</f>
        <v>0</v>
      </c>
      <c r="CO136" s="87" t="n">
        <f aca="false">IF(AND($U136&gt;CN$6,$U136&lt;=CO$6),+$T136,0)</f>
        <v>0</v>
      </c>
      <c r="CP136" s="87" t="n">
        <f aca="false">IF(AND($U136&gt;CO$6,$U136&lt;=CP$6),+$T136,0)</f>
        <v>0</v>
      </c>
      <c r="CQ136" s="87" t="n">
        <f aca="false">IF(AND($U136&gt;CP$6,$U136&lt;=CQ$6),+$T136,0)</f>
        <v>0</v>
      </c>
      <c r="CR136" s="87" t="n">
        <f aca="false">IF(AND($U136&gt;CQ$6,$U136&lt;=CR$6),+$T136,0)</f>
        <v>0</v>
      </c>
      <c r="CS136" s="87" t="n">
        <f aca="false">IF(AND($U136&gt;CR$6,$U136&lt;=CS$6),+$T136,0)</f>
        <v>0</v>
      </c>
      <c r="CT136" s="87" t="n">
        <f aca="false">IF(AND($U136&gt;CS$6,$U136&lt;=CT$6),+$T136,0)</f>
        <v>0</v>
      </c>
      <c r="CU136" s="87" t="n">
        <f aca="false">IF(AND($U136&gt;CT$6,$U136&lt;=CU$6),+$T136,0)</f>
        <v>0</v>
      </c>
      <c r="CV136" s="87" t="n">
        <f aca="false">IF(AND($U136&gt;CU$6,$U136&lt;=CV$6),+$T136,0)</f>
        <v>0</v>
      </c>
      <c r="CW136" s="87" t="n">
        <f aca="false">IF(AND($U136&gt;CV$6,$U136&lt;=CW$6),+$T136,0)</f>
        <v>0</v>
      </c>
      <c r="CX136" s="87" t="n">
        <f aca="false">IF(AND($U136&gt;CW$6,$U136&lt;=CX$6),+$T136,0)</f>
        <v>0</v>
      </c>
      <c r="CY136" s="87" t="n">
        <f aca="false">IF(AND($U136&gt;CX$6,$U136&lt;=CY$6),+$T136,0)</f>
        <v>0</v>
      </c>
      <c r="CZ136" s="87" t="n">
        <f aca="false">IF(AND($U136&gt;CY$6,$U136&lt;=CZ$6),+$T136,0)</f>
        <v>0</v>
      </c>
      <c r="DA136" s="87" t="n">
        <f aca="false">IF(AND($U136&gt;CZ$6,$U136&lt;=DA$6),+$T136,0)</f>
        <v>0</v>
      </c>
      <c r="DB136" s="87" t="n">
        <f aca="false">IF(AND($U136&gt;DA$6,$U136&lt;=DB$6),+$T136,0)</f>
        <v>0</v>
      </c>
      <c r="DC136" s="87" t="n">
        <f aca="false">IF(AND($U136&gt;DB$6,$U136&lt;=DC$6),+$T136,0)</f>
        <v>0</v>
      </c>
      <c r="DD136" s="87" t="n">
        <f aca="false">IF(AND($U136&gt;DC$6,$U136&lt;=DD$6),+$T136,0)</f>
        <v>0</v>
      </c>
      <c r="DE136" s="87" t="n">
        <f aca="false">IF(AND($U136&gt;DD$6,$U136&lt;=DE$6),+$T136,0)</f>
        <v>0</v>
      </c>
      <c r="DF136" s="87" t="n">
        <f aca="false">IF(AND($U136&gt;DE$6,$U136&lt;=DF$6),+$T136,0)</f>
        <v>0</v>
      </c>
      <c r="DG136" s="87" t="n">
        <f aca="false">IF(AND($U136&gt;DF$6,$U136&lt;=DG$6),+$T136,0)</f>
        <v>0</v>
      </c>
      <c r="DH136" s="87" t="n">
        <f aca="false">IF(AND($U136&gt;DG$6,$U136&lt;=DH$6),+$T136,0)</f>
        <v>0</v>
      </c>
      <c r="DI136" s="87" t="n">
        <f aca="false">IF(AND($U136&gt;DH$6,$U136&lt;=DI$6),+$T136,0)</f>
        <v>0</v>
      </c>
      <c r="DJ136" s="87" t="n">
        <f aca="false">IF(AND($U136&gt;DI$6,$U136&lt;=DJ$6),+$T136,0)</f>
        <v>0</v>
      </c>
      <c r="DK136" s="87" t="n">
        <f aca="false">IF(AND($U136&gt;DJ$6,$U136&lt;=DK$6),+$T136,0)</f>
        <v>0</v>
      </c>
      <c r="DL136" s="87" t="n">
        <f aca="false">IF(AND($U136&gt;DK$6,$U136&lt;=DL$6),+$T136,0)</f>
        <v>0</v>
      </c>
      <c r="DM136" s="87" t="n">
        <f aca="false">IF(AND($U136&gt;DL$6,$U136&lt;=DM$6),+$T136,0)</f>
        <v>0</v>
      </c>
      <c r="DN136" s="87" t="n">
        <f aca="false">IF(AND($U136&gt;DM$6,$U136&lt;=DN$6),+$T136,0)</f>
        <v>0</v>
      </c>
      <c r="DO136" s="87" t="n">
        <f aca="false">IF(AND($U136&gt;DN$6,$U136&lt;=DO$6),+$T136,0)</f>
        <v>0</v>
      </c>
      <c r="DP136" s="87" t="n">
        <f aca="false">IF(AND($U136&gt;DO$6,$U136&lt;=DP$6),+$T136,0)</f>
        <v>0</v>
      </c>
      <c r="DQ136" s="87" t="n">
        <f aca="false">IF(AND($U136&gt;DP$6,$U136&lt;=DQ$6),+$T136,0)</f>
        <v>0</v>
      </c>
      <c r="DR136" s="87" t="n">
        <f aca="false">IF(AND($U136&gt;DQ$6,$U136&lt;=DR$6),+$T136,0)</f>
        <v>0</v>
      </c>
      <c r="DS136" s="87" t="n">
        <f aca="false">IF(AND($U136&gt;DR$6,$U136&lt;=DS$6),+$T136,0)</f>
        <v>0</v>
      </c>
      <c r="DT136" s="87" t="n">
        <f aca="false">IF(AND($U136&gt;DS$6,$U136&lt;=DT$6),+$T136,0)</f>
        <v>0</v>
      </c>
      <c r="DU136" s="87" t="n">
        <f aca="false">IF(AND($U136&gt;DT$6,$U136&lt;=DU$6),+$T136,0)</f>
        <v>0</v>
      </c>
      <c r="DV136" s="87" t="n">
        <f aca="false">IF(AND($U136&gt;DU$6,$U136&lt;=DV$6),+$T136,0)</f>
        <v>0</v>
      </c>
      <c r="DW136" s="87" t="n">
        <f aca="false">IF(AND($U136&gt;DV$6,$U136&lt;=DW$6),+$T136,0)</f>
        <v>0</v>
      </c>
      <c r="DX136" s="87" t="n">
        <f aca="false">IF(AND($U136&gt;DW$6,$U136&lt;=DX$6),+$T136,0)</f>
        <v>0</v>
      </c>
      <c r="DY136" s="87" t="n">
        <f aca="false">IF(AND($U136&gt;DX$6,$U136&lt;=DY$6),+$T136,0)</f>
        <v>0</v>
      </c>
      <c r="DZ136" s="87" t="n">
        <f aca="false">IF(AND($U136&gt;DY$6,$U136&lt;=DZ$6),+$T136,0)</f>
        <v>0</v>
      </c>
      <c r="EA136" s="87" t="n">
        <f aca="false">IF(AND($U136&gt;DZ$6,$U136&lt;=EA$6),+$T136,0)</f>
        <v>0</v>
      </c>
      <c r="EB136" s="87" t="n">
        <f aca="false">IF(AND($U136&gt;EA$6,$U136&lt;=EB$6),+$T136,0)</f>
        <v>0</v>
      </c>
      <c r="EC136" s="87" t="n">
        <f aca="false">IF(AND($U136&gt;EB$6,$U136&lt;=EC$6),+$T136,0)</f>
        <v>0</v>
      </c>
      <c r="ED136" s="87" t="n">
        <f aca="false">IF(AND($U136&gt;EC$6,$U136&lt;=ED$6),+$T136,0)</f>
        <v>0</v>
      </c>
      <c r="EE136" s="87" t="n">
        <f aca="false">IF(AND($U136&gt;ED$6,$U136&lt;=EE$6),+$T136,0)</f>
        <v>0</v>
      </c>
      <c r="EF136" s="87" t="n">
        <f aca="false">IF(AND($U136&gt;EE$6,$U136&lt;=EF$6),+$T136,0)</f>
        <v>0</v>
      </c>
      <c r="EG136" s="87" t="n">
        <f aca="false">IF(AND($U136&gt;EF$6,$U136&lt;=EG$6),+$T136,0)</f>
        <v>0</v>
      </c>
      <c r="EH136" s="87" t="n">
        <f aca="false">IF(AND($U136&gt;EG$6,$U136&lt;=EH$6),+$T136,0)</f>
        <v>0</v>
      </c>
      <c r="EI136" s="87" t="n">
        <f aca="false">IF(AND($U136&gt;EH$6,$U136&lt;=EI$6),+$T136,0)</f>
        <v>0</v>
      </c>
      <c r="EJ136" s="87" t="n">
        <f aca="false">IF(AND($U136&gt;EI$6,$U136&lt;=EJ$6),+$T136,0)</f>
        <v>0</v>
      </c>
      <c r="EK136" s="87" t="n">
        <f aca="false">IF(AND($U136&gt;EJ$6,$U136&lt;=EK$6),+$T136,0)</f>
        <v>0</v>
      </c>
      <c r="EL136" s="87" t="n">
        <f aca="false">IF(AND($U136&gt;EK$6,$U136&lt;=EL$6),+$T136,0)</f>
        <v>0</v>
      </c>
      <c r="EM136" s="87" t="n">
        <f aca="false">IF(AND($U136&gt;EL$6,$U136&lt;=EM$6),+$T136,0)</f>
        <v>0</v>
      </c>
      <c r="EN136" s="87" t="n">
        <f aca="false">IF(AND($U136&gt;EM$6,$U136&lt;=EN$6),+$T136,0)</f>
        <v>0</v>
      </c>
      <c r="EO136" s="87" t="n">
        <f aca="false">IF(AND($U136&gt;EN$6,$U136&lt;=EO$6),+$T136,0)</f>
        <v>0</v>
      </c>
      <c r="EP136" s="87" t="n">
        <f aca="false">IF(AND($U136&gt;EO$6,$U136&lt;=EP$6),+$T136,0)</f>
        <v>0</v>
      </c>
      <c r="EQ136" s="87" t="n">
        <f aca="false">IF(AND($U136&gt;EP$6,$U136&lt;=EQ$6),+$T136,0)</f>
        <v>0</v>
      </c>
      <c r="ER136" s="87" t="n">
        <f aca="false">IF(AND($U136&gt;EQ$6,$U136&lt;=ER$6),+$T136,0)</f>
        <v>0</v>
      </c>
      <c r="ES136" s="87" t="n">
        <f aca="false">IF(AND($U136&gt;ER$6,$U136&lt;=ES$6),+$T136,0)</f>
        <v>0</v>
      </c>
      <c r="ET136" s="87" t="n">
        <f aca="false">IF(AND($U136&gt;ES$6,$U136&lt;=ET$6),+$T136,0)</f>
        <v>0</v>
      </c>
      <c r="EU136" s="87" t="n">
        <f aca="false">IF(AND($U136&gt;ET$6,$U136&lt;=EU$6),+$T136,0)</f>
        <v>0</v>
      </c>
      <c r="EV136" s="87" t="n">
        <f aca="false">IF(AND($U136&gt;EU$6,$U136&lt;=EV$6),+$T136,0)</f>
        <v>0</v>
      </c>
      <c r="EW136" s="87" t="n">
        <f aca="false">IF(AND($U136&gt;EV$6,$U136&lt;=EW$6),+$T136,0)</f>
        <v>0</v>
      </c>
      <c r="EX136" s="87" t="n">
        <f aca="false">IF(AND($U136&gt;EW$6,$U136&lt;=EX$6),+$T136,0)</f>
        <v>0</v>
      </c>
      <c r="EY136" s="87" t="n">
        <f aca="false">IF(AND($U136&gt;EX$6,$U136&lt;=EY$6),+$T136,0)</f>
        <v>0</v>
      </c>
      <c r="EZ136" s="87" t="n">
        <f aca="false">IF(AND($U136&gt;EY$6,$U136&lt;=EZ$6),+$T136,0)</f>
        <v>0</v>
      </c>
      <c r="FA136" s="87" t="n">
        <f aca="false">IF(AND($U136&gt;EZ$6,$U136&lt;=FA$6),+$T136,0)</f>
        <v>0</v>
      </c>
      <c r="FB136" s="87" t="n">
        <f aca="false">IF(AND($U136&gt;FA$6,$U136&lt;=FB$6),+$T136,0)</f>
        <v>0</v>
      </c>
      <c r="FC136" s="87" t="n">
        <f aca="false">IF(AND($U136&gt;FB$6,$U136&lt;=FC$6),+$T136,0)</f>
        <v>0</v>
      </c>
      <c r="FD136" s="87" t="n">
        <f aca="false">IF(AND($U136&gt;FC$6,$U136&lt;=FD$6),+$T136,0)</f>
        <v>0</v>
      </c>
      <c r="FE136" s="87" t="n">
        <f aca="false">IF(AND($U136&gt;FD$6,$U136&lt;=FE$6),+$T136,0)</f>
        <v>0</v>
      </c>
      <c r="FF136" s="87" t="n">
        <f aca="false">IF(AND($U136&gt;FE$6,$U136&lt;=FF$6),+$T136,0)</f>
        <v>0</v>
      </c>
      <c r="FG136" s="87" t="n">
        <f aca="false">IF(AND($U136&gt;FF$6,$U136&lt;=FG$6),+$T136,0)</f>
        <v>0</v>
      </c>
      <c r="FH136" s="87" t="n">
        <f aca="false">IF(AND($U136&gt;FG$6,$U136&lt;=FH$6),+$T136,0)</f>
        <v>0</v>
      </c>
      <c r="FI136" s="87" t="n">
        <f aca="false">IF(AND($U136&gt;FH$6,$U136&lt;=FI$6),+$T136,0)</f>
        <v>0</v>
      </c>
      <c r="FJ136" s="87" t="n">
        <f aca="false">IF(AND($U136&gt;FI$6,$U136&lt;=FJ$6),+$T136,0)</f>
        <v>0</v>
      </c>
      <c r="FK136" s="87" t="n">
        <f aca="false">IF(AND($U136&gt;FJ$6,$U136&lt;=FK$6),+$T136,0)</f>
        <v>0</v>
      </c>
      <c r="FL136" s="87" t="n">
        <f aca="false">IF(AND($U136&gt;FK$6,$U136&lt;=FL$6),+$T136,0)</f>
        <v>0</v>
      </c>
      <c r="FM136" s="87" t="n">
        <f aca="false">IF(AND($U136&gt;FL$6,$U136&lt;=FM$6),+$T136,0)</f>
        <v>0</v>
      </c>
      <c r="FN136" s="87" t="n">
        <f aca="false">IF(AND($U136&gt;FM$6,$U136&lt;=FN$6),+$T136,0)</f>
        <v>0</v>
      </c>
      <c r="FO136" s="87" t="n">
        <f aca="false">IF(AND($U136&gt;FN$6,$U136&lt;=FO$6),+$T136,0)</f>
        <v>0</v>
      </c>
      <c r="FP136" s="87" t="n">
        <f aca="false">IF(AND($U136&gt;FO$6,$U136&lt;=FP$6),+$T136,0)</f>
        <v>0</v>
      </c>
      <c r="FQ136" s="87" t="n">
        <f aca="false">IF(AND($U136&gt;FP$6,$U136&lt;=FQ$6),+$T136,0)</f>
        <v>0</v>
      </c>
      <c r="FR136" s="87" t="n">
        <f aca="false">IF(AND($U136&gt;FQ$6,$U136&lt;=FR$6),+$T136,0)</f>
        <v>0</v>
      </c>
      <c r="FS136" s="87" t="n">
        <f aca="false">IF(AND($U136&gt;FR$6,$U136&lt;=FS$6),+$T136,0)</f>
        <v>0</v>
      </c>
      <c r="FT136" s="87" t="n">
        <f aca="false">IF(AND($U136&gt;FS$6,$U136&lt;=FT$6),+$T136,0)</f>
        <v>0</v>
      </c>
      <c r="FU136" s="87" t="n">
        <f aca="false">IF(AND($U136&gt;FT$6,$U136&lt;=FU$6),+$T136,0)</f>
        <v>0</v>
      </c>
      <c r="FV136" s="87" t="n">
        <f aca="false">IF(AND($U136&gt;FU$6,$U136&lt;=FV$6),+$T136,0)</f>
        <v>0</v>
      </c>
      <c r="FW136" s="87" t="n">
        <f aca="false">IF(AND($U136&gt;FV$6,$U136&lt;=FW$6),+$T136,0)</f>
        <v>0</v>
      </c>
      <c r="FX136" s="87" t="n">
        <f aca="false">IF(AND($U136&gt;FW$6,$U136&lt;=FX$6),+$T136,0)</f>
        <v>0</v>
      </c>
      <c r="FY136" s="87" t="n">
        <f aca="false">IF(AND($U136&gt;FX$6,$U136&lt;=FY$6),+$T136,0)</f>
        <v>0</v>
      </c>
      <c r="FZ136" s="87" t="n">
        <f aca="false">IF(AND($U136&gt;FY$6,$U136&lt;=FZ$6),+$T136,0)</f>
        <v>0</v>
      </c>
      <c r="GA136" s="87" t="n">
        <f aca="false">IF(AND($U136&gt;FZ$6,$U136&lt;=GA$6),+$T136,0)</f>
        <v>0</v>
      </c>
      <c r="GB136" s="87" t="n">
        <f aca="false">IF(AND($U136&gt;GA$6,$U136&lt;=GB$6),+$T136,0)</f>
        <v>0</v>
      </c>
      <c r="GC136" s="18"/>
      <c r="GD136" s="65" t="n">
        <f aca="false">SUM($X136:$GC136)</f>
        <v>0.04</v>
      </c>
      <c r="GE136" s="65" t="n">
        <f aca="false">+GD136-T136</f>
        <v>0</v>
      </c>
      <c r="GF136" s="18"/>
      <c r="GG136" s="18"/>
      <c r="GH136" s="18"/>
      <c r="GI136" s="18"/>
      <c r="GJ136" s="18"/>
      <c r="GK136" s="18"/>
      <c r="GL136" s="18"/>
      <c r="GM136" s="18"/>
      <c r="GN136" s="18"/>
      <c r="GO136" s="18"/>
      <c r="GP136" s="18"/>
      <c r="GQ136" s="18"/>
      <c r="GR136" s="18"/>
      <c r="GS136" s="18"/>
      <c r="GT136" s="18"/>
      <c r="GU136" s="18"/>
      <c r="GV136" s="18"/>
      <c r="GW136" s="18"/>
      <c r="GX136" s="18"/>
      <c r="GY136" s="18"/>
      <c r="GZ136" s="18"/>
      <c r="HA136" s="18"/>
      <c r="HB136" s="18"/>
      <c r="HC136" s="18"/>
      <c r="HD136" s="18"/>
      <c r="HE136" s="18"/>
      <c r="HF136" s="18"/>
      <c r="HG136" s="18"/>
      <c r="HH136" s="18"/>
      <c r="HI136" s="18"/>
      <c r="HJ136" s="18"/>
      <c r="HK136" s="18"/>
      <c r="HL136" s="18"/>
      <c r="HM136" s="18"/>
      <c r="HN136" s="18"/>
      <c r="HO136" s="18"/>
      <c r="HP136" s="18"/>
      <c r="HQ136" s="18"/>
      <c r="HR136" s="18"/>
      <c r="HS136" s="18"/>
      <c r="HT136" s="18"/>
      <c r="HU136" s="18"/>
      <c r="HV136" s="18"/>
      <c r="HW136" s="18"/>
      <c r="HX136" s="18"/>
      <c r="HY136" s="18"/>
      <c r="HZ136" s="18"/>
      <c r="IA136" s="18"/>
      <c r="IB136" s="18"/>
      <c r="IC136" s="18"/>
      <c r="ID136" s="18"/>
      <c r="IE136" s="18"/>
      <c r="IF136" s="18"/>
      <c r="IG136" s="18"/>
      <c r="IH136" s="18"/>
      <c r="II136" s="18"/>
      <c r="IJ136" s="18"/>
      <c r="IK136" s="18"/>
      <c r="IL136" s="18"/>
      <c r="IM136" s="18"/>
      <c r="IN136" s="18"/>
      <c r="IO136" s="18"/>
      <c r="IP136" s="18"/>
      <c r="IQ136" s="18"/>
      <c r="IR136" s="18"/>
      <c r="IS136" s="18"/>
      <c r="IT136" s="18"/>
      <c r="IU136" s="18"/>
      <c r="IV136" s="18"/>
      <c r="IW136" s="18"/>
    </row>
    <row r="137" customFormat="false" ht="12.75" hidden="false" customHeight="false" outlineLevel="0" collapsed="false">
      <c r="A137" s="96" t="n">
        <v>6</v>
      </c>
      <c r="B137" s="86" t="s">
        <v>260</v>
      </c>
      <c r="C137" s="97" t="s">
        <v>256</v>
      </c>
      <c r="D137" s="98" t="s">
        <v>295</v>
      </c>
      <c r="E137" s="44" t="s">
        <v>378</v>
      </c>
      <c r="F137" s="99" t="n">
        <v>37134</v>
      </c>
      <c r="G137" s="44"/>
      <c r="H137" s="100" t="s">
        <v>123</v>
      </c>
      <c r="I137" s="35" t="s">
        <v>383</v>
      </c>
      <c r="J137" s="39"/>
      <c r="K137" s="39"/>
      <c r="L137" s="101" t="s">
        <v>284</v>
      </c>
      <c r="M137" s="35"/>
      <c r="N137" s="35"/>
      <c r="O137" s="101"/>
      <c r="P137" s="101"/>
      <c r="Q137" s="101"/>
      <c r="R137" s="55" t="n">
        <v>0.104</v>
      </c>
      <c r="S137" s="101" t="s">
        <v>288</v>
      </c>
      <c r="T137" s="55" t="n">
        <f aca="false">IF($S137="USD",+$R137,VLOOKUP($S137,Rates!$A$3:$C$7,3)*$R137)</f>
        <v>0.104</v>
      </c>
      <c r="U137" s="104" t="n">
        <v>40544</v>
      </c>
      <c r="V137" s="18"/>
      <c r="W137" s="18"/>
      <c r="X137" s="87" t="n">
        <f aca="false">IF(AND($U137&gt;W$6,$U137&lt;=X$6),+$T137,0)</f>
        <v>0</v>
      </c>
      <c r="Y137" s="87" t="n">
        <f aca="false">IF(AND($U137&gt;X$6,$U137&lt;=Y$6),+$T137,0)</f>
        <v>0</v>
      </c>
      <c r="Z137" s="87" t="n">
        <f aca="false">IF(AND($U137&gt;Y$6,$U137&lt;=Z$6),+$T137,0)</f>
        <v>0</v>
      </c>
      <c r="AA137" s="87" t="n">
        <f aca="false">IF(AND($U137&gt;Z$6,$U137&lt;=AA$6),+$T137,0)</f>
        <v>0</v>
      </c>
      <c r="AB137" s="87" t="n">
        <f aca="false">IF(AND($U137&gt;AA$6,$U137&lt;=AB$6),+$T137,0)</f>
        <v>0</v>
      </c>
      <c r="AC137" s="87" t="n">
        <f aca="false">IF(AND($U137&gt;AB$6,$U137&lt;=AC$6),+$T137,0)</f>
        <v>0</v>
      </c>
      <c r="AD137" s="87" t="n">
        <f aca="false">IF(AND($U137&gt;AC$6,$U137&lt;=AD$6),+$T137,0)</f>
        <v>0</v>
      </c>
      <c r="AE137" s="87" t="n">
        <f aca="false">IF(AND($U137&gt;AD$6,$U137&lt;=AE$6),+$T137,0)</f>
        <v>0</v>
      </c>
      <c r="AF137" s="87" t="n">
        <f aca="false">IF(AND($U137&gt;AE$6,$U137&lt;=AF$6),+$T137,0)</f>
        <v>0</v>
      </c>
      <c r="AG137" s="87" t="n">
        <f aca="false">IF(AND($U137&gt;AF$6,$U137&lt;=AG$6),+$T137,0)</f>
        <v>0</v>
      </c>
      <c r="AH137" s="87" t="n">
        <f aca="false">IF(AND($U137&gt;AG$6,$U137&lt;=AH$6),+$T137,0)</f>
        <v>0</v>
      </c>
      <c r="AI137" s="87" t="n">
        <f aca="false">IF(AND($U137&gt;AH$6,$U137&lt;=AI$6),+$T137,0)</f>
        <v>0</v>
      </c>
      <c r="AJ137" s="87" t="n">
        <f aca="false">IF(AND($U137&gt;AI$6,$U137&lt;=AJ$6),+$T137,0)</f>
        <v>0</v>
      </c>
      <c r="AK137" s="87" t="n">
        <f aca="false">IF(AND($U137&gt;AJ$6,$U137&lt;=AK$6),+$T137,0)</f>
        <v>0</v>
      </c>
      <c r="AL137" s="87" t="n">
        <f aca="false">IF(AND($U137&gt;AK$6,$U137&lt;=AL$6),+$T137,0)</f>
        <v>0</v>
      </c>
      <c r="AM137" s="87" t="n">
        <f aca="false">IF(AND($U137&gt;AL$6,$U137&lt;=AM$6),+$T137,0)</f>
        <v>0</v>
      </c>
      <c r="AN137" s="87" t="n">
        <f aca="false">IF(AND($U137&gt;AM$6,$U137&lt;=AN$6),+$T137,0)</f>
        <v>0</v>
      </c>
      <c r="AO137" s="87" t="n">
        <f aca="false">IF(AND($U137&gt;AN$6,$U137&lt;=AO$6),+$T137,0)</f>
        <v>0</v>
      </c>
      <c r="AP137" s="87" t="n">
        <f aca="false">IF(AND($U137&gt;AO$6,$U137&lt;=AP$6),+$T137,0)</f>
        <v>0</v>
      </c>
      <c r="AQ137" s="87" t="n">
        <f aca="false">IF(AND($U137&gt;AP$6,$U137&lt;=AQ$6),+$T137,0)</f>
        <v>0</v>
      </c>
      <c r="AR137" s="87" t="n">
        <f aca="false">IF(AND($U137&gt;AQ$6,$U137&lt;=AR$6),+$T137,0)</f>
        <v>0</v>
      </c>
      <c r="AS137" s="87" t="n">
        <f aca="false">IF(AND($U137&gt;AR$6,$U137&lt;=AS$6),+$T137,0)</f>
        <v>0</v>
      </c>
      <c r="AT137" s="87" t="n">
        <f aca="false">IF(AND($U137&gt;AS$6,$U137&lt;=AT$6),+$T137,0)</f>
        <v>0</v>
      </c>
      <c r="AU137" s="87" t="n">
        <f aca="false">IF(AND($U137&gt;AT$6,$U137&lt;=AU$6),+$T137,0)</f>
        <v>0</v>
      </c>
      <c r="AV137" s="87" t="n">
        <f aca="false">IF(AND($U137&gt;AU$6,$U137&lt;=AV$6),+$T137,0)</f>
        <v>0</v>
      </c>
      <c r="AW137" s="87" t="n">
        <f aca="false">IF(AND($U137&gt;AV$6,$U137&lt;=AW$6),+$T137,0)</f>
        <v>0</v>
      </c>
      <c r="AX137" s="87" t="n">
        <f aca="false">IF(AND($U137&gt;AW$6,$U137&lt;=AX$6),+$T137,0)</f>
        <v>0</v>
      </c>
      <c r="AY137" s="87" t="n">
        <f aca="false">IF(AND($U137&gt;AX$6,$U137&lt;=AY$6),+$T137,0)</f>
        <v>0</v>
      </c>
      <c r="AZ137" s="87" t="n">
        <f aca="false">IF(AND($U137&gt;AY$6,$U137&lt;=AZ$6),+$T137,0)</f>
        <v>0</v>
      </c>
      <c r="BA137" s="87" t="n">
        <f aca="false">IF(AND($U137&gt;AZ$6,$U137&lt;=BA$6),+$T137,0)</f>
        <v>0</v>
      </c>
      <c r="BB137" s="87" t="n">
        <f aca="false">IF(AND($U137&gt;BA$6,$U137&lt;=BB$6),+$T137,0)</f>
        <v>0</v>
      </c>
      <c r="BC137" s="87" t="n">
        <f aca="false">IF(AND($U137&gt;BB$6,$U137&lt;=BC$6),+$T137,0)</f>
        <v>0</v>
      </c>
      <c r="BD137" s="87" t="n">
        <f aca="false">IF(AND($U137&gt;BC$6,$U137&lt;=BD$6),+$T137,0)</f>
        <v>0</v>
      </c>
      <c r="BE137" s="87" t="n">
        <f aca="false">IF(AND($U137&gt;BD$6,$U137&lt;=BE$6),+$T137,0)</f>
        <v>0</v>
      </c>
      <c r="BF137" s="87" t="n">
        <f aca="false">IF(AND($U137&gt;BE$6,$U137&lt;=BF$6),+$T137,0)</f>
        <v>0</v>
      </c>
      <c r="BG137" s="87" t="n">
        <f aca="false">IF(AND($U137&gt;BF$6,$U137&lt;=BG$6),+$T137,0)</f>
        <v>0</v>
      </c>
      <c r="BH137" s="87" t="n">
        <f aca="false">IF(AND($U137&gt;BG$6,$U137&lt;=BH$6),+$T137,0)</f>
        <v>0</v>
      </c>
      <c r="BI137" s="87" t="n">
        <f aca="false">IF(AND($U137&gt;BH$6,$U137&lt;=BI$6),+$T137,0)</f>
        <v>0</v>
      </c>
      <c r="BJ137" s="87" t="n">
        <f aca="false">IF(AND($U137&gt;BI$6,$U137&lt;=BJ$6),+$T137,0)</f>
        <v>0.104</v>
      </c>
      <c r="BK137" s="87" t="n">
        <f aca="false">IF(AND($U137&gt;BJ$6,$U137&lt;=BK$6),+$T137,0)</f>
        <v>0</v>
      </c>
      <c r="BL137" s="87" t="n">
        <f aca="false">IF(AND($U137&gt;BK$6,$U137&lt;=BL$6),+$T137,0)</f>
        <v>0</v>
      </c>
      <c r="BM137" s="87" t="n">
        <f aca="false">IF(AND($U137&gt;BL$6,$U137&lt;=BM$6),+$T137,0)</f>
        <v>0</v>
      </c>
      <c r="BN137" s="87" t="n">
        <f aca="false">IF(AND($U137&gt;BM$6,$U137&lt;=BN$6),+$T137,0)</f>
        <v>0</v>
      </c>
      <c r="BO137" s="87" t="n">
        <f aca="false">IF(AND($U137&gt;BN$6,$U137&lt;=BO$6),+$T137,0)</f>
        <v>0</v>
      </c>
      <c r="BP137" s="87" t="n">
        <f aca="false">IF(AND($U137&gt;BO$6,$U137&lt;=BP$6),+$T137,0)</f>
        <v>0</v>
      </c>
      <c r="BQ137" s="87" t="n">
        <f aca="false">IF(AND($U137&gt;BP$6,$U137&lt;=BQ$6),+$T137,0)</f>
        <v>0</v>
      </c>
      <c r="BR137" s="87" t="n">
        <f aca="false">IF(AND($U137&gt;BQ$6,$U137&lt;=BR$6),+$T137,0)</f>
        <v>0</v>
      </c>
      <c r="BS137" s="87" t="n">
        <f aca="false">IF(AND($U137&gt;BR$6,$U137&lt;=BS$6),+$T137,0)</f>
        <v>0</v>
      </c>
      <c r="BT137" s="87" t="n">
        <f aca="false">IF(AND($U137&gt;BS$6,$U137&lt;=BT$6),+$T137,0)</f>
        <v>0</v>
      </c>
      <c r="BU137" s="87" t="n">
        <f aca="false">IF(AND($U137&gt;BT$6,$U137&lt;=BU$6),+$T137,0)</f>
        <v>0</v>
      </c>
      <c r="BV137" s="87" t="n">
        <f aca="false">IF(AND($U137&gt;BU$6,$U137&lt;=BV$6),+$T137,0)</f>
        <v>0</v>
      </c>
      <c r="BW137" s="87" t="n">
        <f aca="false">IF(AND($U137&gt;BV$6,$U137&lt;=BW$6),+$T137,0)</f>
        <v>0</v>
      </c>
      <c r="BX137" s="87" t="n">
        <f aca="false">IF(AND($U137&gt;BW$6,$U137&lt;=BX$6),+$T137,0)</f>
        <v>0</v>
      </c>
      <c r="BY137" s="87" t="n">
        <f aca="false">IF(AND($U137&gt;BX$6,$U137&lt;=BY$6),+$T137,0)</f>
        <v>0</v>
      </c>
      <c r="BZ137" s="87" t="n">
        <f aca="false">IF(AND($U137&gt;BY$6,$U137&lt;=BZ$6),+$T137,0)</f>
        <v>0</v>
      </c>
      <c r="CA137" s="87" t="n">
        <f aca="false">IF(AND($U137&gt;BZ$6,$U137&lt;=CA$6),+$T137,0)</f>
        <v>0</v>
      </c>
      <c r="CB137" s="87" t="n">
        <f aca="false">IF(AND($U137&gt;CA$6,$U137&lt;=CB$6),+$T137,0)</f>
        <v>0</v>
      </c>
      <c r="CC137" s="87" t="n">
        <f aca="false">IF(AND($U137&gt;CB$6,$U137&lt;=CC$6),+$T137,0)</f>
        <v>0</v>
      </c>
      <c r="CD137" s="87" t="n">
        <f aca="false">IF(AND($U137&gt;CC$6,$U137&lt;=CD$6),+$T137,0)</f>
        <v>0</v>
      </c>
      <c r="CE137" s="87" t="n">
        <f aca="false">IF(AND($U137&gt;CD$6,$U137&lt;=CE$6),+$T137,0)</f>
        <v>0</v>
      </c>
      <c r="CF137" s="87" t="n">
        <f aca="false">IF(AND($U137&gt;CE$6,$U137&lt;=CF$6),+$T137,0)</f>
        <v>0</v>
      </c>
      <c r="CG137" s="87" t="n">
        <f aca="false">IF(AND($U137&gt;CF$6,$U137&lt;=CG$6),+$T137,0)</f>
        <v>0</v>
      </c>
      <c r="CH137" s="87" t="n">
        <f aca="false">IF(AND($U137&gt;CG$6,$U137&lt;=CH$6),+$T137,0)</f>
        <v>0</v>
      </c>
      <c r="CI137" s="87" t="n">
        <f aca="false">IF(AND($U137&gt;CH$6,$U137&lt;=CI$6),+$T137,0)</f>
        <v>0</v>
      </c>
      <c r="CJ137" s="87" t="n">
        <f aca="false">IF(AND($U137&gt;CI$6,$U137&lt;=CJ$6),+$T137,0)</f>
        <v>0</v>
      </c>
      <c r="CK137" s="87" t="n">
        <f aca="false">IF(AND($U137&gt;CJ$6,$U137&lt;=CK$6),+$T137,0)</f>
        <v>0</v>
      </c>
      <c r="CL137" s="87" t="n">
        <f aca="false">IF(AND($U137&gt;CK$6,$U137&lt;=CL$6),+$T137,0)</f>
        <v>0</v>
      </c>
      <c r="CM137" s="87" t="n">
        <f aca="false">IF(AND($U137&gt;CL$6,$U137&lt;=CM$6),+$T137,0)</f>
        <v>0</v>
      </c>
      <c r="CN137" s="87" t="n">
        <f aca="false">IF(AND($U137&gt;CM$6,$U137&lt;=CN$6),+$T137,0)</f>
        <v>0</v>
      </c>
      <c r="CO137" s="87" t="n">
        <f aca="false">IF(AND($U137&gt;CN$6,$U137&lt;=CO$6),+$T137,0)</f>
        <v>0</v>
      </c>
      <c r="CP137" s="87" t="n">
        <f aca="false">IF(AND($U137&gt;CO$6,$U137&lt;=CP$6),+$T137,0)</f>
        <v>0</v>
      </c>
      <c r="CQ137" s="87" t="n">
        <f aca="false">IF(AND($U137&gt;CP$6,$U137&lt;=CQ$6),+$T137,0)</f>
        <v>0</v>
      </c>
      <c r="CR137" s="87" t="n">
        <f aca="false">IF(AND($U137&gt;CQ$6,$U137&lt;=CR$6),+$T137,0)</f>
        <v>0</v>
      </c>
      <c r="CS137" s="87" t="n">
        <f aca="false">IF(AND($U137&gt;CR$6,$U137&lt;=CS$6),+$T137,0)</f>
        <v>0</v>
      </c>
      <c r="CT137" s="87" t="n">
        <f aca="false">IF(AND($U137&gt;CS$6,$U137&lt;=CT$6),+$T137,0)</f>
        <v>0</v>
      </c>
      <c r="CU137" s="87" t="n">
        <f aca="false">IF(AND($U137&gt;CT$6,$U137&lt;=CU$6),+$T137,0)</f>
        <v>0</v>
      </c>
      <c r="CV137" s="87" t="n">
        <f aca="false">IF(AND($U137&gt;CU$6,$U137&lt;=CV$6),+$T137,0)</f>
        <v>0</v>
      </c>
      <c r="CW137" s="87" t="n">
        <f aca="false">IF(AND($U137&gt;CV$6,$U137&lt;=CW$6),+$T137,0)</f>
        <v>0</v>
      </c>
      <c r="CX137" s="87" t="n">
        <f aca="false">IF(AND($U137&gt;CW$6,$U137&lt;=CX$6),+$T137,0)</f>
        <v>0</v>
      </c>
      <c r="CY137" s="87" t="n">
        <f aca="false">IF(AND($U137&gt;CX$6,$U137&lt;=CY$6),+$T137,0)</f>
        <v>0</v>
      </c>
      <c r="CZ137" s="87" t="n">
        <f aca="false">IF(AND($U137&gt;CY$6,$U137&lt;=CZ$6),+$T137,0)</f>
        <v>0</v>
      </c>
      <c r="DA137" s="87" t="n">
        <f aca="false">IF(AND($U137&gt;CZ$6,$U137&lt;=DA$6),+$T137,0)</f>
        <v>0</v>
      </c>
      <c r="DB137" s="87" t="n">
        <f aca="false">IF(AND($U137&gt;DA$6,$U137&lt;=DB$6),+$T137,0)</f>
        <v>0</v>
      </c>
      <c r="DC137" s="87" t="n">
        <f aca="false">IF(AND($U137&gt;DB$6,$U137&lt;=DC$6),+$T137,0)</f>
        <v>0</v>
      </c>
      <c r="DD137" s="87" t="n">
        <f aca="false">IF(AND($U137&gt;DC$6,$U137&lt;=DD$6),+$T137,0)</f>
        <v>0</v>
      </c>
      <c r="DE137" s="87" t="n">
        <f aca="false">IF(AND($U137&gt;DD$6,$U137&lt;=DE$6),+$T137,0)</f>
        <v>0</v>
      </c>
      <c r="DF137" s="87" t="n">
        <f aca="false">IF(AND($U137&gt;DE$6,$U137&lt;=DF$6),+$T137,0)</f>
        <v>0</v>
      </c>
      <c r="DG137" s="87" t="n">
        <f aca="false">IF(AND($U137&gt;DF$6,$U137&lt;=DG$6),+$T137,0)</f>
        <v>0</v>
      </c>
      <c r="DH137" s="87" t="n">
        <f aca="false">IF(AND($U137&gt;DG$6,$U137&lt;=DH$6),+$T137,0)</f>
        <v>0</v>
      </c>
      <c r="DI137" s="87" t="n">
        <f aca="false">IF(AND($U137&gt;DH$6,$U137&lt;=DI$6),+$T137,0)</f>
        <v>0</v>
      </c>
      <c r="DJ137" s="87" t="n">
        <f aca="false">IF(AND($U137&gt;DI$6,$U137&lt;=DJ$6),+$T137,0)</f>
        <v>0</v>
      </c>
      <c r="DK137" s="87" t="n">
        <f aca="false">IF(AND($U137&gt;DJ$6,$U137&lt;=DK$6),+$T137,0)</f>
        <v>0</v>
      </c>
      <c r="DL137" s="87" t="n">
        <f aca="false">IF(AND($U137&gt;DK$6,$U137&lt;=DL$6),+$T137,0)</f>
        <v>0</v>
      </c>
      <c r="DM137" s="87" t="n">
        <f aca="false">IF(AND($U137&gt;DL$6,$U137&lt;=DM$6),+$T137,0)</f>
        <v>0</v>
      </c>
      <c r="DN137" s="87" t="n">
        <f aca="false">IF(AND($U137&gt;DM$6,$U137&lt;=DN$6),+$T137,0)</f>
        <v>0</v>
      </c>
      <c r="DO137" s="87" t="n">
        <f aca="false">IF(AND($U137&gt;DN$6,$U137&lt;=DO$6),+$T137,0)</f>
        <v>0</v>
      </c>
      <c r="DP137" s="87" t="n">
        <f aca="false">IF(AND($U137&gt;DO$6,$U137&lt;=DP$6),+$T137,0)</f>
        <v>0</v>
      </c>
      <c r="DQ137" s="87" t="n">
        <f aca="false">IF(AND($U137&gt;DP$6,$U137&lt;=DQ$6),+$T137,0)</f>
        <v>0</v>
      </c>
      <c r="DR137" s="87" t="n">
        <f aca="false">IF(AND($U137&gt;DQ$6,$U137&lt;=DR$6),+$T137,0)</f>
        <v>0</v>
      </c>
      <c r="DS137" s="87" t="n">
        <f aca="false">IF(AND($U137&gt;DR$6,$U137&lt;=DS$6),+$T137,0)</f>
        <v>0</v>
      </c>
      <c r="DT137" s="87" t="n">
        <f aca="false">IF(AND($U137&gt;DS$6,$U137&lt;=DT$6),+$T137,0)</f>
        <v>0</v>
      </c>
      <c r="DU137" s="87" t="n">
        <f aca="false">IF(AND($U137&gt;DT$6,$U137&lt;=DU$6),+$T137,0)</f>
        <v>0</v>
      </c>
      <c r="DV137" s="87" t="n">
        <f aca="false">IF(AND($U137&gt;DU$6,$U137&lt;=DV$6),+$T137,0)</f>
        <v>0</v>
      </c>
      <c r="DW137" s="87" t="n">
        <f aca="false">IF(AND($U137&gt;DV$6,$U137&lt;=DW$6),+$T137,0)</f>
        <v>0</v>
      </c>
      <c r="DX137" s="87" t="n">
        <f aca="false">IF(AND($U137&gt;DW$6,$U137&lt;=DX$6),+$T137,0)</f>
        <v>0</v>
      </c>
      <c r="DY137" s="87" t="n">
        <f aca="false">IF(AND($U137&gt;DX$6,$U137&lt;=DY$6),+$T137,0)</f>
        <v>0</v>
      </c>
      <c r="DZ137" s="87" t="n">
        <f aca="false">IF(AND($U137&gt;DY$6,$U137&lt;=DZ$6),+$T137,0)</f>
        <v>0</v>
      </c>
      <c r="EA137" s="87" t="n">
        <f aca="false">IF(AND($U137&gt;DZ$6,$U137&lt;=EA$6),+$T137,0)</f>
        <v>0</v>
      </c>
      <c r="EB137" s="87" t="n">
        <f aca="false">IF(AND($U137&gt;EA$6,$U137&lt;=EB$6),+$T137,0)</f>
        <v>0</v>
      </c>
      <c r="EC137" s="87" t="n">
        <f aca="false">IF(AND($U137&gt;EB$6,$U137&lt;=EC$6),+$T137,0)</f>
        <v>0</v>
      </c>
      <c r="ED137" s="87" t="n">
        <f aca="false">IF(AND($U137&gt;EC$6,$U137&lt;=ED$6),+$T137,0)</f>
        <v>0</v>
      </c>
      <c r="EE137" s="87" t="n">
        <f aca="false">IF(AND($U137&gt;ED$6,$U137&lt;=EE$6),+$T137,0)</f>
        <v>0</v>
      </c>
      <c r="EF137" s="87" t="n">
        <f aca="false">IF(AND($U137&gt;EE$6,$U137&lt;=EF$6),+$T137,0)</f>
        <v>0</v>
      </c>
      <c r="EG137" s="87" t="n">
        <f aca="false">IF(AND($U137&gt;EF$6,$U137&lt;=EG$6),+$T137,0)</f>
        <v>0</v>
      </c>
      <c r="EH137" s="87" t="n">
        <f aca="false">IF(AND($U137&gt;EG$6,$U137&lt;=EH$6),+$T137,0)</f>
        <v>0</v>
      </c>
      <c r="EI137" s="87" t="n">
        <f aca="false">IF(AND($U137&gt;EH$6,$U137&lt;=EI$6),+$T137,0)</f>
        <v>0</v>
      </c>
      <c r="EJ137" s="87" t="n">
        <f aca="false">IF(AND($U137&gt;EI$6,$U137&lt;=EJ$6),+$T137,0)</f>
        <v>0</v>
      </c>
      <c r="EK137" s="87" t="n">
        <f aca="false">IF(AND($U137&gt;EJ$6,$U137&lt;=EK$6),+$T137,0)</f>
        <v>0</v>
      </c>
      <c r="EL137" s="87" t="n">
        <f aca="false">IF(AND($U137&gt;EK$6,$U137&lt;=EL$6),+$T137,0)</f>
        <v>0</v>
      </c>
      <c r="EM137" s="87" t="n">
        <f aca="false">IF(AND($U137&gt;EL$6,$U137&lt;=EM$6),+$T137,0)</f>
        <v>0</v>
      </c>
      <c r="EN137" s="87" t="n">
        <f aca="false">IF(AND($U137&gt;EM$6,$U137&lt;=EN$6),+$T137,0)</f>
        <v>0</v>
      </c>
      <c r="EO137" s="87" t="n">
        <f aca="false">IF(AND($U137&gt;EN$6,$U137&lt;=EO$6),+$T137,0)</f>
        <v>0</v>
      </c>
      <c r="EP137" s="87" t="n">
        <f aca="false">IF(AND($U137&gt;EO$6,$U137&lt;=EP$6),+$T137,0)</f>
        <v>0</v>
      </c>
      <c r="EQ137" s="87" t="n">
        <f aca="false">IF(AND($U137&gt;EP$6,$U137&lt;=EQ$6),+$T137,0)</f>
        <v>0</v>
      </c>
      <c r="ER137" s="87" t="n">
        <f aca="false">IF(AND($U137&gt;EQ$6,$U137&lt;=ER$6),+$T137,0)</f>
        <v>0</v>
      </c>
      <c r="ES137" s="87" t="n">
        <f aca="false">IF(AND($U137&gt;ER$6,$U137&lt;=ES$6),+$T137,0)</f>
        <v>0</v>
      </c>
      <c r="ET137" s="87" t="n">
        <f aca="false">IF(AND($U137&gt;ES$6,$U137&lt;=ET$6),+$T137,0)</f>
        <v>0</v>
      </c>
      <c r="EU137" s="87" t="n">
        <f aca="false">IF(AND($U137&gt;ET$6,$U137&lt;=EU$6),+$T137,0)</f>
        <v>0</v>
      </c>
      <c r="EV137" s="87" t="n">
        <f aca="false">IF(AND($U137&gt;EU$6,$U137&lt;=EV$6),+$T137,0)</f>
        <v>0</v>
      </c>
      <c r="EW137" s="87" t="n">
        <f aca="false">IF(AND($U137&gt;EV$6,$U137&lt;=EW$6),+$T137,0)</f>
        <v>0</v>
      </c>
      <c r="EX137" s="87" t="n">
        <f aca="false">IF(AND($U137&gt;EW$6,$U137&lt;=EX$6),+$T137,0)</f>
        <v>0</v>
      </c>
      <c r="EY137" s="87" t="n">
        <f aca="false">IF(AND($U137&gt;EX$6,$U137&lt;=EY$6),+$T137,0)</f>
        <v>0</v>
      </c>
      <c r="EZ137" s="87" t="n">
        <f aca="false">IF(AND($U137&gt;EY$6,$U137&lt;=EZ$6),+$T137,0)</f>
        <v>0</v>
      </c>
      <c r="FA137" s="87" t="n">
        <f aca="false">IF(AND($U137&gt;EZ$6,$U137&lt;=FA$6),+$T137,0)</f>
        <v>0</v>
      </c>
      <c r="FB137" s="87" t="n">
        <f aca="false">IF(AND($U137&gt;FA$6,$U137&lt;=FB$6),+$T137,0)</f>
        <v>0</v>
      </c>
      <c r="FC137" s="87" t="n">
        <f aca="false">IF(AND($U137&gt;FB$6,$U137&lt;=FC$6),+$T137,0)</f>
        <v>0</v>
      </c>
      <c r="FD137" s="87" t="n">
        <f aca="false">IF(AND($U137&gt;FC$6,$U137&lt;=FD$6),+$T137,0)</f>
        <v>0</v>
      </c>
      <c r="FE137" s="87" t="n">
        <f aca="false">IF(AND($U137&gt;FD$6,$U137&lt;=FE$6),+$T137,0)</f>
        <v>0</v>
      </c>
      <c r="FF137" s="87" t="n">
        <f aca="false">IF(AND($U137&gt;FE$6,$U137&lt;=FF$6),+$T137,0)</f>
        <v>0</v>
      </c>
      <c r="FG137" s="87" t="n">
        <f aca="false">IF(AND($U137&gt;FF$6,$U137&lt;=FG$6),+$T137,0)</f>
        <v>0</v>
      </c>
      <c r="FH137" s="87" t="n">
        <f aca="false">IF(AND($U137&gt;FG$6,$U137&lt;=FH$6),+$T137,0)</f>
        <v>0</v>
      </c>
      <c r="FI137" s="87" t="n">
        <f aca="false">IF(AND($U137&gt;FH$6,$U137&lt;=FI$6),+$T137,0)</f>
        <v>0</v>
      </c>
      <c r="FJ137" s="87" t="n">
        <f aca="false">IF(AND($U137&gt;FI$6,$U137&lt;=FJ$6),+$T137,0)</f>
        <v>0</v>
      </c>
      <c r="FK137" s="87" t="n">
        <f aca="false">IF(AND($U137&gt;FJ$6,$U137&lt;=FK$6),+$T137,0)</f>
        <v>0</v>
      </c>
      <c r="FL137" s="87" t="n">
        <f aca="false">IF(AND($U137&gt;FK$6,$U137&lt;=FL$6),+$T137,0)</f>
        <v>0</v>
      </c>
      <c r="FM137" s="87" t="n">
        <f aca="false">IF(AND($U137&gt;FL$6,$U137&lt;=FM$6),+$T137,0)</f>
        <v>0</v>
      </c>
      <c r="FN137" s="87" t="n">
        <f aca="false">IF(AND($U137&gt;FM$6,$U137&lt;=FN$6),+$T137,0)</f>
        <v>0</v>
      </c>
      <c r="FO137" s="87" t="n">
        <f aca="false">IF(AND($U137&gt;FN$6,$U137&lt;=FO$6),+$T137,0)</f>
        <v>0</v>
      </c>
      <c r="FP137" s="87" t="n">
        <f aca="false">IF(AND($U137&gt;FO$6,$U137&lt;=FP$6),+$T137,0)</f>
        <v>0</v>
      </c>
      <c r="FQ137" s="87" t="n">
        <f aca="false">IF(AND($U137&gt;FP$6,$U137&lt;=FQ$6),+$T137,0)</f>
        <v>0</v>
      </c>
      <c r="FR137" s="87" t="n">
        <f aca="false">IF(AND($U137&gt;FQ$6,$U137&lt;=FR$6),+$T137,0)</f>
        <v>0</v>
      </c>
      <c r="FS137" s="87" t="n">
        <f aca="false">IF(AND($U137&gt;FR$6,$U137&lt;=FS$6),+$T137,0)</f>
        <v>0</v>
      </c>
      <c r="FT137" s="87" t="n">
        <f aca="false">IF(AND($U137&gt;FS$6,$U137&lt;=FT$6),+$T137,0)</f>
        <v>0</v>
      </c>
      <c r="FU137" s="87" t="n">
        <f aca="false">IF(AND($U137&gt;FT$6,$U137&lt;=FU$6),+$T137,0)</f>
        <v>0</v>
      </c>
      <c r="FV137" s="87" t="n">
        <f aca="false">IF(AND($U137&gt;FU$6,$U137&lt;=FV$6),+$T137,0)</f>
        <v>0</v>
      </c>
      <c r="FW137" s="87" t="n">
        <f aca="false">IF(AND($U137&gt;FV$6,$U137&lt;=FW$6),+$T137,0)</f>
        <v>0</v>
      </c>
      <c r="FX137" s="87" t="n">
        <f aca="false">IF(AND($U137&gt;FW$6,$U137&lt;=FX$6),+$T137,0)</f>
        <v>0</v>
      </c>
      <c r="FY137" s="87" t="n">
        <f aca="false">IF(AND($U137&gt;FX$6,$U137&lt;=FY$6),+$T137,0)</f>
        <v>0</v>
      </c>
      <c r="FZ137" s="87" t="n">
        <f aca="false">IF(AND($U137&gt;FY$6,$U137&lt;=FZ$6),+$T137,0)</f>
        <v>0</v>
      </c>
      <c r="GA137" s="87" t="n">
        <f aca="false">IF(AND($U137&gt;FZ$6,$U137&lt;=GA$6),+$T137,0)</f>
        <v>0</v>
      </c>
      <c r="GB137" s="87" t="n">
        <f aca="false">IF(AND($U137&gt;GA$6,$U137&lt;=GB$6),+$T137,0)</f>
        <v>0</v>
      </c>
      <c r="GC137" s="18"/>
      <c r="GD137" s="65" t="n">
        <f aca="false">SUM($X137:$GC137)</f>
        <v>0.104</v>
      </c>
      <c r="GE137" s="65" t="n">
        <f aca="false">+GD137-T137</f>
        <v>0</v>
      </c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  <c r="GX137" s="18"/>
      <c r="GY137" s="18"/>
      <c r="GZ137" s="18"/>
      <c r="HA137" s="18"/>
      <c r="HB137" s="18"/>
      <c r="HC137" s="18"/>
      <c r="HD137" s="18"/>
      <c r="HE137" s="18"/>
      <c r="HF137" s="18"/>
      <c r="HG137" s="18"/>
      <c r="HH137" s="18"/>
      <c r="HI137" s="18"/>
      <c r="HJ137" s="18"/>
      <c r="HK137" s="18"/>
      <c r="HL137" s="18"/>
      <c r="HM137" s="18"/>
      <c r="HN137" s="18"/>
      <c r="HO137" s="18"/>
      <c r="HP137" s="18"/>
      <c r="HQ137" s="18"/>
      <c r="HR137" s="18"/>
      <c r="HS137" s="18"/>
      <c r="HT137" s="18"/>
      <c r="HU137" s="18"/>
      <c r="HV137" s="18"/>
      <c r="HW137" s="18"/>
      <c r="HX137" s="18"/>
      <c r="HY137" s="18"/>
      <c r="HZ137" s="18"/>
      <c r="IA137" s="18"/>
      <c r="IB137" s="18"/>
      <c r="IC137" s="18"/>
      <c r="ID137" s="18"/>
      <c r="IE137" s="18"/>
      <c r="IF137" s="18"/>
      <c r="IG137" s="18"/>
      <c r="IH137" s="18"/>
      <c r="II137" s="18"/>
      <c r="IJ137" s="18"/>
      <c r="IK137" s="18"/>
      <c r="IL137" s="18"/>
      <c r="IM137" s="18"/>
      <c r="IN137" s="18"/>
      <c r="IO137" s="18"/>
      <c r="IP137" s="18"/>
      <c r="IQ137" s="18"/>
      <c r="IR137" s="18"/>
      <c r="IS137" s="18"/>
      <c r="IT137" s="18"/>
      <c r="IU137" s="18"/>
      <c r="IV137" s="18"/>
      <c r="IW137" s="18"/>
    </row>
    <row r="138" customFormat="false" ht="12.75" hidden="false" customHeight="false" outlineLevel="0" collapsed="false">
      <c r="A138" s="96" t="n">
        <v>6</v>
      </c>
      <c r="B138" s="86" t="s">
        <v>260</v>
      </c>
      <c r="C138" s="97" t="s">
        <v>256</v>
      </c>
      <c r="D138" s="98" t="s">
        <v>295</v>
      </c>
      <c r="E138" s="44" t="s">
        <v>378</v>
      </c>
      <c r="F138" s="99" t="n">
        <v>37134</v>
      </c>
      <c r="G138" s="44"/>
      <c r="H138" s="100" t="s">
        <v>123</v>
      </c>
      <c r="I138" s="42" t="s">
        <v>384</v>
      </c>
      <c r="J138" s="39"/>
      <c r="K138" s="39"/>
      <c r="L138" s="101" t="s">
        <v>284</v>
      </c>
      <c r="M138" s="35"/>
      <c r="N138" s="35"/>
      <c r="O138" s="101"/>
      <c r="P138" s="101"/>
      <c r="Q138" s="101"/>
      <c r="R138" s="55" t="n">
        <v>4.709</v>
      </c>
      <c r="S138" s="101" t="s">
        <v>288</v>
      </c>
      <c r="T138" s="55" t="n">
        <f aca="false">IF($S138="USD",+$R138,VLOOKUP($S138,Rates!$A$3:$C$7,3)*$R138)</f>
        <v>4.709</v>
      </c>
      <c r="U138" s="104" t="n">
        <v>40544</v>
      </c>
      <c r="V138" s="18"/>
      <c r="W138" s="18"/>
      <c r="X138" s="87" t="n">
        <f aca="false">IF(AND($U138&gt;W$6,$U138&lt;=X$6),+$T138,0)</f>
        <v>0</v>
      </c>
      <c r="Y138" s="87" t="n">
        <f aca="false">IF(AND($U138&gt;X$6,$U138&lt;=Y$6),+$T138,0)</f>
        <v>0</v>
      </c>
      <c r="Z138" s="87" t="n">
        <f aca="false">IF(AND($U138&gt;Y$6,$U138&lt;=Z$6),+$T138,0)</f>
        <v>0</v>
      </c>
      <c r="AA138" s="87" t="n">
        <f aca="false">IF(AND($U138&gt;Z$6,$U138&lt;=AA$6),+$T138,0)</f>
        <v>0</v>
      </c>
      <c r="AB138" s="87" t="n">
        <f aca="false">IF(AND($U138&gt;AA$6,$U138&lt;=AB$6),+$T138,0)</f>
        <v>0</v>
      </c>
      <c r="AC138" s="87" t="n">
        <f aca="false">IF(AND($U138&gt;AB$6,$U138&lt;=AC$6),+$T138,0)</f>
        <v>0</v>
      </c>
      <c r="AD138" s="87" t="n">
        <f aca="false">IF(AND($U138&gt;AC$6,$U138&lt;=AD$6),+$T138,0)</f>
        <v>0</v>
      </c>
      <c r="AE138" s="87" t="n">
        <f aca="false">IF(AND($U138&gt;AD$6,$U138&lt;=AE$6),+$T138,0)</f>
        <v>0</v>
      </c>
      <c r="AF138" s="87" t="n">
        <f aca="false">IF(AND($U138&gt;AE$6,$U138&lt;=AF$6),+$T138,0)</f>
        <v>0</v>
      </c>
      <c r="AG138" s="87" t="n">
        <f aca="false">IF(AND($U138&gt;AF$6,$U138&lt;=AG$6),+$T138,0)</f>
        <v>0</v>
      </c>
      <c r="AH138" s="87" t="n">
        <f aca="false">IF(AND($U138&gt;AG$6,$U138&lt;=AH$6),+$T138,0)</f>
        <v>0</v>
      </c>
      <c r="AI138" s="87" t="n">
        <f aca="false">IF(AND($U138&gt;AH$6,$U138&lt;=AI$6),+$T138,0)</f>
        <v>0</v>
      </c>
      <c r="AJ138" s="87" t="n">
        <f aca="false">IF(AND($U138&gt;AI$6,$U138&lt;=AJ$6),+$T138,0)</f>
        <v>0</v>
      </c>
      <c r="AK138" s="87" t="n">
        <f aca="false">IF(AND($U138&gt;AJ$6,$U138&lt;=AK$6),+$T138,0)</f>
        <v>0</v>
      </c>
      <c r="AL138" s="87" t="n">
        <f aca="false">IF(AND($U138&gt;AK$6,$U138&lt;=AL$6),+$T138,0)</f>
        <v>0</v>
      </c>
      <c r="AM138" s="87" t="n">
        <f aca="false">IF(AND($U138&gt;AL$6,$U138&lt;=AM$6),+$T138,0)</f>
        <v>0</v>
      </c>
      <c r="AN138" s="87" t="n">
        <f aca="false">IF(AND($U138&gt;AM$6,$U138&lt;=AN$6),+$T138,0)</f>
        <v>0</v>
      </c>
      <c r="AO138" s="87" t="n">
        <f aca="false">IF(AND($U138&gt;AN$6,$U138&lt;=AO$6),+$T138,0)</f>
        <v>0</v>
      </c>
      <c r="AP138" s="87" t="n">
        <f aca="false">IF(AND($U138&gt;AO$6,$U138&lt;=AP$6),+$T138,0)</f>
        <v>0</v>
      </c>
      <c r="AQ138" s="87" t="n">
        <f aca="false">IF(AND($U138&gt;AP$6,$U138&lt;=AQ$6),+$T138,0)</f>
        <v>0</v>
      </c>
      <c r="AR138" s="87" t="n">
        <f aca="false">IF(AND($U138&gt;AQ$6,$U138&lt;=AR$6),+$T138,0)</f>
        <v>0</v>
      </c>
      <c r="AS138" s="87" t="n">
        <f aca="false">IF(AND($U138&gt;AR$6,$U138&lt;=AS$6),+$T138,0)</f>
        <v>0</v>
      </c>
      <c r="AT138" s="87" t="n">
        <f aca="false">IF(AND($U138&gt;AS$6,$U138&lt;=AT$6),+$T138,0)</f>
        <v>0</v>
      </c>
      <c r="AU138" s="87" t="n">
        <f aca="false">IF(AND($U138&gt;AT$6,$U138&lt;=AU$6),+$T138,0)</f>
        <v>0</v>
      </c>
      <c r="AV138" s="87" t="n">
        <f aca="false">IF(AND($U138&gt;AU$6,$U138&lt;=AV$6),+$T138,0)</f>
        <v>0</v>
      </c>
      <c r="AW138" s="87" t="n">
        <f aca="false">IF(AND($U138&gt;AV$6,$U138&lt;=AW$6),+$T138,0)</f>
        <v>0</v>
      </c>
      <c r="AX138" s="87" t="n">
        <f aca="false">IF(AND($U138&gt;AW$6,$U138&lt;=AX$6),+$T138,0)</f>
        <v>0</v>
      </c>
      <c r="AY138" s="87" t="n">
        <f aca="false">IF(AND($U138&gt;AX$6,$U138&lt;=AY$6),+$T138,0)</f>
        <v>0</v>
      </c>
      <c r="AZ138" s="87" t="n">
        <f aca="false">IF(AND($U138&gt;AY$6,$U138&lt;=AZ$6),+$T138,0)</f>
        <v>0</v>
      </c>
      <c r="BA138" s="87" t="n">
        <f aca="false">IF(AND($U138&gt;AZ$6,$U138&lt;=BA$6),+$T138,0)</f>
        <v>0</v>
      </c>
      <c r="BB138" s="87" t="n">
        <f aca="false">IF(AND($U138&gt;BA$6,$U138&lt;=BB$6),+$T138,0)</f>
        <v>0</v>
      </c>
      <c r="BC138" s="87" t="n">
        <f aca="false">IF(AND($U138&gt;BB$6,$U138&lt;=BC$6),+$T138,0)</f>
        <v>0</v>
      </c>
      <c r="BD138" s="87" t="n">
        <f aca="false">IF(AND($U138&gt;BC$6,$U138&lt;=BD$6),+$T138,0)</f>
        <v>0</v>
      </c>
      <c r="BE138" s="87" t="n">
        <f aca="false">IF(AND($U138&gt;BD$6,$U138&lt;=BE$6),+$T138,0)</f>
        <v>0</v>
      </c>
      <c r="BF138" s="87" t="n">
        <f aca="false">IF(AND($U138&gt;BE$6,$U138&lt;=BF$6),+$T138,0)</f>
        <v>0</v>
      </c>
      <c r="BG138" s="87" t="n">
        <f aca="false">IF(AND($U138&gt;BF$6,$U138&lt;=BG$6),+$T138,0)</f>
        <v>0</v>
      </c>
      <c r="BH138" s="87" t="n">
        <f aca="false">IF(AND($U138&gt;BG$6,$U138&lt;=BH$6),+$T138,0)</f>
        <v>0</v>
      </c>
      <c r="BI138" s="87" t="n">
        <f aca="false">IF(AND($U138&gt;BH$6,$U138&lt;=BI$6),+$T138,0)</f>
        <v>0</v>
      </c>
      <c r="BJ138" s="87" t="n">
        <f aca="false">IF(AND($U138&gt;BI$6,$U138&lt;=BJ$6),+$T138,0)</f>
        <v>4.709</v>
      </c>
      <c r="BK138" s="87" t="n">
        <f aca="false">IF(AND($U138&gt;BJ$6,$U138&lt;=BK$6),+$T138,0)</f>
        <v>0</v>
      </c>
      <c r="BL138" s="87" t="n">
        <f aca="false">IF(AND($U138&gt;BK$6,$U138&lt;=BL$6),+$T138,0)</f>
        <v>0</v>
      </c>
      <c r="BM138" s="87" t="n">
        <f aca="false">IF(AND($U138&gt;BL$6,$U138&lt;=BM$6),+$T138,0)</f>
        <v>0</v>
      </c>
      <c r="BN138" s="87" t="n">
        <f aca="false">IF(AND($U138&gt;BM$6,$U138&lt;=BN$6),+$T138,0)</f>
        <v>0</v>
      </c>
      <c r="BO138" s="87" t="n">
        <f aca="false">IF(AND($U138&gt;BN$6,$U138&lt;=BO$6),+$T138,0)</f>
        <v>0</v>
      </c>
      <c r="BP138" s="87" t="n">
        <f aca="false">IF(AND($U138&gt;BO$6,$U138&lt;=BP$6),+$T138,0)</f>
        <v>0</v>
      </c>
      <c r="BQ138" s="87" t="n">
        <f aca="false">IF(AND($U138&gt;BP$6,$U138&lt;=BQ$6),+$T138,0)</f>
        <v>0</v>
      </c>
      <c r="BR138" s="87" t="n">
        <f aca="false">IF(AND($U138&gt;BQ$6,$U138&lt;=BR$6),+$T138,0)</f>
        <v>0</v>
      </c>
      <c r="BS138" s="87" t="n">
        <f aca="false">IF(AND($U138&gt;BR$6,$U138&lt;=BS$6),+$T138,0)</f>
        <v>0</v>
      </c>
      <c r="BT138" s="87" t="n">
        <f aca="false">IF(AND($U138&gt;BS$6,$U138&lt;=BT$6),+$T138,0)</f>
        <v>0</v>
      </c>
      <c r="BU138" s="87" t="n">
        <f aca="false">IF(AND($U138&gt;BT$6,$U138&lt;=BU$6),+$T138,0)</f>
        <v>0</v>
      </c>
      <c r="BV138" s="87" t="n">
        <f aca="false">IF(AND($U138&gt;BU$6,$U138&lt;=BV$6),+$T138,0)</f>
        <v>0</v>
      </c>
      <c r="BW138" s="87" t="n">
        <f aca="false">IF(AND($U138&gt;BV$6,$U138&lt;=BW$6),+$T138,0)</f>
        <v>0</v>
      </c>
      <c r="BX138" s="87" t="n">
        <f aca="false">IF(AND($U138&gt;BW$6,$U138&lt;=BX$6),+$T138,0)</f>
        <v>0</v>
      </c>
      <c r="BY138" s="87" t="n">
        <f aca="false">IF(AND($U138&gt;BX$6,$U138&lt;=BY$6),+$T138,0)</f>
        <v>0</v>
      </c>
      <c r="BZ138" s="87" t="n">
        <f aca="false">IF(AND($U138&gt;BY$6,$U138&lt;=BZ$6),+$T138,0)</f>
        <v>0</v>
      </c>
      <c r="CA138" s="87" t="n">
        <f aca="false">IF(AND($U138&gt;BZ$6,$U138&lt;=CA$6),+$T138,0)</f>
        <v>0</v>
      </c>
      <c r="CB138" s="87" t="n">
        <f aca="false">IF(AND($U138&gt;CA$6,$U138&lt;=CB$6),+$T138,0)</f>
        <v>0</v>
      </c>
      <c r="CC138" s="87" t="n">
        <f aca="false">IF(AND($U138&gt;CB$6,$U138&lt;=CC$6),+$T138,0)</f>
        <v>0</v>
      </c>
      <c r="CD138" s="87" t="n">
        <f aca="false">IF(AND($U138&gt;CC$6,$U138&lt;=CD$6),+$T138,0)</f>
        <v>0</v>
      </c>
      <c r="CE138" s="87" t="n">
        <f aca="false">IF(AND($U138&gt;CD$6,$U138&lt;=CE$6),+$T138,0)</f>
        <v>0</v>
      </c>
      <c r="CF138" s="87" t="n">
        <f aca="false">IF(AND($U138&gt;CE$6,$U138&lt;=CF$6),+$T138,0)</f>
        <v>0</v>
      </c>
      <c r="CG138" s="87" t="n">
        <f aca="false">IF(AND($U138&gt;CF$6,$U138&lt;=CG$6),+$T138,0)</f>
        <v>0</v>
      </c>
      <c r="CH138" s="87" t="n">
        <f aca="false">IF(AND($U138&gt;CG$6,$U138&lt;=CH$6),+$T138,0)</f>
        <v>0</v>
      </c>
      <c r="CI138" s="87" t="n">
        <f aca="false">IF(AND($U138&gt;CH$6,$U138&lt;=CI$6),+$T138,0)</f>
        <v>0</v>
      </c>
      <c r="CJ138" s="87" t="n">
        <f aca="false">IF(AND($U138&gt;CI$6,$U138&lt;=CJ$6),+$T138,0)</f>
        <v>0</v>
      </c>
      <c r="CK138" s="87" t="n">
        <f aca="false">IF(AND($U138&gt;CJ$6,$U138&lt;=CK$6),+$T138,0)</f>
        <v>0</v>
      </c>
      <c r="CL138" s="87" t="n">
        <f aca="false">IF(AND($U138&gt;CK$6,$U138&lt;=CL$6),+$T138,0)</f>
        <v>0</v>
      </c>
      <c r="CM138" s="87" t="n">
        <f aca="false">IF(AND($U138&gt;CL$6,$U138&lt;=CM$6),+$T138,0)</f>
        <v>0</v>
      </c>
      <c r="CN138" s="87" t="n">
        <f aca="false">IF(AND($U138&gt;CM$6,$U138&lt;=CN$6),+$T138,0)</f>
        <v>0</v>
      </c>
      <c r="CO138" s="87" t="n">
        <f aca="false">IF(AND($U138&gt;CN$6,$U138&lt;=CO$6),+$T138,0)</f>
        <v>0</v>
      </c>
      <c r="CP138" s="87" t="n">
        <f aca="false">IF(AND($U138&gt;CO$6,$U138&lt;=CP$6),+$T138,0)</f>
        <v>0</v>
      </c>
      <c r="CQ138" s="87" t="n">
        <f aca="false">IF(AND($U138&gt;CP$6,$U138&lt;=CQ$6),+$T138,0)</f>
        <v>0</v>
      </c>
      <c r="CR138" s="87" t="n">
        <f aca="false">IF(AND($U138&gt;CQ$6,$U138&lt;=CR$6),+$T138,0)</f>
        <v>0</v>
      </c>
      <c r="CS138" s="87" t="n">
        <f aca="false">IF(AND($U138&gt;CR$6,$U138&lt;=CS$6),+$T138,0)</f>
        <v>0</v>
      </c>
      <c r="CT138" s="87" t="n">
        <f aca="false">IF(AND($U138&gt;CS$6,$U138&lt;=CT$6),+$T138,0)</f>
        <v>0</v>
      </c>
      <c r="CU138" s="87" t="n">
        <f aca="false">IF(AND($U138&gt;CT$6,$U138&lt;=CU$6),+$T138,0)</f>
        <v>0</v>
      </c>
      <c r="CV138" s="87" t="n">
        <f aca="false">IF(AND($U138&gt;CU$6,$U138&lt;=CV$6),+$T138,0)</f>
        <v>0</v>
      </c>
      <c r="CW138" s="87" t="n">
        <f aca="false">IF(AND($U138&gt;CV$6,$U138&lt;=CW$6),+$T138,0)</f>
        <v>0</v>
      </c>
      <c r="CX138" s="87" t="n">
        <f aca="false">IF(AND($U138&gt;CW$6,$U138&lt;=CX$6),+$T138,0)</f>
        <v>0</v>
      </c>
      <c r="CY138" s="87" t="n">
        <f aca="false">IF(AND($U138&gt;CX$6,$U138&lt;=CY$6),+$T138,0)</f>
        <v>0</v>
      </c>
      <c r="CZ138" s="87" t="n">
        <f aca="false">IF(AND($U138&gt;CY$6,$U138&lt;=CZ$6),+$T138,0)</f>
        <v>0</v>
      </c>
      <c r="DA138" s="87" t="n">
        <f aca="false">IF(AND($U138&gt;CZ$6,$U138&lt;=DA$6),+$T138,0)</f>
        <v>0</v>
      </c>
      <c r="DB138" s="87" t="n">
        <f aca="false">IF(AND($U138&gt;DA$6,$U138&lt;=DB$6),+$T138,0)</f>
        <v>0</v>
      </c>
      <c r="DC138" s="87" t="n">
        <f aca="false">IF(AND($U138&gt;DB$6,$U138&lt;=DC$6),+$T138,0)</f>
        <v>0</v>
      </c>
      <c r="DD138" s="87" t="n">
        <f aca="false">IF(AND($U138&gt;DC$6,$U138&lt;=DD$6),+$T138,0)</f>
        <v>0</v>
      </c>
      <c r="DE138" s="87" t="n">
        <f aca="false">IF(AND($U138&gt;DD$6,$U138&lt;=DE$6),+$T138,0)</f>
        <v>0</v>
      </c>
      <c r="DF138" s="87" t="n">
        <f aca="false">IF(AND($U138&gt;DE$6,$U138&lt;=DF$6),+$T138,0)</f>
        <v>0</v>
      </c>
      <c r="DG138" s="87" t="n">
        <f aca="false">IF(AND($U138&gt;DF$6,$U138&lt;=DG$6),+$T138,0)</f>
        <v>0</v>
      </c>
      <c r="DH138" s="87" t="n">
        <f aca="false">IF(AND($U138&gt;DG$6,$U138&lt;=DH$6),+$T138,0)</f>
        <v>0</v>
      </c>
      <c r="DI138" s="87" t="n">
        <f aca="false">IF(AND($U138&gt;DH$6,$U138&lt;=DI$6),+$T138,0)</f>
        <v>0</v>
      </c>
      <c r="DJ138" s="87" t="n">
        <f aca="false">IF(AND($U138&gt;DI$6,$U138&lt;=DJ$6),+$T138,0)</f>
        <v>0</v>
      </c>
      <c r="DK138" s="87" t="n">
        <f aca="false">IF(AND($U138&gt;DJ$6,$U138&lt;=DK$6),+$T138,0)</f>
        <v>0</v>
      </c>
      <c r="DL138" s="87" t="n">
        <f aca="false">IF(AND($U138&gt;DK$6,$U138&lt;=DL$6),+$T138,0)</f>
        <v>0</v>
      </c>
      <c r="DM138" s="87" t="n">
        <f aca="false">IF(AND($U138&gt;DL$6,$U138&lt;=DM$6),+$T138,0)</f>
        <v>0</v>
      </c>
      <c r="DN138" s="87" t="n">
        <f aca="false">IF(AND($U138&gt;DM$6,$U138&lt;=DN$6),+$T138,0)</f>
        <v>0</v>
      </c>
      <c r="DO138" s="87" t="n">
        <f aca="false">IF(AND($U138&gt;DN$6,$U138&lt;=DO$6),+$T138,0)</f>
        <v>0</v>
      </c>
      <c r="DP138" s="87" t="n">
        <f aca="false">IF(AND($U138&gt;DO$6,$U138&lt;=DP$6),+$T138,0)</f>
        <v>0</v>
      </c>
      <c r="DQ138" s="87" t="n">
        <f aca="false">IF(AND($U138&gt;DP$6,$U138&lt;=DQ$6),+$T138,0)</f>
        <v>0</v>
      </c>
      <c r="DR138" s="87" t="n">
        <f aca="false">IF(AND($U138&gt;DQ$6,$U138&lt;=DR$6),+$T138,0)</f>
        <v>0</v>
      </c>
      <c r="DS138" s="87" t="n">
        <f aca="false">IF(AND($U138&gt;DR$6,$U138&lt;=DS$6),+$T138,0)</f>
        <v>0</v>
      </c>
      <c r="DT138" s="87" t="n">
        <f aca="false">IF(AND($U138&gt;DS$6,$U138&lt;=DT$6),+$T138,0)</f>
        <v>0</v>
      </c>
      <c r="DU138" s="87" t="n">
        <f aca="false">IF(AND($U138&gt;DT$6,$U138&lt;=DU$6),+$T138,0)</f>
        <v>0</v>
      </c>
      <c r="DV138" s="87" t="n">
        <f aca="false">IF(AND($U138&gt;DU$6,$U138&lt;=DV$6),+$T138,0)</f>
        <v>0</v>
      </c>
      <c r="DW138" s="87" t="n">
        <f aca="false">IF(AND($U138&gt;DV$6,$U138&lt;=DW$6),+$T138,0)</f>
        <v>0</v>
      </c>
      <c r="DX138" s="87" t="n">
        <f aca="false">IF(AND($U138&gt;DW$6,$U138&lt;=DX$6),+$T138,0)</f>
        <v>0</v>
      </c>
      <c r="DY138" s="87" t="n">
        <f aca="false">IF(AND($U138&gt;DX$6,$U138&lt;=DY$6),+$T138,0)</f>
        <v>0</v>
      </c>
      <c r="DZ138" s="87" t="n">
        <f aca="false">IF(AND($U138&gt;DY$6,$U138&lt;=DZ$6),+$T138,0)</f>
        <v>0</v>
      </c>
      <c r="EA138" s="87" t="n">
        <f aca="false">IF(AND($U138&gt;DZ$6,$U138&lt;=EA$6),+$T138,0)</f>
        <v>0</v>
      </c>
      <c r="EB138" s="87" t="n">
        <f aca="false">IF(AND($U138&gt;EA$6,$U138&lt;=EB$6),+$T138,0)</f>
        <v>0</v>
      </c>
      <c r="EC138" s="87" t="n">
        <f aca="false">IF(AND($U138&gt;EB$6,$U138&lt;=EC$6),+$T138,0)</f>
        <v>0</v>
      </c>
      <c r="ED138" s="87" t="n">
        <f aca="false">IF(AND($U138&gt;EC$6,$U138&lt;=ED$6),+$T138,0)</f>
        <v>0</v>
      </c>
      <c r="EE138" s="87" t="n">
        <f aca="false">IF(AND($U138&gt;ED$6,$U138&lt;=EE$6),+$T138,0)</f>
        <v>0</v>
      </c>
      <c r="EF138" s="87" t="n">
        <f aca="false">IF(AND($U138&gt;EE$6,$U138&lt;=EF$6),+$T138,0)</f>
        <v>0</v>
      </c>
      <c r="EG138" s="87" t="n">
        <f aca="false">IF(AND($U138&gt;EF$6,$U138&lt;=EG$6),+$T138,0)</f>
        <v>0</v>
      </c>
      <c r="EH138" s="87" t="n">
        <f aca="false">IF(AND($U138&gt;EG$6,$U138&lt;=EH$6),+$T138,0)</f>
        <v>0</v>
      </c>
      <c r="EI138" s="87" t="n">
        <f aca="false">IF(AND($U138&gt;EH$6,$U138&lt;=EI$6),+$T138,0)</f>
        <v>0</v>
      </c>
      <c r="EJ138" s="87" t="n">
        <f aca="false">IF(AND($U138&gt;EI$6,$U138&lt;=EJ$6),+$T138,0)</f>
        <v>0</v>
      </c>
      <c r="EK138" s="87" t="n">
        <f aca="false">IF(AND($U138&gt;EJ$6,$U138&lt;=EK$6),+$T138,0)</f>
        <v>0</v>
      </c>
      <c r="EL138" s="87" t="n">
        <f aca="false">IF(AND($U138&gt;EK$6,$U138&lt;=EL$6),+$T138,0)</f>
        <v>0</v>
      </c>
      <c r="EM138" s="87" t="n">
        <f aca="false">IF(AND($U138&gt;EL$6,$U138&lt;=EM$6),+$T138,0)</f>
        <v>0</v>
      </c>
      <c r="EN138" s="87" t="n">
        <f aca="false">IF(AND($U138&gt;EM$6,$U138&lt;=EN$6),+$T138,0)</f>
        <v>0</v>
      </c>
      <c r="EO138" s="87" t="n">
        <f aca="false">IF(AND($U138&gt;EN$6,$U138&lt;=EO$6),+$T138,0)</f>
        <v>0</v>
      </c>
      <c r="EP138" s="87" t="n">
        <f aca="false">IF(AND($U138&gt;EO$6,$U138&lt;=EP$6),+$T138,0)</f>
        <v>0</v>
      </c>
      <c r="EQ138" s="87" t="n">
        <f aca="false">IF(AND($U138&gt;EP$6,$U138&lt;=EQ$6),+$T138,0)</f>
        <v>0</v>
      </c>
      <c r="ER138" s="87" t="n">
        <f aca="false">IF(AND($U138&gt;EQ$6,$U138&lt;=ER$6),+$T138,0)</f>
        <v>0</v>
      </c>
      <c r="ES138" s="87" t="n">
        <f aca="false">IF(AND($U138&gt;ER$6,$U138&lt;=ES$6),+$T138,0)</f>
        <v>0</v>
      </c>
      <c r="ET138" s="87" t="n">
        <f aca="false">IF(AND($U138&gt;ES$6,$U138&lt;=ET$6),+$T138,0)</f>
        <v>0</v>
      </c>
      <c r="EU138" s="87" t="n">
        <f aca="false">IF(AND($U138&gt;ET$6,$U138&lt;=EU$6),+$T138,0)</f>
        <v>0</v>
      </c>
      <c r="EV138" s="87" t="n">
        <f aca="false">IF(AND($U138&gt;EU$6,$U138&lt;=EV$6),+$T138,0)</f>
        <v>0</v>
      </c>
      <c r="EW138" s="87" t="n">
        <f aca="false">IF(AND($U138&gt;EV$6,$U138&lt;=EW$6),+$T138,0)</f>
        <v>0</v>
      </c>
      <c r="EX138" s="87" t="n">
        <f aca="false">IF(AND($U138&gt;EW$6,$U138&lt;=EX$6),+$T138,0)</f>
        <v>0</v>
      </c>
      <c r="EY138" s="87" t="n">
        <f aca="false">IF(AND($U138&gt;EX$6,$U138&lt;=EY$6),+$T138,0)</f>
        <v>0</v>
      </c>
      <c r="EZ138" s="87" t="n">
        <f aca="false">IF(AND($U138&gt;EY$6,$U138&lt;=EZ$6),+$T138,0)</f>
        <v>0</v>
      </c>
      <c r="FA138" s="87" t="n">
        <f aca="false">IF(AND($U138&gt;EZ$6,$U138&lt;=FA$6),+$T138,0)</f>
        <v>0</v>
      </c>
      <c r="FB138" s="87" t="n">
        <f aca="false">IF(AND($U138&gt;FA$6,$U138&lt;=FB$6),+$T138,0)</f>
        <v>0</v>
      </c>
      <c r="FC138" s="87" t="n">
        <f aca="false">IF(AND($U138&gt;FB$6,$U138&lt;=FC$6),+$T138,0)</f>
        <v>0</v>
      </c>
      <c r="FD138" s="87" t="n">
        <f aca="false">IF(AND($U138&gt;FC$6,$U138&lt;=FD$6),+$T138,0)</f>
        <v>0</v>
      </c>
      <c r="FE138" s="87" t="n">
        <f aca="false">IF(AND($U138&gt;FD$6,$U138&lt;=FE$6),+$T138,0)</f>
        <v>0</v>
      </c>
      <c r="FF138" s="87" t="n">
        <f aca="false">IF(AND($U138&gt;FE$6,$U138&lt;=FF$6),+$T138,0)</f>
        <v>0</v>
      </c>
      <c r="FG138" s="87" t="n">
        <f aca="false">IF(AND($U138&gt;FF$6,$U138&lt;=FG$6),+$T138,0)</f>
        <v>0</v>
      </c>
      <c r="FH138" s="87" t="n">
        <f aca="false">IF(AND($U138&gt;FG$6,$U138&lt;=FH$6),+$T138,0)</f>
        <v>0</v>
      </c>
      <c r="FI138" s="87" t="n">
        <f aca="false">IF(AND($U138&gt;FH$6,$U138&lt;=FI$6),+$T138,0)</f>
        <v>0</v>
      </c>
      <c r="FJ138" s="87" t="n">
        <f aca="false">IF(AND($U138&gt;FI$6,$U138&lt;=FJ$6),+$T138,0)</f>
        <v>0</v>
      </c>
      <c r="FK138" s="87" t="n">
        <f aca="false">IF(AND($U138&gt;FJ$6,$U138&lt;=FK$6),+$T138,0)</f>
        <v>0</v>
      </c>
      <c r="FL138" s="87" t="n">
        <f aca="false">IF(AND($U138&gt;FK$6,$U138&lt;=FL$6),+$T138,0)</f>
        <v>0</v>
      </c>
      <c r="FM138" s="87" t="n">
        <f aca="false">IF(AND($U138&gt;FL$6,$U138&lt;=FM$6),+$T138,0)</f>
        <v>0</v>
      </c>
      <c r="FN138" s="87" t="n">
        <f aca="false">IF(AND($U138&gt;FM$6,$U138&lt;=FN$6),+$T138,0)</f>
        <v>0</v>
      </c>
      <c r="FO138" s="87" t="n">
        <f aca="false">IF(AND($U138&gt;FN$6,$U138&lt;=FO$6),+$T138,0)</f>
        <v>0</v>
      </c>
      <c r="FP138" s="87" t="n">
        <f aca="false">IF(AND($U138&gt;FO$6,$U138&lt;=FP$6),+$T138,0)</f>
        <v>0</v>
      </c>
      <c r="FQ138" s="87" t="n">
        <f aca="false">IF(AND($U138&gt;FP$6,$U138&lt;=FQ$6),+$T138,0)</f>
        <v>0</v>
      </c>
      <c r="FR138" s="87" t="n">
        <f aca="false">IF(AND($U138&gt;FQ$6,$U138&lt;=FR$6),+$T138,0)</f>
        <v>0</v>
      </c>
      <c r="FS138" s="87" t="n">
        <f aca="false">IF(AND($U138&gt;FR$6,$U138&lt;=FS$6),+$T138,0)</f>
        <v>0</v>
      </c>
      <c r="FT138" s="87" t="n">
        <f aca="false">IF(AND($U138&gt;FS$6,$U138&lt;=FT$6),+$T138,0)</f>
        <v>0</v>
      </c>
      <c r="FU138" s="87" t="n">
        <f aca="false">IF(AND($U138&gt;FT$6,$U138&lt;=FU$6),+$T138,0)</f>
        <v>0</v>
      </c>
      <c r="FV138" s="87" t="n">
        <f aca="false">IF(AND($U138&gt;FU$6,$U138&lt;=FV$6),+$T138,0)</f>
        <v>0</v>
      </c>
      <c r="FW138" s="87" t="n">
        <f aca="false">IF(AND($U138&gt;FV$6,$U138&lt;=FW$6),+$T138,0)</f>
        <v>0</v>
      </c>
      <c r="FX138" s="87" t="n">
        <f aca="false">IF(AND($U138&gt;FW$6,$U138&lt;=FX$6),+$T138,0)</f>
        <v>0</v>
      </c>
      <c r="FY138" s="87" t="n">
        <f aca="false">IF(AND($U138&gt;FX$6,$U138&lt;=FY$6),+$T138,0)</f>
        <v>0</v>
      </c>
      <c r="FZ138" s="87" t="n">
        <f aca="false">IF(AND($U138&gt;FY$6,$U138&lt;=FZ$6),+$T138,0)</f>
        <v>0</v>
      </c>
      <c r="GA138" s="87" t="n">
        <f aca="false">IF(AND($U138&gt;FZ$6,$U138&lt;=GA$6),+$T138,0)</f>
        <v>0</v>
      </c>
      <c r="GB138" s="87" t="n">
        <f aca="false">IF(AND($U138&gt;GA$6,$U138&lt;=GB$6),+$T138,0)</f>
        <v>0</v>
      </c>
      <c r="GC138" s="18"/>
      <c r="GD138" s="65" t="n">
        <f aca="false">SUM($X138:$GC138)</f>
        <v>4.709</v>
      </c>
      <c r="GE138" s="65" t="n">
        <f aca="false">+GD138-T138</f>
        <v>0</v>
      </c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  <c r="GX138" s="18"/>
      <c r="GY138" s="18"/>
      <c r="GZ138" s="18"/>
      <c r="HA138" s="18"/>
      <c r="HB138" s="18"/>
      <c r="HC138" s="18"/>
      <c r="HD138" s="18"/>
      <c r="HE138" s="18"/>
      <c r="HF138" s="18"/>
      <c r="HG138" s="18"/>
      <c r="HH138" s="18"/>
      <c r="HI138" s="18"/>
      <c r="HJ138" s="18"/>
      <c r="HK138" s="18"/>
      <c r="HL138" s="18"/>
      <c r="HM138" s="18"/>
      <c r="HN138" s="18"/>
      <c r="HO138" s="18"/>
      <c r="HP138" s="18"/>
      <c r="HQ138" s="18"/>
      <c r="HR138" s="18"/>
      <c r="HS138" s="18"/>
      <c r="HT138" s="18"/>
      <c r="HU138" s="18"/>
      <c r="HV138" s="18"/>
      <c r="HW138" s="18"/>
      <c r="HX138" s="18"/>
      <c r="HY138" s="18"/>
      <c r="HZ138" s="18"/>
      <c r="IA138" s="18"/>
      <c r="IB138" s="18"/>
      <c r="IC138" s="18"/>
      <c r="ID138" s="18"/>
      <c r="IE138" s="18"/>
      <c r="IF138" s="18"/>
      <c r="IG138" s="18"/>
      <c r="IH138" s="18"/>
      <c r="II138" s="18"/>
      <c r="IJ138" s="18"/>
      <c r="IK138" s="18"/>
      <c r="IL138" s="18"/>
      <c r="IM138" s="18"/>
      <c r="IN138" s="18"/>
      <c r="IO138" s="18"/>
      <c r="IP138" s="18"/>
      <c r="IQ138" s="18"/>
      <c r="IR138" s="18"/>
      <c r="IS138" s="18"/>
      <c r="IT138" s="18"/>
      <c r="IU138" s="18"/>
      <c r="IV138" s="18"/>
      <c r="IW138" s="18"/>
    </row>
    <row r="139" customFormat="false" ht="12.75" hidden="false" customHeight="false" outlineLevel="0" collapsed="false">
      <c r="A139" s="96" t="n">
        <v>6</v>
      </c>
      <c r="B139" s="86" t="s">
        <v>260</v>
      </c>
      <c r="C139" s="97" t="s">
        <v>256</v>
      </c>
      <c r="D139" s="98" t="s">
        <v>295</v>
      </c>
      <c r="E139" s="44" t="s">
        <v>378</v>
      </c>
      <c r="F139" s="99" t="n">
        <v>37134</v>
      </c>
      <c r="G139" s="44"/>
      <c r="H139" s="100" t="s">
        <v>123</v>
      </c>
      <c r="I139" s="35" t="s">
        <v>385</v>
      </c>
      <c r="J139" s="39"/>
      <c r="K139" s="39"/>
      <c r="L139" s="101" t="s">
        <v>284</v>
      </c>
      <c r="M139" s="35"/>
      <c r="N139" s="35"/>
      <c r="O139" s="101"/>
      <c r="P139" s="101"/>
      <c r="Q139" s="101"/>
      <c r="R139" s="55" t="n">
        <v>105</v>
      </c>
      <c r="S139" s="101" t="s">
        <v>288</v>
      </c>
      <c r="T139" s="55" t="n">
        <f aca="false">IF($S139="USD",+$R139,VLOOKUP($S139,Rates!$A$3:$C$7,3)*$R139)</f>
        <v>105</v>
      </c>
      <c r="U139" s="102" t="n">
        <v>41639</v>
      </c>
      <c r="V139" s="18"/>
      <c r="W139" s="18"/>
      <c r="X139" s="87" t="n">
        <f aca="false">IF(AND($U139&gt;W$6,$U139&lt;=X$6),+$T139,0)</f>
        <v>0</v>
      </c>
      <c r="Y139" s="87" t="n">
        <f aca="false">IF(AND($U139&gt;X$6,$U139&lt;=Y$6),+$T139,0)</f>
        <v>0</v>
      </c>
      <c r="Z139" s="87" t="n">
        <f aca="false">IF(AND($U139&gt;Y$6,$U139&lt;=Z$6),+$T139,0)</f>
        <v>0</v>
      </c>
      <c r="AA139" s="87" t="n">
        <f aca="false">IF(AND($U139&gt;Z$6,$U139&lt;=AA$6),+$T139,0)</f>
        <v>0</v>
      </c>
      <c r="AB139" s="87" t="n">
        <f aca="false">IF(AND($U139&gt;AA$6,$U139&lt;=AB$6),+$T139,0)</f>
        <v>0</v>
      </c>
      <c r="AC139" s="87" t="n">
        <f aca="false">IF(AND($U139&gt;AB$6,$U139&lt;=AC$6),+$T139,0)</f>
        <v>0</v>
      </c>
      <c r="AD139" s="87" t="n">
        <f aca="false">IF(AND($U139&gt;AC$6,$U139&lt;=AD$6),+$T139,0)</f>
        <v>0</v>
      </c>
      <c r="AE139" s="87" t="n">
        <f aca="false">IF(AND($U139&gt;AD$6,$U139&lt;=AE$6),+$T139,0)</f>
        <v>0</v>
      </c>
      <c r="AF139" s="87" t="n">
        <f aca="false">IF(AND($U139&gt;AE$6,$U139&lt;=AF$6),+$T139,0)</f>
        <v>0</v>
      </c>
      <c r="AG139" s="87" t="n">
        <f aca="false">IF(AND($U139&gt;AF$6,$U139&lt;=AG$6),+$T139,0)</f>
        <v>0</v>
      </c>
      <c r="AH139" s="87" t="n">
        <f aca="false">IF(AND($U139&gt;AG$6,$U139&lt;=AH$6),+$T139,0)</f>
        <v>0</v>
      </c>
      <c r="AI139" s="87" t="n">
        <f aca="false">IF(AND($U139&gt;AH$6,$U139&lt;=AI$6),+$T139,0)</f>
        <v>0</v>
      </c>
      <c r="AJ139" s="87" t="n">
        <f aca="false">IF(AND($U139&gt;AI$6,$U139&lt;=AJ$6),+$T139,0)</f>
        <v>0</v>
      </c>
      <c r="AK139" s="87" t="n">
        <f aca="false">IF(AND($U139&gt;AJ$6,$U139&lt;=AK$6),+$T139,0)</f>
        <v>0</v>
      </c>
      <c r="AL139" s="87" t="n">
        <f aca="false">IF(AND($U139&gt;AK$6,$U139&lt;=AL$6),+$T139,0)</f>
        <v>0</v>
      </c>
      <c r="AM139" s="87" t="n">
        <f aca="false">IF(AND($U139&gt;AL$6,$U139&lt;=AM$6),+$T139,0)</f>
        <v>0</v>
      </c>
      <c r="AN139" s="87" t="n">
        <f aca="false">IF(AND($U139&gt;AM$6,$U139&lt;=AN$6),+$T139,0)</f>
        <v>0</v>
      </c>
      <c r="AO139" s="87" t="n">
        <f aca="false">IF(AND($U139&gt;AN$6,$U139&lt;=AO$6),+$T139,0)</f>
        <v>0</v>
      </c>
      <c r="AP139" s="87" t="n">
        <f aca="false">IF(AND($U139&gt;AO$6,$U139&lt;=AP$6),+$T139,0)</f>
        <v>0</v>
      </c>
      <c r="AQ139" s="87" t="n">
        <f aca="false">IF(AND($U139&gt;AP$6,$U139&lt;=AQ$6),+$T139,0)</f>
        <v>0</v>
      </c>
      <c r="AR139" s="87" t="n">
        <f aca="false">IF(AND($U139&gt;AQ$6,$U139&lt;=AR$6),+$T139,0)</f>
        <v>0</v>
      </c>
      <c r="AS139" s="87" t="n">
        <f aca="false">IF(AND($U139&gt;AR$6,$U139&lt;=AS$6),+$T139,0)</f>
        <v>0</v>
      </c>
      <c r="AT139" s="87" t="n">
        <f aca="false">IF(AND($U139&gt;AS$6,$U139&lt;=AT$6),+$T139,0)</f>
        <v>0</v>
      </c>
      <c r="AU139" s="87" t="n">
        <f aca="false">IF(AND($U139&gt;AT$6,$U139&lt;=AU$6),+$T139,0)</f>
        <v>0</v>
      </c>
      <c r="AV139" s="87" t="n">
        <f aca="false">IF(AND($U139&gt;AU$6,$U139&lt;=AV$6),+$T139,0)</f>
        <v>0</v>
      </c>
      <c r="AW139" s="87" t="n">
        <f aca="false">IF(AND($U139&gt;AV$6,$U139&lt;=AW$6),+$T139,0)</f>
        <v>0</v>
      </c>
      <c r="AX139" s="87" t="n">
        <f aca="false">IF(AND($U139&gt;AW$6,$U139&lt;=AX$6),+$T139,0)</f>
        <v>0</v>
      </c>
      <c r="AY139" s="87" t="n">
        <f aca="false">IF(AND($U139&gt;AX$6,$U139&lt;=AY$6),+$T139,0)</f>
        <v>0</v>
      </c>
      <c r="AZ139" s="87" t="n">
        <f aca="false">IF(AND($U139&gt;AY$6,$U139&lt;=AZ$6),+$T139,0)</f>
        <v>0</v>
      </c>
      <c r="BA139" s="87" t="n">
        <f aca="false">IF(AND($U139&gt;AZ$6,$U139&lt;=BA$6),+$T139,0)</f>
        <v>0</v>
      </c>
      <c r="BB139" s="87" t="n">
        <f aca="false">IF(AND($U139&gt;BA$6,$U139&lt;=BB$6),+$T139,0)</f>
        <v>0</v>
      </c>
      <c r="BC139" s="87" t="n">
        <f aca="false">IF(AND($U139&gt;BB$6,$U139&lt;=BC$6),+$T139,0)</f>
        <v>0</v>
      </c>
      <c r="BD139" s="87" t="n">
        <f aca="false">IF(AND($U139&gt;BC$6,$U139&lt;=BD$6),+$T139,0)</f>
        <v>0</v>
      </c>
      <c r="BE139" s="87" t="n">
        <f aca="false">IF(AND($U139&gt;BD$6,$U139&lt;=BE$6),+$T139,0)</f>
        <v>0</v>
      </c>
      <c r="BF139" s="87" t="n">
        <f aca="false">IF(AND($U139&gt;BE$6,$U139&lt;=BF$6),+$T139,0)</f>
        <v>0</v>
      </c>
      <c r="BG139" s="87" t="n">
        <f aca="false">IF(AND($U139&gt;BF$6,$U139&lt;=BG$6),+$T139,0)</f>
        <v>0</v>
      </c>
      <c r="BH139" s="87" t="n">
        <f aca="false">IF(AND($U139&gt;BG$6,$U139&lt;=BH$6),+$T139,0)</f>
        <v>0</v>
      </c>
      <c r="BI139" s="87" t="n">
        <f aca="false">IF(AND($U139&gt;BH$6,$U139&lt;=BI$6),+$T139,0)</f>
        <v>0</v>
      </c>
      <c r="BJ139" s="87" t="n">
        <f aca="false">IF(AND($U139&gt;BI$6,$U139&lt;=BJ$6),+$T139,0)</f>
        <v>0</v>
      </c>
      <c r="BK139" s="87" t="n">
        <f aca="false">IF(AND($U139&gt;BJ$6,$U139&lt;=BK$6),+$T139,0)</f>
        <v>0</v>
      </c>
      <c r="BL139" s="87" t="n">
        <f aca="false">IF(AND($U139&gt;BK$6,$U139&lt;=BL$6),+$T139,0)</f>
        <v>0</v>
      </c>
      <c r="BM139" s="87" t="n">
        <f aca="false">IF(AND($U139&gt;BL$6,$U139&lt;=BM$6),+$T139,0)</f>
        <v>0</v>
      </c>
      <c r="BN139" s="87" t="n">
        <f aca="false">IF(AND($U139&gt;BM$6,$U139&lt;=BN$6),+$T139,0)</f>
        <v>0</v>
      </c>
      <c r="BO139" s="87" t="n">
        <f aca="false">IF(AND($U139&gt;BN$6,$U139&lt;=BO$6),+$T139,0)</f>
        <v>0</v>
      </c>
      <c r="BP139" s="87" t="n">
        <f aca="false">IF(AND($U139&gt;BO$6,$U139&lt;=BP$6),+$T139,0)</f>
        <v>0</v>
      </c>
      <c r="BQ139" s="87" t="n">
        <f aca="false">IF(AND($U139&gt;BP$6,$U139&lt;=BQ$6),+$T139,0)</f>
        <v>0</v>
      </c>
      <c r="BR139" s="87" t="n">
        <f aca="false">IF(AND($U139&gt;BQ$6,$U139&lt;=BR$6),+$T139,0)</f>
        <v>0</v>
      </c>
      <c r="BS139" s="87" t="n">
        <f aca="false">IF(AND($U139&gt;BR$6,$U139&lt;=BS$6),+$T139,0)</f>
        <v>0</v>
      </c>
      <c r="BT139" s="87" t="n">
        <f aca="false">IF(AND($U139&gt;BS$6,$U139&lt;=BT$6),+$T139,0)</f>
        <v>0</v>
      </c>
      <c r="BU139" s="87" t="n">
        <f aca="false">IF(AND($U139&gt;BT$6,$U139&lt;=BU$6),+$T139,0)</f>
        <v>105</v>
      </c>
      <c r="BV139" s="87" t="n">
        <f aca="false">IF(AND($U139&gt;BU$6,$U139&lt;=BV$6),+$T139,0)</f>
        <v>0</v>
      </c>
      <c r="BW139" s="87" t="n">
        <f aca="false">IF(AND($U139&gt;BV$6,$U139&lt;=BW$6),+$T139,0)</f>
        <v>0</v>
      </c>
      <c r="BX139" s="87" t="n">
        <f aca="false">IF(AND($U139&gt;BW$6,$U139&lt;=BX$6),+$T139,0)</f>
        <v>0</v>
      </c>
      <c r="BY139" s="87" t="n">
        <f aca="false">IF(AND($U139&gt;BX$6,$U139&lt;=BY$6),+$T139,0)</f>
        <v>0</v>
      </c>
      <c r="BZ139" s="87" t="n">
        <f aca="false">IF(AND($U139&gt;BY$6,$U139&lt;=BZ$6),+$T139,0)</f>
        <v>0</v>
      </c>
      <c r="CA139" s="87" t="n">
        <f aca="false">IF(AND($U139&gt;BZ$6,$U139&lt;=CA$6),+$T139,0)</f>
        <v>0</v>
      </c>
      <c r="CB139" s="87" t="n">
        <f aca="false">IF(AND($U139&gt;CA$6,$U139&lt;=CB$6),+$T139,0)</f>
        <v>0</v>
      </c>
      <c r="CC139" s="87" t="n">
        <f aca="false">IF(AND($U139&gt;CB$6,$U139&lt;=CC$6),+$T139,0)</f>
        <v>0</v>
      </c>
      <c r="CD139" s="87" t="n">
        <f aca="false">IF(AND($U139&gt;CC$6,$U139&lt;=CD$6),+$T139,0)</f>
        <v>0</v>
      </c>
      <c r="CE139" s="87" t="n">
        <f aca="false">IF(AND($U139&gt;CD$6,$U139&lt;=CE$6),+$T139,0)</f>
        <v>0</v>
      </c>
      <c r="CF139" s="87" t="n">
        <f aca="false">IF(AND($U139&gt;CE$6,$U139&lt;=CF$6),+$T139,0)</f>
        <v>0</v>
      </c>
      <c r="CG139" s="87" t="n">
        <f aca="false">IF(AND($U139&gt;CF$6,$U139&lt;=CG$6),+$T139,0)</f>
        <v>0</v>
      </c>
      <c r="CH139" s="87" t="n">
        <f aca="false">IF(AND($U139&gt;CG$6,$U139&lt;=CH$6),+$T139,0)</f>
        <v>0</v>
      </c>
      <c r="CI139" s="87" t="n">
        <f aca="false">IF(AND($U139&gt;CH$6,$U139&lt;=CI$6),+$T139,0)</f>
        <v>0</v>
      </c>
      <c r="CJ139" s="87" t="n">
        <f aca="false">IF(AND($U139&gt;CI$6,$U139&lt;=CJ$6),+$T139,0)</f>
        <v>0</v>
      </c>
      <c r="CK139" s="87" t="n">
        <f aca="false">IF(AND($U139&gt;CJ$6,$U139&lt;=CK$6),+$T139,0)</f>
        <v>0</v>
      </c>
      <c r="CL139" s="87" t="n">
        <f aca="false">IF(AND($U139&gt;CK$6,$U139&lt;=CL$6),+$T139,0)</f>
        <v>0</v>
      </c>
      <c r="CM139" s="87" t="n">
        <f aca="false">IF(AND($U139&gt;CL$6,$U139&lt;=CM$6),+$T139,0)</f>
        <v>0</v>
      </c>
      <c r="CN139" s="87" t="n">
        <f aca="false">IF(AND($U139&gt;CM$6,$U139&lt;=CN$6),+$T139,0)</f>
        <v>0</v>
      </c>
      <c r="CO139" s="87" t="n">
        <f aca="false">IF(AND($U139&gt;CN$6,$U139&lt;=CO$6),+$T139,0)</f>
        <v>0</v>
      </c>
      <c r="CP139" s="87" t="n">
        <f aca="false">IF(AND($U139&gt;CO$6,$U139&lt;=CP$6),+$T139,0)</f>
        <v>0</v>
      </c>
      <c r="CQ139" s="87" t="n">
        <f aca="false">IF(AND($U139&gt;CP$6,$U139&lt;=CQ$6),+$T139,0)</f>
        <v>0</v>
      </c>
      <c r="CR139" s="87" t="n">
        <f aca="false">IF(AND($U139&gt;CQ$6,$U139&lt;=CR$6),+$T139,0)</f>
        <v>0</v>
      </c>
      <c r="CS139" s="87" t="n">
        <f aca="false">IF(AND($U139&gt;CR$6,$U139&lt;=CS$6),+$T139,0)</f>
        <v>0</v>
      </c>
      <c r="CT139" s="87" t="n">
        <f aca="false">IF(AND($U139&gt;CS$6,$U139&lt;=CT$6),+$T139,0)</f>
        <v>0</v>
      </c>
      <c r="CU139" s="87" t="n">
        <f aca="false">IF(AND($U139&gt;CT$6,$U139&lt;=CU$6),+$T139,0)</f>
        <v>0</v>
      </c>
      <c r="CV139" s="87" t="n">
        <f aca="false">IF(AND($U139&gt;CU$6,$U139&lt;=CV$6),+$T139,0)</f>
        <v>0</v>
      </c>
      <c r="CW139" s="87" t="n">
        <f aca="false">IF(AND($U139&gt;CV$6,$U139&lt;=CW$6),+$T139,0)</f>
        <v>0</v>
      </c>
      <c r="CX139" s="87" t="n">
        <f aca="false">IF(AND($U139&gt;CW$6,$U139&lt;=CX$6),+$T139,0)</f>
        <v>0</v>
      </c>
      <c r="CY139" s="87" t="n">
        <f aca="false">IF(AND($U139&gt;CX$6,$U139&lt;=CY$6),+$T139,0)</f>
        <v>0</v>
      </c>
      <c r="CZ139" s="87" t="n">
        <f aca="false">IF(AND($U139&gt;CY$6,$U139&lt;=CZ$6),+$T139,0)</f>
        <v>0</v>
      </c>
      <c r="DA139" s="87" t="n">
        <f aca="false">IF(AND($U139&gt;CZ$6,$U139&lt;=DA$6),+$T139,0)</f>
        <v>0</v>
      </c>
      <c r="DB139" s="87" t="n">
        <f aca="false">IF(AND($U139&gt;DA$6,$U139&lt;=DB$6),+$T139,0)</f>
        <v>0</v>
      </c>
      <c r="DC139" s="87" t="n">
        <f aca="false">IF(AND($U139&gt;DB$6,$U139&lt;=DC$6),+$T139,0)</f>
        <v>0</v>
      </c>
      <c r="DD139" s="87" t="n">
        <f aca="false">IF(AND($U139&gt;DC$6,$U139&lt;=DD$6),+$T139,0)</f>
        <v>0</v>
      </c>
      <c r="DE139" s="87" t="n">
        <f aca="false">IF(AND($U139&gt;DD$6,$U139&lt;=DE$6),+$T139,0)</f>
        <v>0</v>
      </c>
      <c r="DF139" s="87" t="n">
        <f aca="false">IF(AND($U139&gt;DE$6,$U139&lt;=DF$6),+$T139,0)</f>
        <v>0</v>
      </c>
      <c r="DG139" s="87" t="n">
        <f aca="false">IF(AND($U139&gt;DF$6,$U139&lt;=DG$6),+$T139,0)</f>
        <v>0</v>
      </c>
      <c r="DH139" s="87" t="n">
        <f aca="false">IF(AND($U139&gt;DG$6,$U139&lt;=DH$6),+$T139,0)</f>
        <v>0</v>
      </c>
      <c r="DI139" s="87" t="n">
        <f aca="false">IF(AND($U139&gt;DH$6,$U139&lt;=DI$6),+$T139,0)</f>
        <v>0</v>
      </c>
      <c r="DJ139" s="87" t="n">
        <f aca="false">IF(AND($U139&gt;DI$6,$U139&lt;=DJ$6),+$T139,0)</f>
        <v>0</v>
      </c>
      <c r="DK139" s="87" t="n">
        <f aca="false">IF(AND($U139&gt;DJ$6,$U139&lt;=DK$6),+$T139,0)</f>
        <v>0</v>
      </c>
      <c r="DL139" s="87" t="n">
        <f aca="false">IF(AND($U139&gt;DK$6,$U139&lt;=DL$6),+$T139,0)</f>
        <v>0</v>
      </c>
      <c r="DM139" s="87" t="n">
        <f aca="false">IF(AND($U139&gt;DL$6,$U139&lt;=DM$6),+$T139,0)</f>
        <v>0</v>
      </c>
      <c r="DN139" s="87" t="n">
        <f aca="false">IF(AND($U139&gt;DM$6,$U139&lt;=DN$6),+$T139,0)</f>
        <v>0</v>
      </c>
      <c r="DO139" s="87" t="n">
        <f aca="false">IF(AND($U139&gt;DN$6,$U139&lt;=DO$6),+$T139,0)</f>
        <v>0</v>
      </c>
      <c r="DP139" s="87" t="n">
        <f aca="false">IF(AND($U139&gt;DO$6,$U139&lt;=DP$6),+$T139,0)</f>
        <v>0</v>
      </c>
      <c r="DQ139" s="87" t="n">
        <f aca="false">IF(AND($U139&gt;DP$6,$U139&lt;=DQ$6),+$T139,0)</f>
        <v>0</v>
      </c>
      <c r="DR139" s="87" t="n">
        <f aca="false">IF(AND($U139&gt;DQ$6,$U139&lt;=DR$6),+$T139,0)</f>
        <v>0</v>
      </c>
      <c r="DS139" s="87" t="n">
        <f aca="false">IF(AND($U139&gt;DR$6,$U139&lt;=DS$6),+$T139,0)</f>
        <v>0</v>
      </c>
      <c r="DT139" s="87" t="n">
        <f aca="false">IF(AND($U139&gt;DS$6,$U139&lt;=DT$6),+$T139,0)</f>
        <v>0</v>
      </c>
      <c r="DU139" s="87" t="n">
        <f aca="false">IF(AND($U139&gt;DT$6,$U139&lt;=DU$6),+$T139,0)</f>
        <v>0</v>
      </c>
      <c r="DV139" s="87" t="n">
        <f aca="false">IF(AND($U139&gt;DU$6,$U139&lt;=DV$6),+$T139,0)</f>
        <v>0</v>
      </c>
      <c r="DW139" s="87" t="n">
        <f aca="false">IF(AND($U139&gt;DV$6,$U139&lt;=DW$6),+$T139,0)</f>
        <v>0</v>
      </c>
      <c r="DX139" s="87" t="n">
        <f aca="false">IF(AND($U139&gt;DW$6,$U139&lt;=DX$6),+$T139,0)</f>
        <v>0</v>
      </c>
      <c r="DY139" s="87" t="n">
        <f aca="false">IF(AND($U139&gt;DX$6,$U139&lt;=DY$6),+$T139,0)</f>
        <v>0</v>
      </c>
      <c r="DZ139" s="87" t="n">
        <f aca="false">IF(AND($U139&gt;DY$6,$U139&lt;=DZ$6),+$T139,0)</f>
        <v>0</v>
      </c>
      <c r="EA139" s="87" t="n">
        <f aca="false">IF(AND($U139&gt;DZ$6,$U139&lt;=EA$6),+$T139,0)</f>
        <v>0</v>
      </c>
      <c r="EB139" s="87" t="n">
        <f aca="false">IF(AND($U139&gt;EA$6,$U139&lt;=EB$6),+$T139,0)</f>
        <v>0</v>
      </c>
      <c r="EC139" s="87" t="n">
        <f aca="false">IF(AND($U139&gt;EB$6,$U139&lt;=EC$6),+$T139,0)</f>
        <v>0</v>
      </c>
      <c r="ED139" s="87" t="n">
        <f aca="false">IF(AND($U139&gt;EC$6,$U139&lt;=ED$6),+$T139,0)</f>
        <v>0</v>
      </c>
      <c r="EE139" s="87" t="n">
        <f aca="false">IF(AND($U139&gt;ED$6,$U139&lt;=EE$6),+$T139,0)</f>
        <v>0</v>
      </c>
      <c r="EF139" s="87" t="n">
        <f aca="false">IF(AND($U139&gt;EE$6,$U139&lt;=EF$6),+$T139,0)</f>
        <v>0</v>
      </c>
      <c r="EG139" s="87" t="n">
        <f aca="false">IF(AND($U139&gt;EF$6,$U139&lt;=EG$6),+$T139,0)</f>
        <v>0</v>
      </c>
      <c r="EH139" s="87" t="n">
        <f aca="false">IF(AND($U139&gt;EG$6,$U139&lt;=EH$6),+$T139,0)</f>
        <v>0</v>
      </c>
      <c r="EI139" s="87" t="n">
        <f aca="false">IF(AND($U139&gt;EH$6,$U139&lt;=EI$6),+$T139,0)</f>
        <v>0</v>
      </c>
      <c r="EJ139" s="87" t="n">
        <f aca="false">IF(AND($U139&gt;EI$6,$U139&lt;=EJ$6),+$T139,0)</f>
        <v>0</v>
      </c>
      <c r="EK139" s="87" t="n">
        <f aca="false">IF(AND($U139&gt;EJ$6,$U139&lt;=EK$6),+$T139,0)</f>
        <v>0</v>
      </c>
      <c r="EL139" s="87" t="n">
        <f aca="false">IF(AND($U139&gt;EK$6,$U139&lt;=EL$6),+$T139,0)</f>
        <v>0</v>
      </c>
      <c r="EM139" s="87" t="n">
        <f aca="false">IF(AND($U139&gt;EL$6,$U139&lt;=EM$6),+$T139,0)</f>
        <v>0</v>
      </c>
      <c r="EN139" s="87" t="n">
        <f aca="false">IF(AND($U139&gt;EM$6,$U139&lt;=EN$6),+$T139,0)</f>
        <v>0</v>
      </c>
      <c r="EO139" s="87" t="n">
        <f aca="false">IF(AND($U139&gt;EN$6,$U139&lt;=EO$6),+$T139,0)</f>
        <v>0</v>
      </c>
      <c r="EP139" s="87" t="n">
        <f aca="false">IF(AND($U139&gt;EO$6,$U139&lt;=EP$6),+$T139,0)</f>
        <v>0</v>
      </c>
      <c r="EQ139" s="87" t="n">
        <f aca="false">IF(AND($U139&gt;EP$6,$U139&lt;=EQ$6),+$T139,0)</f>
        <v>0</v>
      </c>
      <c r="ER139" s="87" t="n">
        <f aca="false">IF(AND($U139&gt;EQ$6,$U139&lt;=ER$6),+$T139,0)</f>
        <v>0</v>
      </c>
      <c r="ES139" s="87" t="n">
        <f aca="false">IF(AND($U139&gt;ER$6,$U139&lt;=ES$6),+$T139,0)</f>
        <v>0</v>
      </c>
      <c r="ET139" s="87" t="n">
        <f aca="false">IF(AND($U139&gt;ES$6,$U139&lt;=ET$6),+$T139,0)</f>
        <v>0</v>
      </c>
      <c r="EU139" s="87" t="n">
        <f aca="false">IF(AND($U139&gt;ET$6,$U139&lt;=EU$6),+$T139,0)</f>
        <v>0</v>
      </c>
      <c r="EV139" s="87" t="n">
        <f aca="false">IF(AND($U139&gt;EU$6,$U139&lt;=EV$6),+$T139,0)</f>
        <v>0</v>
      </c>
      <c r="EW139" s="87" t="n">
        <f aca="false">IF(AND($U139&gt;EV$6,$U139&lt;=EW$6),+$T139,0)</f>
        <v>0</v>
      </c>
      <c r="EX139" s="87" t="n">
        <f aca="false">IF(AND($U139&gt;EW$6,$U139&lt;=EX$6),+$T139,0)</f>
        <v>0</v>
      </c>
      <c r="EY139" s="87" t="n">
        <f aca="false">IF(AND($U139&gt;EX$6,$U139&lt;=EY$6),+$T139,0)</f>
        <v>0</v>
      </c>
      <c r="EZ139" s="87" t="n">
        <f aca="false">IF(AND($U139&gt;EY$6,$U139&lt;=EZ$6),+$T139,0)</f>
        <v>0</v>
      </c>
      <c r="FA139" s="87" t="n">
        <f aca="false">IF(AND($U139&gt;EZ$6,$U139&lt;=FA$6),+$T139,0)</f>
        <v>0</v>
      </c>
      <c r="FB139" s="87" t="n">
        <f aca="false">IF(AND($U139&gt;FA$6,$U139&lt;=FB$6),+$T139,0)</f>
        <v>0</v>
      </c>
      <c r="FC139" s="87" t="n">
        <f aca="false">IF(AND($U139&gt;FB$6,$U139&lt;=FC$6),+$T139,0)</f>
        <v>0</v>
      </c>
      <c r="FD139" s="87" t="n">
        <f aca="false">IF(AND($U139&gt;FC$6,$U139&lt;=FD$6),+$T139,0)</f>
        <v>0</v>
      </c>
      <c r="FE139" s="87" t="n">
        <f aca="false">IF(AND($U139&gt;FD$6,$U139&lt;=FE$6),+$T139,0)</f>
        <v>0</v>
      </c>
      <c r="FF139" s="87" t="n">
        <f aca="false">IF(AND($U139&gt;FE$6,$U139&lt;=FF$6),+$T139,0)</f>
        <v>0</v>
      </c>
      <c r="FG139" s="87" t="n">
        <f aca="false">IF(AND($U139&gt;FF$6,$U139&lt;=FG$6),+$T139,0)</f>
        <v>0</v>
      </c>
      <c r="FH139" s="87" t="n">
        <f aca="false">IF(AND($U139&gt;FG$6,$U139&lt;=FH$6),+$T139,0)</f>
        <v>0</v>
      </c>
      <c r="FI139" s="87" t="n">
        <f aca="false">IF(AND($U139&gt;FH$6,$U139&lt;=FI$6),+$T139,0)</f>
        <v>0</v>
      </c>
      <c r="FJ139" s="87" t="n">
        <f aca="false">IF(AND($U139&gt;FI$6,$U139&lt;=FJ$6),+$T139,0)</f>
        <v>0</v>
      </c>
      <c r="FK139" s="87" t="n">
        <f aca="false">IF(AND($U139&gt;FJ$6,$U139&lt;=FK$6),+$T139,0)</f>
        <v>0</v>
      </c>
      <c r="FL139" s="87" t="n">
        <f aca="false">IF(AND($U139&gt;FK$6,$U139&lt;=FL$6),+$T139,0)</f>
        <v>0</v>
      </c>
      <c r="FM139" s="87" t="n">
        <f aca="false">IF(AND($U139&gt;FL$6,$U139&lt;=FM$6),+$T139,0)</f>
        <v>0</v>
      </c>
      <c r="FN139" s="87" t="n">
        <f aca="false">IF(AND($U139&gt;FM$6,$U139&lt;=FN$6),+$T139,0)</f>
        <v>0</v>
      </c>
      <c r="FO139" s="87" t="n">
        <f aca="false">IF(AND($U139&gt;FN$6,$U139&lt;=FO$6),+$T139,0)</f>
        <v>0</v>
      </c>
      <c r="FP139" s="87" t="n">
        <f aca="false">IF(AND($U139&gt;FO$6,$U139&lt;=FP$6),+$T139,0)</f>
        <v>0</v>
      </c>
      <c r="FQ139" s="87" t="n">
        <f aca="false">IF(AND($U139&gt;FP$6,$U139&lt;=FQ$6),+$T139,0)</f>
        <v>0</v>
      </c>
      <c r="FR139" s="87" t="n">
        <f aca="false">IF(AND($U139&gt;FQ$6,$U139&lt;=FR$6),+$T139,0)</f>
        <v>0</v>
      </c>
      <c r="FS139" s="87" t="n">
        <f aca="false">IF(AND($U139&gt;FR$6,$U139&lt;=FS$6),+$T139,0)</f>
        <v>0</v>
      </c>
      <c r="FT139" s="87" t="n">
        <f aca="false">IF(AND($U139&gt;FS$6,$U139&lt;=FT$6),+$T139,0)</f>
        <v>0</v>
      </c>
      <c r="FU139" s="87" t="n">
        <f aca="false">IF(AND($U139&gt;FT$6,$U139&lt;=FU$6),+$T139,0)</f>
        <v>0</v>
      </c>
      <c r="FV139" s="87" t="n">
        <f aca="false">IF(AND($U139&gt;FU$6,$U139&lt;=FV$6),+$T139,0)</f>
        <v>0</v>
      </c>
      <c r="FW139" s="87" t="n">
        <f aca="false">IF(AND($U139&gt;FV$6,$U139&lt;=FW$6),+$T139,0)</f>
        <v>0</v>
      </c>
      <c r="FX139" s="87" t="n">
        <f aca="false">IF(AND($U139&gt;FW$6,$U139&lt;=FX$6),+$T139,0)</f>
        <v>0</v>
      </c>
      <c r="FY139" s="87" t="n">
        <f aca="false">IF(AND($U139&gt;FX$6,$U139&lt;=FY$6),+$T139,0)</f>
        <v>0</v>
      </c>
      <c r="FZ139" s="87" t="n">
        <f aca="false">IF(AND($U139&gt;FY$6,$U139&lt;=FZ$6),+$T139,0)</f>
        <v>0</v>
      </c>
      <c r="GA139" s="87" t="n">
        <f aca="false">IF(AND($U139&gt;FZ$6,$U139&lt;=GA$6),+$T139,0)</f>
        <v>0</v>
      </c>
      <c r="GB139" s="87" t="n">
        <f aca="false">IF(AND($U139&gt;GA$6,$U139&lt;=GB$6),+$T139,0)</f>
        <v>0</v>
      </c>
      <c r="GC139" s="18"/>
      <c r="GD139" s="65" t="n">
        <f aca="false">SUM($X139:$GC139)</f>
        <v>105</v>
      </c>
      <c r="GE139" s="65" t="n">
        <f aca="false">+GD139-T139</f>
        <v>0</v>
      </c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  <c r="GX139" s="18"/>
      <c r="GY139" s="18"/>
      <c r="GZ139" s="18"/>
      <c r="HA139" s="18"/>
      <c r="HB139" s="18"/>
      <c r="HC139" s="18"/>
      <c r="HD139" s="18"/>
      <c r="HE139" s="18"/>
      <c r="HF139" s="18"/>
      <c r="HG139" s="18"/>
      <c r="HH139" s="18"/>
      <c r="HI139" s="18"/>
      <c r="HJ139" s="18"/>
      <c r="HK139" s="18"/>
      <c r="HL139" s="18"/>
      <c r="HM139" s="18"/>
      <c r="HN139" s="18"/>
      <c r="HO139" s="18"/>
      <c r="HP139" s="18"/>
      <c r="HQ139" s="18"/>
      <c r="HR139" s="18"/>
      <c r="HS139" s="18"/>
      <c r="HT139" s="18"/>
      <c r="HU139" s="18"/>
      <c r="HV139" s="18"/>
      <c r="HW139" s="18"/>
      <c r="HX139" s="18"/>
      <c r="HY139" s="18"/>
      <c r="HZ139" s="18"/>
      <c r="IA139" s="18"/>
      <c r="IB139" s="18"/>
      <c r="IC139" s="18"/>
      <c r="ID139" s="18"/>
      <c r="IE139" s="18"/>
      <c r="IF139" s="18"/>
      <c r="IG139" s="18"/>
      <c r="IH139" s="18"/>
      <c r="II139" s="18"/>
      <c r="IJ139" s="18"/>
      <c r="IK139" s="18"/>
      <c r="IL139" s="18"/>
      <c r="IM139" s="18"/>
      <c r="IN139" s="18"/>
      <c r="IO139" s="18"/>
      <c r="IP139" s="18"/>
      <c r="IQ139" s="18"/>
      <c r="IR139" s="18"/>
      <c r="IS139" s="18"/>
      <c r="IT139" s="18"/>
      <c r="IU139" s="18"/>
      <c r="IV139" s="18"/>
      <c r="IW139" s="18"/>
    </row>
    <row r="140" customFormat="false" ht="12.75" hidden="false" customHeight="false" outlineLevel="0" collapsed="false">
      <c r="A140" s="96" t="n">
        <v>6</v>
      </c>
      <c r="B140" s="86" t="s">
        <v>260</v>
      </c>
      <c r="C140" s="97" t="s">
        <v>256</v>
      </c>
      <c r="D140" s="98" t="s">
        <v>295</v>
      </c>
      <c r="E140" s="44" t="s">
        <v>378</v>
      </c>
      <c r="F140" s="99" t="n">
        <v>37134</v>
      </c>
      <c r="G140" s="44"/>
      <c r="H140" s="100" t="s">
        <v>123</v>
      </c>
      <c r="I140" s="35" t="s">
        <v>386</v>
      </c>
      <c r="J140" s="39"/>
      <c r="K140" s="39"/>
      <c r="L140" s="101" t="s">
        <v>284</v>
      </c>
      <c r="M140" s="35" t="s">
        <v>304</v>
      </c>
      <c r="N140" s="35"/>
      <c r="O140" s="101"/>
      <c r="P140" s="101" t="s">
        <v>287</v>
      </c>
      <c r="Q140" s="101"/>
      <c r="R140" s="55" t="n">
        <v>75</v>
      </c>
      <c r="S140" s="101" t="s">
        <v>288</v>
      </c>
      <c r="T140" s="55" t="n">
        <f aca="false">IF($S140="USD",+$R140,VLOOKUP($S140,Rates!$A$3:$C$7,3)*$R140)</f>
        <v>75</v>
      </c>
      <c r="U140" s="102" t="n">
        <v>45535</v>
      </c>
      <c r="V140" s="18"/>
      <c r="W140" s="18"/>
      <c r="X140" s="87" t="n">
        <f aca="false">IF(AND($U140&gt;W$6,$U140&lt;=X$6),+$T140,0)</f>
        <v>0</v>
      </c>
      <c r="Y140" s="87" t="n">
        <f aca="false">IF(AND($U140&gt;X$6,$U140&lt;=Y$6),+$T140,0)</f>
        <v>0</v>
      </c>
      <c r="Z140" s="87" t="n">
        <f aca="false">IF(AND($U140&gt;Y$6,$U140&lt;=Z$6),+$T140,0)</f>
        <v>0</v>
      </c>
      <c r="AA140" s="87" t="n">
        <f aca="false">IF(AND($U140&gt;Z$6,$U140&lt;=AA$6),+$T140,0)</f>
        <v>0</v>
      </c>
      <c r="AB140" s="87" t="n">
        <f aca="false">IF(AND($U140&gt;AA$6,$U140&lt;=AB$6),+$T140,0)</f>
        <v>0</v>
      </c>
      <c r="AC140" s="87" t="n">
        <f aca="false">IF(AND($U140&gt;AB$6,$U140&lt;=AC$6),+$T140,0)</f>
        <v>0</v>
      </c>
      <c r="AD140" s="87" t="n">
        <f aca="false">IF(AND($U140&gt;AC$6,$U140&lt;=AD$6),+$T140,0)</f>
        <v>0</v>
      </c>
      <c r="AE140" s="87" t="n">
        <f aca="false">IF(AND($U140&gt;AD$6,$U140&lt;=AE$6),+$T140,0)</f>
        <v>0</v>
      </c>
      <c r="AF140" s="87" t="n">
        <f aca="false">IF(AND($U140&gt;AE$6,$U140&lt;=AF$6),+$T140,0)</f>
        <v>0</v>
      </c>
      <c r="AG140" s="87" t="n">
        <f aca="false">IF(AND($U140&gt;AF$6,$U140&lt;=AG$6),+$T140,0)</f>
        <v>0</v>
      </c>
      <c r="AH140" s="87" t="n">
        <f aca="false">IF(AND($U140&gt;AG$6,$U140&lt;=AH$6),+$T140,0)</f>
        <v>0</v>
      </c>
      <c r="AI140" s="87" t="n">
        <f aca="false">IF(AND($U140&gt;AH$6,$U140&lt;=AI$6),+$T140,0)</f>
        <v>0</v>
      </c>
      <c r="AJ140" s="87" t="n">
        <f aca="false">IF(AND($U140&gt;AI$6,$U140&lt;=AJ$6),+$T140,0)</f>
        <v>0</v>
      </c>
      <c r="AK140" s="87" t="n">
        <f aca="false">IF(AND($U140&gt;AJ$6,$U140&lt;=AK$6),+$T140,0)</f>
        <v>0</v>
      </c>
      <c r="AL140" s="87" t="n">
        <f aca="false">IF(AND($U140&gt;AK$6,$U140&lt;=AL$6),+$T140,0)</f>
        <v>0</v>
      </c>
      <c r="AM140" s="87" t="n">
        <f aca="false">IF(AND($U140&gt;AL$6,$U140&lt;=AM$6),+$T140,0)</f>
        <v>0</v>
      </c>
      <c r="AN140" s="87" t="n">
        <f aca="false">IF(AND($U140&gt;AM$6,$U140&lt;=AN$6),+$T140,0)</f>
        <v>0</v>
      </c>
      <c r="AO140" s="87" t="n">
        <f aca="false">IF(AND($U140&gt;AN$6,$U140&lt;=AO$6),+$T140,0)</f>
        <v>0</v>
      </c>
      <c r="AP140" s="87" t="n">
        <f aca="false">IF(AND($U140&gt;AO$6,$U140&lt;=AP$6),+$T140,0)</f>
        <v>0</v>
      </c>
      <c r="AQ140" s="87" t="n">
        <f aca="false">IF(AND($U140&gt;AP$6,$U140&lt;=AQ$6),+$T140,0)</f>
        <v>0</v>
      </c>
      <c r="AR140" s="87" t="n">
        <f aca="false">IF(AND($U140&gt;AQ$6,$U140&lt;=AR$6),+$T140,0)</f>
        <v>0</v>
      </c>
      <c r="AS140" s="87" t="n">
        <f aca="false">IF(AND($U140&gt;AR$6,$U140&lt;=AS$6),+$T140,0)</f>
        <v>0</v>
      </c>
      <c r="AT140" s="87" t="n">
        <f aca="false">IF(AND($U140&gt;AS$6,$U140&lt;=AT$6),+$T140,0)</f>
        <v>0</v>
      </c>
      <c r="AU140" s="87" t="n">
        <f aca="false">IF(AND($U140&gt;AT$6,$U140&lt;=AU$6),+$T140,0)</f>
        <v>0</v>
      </c>
      <c r="AV140" s="87" t="n">
        <f aca="false">IF(AND($U140&gt;AU$6,$U140&lt;=AV$6),+$T140,0)</f>
        <v>0</v>
      </c>
      <c r="AW140" s="87" t="n">
        <f aca="false">IF(AND($U140&gt;AV$6,$U140&lt;=AW$6),+$T140,0)</f>
        <v>0</v>
      </c>
      <c r="AX140" s="87" t="n">
        <f aca="false">IF(AND($U140&gt;AW$6,$U140&lt;=AX$6),+$T140,0)</f>
        <v>0</v>
      </c>
      <c r="AY140" s="87" t="n">
        <f aca="false">IF(AND($U140&gt;AX$6,$U140&lt;=AY$6),+$T140,0)</f>
        <v>0</v>
      </c>
      <c r="AZ140" s="87" t="n">
        <f aca="false">IF(AND($U140&gt;AY$6,$U140&lt;=AZ$6),+$T140,0)</f>
        <v>0</v>
      </c>
      <c r="BA140" s="87" t="n">
        <f aca="false">IF(AND($U140&gt;AZ$6,$U140&lt;=BA$6),+$T140,0)</f>
        <v>0</v>
      </c>
      <c r="BB140" s="87" t="n">
        <f aca="false">IF(AND($U140&gt;BA$6,$U140&lt;=BB$6),+$T140,0)</f>
        <v>0</v>
      </c>
      <c r="BC140" s="87" t="n">
        <f aca="false">IF(AND($U140&gt;BB$6,$U140&lt;=BC$6),+$T140,0)</f>
        <v>0</v>
      </c>
      <c r="BD140" s="87" t="n">
        <f aca="false">IF(AND($U140&gt;BC$6,$U140&lt;=BD$6),+$T140,0)</f>
        <v>0</v>
      </c>
      <c r="BE140" s="87" t="n">
        <f aca="false">IF(AND($U140&gt;BD$6,$U140&lt;=BE$6),+$T140,0)</f>
        <v>0</v>
      </c>
      <c r="BF140" s="87" t="n">
        <f aca="false">IF(AND($U140&gt;BE$6,$U140&lt;=BF$6),+$T140,0)</f>
        <v>0</v>
      </c>
      <c r="BG140" s="87" t="n">
        <f aca="false">IF(AND($U140&gt;BF$6,$U140&lt;=BG$6),+$T140,0)</f>
        <v>0</v>
      </c>
      <c r="BH140" s="87" t="n">
        <f aca="false">IF(AND($U140&gt;BG$6,$U140&lt;=BH$6),+$T140,0)</f>
        <v>0</v>
      </c>
      <c r="BI140" s="87" t="n">
        <f aca="false">IF(AND($U140&gt;BH$6,$U140&lt;=BI$6),+$T140,0)</f>
        <v>0</v>
      </c>
      <c r="BJ140" s="87" t="n">
        <f aca="false">IF(AND($U140&gt;BI$6,$U140&lt;=BJ$6),+$T140,0)</f>
        <v>0</v>
      </c>
      <c r="BK140" s="87" t="n">
        <f aca="false">IF(AND($U140&gt;BJ$6,$U140&lt;=BK$6),+$T140,0)</f>
        <v>0</v>
      </c>
      <c r="BL140" s="87" t="n">
        <f aca="false">IF(AND($U140&gt;BK$6,$U140&lt;=BL$6),+$T140,0)</f>
        <v>0</v>
      </c>
      <c r="BM140" s="87" t="n">
        <f aca="false">IF(AND($U140&gt;BL$6,$U140&lt;=BM$6),+$T140,0)</f>
        <v>0</v>
      </c>
      <c r="BN140" s="87" t="n">
        <f aca="false">IF(AND($U140&gt;BM$6,$U140&lt;=BN$6),+$T140,0)</f>
        <v>0</v>
      </c>
      <c r="BO140" s="87" t="n">
        <f aca="false">IF(AND($U140&gt;BN$6,$U140&lt;=BO$6),+$T140,0)</f>
        <v>0</v>
      </c>
      <c r="BP140" s="87" t="n">
        <f aca="false">IF(AND($U140&gt;BO$6,$U140&lt;=BP$6),+$T140,0)</f>
        <v>0</v>
      </c>
      <c r="BQ140" s="87" t="n">
        <f aca="false">IF(AND($U140&gt;BP$6,$U140&lt;=BQ$6),+$T140,0)</f>
        <v>0</v>
      </c>
      <c r="BR140" s="87" t="n">
        <f aca="false">IF(AND($U140&gt;BQ$6,$U140&lt;=BR$6),+$T140,0)</f>
        <v>0</v>
      </c>
      <c r="BS140" s="87" t="n">
        <f aca="false">IF(AND($U140&gt;BR$6,$U140&lt;=BS$6),+$T140,0)</f>
        <v>0</v>
      </c>
      <c r="BT140" s="87" t="n">
        <f aca="false">IF(AND($U140&gt;BS$6,$U140&lt;=BT$6),+$T140,0)</f>
        <v>0</v>
      </c>
      <c r="BU140" s="87" t="n">
        <f aca="false">IF(AND($U140&gt;BT$6,$U140&lt;=BU$6),+$T140,0)</f>
        <v>0</v>
      </c>
      <c r="BV140" s="87" t="n">
        <f aca="false">IF(AND($U140&gt;BU$6,$U140&lt;=BV$6),+$T140,0)</f>
        <v>0</v>
      </c>
      <c r="BW140" s="87" t="n">
        <f aca="false">IF(AND($U140&gt;BV$6,$U140&lt;=BW$6),+$T140,0)</f>
        <v>0</v>
      </c>
      <c r="BX140" s="87" t="n">
        <f aca="false">IF(AND($U140&gt;BW$6,$U140&lt;=BX$6),+$T140,0)</f>
        <v>0</v>
      </c>
      <c r="BY140" s="87" t="n">
        <f aca="false">IF(AND($U140&gt;BX$6,$U140&lt;=BY$6),+$T140,0)</f>
        <v>0</v>
      </c>
      <c r="BZ140" s="87" t="n">
        <f aca="false">IF(AND($U140&gt;BY$6,$U140&lt;=BZ$6),+$T140,0)</f>
        <v>0</v>
      </c>
      <c r="CA140" s="87" t="n">
        <f aca="false">IF(AND($U140&gt;BZ$6,$U140&lt;=CA$6),+$T140,0)</f>
        <v>0</v>
      </c>
      <c r="CB140" s="87" t="n">
        <f aca="false">IF(AND($U140&gt;CA$6,$U140&lt;=CB$6),+$T140,0)</f>
        <v>0</v>
      </c>
      <c r="CC140" s="87" t="n">
        <f aca="false">IF(AND($U140&gt;CB$6,$U140&lt;=CC$6),+$T140,0)</f>
        <v>0</v>
      </c>
      <c r="CD140" s="87" t="n">
        <f aca="false">IF(AND($U140&gt;CC$6,$U140&lt;=CD$6),+$T140,0)</f>
        <v>0</v>
      </c>
      <c r="CE140" s="87" t="n">
        <f aca="false">IF(AND($U140&gt;CD$6,$U140&lt;=CE$6),+$T140,0)</f>
        <v>0</v>
      </c>
      <c r="CF140" s="87" t="n">
        <f aca="false">IF(AND($U140&gt;CE$6,$U140&lt;=CF$6),+$T140,0)</f>
        <v>0</v>
      </c>
      <c r="CG140" s="87" t="n">
        <f aca="false">IF(AND($U140&gt;CF$6,$U140&lt;=CG$6),+$T140,0)</f>
        <v>0</v>
      </c>
      <c r="CH140" s="87" t="n">
        <f aca="false">IF(AND($U140&gt;CG$6,$U140&lt;=CH$6),+$T140,0)</f>
        <v>0</v>
      </c>
      <c r="CI140" s="87" t="n">
        <f aca="false">IF(AND($U140&gt;CH$6,$U140&lt;=CI$6),+$T140,0)</f>
        <v>0</v>
      </c>
      <c r="CJ140" s="87" t="n">
        <f aca="false">IF(AND($U140&gt;CI$6,$U140&lt;=CJ$6),+$T140,0)</f>
        <v>0</v>
      </c>
      <c r="CK140" s="87" t="n">
        <f aca="false">IF(AND($U140&gt;CJ$6,$U140&lt;=CK$6),+$T140,0)</f>
        <v>0</v>
      </c>
      <c r="CL140" s="87" t="n">
        <f aca="false">IF(AND($U140&gt;CK$6,$U140&lt;=CL$6),+$T140,0)</f>
        <v>0</v>
      </c>
      <c r="CM140" s="87" t="n">
        <f aca="false">IF(AND($U140&gt;CL$6,$U140&lt;=CM$6),+$T140,0)</f>
        <v>0</v>
      </c>
      <c r="CN140" s="87" t="n">
        <f aca="false">IF(AND($U140&gt;CM$6,$U140&lt;=CN$6),+$T140,0)</f>
        <v>0</v>
      </c>
      <c r="CO140" s="87" t="n">
        <f aca="false">IF(AND($U140&gt;CN$6,$U140&lt;=CO$6),+$T140,0)</f>
        <v>0</v>
      </c>
      <c r="CP140" s="87" t="n">
        <f aca="false">IF(AND($U140&gt;CO$6,$U140&lt;=CP$6),+$T140,0)</f>
        <v>0</v>
      </c>
      <c r="CQ140" s="87" t="n">
        <f aca="false">IF(AND($U140&gt;CP$6,$U140&lt;=CQ$6),+$T140,0)</f>
        <v>0</v>
      </c>
      <c r="CR140" s="87" t="n">
        <f aca="false">IF(AND($U140&gt;CQ$6,$U140&lt;=CR$6),+$T140,0)</f>
        <v>0</v>
      </c>
      <c r="CS140" s="87" t="n">
        <f aca="false">IF(AND($U140&gt;CR$6,$U140&lt;=CS$6),+$T140,0)</f>
        <v>0</v>
      </c>
      <c r="CT140" s="87" t="n">
        <f aca="false">IF(AND($U140&gt;CS$6,$U140&lt;=CT$6),+$T140,0)</f>
        <v>0</v>
      </c>
      <c r="CU140" s="87" t="n">
        <f aca="false">IF(AND($U140&gt;CT$6,$U140&lt;=CU$6),+$T140,0)</f>
        <v>0</v>
      </c>
      <c r="CV140" s="87" t="n">
        <f aca="false">IF(AND($U140&gt;CU$6,$U140&lt;=CV$6),+$T140,0)</f>
        <v>0</v>
      </c>
      <c r="CW140" s="87" t="n">
        <f aca="false">IF(AND($U140&gt;CV$6,$U140&lt;=CW$6),+$T140,0)</f>
        <v>0</v>
      </c>
      <c r="CX140" s="87" t="n">
        <f aca="false">IF(AND($U140&gt;CW$6,$U140&lt;=CX$6),+$T140,0)</f>
        <v>0</v>
      </c>
      <c r="CY140" s="87" t="n">
        <f aca="false">IF(AND($U140&gt;CX$6,$U140&lt;=CY$6),+$T140,0)</f>
        <v>0</v>
      </c>
      <c r="CZ140" s="87" t="n">
        <f aca="false">IF(AND($U140&gt;CY$6,$U140&lt;=CZ$6),+$T140,0)</f>
        <v>0</v>
      </c>
      <c r="DA140" s="87" t="n">
        <f aca="false">IF(AND($U140&gt;CZ$6,$U140&lt;=DA$6),+$T140,0)</f>
        <v>0</v>
      </c>
      <c r="DB140" s="87" t="n">
        <f aca="false">IF(AND($U140&gt;DA$6,$U140&lt;=DB$6),+$T140,0)</f>
        <v>0</v>
      </c>
      <c r="DC140" s="87" t="n">
        <f aca="false">IF(AND($U140&gt;DB$6,$U140&lt;=DC$6),+$T140,0)</f>
        <v>0</v>
      </c>
      <c r="DD140" s="87" t="n">
        <f aca="false">IF(AND($U140&gt;DC$6,$U140&lt;=DD$6),+$T140,0)</f>
        <v>0</v>
      </c>
      <c r="DE140" s="87" t="n">
        <f aca="false">IF(AND($U140&gt;DD$6,$U140&lt;=DE$6),+$T140,0)</f>
        <v>0</v>
      </c>
      <c r="DF140" s="87" t="n">
        <f aca="false">IF(AND($U140&gt;DE$6,$U140&lt;=DF$6),+$T140,0)</f>
        <v>0</v>
      </c>
      <c r="DG140" s="87" t="n">
        <f aca="false">IF(AND($U140&gt;DF$6,$U140&lt;=DG$6),+$T140,0)</f>
        <v>0</v>
      </c>
      <c r="DH140" s="87" t="n">
        <f aca="false">IF(AND($U140&gt;DG$6,$U140&lt;=DH$6),+$T140,0)</f>
        <v>0</v>
      </c>
      <c r="DI140" s="87" t="n">
        <f aca="false">IF(AND($U140&gt;DH$6,$U140&lt;=DI$6),+$T140,0)</f>
        <v>0</v>
      </c>
      <c r="DJ140" s="87" t="n">
        <f aca="false">IF(AND($U140&gt;DI$6,$U140&lt;=DJ$6),+$T140,0)</f>
        <v>0</v>
      </c>
      <c r="DK140" s="87" t="n">
        <f aca="false">IF(AND($U140&gt;DJ$6,$U140&lt;=DK$6),+$T140,0)</f>
        <v>0</v>
      </c>
      <c r="DL140" s="87" t="n">
        <f aca="false">IF(AND($U140&gt;DK$6,$U140&lt;=DL$6),+$T140,0)</f>
        <v>75</v>
      </c>
      <c r="DM140" s="87" t="n">
        <f aca="false">IF(AND($U140&gt;DL$6,$U140&lt;=DM$6),+$T140,0)</f>
        <v>0</v>
      </c>
      <c r="DN140" s="87" t="n">
        <f aca="false">IF(AND($U140&gt;DM$6,$U140&lt;=DN$6),+$T140,0)</f>
        <v>0</v>
      </c>
      <c r="DO140" s="87" t="n">
        <f aca="false">IF(AND($U140&gt;DN$6,$U140&lt;=DO$6),+$T140,0)</f>
        <v>0</v>
      </c>
      <c r="DP140" s="87" t="n">
        <f aca="false">IF(AND($U140&gt;DO$6,$U140&lt;=DP$6),+$T140,0)</f>
        <v>0</v>
      </c>
      <c r="DQ140" s="87" t="n">
        <f aca="false">IF(AND($U140&gt;DP$6,$U140&lt;=DQ$6),+$T140,0)</f>
        <v>0</v>
      </c>
      <c r="DR140" s="87" t="n">
        <f aca="false">IF(AND($U140&gt;DQ$6,$U140&lt;=DR$6),+$T140,0)</f>
        <v>0</v>
      </c>
      <c r="DS140" s="87" t="n">
        <f aca="false">IF(AND($U140&gt;DR$6,$U140&lt;=DS$6),+$T140,0)</f>
        <v>0</v>
      </c>
      <c r="DT140" s="87" t="n">
        <f aca="false">IF(AND($U140&gt;DS$6,$U140&lt;=DT$6),+$T140,0)</f>
        <v>0</v>
      </c>
      <c r="DU140" s="87" t="n">
        <f aca="false">IF(AND($U140&gt;DT$6,$U140&lt;=DU$6),+$T140,0)</f>
        <v>0</v>
      </c>
      <c r="DV140" s="87" t="n">
        <f aca="false">IF(AND($U140&gt;DU$6,$U140&lt;=DV$6),+$T140,0)</f>
        <v>0</v>
      </c>
      <c r="DW140" s="87" t="n">
        <f aca="false">IF(AND($U140&gt;DV$6,$U140&lt;=DW$6),+$T140,0)</f>
        <v>0</v>
      </c>
      <c r="DX140" s="87" t="n">
        <f aca="false">IF(AND($U140&gt;DW$6,$U140&lt;=DX$6),+$T140,0)</f>
        <v>0</v>
      </c>
      <c r="DY140" s="87" t="n">
        <f aca="false">IF(AND($U140&gt;DX$6,$U140&lt;=DY$6),+$T140,0)</f>
        <v>0</v>
      </c>
      <c r="DZ140" s="87" t="n">
        <f aca="false">IF(AND($U140&gt;DY$6,$U140&lt;=DZ$6),+$T140,0)</f>
        <v>0</v>
      </c>
      <c r="EA140" s="87" t="n">
        <f aca="false">IF(AND($U140&gt;DZ$6,$U140&lt;=EA$6),+$T140,0)</f>
        <v>0</v>
      </c>
      <c r="EB140" s="87" t="n">
        <f aca="false">IF(AND($U140&gt;EA$6,$U140&lt;=EB$6),+$T140,0)</f>
        <v>0</v>
      </c>
      <c r="EC140" s="87" t="n">
        <f aca="false">IF(AND($U140&gt;EB$6,$U140&lt;=EC$6),+$T140,0)</f>
        <v>0</v>
      </c>
      <c r="ED140" s="87" t="n">
        <f aca="false">IF(AND($U140&gt;EC$6,$U140&lt;=ED$6),+$T140,0)</f>
        <v>0</v>
      </c>
      <c r="EE140" s="87" t="n">
        <f aca="false">IF(AND($U140&gt;ED$6,$U140&lt;=EE$6),+$T140,0)</f>
        <v>0</v>
      </c>
      <c r="EF140" s="87" t="n">
        <f aca="false">IF(AND($U140&gt;EE$6,$U140&lt;=EF$6),+$T140,0)</f>
        <v>0</v>
      </c>
      <c r="EG140" s="87" t="n">
        <f aca="false">IF(AND($U140&gt;EF$6,$U140&lt;=EG$6),+$T140,0)</f>
        <v>0</v>
      </c>
      <c r="EH140" s="87" t="n">
        <f aca="false">IF(AND($U140&gt;EG$6,$U140&lt;=EH$6),+$T140,0)</f>
        <v>0</v>
      </c>
      <c r="EI140" s="87" t="n">
        <f aca="false">IF(AND($U140&gt;EH$6,$U140&lt;=EI$6),+$T140,0)</f>
        <v>0</v>
      </c>
      <c r="EJ140" s="87" t="n">
        <f aca="false">IF(AND($U140&gt;EI$6,$U140&lt;=EJ$6),+$T140,0)</f>
        <v>0</v>
      </c>
      <c r="EK140" s="87" t="n">
        <f aca="false">IF(AND($U140&gt;EJ$6,$U140&lt;=EK$6),+$T140,0)</f>
        <v>0</v>
      </c>
      <c r="EL140" s="87" t="n">
        <f aca="false">IF(AND($U140&gt;EK$6,$U140&lt;=EL$6),+$T140,0)</f>
        <v>0</v>
      </c>
      <c r="EM140" s="87" t="n">
        <f aca="false">IF(AND($U140&gt;EL$6,$U140&lt;=EM$6),+$T140,0)</f>
        <v>0</v>
      </c>
      <c r="EN140" s="87" t="n">
        <f aca="false">IF(AND($U140&gt;EM$6,$U140&lt;=EN$6),+$T140,0)</f>
        <v>0</v>
      </c>
      <c r="EO140" s="87" t="n">
        <f aca="false">IF(AND($U140&gt;EN$6,$U140&lt;=EO$6),+$T140,0)</f>
        <v>0</v>
      </c>
      <c r="EP140" s="87" t="n">
        <f aca="false">IF(AND($U140&gt;EO$6,$U140&lt;=EP$6),+$T140,0)</f>
        <v>0</v>
      </c>
      <c r="EQ140" s="87" t="n">
        <f aca="false">IF(AND($U140&gt;EP$6,$U140&lt;=EQ$6),+$T140,0)</f>
        <v>0</v>
      </c>
      <c r="ER140" s="87" t="n">
        <f aca="false">IF(AND($U140&gt;EQ$6,$U140&lt;=ER$6),+$T140,0)</f>
        <v>0</v>
      </c>
      <c r="ES140" s="87" t="n">
        <f aca="false">IF(AND($U140&gt;ER$6,$U140&lt;=ES$6),+$T140,0)</f>
        <v>0</v>
      </c>
      <c r="ET140" s="87" t="n">
        <f aca="false">IF(AND($U140&gt;ES$6,$U140&lt;=ET$6),+$T140,0)</f>
        <v>0</v>
      </c>
      <c r="EU140" s="87" t="n">
        <f aca="false">IF(AND($U140&gt;ET$6,$U140&lt;=EU$6),+$T140,0)</f>
        <v>0</v>
      </c>
      <c r="EV140" s="87" t="n">
        <f aca="false">IF(AND($U140&gt;EU$6,$U140&lt;=EV$6),+$T140,0)</f>
        <v>0</v>
      </c>
      <c r="EW140" s="87" t="n">
        <f aca="false">IF(AND($U140&gt;EV$6,$U140&lt;=EW$6),+$T140,0)</f>
        <v>0</v>
      </c>
      <c r="EX140" s="87" t="n">
        <f aca="false">IF(AND($U140&gt;EW$6,$U140&lt;=EX$6),+$T140,0)</f>
        <v>0</v>
      </c>
      <c r="EY140" s="87" t="n">
        <f aca="false">IF(AND($U140&gt;EX$6,$U140&lt;=EY$6),+$T140,0)</f>
        <v>0</v>
      </c>
      <c r="EZ140" s="87" t="n">
        <f aca="false">IF(AND($U140&gt;EY$6,$U140&lt;=EZ$6),+$T140,0)</f>
        <v>0</v>
      </c>
      <c r="FA140" s="87" t="n">
        <f aca="false">IF(AND($U140&gt;EZ$6,$U140&lt;=FA$6),+$T140,0)</f>
        <v>0</v>
      </c>
      <c r="FB140" s="87" t="n">
        <f aca="false">IF(AND($U140&gt;FA$6,$U140&lt;=FB$6),+$T140,0)</f>
        <v>0</v>
      </c>
      <c r="FC140" s="87" t="n">
        <f aca="false">IF(AND($U140&gt;FB$6,$U140&lt;=FC$6),+$T140,0)</f>
        <v>0</v>
      </c>
      <c r="FD140" s="87" t="n">
        <f aca="false">IF(AND($U140&gt;FC$6,$U140&lt;=FD$6),+$T140,0)</f>
        <v>0</v>
      </c>
      <c r="FE140" s="87" t="n">
        <f aca="false">IF(AND($U140&gt;FD$6,$U140&lt;=FE$6),+$T140,0)</f>
        <v>0</v>
      </c>
      <c r="FF140" s="87" t="n">
        <f aca="false">IF(AND($U140&gt;FE$6,$U140&lt;=FF$6),+$T140,0)</f>
        <v>0</v>
      </c>
      <c r="FG140" s="87" t="n">
        <f aca="false">IF(AND($U140&gt;FF$6,$U140&lt;=FG$6),+$T140,0)</f>
        <v>0</v>
      </c>
      <c r="FH140" s="87" t="n">
        <f aca="false">IF(AND($U140&gt;FG$6,$U140&lt;=FH$6),+$T140,0)</f>
        <v>0</v>
      </c>
      <c r="FI140" s="87" t="n">
        <f aca="false">IF(AND($U140&gt;FH$6,$U140&lt;=FI$6),+$T140,0)</f>
        <v>0</v>
      </c>
      <c r="FJ140" s="87" t="n">
        <f aca="false">IF(AND($U140&gt;FI$6,$U140&lt;=FJ$6),+$T140,0)</f>
        <v>0</v>
      </c>
      <c r="FK140" s="87" t="n">
        <f aca="false">IF(AND($U140&gt;FJ$6,$U140&lt;=FK$6),+$T140,0)</f>
        <v>0</v>
      </c>
      <c r="FL140" s="87" t="n">
        <f aca="false">IF(AND($U140&gt;FK$6,$U140&lt;=FL$6),+$T140,0)</f>
        <v>0</v>
      </c>
      <c r="FM140" s="87" t="n">
        <f aca="false">IF(AND($U140&gt;FL$6,$U140&lt;=FM$6),+$T140,0)</f>
        <v>0</v>
      </c>
      <c r="FN140" s="87" t="n">
        <f aca="false">IF(AND($U140&gt;FM$6,$U140&lt;=FN$6),+$T140,0)</f>
        <v>0</v>
      </c>
      <c r="FO140" s="87" t="n">
        <f aca="false">IF(AND($U140&gt;FN$6,$U140&lt;=FO$6),+$T140,0)</f>
        <v>0</v>
      </c>
      <c r="FP140" s="87" t="n">
        <f aca="false">IF(AND($U140&gt;FO$6,$U140&lt;=FP$6),+$T140,0)</f>
        <v>0</v>
      </c>
      <c r="FQ140" s="87" t="n">
        <f aca="false">IF(AND($U140&gt;FP$6,$U140&lt;=FQ$6),+$T140,0)</f>
        <v>0</v>
      </c>
      <c r="FR140" s="87" t="n">
        <f aca="false">IF(AND($U140&gt;FQ$6,$U140&lt;=FR$6),+$T140,0)</f>
        <v>0</v>
      </c>
      <c r="FS140" s="87" t="n">
        <f aca="false">IF(AND($U140&gt;FR$6,$U140&lt;=FS$6),+$T140,0)</f>
        <v>0</v>
      </c>
      <c r="FT140" s="87" t="n">
        <f aca="false">IF(AND($U140&gt;FS$6,$U140&lt;=FT$6),+$T140,0)</f>
        <v>0</v>
      </c>
      <c r="FU140" s="87" t="n">
        <f aca="false">IF(AND($U140&gt;FT$6,$U140&lt;=FU$6),+$T140,0)</f>
        <v>0</v>
      </c>
      <c r="FV140" s="87" t="n">
        <f aca="false">IF(AND($U140&gt;FU$6,$U140&lt;=FV$6),+$T140,0)</f>
        <v>0</v>
      </c>
      <c r="FW140" s="87" t="n">
        <f aca="false">IF(AND($U140&gt;FV$6,$U140&lt;=FW$6),+$T140,0)</f>
        <v>0</v>
      </c>
      <c r="FX140" s="87" t="n">
        <f aca="false">IF(AND($U140&gt;FW$6,$U140&lt;=FX$6),+$T140,0)</f>
        <v>0</v>
      </c>
      <c r="FY140" s="87" t="n">
        <f aca="false">IF(AND($U140&gt;FX$6,$U140&lt;=FY$6),+$T140,0)</f>
        <v>0</v>
      </c>
      <c r="FZ140" s="87" t="n">
        <f aca="false">IF(AND($U140&gt;FY$6,$U140&lt;=FZ$6),+$T140,0)</f>
        <v>0</v>
      </c>
      <c r="GA140" s="87" t="n">
        <f aca="false">IF(AND($U140&gt;FZ$6,$U140&lt;=GA$6),+$T140,0)</f>
        <v>0</v>
      </c>
      <c r="GB140" s="87" t="n">
        <f aca="false">IF(AND($U140&gt;GA$6,$U140&lt;=GB$6),+$T140,0)</f>
        <v>0</v>
      </c>
      <c r="GC140" s="18"/>
      <c r="GD140" s="65" t="n">
        <f aca="false">SUM($X140:$GC140)</f>
        <v>75</v>
      </c>
      <c r="GE140" s="65" t="n">
        <f aca="false">+GD140-T140</f>
        <v>0</v>
      </c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HZ140" s="18"/>
      <c r="IA140" s="18"/>
      <c r="IB140" s="18"/>
      <c r="IC140" s="18"/>
      <c r="ID140" s="18"/>
      <c r="IE140" s="18"/>
      <c r="IF140" s="18"/>
      <c r="IG140" s="18"/>
      <c r="IH140" s="18"/>
      <c r="II140" s="18"/>
      <c r="IJ140" s="18"/>
      <c r="IK140" s="18"/>
      <c r="IL140" s="18"/>
      <c r="IM140" s="18"/>
      <c r="IN140" s="18"/>
      <c r="IO140" s="18"/>
      <c r="IP140" s="18"/>
      <c r="IQ140" s="18"/>
      <c r="IR140" s="18"/>
      <c r="IS140" s="18"/>
      <c r="IT140" s="18"/>
      <c r="IU140" s="18"/>
      <c r="IV140" s="18"/>
      <c r="IW140" s="18"/>
    </row>
    <row r="141" customFormat="false" ht="12.75" hidden="false" customHeight="false" outlineLevel="0" collapsed="false">
      <c r="A141" s="96" t="n">
        <v>6</v>
      </c>
      <c r="B141" s="86" t="s">
        <v>260</v>
      </c>
      <c r="C141" s="97" t="s">
        <v>256</v>
      </c>
      <c r="D141" s="98" t="s">
        <v>295</v>
      </c>
      <c r="E141" s="44" t="s">
        <v>378</v>
      </c>
      <c r="F141" s="99" t="n">
        <v>37134</v>
      </c>
      <c r="G141" s="44"/>
      <c r="H141" s="100" t="s">
        <v>123</v>
      </c>
      <c r="I141" s="35" t="s">
        <v>386</v>
      </c>
      <c r="J141" s="39"/>
      <c r="K141" s="39"/>
      <c r="L141" s="101" t="s">
        <v>284</v>
      </c>
      <c r="M141" s="35" t="s">
        <v>387</v>
      </c>
      <c r="N141" s="35"/>
      <c r="O141" s="101"/>
      <c r="P141" s="101" t="s">
        <v>287</v>
      </c>
      <c r="Q141" s="101"/>
      <c r="R141" s="55" t="n">
        <v>213.75</v>
      </c>
      <c r="S141" s="101" t="s">
        <v>288</v>
      </c>
      <c r="T141" s="55" t="n">
        <f aca="false">IF($S141="USD",+$R141,VLOOKUP($S141,Rates!$A$3:$C$7,3)*$R141)</f>
        <v>213.75</v>
      </c>
      <c r="U141" s="102" t="n">
        <v>52565</v>
      </c>
      <c r="V141" s="18"/>
      <c r="W141" s="18"/>
      <c r="X141" s="87" t="n">
        <f aca="false">IF(AND($U141&gt;W$6,$U141&lt;=X$6),+$T141,0)</f>
        <v>0</v>
      </c>
      <c r="Y141" s="87" t="n">
        <f aca="false">IF(AND($U141&gt;X$6,$U141&lt;=Y$6),+$T141,0)</f>
        <v>0</v>
      </c>
      <c r="Z141" s="87" t="n">
        <f aca="false">IF(AND($U141&gt;Y$6,$U141&lt;=Z$6),+$T141,0)</f>
        <v>0</v>
      </c>
      <c r="AA141" s="87" t="n">
        <f aca="false">IF(AND($U141&gt;Z$6,$U141&lt;=AA$6),+$T141,0)</f>
        <v>0</v>
      </c>
      <c r="AB141" s="87" t="n">
        <f aca="false">IF(AND($U141&gt;AA$6,$U141&lt;=AB$6),+$T141,0)</f>
        <v>0</v>
      </c>
      <c r="AC141" s="87" t="n">
        <f aca="false">IF(AND($U141&gt;AB$6,$U141&lt;=AC$6),+$T141,0)</f>
        <v>0</v>
      </c>
      <c r="AD141" s="87" t="n">
        <f aca="false">IF(AND($U141&gt;AC$6,$U141&lt;=AD$6),+$T141,0)</f>
        <v>0</v>
      </c>
      <c r="AE141" s="87" t="n">
        <f aca="false">IF(AND($U141&gt;AD$6,$U141&lt;=AE$6),+$T141,0)</f>
        <v>0</v>
      </c>
      <c r="AF141" s="87" t="n">
        <f aca="false">IF(AND($U141&gt;AE$6,$U141&lt;=AF$6),+$T141,0)</f>
        <v>0</v>
      </c>
      <c r="AG141" s="87" t="n">
        <f aca="false">IF(AND($U141&gt;AF$6,$U141&lt;=AG$6),+$T141,0)</f>
        <v>0</v>
      </c>
      <c r="AH141" s="87" t="n">
        <f aca="false">IF(AND($U141&gt;AG$6,$U141&lt;=AH$6),+$T141,0)</f>
        <v>0</v>
      </c>
      <c r="AI141" s="87" t="n">
        <f aca="false">IF(AND($U141&gt;AH$6,$U141&lt;=AI$6),+$T141,0)</f>
        <v>0</v>
      </c>
      <c r="AJ141" s="87" t="n">
        <f aca="false">IF(AND($U141&gt;AI$6,$U141&lt;=AJ$6),+$T141,0)</f>
        <v>0</v>
      </c>
      <c r="AK141" s="87" t="n">
        <f aca="false">IF(AND($U141&gt;AJ$6,$U141&lt;=AK$6),+$T141,0)</f>
        <v>0</v>
      </c>
      <c r="AL141" s="87" t="n">
        <f aca="false">IF(AND($U141&gt;AK$6,$U141&lt;=AL$6),+$T141,0)</f>
        <v>0</v>
      </c>
      <c r="AM141" s="87" t="n">
        <f aca="false">IF(AND($U141&gt;AL$6,$U141&lt;=AM$6),+$T141,0)</f>
        <v>0</v>
      </c>
      <c r="AN141" s="87" t="n">
        <f aca="false">IF(AND($U141&gt;AM$6,$U141&lt;=AN$6),+$T141,0)</f>
        <v>0</v>
      </c>
      <c r="AO141" s="87" t="n">
        <f aca="false">IF(AND($U141&gt;AN$6,$U141&lt;=AO$6),+$T141,0)</f>
        <v>0</v>
      </c>
      <c r="AP141" s="87" t="n">
        <f aca="false">IF(AND($U141&gt;AO$6,$U141&lt;=AP$6),+$T141,0)</f>
        <v>0</v>
      </c>
      <c r="AQ141" s="87" t="n">
        <f aca="false">IF(AND($U141&gt;AP$6,$U141&lt;=AQ$6),+$T141,0)</f>
        <v>0</v>
      </c>
      <c r="AR141" s="87" t="n">
        <f aca="false">IF(AND($U141&gt;AQ$6,$U141&lt;=AR$6),+$T141,0)</f>
        <v>0</v>
      </c>
      <c r="AS141" s="87" t="n">
        <f aca="false">IF(AND($U141&gt;AR$6,$U141&lt;=AS$6),+$T141,0)</f>
        <v>0</v>
      </c>
      <c r="AT141" s="87" t="n">
        <f aca="false">IF(AND($U141&gt;AS$6,$U141&lt;=AT$6),+$T141,0)</f>
        <v>0</v>
      </c>
      <c r="AU141" s="87" t="n">
        <f aca="false">IF(AND($U141&gt;AT$6,$U141&lt;=AU$6),+$T141,0)</f>
        <v>0</v>
      </c>
      <c r="AV141" s="87" t="n">
        <f aca="false">IF(AND($U141&gt;AU$6,$U141&lt;=AV$6),+$T141,0)</f>
        <v>0</v>
      </c>
      <c r="AW141" s="87" t="n">
        <f aca="false">IF(AND($U141&gt;AV$6,$U141&lt;=AW$6),+$T141,0)</f>
        <v>0</v>
      </c>
      <c r="AX141" s="87" t="n">
        <f aca="false">IF(AND($U141&gt;AW$6,$U141&lt;=AX$6),+$T141,0)</f>
        <v>0</v>
      </c>
      <c r="AY141" s="87" t="n">
        <f aca="false">IF(AND($U141&gt;AX$6,$U141&lt;=AY$6),+$T141,0)</f>
        <v>0</v>
      </c>
      <c r="AZ141" s="87" t="n">
        <f aca="false">IF(AND($U141&gt;AY$6,$U141&lt;=AZ$6),+$T141,0)</f>
        <v>0</v>
      </c>
      <c r="BA141" s="87" t="n">
        <f aca="false">IF(AND($U141&gt;AZ$6,$U141&lt;=BA$6),+$T141,0)</f>
        <v>0</v>
      </c>
      <c r="BB141" s="87" t="n">
        <f aca="false">IF(AND($U141&gt;BA$6,$U141&lt;=BB$6),+$T141,0)</f>
        <v>0</v>
      </c>
      <c r="BC141" s="87" t="n">
        <f aca="false">IF(AND($U141&gt;BB$6,$U141&lt;=BC$6),+$T141,0)</f>
        <v>0</v>
      </c>
      <c r="BD141" s="87" t="n">
        <f aca="false">IF(AND($U141&gt;BC$6,$U141&lt;=BD$6),+$T141,0)</f>
        <v>0</v>
      </c>
      <c r="BE141" s="87" t="n">
        <f aca="false">IF(AND($U141&gt;BD$6,$U141&lt;=BE$6),+$T141,0)</f>
        <v>0</v>
      </c>
      <c r="BF141" s="87" t="n">
        <f aca="false">IF(AND($U141&gt;BE$6,$U141&lt;=BF$6),+$T141,0)</f>
        <v>0</v>
      </c>
      <c r="BG141" s="87" t="n">
        <f aca="false">IF(AND($U141&gt;BF$6,$U141&lt;=BG$6),+$T141,0)</f>
        <v>0</v>
      </c>
      <c r="BH141" s="87" t="n">
        <f aca="false">IF(AND($U141&gt;BG$6,$U141&lt;=BH$6),+$T141,0)</f>
        <v>0</v>
      </c>
      <c r="BI141" s="87" t="n">
        <f aca="false">IF(AND($U141&gt;BH$6,$U141&lt;=BI$6),+$T141,0)</f>
        <v>0</v>
      </c>
      <c r="BJ141" s="87" t="n">
        <f aca="false">IF(AND($U141&gt;BI$6,$U141&lt;=BJ$6),+$T141,0)</f>
        <v>0</v>
      </c>
      <c r="BK141" s="87" t="n">
        <f aca="false">IF(AND($U141&gt;BJ$6,$U141&lt;=BK$6),+$T141,0)</f>
        <v>0</v>
      </c>
      <c r="BL141" s="87" t="n">
        <f aca="false">IF(AND($U141&gt;BK$6,$U141&lt;=BL$6),+$T141,0)</f>
        <v>0</v>
      </c>
      <c r="BM141" s="87" t="n">
        <f aca="false">IF(AND($U141&gt;BL$6,$U141&lt;=BM$6),+$T141,0)</f>
        <v>0</v>
      </c>
      <c r="BN141" s="87" t="n">
        <f aca="false">IF(AND($U141&gt;BM$6,$U141&lt;=BN$6),+$T141,0)</f>
        <v>0</v>
      </c>
      <c r="BO141" s="87" t="n">
        <f aca="false">IF(AND($U141&gt;BN$6,$U141&lt;=BO$6),+$T141,0)</f>
        <v>0</v>
      </c>
      <c r="BP141" s="87" t="n">
        <f aca="false">IF(AND($U141&gt;BO$6,$U141&lt;=BP$6),+$T141,0)</f>
        <v>0</v>
      </c>
      <c r="BQ141" s="87" t="n">
        <f aca="false">IF(AND($U141&gt;BP$6,$U141&lt;=BQ$6),+$T141,0)</f>
        <v>0</v>
      </c>
      <c r="BR141" s="87" t="n">
        <f aca="false">IF(AND($U141&gt;BQ$6,$U141&lt;=BR$6),+$T141,0)</f>
        <v>0</v>
      </c>
      <c r="BS141" s="87" t="n">
        <f aca="false">IF(AND($U141&gt;BR$6,$U141&lt;=BS$6),+$T141,0)</f>
        <v>0</v>
      </c>
      <c r="BT141" s="87" t="n">
        <f aca="false">IF(AND($U141&gt;BS$6,$U141&lt;=BT$6),+$T141,0)</f>
        <v>0</v>
      </c>
      <c r="BU141" s="87" t="n">
        <f aca="false">IF(AND($U141&gt;BT$6,$U141&lt;=BU$6),+$T141,0)</f>
        <v>0</v>
      </c>
      <c r="BV141" s="87" t="n">
        <f aca="false">IF(AND($U141&gt;BU$6,$U141&lt;=BV$6),+$T141,0)</f>
        <v>0</v>
      </c>
      <c r="BW141" s="87" t="n">
        <f aca="false">IF(AND($U141&gt;BV$6,$U141&lt;=BW$6),+$T141,0)</f>
        <v>0</v>
      </c>
      <c r="BX141" s="87" t="n">
        <f aca="false">IF(AND($U141&gt;BW$6,$U141&lt;=BX$6),+$T141,0)</f>
        <v>0</v>
      </c>
      <c r="BY141" s="87" t="n">
        <f aca="false">IF(AND($U141&gt;BX$6,$U141&lt;=BY$6),+$T141,0)</f>
        <v>0</v>
      </c>
      <c r="BZ141" s="87" t="n">
        <f aca="false">IF(AND($U141&gt;BY$6,$U141&lt;=BZ$6),+$T141,0)</f>
        <v>0</v>
      </c>
      <c r="CA141" s="87" t="n">
        <f aca="false">IF(AND($U141&gt;BZ$6,$U141&lt;=CA$6),+$T141,0)</f>
        <v>0</v>
      </c>
      <c r="CB141" s="87" t="n">
        <f aca="false">IF(AND($U141&gt;CA$6,$U141&lt;=CB$6),+$T141,0)</f>
        <v>0</v>
      </c>
      <c r="CC141" s="87" t="n">
        <f aca="false">IF(AND($U141&gt;CB$6,$U141&lt;=CC$6),+$T141,0)</f>
        <v>0</v>
      </c>
      <c r="CD141" s="87" t="n">
        <f aca="false">IF(AND($U141&gt;CC$6,$U141&lt;=CD$6),+$T141,0)</f>
        <v>0</v>
      </c>
      <c r="CE141" s="87" t="n">
        <f aca="false">IF(AND($U141&gt;CD$6,$U141&lt;=CE$6),+$T141,0)</f>
        <v>0</v>
      </c>
      <c r="CF141" s="87" t="n">
        <f aca="false">IF(AND($U141&gt;CE$6,$U141&lt;=CF$6),+$T141,0)</f>
        <v>0</v>
      </c>
      <c r="CG141" s="87" t="n">
        <f aca="false">IF(AND($U141&gt;CF$6,$U141&lt;=CG$6),+$T141,0)</f>
        <v>0</v>
      </c>
      <c r="CH141" s="87" t="n">
        <f aca="false">IF(AND($U141&gt;CG$6,$U141&lt;=CH$6),+$T141,0)</f>
        <v>0</v>
      </c>
      <c r="CI141" s="87" t="n">
        <f aca="false">IF(AND($U141&gt;CH$6,$U141&lt;=CI$6),+$T141,0)</f>
        <v>0</v>
      </c>
      <c r="CJ141" s="87" t="n">
        <f aca="false">IF(AND($U141&gt;CI$6,$U141&lt;=CJ$6),+$T141,0)</f>
        <v>0</v>
      </c>
      <c r="CK141" s="87" t="n">
        <f aca="false">IF(AND($U141&gt;CJ$6,$U141&lt;=CK$6),+$T141,0)</f>
        <v>0</v>
      </c>
      <c r="CL141" s="87" t="n">
        <f aca="false">IF(AND($U141&gt;CK$6,$U141&lt;=CL$6),+$T141,0)</f>
        <v>0</v>
      </c>
      <c r="CM141" s="87" t="n">
        <f aca="false">IF(AND($U141&gt;CL$6,$U141&lt;=CM$6),+$T141,0)</f>
        <v>0</v>
      </c>
      <c r="CN141" s="87" t="n">
        <f aca="false">IF(AND($U141&gt;CM$6,$U141&lt;=CN$6),+$T141,0)</f>
        <v>0</v>
      </c>
      <c r="CO141" s="87" t="n">
        <f aca="false">IF(AND($U141&gt;CN$6,$U141&lt;=CO$6),+$T141,0)</f>
        <v>0</v>
      </c>
      <c r="CP141" s="87" t="n">
        <f aca="false">IF(AND($U141&gt;CO$6,$U141&lt;=CP$6),+$T141,0)</f>
        <v>0</v>
      </c>
      <c r="CQ141" s="87" t="n">
        <f aca="false">IF(AND($U141&gt;CP$6,$U141&lt;=CQ$6),+$T141,0)</f>
        <v>0</v>
      </c>
      <c r="CR141" s="87" t="n">
        <f aca="false">IF(AND($U141&gt;CQ$6,$U141&lt;=CR$6),+$T141,0)</f>
        <v>0</v>
      </c>
      <c r="CS141" s="87" t="n">
        <f aca="false">IF(AND($U141&gt;CR$6,$U141&lt;=CS$6),+$T141,0)</f>
        <v>0</v>
      </c>
      <c r="CT141" s="87" t="n">
        <f aca="false">IF(AND($U141&gt;CS$6,$U141&lt;=CT$6),+$T141,0)</f>
        <v>0</v>
      </c>
      <c r="CU141" s="87" t="n">
        <f aca="false">IF(AND($U141&gt;CT$6,$U141&lt;=CU$6),+$T141,0)</f>
        <v>0</v>
      </c>
      <c r="CV141" s="87" t="n">
        <f aca="false">IF(AND($U141&gt;CU$6,$U141&lt;=CV$6),+$T141,0)</f>
        <v>0</v>
      </c>
      <c r="CW141" s="87" t="n">
        <f aca="false">IF(AND($U141&gt;CV$6,$U141&lt;=CW$6),+$T141,0)</f>
        <v>0</v>
      </c>
      <c r="CX141" s="87" t="n">
        <f aca="false">IF(AND($U141&gt;CW$6,$U141&lt;=CX$6),+$T141,0)</f>
        <v>0</v>
      </c>
      <c r="CY141" s="87" t="n">
        <f aca="false">IF(AND($U141&gt;CX$6,$U141&lt;=CY$6),+$T141,0)</f>
        <v>0</v>
      </c>
      <c r="CZ141" s="87" t="n">
        <f aca="false">IF(AND($U141&gt;CY$6,$U141&lt;=CZ$6),+$T141,0)</f>
        <v>0</v>
      </c>
      <c r="DA141" s="87" t="n">
        <f aca="false">IF(AND($U141&gt;CZ$6,$U141&lt;=DA$6),+$T141,0)</f>
        <v>0</v>
      </c>
      <c r="DB141" s="87" t="n">
        <f aca="false">IF(AND($U141&gt;DA$6,$U141&lt;=DB$6),+$T141,0)</f>
        <v>0</v>
      </c>
      <c r="DC141" s="87" t="n">
        <f aca="false">IF(AND($U141&gt;DB$6,$U141&lt;=DC$6),+$T141,0)</f>
        <v>0</v>
      </c>
      <c r="DD141" s="87" t="n">
        <f aca="false">IF(AND($U141&gt;DC$6,$U141&lt;=DD$6),+$T141,0)</f>
        <v>0</v>
      </c>
      <c r="DE141" s="87" t="n">
        <f aca="false">IF(AND($U141&gt;DD$6,$U141&lt;=DE$6),+$T141,0)</f>
        <v>0</v>
      </c>
      <c r="DF141" s="87" t="n">
        <f aca="false">IF(AND($U141&gt;DE$6,$U141&lt;=DF$6),+$T141,0)</f>
        <v>0</v>
      </c>
      <c r="DG141" s="87" t="n">
        <f aca="false">IF(AND($U141&gt;DF$6,$U141&lt;=DG$6),+$T141,0)</f>
        <v>0</v>
      </c>
      <c r="DH141" s="87" t="n">
        <f aca="false">IF(AND($U141&gt;DG$6,$U141&lt;=DH$6),+$T141,0)</f>
        <v>0</v>
      </c>
      <c r="DI141" s="87" t="n">
        <f aca="false">IF(AND($U141&gt;DH$6,$U141&lt;=DI$6),+$T141,0)</f>
        <v>0</v>
      </c>
      <c r="DJ141" s="87" t="n">
        <f aca="false">IF(AND($U141&gt;DI$6,$U141&lt;=DJ$6),+$T141,0)</f>
        <v>0</v>
      </c>
      <c r="DK141" s="87" t="n">
        <f aca="false">IF(AND($U141&gt;DJ$6,$U141&lt;=DK$6),+$T141,0)</f>
        <v>0</v>
      </c>
      <c r="DL141" s="87" t="n">
        <f aca="false">IF(AND($U141&gt;DK$6,$U141&lt;=DL$6),+$T141,0)</f>
        <v>0</v>
      </c>
      <c r="DM141" s="87" t="n">
        <f aca="false">IF(AND($U141&gt;DL$6,$U141&lt;=DM$6),+$T141,0)</f>
        <v>0</v>
      </c>
      <c r="DN141" s="87" t="n">
        <f aca="false">IF(AND($U141&gt;DM$6,$U141&lt;=DN$6),+$T141,0)</f>
        <v>0</v>
      </c>
      <c r="DO141" s="87" t="n">
        <f aca="false">IF(AND($U141&gt;DN$6,$U141&lt;=DO$6),+$T141,0)</f>
        <v>0</v>
      </c>
      <c r="DP141" s="87" t="n">
        <f aca="false">IF(AND($U141&gt;DO$6,$U141&lt;=DP$6),+$T141,0)</f>
        <v>0</v>
      </c>
      <c r="DQ141" s="87" t="n">
        <f aca="false">IF(AND($U141&gt;DP$6,$U141&lt;=DQ$6),+$T141,0)</f>
        <v>0</v>
      </c>
      <c r="DR141" s="87" t="n">
        <f aca="false">IF(AND($U141&gt;DQ$6,$U141&lt;=DR$6),+$T141,0)</f>
        <v>0</v>
      </c>
      <c r="DS141" s="87" t="n">
        <f aca="false">IF(AND($U141&gt;DR$6,$U141&lt;=DS$6),+$T141,0)</f>
        <v>0</v>
      </c>
      <c r="DT141" s="87" t="n">
        <f aca="false">IF(AND($U141&gt;DS$6,$U141&lt;=DT$6),+$T141,0)</f>
        <v>0</v>
      </c>
      <c r="DU141" s="87" t="n">
        <f aca="false">IF(AND($U141&gt;DT$6,$U141&lt;=DU$6),+$T141,0)</f>
        <v>0</v>
      </c>
      <c r="DV141" s="87" t="n">
        <f aca="false">IF(AND($U141&gt;DU$6,$U141&lt;=DV$6),+$T141,0)</f>
        <v>0</v>
      </c>
      <c r="DW141" s="87" t="n">
        <f aca="false">IF(AND($U141&gt;DV$6,$U141&lt;=DW$6),+$T141,0)</f>
        <v>0</v>
      </c>
      <c r="DX141" s="87" t="n">
        <f aca="false">IF(AND($U141&gt;DW$6,$U141&lt;=DX$6),+$T141,0)</f>
        <v>0</v>
      </c>
      <c r="DY141" s="87" t="n">
        <f aca="false">IF(AND($U141&gt;DX$6,$U141&lt;=DY$6),+$T141,0)</f>
        <v>0</v>
      </c>
      <c r="DZ141" s="87" t="n">
        <f aca="false">IF(AND($U141&gt;DY$6,$U141&lt;=DZ$6),+$T141,0)</f>
        <v>0</v>
      </c>
      <c r="EA141" s="87" t="n">
        <f aca="false">IF(AND($U141&gt;DZ$6,$U141&lt;=EA$6),+$T141,0)</f>
        <v>0</v>
      </c>
      <c r="EB141" s="87" t="n">
        <f aca="false">IF(AND($U141&gt;EA$6,$U141&lt;=EB$6),+$T141,0)</f>
        <v>0</v>
      </c>
      <c r="EC141" s="87" t="n">
        <f aca="false">IF(AND($U141&gt;EB$6,$U141&lt;=EC$6),+$T141,0)</f>
        <v>0</v>
      </c>
      <c r="ED141" s="87" t="n">
        <f aca="false">IF(AND($U141&gt;EC$6,$U141&lt;=ED$6),+$T141,0)</f>
        <v>0</v>
      </c>
      <c r="EE141" s="87" t="n">
        <f aca="false">IF(AND($U141&gt;ED$6,$U141&lt;=EE$6),+$T141,0)</f>
        <v>0</v>
      </c>
      <c r="EF141" s="87" t="n">
        <f aca="false">IF(AND($U141&gt;EE$6,$U141&lt;=EF$6),+$T141,0)</f>
        <v>0</v>
      </c>
      <c r="EG141" s="87" t="n">
        <f aca="false">IF(AND($U141&gt;EF$6,$U141&lt;=EG$6),+$T141,0)</f>
        <v>0</v>
      </c>
      <c r="EH141" s="87" t="n">
        <f aca="false">IF(AND($U141&gt;EG$6,$U141&lt;=EH$6),+$T141,0)</f>
        <v>0</v>
      </c>
      <c r="EI141" s="87" t="n">
        <f aca="false">IF(AND($U141&gt;EH$6,$U141&lt;=EI$6),+$T141,0)</f>
        <v>0</v>
      </c>
      <c r="EJ141" s="87" t="n">
        <f aca="false">IF(AND($U141&gt;EI$6,$U141&lt;=EJ$6),+$T141,0)</f>
        <v>0</v>
      </c>
      <c r="EK141" s="87" t="n">
        <f aca="false">IF(AND($U141&gt;EJ$6,$U141&lt;=EK$6),+$T141,0)</f>
        <v>0</v>
      </c>
      <c r="EL141" s="87" t="n">
        <f aca="false">IF(AND($U141&gt;EK$6,$U141&lt;=EL$6),+$T141,0)</f>
        <v>0</v>
      </c>
      <c r="EM141" s="87" t="n">
        <f aca="false">IF(AND($U141&gt;EL$6,$U141&lt;=EM$6),+$T141,0)</f>
        <v>0</v>
      </c>
      <c r="EN141" s="87" t="n">
        <f aca="false">IF(AND($U141&gt;EM$6,$U141&lt;=EN$6),+$T141,0)</f>
        <v>0</v>
      </c>
      <c r="EO141" s="87" t="n">
        <f aca="false">IF(AND($U141&gt;EN$6,$U141&lt;=EO$6),+$T141,0)</f>
        <v>0</v>
      </c>
      <c r="EP141" s="87" t="n">
        <f aca="false">IF(AND($U141&gt;EO$6,$U141&lt;=EP$6),+$T141,0)</f>
        <v>0</v>
      </c>
      <c r="EQ141" s="87" t="n">
        <f aca="false">IF(AND($U141&gt;EP$6,$U141&lt;=EQ$6),+$T141,0)</f>
        <v>0</v>
      </c>
      <c r="ER141" s="87" t="n">
        <f aca="false">IF(AND($U141&gt;EQ$6,$U141&lt;=ER$6),+$T141,0)</f>
        <v>0</v>
      </c>
      <c r="ES141" s="87" t="n">
        <f aca="false">IF(AND($U141&gt;ER$6,$U141&lt;=ES$6),+$T141,0)</f>
        <v>0</v>
      </c>
      <c r="ET141" s="87" t="n">
        <f aca="false">IF(AND($U141&gt;ES$6,$U141&lt;=ET$6),+$T141,0)</f>
        <v>0</v>
      </c>
      <c r="EU141" s="87" t="n">
        <f aca="false">IF(AND($U141&gt;ET$6,$U141&lt;=EU$6),+$T141,0)</f>
        <v>0</v>
      </c>
      <c r="EV141" s="87" t="n">
        <f aca="false">IF(AND($U141&gt;EU$6,$U141&lt;=EV$6),+$T141,0)</f>
        <v>0</v>
      </c>
      <c r="EW141" s="87" t="n">
        <f aca="false">IF(AND($U141&gt;EV$6,$U141&lt;=EW$6),+$T141,0)</f>
        <v>0</v>
      </c>
      <c r="EX141" s="87" t="n">
        <f aca="false">IF(AND($U141&gt;EW$6,$U141&lt;=EX$6),+$T141,0)</f>
        <v>0</v>
      </c>
      <c r="EY141" s="87" t="n">
        <f aca="false">IF(AND($U141&gt;EX$6,$U141&lt;=EY$6),+$T141,0)</f>
        <v>0</v>
      </c>
      <c r="EZ141" s="87" t="n">
        <f aca="false">IF(AND($U141&gt;EY$6,$U141&lt;=EZ$6),+$T141,0)</f>
        <v>0</v>
      </c>
      <c r="FA141" s="87" t="n">
        <f aca="false">IF(AND($U141&gt;EZ$6,$U141&lt;=FA$6),+$T141,0)</f>
        <v>0</v>
      </c>
      <c r="FB141" s="87" t="n">
        <f aca="false">IF(AND($U141&gt;FA$6,$U141&lt;=FB$6),+$T141,0)</f>
        <v>0</v>
      </c>
      <c r="FC141" s="87" t="n">
        <f aca="false">IF(AND($U141&gt;FB$6,$U141&lt;=FC$6),+$T141,0)</f>
        <v>0</v>
      </c>
      <c r="FD141" s="87" t="n">
        <f aca="false">IF(AND($U141&gt;FC$6,$U141&lt;=FD$6),+$T141,0)</f>
        <v>0</v>
      </c>
      <c r="FE141" s="87" t="n">
        <f aca="false">IF(AND($U141&gt;FD$6,$U141&lt;=FE$6),+$T141,0)</f>
        <v>0</v>
      </c>
      <c r="FF141" s="87" t="n">
        <f aca="false">IF(AND($U141&gt;FE$6,$U141&lt;=FF$6),+$T141,0)</f>
        <v>0</v>
      </c>
      <c r="FG141" s="87" t="n">
        <f aca="false">IF(AND($U141&gt;FF$6,$U141&lt;=FG$6),+$T141,0)</f>
        <v>0</v>
      </c>
      <c r="FH141" s="87" t="n">
        <f aca="false">IF(AND($U141&gt;FG$6,$U141&lt;=FH$6),+$T141,0)</f>
        <v>0</v>
      </c>
      <c r="FI141" s="87" t="n">
        <f aca="false">IF(AND($U141&gt;FH$6,$U141&lt;=FI$6),+$T141,0)</f>
        <v>0</v>
      </c>
      <c r="FJ141" s="87" t="n">
        <f aca="false">IF(AND($U141&gt;FI$6,$U141&lt;=FJ$6),+$T141,0)</f>
        <v>0</v>
      </c>
      <c r="FK141" s="87" t="n">
        <f aca="false">IF(AND($U141&gt;FJ$6,$U141&lt;=FK$6),+$T141,0)</f>
        <v>0</v>
      </c>
      <c r="FL141" s="87" t="n">
        <f aca="false">IF(AND($U141&gt;FK$6,$U141&lt;=FL$6),+$T141,0)</f>
        <v>0</v>
      </c>
      <c r="FM141" s="87" t="n">
        <f aca="false">IF(AND($U141&gt;FL$6,$U141&lt;=FM$6),+$T141,0)</f>
        <v>0</v>
      </c>
      <c r="FN141" s="87" t="n">
        <f aca="false">IF(AND($U141&gt;FM$6,$U141&lt;=FN$6),+$T141,0)</f>
        <v>0</v>
      </c>
      <c r="FO141" s="87" t="n">
        <f aca="false">IF(AND($U141&gt;FN$6,$U141&lt;=FO$6),+$T141,0)</f>
        <v>0</v>
      </c>
      <c r="FP141" s="87" t="n">
        <f aca="false">IF(AND($U141&gt;FO$6,$U141&lt;=FP$6),+$T141,0)</f>
        <v>0</v>
      </c>
      <c r="FQ141" s="87" t="n">
        <f aca="false">IF(AND($U141&gt;FP$6,$U141&lt;=FQ$6),+$T141,0)</f>
        <v>0</v>
      </c>
      <c r="FR141" s="87" t="n">
        <f aca="false">IF(AND($U141&gt;FQ$6,$U141&lt;=FR$6),+$T141,0)</f>
        <v>0</v>
      </c>
      <c r="FS141" s="87" t="n">
        <f aca="false">IF(AND($U141&gt;FR$6,$U141&lt;=FS$6),+$T141,0)</f>
        <v>0</v>
      </c>
      <c r="FT141" s="87" t="n">
        <f aca="false">IF(AND($U141&gt;FS$6,$U141&lt;=FT$6),+$T141,0)</f>
        <v>0</v>
      </c>
      <c r="FU141" s="87" t="n">
        <f aca="false">IF(AND($U141&gt;FT$6,$U141&lt;=FU$6),+$T141,0)</f>
        <v>0</v>
      </c>
      <c r="FV141" s="87" t="n">
        <f aca="false">IF(AND($U141&gt;FU$6,$U141&lt;=FV$6),+$T141,0)</f>
        <v>0</v>
      </c>
      <c r="FW141" s="87" t="n">
        <f aca="false">IF(AND($U141&gt;FV$6,$U141&lt;=FW$6),+$T141,0)</f>
        <v>0</v>
      </c>
      <c r="FX141" s="87" t="n">
        <f aca="false">IF(AND($U141&gt;FW$6,$U141&lt;=FX$6),+$T141,0)</f>
        <v>0</v>
      </c>
      <c r="FY141" s="87" t="n">
        <f aca="false">IF(AND($U141&gt;FX$6,$U141&lt;=FY$6),+$T141,0)</f>
        <v>0</v>
      </c>
      <c r="FZ141" s="87" t="n">
        <f aca="false">IF(AND($U141&gt;FY$6,$U141&lt;=FZ$6),+$T141,0)</f>
        <v>0</v>
      </c>
      <c r="GA141" s="87" t="n">
        <f aca="false">IF(AND($U141&gt;FZ$6,$U141&lt;=GA$6),+$T141,0)</f>
        <v>0</v>
      </c>
      <c r="GB141" s="87" t="n">
        <f aca="false">IF(AND($U141&gt;GA$6,$U141&lt;=GB$6),+$T141,0)</f>
        <v>213.75</v>
      </c>
      <c r="GC141" s="18"/>
      <c r="GD141" s="65" t="n">
        <f aca="false">SUM($X141:$GC141)</f>
        <v>213.75</v>
      </c>
      <c r="GE141" s="65" t="n">
        <f aca="false">+GD141-T141</f>
        <v>0</v>
      </c>
      <c r="GF141" s="18"/>
      <c r="GG141" s="18"/>
      <c r="GH141" s="18"/>
      <c r="GI141" s="18"/>
      <c r="GJ141" s="18"/>
      <c r="GK141" s="18"/>
      <c r="GL141" s="18"/>
      <c r="GM141" s="18"/>
      <c r="GN141" s="18"/>
      <c r="GO141" s="18"/>
      <c r="GP141" s="18"/>
      <c r="GQ141" s="18"/>
      <c r="GR141" s="18"/>
      <c r="GS141" s="18"/>
      <c r="GT141" s="18"/>
      <c r="GU141" s="18"/>
      <c r="GV141" s="18"/>
      <c r="GW141" s="18"/>
      <c r="GX141" s="18"/>
      <c r="GY141" s="18"/>
      <c r="GZ141" s="18"/>
      <c r="HA141" s="18"/>
      <c r="HB141" s="18"/>
      <c r="HC141" s="18"/>
      <c r="HD141" s="18"/>
      <c r="HE141" s="18"/>
      <c r="HF141" s="18"/>
      <c r="HG141" s="18"/>
      <c r="HH141" s="18"/>
      <c r="HI141" s="18"/>
      <c r="HJ141" s="18"/>
      <c r="HK141" s="18"/>
      <c r="HL141" s="18"/>
      <c r="HM141" s="18"/>
      <c r="HN141" s="18"/>
      <c r="HO141" s="18"/>
      <c r="HP141" s="18"/>
      <c r="HQ141" s="18"/>
      <c r="HR141" s="18"/>
      <c r="HS141" s="18"/>
      <c r="HT141" s="18"/>
      <c r="HU141" s="18"/>
      <c r="HV141" s="18"/>
      <c r="HW141" s="18"/>
      <c r="HX141" s="18"/>
      <c r="HY141" s="18"/>
      <c r="HZ141" s="18"/>
      <c r="IA141" s="18"/>
      <c r="IB141" s="18"/>
      <c r="IC141" s="18"/>
      <c r="ID141" s="18"/>
      <c r="IE141" s="18"/>
      <c r="IF141" s="18"/>
      <c r="IG141" s="18"/>
      <c r="IH141" s="18"/>
      <c r="II141" s="18"/>
      <c r="IJ141" s="18"/>
      <c r="IK141" s="18"/>
      <c r="IL141" s="18"/>
      <c r="IM141" s="18"/>
      <c r="IN141" s="18"/>
      <c r="IO141" s="18"/>
      <c r="IP141" s="18"/>
      <c r="IQ141" s="18"/>
      <c r="IR141" s="18"/>
      <c r="IS141" s="18"/>
      <c r="IT141" s="18"/>
      <c r="IU141" s="18"/>
      <c r="IV141" s="18"/>
      <c r="IW141" s="18"/>
    </row>
    <row r="142" customFormat="false" ht="12.75" hidden="false" customHeight="false" outlineLevel="0" collapsed="false">
      <c r="A142" s="96" t="n">
        <v>6</v>
      </c>
      <c r="B142" s="86" t="s">
        <v>260</v>
      </c>
      <c r="C142" s="97" t="s">
        <v>256</v>
      </c>
      <c r="D142" s="98" t="s">
        <v>295</v>
      </c>
      <c r="E142" s="44" t="s">
        <v>378</v>
      </c>
      <c r="F142" s="99" t="n">
        <v>37134</v>
      </c>
      <c r="G142" s="44"/>
      <c r="H142" s="100" t="s">
        <v>123</v>
      </c>
      <c r="I142" s="35" t="s">
        <v>388</v>
      </c>
      <c r="J142" s="39"/>
      <c r="K142" s="39"/>
      <c r="L142" s="101" t="s">
        <v>284</v>
      </c>
      <c r="M142" s="35" t="s">
        <v>304</v>
      </c>
      <c r="N142" s="35"/>
      <c r="O142" s="101"/>
      <c r="P142" s="101" t="s">
        <v>287</v>
      </c>
      <c r="Q142" s="101"/>
      <c r="R142" s="55" t="n">
        <v>150</v>
      </c>
      <c r="S142" s="101" t="s">
        <v>288</v>
      </c>
      <c r="T142" s="55" t="n">
        <f aca="false">IF($S142="USD",+$R142,VLOOKUP($S142,Rates!$A$3:$C$7,3)*$R142)</f>
        <v>150</v>
      </c>
      <c r="U142" s="102" t="n">
        <v>55470</v>
      </c>
      <c r="V142" s="18"/>
      <c r="W142" s="18"/>
      <c r="X142" s="87" t="n">
        <f aca="false">IF(AND($U142&gt;W$6,$U142&lt;=X$6),+$T142,0)</f>
        <v>0</v>
      </c>
      <c r="Y142" s="87" t="n">
        <f aca="false">IF(AND($U142&gt;X$6,$U142&lt;=Y$6),+$T142,0)</f>
        <v>0</v>
      </c>
      <c r="Z142" s="87" t="n">
        <f aca="false">IF(AND($U142&gt;Y$6,$U142&lt;=Z$6),+$T142,0)</f>
        <v>0</v>
      </c>
      <c r="AA142" s="87" t="n">
        <f aca="false">IF(AND($U142&gt;Z$6,$U142&lt;=AA$6),+$T142,0)</f>
        <v>0</v>
      </c>
      <c r="AB142" s="87" t="n">
        <f aca="false">IF(AND($U142&gt;AA$6,$U142&lt;=AB$6),+$T142,0)</f>
        <v>0</v>
      </c>
      <c r="AC142" s="87" t="n">
        <f aca="false">IF(AND($U142&gt;AB$6,$U142&lt;=AC$6),+$T142,0)</f>
        <v>0</v>
      </c>
      <c r="AD142" s="87" t="n">
        <f aca="false">IF(AND($U142&gt;AC$6,$U142&lt;=AD$6),+$T142,0)</f>
        <v>0</v>
      </c>
      <c r="AE142" s="87" t="n">
        <f aca="false">IF(AND($U142&gt;AD$6,$U142&lt;=AE$6),+$T142,0)</f>
        <v>0</v>
      </c>
      <c r="AF142" s="87" t="n">
        <f aca="false">IF(AND($U142&gt;AE$6,$U142&lt;=AF$6),+$T142,0)</f>
        <v>0</v>
      </c>
      <c r="AG142" s="87" t="n">
        <f aca="false">IF(AND($U142&gt;AF$6,$U142&lt;=AG$6),+$T142,0)</f>
        <v>0</v>
      </c>
      <c r="AH142" s="87" t="n">
        <f aca="false">IF(AND($U142&gt;AG$6,$U142&lt;=AH$6),+$T142,0)</f>
        <v>0</v>
      </c>
      <c r="AI142" s="87" t="n">
        <f aca="false">IF(AND($U142&gt;AH$6,$U142&lt;=AI$6),+$T142,0)</f>
        <v>0</v>
      </c>
      <c r="AJ142" s="87" t="n">
        <f aca="false">IF(AND($U142&gt;AI$6,$U142&lt;=AJ$6),+$T142,0)</f>
        <v>0</v>
      </c>
      <c r="AK142" s="87" t="n">
        <f aca="false">IF(AND($U142&gt;AJ$6,$U142&lt;=AK$6),+$T142,0)</f>
        <v>0</v>
      </c>
      <c r="AL142" s="87" t="n">
        <f aca="false">IF(AND($U142&gt;AK$6,$U142&lt;=AL$6),+$T142,0)</f>
        <v>0</v>
      </c>
      <c r="AM142" s="87" t="n">
        <f aca="false">IF(AND($U142&gt;AL$6,$U142&lt;=AM$6),+$T142,0)</f>
        <v>0</v>
      </c>
      <c r="AN142" s="87" t="n">
        <f aca="false">IF(AND($U142&gt;AM$6,$U142&lt;=AN$6),+$T142,0)</f>
        <v>0</v>
      </c>
      <c r="AO142" s="87" t="n">
        <f aca="false">IF(AND($U142&gt;AN$6,$U142&lt;=AO$6),+$T142,0)</f>
        <v>0</v>
      </c>
      <c r="AP142" s="87" t="n">
        <f aca="false">IF(AND($U142&gt;AO$6,$U142&lt;=AP$6),+$T142,0)</f>
        <v>0</v>
      </c>
      <c r="AQ142" s="87" t="n">
        <f aca="false">IF(AND($U142&gt;AP$6,$U142&lt;=AQ$6),+$T142,0)</f>
        <v>0</v>
      </c>
      <c r="AR142" s="87" t="n">
        <f aca="false">IF(AND($U142&gt;AQ$6,$U142&lt;=AR$6),+$T142,0)</f>
        <v>0</v>
      </c>
      <c r="AS142" s="87" t="n">
        <f aca="false">IF(AND($U142&gt;AR$6,$U142&lt;=AS$6),+$T142,0)</f>
        <v>0</v>
      </c>
      <c r="AT142" s="87" t="n">
        <f aca="false">IF(AND($U142&gt;AS$6,$U142&lt;=AT$6),+$T142,0)</f>
        <v>0</v>
      </c>
      <c r="AU142" s="87" t="n">
        <f aca="false">IF(AND($U142&gt;AT$6,$U142&lt;=AU$6),+$T142,0)</f>
        <v>0</v>
      </c>
      <c r="AV142" s="87" t="n">
        <f aca="false">IF(AND($U142&gt;AU$6,$U142&lt;=AV$6),+$T142,0)</f>
        <v>0</v>
      </c>
      <c r="AW142" s="87" t="n">
        <f aca="false">IF(AND($U142&gt;AV$6,$U142&lt;=AW$6),+$T142,0)</f>
        <v>0</v>
      </c>
      <c r="AX142" s="87" t="n">
        <f aca="false">IF(AND($U142&gt;AW$6,$U142&lt;=AX$6),+$T142,0)</f>
        <v>0</v>
      </c>
      <c r="AY142" s="87" t="n">
        <f aca="false">IF(AND($U142&gt;AX$6,$U142&lt;=AY$6),+$T142,0)</f>
        <v>0</v>
      </c>
      <c r="AZ142" s="87" t="n">
        <f aca="false">IF(AND($U142&gt;AY$6,$U142&lt;=AZ$6),+$T142,0)</f>
        <v>0</v>
      </c>
      <c r="BA142" s="87" t="n">
        <f aca="false">IF(AND($U142&gt;AZ$6,$U142&lt;=BA$6),+$T142,0)</f>
        <v>0</v>
      </c>
      <c r="BB142" s="87" t="n">
        <f aca="false">IF(AND($U142&gt;BA$6,$U142&lt;=BB$6),+$T142,0)</f>
        <v>0</v>
      </c>
      <c r="BC142" s="87" t="n">
        <f aca="false">IF(AND($U142&gt;BB$6,$U142&lt;=BC$6),+$T142,0)</f>
        <v>0</v>
      </c>
      <c r="BD142" s="87" t="n">
        <f aca="false">IF(AND($U142&gt;BC$6,$U142&lt;=BD$6),+$T142,0)</f>
        <v>0</v>
      </c>
      <c r="BE142" s="87" t="n">
        <f aca="false">IF(AND($U142&gt;BD$6,$U142&lt;=BE$6),+$T142,0)</f>
        <v>0</v>
      </c>
      <c r="BF142" s="87" t="n">
        <f aca="false">IF(AND($U142&gt;BE$6,$U142&lt;=BF$6),+$T142,0)</f>
        <v>0</v>
      </c>
      <c r="BG142" s="87" t="n">
        <f aca="false">IF(AND($U142&gt;BF$6,$U142&lt;=BG$6),+$T142,0)</f>
        <v>0</v>
      </c>
      <c r="BH142" s="87" t="n">
        <f aca="false">IF(AND($U142&gt;BG$6,$U142&lt;=BH$6),+$T142,0)</f>
        <v>0</v>
      </c>
      <c r="BI142" s="87" t="n">
        <f aca="false">IF(AND($U142&gt;BH$6,$U142&lt;=BI$6),+$T142,0)</f>
        <v>0</v>
      </c>
      <c r="BJ142" s="87" t="n">
        <f aca="false">IF(AND($U142&gt;BI$6,$U142&lt;=BJ$6),+$T142,0)</f>
        <v>0</v>
      </c>
      <c r="BK142" s="87" t="n">
        <f aca="false">IF(AND($U142&gt;BJ$6,$U142&lt;=BK$6),+$T142,0)</f>
        <v>0</v>
      </c>
      <c r="BL142" s="87" t="n">
        <f aca="false">IF(AND($U142&gt;BK$6,$U142&lt;=BL$6),+$T142,0)</f>
        <v>0</v>
      </c>
      <c r="BM142" s="87" t="n">
        <f aca="false">IF(AND($U142&gt;BL$6,$U142&lt;=BM$6),+$T142,0)</f>
        <v>0</v>
      </c>
      <c r="BN142" s="87" t="n">
        <f aca="false">IF(AND($U142&gt;BM$6,$U142&lt;=BN$6),+$T142,0)</f>
        <v>0</v>
      </c>
      <c r="BO142" s="87" t="n">
        <f aca="false">IF(AND($U142&gt;BN$6,$U142&lt;=BO$6),+$T142,0)</f>
        <v>0</v>
      </c>
      <c r="BP142" s="87" t="n">
        <f aca="false">IF(AND($U142&gt;BO$6,$U142&lt;=BP$6),+$T142,0)</f>
        <v>0</v>
      </c>
      <c r="BQ142" s="87" t="n">
        <f aca="false">IF(AND($U142&gt;BP$6,$U142&lt;=BQ$6),+$T142,0)</f>
        <v>0</v>
      </c>
      <c r="BR142" s="87" t="n">
        <f aca="false">IF(AND($U142&gt;BQ$6,$U142&lt;=BR$6),+$T142,0)</f>
        <v>0</v>
      </c>
      <c r="BS142" s="87" t="n">
        <f aca="false">IF(AND($U142&gt;BR$6,$U142&lt;=BS$6),+$T142,0)</f>
        <v>0</v>
      </c>
      <c r="BT142" s="87" t="n">
        <f aca="false">IF(AND($U142&gt;BS$6,$U142&lt;=BT$6),+$T142,0)</f>
        <v>0</v>
      </c>
      <c r="BU142" s="87" t="n">
        <f aca="false">IF(AND($U142&gt;BT$6,$U142&lt;=BU$6),+$T142,0)</f>
        <v>0</v>
      </c>
      <c r="BV142" s="87" t="n">
        <f aca="false">IF(AND($U142&gt;BU$6,$U142&lt;=BV$6),+$T142,0)</f>
        <v>0</v>
      </c>
      <c r="BW142" s="87" t="n">
        <f aca="false">IF(AND($U142&gt;BV$6,$U142&lt;=BW$6),+$T142,0)</f>
        <v>0</v>
      </c>
      <c r="BX142" s="87" t="n">
        <f aca="false">IF(AND($U142&gt;BW$6,$U142&lt;=BX$6),+$T142,0)</f>
        <v>0</v>
      </c>
      <c r="BY142" s="87" t="n">
        <f aca="false">IF(AND($U142&gt;BX$6,$U142&lt;=BY$6),+$T142,0)</f>
        <v>0</v>
      </c>
      <c r="BZ142" s="87" t="n">
        <f aca="false">IF(AND($U142&gt;BY$6,$U142&lt;=BZ$6),+$T142,0)</f>
        <v>0</v>
      </c>
      <c r="CA142" s="87" t="n">
        <f aca="false">IF(AND($U142&gt;BZ$6,$U142&lt;=CA$6),+$T142,0)</f>
        <v>0</v>
      </c>
      <c r="CB142" s="87" t="n">
        <f aca="false">IF(AND($U142&gt;CA$6,$U142&lt;=CB$6),+$T142,0)</f>
        <v>0</v>
      </c>
      <c r="CC142" s="87" t="n">
        <f aca="false">IF(AND($U142&gt;CB$6,$U142&lt;=CC$6),+$T142,0)</f>
        <v>0</v>
      </c>
      <c r="CD142" s="87" t="n">
        <f aca="false">IF(AND($U142&gt;CC$6,$U142&lt;=CD$6),+$T142,0)</f>
        <v>0</v>
      </c>
      <c r="CE142" s="87" t="n">
        <f aca="false">IF(AND($U142&gt;CD$6,$U142&lt;=CE$6),+$T142,0)</f>
        <v>0</v>
      </c>
      <c r="CF142" s="87" t="n">
        <f aca="false">IF(AND($U142&gt;CE$6,$U142&lt;=CF$6),+$T142,0)</f>
        <v>0</v>
      </c>
      <c r="CG142" s="87" t="n">
        <f aca="false">IF(AND($U142&gt;CF$6,$U142&lt;=CG$6),+$T142,0)</f>
        <v>0</v>
      </c>
      <c r="CH142" s="87" t="n">
        <f aca="false">IF(AND($U142&gt;CG$6,$U142&lt;=CH$6),+$T142,0)</f>
        <v>0</v>
      </c>
      <c r="CI142" s="87" t="n">
        <f aca="false">IF(AND($U142&gt;CH$6,$U142&lt;=CI$6),+$T142,0)</f>
        <v>0</v>
      </c>
      <c r="CJ142" s="87" t="n">
        <f aca="false">IF(AND($U142&gt;CI$6,$U142&lt;=CJ$6),+$T142,0)</f>
        <v>0</v>
      </c>
      <c r="CK142" s="87" t="n">
        <f aca="false">IF(AND($U142&gt;CJ$6,$U142&lt;=CK$6),+$T142,0)</f>
        <v>0</v>
      </c>
      <c r="CL142" s="87" t="n">
        <f aca="false">IF(AND($U142&gt;CK$6,$U142&lt;=CL$6),+$T142,0)</f>
        <v>0</v>
      </c>
      <c r="CM142" s="87" t="n">
        <f aca="false">IF(AND($U142&gt;CL$6,$U142&lt;=CM$6),+$T142,0)</f>
        <v>0</v>
      </c>
      <c r="CN142" s="87" t="n">
        <f aca="false">IF(AND($U142&gt;CM$6,$U142&lt;=CN$6),+$T142,0)</f>
        <v>0</v>
      </c>
      <c r="CO142" s="87" t="n">
        <f aca="false">IF(AND($U142&gt;CN$6,$U142&lt;=CO$6),+$T142,0)</f>
        <v>0</v>
      </c>
      <c r="CP142" s="87" t="n">
        <f aca="false">IF(AND($U142&gt;CO$6,$U142&lt;=CP$6),+$T142,0)</f>
        <v>0</v>
      </c>
      <c r="CQ142" s="87" t="n">
        <f aca="false">IF(AND($U142&gt;CP$6,$U142&lt;=CQ$6),+$T142,0)</f>
        <v>0</v>
      </c>
      <c r="CR142" s="87" t="n">
        <f aca="false">IF(AND($U142&gt;CQ$6,$U142&lt;=CR$6),+$T142,0)</f>
        <v>0</v>
      </c>
      <c r="CS142" s="87" t="n">
        <f aca="false">IF(AND($U142&gt;CR$6,$U142&lt;=CS$6),+$T142,0)</f>
        <v>0</v>
      </c>
      <c r="CT142" s="87" t="n">
        <f aca="false">IF(AND($U142&gt;CS$6,$U142&lt;=CT$6),+$T142,0)</f>
        <v>0</v>
      </c>
      <c r="CU142" s="87" t="n">
        <f aca="false">IF(AND($U142&gt;CT$6,$U142&lt;=CU$6),+$T142,0)</f>
        <v>0</v>
      </c>
      <c r="CV142" s="87" t="n">
        <f aca="false">IF(AND($U142&gt;CU$6,$U142&lt;=CV$6),+$T142,0)</f>
        <v>0</v>
      </c>
      <c r="CW142" s="87" t="n">
        <f aca="false">IF(AND($U142&gt;CV$6,$U142&lt;=CW$6),+$T142,0)</f>
        <v>0</v>
      </c>
      <c r="CX142" s="87" t="n">
        <f aca="false">IF(AND($U142&gt;CW$6,$U142&lt;=CX$6),+$T142,0)</f>
        <v>0</v>
      </c>
      <c r="CY142" s="87" t="n">
        <f aca="false">IF(AND($U142&gt;CX$6,$U142&lt;=CY$6),+$T142,0)</f>
        <v>0</v>
      </c>
      <c r="CZ142" s="87" t="n">
        <f aca="false">IF(AND($U142&gt;CY$6,$U142&lt;=CZ$6),+$T142,0)</f>
        <v>0</v>
      </c>
      <c r="DA142" s="87" t="n">
        <f aca="false">IF(AND($U142&gt;CZ$6,$U142&lt;=DA$6),+$T142,0)</f>
        <v>0</v>
      </c>
      <c r="DB142" s="87" t="n">
        <f aca="false">IF(AND($U142&gt;DA$6,$U142&lt;=DB$6),+$T142,0)</f>
        <v>0</v>
      </c>
      <c r="DC142" s="87" t="n">
        <f aca="false">IF(AND($U142&gt;DB$6,$U142&lt;=DC$6),+$T142,0)</f>
        <v>0</v>
      </c>
      <c r="DD142" s="87" t="n">
        <f aca="false">IF(AND($U142&gt;DC$6,$U142&lt;=DD$6),+$T142,0)</f>
        <v>0</v>
      </c>
      <c r="DE142" s="87" t="n">
        <f aca="false">IF(AND($U142&gt;DD$6,$U142&lt;=DE$6),+$T142,0)</f>
        <v>0</v>
      </c>
      <c r="DF142" s="87" t="n">
        <f aca="false">IF(AND($U142&gt;DE$6,$U142&lt;=DF$6),+$T142,0)</f>
        <v>0</v>
      </c>
      <c r="DG142" s="87" t="n">
        <f aca="false">IF(AND($U142&gt;DF$6,$U142&lt;=DG$6),+$T142,0)</f>
        <v>0</v>
      </c>
      <c r="DH142" s="87" t="n">
        <f aca="false">IF(AND($U142&gt;DG$6,$U142&lt;=DH$6),+$T142,0)</f>
        <v>0</v>
      </c>
      <c r="DI142" s="87" t="n">
        <f aca="false">IF(AND($U142&gt;DH$6,$U142&lt;=DI$6),+$T142,0)</f>
        <v>0</v>
      </c>
      <c r="DJ142" s="87" t="n">
        <f aca="false">IF(AND($U142&gt;DI$6,$U142&lt;=DJ$6),+$T142,0)</f>
        <v>0</v>
      </c>
      <c r="DK142" s="87" t="n">
        <f aca="false">IF(AND($U142&gt;DJ$6,$U142&lt;=DK$6),+$T142,0)</f>
        <v>0</v>
      </c>
      <c r="DL142" s="87" t="n">
        <f aca="false">IF(AND($U142&gt;DK$6,$U142&lt;=DL$6),+$T142,0)</f>
        <v>0</v>
      </c>
      <c r="DM142" s="87" t="n">
        <f aca="false">IF(AND($U142&gt;DL$6,$U142&lt;=DM$6),+$T142,0)</f>
        <v>0</v>
      </c>
      <c r="DN142" s="87" t="n">
        <f aca="false">IF(AND($U142&gt;DM$6,$U142&lt;=DN$6),+$T142,0)</f>
        <v>0</v>
      </c>
      <c r="DO142" s="87" t="n">
        <f aca="false">IF(AND($U142&gt;DN$6,$U142&lt;=DO$6),+$T142,0)</f>
        <v>0</v>
      </c>
      <c r="DP142" s="87" t="n">
        <f aca="false">IF(AND($U142&gt;DO$6,$U142&lt;=DP$6),+$T142,0)</f>
        <v>0</v>
      </c>
      <c r="DQ142" s="87" t="n">
        <f aca="false">IF(AND($U142&gt;DP$6,$U142&lt;=DQ$6),+$T142,0)</f>
        <v>0</v>
      </c>
      <c r="DR142" s="87" t="n">
        <f aca="false">IF(AND($U142&gt;DQ$6,$U142&lt;=DR$6),+$T142,0)</f>
        <v>0</v>
      </c>
      <c r="DS142" s="87" t="n">
        <f aca="false">IF(AND($U142&gt;DR$6,$U142&lt;=DS$6),+$T142,0)</f>
        <v>0</v>
      </c>
      <c r="DT142" s="87" t="n">
        <f aca="false">IF(AND($U142&gt;DS$6,$U142&lt;=DT$6),+$T142,0)</f>
        <v>0</v>
      </c>
      <c r="DU142" s="87" t="n">
        <f aca="false">IF(AND($U142&gt;DT$6,$U142&lt;=DU$6),+$T142,0)</f>
        <v>0</v>
      </c>
      <c r="DV142" s="87" t="n">
        <f aca="false">IF(AND($U142&gt;DU$6,$U142&lt;=DV$6),+$T142,0)</f>
        <v>0</v>
      </c>
      <c r="DW142" s="87" t="n">
        <f aca="false">IF(AND($U142&gt;DV$6,$U142&lt;=DW$6),+$T142,0)</f>
        <v>0</v>
      </c>
      <c r="DX142" s="87" t="n">
        <f aca="false">IF(AND($U142&gt;DW$6,$U142&lt;=DX$6),+$T142,0)</f>
        <v>0</v>
      </c>
      <c r="DY142" s="87" t="n">
        <f aca="false">IF(AND($U142&gt;DX$6,$U142&lt;=DY$6),+$T142,0)</f>
        <v>0</v>
      </c>
      <c r="DZ142" s="87" t="n">
        <f aca="false">IF(AND($U142&gt;DY$6,$U142&lt;=DZ$6),+$T142,0)</f>
        <v>0</v>
      </c>
      <c r="EA142" s="87" t="n">
        <f aca="false">IF(AND($U142&gt;DZ$6,$U142&lt;=EA$6),+$T142,0)</f>
        <v>0</v>
      </c>
      <c r="EB142" s="87" t="n">
        <f aca="false">IF(AND($U142&gt;EA$6,$U142&lt;=EB$6),+$T142,0)</f>
        <v>0</v>
      </c>
      <c r="EC142" s="87" t="n">
        <f aca="false">IF(AND($U142&gt;EB$6,$U142&lt;=EC$6),+$T142,0)</f>
        <v>0</v>
      </c>
      <c r="ED142" s="87" t="n">
        <f aca="false">IF(AND($U142&gt;EC$6,$U142&lt;=ED$6),+$T142,0)</f>
        <v>0</v>
      </c>
      <c r="EE142" s="87" t="n">
        <f aca="false">IF(AND($U142&gt;ED$6,$U142&lt;=EE$6),+$T142,0)</f>
        <v>0</v>
      </c>
      <c r="EF142" s="87" t="n">
        <f aca="false">IF(AND($U142&gt;EE$6,$U142&lt;=EF$6),+$T142,0)</f>
        <v>0</v>
      </c>
      <c r="EG142" s="87" t="n">
        <f aca="false">IF(AND($U142&gt;EF$6,$U142&lt;=EG$6),+$T142,0)</f>
        <v>0</v>
      </c>
      <c r="EH142" s="87" t="n">
        <f aca="false">IF(AND($U142&gt;EG$6,$U142&lt;=EH$6),+$T142,0)</f>
        <v>0</v>
      </c>
      <c r="EI142" s="87" t="n">
        <f aca="false">IF(AND($U142&gt;EH$6,$U142&lt;=EI$6),+$T142,0)</f>
        <v>0</v>
      </c>
      <c r="EJ142" s="87" t="n">
        <f aca="false">IF(AND($U142&gt;EI$6,$U142&lt;=EJ$6),+$T142,0)</f>
        <v>0</v>
      </c>
      <c r="EK142" s="87" t="n">
        <f aca="false">IF(AND($U142&gt;EJ$6,$U142&lt;=EK$6),+$T142,0)</f>
        <v>0</v>
      </c>
      <c r="EL142" s="87" t="n">
        <f aca="false">IF(AND($U142&gt;EK$6,$U142&lt;=EL$6),+$T142,0)</f>
        <v>0</v>
      </c>
      <c r="EM142" s="87" t="n">
        <f aca="false">IF(AND($U142&gt;EL$6,$U142&lt;=EM$6),+$T142,0)</f>
        <v>0</v>
      </c>
      <c r="EN142" s="87" t="n">
        <f aca="false">IF(AND($U142&gt;EM$6,$U142&lt;=EN$6),+$T142,0)</f>
        <v>0</v>
      </c>
      <c r="EO142" s="87" t="n">
        <f aca="false">IF(AND($U142&gt;EN$6,$U142&lt;=EO$6),+$T142,0)</f>
        <v>0</v>
      </c>
      <c r="EP142" s="87" t="n">
        <f aca="false">IF(AND($U142&gt;EO$6,$U142&lt;=EP$6),+$T142,0)</f>
        <v>0</v>
      </c>
      <c r="EQ142" s="87" t="n">
        <f aca="false">IF(AND($U142&gt;EP$6,$U142&lt;=EQ$6),+$T142,0)</f>
        <v>0</v>
      </c>
      <c r="ER142" s="87" t="n">
        <f aca="false">IF(AND($U142&gt;EQ$6,$U142&lt;=ER$6),+$T142,0)</f>
        <v>0</v>
      </c>
      <c r="ES142" s="87" t="n">
        <f aca="false">IF(AND($U142&gt;ER$6,$U142&lt;=ES$6),+$T142,0)</f>
        <v>0</v>
      </c>
      <c r="ET142" s="87" t="n">
        <f aca="false">IF(AND($U142&gt;ES$6,$U142&lt;=ET$6),+$T142,0)</f>
        <v>0</v>
      </c>
      <c r="EU142" s="87" t="n">
        <f aca="false">IF(AND($U142&gt;ET$6,$U142&lt;=EU$6),+$T142,0)</f>
        <v>0</v>
      </c>
      <c r="EV142" s="87" t="n">
        <f aca="false">IF(AND($U142&gt;EU$6,$U142&lt;=EV$6),+$T142,0)</f>
        <v>0</v>
      </c>
      <c r="EW142" s="87" t="n">
        <f aca="false">IF(AND($U142&gt;EV$6,$U142&lt;=EW$6),+$T142,0)</f>
        <v>0</v>
      </c>
      <c r="EX142" s="87" t="n">
        <f aca="false">IF(AND($U142&gt;EW$6,$U142&lt;=EX$6),+$T142,0)</f>
        <v>0</v>
      </c>
      <c r="EY142" s="87" t="n">
        <f aca="false">IF(AND($U142&gt;EX$6,$U142&lt;=EY$6),+$T142,0)</f>
        <v>0</v>
      </c>
      <c r="EZ142" s="87" t="n">
        <f aca="false">IF(AND($U142&gt;EY$6,$U142&lt;=EZ$6),+$T142,0)</f>
        <v>0</v>
      </c>
      <c r="FA142" s="87" t="n">
        <f aca="false">IF(AND($U142&gt;EZ$6,$U142&lt;=FA$6),+$T142,0)</f>
        <v>0</v>
      </c>
      <c r="FB142" s="87" t="n">
        <f aca="false">IF(AND($U142&gt;FA$6,$U142&lt;=FB$6),+$T142,0)</f>
        <v>0</v>
      </c>
      <c r="FC142" s="87" t="n">
        <f aca="false">IF(AND($U142&gt;FB$6,$U142&lt;=FC$6),+$T142,0)</f>
        <v>0</v>
      </c>
      <c r="FD142" s="87" t="n">
        <f aca="false">IF(AND($U142&gt;FC$6,$U142&lt;=FD$6),+$T142,0)</f>
        <v>0</v>
      </c>
      <c r="FE142" s="87" t="n">
        <f aca="false">IF(AND($U142&gt;FD$6,$U142&lt;=FE$6),+$T142,0)</f>
        <v>0</v>
      </c>
      <c r="FF142" s="87" t="n">
        <f aca="false">IF(AND($U142&gt;FE$6,$U142&lt;=FF$6),+$T142,0)</f>
        <v>0</v>
      </c>
      <c r="FG142" s="87" t="n">
        <f aca="false">IF(AND($U142&gt;FF$6,$U142&lt;=FG$6),+$T142,0)</f>
        <v>0</v>
      </c>
      <c r="FH142" s="87" t="n">
        <f aca="false">IF(AND($U142&gt;FG$6,$U142&lt;=FH$6),+$T142,0)</f>
        <v>0</v>
      </c>
      <c r="FI142" s="87" t="n">
        <f aca="false">IF(AND($U142&gt;FH$6,$U142&lt;=FI$6),+$T142,0)</f>
        <v>0</v>
      </c>
      <c r="FJ142" s="87" t="n">
        <f aca="false">IF(AND($U142&gt;FI$6,$U142&lt;=FJ$6),+$T142,0)</f>
        <v>0</v>
      </c>
      <c r="FK142" s="87" t="n">
        <f aca="false">IF(AND($U142&gt;FJ$6,$U142&lt;=FK$6),+$T142,0)</f>
        <v>0</v>
      </c>
      <c r="FL142" s="87" t="n">
        <f aca="false">IF(AND($U142&gt;FK$6,$U142&lt;=FL$6),+$T142,0)</f>
        <v>0</v>
      </c>
      <c r="FM142" s="87" t="n">
        <f aca="false">IF(AND($U142&gt;FL$6,$U142&lt;=FM$6),+$T142,0)</f>
        <v>0</v>
      </c>
      <c r="FN142" s="87" t="n">
        <f aca="false">IF(AND($U142&gt;FM$6,$U142&lt;=FN$6),+$T142,0)</f>
        <v>0</v>
      </c>
      <c r="FO142" s="87" t="n">
        <f aca="false">IF(AND($U142&gt;FN$6,$U142&lt;=FO$6),+$T142,0)</f>
        <v>0</v>
      </c>
      <c r="FP142" s="87" t="n">
        <f aca="false">IF(AND($U142&gt;FO$6,$U142&lt;=FP$6),+$T142,0)</f>
        <v>0</v>
      </c>
      <c r="FQ142" s="87" t="n">
        <f aca="false">IF(AND($U142&gt;FP$6,$U142&lt;=FQ$6),+$T142,0)</f>
        <v>0</v>
      </c>
      <c r="FR142" s="87" t="n">
        <f aca="false">IF(AND($U142&gt;FQ$6,$U142&lt;=FR$6),+$T142,0)</f>
        <v>0</v>
      </c>
      <c r="FS142" s="87" t="n">
        <f aca="false">IF(AND($U142&gt;FR$6,$U142&lt;=FS$6),+$T142,0)</f>
        <v>0</v>
      </c>
      <c r="FT142" s="87" t="n">
        <f aca="false">IF(AND($U142&gt;FS$6,$U142&lt;=FT$6),+$T142,0)</f>
        <v>0</v>
      </c>
      <c r="FU142" s="87" t="n">
        <f aca="false">IF(AND($U142&gt;FT$6,$U142&lt;=FU$6),+$T142,0)</f>
        <v>0</v>
      </c>
      <c r="FV142" s="87" t="n">
        <f aca="false">IF(AND($U142&gt;FU$6,$U142&lt;=FV$6),+$T142,0)</f>
        <v>0</v>
      </c>
      <c r="FW142" s="87" t="n">
        <f aca="false">IF(AND($U142&gt;FV$6,$U142&lt;=FW$6),+$T142,0)</f>
        <v>0</v>
      </c>
      <c r="FX142" s="87" t="n">
        <f aca="false">IF(AND($U142&gt;FW$6,$U142&lt;=FX$6),+$T142,0)</f>
        <v>0</v>
      </c>
      <c r="FY142" s="87" t="n">
        <f aca="false">IF(AND($U142&gt;FX$6,$U142&lt;=FY$6),+$T142,0)</f>
        <v>0</v>
      </c>
      <c r="FZ142" s="87" t="n">
        <f aca="false">IF(AND($U142&gt;FY$6,$U142&lt;=FZ$6),+$T142,0)</f>
        <v>0</v>
      </c>
      <c r="GA142" s="87" t="n">
        <f aca="false">IF(AND($U142&gt;FZ$6,$U142&lt;=GA$6),+$T142,0)</f>
        <v>0</v>
      </c>
      <c r="GB142" s="87" t="n">
        <f aca="false">IF(AND($U142&gt;GA$6,$U142&lt;=GB$6),+$T142,0)</f>
        <v>150</v>
      </c>
      <c r="GC142" s="18"/>
      <c r="GD142" s="65" t="n">
        <f aca="false">SUM($X142:$GC142)</f>
        <v>150</v>
      </c>
      <c r="GE142" s="65" t="n">
        <f aca="false">+GD142-T142</f>
        <v>0</v>
      </c>
      <c r="GF142" s="18"/>
      <c r="GG142" s="18"/>
      <c r="GH142" s="18"/>
      <c r="GI142" s="18"/>
      <c r="GJ142" s="18"/>
      <c r="GK142" s="18"/>
      <c r="GL142" s="18"/>
      <c r="GM142" s="18"/>
      <c r="GN142" s="18"/>
      <c r="GO142" s="18"/>
      <c r="GP142" s="18"/>
      <c r="GQ142" s="18"/>
      <c r="GR142" s="18"/>
      <c r="GS142" s="18"/>
      <c r="GT142" s="18"/>
      <c r="GU142" s="18"/>
      <c r="GV142" s="18"/>
      <c r="GW142" s="18"/>
      <c r="GX142" s="18"/>
      <c r="GY142" s="18"/>
      <c r="GZ142" s="18"/>
      <c r="HA142" s="18"/>
      <c r="HB142" s="18"/>
      <c r="HC142" s="18"/>
      <c r="HD142" s="18"/>
      <c r="HE142" s="18"/>
      <c r="HF142" s="18"/>
      <c r="HG142" s="18"/>
      <c r="HH142" s="18"/>
      <c r="HI142" s="18"/>
      <c r="HJ142" s="18"/>
      <c r="HK142" s="18"/>
      <c r="HL142" s="18"/>
      <c r="HM142" s="18"/>
      <c r="HN142" s="18"/>
      <c r="HO142" s="18"/>
      <c r="HP142" s="18"/>
      <c r="HQ142" s="18"/>
      <c r="HR142" s="18"/>
      <c r="HS142" s="18"/>
      <c r="HT142" s="18"/>
      <c r="HU142" s="18"/>
      <c r="HV142" s="18"/>
      <c r="HW142" s="18"/>
      <c r="HX142" s="18"/>
      <c r="HY142" s="18"/>
      <c r="HZ142" s="18"/>
      <c r="IA142" s="18"/>
      <c r="IB142" s="18"/>
      <c r="IC142" s="18"/>
      <c r="ID142" s="18"/>
      <c r="IE142" s="18"/>
      <c r="IF142" s="18"/>
      <c r="IG142" s="18"/>
      <c r="IH142" s="18"/>
      <c r="II142" s="18"/>
      <c r="IJ142" s="18"/>
      <c r="IK142" s="18"/>
      <c r="IL142" s="18"/>
      <c r="IM142" s="18"/>
      <c r="IN142" s="18"/>
      <c r="IO142" s="18"/>
      <c r="IP142" s="18"/>
      <c r="IQ142" s="18"/>
      <c r="IR142" s="18"/>
      <c r="IS142" s="18"/>
      <c r="IT142" s="18"/>
      <c r="IU142" s="18"/>
      <c r="IV142" s="18"/>
      <c r="IW142" s="18"/>
    </row>
    <row r="143" customFormat="false" ht="12.75" hidden="false" customHeight="false" outlineLevel="0" collapsed="false">
      <c r="A143" s="96" t="n">
        <v>6</v>
      </c>
      <c r="B143" s="86" t="s">
        <v>260</v>
      </c>
      <c r="C143" s="97" t="s">
        <v>256</v>
      </c>
      <c r="D143" s="98" t="s">
        <v>295</v>
      </c>
      <c r="E143" s="44" t="s">
        <v>378</v>
      </c>
      <c r="F143" s="99" t="n">
        <v>37134</v>
      </c>
      <c r="G143" s="44"/>
      <c r="H143" s="100" t="s">
        <v>123</v>
      </c>
      <c r="I143" s="35" t="s">
        <v>389</v>
      </c>
      <c r="J143" s="39"/>
      <c r="K143" s="39"/>
      <c r="L143" s="101" t="s">
        <v>284</v>
      </c>
      <c r="M143" s="35" t="s">
        <v>304</v>
      </c>
      <c r="N143" s="35"/>
      <c r="O143" s="101"/>
      <c r="P143" s="101" t="s">
        <v>287</v>
      </c>
      <c r="Q143" s="101"/>
      <c r="R143" s="55" t="n">
        <v>200</v>
      </c>
      <c r="S143" s="101" t="s">
        <v>288</v>
      </c>
      <c r="T143" s="55" t="n">
        <f aca="false">IF($S143="USD",+$R143,VLOOKUP($S143,Rates!$A$3:$C$7,3)*$R143)</f>
        <v>200</v>
      </c>
      <c r="U143" s="102" t="n">
        <v>55470</v>
      </c>
      <c r="V143" s="18"/>
      <c r="W143" s="18"/>
      <c r="X143" s="87" t="n">
        <f aca="false">IF(AND($U143&gt;W$6,$U143&lt;=X$6),+$T143,0)</f>
        <v>0</v>
      </c>
      <c r="Y143" s="87" t="n">
        <f aca="false">IF(AND($U143&gt;X$6,$U143&lt;=Y$6),+$T143,0)</f>
        <v>0</v>
      </c>
      <c r="Z143" s="87" t="n">
        <f aca="false">IF(AND($U143&gt;Y$6,$U143&lt;=Z$6),+$T143,0)</f>
        <v>0</v>
      </c>
      <c r="AA143" s="87" t="n">
        <f aca="false">IF(AND($U143&gt;Z$6,$U143&lt;=AA$6),+$T143,0)</f>
        <v>0</v>
      </c>
      <c r="AB143" s="87" t="n">
        <f aca="false">IF(AND($U143&gt;AA$6,$U143&lt;=AB$6),+$T143,0)</f>
        <v>0</v>
      </c>
      <c r="AC143" s="87" t="n">
        <f aca="false">IF(AND($U143&gt;AB$6,$U143&lt;=AC$6),+$T143,0)</f>
        <v>0</v>
      </c>
      <c r="AD143" s="87" t="n">
        <f aca="false">IF(AND($U143&gt;AC$6,$U143&lt;=AD$6),+$T143,0)</f>
        <v>0</v>
      </c>
      <c r="AE143" s="87" t="n">
        <f aca="false">IF(AND($U143&gt;AD$6,$U143&lt;=AE$6),+$T143,0)</f>
        <v>0</v>
      </c>
      <c r="AF143" s="87" t="n">
        <f aca="false">IF(AND($U143&gt;AE$6,$U143&lt;=AF$6),+$T143,0)</f>
        <v>0</v>
      </c>
      <c r="AG143" s="87" t="n">
        <f aca="false">IF(AND($U143&gt;AF$6,$U143&lt;=AG$6),+$T143,0)</f>
        <v>0</v>
      </c>
      <c r="AH143" s="87" t="n">
        <f aca="false">IF(AND($U143&gt;AG$6,$U143&lt;=AH$6),+$T143,0)</f>
        <v>0</v>
      </c>
      <c r="AI143" s="87" t="n">
        <f aca="false">IF(AND($U143&gt;AH$6,$U143&lt;=AI$6),+$T143,0)</f>
        <v>0</v>
      </c>
      <c r="AJ143" s="87" t="n">
        <f aca="false">IF(AND($U143&gt;AI$6,$U143&lt;=AJ$6),+$T143,0)</f>
        <v>0</v>
      </c>
      <c r="AK143" s="87" t="n">
        <f aca="false">IF(AND($U143&gt;AJ$6,$U143&lt;=AK$6),+$T143,0)</f>
        <v>0</v>
      </c>
      <c r="AL143" s="87" t="n">
        <f aca="false">IF(AND($U143&gt;AK$6,$U143&lt;=AL$6),+$T143,0)</f>
        <v>0</v>
      </c>
      <c r="AM143" s="87" t="n">
        <f aca="false">IF(AND($U143&gt;AL$6,$U143&lt;=AM$6),+$T143,0)</f>
        <v>0</v>
      </c>
      <c r="AN143" s="87" t="n">
        <f aca="false">IF(AND($U143&gt;AM$6,$U143&lt;=AN$6),+$T143,0)</f>
        <v>0</v>
      </c>
      <c r="AO143" s="87" t="n">
        <f aca="false">IF(AND($U143&gt;AN$6,$U143&lt;=AO$6),+$T143,0)</f>
        <v>0</v>
      </c>
      <c r="AP143" s="87" t="n">
        <f aca="false">IF(AND($U143&gt;AO$6,$U143&lt;=AP$6),+$T143,0)</f>
        <v>0</v>
      </c>
      <c r="AQ143" s="87" t="n">
        <f aca="false">IF(AND($U143&gt;AP$6,$U143&lt;=AQ$6),+$T143,0)</f>
        <v>0</v>
      </c>
      <c r="AR143" s="87" t="n">
        <f aca="false">IF(AND($U143&gt;AQ$6,$U143&lt;=AR$6),+$T143,0)</f>
        <v>0</v>
      </c>
      <c r="AS143" s="87" t="n">
        <f aca="false">IF(AND($U143&gt;AR$6,$U143&lt;=AS$6),+$T143,0)</f>
        <v>0</v>
      </c>
      <c r="AT143" s="87" t="n">
        <f aca="false">IF(AND($U143&gt;AS$6,$U143&lt;=AT$6),+$T143,0)</f>
        <v>0</v>
      </c>
      <c r="AU143" s="87" t="n">
        <f aca="false">IF(AND($U143&gt;AT$6,$U143&lt;=AU$6),+$T143,0)</f>
        <v>0</v>
      </c>
      <c r="AV143" s="87" t="n">
        <f aca="false">IF(AND($U143&gt;AU$6,$U143&lt;=AV$6),+$T143,0)</f>
        <v>0</v>
      </c>
      <c r="AW143" s="87" t="n">
        <f aca="false">IF(AND($U143&gt;AV$6,$U143&lt;=AW$6),+$T143,0)</f>
        <v>0</v>
      </c>
      <c r="AX143" s="87" t="n">
        <f aca="false">IF(AND($U143&gt;AW$6,$U143&lt;=AX$6),+$T143,0)</f>
        <v>0</v>
      </c>
      <c r="AY143" s="87" t="n">
        <f aca="false">IF(AND($U143&gt;AX$6,$U143&lt;=AY$6),+$T143,0)</f>
        <v>0</v>
      </c>
      <c r="AZ143" s="87" t="n">
        <f aca="false">IF(AND($U143&gt;AY$6,$U143&lt;=AZ$6),+$T143,0)</f>
        <v>0</v>
      </c>
      <c r="BA143" s="87" t="n">
        <f aca="false">IF(AND($U143&gt;AZ$6,$U143&lt;=BA$6),+$T143,0)</f>
        <v>0</v>
      </c>
      <c r="BB143" s="87" t="n">
        <f aca="false">IF(AND($U143&gt;BA$6,$U143&lt;=BB$6),+$T143,0)</f>
        <v>0</v>
      </c>
      <c r="BC143" s="87" t="n">
        <f aca="false">IF(AND($U143&gt;BB$6,$U143&lt;=BC$6),+$T143,0)</f>
        <v>0</v>
      </c>
      <c r="BD143" s="87" t="n">
        <f aca="false">IF(AND($U143&gt;BC$6,$U143&lt;=BD$6),+$T143,0)</f>
        <v>0</v>
      </c>
      <c r="BE143" s="87" t="n">
        <f aca="false">IF(AND($U143&gt;BD$6,$U143&lt;=BE$6),+$T143,0)</f>
        <v>0</v>
      </c>
      <c r="BF143" s="87" t="n">
        <f aca="false">IF(AND($U143&gt;BE$6,$U143&lt;=BF$6),+$T143,0)</f>
        <v>0</v>
      </c>
      <c r="BG143" s="87" t="n">
        <f aca="false">IF(AND($U143&gt;BF$6,$U143&lt;=BG$6),+$T143,0)</f>
        <v>0</v>
      </c>
      <c r="BH143" s="87" t="n">
        <f aca="false">IF(AND($U143&gt;BG$6,$U143&lt;=BH$6),+$T143,0)</f>
        <v>0</v>
      </c>
      <c r="BI143" s="87" t="n">
        <f aca="false">IF(AND($U143&gt;BH$6,$U143&lt;=BI$6),+$T143,0)</f>
        <v>0</v>
      </c>
      <c r="BJ143" s="87" t="n">
        <f aca="false">IF(AND($U143&gt;BI$6,$U143&lt;=BJ$6),+$T143,0)</f>
        <v>0</v>
      </c>
      <c r="BK143" s="87" t="n">
        <f aca="false">IF(AND($U143&gt;BJ$6,$U143&lt;=BK$6),+$T143,0)</f>
        <v>0</v>
      </c>
      <c r="BL143" s="87" t="n">
        <f aca="false">IF(AND($U143&gt;BK$6,$U143&lt;=BL$6),+$T143,0)</f>
        <v>0</v>
      </c>
      <c r="BM143" s="87" t="n">
        <f aca="false">IF(AND($U143&gt;BL$6,$U143&lt;=BM$6),+$T143,0)</f>
        <v>0</v>
      </c>
      <c r="BN143" s="87" t="n">
        <f aca="false">IF(AND($U143&gt;BM$6,$U143&lt;=BN$6),+$T143,0)</f>
        <v>0</v>
      </c>
      <c r="BO143" s="87" t="n">
        <f aca="false">IF(AND($U143&gt;BN$6,$U143&lt;=BO$6),+$T143,0)</f>
        <v>0</v>
      </c>
      <c r="BP143" s="87" t="n">
        <f aca="false">IF(AND($U143&gt;BO$6,$U143&lt;=BP$6),+$T143,0)</f>
        <v>0</v>
      </c>
      <c r="BQ143" s="87" t="n">
        <f aca="false">IF(AND($U143&gt;BP$6,$U143&lt;=BQ$6),+$T143,0)</f>
        <v>0</v>
      </c>
      <c r="BR143" s="87" t="n">
        <f aca="false">IF(AND($U143&gt;BQ$6,$U143&lt;=BR$6),+$T143,0)</f>
        <v>0</v>
      </c>
      <c r="BS143" s="87" t="n">
        <f aca="false">IF(AND($U143&gt;BR$6,$U143&lt;=BS$6),+$T143,0)</f>
        <v>0</v>
      </c>
      <c r="BT143" s="87" t="n">
        <f aca="false">IF(AND($U143&gt;BS$6,$U143&lt;=BT$6),+$T143,0)</f>
        <v>0</v>
      </c>
      <c r="BU143" s="87" t="n">
        <f aca="false">IF(AND($U143&gt;BT$6,$U143&lt;=BU$6),+$T143,0)</f>
        <v>0</v>
      </c>
      <c r="BV143" s="87" t="n">
        <f aca="false">IF(AND($U143&gt;BU$6,$U143&lt;=BV$6),+$T143,0)</f>
        <v>0</v>
      </c>
      <c r="BW143" s="87" t="n">
        <f aca="false">IF(AND($U143&gt;BV$6,$U143&lt;=BW$6),+$T143,0)</f>
        <v>0</v>
      </c>
      <c r="BX143" s="87" t="n">
        <f aca="false">IF(AND($U143&gt;BW$6,$U143&lt;=BX$6),+$T143,0)</f>
        <v>0</v>
      </c>
      <c r="BY143" s="87" t="n">
        <f aca="false">IF(AND($U143&gt;BX$6,$U143&lt;=BY$6),+$T143,0)</f>
        <v>0</v>
      </c>
      <c r="BZ143" s="87" t="n">
        <f aca="false">IF(AND($U143&gt;BY$6,$U143&lt;=BZ$6),+$T143,0)</f>
        <v>0</v>
      </c>
      <c r="CA143" s="87" t="n">
        <f aca="false">IF(AND($U143&gt;BZ$6,$U143&lt;=CA$6),+$T143,0)</f>
        <v>0</v>
      </c>
      <c r="CB143" s="87" t="n">
        <f aca="false">IF(AND($U143&gt;CA$6,$U143&lt;=CB$6),+$T143,0)</f>
        <v>0</v>
      </c>
      <c r="CC143" s="87" t="n">
        <f aca="false">IF(AND($U143&gt;CB$6,$U143&lt;=CC$6),+$T143,0)</f>
        <v>0</v>
      </c>
      <c r="CD143" s="87" t="n">
        <f aca="false">IF(AND($U143&gt;CC$6,$U143&lt;=CD$6),+$T143,0)</f>
        <v>0</v>
      </c>
      <c r="CE143" s="87" t="n">
        <f aca="false">IF(AND($U143&gt;CD$6,$U143&lt;=CE$6),+$T143,0)</f>
        <v>0</v>
      </c>
      <c r="CF143" s="87" t="n">
        <f aca="false">IF(AND($U143&gt;CE$6,$U143&lt;=CF$6),+$T143,0)</f>
        <v>0</v>
      </c>
      <c r="CG143" s="87" t="n">
        <f aca="false">IF(AND($U143&gt;CF$6,$U143&lt;=CG$6),+$T143,0)</f>
        <v>0</v>
      </c>
      <c r="CH143" s="87" t="n">
        <f aca="false">IF(AND($U143&gt;CG$6,$U143&lt;=CH$6),+$T143,0)</f>
        <v>0</v>
      </c>
      <c r="CI143" s="87" t="n">
        <f aca="false">IF(AND($U143&gt;CH$6,$U143&lt;=CI$6),+$T143,0)</f>
        <v>0</v>
      </c>
      <c r="CJ143" s="87" t="n">
        <f aca="false">IF(AND($U143&gt;CI$6,$U143&lt;=CJ$6),+$T143,0)</f>
        <v>0</v>
      </c>
      <c r="CK143" s="87" t="n">
        <f aca="false">IF(AND($U143&gt;CJ$6,$U143&lt;=CK$6),+$T143,0)</f>
        <v>0</v>
      </c>
      <c r="CL143" s="87" t="n">
        <f aca="false">IF(AND($U143&gt;CK$6,$U143&lt;=CL$6),+$T143,0)</f>
        <v>0</v>
      </c>
      <c r="CM143" s="87" t="n">
        <f aca="false">IF(AND($U143&gt;CL$6,$U143&lt;=CM$6),+$T143,0)</f>
        <v>0</v>
      </c>
      <c r="CN143" s="87" t="n">
        <f aca="false">IF(AND($U143&gt;CM$6,$U143&lt;=CN$6),+$T143,0)</f>
        <v>0</v>
      </c>
      <c r="CO143" s="87" t="n">
        <f aca="false">IF(AND($U143&gt;CN$6,$U143&lt;=CO$6),+$T143,0)</f>
        <v>0</v>
      </c>
      <c r="CP143" s="87" t="n">
        <f aca="false">IF(AND($U143&gt;CO$6,$U143&lt;=CP$6),+$T143,0)</f>
        <v>0</v>
      </c>
      <c r="CQ143" s="87" t="n">
        <f aca="false">IF(AND($U143&gt;CP$6,$U143&lt;=CQ$6),+$T143,0)</f>
        <v>0</v>
      </c>
      <c r="CR143" s="87" t="n">
        <f aca="false">IF(AND($U143&gt;CQ$6,$U143&lt;=CR$6),+$T143,0)</f>
        <v>0</v>
      </c>
      <c r="CS143" s="87" t="n">
        <f aca="false">IF(AND($U143&gt;CR$6,$U143&lt;=CS$6),+$T143,0)</f>
        <v>0</v>
      </c>
      <c r="CT143" s="87" t="n">
        <f aca="false">IF(AND($U143&gt;CS$6,$U143&lt;=CT$6),+$T143,0)</f>
        <v>0</v>
      </c>
      <c r="CU143" s="87" t="n">
        <f aca="false">IF(AND($U143&gt;CT$6,$U143&lt;=CU$6),+$T143,0)</f>
        <v>0</v>
      </c>
      <c r="CV143" s="87" t="n">
        <f aca="false">IF(AND($U143&gt;CU$6,$U143&lt;=CV$6),+$T143,0)</f>
        <v>0</v>
      </c>
      <c r="CW143" s="87" t="n">
        <f aca="false">IF(AND($U143&gt;CV$6,$U143&lt;=CW$6),+$T143,0)</f>
        <v>0</v>
      </c>
      <c r="CX143" s="87" t="n">
        <f aca="false">IF(AND($U143&gt;CW$6,$U143&lt;=CX$6),+$T143,0)</f>
        <v>0</v>
      </c>
      <c r="CY143" s="87" t="n">
        <f aca="false">IF(AND($U143&gt;CX$6,$U143&lt;=CY$6),+$T143,0)</f>
        <v>0</v>
      </c>
      <c r="CZ143" s="87" t="n">
        <f aca="false">IF(AND($U143&gt;CY$6,$U143&lt;=CZ$6),+$T143,0)</f>
        <v>0</v>
      </c>
      <c r="DA143" s="87" t="n">
        <f aca="false">IF(AND($U143&gt;CZ$6,$U143&lt;=DA$6),+$T143,0)</f>
        <v>0</v>
      </c>
      <c r="DB143" s="87" t="n">
        <f aca="false">IF(AND($U143&gt;DA$6,$U143&lt;=DB$6),+$T143,0)</f>
        <v>0</v>
      </c>
      <c r="DC143" s="87" t="n">
        <f aca="false">IF(AND($U143&gt;DB$6,$U143&lt;=DC$6),+$T143,0)</f>
        <v>0</v>
      </c>
      <c r="DD143" s="87" t="n">
        <f aca="false">IF(AND($U143&gt;DC$6,$U143&lt;=DD$6),+$T143,0)</f>
        <v>0</v>
      </c>
      <c r="DE143" s="87" t="n">
        <f aca="false">IF(AND($U143&gt;DD$6,$U143&lt;=DE$6),+$T143,0)</f>
        <v>0</v>
      </c>
      <c r="DF143" s="87" t="n">
        <f aca="false">IF(AND($U143&gt;DE$6,$U143&lt;=DF$6),+$T143,0)</f>
        <v>0</v>
      </c>
      <c r="DG143" s="87" t="n">
        <f aca="false">IF(AND($U143&gt;DF$6,$U143&lt;=DG$6),+$T143,0)</f>
        <v>0</v>
      </c>
      <c r="DH143" s="87" t="n">
        <f aca="false">IF(AND($U143&gt;DG$6,$U143&lt;=DH$6),+$T143,0)</f>
        <v>0</v>
      </c>
      <c r="DI143" s="87" t="n">
        <f aca="false">IF(AND($U143&gt;DH$6,$U143&lt;=DI$6),+$T143,0)</f>
        <v>0</v>
      </c>
      <c r="DJ143" s="87" t="n">
        <f aca="false">IF(AND($U143&gt;DI$6,$U143&lt;=DJ$6),+$T143,0)</f>
        <v>0</v>
      </c>
      <c r="DK143" s="87" t="n">
        <f aca="false">IF(AND($U143&gt;DJ$6,$U143&lt;=DK$6),+$T143,0)</f>
        <v>0</v>
      </c>
      <c r="DL143" s="87" t="n">
        <f aca="false">IF(AND($U143&gt;DK$6,$U143&lt;=DL$6),+$T143,0)</f>
        <v>0</v>
      </c>
      <c r="DM143" s="87" t="n">
        <f aca="false">IF(AND($U143&gt;DL$6,$U143&lt;=DM$6),+$T143,0)</f>
        <v>0</v>
      </c>
      <c r="DN143" s="87" t="n">
        <f aca="false">IF(AND($U143&gt;DM$6,$U143&lt;=DN$6),+$T143,0)</f>
        <v>0</v>
      </c>
      <c r="DO143" s="87" t="n">
        <f aca="false">IF(AND($U143&gt;DN$6,$U143&lt;=DO$6),+$T143,0)</f>
        <v>0</v>
      </c>
      <c r="DP143" s="87" t="n">
        <f aca="false">IF(AND($U143&gt;DO$6,$U143&lt;=DP$6),+$T143,0)</f>
        <v>0</v>
      </c>
      <c r="DQ143" s="87" t="n">
        <f aca="false">IF(AND($U143&gt;DP$6,$U143&lt;=DQ$6),+$T143,0)</f>
        <v>0</v>
      </c>
      <c r="DR143" s="87" t="n">
        <f aca="false">IF(AND($U143&gt;DQ$6,$U143&lt;=DR$6),+$T143,0)</f>
        <v>0</v>
      </c>
      <c r="DS143" s="87" t="n">
        <f aca="false">IF(AND($U143&gt;DR$6,$U143&lt;=DS$6),+$T143,0)</f>
        <v>0</v>
      </c>
      <c r="DT143" s="87" t="n">
        <f aca="false">IF(AND($U143&gt;DS$6,$U143&lt;=DT$6),+$T143,0)</f>
        <v>0</v>
      </c>
      <c r="DU143" s="87" t="n">
        <f aca="false">IF(AND($U143&gt;DT$6,$U143&lt;=DU$6),+$T143,0)</f>
        <v>0</v>
      </c>
      <c r="DV143" s="87" t="n">
        <f aca="false">IF(AND($U143&gt;DU$6,$U143&lt;=DV$6),+$T143,0)</f>
        <v>0</v>
      </c>
      <c r="DW143" s="87" t="n">
        <f aca="false">IF(AND($U143&gt;DV$6,$U143&lt;=DW$6),+$T143,0)</f>
        <v>0</v>
      </c>
      <c r="DX143" s="87" t="n">
        <f aca="false">IF(AND($U143&gt;DW$6,$U143&lt;=DX$6),+$T143,0)</f>
        <v>0</v>
      </c>
      <c r="DY143" s="87" t="n">
        <f aca="false">IF(AND($U143&gt;DX$6,$U143&lt;=DY$6),+$T143,0)</f>
        <v>0</v>
      </c>
      <c r="DZ143" s="87" t="n">
        <f aca="false">IF(AND($U143&gt;DY$6,$U143&lt;=DZ$6),+$T143,0)</f>
        <v>0</v>
      </c>
      <c r="EA143" s="87" t="n">
        <f aca="false">IF(AND($U143&gt;DZ$6,$U143&lt;=EA$6),+$T143,0)</f>
        <v>0</v>
      </c>
      <c r="EB143" s="87" t="n">
        <f aca="false">IF(AND($U143&gt;EA$6,$U143&lt;=EB$6),+$T143,0)</f>
        <v>0</v>
      </c>
      <c r="EC143" s="87" t="n">
        <f aca="false">IF(AND($U143&gt;EB$6,$U143&lt;=EC$6),+$T143,0)</f>
        <v>0</v>
      </c>
      <c r="ED143" s="87" t="n">
        <f aca="false">IF(AND($U143&gt;EC$6,$U143&lt;=ED$6),+$T143,0)</f>
        <v>0</v>
      </c>
      <c r="EE143" s="87" t="n">
        <f aca="false">IF(AND($U143&gt;ED$6,$U143&lt;=EE$6),+$T143,0)</f>
        <v>0</v>
      </c>
      <c r="EF143" s="87" t="n">
        <f aca="false">IF(AND($U143&gt;EE$6,$U143&lt;=EF$6),+$T143,0)</f>
        <v>0</v>
      </c>
      <c r="EG143" s="87" t="n">
        <f aca="false">IF(AND($U143&gt;EF$6,$U143&lt;=EG$6),+$T143,0)</f>
        <v>0</v>
      </c>
      <c r="EH143" s="87" t="n">
        <f aca="false">IF(AND($U143&gt;EG$6,$U143&lt;=EH$6),+$T143,0)</f>
        <v>0</v>
      </c>
      <c r="EI143" s="87" t="n">
        <f aca="false">IF(AND($U143&gt;EH$6,$U143&lt;=EI$6),+$T143,0)</f>
        <v>0</v>
      </c>
      <c r="EJ143" s="87" t="n">
        <f aca="false">IF(AND($U143&gt;EI$6,$U143&lt;=EJ$6),+$T143,0)</f>
        <v>0</v>
      </c>
      <c r="EK143" s="87" t="n">
        <f aca="false">IF(AND($U143&gt;EJ$6,$U143&lt;=EK$6),+$T143,0)</f>
        <v>0</v>
      </c>
      <c r="EL143" s="87" t="n">
        <f aca="false">IF(AND($U143&gt;EK$6,$U143&lt;=EL$6),+$T143,0)</f>
        <v>0</v>
      </c>
      <c r="EM143" s="87" t="n">
        <f aca="false">IF(AND($U143&gt;EL$6,$U143&lt;=EM$6),+$T143,0)</f>
        <v>0</v>
      </c>
      <c r="EN143" s="87" t="n">
        <f aca="false">IF(AND($U143&gt;EM$6,$U143&lt;=EN$6),+$T143,0)</f>
        <v>0</v>
      </c>
      <c r="EO143" s="87" t="n">
        <f aca="false">IF(AND($U143&gt;EN$6,$U143&lt;=EO$6),+$T143,0)</f>
        <v>0</v>
      </c>
      <c r="EP143" s="87" t="n">
        <f aca="false">IF(AND($U143&gt;EO$6,$U143&lt;=EP$6),+$T143,0)</f>
        <v>0</v>
      </c>
      <c r="EQ143" s="87" t="n">
        <f aca="false">IF(AND($U143&gt;EP$6,$U143&lt;=EQ$6),+$T143,0)</f>
        <v>0</v>
      </c>
      <c r="ER143" s="87" t="n">
        <f aca="false">IF(AND($U143&gt;EQ$6,$U143&lt;=ER$6),+$T143,0)</f>
        <v>0</v>
      </c>
      <c r="ES143" s="87" t="n">
        <f aca="false">IF(AND($U143&gt;ER$6,$U143&lt;=ES$6),+$T143,0)</f>
        <v>0</v>
      </c>
      <c r="ET143" s="87" t="n">
        <f aca="false">IF(AND($U143&gt;ES$6,$U143&lt;=ET$6),+$T143,0)</f>
        <v>0</v>
      </c>
      <c r="EU143" s="87" t="n">
        <f aca="false">IF(AND($U143&gt;ET$6,$U143&lt;=EU$6),+$T143,0)</f>
        <v>0</v>
      </c>
      <c r="EV143" s="87" t="n">
        <f aca="false">IF(AND($U143&gt;EU$6,$U143&lt;=EV$6),+$T143,0)</f>
        <v>0</v>
      </c>
      <c r="EW143" s="87" t="n">
        <f aca="false">IF(AND($U143&gt;EV$6,$U143&lt;=EW$6),+$T143,0)</f>
        <v>0</v>
      </c>
      <c r="EX143" s="87" t="n">
        <f aca="false">IF(AND($U143&gt;EW$6,$U143&lt;=EX$6),+$T143,0)</f>
        <v>0</v>
      </c>
      <c r="EY143" s="87" t="n">
        <f aca="false">IF(AND($U143&gt;EX$6,$U143&lt;=EY$6),+$T143,0)</f>
        <v>0</v>
      </c>
      <c r="EZ143" s="87" t="n">
        <f aca="false">IF(AND($U143&gt;EY$6,$U143&lt;=EZ$6),+$T143,0)</f>
        <v>0</v>
      </c>
      <c r="FA143" s="87" t="n">
        <f aca="false">IF(AND($U143&gt;EZ$6,$U143&lt;=FA$6),+$T143,0)</f>
        <v>0</v>
      </c>
      <c r="FB143" s="87" t="n">
        <f aca="false">IF(AND($U143&gt;FA$6,$U143&lt;=FB$6),+$T143,0)</f>
        <v>0</v>
      </c>
      <c r="FC143" s="87" t="n">
        <f aca="false">IF(AND($U143&gt;FB$6,$U143&lt;=FC$6),+$T143,0)</f>
        <v>0</v>
      </c>
      <c r="FD143" s="87" t="n">
        <f aca="false">IF(AND($U143&gt;FC$6,$U143&lt;=FD$6),+$T143,0)</f>
        <v>0</v>
      </c>
      <c r="FE143" s="87" t="n">
        <f aca="false">IF(AND($U143&gt;FD$6,$U143&lt;=FE$6),+$T143,0)</f>
        <v>0</v>
      </c>
      <c r="FF143" s="87" t="n">
        <f aca="false">IF(AND($U143&gt;FE$6,$U143&lt;=FF$6),+$T143,0)</f>
        <v>0</v>
      </c>
      <c r="FG143" s="87" t="n">
        <f aca="false">IF(AND($U143&gt;FF$6,$U143&lt;=FG$6),+$T143,0)</f>
        <v>0</v>
      </c>
      <c r="FH143" s="87" t="n">
        <f aca="false">IF(AND($U143&gt;FG$6,$U143&lt;=FH$6),+$T143,0)</f>
        <v>0</v>
      </c>
      <c r="FI143" s="87" t="n">
        <f aca="false">IF(AND($U143&gt;FH$6,$U143&lt;=FI$6),+$T143,0)</f>
        <v>0</v>
      </c>
      <c r="FJ143" s="87" t="n">
        <f aca="false">IF(AND($U143&gt;FI$6,$U143&lt;=FJ$6),+$T143,0)</f>
        <v>0</v>
      </c>
      <c r="FK143" s="87" t="n">
        <f aca="false">IF(AND($U143&gt;FJ$6,$U143&lt;=FK$6),+$T143,0)</f>
        <v>0</v>
      </c>
      <c r="FL143" s="87" t="n">
        <f aca="false">IF(AND($U143&gt;FK$6,$U143&lt;=FL$6),+$T143,0)</f>
        <v>0</v>
      </c>
      <c r="FM143" s="87" t="n">
        <f aca="false">IF(AND($U143&gt;FL$6,$U143&lt;=FM$6),+$T143,0)</f>
        <v>0</v>
      </c>
      <c r="FN143" s="87" t="n">
        <f aca="false">IF(AND($U143&gt;FM$6,$U143&lt;=FN$6),+$T143,0)</f>
        <v>0</v>
      </c>
      <c r="FO143" s="87" t="n">
        <f aca="false">IF(AND($U143&gt;FN$6,$U143&lt;=FO$6),+$T143,0)</f>
        <v>0</v>
      </c>
      <c r="FP143" s="87" t="n">
        <f aca="false">IF(AND($U143&gt;FO$6,$U143&lt;=FP$6),+$T143,0)</f>
        <v>0</v>
      </c>
      <c r="FQ143" s="87" t="n">
        <f aca="false">IF(AND($U143&gt;FP$6,$U143&lt;=FQ$6),+$T143,0)</f>
        <v>0</v>
      </c>
      <c r="FR143" s="87" t="n">
        <f aca="false">IF(AND($U143&gt;FQ$6,$U143&lt;=FR$6),+$T143,0)</f>
        <v>0</v>
      </c>
      <c r="FS143" s="87" t="n">
        <f aca="false">IF(AND($U143&gt;FR$6,$U143&lt;=FS$6),+$T143,0)</f>
        <v>0</v>
      </c>
      <c r="FT143" s="87" t="n">
        <f aca="false">IF(AND($U143&gt;FS$6,$U143&lt;=FT$6),+$T143,0)</f>
        <v>0</v>
      </c>
      <c r="FU143" s="87" t="n">
        <f aca="false">IF(AND($U143&gt;FT$6,$U143&lt;=FU$6),+$T143,0)</f>
        <v>0</v>
      </c>
      <c r="FV143" s="87" t="n">
        <f aca="false">IF(AND($U143&gt;FU$6,$U143&lt;=FV$6),+$T143,0)</f>
        <v>0</v>
      </c>
      <c r="FW143" s="87" t="n">
        <f aca="false">IF(AND($U143&gt;FV$6,$U143&lt;=FW$6),+$T143,0)</f>
        <v>0</v>
      </c>
      <c r="FX143" s="87" t="n">
        <f aca="false">IF(AND($U143&gt;FW$6,$U143&lt;=FX$6),+$T143,0)</f>
        <v>0</v>
      </c>
      <c r="FY143" s="87" t="n">
        <f aca="false">IF(AND($U143&gt;FX$6,$U143&lt;=FY$6),+$T143,0)</f>
        <v>0</v>
      </c>
      <c r="FZ143" s="87" t="n">
        <f aca="false">IF(AND($U143&gt;FY$6,$U143&lt;=FZ$6),+$T143,0)</f>
        <v>0</v>
      </c>
      <c r="GA143" s="87" t="n">
        <f aca="false">IF(AND($U143&gt;FZ$6,$U143&lt;=GA$6),+$T143,0)</f>
        <v>0</v>
      </c>
      <c r="GB143" s="87" t="n">
        <f aca="false">IF(AND($U143&gt;GA$6,$U143&lt;=GB$6),+$T143,0)</f>
        <v>200</v>
      </c>
      <c r="GC143" s="18"/>
      <c r="GD143" s="65" t="n">
        <f aca="false">SUM($X143:$GC143)</f>
        <v>200</v>
      </c>
      <c r="GE143" s="65" t="n">
        <f aca="false">+GD143-T143</f>
        <v>0</v>
      </c>
      <c r="GF143" s="18"/>
      <c r="GG143" s="18"/>
      <c r="GH143" s="18"/>
      <c r="GI143" s="18"/>
      <c r="GJ143" s="18"/>
      <c r="GK143" s="18"/>
      <c r="GL143" s="18"/>
      <c r="GM143" s="18"/>
      <c r="GN143" s="18"/>
      <c r="GO143" s="18"/>
      <c r="GP143" s="18"/>
      <c r="GQ143" s="18"/>
      <c r="GR143" s="18"/>
      <c r="GS143" s="18"/>
      <c r="GT143" s="18"/>
      <c r="GU143" s="18"/>
      <c r="GV143" s="18"/>
      <c r="GW143" s="18"/>
      <c r="GX143" s="18"/>
      <c r="GY143" s="18"/>
      <c r="GZ143" s="18"/>
      <c r="HA143" s="18"/>
      <c r="HB143" s="18"/>
      <c r="HC143" s="18"/>
      <c r="HD143" s="18"/>
      <c r="HE143" s="18"/>
      <c r="HF143" s="18"/>
      <c r="HG143" s="18"/>
      <c r="HH143" s="18"/>
      <c r="HI143" s="18"/>
      <c r="HJ143" s="18"/>
      <c r="HK143" s="18"/>
      <c r="HL143" s="18"/>
      <c r="HM143" s="18"/>
      <c r="HN143" s="18"/>
      <c r="HO143" s="18"/>
      <c r="HP143" s="18"/>
      <c r="HQ143" s="18"/>
      <c r="HR143" s="18"/>
      <c r="HS143" s="18"/>
      <c r="HT143" s="18"/>
      <c r="HU143" s="18"/>
      <c r="HV143" s="18"/>
      <c r="HW143" s="18"/>
      <c r="HX143" s="18"/>
      <c r="HY143" s="18"/>
      <c r="HZ143" s="18"/>
      <c r="IA143" s="18"/>
      <c r="IB143" s="18"/>
      <c r="IC143" s="18"/>
      <c r="ID143" s="18"/>
      <c r="IE143" s="18"/>
      <c r="IF143" s="18"/>
      <c r="IG143" s="18"/>
      <c r="IH143" s="18"/>
      <c r="II143" s="18"/>
      <c r="IJ143" s="18"/>
      <c r="IK143" s="18"/>
      <c r="IL143" s="18"/>
      <c r="IM143" s="18"/>
      <c r="IN143" s="18"/>
      <c r="IO143" s="18"/>
      <c r="IP143" s="18"/>
      <c r="IQ143" s="18"/>
      <c r="IR143" s="18"/>
      <c r="IS143" s="18"/>
      <c r="IT143" s="18"/>
      <c r="IU143" s="18"/>
      <c r="IV143" s="18"/>
      <c r="IW143" s="18"/>
    </row>
    <row r="144" customFormat="false" ht="3.75" hidden="false" customHeight="true" outlineLevel="0" collapsed="false">
      <c r="A144" s="54"/>
      <c r="B144" s="123"/>
      <c r="C144" s="124"/>
      <c r="D144" s="124"/>
      <c r="E144" s="124"/>
      <c r="F144" s="124"/>
      <c r="G144" s="124"/>
      <c r="H144" s="100"/>
      <c r="I144" s="35"/>
      <c r="J144" s="39"/>
      <c r="K144" s="39"/>
      <c r="L144" s="101"/>
      <c r="M144" s="35"/>
      <c r="N144" s="35"/>
      <c r="O144" s="101"/>
      <c r="P144" s="101"/>
      <c r="Q144" s="101"/>
      <c r="R144" s="109"/>
      <c r="S144" s="101"/>
      <c r="T144" s="105"/>
      <c r="U144" s="106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  <c r="FN144" s="18"/>
      <c r="FO144" s="18"/>
      <c r="FP144" s="18"/>
      <c r="FQ144" s="18"/>
      <c r="FR144" s="18"/>
      <c r="FS144" s="18"/>
      <c r="FT144" s="18"/>
      <c r="FU144" s="18"/>
      <c r="FV144" s="18"/>
      <c r="FW144" s="18"/>
      <c r="FX144" s="18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  <c r="GJ144" s="18"/>
      <c r="GK144" s="18"/>
      <c r="GL144" s="18"/>
      <c r="GM144" s="18"/>
      <c r="GN144" s="18"/>
      <c r="GO144" s="18"/>
      <c r="GP144" s="18"/>
      <c r="GQ144" s="18"/>
      <c r="GR144" s="18"/>
      <c r="GS144" s="18"/>
      <c r="GT144" s="18"/>
      <c r="GU144" s="18"/>
      <c r="GV144" s="18"/>
      <c r="GW144" s="18"/>
      <c r="GX144" s="18"/>
      <c r="GY144" s="18"/>
      <c r="GZ144" s="18"/>
      <c r="HA144" s="18"/>
      <c r="HB144" s="18"/>
      <c r="HC144" s="18"/>
      <c r="HD144" s="18"/>
      <c r="HE144" s="18"/>
      <c r="HF144" s="18"/>
      <c r="HG144" s="18"/>
      <c r="HH144" s="18"/>
      <c r="HI144" s="18"/>
      <c r="HJ144" s="18"/>
      <c r="HK144" s="18"/>
      <c r="HL144" s="18"/>
      <c r="HM144" s="18"/>
      <c r="HN144" s="18"/>
      <c r="HO144" s="18"/>
      <c r="HP144" s="18"/>
      <c r="HQ144" s="18"/>
      <c r="HR144" s="18"/>
      <c r="HS144" s="18"/>
      <c r="HT144" s="18"/>
      <c r="HU144" s="18"/>
      <c r="HV144" s="18"/>
      <c r="HW144" s="18"/>
      <c r="HX144" s="18"/>
      <c r="HY144" s="18"/>
      <c r="HZ144" s="18"/>
      <c r="IA144" s="18"/>
      <c r="IB144" s="18"/>
      <c r="IC144" s="18"/>
      <c r="ID144" s="18"/>
      <c r="IE144" s="18"/>
      <c r="IF144" s="18"/>
      <c r="IG144" s="18"/>
      <c r="IH144" s="18"/>
      <c r="II144" s="18"/>
      <c r="IJ144" s="18"/>
      <c r="IK144" s="18"/>
      <c r="IL144" s="18"/>
      <c r="IM144" s="18"/>
      <c r="IN144" s="18"/>
      <c r="IO144" s="18"/>
      <c r="IP144" s="18"/>
      <c r="IQ144" s="18"/>
      <c r="IR144" s="18"/>
      <c r="IS144" s="18"/>
      <c r="IT144" s="18"/>
      <c r="IU144" s="18"/>
      <c r="IV144" s="18"/>
      <c r="IW144" s="18"/>
    </row>
    <row r="145" customFormat="false" ht="12.75" hidden="false" customHeight="true" outlineLevel="0" collapsed="false">
      <c r="H145" s="125" t="s">
        <v>233</v>
      </c>
      <c r="L145" s="101"/>
      <c r="M145" s="35"/>
      <c r="N145" s="35"/>
      <c r="O145" s="101"/>
      <c r="P145" s="101"/>
      <c r="Q145" s="101"/>
      <c r="R145" s="109"/>
      <c r="S145" s="101"/>
      <c r="U145" s="126"/>
    </row>
    <row r="146" customFormat="false" ht="12.75" hidden="false" customHeight="false" outlineLevel="0" collapsed="false">
      <c r="A146" s="54"/>
      <c r="B146" s="86" t="s">
        <v>260</v>
      </c>
      <c r="C146" s="97" t="s">
        <v>257</v>
      </c>
      <c r="D146" s="98" t="s">
        <v>280</v>
      </c>
      <c r="E146" s="0" t="s">
        <v>296</v>
      </c>
      <c r="F146" s="99" t="n">
        <v>37134</v>
      </c>
      <c r="H146" s="88" t="s">
        <v>390</v>
      </c>
      <c r="I146" s="46" t="s">
        <v>391</v>
      </c>
      <c r="J146" s="0" t="s">
        <v>298</v>
      </c>
      <c r="K146" s="39"/>
      <c r="L146" s="101" t="s">
        <v>284</v>
      </c>
      <c r="M146" s="35"/>
      <c r="N146" s="35"/>
      <c r="O146" s="101"/>
      <c r="P146" s="101"/>
      <c r="Q146" s="101"/>
      <c r="R146" s="110" t="n">
        <v>110.13</v>
      </c>
      <c r="S146" s="101" t="s">
        <v>288</v>
      </c>
      <c r="T146" s="110" t="n">
        <v>70.343</v>
      </c>
      <c r="U146" s="104" t="n">
        <v>37256</v>
      </c>
      <c r="V146" s="18"/>
      <c r="W146" s="18"/>
      <c r="X146" s="87" t="n">
        <f aca="false">IF(AND($U146&gt;W$6,$U146&lt;=X$6),+$T146,0)</f>
        <v>0</v>
      </c>
      <c r="Y146" s="87" t="n">
        <f aca="false">IF(AND($U146&gt;X$6,$U146&lt;=Y$6),+$T146,0)</f>
        <v>70.343</v>
      </c>
      <c r="Z146" s="87" t="n">
        <f aca="false">IF(AND($U146&gt;Y$6,$U146&lt;=Z$6),+$T146,0)</f>
        <v>0</v>
      </c>
      <c r="AA146" s="87" t="n">
        <f aca="false">IF(AND($U146&gt;Z$6,$U146&lt;=AA$6),+$T146,0)</f>
        <v>0</v>
      </c>
      <c r="AB146" s="87" t="n">
        <f aca="false">IF(AND($U146&gt;AA$6,$U146&lt;=AB$6),+$T146,0)</f>
        <v>0</v>
      </c>
      <c r="AC146" s="87" t="n">
        <f aca="false">IF(AND($U146&gt;AB$6,$U146&lt;=AC$6),+$T146,0)</f>
        <v>0</v>
      </c>
      <c r="AD146" s="87" t="n">
        <f aca="false">IF(AND($U146&gt;AC$6,$U146&lt;=AD$6),+$T146,0)</f>
        <v>0</v>
      </c>
      <c r="AE146" s="87" t="n">
        <f aca="false">IF(AND($U146&gt;AD$6,$U146&lt;=AE$6),+$T146,0)</f>
        <v>0</v>
      </c>
      <c r="AF146" s="87" t="n">
        <f aca="false">IF(AND($U146&gt;AE$6,$U146&lt;=AF$6),+$T146,0)</f>
        <v>0</v>
      </c>
      <c r="AG146" s="87" t="n">
        <f aca="false">IF(AND($U146&gt;AF$6,$U146&lt;=AG$6),+$T146,0)</f>
        <v>0</v>
      </c>
      <c r="AH146" s="87" t="n">
        <f aca="false">IF(AND($U146&gt;AG$6,$U146&lt;=AH$6),+$T146,0)</f>
        <v>0</v>
      </c>
      <c r="AI146" s="87" t="n">
        <f aca="false">IF(AND($U146&gt;AH$6,$U146&lt;=AI$6),+$T146,0)</f>
        <v>0</v>
      </c>
      <c r="AJ146" s="87" t="n">
        <f aca="false">IF(AND($U146&gt;AI$6,$U146&lt;=AJ$6),+$T146,0)</f>
        <v>0</v>
      </c>
      <c r="AK146" s="87" t="n">
        <f aca="false">IF(AND($U146&gt;AJ$6,$U146&lt;=AK$6),+$T146,0)</f>
        <v>0</v>
      </c>
      <c r="AL146" s="87" t="n">
        <f aca="false">IF(AND($U146&gt;AK$6,$U146&lt;=AL$6),+$T146,0)</f>
        <v>0</v>
      </c>
      <c r="AM146" s="87" t="n">
        <f aca="false">IF(AND($U146&gt;AL$6,$U146&lt;=AM$6),+$T146,0)</f>
        <v>0</v>
      </c>
      <c r="AN146" s="87" t="n">
        <f aca="false">IF(AND($U146&gt;AM$6,$U146&lt;=AN$6),+$T146,0)</f>
        <v>0</v>
      </c>
      <c r="AO146" s="87" t="n">
        <f aca="false">IF(AND($U146&gt;AN$6,$U146&lt;=AO$6),+$T146,0)</f>
        <v>0</v>
      </c>
      <c r="AP146" s="87" t="n">
        <f aca="false">IF(AND($U146&gt;AO$6,$U146&lt;=AP$6),+$T146,0)</f>
        <v>0</v>
      </c>
      <c r="AQ146" s="87" t="n">
        <f aca="false">IF(AND($U146&gt;AP$6,$U146&lt;=AQ$6),+$T146,0)</f>
        <v>0</v>
      </c>
      <c r="AR146" s="87" t="n">
        <f aca="false">IF(AND($U146&gt;AQ$6,$U146&lt;=AR$6),+$T146,0)</f>
        <v>0</v>
      </c>
      <c r="AS146" s="87" t="n">
        <f aca="false">IF(AND($U146&gt;AR$6,$U146&lt;=AS$6),+$T146,0)</f>
        <v>0</v>
      </c>
      <c r="AT146" s="87" t="n">
        <f aca="false">IF(AND($U146&gt;AS$6,$U146&lt;=AT$6),+$T146,0)</f>
        <v>0</v>
      </c>
      <c r="AU146" s="87" t="n">
        <f aca="false">IF(AND($U146&gt;AT$6,$U146&lt;=AU$6),+$T146,0)</f>
        <v>0</v>
      </c>
      <c r="AV146" s="87" t="n">
        <f aca="false">IF(AND($U146&gt;AU$6,$U146&lt;=AV$6),+$T146,0)</f>
        <v>0</v>
      </c>
      <c r="AW146" s="87" t="n">
        <f aca="false">IF(AND($U146&gt;AV$6,$U146&lt;=AW$6),+$T146,0)</f>
        <v>0</v>
      </c>
      <c r="AX146" s="87" t="n">
        <f aca="false">IF(AND($U146&gt;AW$6,$U146&lt;=AX$6),+$T146,0)</f>
        <v>0</v>
      </c>
      <c r="AY146" s="87" t="n">
        <f aca="false">IF(AND($U146&gt;AX$6,$U146&lt;=AY$6),+$T146,0)</f>
        <v>0</v>
      </c>
      <c r="AZ146" s="87" t="n">
        <f aca="false">IF(AND($U146&gt;AY$6,$U146&lt;=AZ$6),+$T146,0)</f>
        <v>0</v>
      </c>
      <c r="BA146" s="87" t="n">
        <f aca="false">IF(AND($U146&gt;AZ$6,$U146&lt;=BA$6),+$T146,0)</f>
        <v>0</v>
      </c>
      <c r="BB146" s="87" t="n">
        <f aca="false">IF(AND($U146&gt;BA$6,$U146&lt;=BB$6),+$T146,0)</f>
        <v>0</v>
      </c>
      <c r="BC146" s="87" t="n">
        <f aca="false">IF(AND($U146&gt;BB$6,$U146&lt;=BC$6),+$T146,0)</f>
        <v>0</v>
      </c>
      <c r="BD146" s="87" t="n">
        <f aca="false">IF(AND($U146&gt;BC$6,$U146&lt;=BD$6),+$T146,0)</f>
        <v>0</v>
      </c>
      <c r="BE146" s="87" t="n">
        <f aca="false">IF(AND($U146&gt;BD$6,$U146&lt;=BE$6),+$T146,0)</f>
        <v>0</v>
      </c>
      <c r="BF146" s="87" t="n">
        <f aca="false">IF(AND($U146&gt;BE$6,$U146&lt;=BF$6),+$T146,0)</f>
        <v>0</v>
      </c>
      <c r="BG146" s="87" t="n">
        <f aca="false">IF(AND($U146&gt;BF$6,$U146&lt;=BG$6),+$T146,0)</f>
        <v>0</v>
      </c>
      <c r="BH146" s="87" t="n">
        <f aca="false">IF(AND($U146&gt;BG$6,$U146&lt;=BH$6),+$T146,0)</f>
        <v>0</v>
      </c>
      <c r="BI146" s="87" t="n">
        <f aca="false">IF(AND($U146&gt;BH$6,$U146&lt;=BI$6),+$T146,0)</f>
        <v>0</v>
      </c>
      <c r="BJ146" s="87" t="n">
        <f aca="false">IF(AND($U146&gt;BI$6,$U146&lt;=BJ$6),+$T146,0)</f>
        <v>0</v>
      </c>
      <c r="BK146" s="87" t="n">
        <f aca="false">IF(AND($U146&gt;BJ$6,$U146&lt;=BK$6),+$T146,0)</f>
        <v>0</v>
      </c>
      <c r="BL146" s="87" t="n">
        <f aca="false">IF(AND($U146&gt;BK$6,$U146&lt;=BL$6),+$T146,0)</f>
        <v>0</v>
      </c>
      <c r="BM146" s="87" t="n">
        <f aca="false">IF(AND($U146&gt;BL$6,$U146&lt;=BM$6),+$T146,0)</f>
        <v>0</v>
      </c>
      <c r="BN146" s="87" t="n">
        <f aca="false">IF(AND($U146&gt;BM$6,$U146&lt;=BN$6),+$T146,0)</f>
        <v>0</v>
      </c>
      <c r="BO146" s="87" t="n">
        <f aca="false">IF(AND($U146&gt;BN$6,$U146&lt;=BO$6),+$T146,0)</f>
        <v>0</v>
      </c>
      <c r="BP146" s="87" t="n">
        <f aca="false">IF(AND($U146&gt;BO$6,$U146&lt;=BP$6),+$T146,0)</f>
        <v>0</v>
      </c>
      <c r="BQ146" s="87" t="n">
        <f aca="false">IF(AND($U146&gt;BP$6,$U146&lt;=BQ$6),+$T146,0)</f>
        <v>0</v>
      </c>
      <c r="BR146" s="87" t="n">
        <f aca="false">IF(AND($U146&gt;BQ$6,$U146&lt;=BR$6),+$T146,0)</f>
        <v>0</v>
      </c>
      <c r="BS146" s="87" t="n">
        <f aca="false">IF(AND($U146&gt;BR$6,$U146&lt;=BS$6),+$T146,0)</f>
        <v>0</v>
      </c>
      <c r="BT146" s="87" t="n">
        <f aca="false">IF(AND($U146&gt;BS$6,$U146&lt;=BT$6),+$T146,0)</f>
        <v>0</v>
      </c>
      <c r="BU146" s="87" t="n">
        <f aca="false">IF(AND($U146&gt;BT$6,$U146&lt;=BU$6),+$T146,0)</f>
        <v>0</v>
      </c>
      <c r="BV146" s="87" t="n">
        <f aca="false">IF(AND($U146&gt;BU$6,$U146&lt;=BV$6),+$T146,0)</f>
        <v>0</v>
      </c>
      <c r="BW146" s="87" t="n">
        <f aca="false">IF(AND($U146&gt;BV$6,$U146&lt;=BW$6),+$T146,0)</f>
        <v>0</v>
      </c>
      <c r="BX146" s="87" t="n">
        <f aca="false">IF(AND($U146&gt;BW$6,$U146&lt;=BX$6),+$T146,0)</f>
        <v>0</v>
      </c>
      <c r="BY146" s="87" t="n">
        <f aca="false">IF(AND($U146&gt;BX$6,$U146&lt;=BY$6),+$T146,0)</f>
        <v>0</v>
      </c>
      <c r="BZ146" s="87" t="n">
        <f aca="false">IF(AND($U146&gt;BY$6,$U146&lt;=BZ$6),+$T146,0)</f>
        <v>0</v>
      </c>
      <c r="CA146" s="87" t="n">
        <f aca="false">IF(AND($U146&gt;BZ$6,$U146&lt;=CA$6),+$T146,0)</f>
        <v>0</v>
      </c>
      <c r="CB146" s="87" t="n">
        <f aca="false">IF(AND($U146&gt;CA$6,$U146&lt;=CB$6),+$T146,0)</f>
        <v>0</v>
      </c>
      <c r="CC146" s="87" t="n">
        <f aca="false">IF(AND($U146&gt;CB$6,$U146&lt;=CC$6),+$T146,0)</f>
        <v>0</v>
      </c>
      <c r="CD146" s="87" t="n">
        <f aca="false">IF(AND($U146&gt;CC$6,$U146&lt;=CD$6),+$T146,0)</f>
        <v>0</v>
      </c>
      <c r="CE146" s="87" t="n">
        <f aca="false">IF(AND($U146&gt;CD$6,$U146&lt;=CE$6),+$T146,0)</f>
        <v>0</v>
      </c>
      <c r="CF146" s="87" t="n">
        <f aca="false">IF(AND($U146&gt;CE$6,$U146&lt;=CF$6),+$T146,0)</f>
        <v>0</v>
      </c>
      <c r="CG146" s="87" t="n">
        <f aca="false">IF(AND($U146&gt;CF$6,$U146&lt;=CG$6),+$T146,0)</f>
        <v>0</v>
      </c>
      <c r="CH146" s="87" t="n">
        <f aca="false">IF(AND($U146&gt;CG$6,$U146&lt;=CH$6),+$T146,0)</f>
        <v>0</v>
      </c>
      <c r="CI146" s="87" t="n">
        <f aca="false">IF(AND($U146&gt;CH$6,$U146&lt;=CI$6),+$T146,0)</f>
        <v>0</v>
      </c>
      <c r="CJ146" s="87" t="n">
        <f aca="false">IF(AND($U146&gt;CI$6,$U146&lt;=CJ$6),+$T146,0)</f>
        <v>0</v>
      </c>
      <c r="CK146" s="87" t="n">
        <f aca="false">IF(AND($U146&gt;CJ$6,$U146&lt;=CK$6),+$T146,0)</f>
        <v>0</v>
      </c>
      <c r="CL146" s="87" t="n">
        <f aca="false">IF(AND($U146&gt;CK$6,$U146&lt;=CL$6),+$T146,0)</f>
        <v>0</v>
      </c>
      <c r="CM146" s="87" t="n">
        <f aca="false">IF(AND($U146&gt;CL$6,$U146&lt;=CM$6),+$T146,0)</f>
        <v>0</v>
      </c>
      <c r="CN146" s="87" t="n">
        <f aca="false">IF(AND($U146&gt;CM$6,$U146&lt;=CN$6),+$T146,0)</f>
        <v>0</v>
      </c>
      <c r="CO146" s="87" t="n">
        <f aca="false">IF(AND($U146&gt;CN$6,$U146&lt;=CO$6),+$T146,0)</f>
        <v>0</v>
      </c>
      <c r="CP146" s="87" t="n">
        <f aca="false">IF(AND($U146&gt;CO$6,$U146&lt;=CP$6),+$T146,0)</f>
        <v>0</v>
      </c>
      <c r="CQ146" s="87" t="n">
        <f aca="false">IF(AND($U146&gt;CP$6,$U146&lt;=CQ$6),+$T146,0)</f>
        <v>0</v>
      </c>
      <c r="CR146" s="87" t="n">
        <f aca="false">IF(AND($U146&gt;CQ$6,$U146&lt;=CR$6),+$T146,0)</f>
        <v>0</v>
      </c>
      <c r="CS146" s="87" t="n">
        <f aca="false">IF(AND($U146&gt;CR$6,$U146&lt;=CS$6),+$T146,0)</f>
        <v>0</v>
      </c>
      <c r="CT146" s="87" t="n">
        <f aca="false">IF(AND($U146&gt;CS$6,$U146&lt;=CT$6),+$T146,0)</f>
        <v>0</v>
      </c>
      <c r="CU146" s="87" t="n">
        <f aca="false">IF(AND($U146&gt;CT$6,$U146&lt;=CU$6),+$T146,0)</f>
        <v>0</v>
      </c>
      <c r="CV146" s="87" t="n">
        <f aca="false">IF(AND($U146&gt;CU$6,$U146&lt;=CV$6),+$T146,0)</f>
        <v>0</v>
      </c>
      <c r="CW146" s="87" t="n">
        <f aca="false">IF(AND($U146&gt;CV$6,$U146&lt;=CW$6),+$T146,0)</f>
        <v>0</v>
      </c>
      <c r="CX146" s="87" t="n">
        <f aca="false">IF(AND($U146&gt;CW$6,$U146&lt;=CX$6),+$T146,0)</f>
        <v>0</v>
      </c>
      <c r="CY146" s="87" t="n">
        <f aca="false">IF(AND($U146&gt;CX$6,$U146&lt;=CY$6),+$T146,0)</f>
        <v>0</v>
      </c>
      <c r="CZ146" s="87" t="n">
        <f aca="false">IF(AND($U146&gt;CY$6,$U146&lt;=CZ$6),+$T146,0)</f>
        <v>0</v>
      </c>
      <c r="DA146" s="87" t="n">
        <f aca="false">IF(AND($U146&gt;CZ$6,$U146&lt;=DA$6),+$T146,0)</f>
        <v>0</v>
      </c>
      <c r="DB146" s="87" t="n">
        <f aca="false">IF(AND($U146&gt;DA$6,$U146&lt;=DB$6),+$T146,0)</f>
        <v>0</v>
      </c>
      <c r="DC146" s="87" t="n">
        <f aca="false">IF(AND($U146&gt;DB$6,$U146&lt;=DC$6),+$T146,0)</f>
        <v>0</v>
      </c>
      <c r="DD146" s="87" t="n">
        <f aca="false">IF(AND($U146&gt;DC$6,$U146&lt;=DD$6),+$T146,0)</f>
        <v>0</v>
      </c>
      <c r="DE146" s="87" t="n">
        <f aca="false">IF(AND($U146&gt;DD$6,$U146&lt;=DE$6),+$T146,0)</f>
        <v>0</v>
      </c>
      <c r="DF146" s="87" t="n">
        <f aca="false">IF(AND($U146&gt;DE$6,$U146&lt;=DF$6),+$T146,0)</f>
        <v>0</v>
      </c>
      <c r="DG146" s="87" t="n">
        <f aca="false">IF(AND($U146&gt;DF$6,$U146&lt;=DG$6),+$T146,0)</f>
        <v>0</v>
      </c>
      <c r="DH146" s="87" t="n">
        <f aca="false">IF(AND($U146&gt;DG$6,$U146&lt;=DH$6),+$T146,0)</f>
        <v>0</v>
      </c>
      <c r="DI146" s="87" t="n">
        <f aca="false">IF(AND($U146&gt;DH$6,$U146&lt;=DI$6),+$T146,0)</f>
        <v>0</v>
      </c>
      <c r="DJ146" s="87" t="n">
        <f aca="false">IF(AND($U146&gt;DI$6,$U146&lt;=DJ$6),+$T146,0)</f>
        <v>0</v>
      </c>
      <c r="DK146" s="87" t="n">
        <f aca="false">IF(AND($U146&gt;DJ$6,$U146&lt;=DK$6),+$T146,0)</f>
        <v>0</v>
      </c>
      <c r="DL146" s="87" t="n">
        <f aca="false">IF(AND($U146&gt;DK$6,$U146&lt;=DL$6),+$T146,0)</f>
        <v>0</v>
      </c>
      <c r="DM146" s="87" t="n">
        <f aca="false">IF(AND($U146&gt;DL$6,$U146&lt;=DM$6),+$T146,0)</f>
        <v>0</v>
      </c>
      <c r="DN146" s="87" t="n">
        <f aca="false">IF(AND($U146&gt;DM$6,$U146&lt;=DN$6),+$T146,0)</f>
        <v>0</v>
      </c>
      <c r="DO146" s="87" t="n">
        <f aca="false">IF(AND($U146&gt;DN$6,$U146&lt;=DO$6),+$T146,0)</f>
        <v>0</v>
      </c>
      <c r="DP146" s="87" t="n">
        <f aca="false">IF(AND($U146&gt;DO$6,$U146&lt;=DP$6),+$T146,0)</f>
        <v>0</v>
      </c>
      <c r="DQ146" s="87" t="n">
        <f aca="false">IF(AND($U146&gt;DP$6,$U146&lt;=DQ$6),+$T146,0)</f>
        <v>0</v>
      </c>
      <c r="DR146" s="87" t="n">
        <f aca="false">IF(AND($U146&gt;DQ$6,$U146&lt;=DR$6),+$T146,0)</f>
        <v>0</v>
      </c>
      <c r="DS146" s="87" t="n">
        <f aca="false">IF(AND($U146&gt;DR$6,$U146&lt;=DS$6),+$T146,0)</f>
        <v>0</v>
      </c>
      <c r="DT146" s="87" t="n">
        <f aca="false">IF(AND($U146&gt;DS$6,$U146&lt;=DT$6),+$T146,0)</f>
        <v>0</v>
      </c>
      <c r="DU146" s="87" t="n">
        <f aca="false">IF(AND($U146&gt;DT$6,$U146&lt;=DU$6),+$T146,0)</f>
        <v>0</v>
      </c>
      <c r="DV146" s="87" t="n">
        <f aca="false">IF(AND($U146&gt;DU$6,$U146&lt;=DV$6),+$T146,0)</f>
        <v>0</v>
      </c>
      <c r="DW146" s="87" t="n">
        <f aca="false">IF(AND($U146&gt;DV$6,$U146&lt;=DW$6),+$T146,0)</f>
        <v>0</v>
      </c>
      <c r="DX146" s="87" t="n">
        <f aca="false">IF(AND($U146&gt;DW$6,$U146&lt;=DX$6),+$T146,0)</f>
        <v>0</v>
      </c>
      <c r="DY146" s="87" t="n">
        <f aca="false">IF(AND($U146&gt;DX$6,$U146&lt;=DY$6),+$T146,0)</f>
        <v>0</v>
      </c>
      <c r="DZ146" s="87" t="n">
        <f aca="false">IF(AND($U146&gt;DY$6,$U146&lt;=DZ$6),+$T146,0)</f>
        <v>0</v>
      </c>
      <c r="EA146" s="87" t="n">
        <f aca="false">IF(AND($U146&gt;DZ$6,$U146&lt;=EA$6),+$T146,0)</f>
        <v>0</v>
      </c>
      <c r="EB146" s="87" t="n">
        <f aca="false">IF(AND($U146&gt;EA$6,$U146&lt;=EB$6),+$T146,0)</f>
        <v>0</v>
      </c>
      <c r="EC146" s="87" t="n">
        <f aca="false">IF(AND($U146&gt;EB$6,$U146&lt;=EC$6),+$T146,0)</f>
        <v>0</v>
      </c>
      <c r="ED146" s="87" t="n">
        <f aca="false">IF(AND($U146&gt;EC$6,$U146&lt;=ED$6),+$T146,0)</f>
        <v>0</v>
      </c>
      <c r="EE146" s="87" t="n">
        <f aca="false">IF(AND($U146&gt;ED$6,$U146&lt;=EE$6),+$T146,0)</f>
        <v>0</v>
      </c>
      <c r="EF146" s="87" t="n">
        <f aca="false">IF(AND($U146&gt;EE$6,$U146&lt;=EF$6),+$T146,0)</f>
        <v>0</v>
      </c>
      <c r="EG146" s="87" t="n">
        <f aca="false">IF(AND($U146&gt;EF$6,$U146&lt;=EG$6),+$T146,0)</f>
        <v>0</v>
      </c>
      <c r="EH146" s="87" t="n">
        <f aca="false">IF(AND($U146&gt;EG$6,$U146&lt;=EH$6),+$T146,0)</f>
        <v>0</v>
      </c>
      <c r="EI146" s="87" t="n">
        <f aca="false">IF(AND($U146&gt;EH$6,$U146&lt;=EI$6),+$T146,0)</f>
        <v>0</v>
      </c>
      <c r="EJ146" s="87" t="n">
        <f aca="false">IF(AND($U146&gt;EI$6,$U146&lt;=EJ$6),+$T146,0)</f>
        <v>0</v>
      </c>
      <c r="EK146" s="87" t="n">
        <f aca="false">IF(AND($U146&gt;EJ$6,$U146&lt;=EK$6),+$T146,0)</f>
        <v>0</v>
      </c>
      <c r="EL146" s="87" t="n">
        <f aca="false">IF(AND($U146&gt;EK$6,$U146&lt;=EL$6),+$T146,0)</f>
        <v>0</v>
      </c>
      <c r="EM146" s="87" t="n">
        <f aca="false">IF(AND($U146&gt;EL$6,$U146&lt;=EM$6),+$T146,0)</f>
        <v>0</v>
      </c>
      <c r="EN146" s="87" t="n">
        <f aca="false">IF(AND($U146&gt;EM$6,$U146&lt;=EN$6),+$T146,0)</f>
        <v>0</v>
      </c>
      <c r="EO146" s="87" t="n">
        <f aca="false">IF(AND($U146&gt;EN$6,$U146&lt;=EO$6),+$T146,0)</f>
        <v>0</v>
      </c>
      <c r="EP146" s="87" t="n">
        <f aca="false">IF(AND($U146&gt;EO$6,$U146&lt;=EP$6),+$T146,0)</f>
        <v>0</v>
      </c>
      <c r="EQ146" s="87" t="n">
        <f aca="false">IF(AND($U146&gt;EP$6,$U146&lt;=EQ$6),+$T146,0)</f>
        <v>0</v>
      </c>
      <c r="ER146" s="87" t="n">
        <f aca="false">IF(AND($U146&gt;EQ$6,$U146&lt;=ER$6),+$T146,0)</f>
        <v>0</v>
      </c>
      <c r="ES146" s="87" t="n">
        <f aca="false">IF(AND($U146&gt;ER$6,$U146&lt;=ES$6),+$T146,0)</f>
        <v>0</v>
      </c>
      <c r="ET146" s="87" t="n">
        <f aca="false">IF(AND($U146&gt;ES$6,$U146&lt;=ET$6),+$T146,0)</f>
        <v>0</v>
      </c>
      <c r="EU146" s="87" t="n">
        <f aca="false">IF(AND($U146&gt;ET$6,$U146&lt;=EU$6),+$T146,0)</f>
        <v>0</v>
      </c>
      <c r="EV146" s="87" t="n">
        <f aca="false">IF(AND($U146&gt;EU$6,$U146&lt;=EV$6),+$T146,0)</f>
        <v>0</v>
      </c>
      <c r="EW146" s="87" t="n">
        <f aca="false">IF(AND($U146&gt;EV$6,$U146&lt;=EW$6),+$T146,0)</f>
        <v>0</v>
      </c>
      <c r="EX146" s="87" t="n">
        <f aca="false">IF(AND($U146&gt;EW$6,$U146&lt;=EX$6),+$T146,0)</f>
        <v>0</v>
      </c>
      <c r="EY146" s="87" t="n">
        <f aca="false">IF(AND($U146&gt;EX$6,$U146&lt;=EY$6),+$T146,0)</f>
        <v>0</v>
      </c>
      <c r="EZ146" s="87" t="n">
        <f aca="false">IF(AND($U146&gt;EY$6,$U146&lt;=EZ$6),+$T146,0)</f>
        <v>0</v>
      </c>
      <c r="FA146" s="87" t="n">
        <f aca="false">IF(AND($U146&gt;EZ$6,$U146&lt;=FA$6),+$T146,0)</f>
        <v>0</v>
      </c>
      <c r="FB146" s="87" t="n">
        <f aca="false">IF(AND($U146&gt;FA$6,$U146&lt;=FB$6),+$T146,0)</f>
        <v>0</v>
      </c>
      <c r="FC146" s="87" t="n">
        <f aca="false">IF(AND($U146&gt;FB$6,$U146&lt;=FC$6),+$T146,0)</f>
        <v>0</v>
      </c>
      <c r="FD146" s="87" t="n">
        <f aca="false">IF(AND($U146&gt;FC$6,$U146&lt;=FD$6),+$T146,0)</f>
        <v>0</v>
      </c>
      <c r="FE146" s="87" t="n">
        <f aca="false">IF(AND($U146&gt;FD$6,$U146&lt;=FE$6),+$T146,0)</f>
        <v>0</v>
      </c>
      <c r="FF146" s="87" t="n">
        <f aca="false">IF(AND($U146&gt;FE$6,$U146&lt;=FF$6),+$T146,0)</f>
        <v>0</v>
      </c>
      <c r="FG146" s="87" t="n">
        <f aca="false">IF(AND($U146&gt;FF$6,$U146&lt;=FG$6),+$T146,0)</f>
        <v>0</v>
      </c>
      <c r="FH146" s="87" t="n">
        <f aca="false">IF(AND($U146&gt;FG$6,$U146&lt;=FH$6),+$T146,0)</f>
        <v>0</v>
      </c>
      <c r="FI146" s="87" t="n">
        <f aca="false">IF(AND($U146&gt;FH$6,$U146&lt;=FI$6),+$T146,0)</f>
        <v>0</v>
      </c>
      <c r="FJ146" s="87" t="n">
        <f aca="false">IF(AND($U146&gt;FI$6,$U146&lt;=FJ$6),+$T146,0)</f>
        <v>0</v>
      </c>
      <c r="FK146" s="87" t="n">
        <f aca="false">IF(AND($U146&gt;FJ$6,$U146&lt;=FK$6),+$T146,0)</f>
        <v>0</v>
      </c>
      <c r="FL146" s="87" t="n">
        <f aca="false">IF(AND($U146&gt;FK$6,$U146&lt;=FL$6),+$T146,0)</f>
        <v>0</v>
      </c>
      <c r="FM146" s="87" t="n">
        <f aca="false">IF(AND($U146&gt;FL$6,$U146&lt;=FM$6),+$T146,0)</f>
        <v>0</v>
      </c>
      <c r="FN146" s="87" t="n">
        <f aca="false">IF(AND($U146&gt;FM$6,$U146&lt;=FN$6),+$T146,0)</f>
        <v>0</v>
      </c>
      <c r="FO146" s="87" t="n">
        <f aca="false">IF(AND($U146&gt;FN$6,$U146&lt;=FO$6),+$T146,0)</f>
        <v>0</v>
      </c>
      <c r="FP146" s="87" t="n">
        <f aca="false">IF(AND($U146&gt;FO$6,$U146&lt;=FP$6),+$T146,0)</f>
        <v>0</v>
      </c>
      <c r="FQ146" s="87" t="n">
        <f aca="false">IF(AND($U146&gt;FP$6,$U146&lt;=FQ$6),+$T146,0)</f>
        <v>0</v>
      </c>
      <c r="FR146" s="87" t="n">
        <f aca="false">IF(AND($U146&gt;FQ$6,$U146&lt;=FR$6),+$T146,0)</f>
        <v>0</v>
      </c>
      <c r="FS146" s="87" t="n">
        <f aca="false">IF(AND($U146&gt;FR$6,$U146&lt;=FS$6),+$T146,0)</f>
        <v>0</v>
      </c>
      <c r="FT146" s="87" t="n">
        <f aca="false">IF(AND($U146&gt;FS$6,$U146&lt;=FT$6),+$T146,0)</f>
        <v>0</v>
      </c>
      <c r="FU146" s="87" t="n">
        <f aca="false">IF(AND($U146&gt;FT$6,$U146&lt;=FU$6),+$T146,0)</f>
        <v>0</v>
      </c>
      <c r="FV146" s="87" t="n">
        <f aca="false">IF(AND($U146&gt;FU$6,$U146&lt;=FV$6),+$T146,0)</f>
        <v>0</v>
      </c>
      <c r="FW146" s="87" t="n">
        <f aca="false">IF(AND($U146&gt;FV$6,$U146&lt;=FW$6),+$T146,0)</f>
        <v>0</v>
      </c>
      <c r="FX146" s="87" t="n">
        <f aca="false">IF(AND($U146&gt;FW$6,$U146&lt;=FX$6),+$T146,0)</f>
        <v>0</v>
      </c>
      <c r="FY146" s="87" t="n">
        <f aca="false">IF(AND($U146&gt;FX$6,$U146&lt;=FY$6),+$T146,0)</f>
        <v>0</v>
      </c>
      <c r="FZ146" s="87" t="n">
        <f aca="false">IF(AND($U146&gt;FY$6,$U146&lt;=FZ$6),+$T146,0)</f>
        <v>0</v>
      </c>
      <c r="GA146" s="87" t="n">
        <f aca="false">IF(AND($U146&gt;FZ$6,$U146&lt;=GA$6),+$T146,0)</f>
        <v>0</v>
      </c>
      <c r="GB146" s="87" t="n">
        <f aca="false">IF(AND($U146&gt;GA$6,$U146&lt;=GB$6),+$T146,0)</f>
        <v>0</v>
      </c>
      <c r="GC146" s="18"/>
      <c r="GD146" s="65" t="n">
        <f aca="false">SUM($X146:$GC146)</f>
        <v>70.343</v>
      </c>
      <c r="GE146" s="65" t="n">
        <f aca="false">+GD146-T146</f>
        <v>0</v>
      </c>
      <c r="GF146" s="18"/>
      <c r="GG146" s="18"/>
      <c r="GH146" s="18"/>
      <c r="GI146" s="18"/>
      <c r="GJ146" s="18"/>
      <c r="GK146" s="18"/>
      <c r="GL146" s="18"/>
      <c r="GM146" s="18"/>
      <c r="GN146" s="18"/>
      <c r="GO146" s="18"/>
      <c r="GP146" s="18"/>
      <c r="GQ146" s="18"/>
      <c r="GR146" s="18"/>
      <c r="GS146" s="18"/>
      <c r="GT146" s="18"/>
      <c r="GU146" s="18"/>
      <c r="GV146" s="18"/>
      <c r="GW146" s="18"/>
      <c r="GX146" s="18"/>
      <c r="GY146" s="18"/>
      <c r="GZ146" s="18"/>
      <c r="HA146" s="18"/>
      <c r="HB146" s="18"/>
      <c r="HC146" s="18"/>
      <c r="HD146" s="18"/>
      <c r="HE146" s="18"/>
      <c r="HF146" s="18"/>
      <c r="HG146" s="18"/>
      <c r="HH146" s="18"/>
      <c r="HI146" s="18"/>
      <c r="HJ146" s="18"/>
      <c r="HK146" s="18"/>
      <c r="HL146" s="18"/>
      <c r="HM146" s="18"/>
      <c r="HN146" s="18"/>
      <c r="HO146" s="18"/>
      <c r="HP146" s="18"/>
      <c r="HQ146" s="18"/>
      <c r="HR146" s="18"/>
      <c r="HS146" s="18"/>
      <c r="HT146" s="18"/>
      <c r="HU146" s="18"/>
      <c r="HV146" s="18"/>
      <c r="HW146" s="18"/>
      <c r="HX146" s="18"/>
      <c r="HY146" s="18"/>
      <c r="HZ146" s="18"/>
      <c r="IA146" s="18"/>
      <c r="IB146" s="18"/>
      <c r="IC146" s="18"/>
      <c r="ID146" s="18"/>
      <c r="IE146" s="18"/>
      <c r="IF146" s="18"/>
      <c r="IG146" s="18"/>
      <c r="IH146" s="18"/>
      <c r="II146" s="18"/>
      <c r="IJ146" s="18"/>
      <c r="IK146" s="18"/>
      <c r="IL146" s="18"/>
      <c r="IM146" s="18"/>
      <c r="IN146" s="18"/>
      <c r="IO146" s="18"/>
      <c r="IP146" s="18"/>
      <c r="IQ146" s="18"/>
      <c r="IR146" s="18"/>
      <c r="IS146" s="18"/>
      <c r="IT146" s="18"/>
      <c r="IU146" s="18"/>
      <c r="IV146" s="18"/>
      <c r="IW146" s="18"/>
    </row>
    <row r="147" customFormat="false" ht="12.75" hidden="false" customHeight="false" outlineLevel="0" collapsed="false">
      <c r="A147" s="54"/>
      <c r="B147" s="86" t="s">
        <v>260</v>
      </c>
      <c r="C147" s="97" t="s">
        <v>257</v>
      </c>
      <c r="D147" s="98" t="s">
        <v>280</v>
      </c>
      <c r="E147" s="0" t="s">
        <v>296</v>
      </c>
      <c r="F147" s="99" t="n">
        <v>37134</v>
      </c>
      <c r="H147" s="88" t="s">
        <v>390</v>
      </c>
      <c r="I147" s="46" t="s">
        <v>392</v>
      </c>
      <c r="J147" s="0" t="s">
        <v>298</v>
      </c>
      <c r="K147" s="39"/>
      <c r="L147" s="101" t="s">
        <v>284</v>
      </c>
      <c r="M147" s="35"/>
      <c r="N147" s="35"/>
      <c r="O147" s="101"/>
      <c r="P147" s="101"/>
      <c r="Q147" s="101"/>
      <c r="R147" s="110" t="n">
        <v>120</v>
      </c>
      <c r="S147" s="101" t="s">
        <v>288</v>
      </c>
      <c r="T147" s="110" t="n">
        <v>70</v>
      </c>
      <c r="U147" s="104" t="n">
        <v>37256</v>
      </c>
      <c r="V147" s="18"/>
      <c r="W147" s="18"/>
      <c r="X147" s="87" t="n">
        <f aca="false">IF(AND($U147&gt;W$6,$U147&lt;=X$6),+$T147,0)</f>
        <v>0</v>
      </c>
      <c r="Y147" s="87" t="n">
        <f aca="false">IF(AND($U147&gt;X$6,$U147&lt;=Y$6),+$T147,0)</f>
        <v>70</v>
      </c>
      <c r="Z147" s="87" t="n">
        <f aca="false">IF(AND($U147&gt;Y$6,$U147&lt;=Z$6),+$T147,0)</f>
        <v>0</v>
      </c>
      <c r="AA147" s="87" t="n">
        <f aca="false">IF(AND($U147&gt;Z$6,$U147&lt;=AA$6),+$T147,0)</f>
        <v>0</v>
      </c>
      <c r="AB147" s="87" t="n">
        <f aca="false">IF(AND($U147&gt;AA$6,$U147&lt;=AB$6),+$T147,0)</f>
        <v>0</v>
      </c>
      <c r="AC147" s="87" t="n">
        <f aca="false">IF(AND($U147&gt;AB$6,$U147&lt;=AC$6),+$T147,0)</f>
        <v>0</v>
      </c>
      <c r="AD147" s="87" t="n">
        <f aca="false">IF(AND($U147&gt;AC$6,$U147&lt;=AD$6),+$T147,0)</f>
        <v>0</v>
      </c>
      <c r="AE147" s="87" t="n">
        <f aca="false">IF(AND($U147&gt;AD$6,$U147&lt;=AE$6),+$T147,0)</f>
        <v>0</v>
      </c>
      <c r="AF147" s="87" t="n">
        <f aca="false">IF(AND($U147&gt;AE$6,$U147&lt;=AF$6),+$T147,0)</f>
        <v>0</v>
      </c>
      <c r="AG147" s="87" t="n">
        <f aca="false">IF(AND($U147&gt;AF$6,$U147&lt;=AG$6),+$T147,0)</f>
        <v>0</v>
      </c>
      <c r="AH147" s="87" t="n">
        <f aca="false">IF(AND($U147&gt;AG$6,$U147&lt;=AH$6),+$T147,0)</f>
        <v>0</v>
      </c>
      <c r="AI147" s="87" t="n">
        <f aca="false">IF(AND($U147&gt;AH$6,$U147&lt;=AI$6),+$T147,0)</f>
        <v>0</v>
      </c>
      <c r="AJ147" s="87" t="n">
        <f aca="false">IF(AND($U147&gt;AI$6,$U147&lt;=AJ$6),+$T147,0)</f>
        <v>0</v>
      </c>
      <c r="AK147" s="87" t="n">
        <f aca="false">IF(AND($U147&gt;AJ$6,$U147&lt;=AK$6),+$T147,0)</f>
        <v>0</v>
      </c>
      <c r="AL147" s="87" t="n">
        <f aca="false">IF(AND($U147&gt;AK$6,$U147&lt;=AL$6),+$T147,0)</f>
        <v>0</v>
      </c>
      <c r="AM147" s="87" t="n">
        <f aca="false">IF(AND($U147&gt;AL$6,$U147&lt;=AM$6),+$T147,0)</f>
        <v>0</v>
      </c>
      <c r="AN147" s="87" t="n">
        <f aca="false">IF(AND($U147&gt;AM$6,$U147&lt;=AN$6),+$T147,0)</f>
        <v>0</v>
      </c>
      <c r="AO147" s="87" t="n">
        <f aca="false">IF(AND($U147&gt;AN$6,$U147&lt;=AO$6),+$T147,0)</f>
        <v>0</v>
      </c>
      <c r="AP147" s="87" t="n">
        <f aca="false">IF(AND($U147&gt;AO$6,$U147&lt;=AP$6),+$T147,0)</f>
        <v>0</v>
      </c>
      <c r="AQ147" s="87" t="n">
        <f aca="false">IF(AND($U147&gt;AP$6,$U147&lt;=AQ$6),+$T147,0)</f>
        <v>0</v>
      </c>
      <c r="AR147" s="87" t="n">
        <f aca="false">IF(AND($U147&gt;AQ$6,$U147&lt;=AR$6),+$T147,0)</f>
        <v>0</v>
      </c>
      <c r="AS147" s="87" t="n">
        <f aca="false">IF(AND($U147&gt;AR$6,$U147&lt;=AS$6),+$T147,0)</f>
        <v>0</v>
      </c>
      <c r="AT147" s="87" t="n">
        <f aca="false">IF(AND($U147&gt;AS$6,$U147&lt;=AT$6),+$T147,0)</f>
        <v>0</v>
      </c>
      <c r="AU147" s="87" t="n">
        <f aca="false">IF(AND($U147&gt;AT$6,$U147&lt;=AU$6),+$T147,0)</f>
        <v>0</v>
      </c>
      <c r="AV147" s="87" t="n">
        <f aca="false">IF(AND($U147&gt;AU$6,$U147&lt;=AV$6),+$T147,0)</f>
        <v>0</v>
      </c>
      <c r="AW147" s="87" t="n">
        <f aca="false">IF(AND($U147&gt;AV$6,$U147&lt;=AW$6),+$T147,0)</f>
        <v>0</v>
      </c>
      <c r="AX147" s="87" t="n">
        <f aca="false">IF(AND($U147&gt;AW$6,$U147&lt;=AX$6),+$T147,0)</f>
        <v>0</v>
      </c>
      <c r="AY147" s="87" t="n">
        <f aca="false">IF(AND($U147&gt;AX$6,$U147&lt;=AY$6),+$T147,0)</f>
        <v>0</v>
      </c>
      <c r="AZ147" s="87" t="n">
        <f aca="false">IF(AND($U147&gt;AY$6,$U147&lt;=AZ$6),+$T147,0)</f>
        <v>0</v>
      </c>
      <c r="BA147" s="87" t="n">
        <f aca="false">IF(AND($U147&gt;AZ$6,$U147&lt;=BA$6),+$T147,0)</f>
        <v>0</v>
      </c>
      <c r="BB147" s="87" t="n">
        <f aca="false">IF(AND($U147&gt;BA$6,$U147&lt;=BB$6),+$T147,0)</f>
        <v>0</v>
      </c>
      <c r="BC147" s="87" t="n">
        <f aca="false">IF(AND($U147&gt;BB$6,$U147&lt;=BC$6),+$T147,0)</f>
        <v>0</v>
      </c>
      <c r="BD147" s="87" t="n">
        <f aca="false">IF(AND($U147&gt;BC$6,$U147&lt;=BD$6),+$T147,0)</f>
        <v>0</v>
      </c>
      <c r="BE147" s="87" t="n">
        <f aca="false">IF(AND($U147&gt;BD$6,$U147&lt;=BE$6),+$T147,0)</f>
        <v>0</v>
      </c>
      <c r="BF147" s="87" t="n">
        <f aca="false">IF(AND($U147&gt;BE$6,$U147&lt;=BF$6),+$T147,0)</f>
        <v>0</v>
      </c>
      <c r="BG147" s="87" t="n">
        <f aca="false">IF(AND($U147&gt;BF$6,$U147&lt;=BG$6),+$T147,0)</f>
        <v>0</v>
      </c>
      <c r="BH147" s="87" t="n">
        <f aca="false">IF(AND($U147&gt;BG$6,$U147&lt;=BH$6),+$T147,0)</f>
        <v>0</v>
      </c>
      <c r="BI147" s="87" t="n">
        <f aca="false">IF(AND($U147&gt;BH$6,$U147&lt;=BI$6),+$T147,0)</f>
        <v>0</v>
      </c>
      <c r="BJ147" s="87" t="n">
        <f aca="false">IF(AND($U147&gt;BI$6,$U147&lt;=BJ$6),+$T147,0)</f>
        <v>0</v>
      </c>
      <c r="BK147" s="87" t="n">
        <f aca="false">IF(AND($U147&gt;BJ$6,$U147&lt;=BK$6),+$T147,0)</f>
        <v>0</v>
      </c>
      <c r="BL147" s="87" t="n">
        <f aca="false">IF(AND($U147&gt;BK$6,$U147&lt;=BL$6),+$T147,0)</f>
        <v>0</v>
      </c>
      <c r="BM147" s="87" t="n">
        <f aca="false">IF(AND($U147&gt;BL$6,$U147&lt;=BM$6),+$T147,0)</f>
        <v>0</v>
      </c>
      <c r="BN147" s="87" t="n">
        <f aca="false">IF(AND($U147&gt;BM$6,$U147&lt;=BN$6),+$T147,0)</f>
        <v>0</v>
      </c>
      <c r="BO147" s="87" t="n">
        <f aca="false">IF(AND($U147&gt;BN$6,$U147&lt;=BO$6),+$T147,0)</f>
        <v>0</v>
      </c>
      <c r="BP147" s="87" t="n">
        <f aca="false">IF(AND($U147&gt;BO$6,$U147&lt;=BP$6),+$T147,0)</f>
        <v>0</v>
      </c>
      <c r="BQ147" s="87" t="n">
        <f aca="false">IF(AND($U147&gt;BP$6,$U147&lt;=BQ$6),+$T147,0)</f>
        <v>0</v>
      </c>
      <c r="BR147" s="87" t="n">
        <f aca="false">IF(AND($U147&gt;BQ$6,$U147&lt;=BR$6),+$T147,0)</f>
        <v>0</v>
      </c>
      <c r="BS147" s="87" t="n">
        <f aca="false">IF(AND($U147&gt;BR$6,$U147&lt;=BS$6),+$T147,0)</f>
        <v>0</v>
      </c>
      <c r="BT147" s="87" t="n">
        <f aca="false">IF(AND($U147&gt;BS$6,$U147&lt;=BT$6),+$T147,0)</f>
        <v>0</v>
      </c>
      <c r="BU147" s="87" t="n">
        <f aca="false">IF(AND($U147&gt;BT$6,$U147&lt;=BU$6),+$T147,0)</f>
        <v>0</v>
      </c>
      <c r="BV147" s="87" t="n">
        <f aca="false">IF(AND($U147&gt;BU$6,$U147&lt;=BV$6),+$T147,0)</f>
        <v>0</v>
      </c>
      <c r="BW147" s="87" t="n">
        <f aca="false">IF(AND($U147&gt;BV$6,$U147&lt;=BW$6),+$T147,0)</f>
        <v>0</v>
      </c>
      <c r="BX147" s="87" t="n">
        <f aca="false">IF(AND($U147&gt;BW$6,$U147&lt;=BX$6),+$T147,0)</f>
        <v>0</v>
      </c>
      <c r="BY147" s="87" t="n">
        <f aca="false">IF(AND($U147&gt;BX$6,$U147&lt;=BY$6),+$T147,0)</f>
        <v>0</v>
      </c>
      <c r="BZ147" s="87" t="n">
        <f aca="false">IF(AND($U147&gt;BY$6,$U147&lt;=BZ$6),+$T147,0)</f>
        <v>0</v>
      </c>
      <c r="CA147" s="87" t="n">
        <f aca="false">IF(AND($U147&gt;BZ$6,$U147&lt;=CA$6),+$T147,0)</f>
        <v>0</v>
      </c>
      <c r="CB147" s="87" t="n">
        <f aca="false">IF(AND($U147&gt;CA$6,$U147&lt;=CB$6),+$T147,0)</f>
        <v>0</v>
      </c>
      <c r="CC147" s="87" t="n">
        <f aca="false">IF(AND($U147&gt;CB$6,$U147&lt;=CC$6),+$T147,0)</f>
        <v>0</v>
      </c>
      <c r="CD147" s="87" t="n">
        <f aca="false">IF(AND($U147&gt;CC$6,$U147&lt;=CD$6),+$T147,0)</f>
        <v>0</v>
      </c>
      <c r="CE147" s="87" t="n">
        <f aca="false">IF(AND($U147&gt;CD$6,$U147&lt;=CE$6),+$T147,0)</f>
        <v>0</v>
      </c>
      <c r="CF147" s="87" t="n">
        <f aca="false">IF(AND($U147&gt;CE$6,$U147&lt;=CF$6),+$T147,0)</f>
        <v>0</v>
      </c>
      <c r="CG147" s="87" t="n">
        <f aca="false">IF(AND($U147&gt;CF$6,$U147&lt;=CG$6),+$T147,0)</f>
        <v>0</v>
      </c>
      <c r="CH147" s="87" t="n">
        <f aca="false">IF(AND($U147&gt;CG$6,$U147&lt;=CH$6),+$T147,0)</f>
        <v>0</v>
      </c>
      <c r="CI147" s="87" t="n">
        <f aca="false">IF(AND($U147&gt;CH$6,$U147&lt;=CI$6),+$T147,0)</f>
        <v>0</v>
      </c>
      <c r="CJ147" s="87" t="n">
        <f aca="false">IF(AND($U147&gt;CI$6,$U147&lt;=CJ$6),+$T147,0)</f>
        <v>0</v>
      </c>
      <c r="CK147" s="87" t="n">
        <f aca="false">IF(AND($U147&gt;CJ$6,$U147&lt;=CK$6),+$T147,0)</f>
        <v>0</v>
      </c>
      <c r="CL147" s="87" t="n">
        <f aca="false">IF(AND($U147&gt;CK$6,$U147&lt;=CL$6),+$T147,0)</f>
        <v>0</v>
      </c>
      <c r="CM147" s="87" t="n">
        <f aca="false">IF(AND($U147&gt;CL$6,$U147&lt;=CM$6),+$T147,0)</f>
        <v>0</v>
      </c>
      <c r="CN147" s="87" t="n">
        <f aca="false">IF(AND($U147&gt;CM$6,$U147&lt;=CN$6),+$T147,0)</f>
        <v>0</v>
      </c>
      <c r="CO147" s="87" t="n">
        <f aca="false">IF(AND($U147&gt;CN$6,$U147&lt;=CO$6),+$T147,0)</f>
        <v>0</v>
      </c>
      <c r="CP147" s="87" t="n">
        <f aca="false">IF(AND($U147&gt;CO$6,$U147&lt;=CP$6),+$T147,0)</f>
        <v>0</v>
      </c>
      <c r="CQ147" s="87" t="n">
        <f aca="false">IF(AND($U147&gt;CP$6,$U147&lt;=CQ$6),+$T147,0)</f>
        <v>0</v>
      </c>
      <c r="CR147" s="87" t="n">
        <f aca="false">IF(AND($U147&gt;CQ$6,$U147&lt;=CR$6),+$T147,0)</f>
        <v>0</v>
      </c>
      <c r="CS147" s="87" t="n">
        <f aca="false">IF(AND($U147&gt;CR$6,$U147&lt;=CS$6),+$T147,0)</f>
        <v>0</v>
      </c>
      <c r="CT147" s="87" t="n">
        <f aca="false">IF(AND($U147&gt;CS$6,$U147&lt;=CT$6),+$T147,0)</f>
        <v>0</v>
      </c>
      <c r="CU147" s="87" t="n">
        <f aca="false">IF(AND($U147&gt;CT$6,$U147&lt;=CU$6),+$T147,0)</f>
        <v>0</v>
      </c>
      <c r="CV147" s="87" t="n">
        <f aca="false">IF(AND($U147&gt;CU$6,$U147&lt;=CV$6),+$T147,0)</f>
        <v>0</v>
      </c>
      <c r="CW147" s="87" t="n">
        <f aca="false">IF(AND($U147&gt;CV$6,$U147&lt;=CW$6),+$T147,0)</f>
        <v>0</v>
      </c>
      <c r="CX147" s="87" t="n">
        <f aca="false">IF(AND($U147&gt;CW$6,$U147&lt;=CX$6),+$T147,0)</f>
        <v>0</v>
      </c>
      <c r="CY147" s="87" t="n">
        <f aca="false">IF(AND($U147&gt;CX$6,$U147&lt;=CY$6),+$T147,0)</f>
        <v>0</v>
      </c>
      <c r="CZ147" s="87" t="n">
        <f aca="false">IF(AND($U147&gt;CY$6,$U147&lt;=CZ$6),+$T147,0)</f>
        <v>0</v>
      </c>
      <c r="DA147" s="87" t="n">
        <f aca="false">IF(AND($U147&gt;CZ$6,$U147&lt;=DA$6),+$T147,0)</f>
        <v>0</v>
      </c>
      <c r="DB147" s="87" t="n">
        <f aca="false">IF(AND($U147&gt;DA$6,$U147&lt;=DB$6),+$T147,0)</f>
        <v>0</v>
      </c>
      <c r="DC147" s="87" t="n">
        <f aca="false">IF(AND($U147&gt;DB$6,$U147&lt;=DC$6),+$T147,0)</f>
        <v>0</v>
      </c>
      <c r="DD147" s="87" t="n">
        <f aca="false">IF(AND($U147&gt;DC$6,$U147&lt;=DD$6),+$T147,0)</f>
        <v>0</v>
      </c>
      <c r="DE147" s="87" t="n">
        <f aca="false">IF(AND($U147&gt;DD$6,$U147&lt;=DE$6),+$T147,0)</f>
        <v>0</v>
      </c>
      <c r="DF147" s="87" t="n">
        <f aca="false">IF(AND($U147&gt;DE$6,$U147&lt;=DF$6),+$T147,0)</f>
        <v>0</v>
      </c>
      <c r="DG147" s="87" t="n">
        <f aca="false">IF(AND($U147&gt;DF$6,$U147&lt;=DG$6),+$T147,0)</f>
        <v>0</v>
      </c>
      <c r="DH147" s="87" t="n">
        <f aca="false">IF(AND($U147&gt;DG$6,$U147&lt;=DH$6),+$T147,0)</f>
        <v>0</v>
      </c>
      <c r="DI147" s="87" t="n">
        <f aca="false">IF(AND($U147&gt;DH$6,$U147&lt;=DI$6),+$T147,0)</f>
        <v>0</v>
      </c>
      <c r="DJ147" s="87" t="n">
        <f aca="false">IF(AND($U147&gt;DI$6,$U147&lt;=DJ$6),+$T147,0)</f>
        <v>0</v>
      </c>
      <c r="DK147" s="87" t="n">
        <f aca="false">IF(AND($U147&gt;DJ$6,$U147&lt;=DK$6),+$T147,0)</f>
        <v>0</v>
      </c>
      <c r="DL147" s="87" t="n">
        <f aca="false">IF(AND($U147&gt;DK$6,$U147&lt;=DL$6),+$T147,0)</f>
        <v>0</v>
      </c>
      <c r="DM147" s="87" t="n">
        <f aca="false">IF(AND($U147&gt;DL$6,$U147&lt;=DM$6),+$T147,0)</f>
        <v>0</v>
      </c>
      <c r="DN147" s="87" t="n">
        <f aca="false">IF(AND($U147&gt;DM$6,$U147&lt;=DN$6),+$T147,0)</f>
        <v>0</v>
      </c>
      <c r="DO147" s="87" t="n">
        <f aca="false">IF(AND($U147&gt;DN$6,$U147&lt;=DO$6),+$T147,0)</f>
        <v>0</v>
      </c>
      <c r="DP147" s="87" t="n">
        <f aca="false">IF(AND($U147&gt;DO$6,$U147&lt;=DP$6),+$T147,0)</f>
        <v>0</v>
      </c>
      <c r="DQ147" s="87" t="n">
        <f aca="false">IF(AND($U147&gt;DP$6,$U147&lt;=DQ$6),+$T147,0)</f>
        <v>0</v>
      </c>
      <c r="DR147" s="87" t="n">
        <f aca="false">IF(AND($U147&gt;DQ$6,$U147&lt;=DR$6),+$T147,0)</f>
        <v>0</v>
      </c>
      <c r="DS147" s="87" t="n">
        <f aca="false">IF(AND($U147&gt;DR$6,$U147&lt;=DS$6),+$T147,0)</f>
        <v>0</v>
      </c>
      <c r="DT147" s="87" t="n">
        <f aca="false">IF(AND($U147&gt;DS$6,$U147&lt;=DT$6),+$T147,0)</f>
        <v>0</v>
      </c>
      <c r="DU147" s="87" t="n">
        <f aca="false">IF(AND($U147&gt;DT$6,$U147&lt;=DU$6),+$T147,0)</f>
        <v>0</v>
      </c>
      <c r="DV147" s="87" t="n">
        <f aca="false">IF(AND($U147&gt;DU$6,$U147&lt;=DV$6),+$T147,0)</f>
        <v>0</v>
      </c>
      <c r="DW147" s="87" t="n">
        <f aca="false">IF(AND($U147&gt;DV$6,$U147&lt;=DW$6),+$T147,0)</f>
        <v>0</v>
      </c>
      <c r="DX147" s="87" t="n">
        <f aca="false">IF(AND($U147&gt;DW$6,$U147&lt;=DX$6),+$T147,0)</f>
        <v>0</v>
      </c>
      <c r="DY147" s="87" t="n">
        <f aca="false">IF(AND($U147&gt;DX$6,$U147&lt;=DY$6),+$T147,0)</f>
        <v>0</v>
      </c>
      <c r="DZ147" s="87" t="n">
        <f aca="false">IF(AND($U147&gt;DY$6,$U147&lt;=DZ$6),+$T147,0)</f>
        <v>0</v>
      </c>
      <c r="EA147" s="87" t="n">
        <f aca="false">IF(AND($U147&gt;DZ$6,$U147&lt;=EA$6),+$T147,0)</f>
        <v>0</v>
      </c>
      <c r="EB147" s="87" t="n">
        <f aca="false">IF(AND($U147&gt;EA$6,$U147&lt;=EB$6),+$T147,0)</f>
        <v>0</v>
      </c>
      <c r="EC147" s="87" t="n">
        <f aca="false">IF(AND($U147&gt;EB$6,$U147&lt;=EC$6),+$T147,0)</f>
        <v>0</v>
      </c>
      <c r="ED147" s="87" t="n">
        <f aca="false">IF(AND($U147&gt;EC$6,$U147&lt;=ED$6),+$T147,0)</f>
        <v>0</v>
      </c>
      <c r="EE147" s="87" t="n">
        <f aca="false">IF(AND($U147&gt;ED$6,$U147&lt;=EE$6),+$T147,0)</f>
        <v>0</v>
      </c>
      <c r="EF147" s="87" t="n">
        <f aca="false">IF(AND($U147&gt;EE$6,$U147&lt;=EF$6),+$T147,0)</f>
        <v>0</v>
      </c>
      <c r="EG147" s="87" t="n">
        <f aca="false">IF(AND($U147&gt;EF$6,$U147&lt;=EG$6),+$T147,0)</f>
        <v>0</v>
      </c>
      <c r="EH147" s="87" t="n">
        <f aca="false">IF(AND($U147&gt;EG$6,$U147&lt;=EH$6),+$T147,0)</f>
        <v>0</v>
      </c>
      <c r="EI147" s="87" t="n">
        <f aca="false">IF(AND($U147&gt;EH$6,$U147&lt;=EI$6),+$T147,0)</f>
        <v>0</v>
      </c>
      <c r="EJ147" s="87" t="n">
        <f aca="false">IF(AND($U147&gt;EI$6,$U147&lt;=EJ$6),+$T147,0)</f>
        <v>0</v>
      </c>
      <c r="EK147" s="87" t="n">
        <f aca="false">IF(AND($U147&gt;EJ$6,$U147&lt;=EK$6),+$T147,0)</f>
        <v>0</v>
      </c>
      <c r="EL147" s="87" t="n">
        <f aca="false">IF(AND($U147&gt;EK$6,$U147&lt;=EL$6),+$T147,0)</f>
        <v>0</v>
      </c>
      <c r="EM147" s="87" t="n">
        <f aca="false">IF(AND($U147&gt;EL$6,$U147&lt;=EM$6),+$T147,0)</f>
        <v>0</v>
      </c>
      <c r="EN147" s="87" t="n">
        <f aca="false">IF(AND($U147&gt;EM$6,$U147&lt;=EN$6),+$T147,0)</f>
        <v>0</v>
      </c>
      <c r="EO147" s="87" t="n">
        <f aca="false">IF(AND($U147&gt;EN$6,$U147&lt;=EO$6),+$T147,0)</f>
        <v>0</v>
      </c>
      <c r="EP147" s="87" t="n">
        <f aca="false">IF(AND($U147&gt;EO$6,$U147&lt;=EP$6),+$T147,0)</f>
        <v>0</v>
      </c>
      <c r="EQ147" s="87" t="n">
        <f aca="false">IF(AND($U147&gt;EP$6,$U147&lt;=EQ$6),+$T147,0)</f>
        <v>0</v>
      </c>
      <c r="ER147" s="87" t="n">
        <f aca="false">IF(AND($U147&gt;EQ$6,$U147&lt;=ER$6),+$T147,0)</f>
        <v>0</v>
      </c>
      <c r="ES147" s="87" t="n">
        <f aca="false">IF(AND($U147&gt;ER$6,$U147&lt;=ES$6),+$T147,0)</f>
        <v>0</v>
      </c>
      <c r="ET147" s="87" t="n">
        <f aca="false">IF(AND($U147&gt;ES$6,$U147&lt;=ET$6),+$T147,0)</f>
        <v>0</v>
      </c>
      <c r="EU147" s="87" t="n">
        <f aca="false">IF(AND($U147&gt;ET$6,$U147&lt;=EU$6),+$T147,0)</f>
        <v>0</v>
      </c>
      <c r="EV147" s="87" t="n">
        <f aca="false">IF(AND($U147&gt;EU$6,$U147&lt;=EV$6),+$T147,0)</f>
        <v>0</v>
      </c>
      <c r="EW147" s="87" t="n">
        <f aca="false">IF(AND($U147&gt;EV$6,$U147&lt;=EW$6),+$T147,0)</f>
        <v>0</v>
      </c>
      <c r="EX147" s="87" t="n">
        <f aca="false">IF(AND($U147&gt;EW$6,$U147&lt;=EX$6),+$T147,0)</f>
        <v>0</v>
      </c>
      <c r="EY147" s="87" t="n">
        <f aca="false">IF(AND($U147&gt;EX$6,$U147&lt;=EY$6),+$T147,0)</f>
        <v>0</v>
      </c>
      <c r="EZ147" s="87" t="n">
        <f aca="false">IF(AND($U147&gt;EY$6,$U147&lt;=EZ$6),+$T147,0)</f>
        <v>0</v>
      </c>
      <c r="FA147" s="87" t="n">
        <f aca="false">IF(AND($U147&gt;EZ$6,$U147&lt;=FA$6),+$T147,0)</f>
        <v>0</v>
      </c>
      <c r="FB147" s="87" t="n">
        <f aca="false">IF(AND($U147&gt;FA$6,$U147&lt;=FB$6),+$T147,0)</f>
        <v>0</v>
      </c>
      <c r="FC147" s="87" t="n">
        <f aca="false">IF(AND($U147&gt;FB$6,$U147&lt;=FC$6),+$T147,0)</f>
        <v>0</v>
      </c>
      <c r="FD147" s="87" t="n">
        <f aca="false">IF(AND($U147&gt;FC$6,$U147&lt;=FD$6),+$T147,0)</f>
        <v>0</v>
      </c>
      <c r="FE147" s="87" t="n">
        <f aca="false">IF(AND($U147&gt;FD$6,$U147&lt;=FE$6),+$T147,0)</f>
        <v>0</v>
      </c>
      <c r="FF147" s="87" t="n">
        <f aca="false">IF(AND($U147&gt;FE$6,$U147&lt;=FF$6),+$T147,0)</f>
        <v>0</v>
      </c>
      <c r="FG147" s="87" t="n">
        <f aca="false">IF(AND($U147&gt;FF$6,$U147&lt;=FG$6),+$T147,0)</f>
        <v>0</v>
      </c>
      <c r="FH147" s="87" t="n">
        <f aca="false">IF(AND($U147&gt;FG$6,$U147&lt;=FH$6),+$T147,0)</f>
        <v>0</v>
      </c>
      <c r="FI147" s="87" t="n">
        <f aca="false">IF(AND($U147&gt;FH$6,$U147&lt;=FI$6),+$T147,0)</f>
        <v>0</v>
      </c>
      <c r="FJ147" s="87" t="n">
        <f aca="false">IF(AND($U147&gt;FI$6,$U147&lt;=FJ$6),+$T147,0)</f>
        <v>0</v>
      </c>
      <c r="FK147" s="87" t="n">
        <f aca="false">IF(AND($U147&gt;FJ$6,$U147&lt;=FK$6),+$T147,0)</f>
        <v>0</v>
      </c>
      <c r="FL147" s="87" t="n">
        <f aca="false">IF(AND($U147&gt;FK$6,$U147&lt;=FL$6),+$T147,0)</f>
        <v>0</v>
      </c>
      <c r="FM147" s="87" t="n">
        <f aca="false">IF(AND($U147&gt;FL$6,$U147&lt;=FM$6),+$T147,0)</f>
        <v>0</v>
      </c>
      <c r="FN147" s="87" t="n">
        <f aca="false">IF(AND($U147&gt;FM$6,$U147&lt;=FN$6),+$T147,0)</f>
        <v>0</v>
      </c>
      <c r="FO147" s="87" t="n">
        <f aca="false">IF(AND($U147&gt;FN$6,$U147&lt;=FO$6),+$T147,0)</f>
        <v>0</v>
      </c>
      <c r="FP147" s="87" t="n">
        <f aca="false">IF(AND($U147&gt;FO$6,$U147&lt;=FP$6),+$T147,0)</f>
        <v>0</v>
      </c>
      <c r="FQ147" s="87" t="n">
        <f aca="false">IF(AND($U147&gt;FP$6,$U147&lt;=FQ$6),+$T147,0)</f>
        <v>0</v>
      </c>
      <c r="FR147" s="87" t="n">
        <f aca="false">IF(AND($U147&gt;FQ$6,$U147&lt;=FR$6),+$T147,0)</f>
        <v>0</v>
      </c>
      <c r="FS147" s="87" t="n">
        <f aca="false">IF(AND($U147&gt;FR$6,$U147&lt;=FS$6),+$T147,0)</f>
        <v>0</v>
      </c>
      <c r="FT147" s="87" t="n">
        <f aca="false">IF(AND($U147&gt;FS$6,$U147&lt;=FT$6),+$T147,0)</f>
        <v>0</v>
      </c>
      <c r="FU147" s="87" t="n">
        <f aca="false">IF(AND($U147&gt;FT$6,$U147&lt;=FU$6),+$T147,0)</f>
        <v>0</v>
      </c>
      <c r="FV147" s="87" t="n">
        <f aca="false">IF(AND($U147&gt;FU$6,$U147&lt;=FV$6),+$T147,0)</f>
        <v>0</v>
      </c>
      <c r="FW147" s="87" t="n">
        <f aca="false">IF(AND($U147&gt;FV$6,$U147&lt;=FW$6),+$T147,0)</f>
        <v>0</v>
      </c>
      <c r="FX147" s="87" t="n">
        <f aca="false">IF(AND($U147&gt;FW$6,$U147&lt;=FX$6),+$T147,0)</f>
        <v>0</v>
      </c>
      <c r="FY147" s="87" t="n">
        <f aca="false">IF(AND($U147&gt;FX$6,$U147&lt;=FY$6),+$T147,0)</f>
        <v>0</v>
      </c>
      <c r="FZ147" s="87" t="n">
        <f aca="false">IF(AND($U147&gt;FY$6,$U147&lt;=FZ$6),+$T147,0)</f>
        <v>0</v>
      </c>
      <c r="GA147" s="87" t="n">
        <f aca="false">IF(AND($U147&gt;FZ$6,$U147&lt;=GA$6),+$T147,0)</f>
        <v>0</v>
      </c>
      <c r="GB147" s="87" t="n">
        <f aca="false">IF(AND($U147&gt;GA$6,$U147&lt;=GB$6),+$T147,0)</f>
        <v>0</v>
      </c>
      <c r="GC147" s="18"/>
      <c r="GD147" s="65" t="n">
        <f aca="false">SUM($X147:$GC147)</f>
        <v>70</v>
      </c>
      <c r="GE147" s="65" t="n">
        <f aca="false">+GD147-T147</f>
        <v>0</v>
      </c>
      <c r="GF147" s="18"/>
      <c r="GG147" s="18"/>
      <c r="GH147" s="18"/>
      <c r="GI147" s="18"/>
      <c r="GJ147" s="18"/>
      <c r="GK147" s="18"/>
      <c r="GL147" s="18"/>
      <c r="GM147" s="18"/>
      <c r="GN147" s="18"/>
      <c r="GO147" s="18"/>
      <c r="GP147" s="18"/>
      <c r="GQ147" s="18"/>
      <c r="GR147" s="18"/>
      <c r="GS147" s="18"/>
      <c r="GT147" s="18"/>
      <c r="GU147" s="18"/>
      <c r="GV147" s="18"/>
      <c r="GW147" s="18"/>
      <c r="GX147" s="18"/>
      <c r="GY147" s="18"/>
      <c r="GZ147" s="18"/>
      <c r="HA147" s="18"/>
      <c r="HB147" s="18"/>
      <c r="HC147" s="18"/>
      <c r="HD147" s="18"/>
      <c r="HE147" s="18"/>
      <c r="HF147" s="18"/>
      <c r="HG147" s="18"/>
      <c r="HH147" s="18"/>
      <c r="HI147" s="18"/>
      <c r="HJ147" s="18"/>
      <c r="HK147" s="18"/>
      <c r="HL147" s="18"/>
      <c r="HM147" s="18"/>
      <c r="HN147" s="18"/>
      <c r="HO147" s="18"/>
      <c r="HP147" s="18"/>
      <c r="HQ147" s="18"/>
      <c r="HR147" s="18"/>
      <c r="HS147" s="18"/>
      <c r="HT147" s="18"/>
      <c r="HU147" s="18"/>
      <c r="HV147" s="18"/>
      <c r="HW147" s="18"/>
      <c r="HX147" s="18"/>
      <c r="HY147" s="18"/>
      <c r="HZ147" s="18"/>
      <c r="IA147" s="18"/>
      <c r="IB147" s="18"/>
      <c r="IC147" s="18"/>
      <c r="ID147" s="18"/>
      <c r="IE147" s="18"/>
      <c r="IF147" s="18"/>
      <c r="IG147" s="18"/>
      <c r="IH147" s="18"/>
      <c r="II147" s="18"/>
      <c r="IJ147" s="18"/>
      <c r="IK147" s="18"/>
      <c r="IL147" s="18"/>
      <c r="IM147" s="18"/>
      <c r="IN147" s="18"/>
      <c r="IO147" s="18"/>
      <c r="IP147" s="18"/>
      <c r="IQ147" s="18"/>
      <c r="IR147" s="18"/>
      <c r="IS147" s="18"/>
      <c r="IT147" s="18"/>
      <c r="IU147" s="18"/>
      <c r="IV147" s="18"/>
      <c r="IW147" s="18"/>
    </row>
    <row r="148" customFormat="false" ht="12.75" hidden="false" customHeight="false" outlineLevel="0" collapsed="false">
      <c r="A148" s="54"/>
      <c r="B148" s="86" t="s">
        <v>260</v>
      </c>
      <c r="C148" s="97" t="s">
        <v>257</v>
      </c>
      <c r="D148" s="98" t="s">
        <v>280</v>
      </c>
      <c r="E148" s="0" t="s">
        <v>296</v>
      </c>
      <c r="F148" s="99" t="n">
        <v>37134</v>
      </c>
      <c r="H148" s="88" t="s">
        <v>390</v>
      </c>
      <c r="I148" s="46" t="s">
        <v>393</v>
      </c>
      <c r="J148" s="0" t="s">
        <v>298</v>
      </c>
      <c r="K148" s="39"/>
      <c r="L148" s="101" t="s">
        <v>284</v>
      </c>
      <c r="M148" s="35"/>
      <c r="N148" s="35"/>
      <c r="O148" s="101"/>
      <c r="P148" s="101"/>
      <c r="Q148" s="101"/>
      <c r="R148" s="110" t="n">
        <v>349.36</v>
      </c>
      <c r="S148" s="101" t="s">
        <v>288</v>
      </c>
      <c r="T148" s="110" t="n">
        <v>191.905</v>
      </c>
      <c r="U148" s="104" t="n">
        <v>37342</v>
      </c>
      <c r="V148" s="18"/>
      <c r="W148" s="18"/>
      <c r="X148" s="87" t="n">
        <f aca="false">IF(AND($U148&gt;X$6,$U148&lt;=Y$6),+$T148,0)</f>
        <v>0</v>
      </c>
      <c r="Y148" s="87" t="n">
        <f aca="false">IF(AND($U148&gt;X$6,$U148&lt;=Y$6),+$T148,0)</f>
        <v>0</v>
      </c>
      <c r="Z148" s="87" t="n">
        <f aca="false">IF(AND($U148&gt;Y$6,$U148&lt;=Z$6),+$T148,0)</f>
        <v>191.905</v>
      </c>
      <c r="AA148" s="87" t="n">
        <f aca="false">IF(AND($U148&gt;Z$6,$U148&lt;=AA$6),+$T148,0)</f>
        <v>0</v>
      </c>
      <c r="AB148" s="87" t="n">
        <f aca="false">IF(AND($U148&gt;AA$6,$U148&lt;=AB$6),+$T148,0)</f>
        <v>0</v>
      </c>
      <c r="AC148" s="87" t="n">
        <f aca="false">IF(AND($U148&gt;AB$6,$U148&lt;=AC$6),+$T148,0)</f>
        <v>0</v>
      </c>
      <c r="AD148" s="87" t="n">
        <f aca="false">IF(AND($U148&gt;AC$6,$U148&lt;=AD$6),+$T148,0)</f>
        <v>0</v>
      </c>
      <c r="AE148" s="87" t="n">
        <f aca="false">IF(AND($U148&gt;AD$6,$U148&lt;=AE$6),+$T148,0)</f>
        <v>0</v>
      </c>
      <c r="AF148" s="87" t="n">
        <f aca="false">IF(AND($U148&gt;AE$6,$U148&lt;=AF$6),+$T148,0)</f>
        <v>0</v>
      </c>
      <c r="AG148" s="87" t="n">
        <f aca="false">IF(AND($U148&gt;AF$6,$U148&lt;=AG$6),+$T148,0)</f>
        <v>0</v>
      </c>
      <c r="AH148" s="87" t="n">
        <f aca="false">IF(AND($U148&gt;AG$6,$U148&lt;=AH$6),+$T148,0)</f>
        <v>0</v>
      </c>
      <c r="AI148" s="87" t="n">
        <f aca="false">IF(AND($U148&gt;AH$6,$U148&lt;=AI$6),+$T148,0)</f>
        <v>0</v>
      </c>
      <c r="AJ148" s="87" t="n">
        <f aca="false">IF(AND($U148&gt;AI$6,$U148&lt;=AJ$6),+$T148,0)</f>
        <v>0</v>
      </c>
      <c r="AK148" s="87" t="n">
        <f aca="false">IF(AND($U148&gt;AJ$6,$U148&lt;=AK$6),+$T148,0)</f>
        <v>0</v>
      </c>
      <c r="AL148" s="87" t="n">
        <f aca="false">IF(AND($U148&gt;AK$6,$U148&lt;=AL$6),+$T148,0)</f>
        <v>0</v>
      </c>
      <c r="AM148" s="87" t="n">
        <f aca="false">IF(AND($U148&gt;AL$6,$U148&lt;=AM$6),+$T148,0)</f>
        <v>0</v>
      </c>
      <c r="AN148" s="87" t="n">
        <f aca="false">IF(AND($U148&gt;AM$6,$U148&lt;=AN$6),+$T148,0)</f>
        <v>0</v>
      </c>
      <c r="AO148" s="87" t="n">
        <f aca="false">IF(AND($U148&gt;AN$6,$U148&lt;=AO$6),+$T148,0)</f>
        <v>0</v>
      </c>
      <c r="AP148" s="87" t="n">
        <f aca="false">IF(AND($U148&gt;AO$6,$U148&lt;=AP$6),+$T148,0)</f>
        <v>0</v>
      </c>
      <c r="AQ148" s="87" t="n">
        <f aca="false">IF(AND($U148&gt;AP$6,$U148&lt;=AQ$6),+$T148,0)</f>
        <v>0</v>
      </c>
      <c r="AR148" s="87" t="n">
        <f aca="false">IF(AND($U148&gt;AQ$6,$U148&lt;=AR$6),+$T148,0)</f>
        <v>0</v>
      </c>
      <c r="AS148" s="87" t="n">
        <f aca="false">IF(AND($U148&gt;AR$6,$U148&lt;=AS$6),+$T148,0)</f>
        <v>0</v>
      </c>
      <c r="AT148" s="87" t="n">
        <f aca="false">IF(AND($U148&gt;AS$6,$U148&lt;=AT$6),+$T148,0)</f>
        <v>0</v>
      </c>
      <c r="AU148" s="87" t="n">
        <f aca="false">IF(AND($U148&gt;AT$6,$U148&lt;=AU$6),+$T148,0)</f>
        <v>0</v>
      </c>
      <c r="AV148" s="87" t="n">
        <f aca="false">IF(AND($U148&gt;AU$6,$U148&lt;=AV$6),+$T148,0)</f>
        <v>0</v>
      </c>
      <c r="AW148" s="87" t="n">
        <f aca="false">IF(AND($U148&gt;AV$6,$U148&lt;=AW$6),+$T148,0)</f>
        <v>0</v>
      </c>
      <c r="AX148" s="87" t="n">
        <f aca="false">IF(AND($U148&gt;AW$6,$U148&lt;=AX$6),+$T148,0)</f>
        <v>0</v>
      </c>
      <c r="AY148" s="87" t="n">
        <f aca="false">IF(AND($U148&gt;AX$6,$U148&lt;=AY$6),+$T148,0)</f>
        <v>0</v>
      </c>
      <c r="AZ148" s="87" t="n">
        <f aca="false">IF(AND($U148&gt;AY$6,$U148&lt;=AZ$6),+$T148,0)</f>
        <v>0</v>
      </c>
      <c r="BA148" s="87" t="n">
        <f aca="false">IF(AND($U148&gt;AZ$6,$U148&lt;=BA$6),+$T148,0)</f>
        <v>0</v>
      </c>
      <c r="BB148" s="87" t="n">
        <f aca="false">IF(AND($U148&gt;BA$6,$U148&lt;=BB$6),+$T148,0)</f>
        <v>0</v>
      </c>
      <c r="BC148" s="87" t="n">
        <f aca="false">IF(AND($U148&gt;BB$6,$U148&lt;=BC$6),+$T148,0)</f>
        <v>0</v>
      </c>
      <c r="BD148" s="87" t="n">
        <f aca="false">IF(AND($U148&gt;BC$6,$U148&lt;=BD$6),+$T148,0)</f>
        <v>0</v>
      </c>
      <c r="BE148" s="87" t="n">
        <f aca="false">IF(AND($U148&gt;BD$6,$U148&lt;=BE$6),+$T148,0)</f>
        <v>0</v>
      </c>
      <c r="BF148" s="87" t="n">
        <f aca="false">IF(AND($U148&gt;BE$6,$U148&lt;=BF$6),+$T148,0)</f>
        <v>0</v>
      </c>
      <c r="BG148" s="87" t="n">
        <f aca="false">IF(AND($U148&gt;BF$6,$U148&lt;=BG$6),+$T148,0)</f>
        <v>0</v>
      </c>
      <c r="BH148" s="87" t="n">
        <f aca="false">IF(AND($U148&gt;BG$6,$U148&lt;=BH$6),+$T148,0)</f>
        <v>0</v>
      </c>
      <c r="BI148" s="87" t="n">
        <f aca="false">IF(AND($U148&gt;BH$6,$U148&lt;=BI$6),+$T148,0)</f>
        <v>0</v>
      </c>
      <c r="BJ148" s="87" t="n">
        <f aca="false">IF(AND($U148&gt;BI$6,$U148&lt;=BJ$6),+$T148,0)</f>
        <v>0</v>
      </c>
      <c r="BK148" s="87" t="n">
        <f aca="false">IF(AND($U148&gt;BJ$6,$U148&lt;=BK$6),+$T148,0)</f>
        <v>0</v>
      </c>
      <c r="BL148" s="87" t="n">
        <f aca="false">IF(AND($U148&gt;BK$6,$U148&lt;=BL$6),+$T148,0)</f>
        <v>0</v>
      </c>
      <c r="BM148" s="87" t="n">
        <f aca="false">IF(AND($U148&gt;BL$6,$U148&lt;=BM$6),+$T148,0)</f>
        <v>0</v>
      </c>
      <c r="BN148" s="87" t="n">
        <f aca="false">IF(AND($U148&gt;BM$6,$U148&lt;=BN$6),+$T148,0)</f>
        <v>0</v>
      </c>
      <c r="BO148" s="87" t="n">
        <f aca="false">IF(AND($U148&gt;BN$6,$U148&lt;=BO$6),+$T148,0)</f>
        <v>0</v>
      </c>
      <c r="BP148" s="87" t="n">
        <f aca="false">IF(AND($U148&gt;BO$6,$U148&lt;=BP$6),+$T148,0)</f>
        <v>0</v>
      </c>
      <c r="BQ148" s="87" t="n">
        <f aca="false">IF(AND($U148&gt;BP$6,$U148&lt;=BQ$6),+$T148,0)</f>
        <v>0</v>
      </c>
      <c r="BR148" s="87" t="n">
        <f aca="false">IF(AND($U148&gt;BQ$6,$U148&lt;=BR$6),+$T148,0)</f>
        <v>0</v>
      </c>
      <c r="BS148" s="87" t="n">
        <f aca="false">IF(AND($U148&gt;BR$6,$U148&lt;=BS$6),+$T148,0)</f>
        <v>0</v>
      </c>
      <c r="BT148" s="87" t="n">
        <f aca="false">IF(AND($U148&gt;BS$6,$U148&lt;=BT$6),+$T148,0)</f>
        <v>0</v>
      </c>
      <c r="BU148" s="87" t="n">
        <f aca="false">IF(AND($U148&gt;BT$6,$U148&lt;=BU$6),+$T148,0)</f>
        <v>0</v>
      </c>
      <c r="BV148" s="87" t="n">
        <f aca="false">IF(AND($U148&gt;BU$6,$U148&lt;=BV$6),+$T148,0)</f>
        <v>0</v>
      </c>
      <c r="BW148" s="87" t="n">
        <f aca="false">IF(AND($U148&gt;BV$6,$U148&lt;=BW$6),+$T148,0)</f>
        <v>0</v>
      </c>
      <c r="BX148" s="87" t="n">
        <f aca="false">IF(AND($U148&gt;BW$6,$U148&lt;=BX$6),+$T148,0)</f>
        <v>0</v>
      </c>
      <c r="BY148" s="87" t="n">
        <f aca="false">IF(AND($U148&gt;BX$6,$U148&lt;=BY$6),+$T148,0)</f>
        <v>0</v>
      </c>
      <c r="BZ148" s="87" t="n">
        <f aca="false">IF(AND($U148&gt;BY$6,$U148&lt;=BZ$6),+$T148,0)</f>
        <v>0</v>
      </c>
      <c r="CA148" s="87" t="n">
        <f aca="false">IF(AND($U148&gt;BZ$6,$U148&lt;=CA$6),+$T148,0)</f>
        <v>0</v>
      </c>
      <c r="CB148" s="87" t="n">
        <f aca="false">IF(AND($U148&gt;CA$6,$U148&lt;=CB$6),+$T148,0)</f>
        <v>0</v>
      </c>
      <c r="CC148" s="87" t="n">
        <f aca="false">IF(AND($U148&gt;CB$6,$U148&lt;=CC$6),+$T148,0)</f>
        <v>0</v>
      </c>
      <c r="CD148" s="87" t="n">
        <f aca="false">IF(AND($U148&gt;CC$6,$U148&lt;=CD$6),+$T148,0)</f>
        <v>0</v>
      </c>
      <c r="CE148" s="87" t="n">
        <f aca="false">IF(AND($U148&gt;CD$6,$U148&lt;=CE$6),+$T148,0)</f>
        <v>0</v>
      </c>
      <c r="CF148" s="87" t="n">
        <f aca="false">IF(AND($U148&gt;CE$6,$U148&lt;=CF$6),+$T148,0)</f>
        <v>0</v>
      </c>
      <c r="CG148" s="87" t="n">
        <f aca="false">IF(AND($U148&gt;CF$6,$U148&lt;=CG$6),+$T148,0)</f>
        <v>0</v>
      </c>
      <c r="CH148" s="87" t="n">
        <f aca="false">IF(AND($U148&gt;CG$6,$U148&lt;=CH$6),+$T148,0)</f>
        <v>0</v>
      </c>
      <c r="CI148" s="87" t="n">
        <f aca="false">IF(AND($U148&gt;CH$6,$U148&lt;=CI$6),+$T148,0)</f>
        <v>0</v>
      </c>
      <c r="CJ148" s="87" t="n">
        <f aca="false">IF(AND($U148&gt;CI$6,$U148&lt;=CJ$6),+$T148,0)</f>
        <v>0</v>
      </c>
      <c r="CK148" s="87" t="n">
        <f aca="false">IF(AND($U148&gt;CJ$6,$U148&lt;=CK$6),+$T148,0)</f>
        <v>0</v>
      </c>
      <c r="CL148" s="87" t="n">
        <f aca="false">IF(AND($U148&gt;CK$6,$U148&lt;=CL$6),+$T148,0)</f>
        <v>0</v>
      </c>
      <c r="CM148" s="87" t="n">
        <f aca="false">IF(AND($U148&gt;CL$6,$U148&lt;=CM$6),+$T148,0)</f>
        <v>0</v>
      </c>
      <c r="CN148" s="87" t="n">
        <f aca="false">IF(AND($U148&gt;CM$6,$U148&lt;=CN$6),+$T148,0)</f>
        <v>0</v>
      </c>
      <c r="CO148" s="87" t="n">
        <f aca="false">IF(AND($U148&gt;CN$6,$U148&lt;=CO$6),+$T148,0)</f>
        <v>0</v>
      </c>
      <c r="CP148" s="87" t="n">
        <f aca="false">IF(AND($U148&gt;CO$6,$U148&lt;=CP$6),+$T148,0)</f>
        <v>0</v>
      </c>
      <c r="CQ148" s="87" t="n">
        <f aca="false">IF(AND($U148&gt;CP$6,$U148&lt;=CQ$6),+$T148,0)</f>
        <v>0</v>
      </c>
      <c r="CR148" s="87" t="n">
        <f aca="false">IF(AND($U148&gt;CQ$6,$U148&lt;=CR$6),+$T148,0)</f>
        <v>0</v>
      </c>
      <c r="CS148" s="87" t="n">
        <f aca="false">IF(AND($U148&gt;CR$6,$U148&lt;=CS$6),+$T148,0)</f>
        <v>0</v>
      </c>
      <c r="CT148" s="87" t="n">
        <f aca="false">IF(AND($U148&gt;CS$6,$U148&lt;=CT$6),+$T148,0)</f>
        <v>0</v>
      </c>
      <c r="CU148" s="87" t="n">
        <f aca="false">IF(AND($U148&gt;CT$6,$U148&lt;=CU$6),+$T148,0)</f>
        <v>0</v>
      </c>
      <c r="CV148" s="87" t="n">
        <f aca="false">IF(AND($U148&gt;CU$6,$U148&lt;=CV$6),+$T148,0)</f>
        <v>0</v>
      </c>
      <c r="CW148" s="87" t="n">
        <f aca="false">IF(AND($U148&gt;CV$6,$U148&lt;=CW$6),+$T148,0)</f>
        <v>0</v>
      </c>
      <c r="CX148" s="87" t="n">
        <f aca="false">IF(AND($U148&gt;CW$6,$U148&lt;=CX$6),+$T148,0)</f>
        <v>0</v>
      </c>
      <c r="CY148" s="87" t="n">
        <f aca="false">IF(AND($U148&gt;CX$6,$U148&lt;=CY$6),+$T148,0)</f>
        <v>0</v>
      </c>
      <c r="CZ148" s="87" t="n">
        <f aca="false">IF(AND($U148&gt;CY$6,$U148&lt;=CZ$6),+$T148,0)</f>
        <v>0</v>
      </c>
      <c r="DA148" s="87" t="n">
        <f aca="false">IF(AND($U148&gt;CZ$6,$U148&lt;=DA$6),+$T148,0)</f>
        <v>0</v>
      </c>
      <c r="DB148" s="87" t="n">
        <f aca="false">IF(AND($U148&gt;DA$6,$U148&lt;=DB$6),+$T148,0)</f>
        <v>0</v>
      </c>
      <c r="DC148" s="87" t="n">
        <f aca="false">IF(AND($U148&gt;DB$6,$U148&lt;=DC$6),+$T148,0)</f>
        <v>0</v>
      </c>
      <c r="DD148" s="87" t="n">
        <f aca="false">IF(AND($U148&gt;DC$6,$U148&lt;=DD$6),+$T148,0)</f>
        <v>0</v>
      </c>
      <c r="DE148" s="87" t="n">
        <f aca="false">IF(AND($U148&gt;DD$6,$U148&lt;=DE$6),+$T148,0)</f>
        <v>0</v>
      </c>
      <c r="DF148" s="87" t="n">
        <f aca="false">IF(AND($U148&gt;DE$6,$U148&lt;=DF$6),+$T148,0)</f>
        <v>0</v>
      </c>
      <c r="DG148" s="87" t="n">
        <f aca="false">IF(AND($U148&gt;DF$6,$U148&lt;=DG$6),+$T148,0)</f>
        <v>0</v>
      </c>
      <c r="DH148" s="87" t="n">
        <f aca="false">IF(AND($U148&gt;DG$6,$U148&lt;=DH$6),+$T148,0)</f>
        <v>0</v>
      </c>
      <c r="DI148" s="87" t="n">
        <f aca="false">IF(AND($U148&gt;DH$6,$U148&lt;=DI$6),+$T148,0)</f>
        <v>0</v>
      </c>
      <c r="DJ148" s="87" t="n">
        <f aca="false">IF(AND($U148&gt;DI$6,$U148&lt;=DJ$6),+$T148,0)</f>
        <v>0</v>
      </c>
      <c r="DK148" s="87" t="n">
        <f aca="false">IF(AND($U148&gt;DJ$6,$U148&lt;=DK$6),+$T148,0)</f>
        <v>0</v>
      </c>
      <c r="DL148" s="87" t="n">
        <f aca="false">IF(AND($U148&gt;DK$6,$U148&lt;=DL$6),+$T148,0)</f>
        <v>0</v>
      </c>
      <c r="DM148" s="87" t="n">
        <f aca="false">IF(AND($U148&gt;DL$6,$U148&lt;=DM$6),+$T148,0)</f>
        <v>0</v>
      </c>
      <c r="DN148" s="87" t="n">
        <f aca="false">IF(AND($U148&gt;DM$6,$U148&lt;=DN$6),+$T148,0)</f>
        <v>0</v>
      </c>
      <c r="DO148" s="87" t="n">
        <f aca="false">IF(AND($U148&gt;DN$6,$U148&lt;=DO$6),+$T148,0)</f>
        <v>0</v>
      </c>
      <c r="DP148" s="87" t="n">
        <f aca="false">IF(AND($U148&gt;DO$6,$U148&lt;=DP$6),+$T148,0)</f>
        <v>0</v>
      </c>
      <c r="DQ148" s="87" t="n">
        <f aca="false">IF(AND($U148&gt;DP$6,$U148&lt;=DQ$6),+$T148,0)</f>
        <v>0</v>
      </c>
      <c r="DR148" s="87" t="n">
        <f aca="false">IF(AND($U148&gt;DQ$6,$U148&lt;=DR$6),+$T148,0)</f>
        <v>0</v>
      </c>
      <c r="DS148" s="87" t="n">
        <f aca="false">IF(AND($U148&gt;DR$6,$U148&lt;=DS$6),+$T148,0)</f>
        <v>0</v>
      </c>
      <c r="DT148" s="87" t="n">
        <f aca="false">IF(AND($U148&gt;DS$6,$U148&lt;=DT$6),+$T148,0)</f>
        <v>0</v>
      </c>
      <c r="DU148" s="87" t="n">
        <f aca="false">IF(AND($U148&gt;DT$6,$U148&lt;=DU$6),+$T148,0)</f>
        <v>0</v>
      </c>
      <c r="DV148" s="87" t="n">
        <f aca="false">IF(AND($U148&gt;DU$6,$U148&lt;=DV$6),+$T148,0)</f>
        <v>0</v>
      </c>
      <c r="DW148" s="87" t="n">
        <f aca="false">IF(AND($U148&gt;DV$6,$U148&lt;=DW$6),+$T148,0)</f>
        <v>0</v>
      </c>
      <c r="DX148" s="87" t="n">
        <f aca="false">IF(AND($U148&gt;DW$6,$U148&lt;=DX$6),+$T148,0)</f>
        <v>0</v>
      </c>
      <c r="DY148" s="87" t="n">
        <f aca="false">IF(AND($U148&gt;DX$6,$U148&lt;=DY$6),+$T148,0)</f>
        <v>0</v>
      </c>
      <c r="DZ148" s="87" t="n">
        <f aca="false">IF(AND($U148&gt;DY$6,$U148&lt;=DZ$6),+$T148,0)</f>
        <v>0</v>
      </c>
      <c r="EA148" s="87" t="n">
        <f aca="false">IF(AND($U148&gt;DZ$6,$U148&lt;=EA$6),+$T148,0)</f>
        <v>0</v>
      </c>
      <c r="EB148" s="87" t="n">
        <f aca="false">IF(AND($U148&gt;EA$6,$U148&lt;=EB$6),+$T148,0)</f>
        <v>0</v>
      </c>
      <c r="EC148" s="87" t="n">
        <f aca="false">IF(AND($U148&gt;EB$6,$U148&lt;=EC$6),+$T148,0)</f>
        <v>0</v>
      </c>
      <c r="ED148" s="87" t="n">
        <f aca="false">IF(AND($U148&gt;EC$6,$U148&lt;=ED$6),+$T148,0)</f>
        <v>0</v>
      </c>
      <c r="EE148" s="87" t="n">
        <f aca="false">IF(AND($U148&gt;ED$6,$U148&lt;=EE$6),+$T148,0)</f>
        <v>0</v>
      </c>
      <c r="EF148" s="87" t="n">
        <f aca="false">IF(AND($U148&gt;EE$6,$U148&lt;=EF$6),+$T148,0)</f>
        <v>0</v>
      </c>
      <c r="EG148" s="87" t="n">
        <f aca="false">IF(AND($U148&gt;EF$6,$U148&lt;=EG$6),+$T148,0)</f>
        <v>0</v>
      </c>
      <c r="EH148" s="87" t="n">
        <f aca="false">IF(AND($U148&gt;EG$6,$U148&lt;=EH$6),+$T148,0)</f>
        <v>0</v>
      </c>
      <c r="EI148" s="87" t="n">
        <f aca="false">IF(AND($U148&gt;EH$6,$U148&lt;=EI$6),+$T148,0)</f>
        <v>0</v>
      </c>
      <c r="EJ148" s="87" t="n">
        <f aca="false">IF(AND($U148&gt;EI$6,$U148&lt;=EJ$6),+$T148,0)</f>
        <v>0</v>
      </c>
      <c r="EK148" s="87" t="n">
        <f aca="false">IF(AND($U148&gt;EJ$6,$U148&lt;=EK$6),+$T148,0)</f>
        <v>0</v>
      </c>
      <c r="EL148" s="87" t="n">
        <f aca="false">IF(AND($U148&gt;EK$6,$U148&lt;=EL$6),+$T148,0)</f>
        <v>0</v>
      </c>
      <c r="EM148" s="87" t="n">
        <f aca="false">IF(AND($U148&gt;EL$6,$U148&lt;=EM$6),+$T148,0)</f>
        <v>0</v>
      </c>
      <c r="EN148" s="87" t="n">
        <f aca="false">IF(AND($U148&gt;EM$6,$U148&lt;=EN$6),+$T148,0)</f>
        <v>0</v>
      </c>
      <c r="EO148" s="87" t="n">
        <f aca="false">IF(AND($U148&gt;EN$6,$U148&lt;=EO$6),+$T148,0)</f>
        <v>0</v>
      </c>
      <c r="EP148" s="87" t="n">
        <f aca="false">IF(AND($U148&gt;EO$6,$U148&lt;=EP$6),+$T148,0)</f>
        <v>0</v>
      </c>
      <c r="EQ148" s="87" t="n">
        <f aca="false">IF(AND($U148&gt;EP$6,$U148&lt;=EQ$6),+$T148,0)</f>
        <v>0</v>
      </c>
      <c r="ER148" s="87" t="n">
        <f aca="false">IF(AND($U148&gt;EQ$6,$U148&lt;=ER$6),+$T148,0)</f>
        <v>0</v>
      </c>
      <c r="ES148" s="87" t="n">
        <f aca="false">IF(AND($U148&gt;ER$6,$U148&lt;=ES$6),+$T148,0)</f>
        <v>0</v>
      </c>
      <c r="ET148" s="87" t="n">
        <f aca="false">IF(AND($U148&gt;ES$6,$U148&lt;=ET$6),+$T148,0)</f>
        <v>0</v>
      </c>
      <c r="EU148" s="87" t="n">
        <f aca="false">IF(AND($U148&gt;ET$6,$U148&lt;=EU$6),+$T148,0)</f>
        <v>0</v>
      </c>
      <c r="EV148" s="87" t="n">
        <f aca="false">IF(AND($U148&gt;EU$6,$U148&lt;=EV$6),+$T148,0)</f>
        <v>0</v>
      </c>
      <c r="EW148" s="87" t="n">
        <f aca="false">IF(AND($U148&gt;EV$6,$U148&lt;=EW$6),+$T148,0)</f>
        <v>0</v>
      </c>
      <c r="EX148" s="87" t="n">
        <f aca="false">IF(AND($U148&gt;EW$6,$U148&lt;=EX$6),+$T148,0)</f>
        <v>0</v>
      </c>
      <c r="EY148" s="87" t="n">
        <f aca="false">IF(AND($U148&gt;EX$6,$U148&lt;=EY$6),+$T148,0)</f>
        <v>0</v>
      </c>
      <c r="EZ148" s="87" t="n">
        <f aca="false">IF(AND($U148&gt;EY$6,$U148&lt;=EZ$6),+$T148,0)</f>
        <v>0</v>
      </c>
      <c r="FA148" s="87" t="n">
        <f aca="false">IF(AND($U148&gt;EZ$6,$U148&lt;=FA$6),+$T148,0)</f>
        <v>0</v>
      </c>
      <c r="FB148" s="87" t="n">
        <f aca="false">IF(AND($U148&gt;FA$6,$U148&lt;=FB$6),+$T148,0)</f>
        <v>0</v>
      </c>
      <c r="FC148" s="87" t="n">
        <f aca="false">IF(AND($U148&gt;FB$6,$U148&lt;=FC$6),+$T148,0)</f>
        <v>0</v>
      </c>
      <c r="FD148" s="87" t="n">
        <f aca="false">IF(AND($U148&gt;FC$6,$U148&lt;=FD$6),+$T148,0)</f>
        <v>0</v>
      </c>
      <c r="FE148" s="87" t="n">
        <f aca="false">IF(AND($U148&gt;FD$6,$U148&lt;=FE$6),+$T148,0)</f>
        <v>0</v>
      </c>
      <c r="FF148" s="87" t="n">
        <f aca="false">IF(AND($U148&gt;FE$6,$U148&lt;=FF$6),+$T148,0)</f>
        <v>0</v>
      </c>
      <c r="FG148" s="87" t="n">
        <f aca="false">IF(AND($U148&gt;FF$6,$U148&lt;=FG$6),+$T148,0)</f>
        <v>0</v>
      </c>
      <c r="FH148" s="87" t="n">
        <f aca="false">IF(AND($U148&gt;FG$6,$U148&lt;=FH$6),+$T148,0)</f>
        <v>0</v>
      </c>
      <c r="FI148" s="87" t="n">
        <f aca="false">IF(AND($U148&gt;FH$6,$U148&lt;=FI$6),+$T148,0)</f>
        <v>0</v>
      </c>
      <c r="FJ148" s="87" t="n">
        <f aca="false">IF(AND($U148&gt;FI$6,$U148&lt;=FJ$6),+$T148,0)</f>
        <v>0</v>
      </c>
      <c r="FK148" s="87" t="n">
        <f aca="false">IF(AND($U148&gt;FJ$6,$U148&lt;=FK$6),+$T148,0)</f>
        <v>0</v>
      </c>
      <c r="FL148" s="87" t="n">
        <f aca="false">IF(AND($U148&gt;FK$6,$U148&lt;=FL$6),+$T148,0)</f>
        <v>0</v>
      </c>
      <c r="FM148" s="87" t="n">
        <f aca="false">IF(AND($U148&gt;FL$6,$U148&lt;=FM$6),+$T148,0)</f>
        <v>0</v>
      </c>
      <c r="FN148" s="87" t="n">
        <f aca="false">IF(AND($U148&gt;FM$6,$U148&lt;=FN$6),+$T148,0)</f>
        <v>0</v>
      </c>
      <c r="FO148" s="87" t="n">
        <f aca="false">IF(AND($U148&gt;FN$6,$U148&lt;=FO$6),+$T148,0)</f>
        <v>0</v>
      </c>
      <c r="FP148" s="87" t="n">
        <f aca="false">IF(AND($U148&gt;FO$6,$U148&lt;=FP$6),+$T148,0)</f>
        <v>0</v>
      </c>
      <c r="FQ148" s="87" t="n">
        <f aca="false">IF(AND($U148&gt;FP$6,$U148&lt;=FQ$6),+$T148,0)</f>
        <v>0</v>
      </c>
      <c r="FR148" s="87" t="n">
        <f aca="false">IF(AND($U148&gt;FQ$6,$U148&lt;=FR$6),+$T148,0)</f>
        <v>0</v>
      </c>
      <c r="FS148" s="87" t="n">
        <f aca="false">IF(AND($U148&gt;FR$6,$U148&lt;=FS$6),+$T148,0)</f>
        <v>0</v>
      </c>
      <c r="FT148" s="87" t="n">
        <f aca="false">IF(AND($U148&gt;FS$6,$U148&lt;=FT$6),+$T148,0)</f>
        <v>0</v>
      </c>
      <c r="FU148" s="87" t="n">
        <f aca="false">IF(AND($U148&gt;FT$6,$U148&lt;=FU$6),+$T148,0)</f>
        <v>0</v>
      </c>
      <c r="FV148" s="87" t="n">
        <f aca="false">IF(AND($U148&gt;FU$6,$U148&lt;=FV$6),+$T148,0)</f>
        <v>0</v>
      </c>
      <c r="FW148" s="87" t="n">
        <f aca="false">IF(AND($U148&gt;FV$6,$U148&lt;=FW$6),+$T148,0)</f>
        <v>0</v>
      </c>
      <c r="FX148" s="87" t="n">
        <f aca="false">IF(AND($U148&gt;FW$6,$U148&lt;=FX$6),+$T148,0)</f>
        <v>0</v>
      </c>
      <c r="FY148" s="87" t="n">
        <f aca="false">IF(AND($U148&gt;FX$6,$U148&lt;=FY$6),+$T148,0)</f>
        <v>0</v>
      </c>
      <c r="FZ148" s="87" t="n">
        <f aca="false">IF(AND($U148&gt;FY$6,$U148&lt;=FZ$6),+$T148,0)</f>
        <v>0</v>
      </c>
      <c r="GA148" s="87" t="n">
        <f aca="false">IF(AND($U148&gt;FZ$6,$U148&lt;=GA$6),+$T148,0)</f>
        <v>0</v>
      </c>
      <c r="GB148" s="87" t="n">
        <f aca="false">IF(AND($U148&gt;GA$6,$U148&lt;=GB$6),+$T148,0)</f>
        <v>0</v>
      </c>
      <c r="GC148" s="18"/>
      <c r="GD148" s="65" t="n">
        <f aca="false">SUM($X148:$GC148)</f>
        <v>191.905</v>
      </c>
      <c r="GE148" s="65" t="n">
        <f aca="false">+GD148-T148</f>
        <v>0</v>
      </c>
      <c r="GF148" s="18"/>
      <c r="GG148" s="18"/>
      <c r="GH148" s="18"/>
      <c r="GI148" s="18"/>
      <c r="GJ148" s="18"/>
      <c r="GK148" s="18"/>
      <c r="GL148" s="18"/>
      <c r="GM148" s="18"/>
      <c r="GN148" s="18"/>
      <c r="GO148" s="18"/>
      <c r="GP148" s="18"/>
      <c r="GQ148" s="18"/>
      <c r="GR148" s="18"/>
      <c r="GS148" s="18"/>
      <c r="GT148" s="18"/>
      <c r="GU148" s="18"/>
      <c r="GV148" s="18"/>
      <c r="GW148" s="18"/>
      <c r="GX148" s="18"/>
      <c r="GY148" s="18"/>
      <c r="GZ148" s="18"/>
      <c r="HA148" s="18"/>
      <c r="HB148" s="18"/>
      <c r="HC148" s="18"/>
      <c r="HD148" s="18"/>
      <c r="HE148" s="18"/>
      <c r="HF148" s="18"/>
      <c r="HG148" s="18"/>
      <c r="HH148" s="18"/>
      <c r="HI148" s="18"/>
      <c r="HJ148" s="18"/>
      <c r="HK148" s="18"/>
      <c r="HL148" s="18"/>
      <c r="HM148" s="18"/>
      <c r="HN148" s="18"/>
      <c r="HO148" s="18"/>
      <c r="HP148" s="18"/>
      <c r="HQ148" s="18"/>
      <c r="HR148" s="18"/>
      <c r="HS148" s="18"/>
      <c r="HT148" s="18"/>
      <c r="HU148" s="18"/>
      <c r="HV148" s="18"/>
      <c r="HW148" s="18"/>
      <c r="HX148" s="18"/>
      <c r="HY148" s="18"/>
      <c r="HZ148" s="18"/>
      <c r="IA148" s="18"/>
      <c r="IB148" s="18"/>
      <c r="IC148" s="18"/>
      <c r="ID148" s="18"/>
      <c r="IE148" s="18"/>
      <c r="IF148" s="18"/>
      <c r="IG148" s="18"/>
      <c r="IH148" s="18"/>
      <c r="II148" s="18"/>
      <c r="IJ148" s="18"/>
      <c r="IK148" s="18"/>
      <c r="IL148" s="18"/>
      <c r="IM148" s="18"/>
      <c r="IN148" s="18"/>
      <c r="IO148" s="18"/>
      <c r="IP148" s="18"/>
      <c r="IQ148" s="18"/>
      <c r="IR148" s="18"/>
      <c r="IS148" s="18"/>
      <c r="IT148" s="18"/>
      <c r="IU148" s="18"/>
      <c r="IV148" s="18"/>
      <c r="IW148" s="18"/>
    </row>
    <row r="149" customFormat="false" ht="12.75" hidden="false" customHeight="false" outlineLevel="0" collapsed="false">
      <c r="A149" s="54"/>
      <c r="B149" s="86" t="s">
        <v>260</v>
      </c>
      <c r="C149" s="97" t="s">
        <v>257</v>
      </c>
      <c r="D149" s="98" t="s">
        <v>280</v>
      </c>
      <c r="E149" s="0" t="s">
        <v>296</v>
      </c>
      <c r="F149" s="99" t="n">
        <v>37134</v>
      </c>
      <c r="H149" s="88" t="s">
        <v>394</v>
      </c>
      <c r="I149" s="46" t="s">
        <v>237</v>
      </c>
      <c r="J149" s="0" t="s">
        <v>298</v>
      </c>
      <c r="K149" s="39"/>
      <c r="L149" s="101" t="s">
        <v>284</v>
      </c>
      <c r="M149" s="35"/>
      <c r="N149" s="35"/>
      <c r="O149" s="101"/>
      <c r="P149" s="101"/>
      <c r="Q149" s="101"/>
      <c r="R149" s="110" t="n">
        <v>1750</v>
      </c>
      <c r="S149" s="101" t="s">
        <v>288</v>
      </c>
      <c r="T149" s="110" t="n">
        <v>1750</v>
      </c>
      <c r="U149" s="104" t="n">
        <v>37391</v>
      </c>
      <c r="V149" s="18"/>
      <c r="W149" s="18"/>
      <c r="X149" s="87" t="n">
        <f aca="false">IF(AND($U149&gt;W$6,$U149&lt;=X$6),+$T149,0)</f>
        <v>0</v>
      </c>
      <c r="Y149" s="87" t="n">
        <f aca="false">IF(AND($U149&gt;X$6,$U149&lt;=Y$6),+$T149,0)</f>
        <v>0</v>
      </c>
      <c r="Z149" s="87" t="n">
        <f aca="false">IF(AND($U149&gt;Y$6,$U149&lt;=Z$6),+$T149,0)</f>
        <v>0</v>
      </c>
      <c r="AA149" s="87" t="n">
        <f aca="false">IF(AND($U149&gt;Z$6,$U149&lt;=AA$6),+$T149,0)</f>
        <v>1750</v>
      </c>
      <c r="AB149" s="87" t="n">
        <f aca="false">IF(AND($U149&gt;AA$6,$U149&lt;=AB$6),+$T149,0)</f>
        <v>0</v>
      </c>
      <c r="AC149" s="87" t="n">
        <f aca="false">IF(AND($U149&gt;AB$6,$U149&lt;=AC$6),+$T149,0)</f>
        <v>0</v>
      </c>
      <c r="AD149" s="87" t="n">
        <f aca="false">IF(AND($U149&gt;AC$6,$U149&lt;=AD$6),+$T149,0)</f>
        <v>0</v>
      </c>
      <c r="AE149" s="87" t="n">
        <f aca="false">IF(AND($U149&gt;AD$6,$U149&lt;=AE$6),+$T149,0)</f>
        <v>0</v>
      </c>
      <c r="AF149" s="87" t="n">
        <f aca="false">IF(AND($U149&gt;AE$6,$U149&lt;=AF$6),+$T149,0)</f>
        <v>0</v>
      </c>
      <c r="AG149" s="87" t="n">
        <f aca="false">IF(AND($U149&gt;AF$6,$U149&lt;=AG$6),+$T149,0)</f>
        <v>0</v>
      </c>
      <c r="AH149" s="87" t="n">
        <f aca="false">IF(AND($U149&gt;AG$6,$U149&lt;=AH$6),+$T149,0)</f>
        <v>0</v>
      </c>
      <c r="AI149" s="87" t="n">
        <f aca="false">IF(AND($U149&gt;AH$6,$U149&lt;=AI$6),+$T149,0)</f>
        <v>0</v>
      </c>
      <c r="AJ149" s="87" t="n">
        <f aca="false">IF(AND($U149&gt;AI$6,$U149&lt;=AJ$6),+$T149,0)</f>
        <v>0</v>
      </c>
      <c r="AK149" s="87" t="n">
        <f aca="false">IF(AND($U149&gt;AJ$6,$U149&lt;=AK$6),+$T149,0)</f>
        <v>0</v>
      </c>
      <c r="AL149" s="87" t="n">
        <f aca="false">IF(AND($U149&gt;AK$6,$U149&lt;=AL$6),+$T149,0)</f>
        <v>0</v>
      </c>
      <c r="AM149" s="87" t="n">
        <f aca="false">IF(AND($U149&gt;AL$6,$U149&lt;=AM$6),+$T149,0)</f>
        <v>0</v>
      </c>
      <c r="AN149" s="87" t="n">
        <f aca="false">IF(AND($U149&gt;AM$6,$U149&lt;=AN$6),+$T149,0)</f>
        <v>0</v>
      </c>
      <c r="AO149" s="87" t="n">
        <f aca="false">IF(AND($U149&gt;AN$6,$U149&lt;=AO$6),+$T149,0)</f>
        <v>0</v>
      </c>
      <c r="AP149" s="87" t="n">
        <f aca="false">IF(AND($U149&gt;AO$6,$U149&lt;=AP$6),+$T149,0)</f>
        <v>0</v>
      </c>
      <c r="AQ149" s="87" t="n">
        <f aca="false">IF(AND($U149&gt;AP$6,$U149&lt;=AQ$6),+$T149,0)</f>
        <v>0</v>
      </c>
      <c r="AR149" s="87" t="n">
        <f aca="false">IF(AND($U149&gt;AQ$6,$U149&lt;=AR$6),+$T149,0)</f>
        <v>0</v>
      </c>
      <c r="AS149" s="87" t="n">
        <f aca="false">IF(AND($U149&gt;AR$6,$U149&lt;=AS$6),+$T149,0)</f>
        <v>0</v>
      </c>
      <c r="AT149" s="87" t="n">
        <f aca="false">IF(AND($U149&gt;AS$6,$U149&lt;=AT$6),+$T149,0)</f>
        <v>0</v>
      </c>
      <c r="AU149" s="87" t="n">
        <f aca="false">IF(AND($U149&gt;AT$6,$U149&lt;=AU$6),+$T149,0)</f>
        <v>0</v>
      </c>
      <c r="AV149" s="87" t="n">
        <f aca="false">IF(AND($U149&gt;AU$6,$U149&lt;=AV$6),+$T149,0)</f>
        <v>0</v>
      </c>
      <c r="AW149" s="87" t="n">
        <f aca="false">IF(AND($U149&gt;AV$6,$U149&lt;=AW$6),+$T149,0)</f>
        <v>0</v>
      </c>
      <c r="AX149" s="87" t="n">
        <f aca="false">IF(AND($U149&gt;AW$6,$U149&lt;=AX$6),+$T149,0)</f>
        <v>0</v>
      </c>
      <c r="AY149" s="87" t="n">
        <f aca="false">IF(AND($U149&gt;AX$6,$U149&lt;=AY$6),+$T149,0)</f>
        <v>0</v>
      </c>
      <c r="AZ149" s="87" t="n">
        <f aca="false">IF(AND($U149&gt;AY$6,$U149&lt;=AZ$6),+$T149,0)</f>
        <v>0</v>
      </c>
      <c r="BA149" s="87" t="n">
        <f aca="false">IF(AND($U149&gt;AZ$6,$U149&lt;=BA$6),+$T149,0)</f>
        <v>0</v>
      </c>
      <c r="BB149" s="87" t="n">
        <f aca="false">IF(AND($U149&gt;BA$6,$U149&lt;=BB$6),+$T149,0)</f>
        <v>0</v>
      </c>
      <c r="BC149" s="87" t="n">
        <f aca="false">IF(AND($U149&gt;BB$6,$U149&lt;=BC$6),+$T149,0)</f>
        <v>0</v>
      </c>
      <c r="BD149" s="87" t="n">
        <f aca="false">IF(AND($U149&gt;BC$6,$U149&lt;=BD$6),+$T149,0)</f>
        <v>0</v>
      </c>
      <c r="BE149" s="87" t="n">
        <f aca="false">IF(AND($U149&gt;BD$6,$U149&lt;=BE$6),+$T149,0)</f>
        <v>0</v>
      </c>
      <c r="BF149" s="87" t="n">
        <f aca="false">IF(AND($U149&gt;BE$6,$U149&lt;=BF$6),+$T149,0)</f>
        <v>0</v>
      </c>
      <c r="BG149" s="87" t="n">
        <f aca="false">IF(AND($U149&gt;BF$6,$U149&lt;=BG$6),+$T149,0)</f>
        <v>0</v>
      </c>
      <c r="BH149" s="87" t="n">
        <f aca="false">IF(AND($U149&gt;BG$6,$U149&lt;=BH$6),+$T149,0)</f>
        <v>0</v>
      </c>
      <c r="BI149" s="87" t="n">
        <f aca="false">IF(AND($U149&gt;BH$6,$U149&lt;=BI$6),+$T149,0)</f>
        <v>0</v>
      </c>
      <c r="BJ149" s="87" t="n">
        <f aca="false">IF(AND($U149&gt;BI$6,$U149&lt;=BJ$6),+$T149,0)</f>
        <v>0</v>
      </c>
      <c r="BK149" s="87" t="n">
        <f aca="false">IF(AND($U149&gt;BJ$6,$U149&lt;=BK$6),+$T149,0)</f>
        <v>0</v>
      </c>
      <c r="BL149" s="87" t="n">
        <f aca="false">IF(AND($U149&gt;BK$6,$U149&lt;=BL$6),+$T149,0)</f>
        <v>0</v>
      </c>
      <c r="BM149" s="87" t="n">
        <f aca="false">IF(AND($U149&gt;BL$6,$U149&lt;=BM$6),+$T149,0)</f>
        <v>0</v>
      </c>
      <c r="BN149" s="87" t="n">
        <f aca="false">IF(AND($U149&gt;BM$6,$U149&lt;=BN$6),+$T149,0)</f>
        <v>0</v>
      </c>
      <c r="BO149" s="87" t="n">
        <f aca="false">IF(AND($U149&gt;BN$6,$U149&lt;=BO$6),+$T149,0)</f>
        <v>0</v>
      </c>
      <c r="BP149" s="87" t="n">
        <f aca="false">IF(AND($U149&gt;BO$6,$U149&lt;=BP$6),+$T149,0)</f>
        <v>0</v>
      </c>
      <c r="BQ149" s="87" t="n">
        <f aca="false">IF(AND($U149&gt;BP$6,$U149&lt;=BQ$6),+$T149,0)</f>
        <v>0</v>
      </c>
      <c r="BR149" s="87" t="n">
        <f aca="false">IF(AND($U149&gt;BQ$6,$U149&lt;=BR$6),+$T149,0)</f>
        <v>0</v>
      </c>
      <c r="BS149" s="87" t="n">
        <f aca="false">IF(AND($U149&gt;BR$6,$U149&lt;=BS$6),+$T149,0)</f>
        <v>0</v>
      </c>
      <c r="BT149" s="87" t="n">
        <f aca="false">IF(AND($U149&gt;BS$6,$U149&lt;=BT$6),+$T149,0)</f>
        <v>0</v>
      </c>
      <c r="BU149" s="87" t="n">
        <f aca="false">IF(AND($U149&gt;BT$6,$U149&lt;=BU$6),+$T149,0)</f>
        <v>0</v>
      </c>
      <c r="BV149" s="87" t="n">
        <f aca="false">IF(AND($U149&gt;BU$6,$U149&lt;=BV$6),+$T149,0)</f>
        <v>0</v>
      </c>
      <c r="BW149" s="87" t="n">
        <f aca="false">IF(AND($U149&gt;BV$6,$U149&lt;=BW$6),+$T149,0)</f>
        <v>0</v>
      </c>
      <c r="BX149" s="87" t="n">
        <f aca="false">IF(AND($U149&gt;BW$6,$U149&lt;=BX$6),+$T149,0)</f>
        <v>0</v>
      </c>
      <c r="BY149" s="87" t="n">
        <f aca="false">IF(AND($U149&gt;BX$6,$U149&lt;=BY$6),+$T149,0)</f>
        <v>0</v>
      </c>
      <c r="BZ149" s="87" t="n">
        <f aca="false">IF(AND($U149&gt;BY$6,$U149&lt;=BZ$6),+$T149,0)</f>
        <v>0</v>
      </c>
      <c r="CA149" s="87" t="n">
        <f aca="false">IF(AND($U149&gt;BZ$6,$U149&lt;=CA$6),+$T149,0)</f>
        <v>0</v>
      </c>
      <c r="CB149" s="87" t="n">
        <f aca="false">IF(AND($U149&gt;CA$6,$U149&lt;=CB$6),+$T149,0)</f>
        <v>0</v>
      </c>
      <c r="CC149" s="87" t="n">
        <f aca="false">IF(AND($U149&gt;CB$6,$U149&lt;=CC$6),+$T149,0)</f>
        <v>0</v>
      </c>
      <c r="CD149" s="87" t="n">
        <f aca="false">IF(AND($U149&gt;CC$6,$U149&lt;=CD$6),+$T149,0)</f>
        <v>0</v>
      </c>
      <c r="CE149" s="87" t="n">
        <f aca="false">IF(AND($U149&gt;CD$6,$U149&lt;=CE$6),+$T149,0)</f>
        <v>0</v>
      </c>
      <c r="CF149" s="87" t="n">
        <f aca="false">IF(AND($U149&gt;CE$6,$U149&lt;=CF$6),+$T149,0)</f>
        <v>0</v>
      </c>
      <c r="CG149" s="87" t="n">
        <f aca="false">IF(AND($U149&gt;CF$6,$U149&lt;=CG$6),+$T149,0)</f>
        <v>0</v>
      </c>
      <c r="CH149" s="87" t="n">
        <f aca="false">IF(AND($U149&gt;CG$6,$U149&lt;=CH$6),+$T149,0)</f>
        <v>0</v>
      </c>
      <c r="CI149" s="87" t="n">
        <f aca="false">IF(AND($U149&gt;CH$6,$U149&lt;=CI$6),+$T149,0)</f>
        <v>0</v>
      </c>
      <c r="CJ149" s="87" t="n">
        <f aca="false">IF(AND($U149&gt;CI$6,$U149&lt;=CJ$6),+$T149,0)</f>
        <v>0</v>
      </c>
      <c r="CK149" s="87" t="n">
        <f aca="false">IF(AND($U149&gt;CJ$6,$U149&lt;=CK$6),+$T149,0)</f>
        <v>0</v>
      </c>
      <c r="CL149" s="87" t="n">
        <f aca="false">IF(AND($U149&gt;CK$6,$U149&lt;=CL$6),+$T149,0)</f>
        <v>0</v>
      </c>
      <c r="CM149" s="87" t="n">
        <f aca="false">IF(AND($U149&gt;CL$6,$U149&lt;=CM$6),+$T149,0)</f>
        <v>0</v>
      </c>
      <c r="CN149" s="87" t="n">
        <f aca="false">IF(AND($U149&gt;CM$6,$U149&lt;=CN$6),+$T149,0)</f>
        <v>0</v>
      </c>
      <c r="CO149" s="87" t="n">
        <f aca="false">IF(AND($U149&gt;CN$6,$U149&lt;=CO$6),+$T149,0)</f>
        <v>0</v>
      </c>
      <c r="CP149" s="87" t="n">
        <f aca="false">IF(AND($U149&gt;CO$6,$U149&lt;=CP$6),+$T149,0)</f>
        <v>0</v>
      </c>
      <c r="CQ149" s="87" t="n">
        <f aca="false">IF(AND($U149&gt;CP$6,$U149&lt;=CQ$6),+$T149,0)</f>
        <v>0</v>
      </c>
      <c r="CR149" s="87" t="n">
        <f aca="false">IF(AND($U149&gt;CQ$6,$U149&lt;=CR$6),+$T149,0)</f>
        <v>0</v>
      </c>
      <c r="CS149" s="87" t="n">
        <f aca="false">IF(AND($U149&gt;CR$6,$U149&lt;=CS$6),+$T149,0)</f>
        <v>0</v>
      </c>
      <c r="CT149" s="87" t="n">
        <f aca="false">IF(AND($U149&gt;CS$6,$U149&lt;=CT$6),+$T149,0)</f>
        <v>0</v>
      </c>
      <c r="CU149" s="87" t="n">
        <f aca="false">IF(AND($U149&gt;CT$6,$U149&lt;=CU$6),+$T149,0)</f>
        <v>0</v>
      </c>
      <c r="CV149" s="87" t="n">
        <f aca="false">IF(AND($U149&gt;CU$6,$U149&lt;=CV$6),+$T149,0)</f>
        <v>0</v>
      </c>
      <c r="CW149" s="87" t="n">
        <f aca="false">IF(AND($U149&gt;CV$6,$U149&lt;=CW$6),+$T149,0)</f>
        <v>0</v>
      </c>
      <c r="CX149" s="87" t="n">
        <f aca="false">IF(AND($U149&gt;CW$6,$U149&lt;=CX$6),+$T149,0)</f>
        <v>0</v>
      </c>
      <c r="CY149" s="87" t="n">
        <f aca="false">IF(AND($U149&gt;CX$6,$U149&lt;=CY$6),+$T149,0)</f>
        <v>0</v>
      </c>
      <c r="CZ149" s="87" t="n">
        <f aca="false">IF(AND($U149&gt;CY$6,$U149&lt;=CZ$6),+$T149,0)</f>
        <v>0</v>
      </c>
      <c r="DA149" s="87" t="n">
        <f aca="false">IF(AND($U149&gt;CZ$6,$U149&lt;=DA$6),+$T149,0)</f>
        <v>0</v>
      </c>
      <c r="DB149" s="87" t="n">
        <f aca="false">IF(AND($U149&gt;DA$6,$U149&lt;=DB$6),+$T149,0)</f>
        <v>0</v>
      </c>
      <c r="DC149" s="87" t="n">
        <f aca="false">IF(AND($U149&gt;DB$6,$U149&lt;=DC$6),+$T149,0)</f>
        <v>0</v>
      </c>
      <c r="DD149" s="87" t="n">
        <f aca="false">IF(AND($U149&gt;DC$6,$U149&lt;=DD$6),+$T149,0)</f>
        <v>0</v>
      </c>
      <c r="DE149" s="87" t="n">
        <f aca="false">IF(AND($U149&gt;DD$6,$U149&lt;=DE$6),+$T149,0)</f>
        <v>0</v>
      </c>
      <c r="DF149" s="87" t="n">
        <f aca="false">IF(AND($U149&gt;DE$6,$U149&lt;=DF$6),+$T149,0)</f>
        <v>0</v>
      </c>
      <c r="DG149" s="87" t="n">
        <f aca="false">IF(AND($U149&gt;DF$6,$U149&lt;=DG$6),+$T149,0)</f>
        <v>0</v>
      </c>
      <c r="DH149" s="87" t="n">
        <f aca="false">IF(AND($U149&gt;DG$6,$U149&lt;=DH$6),+$T149,0)</f>
        <v>0</v>
      </c>
      <c r="DI149" s="87" t="n">
        <f aca="false">IF(AND($U149&gt;DH$6,$U149&lt;=DI$6),+$T149,0)</f>
        <v>0</v>
      </c>
      <c r="DJ149" s="87" t="n">
        <f aca="false">IF(AND($U149&gt;DI$6,$U149&lt;=DJ$6),+$T149,0)</f>
        <v>0</v>
      </c>
      <c r="DK149" s="87" t="n">
        <f aca="false">IF(AND($U149&gt;DJ$6,$U149&lt;=DK$6),+$T149,0)</f>
        <v>0</v>
      </c>
      <c r="DL149" s="87" t="n">
        <f aca="false">IF(AND($U149&gt;DK$6,$U149&lt;=DL$6),+$T149,0)</f>
        <v>0</v>
      </c>
      <c r="DM149" s="87" t="n">
        <f aca="false">IF(AND($U149&gt;DL$6,$U149&lt;=DM$6),+$T149,0)</f>
        <v>0</v>
      </c>
      <c r="DN149" s="87" t="n">
        <f aca="false">IF(AND($U149&gt;DM$6,$U149&lt;=DN$6),+$T149,0)</f>
        <v>0</v>
      </c>
      <c r="DO149" s="87" t="n">
        <f aca="false">IF(AND($U149&gt;DN$6,$U149&lt;=DO$6),+$T149,0)</f>
        <v>0</v>
      </c>
      <c r="DP149" s="87" t="n">
        <f aca="false">IF(AND($U149&gt;DO$6,$U149&lt;=DP$6),+$T149,0)</f>
        <v>0</v>
      </c>
      <c r="DQ149" s="87" t="n">
        <f aca="false">IF(AND($U149&gt;DP$6,$U149&lt;=DQ$6),+$T149,0)</f>
        <v>0</v>
      </c>
      <c r="DR149" s="87" t="n">
        <f aca="false">IF(AND($U149&gt;DQ$6,$U149&lt;=DR$6),+$T149,0)</f>
        <v>0</v>
      </c>
      <c r="DS149" s="87" t="n">
        <f aca="false">IF(AND($U149&gt;DR$6,$U149&lt;=DS$6),+$T149,0)</f>
        <v>0</v>
      </c>
      <c r="DT149" s="87" t="n">
        <f aca="false">IF(AND($U149&gt;DS$6,$U149&lt;=DT$6),+$T149,0)</f>
        <v>0</v>
      </c>
      <c r="DU149" s="87" t="n">
        <f aca="false">IF(AND($U149&gt;DT$6,$U149&lt;=DU$6),+$T149,0)</f>
        <v>0</v>
      </c>
      <c r="DV149" s="87" t="n">
        <f aca="false">IF(AND($U149&gt;DU$6,$U149&lt;=DV$6),+$T149,0)</f>
        <v>0</v>
      </c>
      <c r="DW149" s="87" t="n">
        <f aca="false">IF(AND($U149&gt;DV$6,$U149&lt;=DW$6),+$T149,0)</f>
        <v>0</v>
      </c>
      <c r="DX149" s="87" t="n">
        <f aca="false">IF(AND($U149&gt;DW$6,$U149&lt;=DX$6),+$T149,0)</f>
        <v>0</v>
      </c>
      <c r="DY149" s="87" t="n">
        <f aca="false">IF(AND($U149&gt;DX$6,$U149&lt;=DY$6),+$T149,0)</f>
        <v>0</v>
      </c>
      <c r="DZ149" s="87" t="n">
        <f aca="false">IF(AND($U149&gt;DY$6,$U149&lt;=DZ$6),+$T149,0)</f>
        <v>0</v>
      </c>
      <c r="EA149" s="87" t="n">
        <f aca="false">IF(AND($U149&gt;DZ$6,$U149&lt;=EA$6),+$T149,0)</f>
        <v>0</v>
      </c>
      <c r="EB149" s="87" t="n">
        <f aca="false">IF(AND($U149&gt;EA$6,$U149&lt;=EB$6),+$T149,0)</f>
        <v>0</v>
      </c>
      <c r="EC149" s="87" t="n">
        <f aca="false">IF(AND($U149&gt;EB$6,$U149&lt;=EC$6),+$T149,0)</f>
        <v>0</v>
      </c>
      <c r="ED149" s="87" t="n">
        <f aca="false">IF(AND($U149&gt;EC$6,$U149&lt;=ED$6),+$T149,0)</f>
        <v>0</v>
      </c>
      <c r="EE149" s="87" t="n">
        <f aca="false">IF(AND($U149&gt;ED$6,$U149&lt;=EE$6),+$T149,0)</f>
        <v>0</v>
      </c>
      <c r="EF149" s="87" t="n">
        <f aca="false">IF(AND($U149&gt;EE$6,$U149&lt;=EF$6),+$T149,0)</f>
        <v>0</v>
      </c>
      <c r="EG149" s="87" t="n">
        <f aca="false">IF(AND($U149&gt;EF$6,$U149&lt;=EG$6),+$T149,0)</f>
        <v>0</v>
      </c>
      <c r="EH149" s="87" t="n">
        <f aca="false">IF(AND($U149&gt;EG$6,$U149&lt;=EH$6),+$T149,0)</f>
        <v>0</v>
      </c>
      <c r="EI149" s="87" t="n">
        <f aca="false">IF(AND($U149&gt;EH$6,$U149&lt;=EI$6),+$T149,0)</f>
        <v>0</v>
      </c>
      <c r="EJ149" s="87" t="n">
        <f aca="false">IF(AND($U149&gt;EI$6,$U149&lt;=EJ$6),+$T149,0)</f>
        <v>0</v>
      </c>
      <c r="EK149" s="87" t="n">
        <f aca="false">IF(AND($U149&gt;EJ$6,$U149&lt;=EK$6),+$T149,0)</f>
        <v>0</v>
      </c>
      <c r="EL149" s="87" t="n">
        <f aca="false">IF(AND($U149&gt;EK$6,$U149&lt;=EL$6),+$T149,0)</f>
        <v>0</v>
      </c>
      <c r="EM149" s="87" t="n">
        <f aca="false">IF(AND($U149&gt;EL$6,$U149&lt;=EM$6),+$T149,0)</f>
        <v>0</v>
      </c>
      <c r="EN149" s="87" t="n">
        <f aca="false">IF(AND($U149&gt;EM$6,$U149&lt;=EN$6),+$T149,0)</f>
        <v>0</v>
      </c>
      <c r="EO149" s="87" t="n">
        <f aca="false">IF(AND($U149&gt;EN$6,$U149&lt;=EO$6),+$T149,0)</f>
        <v>0</v>
      </c>
      <c r="EP149" s="87" t="n">
        <f aca="false">IF(AND($U149&gt;EO$6,$U149&lt;=EP$6),+$T149,0)</f>
        <v>0</v>
      </c>
      <c r="EQ149" s="87" t="n">
        <f aca="false">IF(AND($U149&gt;EP$6,$U149&lt;=EQ$6),+$T149,0)</f>
        <v>0</v>
      </c>
      <c r="ER149" s="87" t="n">
        <f aca="false">IF(AND($U149&gt;EQ$6,$U149&lt;=ER$6),+$T149,0)</f>
        <v>0</v>
      </c>
      <c r="ES149" s="87" t="n">
        <f aca="false">IF(AND($U149&gt;ER$6,$U149&lt;=ES$6),+$T149,0)</f>
        <v>0</v>
      </c>
      <c r="ET149" s="87" t="n">
        <f aca="false">IF(AND($U149&gt;ES$6,$U149&lt;=ET$6),+$T149,0)</f>
        <v>0</v>
      </c>
      <c r="EU149" s="87" t="n">
        <f aca="false">IF(AND($U149&gt;ET$6,$U149&lt;=EU$6),+$T149,0)</f>
        <v>0</v>
      </c>
      <c r="EV149" s="87" t="n">
        <f aca="false">IF(AND($U149&gt;EU$6,$U149&lt;=EV$6),+$T149,0)</f>
        <v>0</v>
      </c>
      <c r="EW149" s="87" t="n">
        <f aca="false">IF(AND($U149&gt;EV$6,$U149&lt;=EW$6),+$T149,0)</f>
        <v>0</v>
      </c>
      <c r="EX149" s="87" t="n">
        <f aca="false">IF(AND($U149&gt;EW$6,$U149&lt;=EX$6),+$T149,0)</f>
        <v>0</v>
      </c>
      <c r="EY149" s="87" t="n">
        <f aca="false">IF(AND($U149&gt;EX$6,$U149&lt;=EY$6),+$T149,0)</f>
        <v>0</v>
      </c>
      <c r="EZ149" s="87" t="n">
        <f aca="false">IF(AND($U149&gt;EY$6,$U149&lt;=EZ$6),+$T149,0)</f>
        <v>0</v>
      </c>
      <c r="FA149" s="87" t="n">
        <f aca="false">IF(AND($U149&gt;EZ$6,$U149&lt;=FA$6),+$T149,0)</f>
        <v>0</v>
      </c>
      <c r="FB149" s="87" t="n">
        <f aca="false">IF(AND($U149&gt;FA$6,$U149&lt;=FB$6),+$T149,0)</f>
        <v>0</v>
      </c>
      <c r="FC149" s="87" t="n">
        <f aca="false">IF(AND($U149&gt;FB$6,$U149&lt;=FC$6),+$T149,0)</f>
        <v>0</v>
      </c>
      <c r="FD149" s="87" t="n">
        <f aca="false">IF(AND($U149&gt;FC$6,$U149&lt;=FD$6),+$T149,0)</f>
        <v>0</v>
      </c>
      <c r="FE149" s="87" t="n">
        <f aca="false">IF(AND($U149&gt;FD$6,$U149&lt;=FE$6),+$T149,0)</f>
        <v>0</v>
      </c>
      <c r="FF149" s="87" t="n">
        <f aca="false">IF(AND($U149&gt;FE$6,$U149&lt;=FF$6),+$T149,0)</f>
        <v>0</v>
      </c>
      <c r="FG149" s="87" t="n">
        <f aca="false">IF(AND($U149&gt;FF$6,$U149&lt;=FG$6),+$T149,0)</f>
        <v>0</v>
      </c>
      <c r="FH149" s="87" t="n">
        <f aca="false">IF(AND($U149&gt;FG$6,$U149&lt;=FH$6),+$T149,0)</f>
        <v>0</v>
      </c>
      <c r="FI149" s="87" t="n">
        <f aca="false">IF(AND($U149&gt;FH$6,$U149&lt;=FI$6),+$T149,0)</f>
        <v>0</v>
      </c>
      <c r="FJ149" s="87" t="n">
        <f aca="false">IF(AND($U149&gt;FI$6,$U149&lt;=FJ$6),+$T149,0)</f>
        <v>0</v>
      </c>
      <c r="FK149" s="87" t="n">
        <f aca="false">IF(AND($U149&gt;FJ$6,$U149&lt;=FK$6),+$T149,0)</f>
        <v>0</v>
      </c>
      <c r="FL149" s="87" t="n">
        <f aca="false">IF(AND($U149&gt;FK$6,$U149&lt;=FL$6),+$T149,0)</f>
        <v>0</v>
      </c>
      <c r="FM149" s="87" t="n">
        <f aca="false">IF(AND($U149&gt;FL$6,$U149&lt;=FM$6),+$T149,0)</f>
        <v>0</v>
      </c>
      <c r="FN149" s="87" t="n">
        <f aca="false">IF(AND($U149&gt;FM$6,$U149&lt;=FN$6),+$T149,0)</f>
        <v>0</v>
      </c>
      <c r="FO149" s="87" t="n">
        <f aca="false">IF(AND($U149&gt;FN$6,$U149&lt;=FO$6),+$T149,0)</f>
        <v>0</v>
      </c>
      <c r="FP149" s="87" t="n">
        <f aca="false">IF(AND($U149&gt;FO$6,$U149&lt;=FP$6),+$T149,0)</f>
        <v>0</v>
      </c>
      <c r="FQ149" s="87" t="n">
        <f aca="false">IF(AND($U149&gt;FP$6,$U149&lt;=FQ$6),+$T149,0)</f>
        <v>0</v>
      </c>
      <c r="FR149" s="87" t="n">
        <f aca="false">IF(AND($U149&gt;FQ$6,$U149&lt;=FR$6),+$T149,0)</f>
        <v>0</v>
      </c>
      <c r="FS149" s="87" t="n">
        <f aca="false">IF(AND($U149&gt;FR$6,$U149&lt;=FS$6),+$T149,0)</f>
        <v>0</v>
      </c>
      <c r="FT149" s="87" t="n">
        <f aca="false">IF(AND($U149&gt;FS$6,$U149&lt;=FT$6),+$T149,0)</f>
        <v>0</v>
      </c>
      <c r="FU149" s="87" t="n">
        <f aca="false">IF(AND($U149&gt;FT$6,$U149&lt;=FU$6),+$T149,0)</f>
        <v>0</v>
      </c>
      <c r="FV149" s="87" t="n">
        <f aca="false">IF(AND($U149&gt;FU$6,$U149&lt;=FV$6),+$T149,0)</f>
        <v>0</v>
      </c>
      <c r="FW149" s="87" t="n">
        <f aca="false">IF(AND($U149&gt;FV$6,$U149&lt;=FW$6),+$T149,0)</f>
        <v>0</v>
      </c>
      <c r="FX149" s="87" t="n">
        <f aca="false">IF(AND($U149&gt;FW$6,$U149&lt;=FX$6),+$T149,0)</f>
        <v>0</v>
      </c>
      <c r="FY149" s="87" t="n">
        <f aca="false">IF(AND($U149&gt;FX$6,$U149&lt;=FY$6),+$T149,0)</f>
        <v>0</v>
      </c>
      <c r="FZ149" s="87" t="n">
        <f aca="false">IF(AND($U149&gt;FY$6,$U149&lt;=FZ$6),+$T149,0)</f>
        <v>0</v>
      </c>
      <c r="GA149" s="87" t="n">
        <f aca="false">IF(AND($U149&gt;FZ$6,$U149&lt;=GA$6),+$T149,0)</f>
        <v>0</v>
      </c>
      <c r="GB149" s="87" t="n">
        <f aca="false">IF(AND($U149&gt;GA$6,$U149&lt;=GB$6),+$T149,0)</f>
        <v>0</v>
      </c>
      <c r="GC149" s="18"/>
      <c r="GD149" s="65" t="n">
        <f aca="false">SUM($X149:$GC149)</f>
        <v>1750</v>
      </c>
      <c r="GE149" s="65" t="n">
        <f aca="false">+GD149-T149</f>
        <v>0</v>
      </c>
      <c r="GF149" s="18"/>
      <c r="GG149" s="18"/>
      <c r="GH149" s="18"/>
      <c r="GI149" s="18"/>
      <c r="GJ149" s="18"/>
      <c r="GK149" s="18"/>
      <c r="GL149" s="18"/>
      <c r="GM149" s="18"/>
      <c r="GN149" s="18"/>
      <c r="GO149" s="18"/>
      <c r="GP149" s="18"/>
      <c r="GQ149" s="18"/>
      <c r="GR149" s="18"/>
      <c r="GS149" s="18"/>
      <c r="GT149" s="18"/>
      <c r="GU149" s="18"/>
      <c r="GV149" s="18"/>
      <c r="GW149" s="18"/>
      <c r="GX149" s="18"/>
      <c r="GY149" s="18"/>
      <c r="GZ149" s="18"/>
      <c r="HA149" s="18"/>
      <c r="HB149" s="18"/>
      <c r="HC149" s="18"/>
      <c r="HD149" s="18"/>
      <c r="HE149" s="18"/>
      <c r="HF149" s="18"/>
      <c r="HG149" s="18"/>
      <c r="HH149" s="18"/>
      <c r="HI149" s="18"/>
      <c r="HJ149" s="18"/>
      <c r="HK149" s="18"/>
      <c r="HL149" s="18"/>
      <c r="HM149" s="18"/>
      <c r="HN149" s="18"/>
      <c r="HO149" s="18"/>
      <c r="HP149" s="18"/>
      <c r="HQ149" s="18"/>
      <c r="HR149" s="18"/>
      <c r="HS149" s="18"/>
      <c r="HT149" s="18"/>
      <c r="HU149" s="18"/>
      <c r="HV149" s="18"/>
      <c r="HW149" s="18"/>
      <c r="HX149" s="18"/>
      <c r="HY149" s="18"/>
      <c r="HZ149" s="18"/>
      <c r="IA149" s="18"/>
      <c r="IB149" s="18"/>
      <c r="IC149" s="18"/>
      <c r="ID149" s="18"/>
      <c r="IE149" s="18"/>
      <c r="IF149" s="18"/>
      <c r="IG149" s="18"/>
      <c r="IH149" s="18"/>
      <c r="II149" s="18"/>
      <c r="IJ149" s="18"/>
      <c r="IK149" s="18"/>
      <c r="IL149" s="18"/>
      <c r="IM149" s="18"/>
      <c r="IN149" s="18"/>
      <c r="IO149" s="18"/>
      <c r="IP149" s="18"/>
      <c r="IQ149" s="18"/>
      <c r="IR149" s="18"/>
      <c r="IS149" s="18"/>
      <c r="IT149" s="18"/>
      <c r="IU149" s="18"/>
      <c r="IV149" s="18"/>
      <c r="IW149" s="18"/>
    </row>
    <row r="150" customFormat="false" ht="12.75" hidden="false" customHeight="false" outlineLevel="0" collapsed="false">
      <c r="A150" s="54"/>
      <c r="B150" s="86"/>
      <c r="C150" s="97"/>
      <c r="D150" s="98"/>
      <c r="F150" s="99"/>
      <c r="H150" s="88" t="s">
        <v>394</v>
      </c>
      <c r="I150" s="46" t="s">
        <v>395</v>
      </c>
      <c r="J150" s="0" t="s">
        <v>256</v>
      </c>
      <c r="K150" s="39"/>
      <c r="L150" s="101" t="s">
        <v>284</v>
      </c>
      <c r="M150" s="35" t="s">
        <v>396</v>
      </c>
      <c r="N150" s="35" t="s">
        <v>397</v>
      </c>
      <c r="O150" s="101"/>
      <c r="P150" s="101"/>
      <c r="Q150" s="101"/>
      <c r="R150" s="110" t="n">
        <v>0</v>
      </c>
      <c r="S150" s="101" t="s">
        <v>288</v>
      </c>
      <c r="T150" s="110" t="n">
        <f aca="false">R150</f>
        <v>0</v>
      </c>
      <c r="U150" s="104" t="n">
        <v>37573</v>
      </c>
      <c r="V150" s="18"/>
      <c r="W150" s="18"/>
      <c r="X150" s="87" t="n">
        <f aca="false">IF(AND($U150&gt;W$6,$U150&lt;=X$6),+$T150,0)</f>
        <v>0</v>
      </c>
      <c r="Y150" s="87" t="n">
        <f aca="false">IF(AND($U150&gt;X$6,$U150&lt;=Y$6),+$T150,0)</f>
        <v>0</v>
      </c>
      <c r="Z150" s="87" t="n">
        <f aca="false">IF(AND($U150&gt;Y$6,$U150&lt;=Z$6),+$T150,0)</f>
        <v>0</v>
      </c>
      <c r="AA150" s="87" t="n">
        <f aca="false">IF(AND($U150&gt;Z$6,$U150&lt;=AA$6),+$T150,0)</f>
        <v>0</v>
      </c>
      <c r="AB150" s="87" t="n">
        <f aca="false">IF(AND($U150&gt;AA$6,$U150&lt;=AB$6),+$T150,0)</f>
        <v>0</v>
      </c>
      <c r="AC150" s="87" t="n">
        <f aca="false">IF(AND($U150&gt;AB$6,$U150&lt;=AC$6),+$T150,0)</f>
        <v>0</v>
      </c>
      <c r="AD150" s="87" t="n">
        <f aca="false">IF(AND($U150&gt;AC$6,$U150&lt;=AD$6),+$T150,0)</f>
        <v>0</v>
      </c>
      <c r="AE150" s="87" t="n">
        <f aca="false">IF(AND($U150&gt;AD$6,$U150&lt;=AE$6),+$T150,0)</f>
        <v>0</v>
      </c>
      <c r="AF150" s="87" t="n">
        <f aca="false">IF(AND($U150&gt;AE$6,$U150&lt;=AF$6),+$T150,0)</f>
        <v>0</v>
      </c>
      <c r="AG150" s="87" t="n">
        <f aca="false">IF(AND($U150&gt;AF$6,$U150&lt;=AG$6),+$T150,0)</f>
        <v>0</v>
      </c>
      <c r="AH150" s="87" t="n">
        <f aca="false">IF(AND($U150&gt;AG$6,$U150&lt;=AH$6),+$T150,0)</f>
        <v>0</v>
      </c>
      <c r="AI150" s="87" t="n">
        <f aca="false">IF(AND($U150&gt;AH$6,$U150&lt;=AI$6),+$T150,0)</f>
        <v>0</v>
      </c>
      <c r="AJ150" s="87" t="n">
        <f aca="false">IF(AND($U150&gt;AI$6,$U150&lt;=AJ$6),+$T150,0)</f>
        <v>0</v>
      </c>
      <c r="AK150" s="87" t="n">
        <f aca="false">IF(AND($U150&gt;AJ$6,$U150&lt;=AK$6),+$T150,0)</f>
        <v>0</v>
      </c>
      <c r="AL150" s="87" t="n">
        <f aca="false">IF(AND($U150&gt;AK$6,$U150&lt;=AL$6),+$T150,0)</f>
        <v>0</v>
      </c>
      <c r="AM150" s="87" t="n">
        <f aca="false">IF(AND($U150&gt;AL$6,$U150&lt;=AM$6),+$T150,0)</f>
        <v>0</v>
      </c>
      <c r="AN150" s="87" t="n">
        <f aca="false">IF(AND($U150&gt;AM$6,$U150&lt;=AN$6),+$T150,0)</f>
        <v>0</v>
      </c>
      <c r="AO150" s="87" t="n">
        <f aca="false">IF(AND($U150&gt;AN$6,$U150&lt;=AO$6),+$T150,0)</f>
        <v>0</v>
      </c>
      <c r="AP150" s="87" t="n">
        <f aca="false">IF(AND($U150&gt;AO$6,$U150&lt;=AP$6),+$T150,0)</f>
        <v>0</v>
      </c>
      <c r="AQ150" s="87" t="n">
        <f aca="false">IF(AND($U150&gt;AP$6,$U150&lt;=AQ$6),+$T150,0)</f>
        <v>0</v>
      </c>
      <c r="AR150" s="87" t="n">
        <f aca="false">IF(AND($U150&gt;AQ$6,$U150&lt;=AR$6),+$T150,0)</f>
        <v>0</v>
      </c>
      <c r="AS150" s="87" t="n">
        <f aca="false">IF(AND($U150&gt;AR$6,$U150&lt;=AS$6),+$T150,0)</f>
        <v>0</v>
      </c>
      <c r="AT150" s="87" t="n">
        <f aca="false">IF(AND($U150&gt;AS$6,$U150&lt;=AT$6),+$T150,0)</f>
        <v>0</v>
      </c>
      <c r="AU150" s="87" t="n">
        <f aca="false">IF(AND($U150&gt;AT$6,$U150&lt;=AU$6),+$T150,0)</f>
        <v>0</v>
      </c>
      <c r="AV150" s="87" t="n">
        <f aca="false">IF(AND($U150&gt;AU$6,$U150&lt;=AV$6),+$T150,0)</f>
        <v>0</v>
      </c>
      <c r="AW150" s="87" t="n">
        <f aca="false">IF(AND($U150&gt;AV$6,$U150&lt;=AW$6),+$T150,0)</f>
        <v>0</v>
      </c>
      <c r="AX150" s="87" t="n">
        <f aca="false">IF(AND($U150&gt;AW$6,$U150&lt;=AX$6),+$T150,0)</f>
        <v>0</v>
      </c>
      <c r="AY150" s="87" t="n">
        <f aca="false">IF(AND($U150&gt;AX$6,$U150&lt;=AY$6),+$T150,0)</f>
        <v>0</v>
      </c>
      <c r="AZ150" s="87" t="n">
        <f aca="false">IF(AND($U150&gt;AY$6,$U150&lt;=AZ$6),+$T150,0)</f>
        <v>0</v>
      </c>
      <c r="BA150" s="87" t="n">
        <f aca="false">IF(AND($U150&gt;AZ$6,$U150&lt;=BA$6),+$T150,0)</f>
        <v>0</v>
      </c>
      <c r="BB150" s="87" t="n">
        <f aca="false">IF(AND($U150&gt;BA$6,$U150&lt;=BB$6),+$T150,0)</f>
        <v>0</v>
      </c>
      <c r="BC150" s="87" t="n">
        <f aca="false">IF(AND($U150&gt;BB$6,$U150&lt;=BC$6),+$T150,0)</f>
        <v>0</v>
      </c>
      <c r="BD150" s="87" t="n">
        <f aca="false">IF(AND($U150&gt;BC$6,$U150&lt;=BD$6),+$T150,0)</f>
        <v>0</v>
      </c>
      <c r="BE150" s="87" t="n">
        <f aca="false">IF(AND($U150&gt;BD$6,$U150&lt;=BE$6),+$T150,0)</f>
        <v>0</v>
      </c>
      <c r="BF150" s="87" t="n">
        <f aca="false">IF(AND($U150&gt;BE$6,$U150&lt;=BF$6),+$T150,0)</f>
        <v>0</v>
      </c>
      <c r="BG150" s="87" t="n">
        <f aca="false">IF(AND($U150&gt;BF$6,$U150&lt;=BG$6),+$T150,0)</f>
        <v>0</v>
      </c>
      <c r="BH150" s="87" t="n">
        <f aca="false">IF(AND($U150&gt;BG$6,$U150&lt;=BH$6),+$T150,0)</f>
        <v>0</v>
      </c>
      <c r="BI150" s="87" t="n">
        <f aca="false">IF(AND($U150&gt;BH$6,$U150&lt;=BI$6),+$T150,0)</f>
        <v>0</v>
      </c>
      <c r="BJ150" s="87" t="n">
        <f aca="false">IF(AND($U150&gt;BI$6,$U150&lt;=BJ$6),+$T150,0)</f>
        <v>0</v>
      </c>
      <c r="BK150" s="87" t="n">
        <f aca="false">IF(AND($U150&gt;BJ$6,$U150&lt;=BK$6),+$T150,0)</f>
        <v>0</v>
      </c>
      <c r="BL150" s="87" t="n">
        <f aca="false">IF(AND($U150&gt;BK$6,$U150&lt;=BL$6),+$T150,0)</f>
        <v>0</v>
      </c>
      <c r="BM150" s="87" t="n">
        <f aca="false">IF(AND($U150&gt;BL$6,$U150&lt;=BM$6),+$T150,0)</f>
        <v>0</v>
      </c>
      <c r="BN150" s="87" t="n">
        <f aca="false">IF(AND($U150&gt;BM$6,$U150&lt;=BN$6),+$T150,0)</f>
        <v>0</v>
      </c>
      <c r="BO150" s="87" t="n">
        <f aca="false">IF(AND($U150&gt;BN$6,$U150&lt;=BO$6),+$T150,0)</f>
        <v>0</v>
      </c>
      <c r="BP150" s="87" t="n">
        <f aca="false">IF(AND($U150&gt;BO$6,$U150&lt;=BP$6),+$T150,0)</f>
        <v>0</v>
      </c>
      <c r="BQ150" s="87" t="n">
        <f aca="false">IF(AND($U150&gt;BP$6,$U150&lt;=BQ$6),+$T150,0)</f>
        <v>0</v>
      </c>
      <c r="BR150" s="87" t="n">
        <f aca="false">IF(AND($U150&gt;BQ$6,$U150&lt;=BR$6),+$T150,0)</f>
        <v>0</v>
      </c>
      <c r="BS150" s="87" t="n">
        <f aca="false">IF(AND($U150&gt;BR$6,$U150&lt;=BS$6),+$T150,0)</f>
        <v>0</v>
      </c>
      <c r="BT150" s="87" t="n">
        <f aca="false">IF(AND($U150&gt;BS$6,$U150&lt;=BT$6),+$T150,0)</f>
        <v>0</v>
      </c>
      <c r="BU150" s="87" t="n">
        <f aca="false">IF(AND($U150&gt;BT$6,$U150&lt;=BU$6),+$T150,0)</f>
        <v>0</v>
      </c>
      <c r="BV150" s="87" t="n">
        <f aca="false">IF(AND($U150&gt;BU$6,$U150&lt;=BV$6),+$T150,0)</f>
        <v>0</v>
      </c>
      <c r="BW150" s="87" t="n">
        <f aca="false">IF(AND($U150&gt;BV$6,$U150&lt;=BW$6),+$T150,0)</f>
        <v>0</v>
      </c>
      <c r="BX150" s="87" t="n">
        <f aca="false">IF(AND($U150&gt;BW$6,$U150&lt;=BX$6),+$T150,0)</f>
        <v>0</v>
      </c>
      <c r="BY150" s="87" t="n">
        <f aca="false">IF(AND($U150&gt;BX$6,$U150&lt;=BY$6),+$T150,0)</f>
        <v>0</v>
      </c>
      <c r="BZ150" s="87" t="n">
        <f aca="false">IF(AND($U150&gt;BY$6,$U150&lt;=BZ$6),+$T150,0)</f>
        <v>0</v>
      </c>
      <c r="CA150" s="87" t="n">
        <f aca="false">IF(AND($U150&gt;BZ$6,$U150&lt;=CA$6),+$T150,0)</f>
        <v>0</v>
      </c>
      <c r="CB150" s="87" t="n">
        <f aca="false">IF(AND($U150&gt;CA$6,$U150&lt;=CB$6),+$T150,0)</f>
        <v>0</v>
      </c>
      <c r="CC150" s="87" t="n">
        <f aca="false">IF(AND($U150&gt;CB$6,$U150&lt;=CC$6),+$T150,0)</f>
        <v>0</v>
      </c>
      <c r="CD150" s="87" t="n">
        <f aca="false">IF(AND($U150&gt;CC$6,$U150&lt;=CD$6),+$T150,0)</f>
        <v>0</v>
      </c>
      <c r="CE150" s="87" t="n">
        <f aca="false">IF(AND($U150&gt;CD$6,$U150&lt;=CE$6),+$T150,0)</f>
        <v>0</v>
      </c>
      <c r="CF150" s="87" t="n">
        <f aca="false">IF(AND($U150&gt;CE$6,$U150&lt;=CF$6),+$T150,0)</f>
        <v>0</v>
      </c>
      <c r="CG150" s="87" t="n">
        <f aca="false">IF(AND($U150&gt;CF$6,$U150&lt;=CG$6),+$T150,0)</f>
        <v>0</v>
      </c>
      <c r="CH150" s="87" t="n">
        <f aca="false">IF(AND($U150&gt;CG$6,$U150&lt;=CH$6),+$T150,0)</f>
        <v>0</v>
      </c>
      <c r="CI150" s="87" t="n">
        <f aca="false">IF(AND($U150&gt;CH$6,$U150&lt;=CI$6),+$T150,0)</f>
        <v>0</v>
      </c>
      <c r="CJ150" s="87" t="n">
        <f aca="false">IF(AND($U150&gt;CI$6,$U150&lt;=CJ$6),+$T150,0)</f>
        <v>0</v>
      </c>
      <c r="CK150" s="87" t="n">
        <f aca="false">IF(AND($U150&gt;CJ$6,$U150&lt;=CK$6),+$T150,0)</f>
        <v>0</v>
      </c>
      <c r="CL150" s="87" t="n">
        <f aca="false">IF(AND($U150&gt;CK$6,$U150&lt;=CL$6),+$T150,0)</f>
        <v>0</v>
      </c>
      <c r="CM150" s="87" t="n">
        <f aca="false">IF(AND($U150&gt;CL$6,$U150&lt;=CM$6),+$T150,0)</f>
        <v>0</v>
      </c>
      <c r="CN150" s="87" t="n">
        <f aca="false">IF(AND($U150&gt;CM$6,$U150&lt;=CN$6),+$T150,0)</f>
        <v>0</v>
      </c>
      <c r="CO150" s="87" t="n">
        <f aca="false">IF(AND($U150&gt;CN$6,$U150&lt;=CO$6),+$T150,0)</f>
        <v>0</v>
      </c>
      <c r="CP150" s="87" t="n">
        <f aca="false">IF(AND($U150&gt;CO$6,$U150&lt;=CP$6),+$T150,0)</f>
        <v>0</v>
      </c>
      <c r="CQ150" s="87" t="n">
        <f aca="false">IF(AND($U150&gt;CP$6,$U150&lt;=CQ$6),+$T150,0)</f>
        <v>0</v>
      </c>
      <c r="CR150" s="87" t="n">
        <f aca="false">IF(AND($U150&gt;CQ$6,$U150&lt;=CR$6),+$T150,0)</f>
        <v>0</v>
      </c>
      <c r="CS150" s="87" t="n">
        <f aca="false">IF(AND($U150&gt;CR$6,$U150&lt;=CS$6),+$T150,0)</f>
        <v>0</v>
      </c>
      <c r="CT150" s="87" t="n">
        <f aca="false">IF(AND($U150&gt;CS$6,$U150&lt;=CT$6),+$T150,0)</f>
        <v>0</v>
      </c>
      <c r="CU150" s="87" t="n">
        <f aca="false">IF(AND($U150&gt;CT$6,$U150&lt;=CU$6),+$T150,0)</f>
        <v>0</v>
      </c>
      <c r="CV150" s="87" t="n">
        <f aca="false">IF(AND($U150&gt;CU$6,$U150&lt;=CV$6),+$T150,0)</f>
        <v>0</v>
      </c>
      <c r="CW150" s="87" t="n">
        <f aca="false">IF(AND($U150&gt;CV$6,$U150&lt;=CW$6),+$T150,0)</f>
        <v>0</v>
      </c>
      <c r="CX150" s="87" t="n">
        <f aca="false">IF(AND($U150&gt;CW$6,$U150&lt;=CX$6),+$T150,0)</f>
        <v>0</v>
      </c>
      <c r="CY150" s="87" t="n">
        <f aca="false">IF(AND($U150&gt;CX$6,$U150&lt;=CY$6),+$T150,0)</f>
        <v>0</v>
      </c>
      <c r="CZ150" s="87" t="n">
        <f aca="false">IF(AND($U150&gt;CY$6,$U150&lt;=CZ$6),+$T150,0)</f>
        <v>0</v>
      </c>
      <c r="DA150" s="87" t="n">
        <f aca="false">IF(AND($U150&gt;CZ$6,$U150&lt;=DA$6),+$T150,0)</f>
        <v>0</v>
      </c>
      <c r="DB150" s="87" t="n">
        <f aca="false">IF(AND($U150&gt;DA$6,$U150&lt;=DB$6),+$T150,0)</f>
        <v>0</v>
      </c>
      <c r="DC150" s="87" t="n">
        <f aca="false">IF(AND($U150&gt;DB$6,$U150&lt;=DC$6),+$T150,0)</f>
        <v>0</v>
      </c>
      <c r="DD150" s="87" t="n">
        <f aca="false">IF(AND($U150&gt;DC$6,$U150&lt;=DD$6),+$T150,0)</f>
        <v>0</v>
      </c>
      <c r="DE150" s="87" t="n">
        <f aca="false">IF(AND($U150&gt;DD$6,$U150&lt;=DE$6),+$T150,0)</f>
        <v>0</v>
      </c>
      <c r="DF150" s="87" t="n">
        <f aca="false">IF(AND($U150&gt;DE$6,$U150&lt;=DF$6),+$T150,0)</f>
        <v>0</v>
      </c>
      <c r="DG150" s="87" t="n">
        <f aca="false">IF(AND($U150&gt;DF$6,$U150&lt;=DG$6),+$T150,0)</f>
        <v>0</v>
      </c>
      <c r="DH150" s="87" t="n">
        <f aca="false">IF(AND($U150&gt;DG$6,$U150&lt;=DH$6),+$T150,0)</f>
        <v>0</v>
      </c>
      <c r="DI150" s="87" t="n">
        <f aca="false">IF(AND($U150&gt;DH$6,$U150&lt;=DI$6),+$T150,0)</f>
        <v>0</v>
      </c>
      <c r="DJ150" s="87" t="n">
        <f aca="false">IF(AND($U150&gt;DI$6,$U150&lt;=DJ$6),+$T150,0)</f>
        <v>0</v>
      </c>
      <c r="DK150" s="87" t="n">
        <f aca="false">IF(AND($U150&gt;DJ$6,$U150&lt;=DK$6),+$T150,0)</f>
        <v>0</v>
      </c>
      <c r="DL150" s="87" t="n">
        <f aca="false">IF(AND($U150&gt;DK$6,$U150&lt;=DL$6),+$T150,0)</f>
        <v>0</v>
      </c>
      <c r="DM150" s="87" t="n">
        <f aca="false">IF(AND($U150&gt;DL$6,$U150&lt;=DM$6),+$T150,0)</f>
        <v>0</v>
      </c>
      <c r="DN150" s="87" t="n">
        <f aca="false">IF(AND($U150&gt;DM$6,$U150&lt;=DN$6),+$T150,0)</f>
        <v>0</v>
      </c>
      <c r="DO150" s="87" t="n">
        <f aca="false">IF(AND($U150&gt;DN$6,$U150&lt;=DO$6),+$T150,0)</f>
        <v>0</v>
      </c>
      <c r="DP150" s="87" t="n">
        <f aca="false">IF(AND($U150&gt;DO$6,$U150&lt;=DP$6),+$T150,0)</f>
        <v>0</v>
      </c>
      <c r="DQ150" s="87" t="n">
        <f aca="false">IF(AND($U150&gt;DP$6,$U150&lt;=DQ$6),+$T150,0)</f>
        <v>0</v>
      </c>
      <c r="DR150" s="87" t="n">
        <f aca="false">IF(AND($U150&gt;DQ$6,$U150&lt;=DR$6),+$T150,0)</f>
        <v>0</v>
      </c>
      <c r="DS150" s="87" t="n">
        <f aca="false">IF(AND($U150&gt;DR$6,$U150&lt;=DS$6),+$T150,0)</f>
        <v>0</v>
      </c>
      <c r="DT150" s="87" t="n">
        <f aca="false">IF(AND($U150&gt;DS$6,$U150&lt;=DT$6),+$T150,0)</f>
        <v>0</v>
      </c>
      <c r="DU150" s="87" t="n">
        <f aca="false">IF(AND($U150&gt;DT$6,$U150&lt;=DU$6),+$T150,0)</f>
        <v>0</v>
      </c>
      <c r="DV150" s="87" t="n">
        <f aca="false">IF(AND($U150&gt;DU$6,$U150&lt;=DV$6),+$T150,0)</f>
        <v>0</v>
      </c>
      <c r="DW150" s="87" t="n">
        <f aca="false">IF(AND($U150&gt;DV$6,$U150&lt;=DW$6),+$T150,0)</f>
        <v>0</v>
      </c>
      <c r="DX150" s="87" t="n">
        <f aca="false">IF(AND($U150&gt;DW$6,$U150&lt;=DX$6),+$T150,0)</f>
        <v>0</v>
      </c>
      <c r="DY150" s="87" t="n">
        <f aca="false">IF(AND($U150&gt;DX$6,$U150&lt;=DY$6),+$T150,0)</f>
        <v>0</v>
      </c>
      <c r="DZ150" s="87" t="n">
        <f aca="false">IF(AND($U150&gt;DY$6,$U150&lt;=DZ$6),+$T150,0)</f>
        <v>0</v>
      </c>
      <c r="EA150" s="87" t="n">
        <f aca="false">IF(AND($U150&gt;DZ$6,$U150&lt;=EA$6),+$T150,0)</f>
        <v>0</v>
      </c>
      <c r="EB150" s="87" t="n">
        <f aca="false">IF(AND($U150&gt;EA$6,$U150&lt;=EB$6),+$T150,0)</f>
        <v>0</v>
      </c>
      <c r="EC150" s="87" t="n">
        <f aca="false">IF(AND($U150&gt;EB$6,$U150&lt;=EC$6),+$T150,0)</f>
        <v>0</v>
      </c>
      <c r="ED150" s="87" t="n">
        <f aca="false">IF(AND($U150&gt;EC$6,$U150&lt;=ED$6),+$T150,0)</f>
        <v>0</v>
      </c>
      <c r="EE150" s="87" t="n">
        <f aca="false">IF(AND($U150&gt;ED$6,$U150&lt;=EE$6),+$T150,0)</f>
        <v>0</v>
      </c>
      <c r="EF150" s="87" t="n">
        <f aca="false">IF(AND($U150&gt;EE$6,$U150&lt;=EF$6),+$T150,0)</f>
        <v>0</v>
      </c>
      <c r="EG150" s="87" t="n">
        <f aca="false">IF(AND($U150&gt;EF$6,$U150&lt;=EG$6),+$T150,0)</f>
        <v>0</v>
      </c>
      <c r="EH150" s="87" t="n">
        <f aca="false">IF(AND($U150&gt;EG$6,$U150&lt;=EH$6),+$T150,0)</f>
        <v>0</v>
      </c>
      <c r="EI150" s="87" t="n">
        <f aca="false">IF(AND($U150&gt;EH$6,$U150&lt;=EI$6),+$T150,0)</f>
        <v>0</v>
      </c>
      <c r="EJ150" s="87" t="n">
        <f aca="false">IF(AND($U150&gt;EI$6,$U150&lt;=EJ$6),+$T150,0)</f>
        <v>0</v>
      </c>
      <c r="EK150" s="87" t="n">
        <f aca="false">IF(AND($U150&gt;EJ$6,$U150&lt;=EK$6),+$T150,0)</f>
        <v>0</v>
      </c>
      <c r="EL150" s="87" t="n">
        <f aca="false">IF(AND($U150&gt;EK$6,$U150&lt;=EL$6),+$T150,0)</f>
        <v>0</v>
      </c>
      <c r="EM150" s="87" t="n">
        <f aca="false">IF(AND($U150&gt;EL$6,$U150&lt;=EM$6),+$T150,0)</f>
        <v>0</v>
      </c>
      <c r="EN150" s="87" t="n">
        <f aca="false">IF(AND($U150&gt;EM$6,$U150&lt;=EN$6),+$T150,0)</f>
        <v>0</v>
      </c>
      <c r="EO150" s="87" t="n">
        <f aca="false">IF(AND($U150&gt;EN$6,$U150&lt;=EO$6),+$T150,0)</f>
        <v>0</v>
      </c>
      <c r="EP150" s="87" t="n">
        <f aca="false">IF(AND($U150&gt;EO$6,$U150&lt;=EP$6),+$T150,0)</f>
        <v>0</v>
      </c>
      <c r="EQ150" s="87" t="n">
        <f aca="false">IF(AND($U150&gt;EP$6,$U150&lt;=EQ$6),+$T150,0)</f>
        <v>0</v>
      </c>
      <c r="ER150" s="87" t="n">
        <f aca="false">IF(AND($U150&gt;EQ$6,$U150&lt;=ER$6),+$T150,0)</f>
        <v>0</v>
      </c>
      <c r="ES150" s="87" t="n">
        <f aca="false">IF(AND($U150&gt;ER$6,$U150&lt;=ES$6),+$T150,0)</f>
        <v>0</v>
      </c>
      <c r="ET150" s="87" t="n">
        <f aca="false">IF(AND($U150&gt;ES$6,$U150&lt;=ET$6),+$T150,0)</f>
        <v>0</v>
      </c>
      <c r="EU150" s="87" t="n">
        <f aca="false">IF(AND($U150&gt;ET$6,$U150&lt;=EU$6),+$T150,0)</f>
        <v>0</v>
      </c>
      <c r="EV150" s="87" t="n">
        <f aca="false">IF(AND($U150&gt;EU$6,$U150&lt;=EV$6),+$T150,0)</f>
        <v>0</v>
      </c>
      <c r="EW150" s="87" t="n">
        <f aca="false">IF(AND($U150&gt;EV$6,$U150&lt;=EW$6),+$T150,0)</f>
        <v>0</v>
      </c>
      <c r="EX150" s="87" t="n">
        <f aca="false">IF(AND($U150&gt;EW$6,$U150&lt;=EX$6),+$T150,0)</f>
        <v>0</v>
      </c>
      <c r="EY150" s="87" t="n">
        <f aca="false">IF(AND($U150&gt;EX$6,$U150&lt;=EY$6),+$T150,0)</f>
        <v>0</v>
      </c>
      <c r="EZ150" s="87" t="n">
        <f aca="false">IF(AND($U150&gt;EY$6,$U150&lt;=EZ$6),+$T150,0)</f>
        <v>0</v>
      </c>
      <c r="FA150" s="87" t="n">
        <f aca="false">IF(AND($U150&gt;EZ$6,$U150&lt;=FA$6),+$T150,0)</f>
        <v>0</v>
      </c>
      <c r="FB150" s="87" t="n">
        <f aca="false">IF(AND($U150&gt;FA$6,$U150&lt;=FB$6),+$T150,0)</f>
        <v>0</v>
      </c>
      <c r="FC150" s="87" t="n">
        <f aca="false">IF(AND($U150&gt;FB$6,$U150&lt;=FC$6),+$T150,0)</f>
        <v>0</v>
      </c>
      <c r="FD150" s="87" t="n">
        <f aca="false">IF(AND($U150&gt;FC$6,$U150&lt;=FD$6),+$T150,0)</f>
        <v>0</v>
      </c>
      <c r="FE150" s="87" t="n">
        <f aca="false">IF(AND($U150&gt;FD$6,$U150&lt;=FE$6),+$T150,0)</f>
        <v>0</v>
      </c>
      <c r="FF150" s="87" t="n">
        <f aca="false">IF(AND($U150&gt;FE$6,$U150&lt;=FF$6),+$T150,0)</f>
        <v>0</v>
      </c>
      <c r="FG150" s="87" t="n">
        <f aca="false">IF(AND($U150&gt;FF$6,$U150&lt;=FG$6),+$T150,0)</f>
        <v>0</v>
      </c>
      <c r="FH150" s="87" t="n">
        <f aca="false">IF(AND($U150&gt;FG$6,$U150&lt;=FH$6),+$T150,0)</f>
        <v>0</v>
      </c>
      <c r="FI150" s="87" t="n">
        <f aca="false">IF(AND($U150&gt;FH$6,$U150&lt;=FI$6),+$T150,0)</f>
        <v>0</v>
      </c>
      <c r="FJ150" s="87" t="n">
        <f aca="false">IF(AND($U150&gt;FI$6,$U150&lt;=FJ$6),+$T150,0)</f>
        <v>0</v>
      </c>
      <c r="FK150" s="87" t="n">
        <f aca="false">IF(AND($U150&gt;FJ$6,$U150&lt;=FK$6),+$T150,0)</f>
        <v>0</v>
      </c>
      <c r="FL150" s="87" t="n">
        <f aca="false">IF(AND($U150&gt;FK$6,$U150&lt;=FL$6),+$T150,0)</f>
        <v>0</v>
      </c>
      <c r="FM150" s="87" t="n">
        <f aca="false">IF(AND($U150&gt;FL$6,$U150&lt;=FM$6),+$T150,0)</f>
        <v>0</v>
      </c>
      <c r="FN150" s="87" t="n">
        <f aca="false">IF(AND($U150&gt;FM$6,$U150&lt;=FN$6),+$T150,0)</f>
        <v>0</v>
      </c>
      <c r="FO150" s="87" t="n">
        <f aca="false">IF(AND($U150&gt;FN$6,$U150&lt;=FO$6),+$T150,0)</f>
        <v>0</v>
      </c>
      <c r="FP150" s="87" t="n">
        <f aca="false">IF(AND($U150&gt;FO$6,$U150&lt;=FP$6),+$T150,0)</f>
        <v>0</v>
      </c>
      <c r="FQ150" s="87" t="n">
        <f aca="false">IF(AND($U150&gt;FP$6,$U150&lt;=FQ$6),+$T150,0)</f>
        <v>0</v>
      </c>
      <c r="FR150" s="87" t="n">
        <f aca="false">IF(AND($U150&gt;FQ$6,$U150&lt;=FR$6),+$T150,0)</f>
        <v>0</v>
      </c>
      <c r="FS150" s="87" t="n">
        <f aca="false">IF(AND($U150&gt;FR$6,$U150&lt;=FS$6),+$T150,0)</f>
        <v>0</v>
      </c>
      <c r="FT150" s="87" t="n">
        <f aca="false">IF(AND($U150&gt;FS$6,$U150&lt;=FT$6),+$T150,0)</f>
        <v>0</v>
      </c>
      <c r="FU150" s="87" t="n">
        <f aca="false">IF(AND($U150&gt;FT$6,$U150&lt;=FU$6),+$T150,0)</f>
        <v>0</v>
      </c>
      <c r="FV150" s="87" t="n">
        <f aca="false">IF(AND($U150&gt;FU$6,$U150&lt;=FV$6),+$T150,0)</f>
        <v>0</v>
      </c>
      <c r="FW150" s="87" t="n">
        <f aca="false">IF(AND($U150&gt;FV$6,$U150&lt;=FW$6),+$T150,0)</f>
        <v>0</v>
      </c>
      <c r="FX150" s="87" t="n">
        <f aca="false">IF(AND($U150&gt;FW$6,$U150&lt;=FX$6),+$T150,0)</f>
        <v>0</v>
      </c>
      <c r="FY150" s="87" t="n">
        <f aca="false">IF(AND($U150&gt;FX$6,$U150&lt;=FY$6),+$T150,0)</f>
        <v>0</v>
      </c>
      <c r="FZ150" s="87" t="n">
        <f aca="false">IF(AND($U150&gt;FY$6,$U150&lt;=FZ$6),+$T150,0)</f>
        <v>0</v>
      </c>
      <c r="GA150" s="87" t="n">
        <f aca="false">IF(AND($U150&gt;FZ$6,$U150&lt;=GA$6),+$T150,0)</f>
        <v>0</v>
      </c>
      <c r="GB150" s="87" t="n">
        <f aca="false">IF(AND($U150&gt;GA$6,$U150&lt;=GB$6),+$T150,0)</f>
        <v>0</v>
      </c>
      <c r="GC150" s="18"/>
      <c r="GD150" s="65"/>
      <c r="GE150" s="65"/>
      <c r="GF150" s="18"/>
      <c r="GG150" s="18"/>
      <c r="GH150" s="18"/>
      <c r="GI150" s="18"/>
      <c r="GJ150" s="18"/>
      <c r="GK150" s="18"/>
      <c r="GL150" s="18"/>
      <c r="GM150" s="18"/>
      <c r="GN150" s="18"/>
      <c r="GO150" s="18"/>
      <c r="GP150" s="18"/>
      <c r="GQ150" s="18"/>
      <c r="GR150" s="18"/>
      <c r="GS150" s="18"/>
      <c r="GT150" s="18"/>
      <c r="GU150" s="18"/>
      <c r="GV150" s="18"/>
      <c r="GW150" s="18"/>
      <c r="GX150" s="18"/>
      <c r="GY150" s="18"/>
      <c r="GZ150" s="18"/>
      <c r="HA150" s="18"/>
      <c r="HB150" s="18"/>
      <c r="HC150" s="18"/>
      <c r="HD150" s="18"/>
      <c r="HE150" s="18"/>
      <c r="HF150" s="18"/>
      <c r="HG150" s="18"/>
      <c r="HH150" s="18"/>
      <c r="HI150" s="18"/>
      <c r="HJ150" s="18"/>
      <c r="HK150" s="18"/>
      <c r="HL150" s="18"/>
      <c r="HM150" s="18"/>
      <c r="HN150" s="18"/>
      <c r="HO150" s="18"/>
      <c r="HP150" s="18"/>
      <c r="HQ150" s="18"/>
      <c r="HR150" s="18"/>
      <c r="HS150" s="18"/>
      <c r="HT150" s="18"/>
      <c r="HU150" s="18"/>
      <c r="HV150" s="18"/>
      <c r="HW150" s="18"/>
      <c r="HX150" s="18"/>
      <c r="HY150" s="18"/>
      <c r="HZ150" s="18"/>
      <c r="IA150" s="18"/>
      <c r="IB150" s="18"/>
      <c r="IC150" s="18"/>
      <c r="ID150" s="18"/>
      <c r="IE150" s="18"/>
      <c r="IF150" s="18"/>
      <c r="IG150" s="18"/>
      <c r="IH150" s="18"/>
      <c r="II150" s="18"/>
      <c r="IJ150" s="18"/>
      <c r="IK150" s="18"/>
      <c r="IL150" s="18"/>
      <c r="IM150" s="18"/>
      <c r="IN150" s="18"/>
      <c r="IO150" s="18"/>
      <c r="IP150" s="18"/>
      <c r="IQ150" s="18"/>
      <c r="IR150" s="18"/>
      <c r="IS150" s="18"/>
      <c r="IT150" s="18"/>
      <c r="IU150" s="18"/>
      <c r="IV150" s="18"/>
      <c r="IW150" s="18"/>
    </row>
    <row r="151" customFormat="false" ht="12.75" hidden="false" customHeight="false" outlineLevel="0" collapsed="false">
      <c r="A151" s="96" t="n">
        <v>4</v>
      </c>
      <c r="B151" s="86" t="s">
        <v>260</v>
      </c>
      <c r="C151" s="97" t="s">
        <v>257</v>
      </c>
      <c r="D151" s="81" t="s">
        <v>295</v>
      </c>
      <c r="E151" s="0" t="s">
        <v>296</v>
      </c>
      <c r="F151" s="99" t="n">
        <v>37134</v>
      </c>
      <c r="H151" s="88" t="s">
        <v>398</v>
      </c>
      <c r="I151" s="42" t="s">
        <v>399</v>
      </c>
      <c r="J151" s="89" t="s">
        <v>298</v>
      </c>
      <c r="K151" s="39"/>
      <c r="L151" s="101" t="s">
        <v>284</v>
      </c>
      <c r="M151" s="35" t="s">
        <v>317</v>
      </c>
      <c r="N151" s="35" t="s">
        <v>307</v>
      </c>
      <c r="O151" s="101"/>
      <c r="P151" s="101"/>
      <c r="Q151" s="101"/>
      <c r="R151" s="105" t="n">
        <v>1267.4</v>
      </c>
      <c r="S151" s="101" t="s">
        <v>288</v>
      </c>
      <c r="T151" s="55" t="n">
        <f aca="false">IF($S151="USD",+$R151,VLOOKUP($S151,Rates!$A$3:$C$7,3)*$R151)</f>
        <v>1267.4</v>
      </c>
      <c r="U151" s="107" t="n">
        <f aca="false">DATE(2004,2,8)</f>
        <v>38025</v>
      </c>
      <c r="V151" s="18"/>
      <c r="W151" s="18"/>
      <c r="X151" s="87" t="n">
        <f aca="false">IF(AND($U151&gt;W$6,$U151&lt;=X$6),+$T151,0)</f>
        <v>0</v>
      </c>
      <c r="Y151" s="87" t="n">
        <f aca="false">IF(AND($U151&gt;X$6,$U151&lt;=Y$6),+$T151,0)</f>
        <v>0</v>
      </c>
      <c r="Z151" s="87" t="n">
        <f aca="false">IF(AND($U151&gt;Y$6,$U151&lt;=Z$6),+$T151,0)</f>
        <v>0</v>
      </c>
      <c r="AA151" s="87" t="n">
        <f aca="false">IF(AND($U151&gt;Z$6,$U151&lt;=AA$6),+$T151,0)</f>
        <v>0</v>
      </c>
      <c r="AB151" s="87" t="n">
        <f aca="false">IF(AND($U151&gt;AA$6,$U151&lt;=AB$6),+$T151,0)</f>
        <v>0</v>
      </c>
      <c r="AC151" s="87" t="n">
        <f aca="false">IF(AND($U151&gt;AB$6,$U151&lt;=AC$6),+$T151,0)</f>
        <v>0</v>
      </c>
      <c r="AD151" s="87" t="n">
        <f aca="false">IF(AND($U151&gt;AC$6,$U151&lt;=AD$6),+$T151,0)</f>
        <v>0</v>
      </c>
      <c r="AE151" s="87" t="n">
        <f aca="false">IF(AND($U151&gt;AD$6,$U151&lt;=AE$6),+$T151,0)</f>
        <v>0</v>
      </c>
      <c r="AF151" s="87" t="n">
        <f aca="false">IF(AND($U151&gt;AE$6,$U151&lt;=AF$6),+$T151,0)</f>
        <v>0</v>
      </c>
      <c r="AG151" s="87" t="n">
        <f aca="false">IF(AND($U151&gt;AF$6,$U151&lt;=AG$6),+$T151,0)</f>
        <v>0</v>
      </c>
      <c r="AH151" s="87" t="n">
        <f aca="false">IF(AND($U151&gt;AG$6,$U151&lt;=AH$6),+$T151,0)</f>
        <v>1267.4</v>
      </c>
      <c r="AI151" s="87" t="n">
        <f aca="false">IF(AND($U151&gt;AH$6,$U151&lt;=AI$6),+$T151,0)</f>
        <v>0</v>
      </c>
      <c r="AJ151" s="87" t="n">
        <f aca="false">IF(AND($U151&gt;AI$6,$U151&lt;=AJ$6),+$T151,0)</f>
        <v>0</v>
      </c>
      <c r="AK151" s="87" t="n">
        <f aca="false">IF(AND($U151&gt;AJ$6,$U151&lt;=AK$6),+$T151,0)</f>
        <v>0</v>
      </c>
      <c r="AL151" s="87" t="n">
        <f aca="false">IF(AND($U151&gt;AK$6,$U151&lt;=AL$6),+$T151,0)</f>
        <v>0</v>
      </c>
      <c r="AM151" s="87" t="n">
        <f aca="false">IF(AND($U151&gt;AL$6,$U151&lt;=AM$6),+$T151,0)</f>
        <v>0</v>
      </c>
      <c r="AN151" s="87" t="n">
        <f aca="false">IF(AND($U151&gt;AM$6,$U151&lt;=AN$6),+$T151,0)</f>
        <v>0</v>
      </c>
      <c r="AO151" s="87" t="n">
        <f aca="false">IF(AND($U151&gt;AN$6,$U151&lt;=AO$6),+$T151,0)</f>
        <v>0</v>
      </c>
      <c r="AP151" s="87" t="n">
        <f aca="false">IF(AND($U151&gt;AO$6,$U151&lt;=AP$6),+$T151,0)</f>
        <v>0</v>
      </c>
      <c r="AQ151" s="87" t="n">
        <f aca="false">IF(AND($U151&gt;AP$6,$U151&lt;=AQ$6),+$T151,0)</f>
        <v>0</v>
      </c>
      <c r="AR151" s="87" t="n">
        <f aca="false">IF(AND($U151&gt;AQ$6,$U151&lt;=AR$6),+$T151,0)</f>
        <v>0</v>
      </c>
      <c r="AS151" s="87" t="n">
        <f aca="false">IF(AND($U151&gt;AR$6,$U151&lt;=AS$6),+$T151,0)</f>
        <v>0</v>
      </c>
      <c r="AT151" s="87" t="n">
        <f aca="false">IF(AND($U151&gt;AS$6,$U151&lt;=AT$6),+$T151,0)</f>
        <v>0</v>
      </c>
      <c r="AU151" s="87" t="n">
        <f aca="false">IF(AND($U151&gt;AT$6,$U151&lt;=AU$6),+$T151,0)</f>
        <v>0</v>
      </c>
      <c r="AV151" s="87" t="n">
        <f aca="false">IF(AND($U151&gt;AU$6,$U151&lt;=AV$6),+$T151,0)</f>
        <v>0</v>
      </c>
      <c r="AW151" s="87" t="n">
        <f aca="false">IF(AND($U151&gt;AV$6,$U151&lt;=AW$6),+$T151,0)</f>
        <v>0</v>
      </c>
      <c r="AX151" s="87" t="n">
        <f aca="false">IF(AND($U151&gt;AW$6,$U151&lt;=AX$6),+$T151,0)</f>
        <v>0</v>
      </c>
      <c r="AY151" s="87" t="n">
        <f aca="false">IF(AND($U151&gt;AX$6,$U151&lt;=AY$6),+$T151,0)</f>
        <v>0</v>
      </c>
      <c r="AZ151" s="87" t="n">
        <f aca="false">IF(AND($U151&gt;AY$6,$U151&lt;=AZ$6),+$T151,0)</f>
        <v>0</v>
      </c>
      <c r="BA151" s="87" t="n">
        <f aca="false">IF(AND($U151&gt;AZ$6,$U151&lt;=BA$6),+$T151,0)</f>
        <v>0</v>
      </c>
      <c r="BB151" s="87" t="n">
        <f aca="false">IF(AND($U151&gt;BA$6,$U151&lt;=BB$6),+$T151,0)</f>
        <v>0</v>
      </c>
      <c r="BC151" s="87" t="n">
        <f aca="false">IF(AND($U151&gt;BB$6,$U151&lt;=BC$6),+$T151,0)</f>
        <v>0</v>
      </c>
      <c r="BD151" s="87" t="n">
        <f aca="false">IF(AND($U151&gt;BC$6,$U151&lt;=BD$6),+$T151,0)</f>
        <v>0</v>
      </c>
      <c r="BE151" s="87" t="n">
        <f aca="false">IF(AND($U151&gt;BD$6,$U151&lt;=BE$6),+$T151,0)</f>
        <v>0</v>
      </c>
      <c r="BF151" s="87" t="n">
        <f aca="false">IF(AND($U151&gt;BE$6,$U151&lt;=BF$6),+$T151,0)</f>
        <v>0</v>
      </c>
      <c r="BG151" s="87" t="n">
        <f aca="false">IF(AND($U151&gt;BF$6,$U151&lt;=BG$6),+$T151,0)</f>
        <v>0</v>
      </c>
      <c r="BH151" s="87" t="n">
        <f aca="false">IF(AND($U151&gt;BG$6,$U151&lt;=BH$6),+$T151,0)</f>
        <v>0</v>
      </c>
      <c r="BI151" s="87" t="n">
        <f aca="false">IF(AND($U151&gt;BH$6,$U151&lt;=BI$6),+$T151,0)</f>
        <v>0</v>
      </c>
      <c r="BJ151" s="87" t="n">
        <f aca="false">IF(AND($U151&gt;BI$6,$U151&lt;=BJ$6),+$T151,0)</f>
        <v>0</v>
      </c>
      <c r="BK151" s="87" t="n">
        <f aca="false">IF(AND($U151&gt;BJ$6,$U151&lt;=BK$6),+$T151,0)</f>
        <v>0</v>
      </c>
      <c r="BL151" s="87" t="n">
        <f aca="false">IF(AND($U151&gt;BK$6,$U151&lt;=BL$6),+$T151,0)</f>
        <v>0</v>
      </c>
      <c r="BM151" s="87" t="n">
        <f aca="false">IF(AND($U151&gt;BL$6,$U151&lt;=BM$6),+$T151,0)</f>
        <v>0</v>
      </c>
      <c r="BN151" s="87" t="n">
        <f aca="false">IF(AND($U151&gt;BM$6,$U151&lt;=BN$6),+$T151,0)</f>
        <v>0</v>
      </c>
      <c r="BO151" s="87" t="n">
        <f aca="false">IF(AND($U151&gt;BN$6,$U151&lt;=BO$6),+$T151,0)</f>
        <v>0</v>
      </c>
      <c r="BP151" s="87" t="n">
        <f aca="false">IF(AND($U151&gt;BO$6,$U151&lt;=BP$6),+$T151,0)</f>
        <v>0</v>
      </c>
      <c r="BQ151" s="87" t="n">
        <f aca="false">IF(AND($U151&gt;BP$6,$U151&lt;=BQ$6),+$T151,0)</f>
        <v>0</v>
      </c>
      <c r="BR151" s="87" t="n">
        <f aca="false">IF(AND($U151&gt;BQ$6,$U151&lt;=BR$6),+$T151,0)</f>
        <v>0</v>
      </c>
      <c r="BS151" s="87" t="n">
        <f aca="false">IF(AND($U151&gt;BR$6,$U151&lt;=BS$6),+$T151,0)</f>
        <v>0</v>
      </c>
      <c r="BT151" s="87" t="n">
        <f aca="false">IF(AND($U151&gt;BS$6,$U151&lt;=BT$6),+$T151,0)</f>
        <v>0</v>
      </c>
      <c r="BU151" s="87" t="n">
        <f aca="false">IF(AND($U151&gt;BT$6,$U151&lt;=BU$6),+$T151,0)</f>
        <v>0</v>
      </c>
      <c r="BV151" s="87" t="n">
        <f aca="false">IF(AND($U151&gt;BU$6,$U151&lt;=BV$6),+$T151,0)</f>
        <v>0</v>
      </c>
      <c r="BW151" s="87" t="n">
        <f aca="false">IF(AND($U151&gt;BV$6,$U151&lt;=BW$6),+$T151,0)</f>
        <v>0</v>
      </c>
      <c r="BX151" s="87" t="n">
        <f aca="false">IF(AND($U151&gt;BW$6,$U151&lt;=BX$6),+$T151,0)</f>
        <v>0</v>
      </c>
      <c r="BY151" s="87" t="n">
        <f aca="false">IF(AND($U151&gt;BX$6,$U151&lt;=BY$6),+$T151,0)</f>
        <v>0</v>
      </c>
      <c r="BZ151" s="87" t="n">
        <f aca="false">IF(AND($U151&gt;BY$6,$U151&lt;=BZ$6),+$T151,0)</f>
        <v>0</v>
      </c>
      <c r="CA151" s="87" t="n">
        <f aca="false">IF(AND($U151&gt;BZ$6,$U151&lt;=CA$6),+$T151,0)</f>
        <v>0</v>
      </c>
      <c r="CB151" s="87" t="n">
        <f aca="false">IF(AND($U151&gt;CA$6,$U151&lt;=CB$6),+$T151,0)</f>
        <v>0</v>
      </c>
      <c r="CC151" s="87" t="n">
        <f aca="false">IF(AND($U151&gt;CB$6,$U151&lt;=CC$6),+$T151,0)</f>
        <v>0</v>
      </c>
      <c r="CD151" s="87" t="n">
        <f aca="false">IF(AND($U151&gt;CC$6,$U151&lt;=CD$6),+$T151,0)</f>
        <v>0</v>
      </c>
      <c r="CE151" s="87" t="n">
        <f aca="false">IF(AND($U151&gt;CD$6,$U151&lt;=CE$6),+$T151,0)</f>
        <v>0</v>
      </c>
      <c r="CF151" s="87" t="n">
        <f aca="false">IF(AND($U151&gt;CE$6,$U151&lt;=CF$6),+$T151,0)</f>
        <v>0</v>
      </c>
      <c r="CG151" s="87" t="n">
        <f aca="false">IF(AND($U151&gt;CF$6,$U151&lt;=CG$6),+$T151,0)</f>
        <v>0</v>
      </c>
      <c r="CH151" s="87" t="n">
        <f aca="false">IF(AND($U151&gt;CG$6,$U151&lt;=CH$6),+$T151,0)</f>
        <v>0</v>
      </c>
      <c r="CI151" s="87" t="n">
        <f aca="false">IF(AND($U151&gt;CH$6,$U151&lt;=CI$6),+$T151,0)</f>
        <v>0</v>
      </c>
      <c r="CJ151" s="87" t="n">
        <f aca="false">IF(AND($U151&gt;CI$6,$U151&lt;=CJ$6),+$T151,0)</f>
        <v>0</v>
      </c>
      <c r="CK151" s="87" t="n">
        <f aca="false">IF(AND($U151&gt;CJ$6,$U151&lt;=CK$6),+$T151,0)</f>
        <v>0</v>
      </c>
      <c r="CL151" s="87" t="n">
        <f aca="false">IF(AND($U151&gt;CK$6,$U151&lt;=CL$6),+$T151,0)</f>
        <v>0</v>
      </c>
      <c r="CM151" s="87" t="n">
        <f aca="false">IF(AND($U151&gt;CL$6,$U151&lt;=CM$6),+$T151,0)</f>
        <v>0</v>
      </c>
      <c r="CN151" s="87" t="n">
        <f aca="false">IF(AND($U151&gt;CM$6,$U151&lt;=CN$6),+$T151,0)</f>
        <v>0</v>
      </c>
      <c r="CO151" s="87" t="n">
        <f aca="false">IF(AND($U151&gt;CN$6,$U151&lt;=CO$6),+$T151,0)</f>
        <v>0</v>
      </c>
      <c r="CP151" s="87" t="n">
        <f aca="false">IF(AND($U151&gt;CO$6,$U151&lt;=CP$6),+$T151,0)</f>
        <v>0</v>
      </c>
      <c r="CQ151" s="87" t="n">
        <f aca="false">IF(AND($U151&gt;CP$6,$U151&lt;=CQ$6),+$T151,0)</f>
        <v>0</v>
      </c>
      <c r="CR151" s="87" t="n">
        <f aca="false">IF(AND($U151&gt;CQ$6,$U151&lt;=CR$6),+$T151,0)</f>
        <v>0</v>
      </c>
      <c r="CS151" s="87" t="n">
        <f aca="false">IF(AND($U151&gt;CR$6,$U151&lt;=CS$6),+$T151,0)</f>
        <v>0</v>
      </c>
      <c r="CT151" s="87" t="n">
        <f aca="false">IF(AND($U151&gt;CS$6,$U151&lt;=CT$6),+$T151,0)</f>
        <v>0</v>
      </c>
      <c r="CU151" s="87" t="n">
        <f aca="false">IF(AND($U151&gt;CT$6,$U151&lt;=CU$6),+$T151,0)</f>
        <v>0</v>
      </c>
      <c r="CV151" s="87" t="n">
        <f aca="false">IF(AND($U151&gt;CU$6,$U151&lt;=CV$6),+$T151,0)</f>
        <v>0</v>
      </c>
      <c r="CW151" s="87" t="n">
        <f aca="false">IF(AND($U151&gt;CV$6,$U151&lt;=CW$6),+$T151,0)</f>
        <v>0</v>
      </c>
      <c r="CX151" s="87" t="n">
        <f aca="false">IF(AND($U151&gt;CW$6,$U151&lt;=CX$6),+$T151,0)</f>
        <v>0</v>
      </c>
      <c r="CY151" s="87" t="n">
        <f aca="false">IF(AND($U151&gt;CX$6,$U151&lt;=CY$6),+$T151,0)</f>
        <v>0</v>
      </c>
      <c r="CZ151" s="87" t="n">
        <f aca="false">IF(AND($U151&gt;CY$6,$U151&lt;=CZ$6),+$T151,0)</f>
        <v>0</v>
      </c>
      <c r="DA151" s="87" t="n">
        <f aca="false">IF(AND($U151&gt;CZ$6,$U151&lt;=DA$6),+$T151,0)</f>
        <v>0</v>
      </c>
      <c r="DB151" s="87" t="n">
        <f aca="false">IF(AND($U151&gt;DA$6,$U151&lt;=DB$6),+$T151,0)</f>
        <v>0</v>
      </c>
      <c r="DC151" s="87" t="n">
        <f aca="false">IF(AND($U151&gt;DB$6,$U151&lt;=DC$6),+$T151,0)</f>
        <v>0</v>
      </c>
      <c r="DD151" s="87" t="n">
        <f aca="false">IF(AND($U151&gt;DC$6,$U151&lt;=DD$6),+$T151,0)</f>
        <v>0</v>
      </c>
      <c r="DE151" s="87" t="n">
        <f aca="false">IF(AND($U151&gt;DD$6,$U151&lt;=DE$6),+$T151,0)</f>
        <v>0</v>
      </c>
      <c r="DF151" s="87" t="n">
        <f aca="false">IF(AND($U151&gt;DE$6,$U151&lt;=DF$6),+$T151,0)</f>
        <v>0</v>
      </c>
      <c r="DG151" s="87" t="n">
        <f aca="false">IF(AND($U151&gt;DF$6,$U151&lt;=DG$6),+$T151,0)</f>
        <v>0</v>
      </c>
      <c r="DH151" s="87" t="n">
        <f aca="false">IF(AND($U151&gt;DG$6,$U151&lt;=DH$6),+$T151,0)</f>
        <v>0</v>
      </c>
      <c r="DI151" s="87" t="n">
        <f aca="false">IF(AND($U151&gt;DH$6,$U151&lt;=DI$6),+$T151,0)</f>
        <v>0</v>
      </c>
      <c r="DJ151" s="87" t="n">
        <f aca="false">IF(AND($U151&gt;DI$6,$U151&lt;=DJ$6),+$T151,0)</f>
        <v>0</v>
      </c>
      <c r="DK151" s="87" t="n">
        <f aca="false">IF(AND($U151&gt;DJ$6,$U151&lt;=DK$6),+$T151,0)</f>
        <v>0</v>
      </c>
      <c r="DL151" s="87" t="n">
        <f aca="false">IF(AND($U151&gt;DK$6,$U151&lt;=DL$6),+$T151,0)</f>
        <v>0</v>
      </c>
      <c r="DM151" s="87" t="n">
        <f aca="false">IF(AND($U151&gt;DL$6,$U151&lt;=DM$6),+$T151,0)</f>
        <v>0</v>
      </c>
      <c r="DN151" s="87" t="n">
        <f aca="false">IF(AND($U151&gt;DM$6,$U151&lt;=DN$6),+$T151,0)</f>
        <v>0</v>
      </c>
      <c r="DO151" s="87" t="n">
        <f aca="false">IF(AND($U151&gt;DN$6,$U151&lt;=DO$6),+$T151,0)</f>
        <v>0</v>
      </c>
      <c r="DP151" s="87" t="n">
        <f aca="false">IF(AND($U151&gt;DO$6,$U151&lt;=DP$6),+$T151,0)</f>
        <v>0</v>
      </c>
      <c r="DQ151" s="87" t="n">
        <f aca="false">IF(AND($U151&gt;DP$6,$U151&lt;=DQ$6),+$T151,0)</f>
        <v>0</v>
      </c>
      <c r="DR151" s="87" t="n">
        <f aca="false">IF(AND($U151&gt;DQ$6,$U151&lt;=DR$6),+$T151,0)</f>
        <v>0</v>
      </c>
      <c r="DS151" s="87" t="n">
        <f aca="false">IF(AND($U151&gt;DR$6,$U151&lt;=DS$6),+$T151,0)</f>
        <v>0</v>
      </c>
      <c r="DT151" s="87" t="n">
        <f aca="false">IF(AND($U151&gt;DS$6,$U151&lt;=DT$6),+$T151,0)</f>
        <v>0</v>
      </c>
      <c r="DU151" s="87" t="n">
        <f aca="false">IF(AND($U151&gt;DT$6,$U151&lt;=DU$6),+$T151,0)</f>
        <v>0</v>
      </c>
      <c r="DV151" s="87" t="n">
        <f aca="false">IF(AND($U151&gt;DU$6,$U151&lt;=DV$6),+$T151,0)</f>
        <v>0</v>
      </c>
      <c r="DW151" s="87" t="n">
        <f aca="false">IF(AND($U151&gt;DV$6,$U151&lt;=DW$6),+$T151,0)</f>
        <v>0</v>
      </c>
      <c r="DX151" s="87" t="n">
        <f aca="false">IF(AND($U151&gt;DW$6,$U151&lt;=DX$6),+$T151,0)</f>
        <v>0</v>
      </c>
      <c r="DY151" s="87" t="n">
        <f aca="false">IF(AND($U151&gt;DX$6,$U151&lt;=DY$6),+$T151,0)</f>
        <v>0</v>
      </c>
      <c r="DZ151" s="87" t="n">
        <f aca="false">IF(AND($U151&gt;DY$6,$U151&lt;=DZ$6),+$T151,0)</f>
        <v>0</v>
      </c>
      <c r="EA151" s="87" t="n">
        <f aca="false">IF(AND($U151&gt;DZ$6,$U151&lt;=EA$6),+$T151,0)</f>
        <v>0</v>
      </c>
      <c r="EB151" s="87" t="n">
        <f aca="false">IF(AND($U151&gt;EA$6,$U151&lt;=EB$6),+$T151,0)</f>
        <v>0</v>
      </c>
      <c r="EC151" s="87" t="n">
        <f aca="false">IF(AND($U151&gt;EB$6,$U151&lt;=EC$6),+$T151,0)</f>
        <v>0</v>
      </c>
      <c r="ED151" s="87" t="n">
        <f aca="false">IF(AND($U151&gt;EC$6,$U151&lt;=ED$6),+$T151,0)</f>
        <v>0</v>
      </c>
      <c r="EE151" s="87" t="n">
        <f aca="false">IF(AND($U151&gt;ED$6,$U151&lt;=EE$6),+$T151,0)</f>
        <v>0</v>
      </c>
      <c r="EF151" s="87" t="n">
        <f aca="false">IF(AND($U151&gt;EE$6,$U151&lt;=EF$6),+$T151,0)</f>
        <v>0</v>
      </c>
      <c r="EG151" s="87" t="n">
        <f aca="false">IF(AND($U151&gt;EF$6,$U151&lt;=EG$6),+$T151,0)</f>
        <v>0</v>
      </c>
      <c r="EH151" s="87" t="n">
        <f aca="false">IF(AND($U151&gt;EG$6,$U151&lt;=EH$6),+$T151,0)</f>
        <v>0</v>
      </c>
      <c r="EI151" s="87" t="n">
        <f aca="false">IF(AND($U151&gt;EH$6,$U151&lt;=EI$6),+$T151,0)</f>
        <v>0</v>
      </c>
      <c r="EJ151" s="87" t="n">
        <f aca="false">IF(AND($U151&gt;EI$6,$U151&lt;=EJ$6),+$T151,0)</f>
        <v>0</v>
      </c>
      <c r="EK151" s="87" t="n">
        <f aca="false">IF(AND($U151&gt;EJ$6,$U151&lt;=EK$6),+$T151,0)</f>
        <v>0</v>
      </c>
      <c r="EL151" s="87" t="n">
        <f aca="false">IF(AND($U151&gt;EK$6,$U151&lt;=EL$6),+$T151,0)</f>
        <v>0</v>
      </c>
      <c r="EM151" s="87" t="n">
        <f aca="false">IF(AND($U151&gt;EL$6,$U151&lt;=EM$6),+$T151,0)</f>
        <v>0</v>
      </c>
      <c r="EN151" s="87" t="n">
        <f aca="false">IF(AND($U151&gt;EM$6,$U151&lt;=EN$6),+$T151,0)</f>
        <v>0</v>
      </c>
      <c r="EO151" s="87" t="n">
        <f aca="false">IF(AND($U151&gt;EN$6,$U151&lt;=EO$6),+$T151,0)</f>
        <v>0</v>
      </c>
      <c r="EP151" s="87" t="n">
        <f aca="false">IF(AND($U151&gt;EO$6,$U151&lt;=EP$6),+$T151,0)</f>
        <v>0</v>
      </c>
      <c r="EQ151" s="87" t="n">
        <f aca="false">IF(AND($U151&gt;EP$6,$U151&lt;=EQ$6),+$T151,0)</f>
        <v>0</v>
      </c>
      <c r="ER151" s="87" t="n">
        <f aca="false">IF(AND($U151&gt;EQ$6,$U151&lt;=ER$6),+$T151,0)</f>
        <v>0</v>
      </c>
      <c r="ES151" s="87" t="n">
        <f aca="false">IF(AND($U151&gt;ER$6,$U151&lt;=ES$6),+$T151,0)</f>
        <v>0</v>
      </c>
      <c r="ET151" s="87" t="n">
        <f aca="false">IF(AND($U151&gt;ES$6,$U151&lt;=ET$6),+$T151,0)</f>
        <v>0</v>
      </c>
      <c r="EU151" s="87" t="n">
        <f aca="false">IF(AND($U151&gt;ET$6,$U151&lt;=EU$6),+$T151,0)</f>
        <v>0</v>
      </c>
      <c r="EV151" s="87" t="n">
        <f aca="false">IF(AND($U151&gt;EU$6,$U151&lt;=EV$6),+$T151,0)</f>
        <v>0</v>
      </c>
      <c r="EW151" s="87" t="n">
        <f aca="false">IF(AND($U151&gt;EV$6,$U151&lt;=EW$6),+$T151,0)</f>
        <v>0</v>
      </c>
      <c r="EX151" s="87" t="n">
        <f aca="false">IF(AND($U151&gt;EW$6,$U151&lt;=EX$6),+$T151,0)</f>
        <v>0</v>
      </c>
      <c r="EY151" s="87" t="n">
        <f aca="false">IF(AND($U151&gt;EX$6,$U151&lt;=EY$6),+$T151,0)</f>
        <v>0</v>
      </c>
      <c r="EZ151" s="87" t="n">
        <f aca="false">IF(AND($U151&gt;EY$6,$U151&lt;=EZ$6),+$T151,0)</f>
        <v>0</v>
      </c>
      <c r="FA151" s="87" t="n">
        <f aca="false">IF(AND($U151&gt;EZ$6,$U151&lt;=FA$6),+$T151,0)</f>
        <v>0</v>
      </c>
      <c r="FB151" s="87" t="n">
        <f aca="false">IF(AND($U151&gt;FA$6,$U151&lt;=FB$6),+$T151,0)</f>
        <v>0</v>
      </c>
      <c r="FC151" s="87" t="n">
        <f aca="false">IF(AND($U151&gt;FB$6,$U151&lt;=FC$6),+$T151,0)</f>
        <v>0</v>
      </c>
      <c r="FD151" s="87" t="n">
        <f aca="false">IF(AND($U151&gt;FC$6,$U151&lt;=FD$6),+$T151,0)</f>
        <v>0</v>
      </c>
      <c r="FE151" s="87" t="n">
        <f aca="false">IF(AND($U151&gt;FD$6,$U151&lt;=FE$6),+$T151,0)</f>
        <v>0</v>
      </c>
      <c r="FF151" s="87" t="n">
        <f aca="false">IF(AND($U151&gt;FE$6,$U151&lt;=FF$6),+$T151,0)</f>
        <v>0</v>
      </c>
      <c r="FG151" s="87" t="n">
        <f aca="false">IF(AND($U151&gt;FF$6,$U151&lt;=FG$6),+$T151,0)</f>
        <v>0</v>
      </c>
      <c r="FH151" s="87" t="n">
        <f aca="false">IF(AND($U151&gt;FG$6,$U151&lt;=FH$6),+$T151,0)</f>
        <v>0</v>
      </c>
      <c r="FI151" s="87" t="n">
        <f aca="false">IF(AND($U151&gt;FH$6,$U151&lt;=FI$6),+$T151,0)</f>
        <v>0</v>
      </c>
      <c r="FJ151" s="87" t="n">
        <f aca="false">IF(AND($U151&gt;FI$6,$U151&lt;=FJ$6),+$T151,0)</f>
        <v>0</v>
      </c>
      <c r="FK151" s="87" t="n">
        <f aca="false">IF(AND($U151&gt;FJ$6,$U151&lt;=FK$6),+$T151,0)</f>
        <v>0</v>
      </c>
      <c r="FL151" s="87" t="n">
        <f aca="false">IF(AND($U151&gt;FK$6,$U151&lt;=FL$6),+$T151,0)</f>
        <v>0</v>
      </c>
      <c r="FM151" s="87" t="n">
        <f aca="false">IF(AND($U151&gt;FL$6,$U151&lt;=FM$6),+$T151,0)</f>
        <v>0</v>
      </c>
      <c r="FN151" s="87" t="n">
        <f aca="false">IF(AND($U151&gt;FM$6,$U151&lt;=FN$6),+$T151,0)</f>
        <v>0</v>
      </c>
      <c r="FO151" s="87" t="n">
        <f aca="false">IF(AND($U151&gt;FN$6,$U151&lt;=FO$6),+$T151,0)</f>
        <v>0</v>
      </c>
      <c r="FP151" s="87" t="n">
        <f aca="false">IF(AND($U151&gt;FO$6,$U151&lt;=FP$6),+$T151,0)</f>
        <v>0</v>
      </c>
      <c r="FQ151" s="87" t="n">
        <f aca="false">IF(AND($U151&gt;FP$6,$U151&lt;=FQ$6),+$T151,0)</f>
        <v>0</v>
      </c>
      <c r="FR151" s="87" t="n">
        <f aca="false">IF(AND($U151&gt;FQ$6,$U151&lt;=FR$6),+$T151,0)</f>
        <v>0</v>
      </c>
      <c r="FS151" s="87" t="n">
        <f aca="false">IF(AND($U151&gt;FR$6,$U151&lt;=FS$6),+$T151,0)</f>
        <v>0</v>
      </c>
      <c r="FT151" s="87" t="n">
        <f aca="false">IF(AND($U151&gt;FS$6,$U151&lt;=FT$6),+$T151,0)</f>
        <v>0</v>
      </c>
      <c r="FU151" s="87" t="n">
        <f aca="false">IF(AND($U151&gt;FT$6,$U151&lt;=FU$6),+$T151,0)</f>
        <v>0</v>
      </c>
      <c r="FV151" s="87" t="n">
        <f aca="false">IF(AND($U151&gt;FU$6,$U151&lt;=FV$6),+$T151,0)</f>
        <v>0</v>
      </c>
      <c r="FW151" s="87" t="n">
        <f aca="false">IF(AND($U151&gt;FV$6,$U151&lt;=FW$6),+$T151,0)</f>
        <v>0</v>
      </c>
      <c r="FX151" s="87" t="n">
        <f aca="false">IF(AND($U151&gt;FW$6,$U151&lt;=FX$6),+$T151,0)</f>
        <v>0</v>
      </c>
      <c r="FY151" s="87" t="n">
        <f aca="false">IF(AND($U151&gt;FX$6,$U151&lt;=FY$6),+$T151,0)</f>
        <v>0</v>
      </c>
      <c r="FZ151" s="87" t="n">
        <f aca="false">IF(AND($U151&gt;FY$6,$U151&lt;=FZ$6),+$T151,0)</f>
        <v>0</v>
      </c>
      <c r="GA151" s="87" t="n">
        <f aca="false">IF(AND($U151&gt;FZ$6,$U151&lt;=GA$6),+$T151,0)</f>
        <v>0</v>
      </c>
      <c r="GB151" s="87" t="n">
        <f aca="false">IF(AND($U151&gt;GA$6,$U151&lt;=GB$6),+$T151,0)</f>
        <v>0</v>
      </c>
      <c r="GC151" s="87" t="n">
        <f aca="false">IF(AND($U151&gt;GB$6,$U151&lt;=GC$6),+$T151,0)</f>
        <v>0</v>
      </c>
      <c r="GD151" s="87" t="n">
        <f aca="false">IF(AND($U151&gt;GC$6,$U151&lt;=GD$6),+$T151,0)</f>
        <v>1267.4</v>
      </c>
      <c r="GE151" s="87" t="n">
        <f aca="false">IF(AND($U151&gt;GD$6,$U151&lt;=GE$6),+$T151,0)</f>
        <v>0</v>
      </c>
      <c r="GF151" s="18"/>
      <c r="GG151" s="18"/>
      <c r="GH151" s="18"/>
      <c r="GI151" s="18"/>
      <c r="GJ151" s="18"/>
      <c r="GK151" s="18"/>
      <c r="GL151" s="18"/>
      <c r="GM151" s="18"/>
      <c r="GN151" s="18"/>
      <c r="GO151" s="18"/>
      <c r="GP151" s="18"/>
      <c r="GQ151" s="18"/>
      <c r="GR151" s="18"/>
      <c r="GS151" s="18"/>
      <c r="GT151" s="18"/>
      <c r="GU151" s="18"/>
      <c r="GV151" s="18"/>
      <c r="GW151" s="18"/>
      <c r="GX151" s="18"/>
      <c r="GY151" s="18"/>
      <c r="GZ151" s="18"/>
      <c r="HA151" s="18"/>
      <c r="HB151" s="18"/>
      <c r="HC151" s="18"/>
      <c r="HD151" s="18"/>
      <c r="HE151" s="18"/>
      <c r="HF151" s="18"/>
      <c r="HG151" s="18"/>
      <c r="HH151" s="18"/>
      <c r="HI151" s="18"/>
      <c r="HJ151" s="18"/>
      <c r="HK151" s="18"/>
      <c r="HL151" s="18"/>
      <c r="HM151" s="18"/>
      <c r="HN151" s="18"/>
      <c r="HO151" s="18"/>
      <c r="HP151" s="18"/>
      <c r="HQ151" s="18"/>
      <c r="HR151" s="18"/>
      <c r="HS151" s="18"/>
      <c r="HT151" s="18"/>
      <c r="HU151" s="18"/>
      <c r="HV151" s="18"/>
      <c r="HW151" s="18"/>
      <c r="HX151" s="18"/>
      <c r="HY151" s="18"/>
      <c r="HZ151" s="18"/>
      <c r="IA151" s="18"/>
      <c r="IB151" s="18"/>
      <c r="IC151" s="18"/>
      <c r="ID151" s="18"/>
      <c r="IE151" s="18"/>
      <c r="IF151" s="18"/>
      <c r="IG151" s="18"/>
      <c r="IH151" s="18"/>
      <c r="II151" s="18"/>
      <c r="IJ151" s="18"/>
      <c r="IK151" s="18"/>
      <c r="IL151" s="18"/>
      <c r="IM151" s="18"/>
      <c r="IN151" s="18"/>
      <c r="IO151" s="18"/>
      <c r="IP151" s="18"/>
      <c r="IQ151" s="18"/>
      <c r="IR151" s="18"/>
      <c r="IS151" s="18"/>
      <c r="IT151" s="18"/>
      <c r="IU151" s="18"/>
      <c r="IV151" s="18"/>
      <c r="IW151" s="18"/>
    </row>
    <row r="152" customFormat="false" ht="12.75" hidden="false" customHeight="false" outlineLevel="0" collapsed="false">
      <c r="A152" s="96" t="n">
        <v>4</v>
      </c>
      <c r="B152" s="86" t="s">
        <v>260</v>
      </c>
      <c r="C152" s="97" t="s">
        <v>257</v>
      </c>
      <c r="D152" s="98" t="s">
        <v>295</v>
      </c>
      <c r="E152" s="0" t="s">
        <v>296</v>
      </c>
      <c r="F152" s="99" t="n">
        <v>37134</v>
      </c>
      <c r="H152" s="88" t="s">
        <v>398</v>
      </c>
      <c r="I152" s="42" t="s">
        <v>220</v>
      </c>
      <c r="J152" s="89" t="s">
        <v>298</v>
      </c>
      <c r="K152" s="39"/>
      <c r="L152" s="101" t="s">
        <v>284</v>
      </c>
      <c r="M152" s="35" t="s">
        <v>285</v>
      </c>
      <c r="N152" s="35" t="s">
        <v>400</v>
      </c>
      <c r="O152" s="101"/>
      <c r="P152" s="101"/>
      <c r="Q152" s="101"/>
      <c r="R152" s="105" t="n">
        <v>750</v>
      </c>
      <c r="S152" s="101" t="s">
        <v>288</v>
      </c>
      <c r="T152" s="55" t="n">
        <f aca="false">IF($S152="USD",+$R152,VLOOKUP($S152,Rates!$A$3:$C$7,3)*$R152)</f>
        <v>750</v>
      </c>
      <c r="U152" s="106" t="n">
        <f aca="false">DATE(2002,11,19)</f>
        <v>37579</v>
      </c>
      <c r="V152" s="18"/>
      <c r="W152" s="18"/>
      <c r="X152" s="87" t="n">
        <f aca="false">IF(AND($U152&gt;W$6,$U152&lt;=X$6),+$T152,0)</f>
        <v>0</v>
      </c>
      <c r="Y152" s="87" t="n">
        <f aca="false">IF(AND($U152&gt;X$6,$U152&lt;=Y$6),+$T152,0)</f>
        <v>0</v>
      </c>
      <c r="Z152" s="87" t="n">
        <f aca="false">IF(AND($U152&gt;Y$6,$U152&lt;=Z$6),+$T152,0)</f>
        <v>0</v>
      </c>
      <c r="AA152" s="87" t="n">
        <f aca="false">IF(AND($U152&gt;Z$6,$U152&lt;=AA$6),+$T152,0)</f>
        <v>0</v>
      </c>
      <c r="AB152" s="87" t="n">
        <f aca="false">IF(AND($U152&gt;AA$6,$U152&lt;=AB$6),+$T152,0)</f>
        <v>0</v>
      </c>
      <c r="AC152" s="87" t="n">
        <f aca="false">IF(AND($U152&gt;AB$6,$U152&lt;=AC$6),+$T152,0)</f>
        <v>750</v>
      </c>
      <c r="AD152" s="87" t="n">
        <f aca="false">IF(AND($U152&gt;AC$6,$U152&lt;=AD$6),+$T152,0)</f>
        <v>0</v>
      </c>
      <c r="AE152" s="87" t="n">
        <f aca="false">IF(AND($U152&gt;AD$6,$U152&lt;=AE$6),+$T152,0)</f>
        <v>0</v>
      </c>
      <c r="AF152" s="87" t="n">
        <f aca="false">IF(AND($U152&gt;AE$6,$U152&lt;=AF$6),+$T152,0)</f>
        <v>0</v>
      </c>
      <c r="AG152" s="87" t="n">
        <f aca="false">IF(AND($U152&gt;AF$6,$U152&lt;=AG$6),+$T152,0)</f>
        <v>0</v>
      </c>
      <c r="AH152" s="87" t="n">
        <f aca="false">IF(AND($U152&gt;AG$6,$U152&lt;=AH$6),+$T152,0)</f>
        <v>0</v>
      </c>
      <c r="AI152" s="87" t="n">
        <f aca="false">IF(AND($U152&gt;AH$6,$U152&lt;=AI$6),+$T152,0)</f>
        <v>0</v>
      </c>
      <c r="AJ152" s="87" t="n">
        <f aca="false">IF(AND($U152&gt;AI$6,$U152&lt;=AJ$6),+$T152,0)</f>
        <v>0</v>
      </c>
      <c r="AK152" s="87" t="n">
        <f aca="false">IF(AND($U152&gt;AJ$6,$U152&lt;=AK$6),+$T152,0)</f>
        <v>0</v>
      </c>
      <c r="AL152" s="87" t="n">
        <f aca="false">IF(AND($U152&gt;AK$6,$U152&lt;=AL$6),+$T152,0)</f>
        <v>0</v>
      </c>
      <c r="AM152" s="87" t="n">
        <f aca="false">IF(AND($U152&gt;AL$6,$U152&lt;=AM$6),+$T152,0)</f>
        <v>0</v>
      </c>
      <c r="AN152" s="87" t="n">
        <f aca="false">IF(AND($U152&gt;AM$6,$U152&lt;=AN$6),+$T152,0)</f>
        <v>0</v>
      </c>
      <c r="AO152" s="87" t="n">
        <f aca="false">IF(AND($U152&gt;AN$6,$U152&lt;=AO$6),+$T152,0)</f>
        <v>0</v>
      </c>
      <c r="AP152" s="87" t="n">
        <f aca="false">IF(AND($U152&gt;AO$6,$U152&lt;=AP$6),+$T152,0)</f>
        <v>0</v>
      </c>
      <c r="AQ152" s="87" t="n">
        <f aca="false">IF(AND($U152&gt;AP$6,$U152&lt;=AQ$6),+$T152,0)</f>
        <v>0</v>
      </c>
      <c r="AR152" s="87" t="n">
        <f aca="false">IF(AND($U152&gt;AQ$6,$U152&lt;=AR$6),+$T152,0)</f>
        <v>0</v>
      </c>
      <c r="AS152" s="87" t="n">
        <f aca="false">IF(AND($U152&gt;AR$6,$U152&lt;=AS$6),+$T152,0)</f>
        <v>0</v>
      </c>
      <c r="AT152" s="87" t="n">
        <f aca="false">IF(AND($U152&gt;AS$6,$U152&lt;=AT$6),+$T152,0)</f>
        <v>0</v>
      </c>
      <c r="AU152" s="87" t="n">
        <f aca="false">IF(AND($U152&gt;AT$6,$U152&lt;=AU$6),+$T152,0)</f>
        <v>0</v>
      </c>
      <c r="AV152" s="87" t="n">
        <f aca="false">IF(AND($U152&gt;AU$6,$U152&lt;=AV$6),+$T152,0)</f>
        <v>0</v>
      </c>
      <c r="AW152" s="87" t="n">
        <f aca="false">IF(AND($U152&gt;AV$6,$U152&lt;=AW$6),+$T152,0)</f>
        <v>0</v>
      </c>
      <c r="AX152" s="87" t="n">
        <f aca="false">IF(AND($U152&gt;AW$6,$U152&lt;=AX$6),+$T152,0)</f>
        <v>0</v>
      </c>
      <c r="AY152" s="87" t="n">
        <f aca="false">IF(AND($U152&gt;AX$6,$U152&lt;=AY$6),+$T152,0)</f>
        <v>0</v>
      </c>
      <c r="AZ152" s="87" t="n">
        <f aca="false">IF(AND($U152&gt;AY$6,$U152&lt;=AZ$6),+$T152,0)</f>
        <v>0</v>
      </c>
      <c r="BA152" s="87" t="n">
        <f aca="false">IF(AND($U152&gt;AZ$6,$U152&lt;=BA$6),+$T152,0)</f>
        <v>0</v>
      </c>
      <c r="BB152" s="87" t="n">
        <f aca="false">IF(AND($U152&gt;BA$6,$U152&lt;=BB$6),+$T152,0)</f>
        <v>0</v>
      </c>
      <c r="BC152" s="87" t="n">
        <f aca="false">IF(AND($U152&gt;BB$6,$U152&lt;=BC$6),+$T152,0)</f>
        <v>0</v>
      </c>
      <c r="BD152" s="87" t="n">
        <f aca="false">IF(AND($U152&gt;BC$6,$U152&lt;=BD$6),+$T152,0)</f>
        <v>0</v>
      </c>
      <c r="BE152" s="87" t="n">
        <f aca="false">IF(AND($U152&gt;BD$6,$U152&lt;=BE$6),+$T152,0)</f>
        <v>0</v>
      </c>
      <c r="BF152" s="87" t="n">
        <f aca="false">IF(AND($U152&gt;BE$6,$U152&lt;=BF$6),+$T152,0)</f>
        <v>0</v>
      </c>
      <c r="BG152" s="87" t="n">
        <f aca="false">IF(AND($U152&gt;BF$6,$U152&lt;=BG$6),+$T152,0)</f>
        <v>0</v>
      </c>
      <c r="BH152" s="87" t="n">
        <f aca="false">IF(AND($U152&gt;BG$6,$U152&lt;=BH$6),+$T152,0)</f>
        <v>0</v>
      </c>
      <c r="BI152" s="87" t="n">
        <f aca="false">IF(AND($U152&gt;BH$6,$U152&lt;=BI$6),+$T152,0)</f>
        <v>0</v>
      </c>
      <c r="BJ152" s="87" t="n">
        <f aca="false">IF(AND($U152&gt;BI$6,$U152&lt;=BJ$6),+$T152,0)</f>
        <v>0</v>
      </c>
      <c r="BK152" s="87" t="n">
        <f aca="false">IF(AND($U152&gt;BJ$6,$U152&lt;=BK$6),+$T152,0)</f>
        <v>0</v>
      </c>
      <c r="BL152" s="87" t="n">
        <f aca="false">IF(AND($U152&gt;BK$6,$U152&lt;=BL$6),+$T152,0)</f>
        <v>0</v>
      </c>
      <c r="BM152" s="87" t="n">
        <f aca="false">IF(AND($U152&gt;BL$6,$U152&lt;=BM$6),+$T152,0)</f>
        <v>0</v>
      </c>
      <c r="BN152" s="87" t="n">
        <f aca="false">IF(AND($U152&gt;BM$6,$U152&lt;=BN$6),+$T152,0)</f>
        <v>0</v>
      </c>
      <c r="BO152" s="87" t="n">
        <f aca="false">IF(AND($U152&gt;BN$6,$U152&lt;=BO$6),+$T152,0)</f>
        <v>0</v>
      </c>
      <c r="BP152" s="87" t="n">
        <f aca="false">IF(AND($U152&gt;BO$6,$U152&lt;=BP$6),+$T152,0)</f>
        <v>0</v>
      </c>
      <c r="BQ152" s="87" t="n">
        <f aca="false">IF(AND($U152&gt;BP$6,$U152&lt;=BQ$6),+$T152,0)</f>
        <v>0</v>
      </c>
      <c r="BR152" s="87" t="n">
        <f aca="false">IF(AND($U152&gt;BQ$6,$U152&lt;=BR$6),+$T152,0)</f>
        <v>0</v>
      </c>
      <c r="BS152" s="87" t="n">
        <f aca="false">IF(AND($U152&gt;BR$6,$U152&lt;=BS$6),+$T152,0)</f>
        <v>0</v>
      </c>
      <c r="BT152" s="87" t="n">
        <f aca="false">IF(AND($U152&gt;BS$6,$U152&lt;=BT$6),+$T152,0)</f>
        <v>0</v>
      </c>
      <c r="BU152" s="87" t="n">
        <f aca="false">IF(AND($U152&gt;BT$6,$U152&lt;=BU$6),+$T152,0)</f>
        <v>0</v>
      </c>
      <c r="BV152" s="87" t="n">
        <f aca="false">IF(AND($U152&gt;BU$6,$U152&lt;=BV$6),+$T152,0)</f>
        <v>0</v>
      </c>
      <c r="BW152" s="87" t="n">
        <f aca="false">IF(AND($U152&gt;BV$6,$U152&lt;=BW$6),+$T152,0)</f>
        <v>0</v>
      </c>
      <c r="BX152" s="87" t="n">
        <f aca="false">IF(AND($U152&gt;BW$6,$U152&lt;=BX$6),+$T152,0)</f>
        <v>0</v>
      </c>
      <c r="BY152" s="87" t="n">
        <f aca="false">IF(AND($U152&gt;BX$6,$U152&lt;=BY$6),+$T152,0)</f>
        <v>0</v>
      </c>
      <c r="BZ152" s="87" t="n">
        <f aca="false">IF(AND($U152&gt;BY$6,$U152&lt;=BZ$6),+$T152,0)</f>
        <v>0</v>
      </c>
      <c r="CA152" s="87" t="n">
        <f aca="false">IF(AND($U152&gt;BZ$6,$U152&lt;=CA$6),+$T152,0)</f>
        <v>0</v>
      </c>
      <c r="CB152" s="87" t="n">
        <f aca="false">IF(AND($U152&gt;CA$6,$U152&lt;=CB$6),+$T152,0)</f>
        <v>0</v>
      </c>
      <c r="CC152" s="87" t="n">
        <f aca="false">IF(AND($U152&gt;CB$6,$U152&lt;=CC$6),+$T152,0)</f>
        <v>0</v>
      </c>
      <c r="CD152" s="87" t="n">
        <f aca="false">IF(AND($U152&gt;CC$6,$U152&lt;=CD$6),+$T152,0)</f>
        <v>0</v>
      </c>
      <c r="CE152" s="87" t="n">
        <f aca="false">IF(AND($U152&gt;CD$6,$U152&lt;=CE$6),+$T152,0)</f>
        <v>0</v>
      </c>
      <c r="CF152" s="87" t="n">
        <f aca="false">IF(AND($U152&gt;CE$6,$U152&lt;=CF$6),+$T152,0)</f>
        <v>0</v>
      </c>
      <c r="CG152" s="87" t="n">
        <f aca="false">IF(AND($U152&gt;CF$6,$U152&lt;=CG$6),+$T152,0)</f>
        <v>0</v>
      </c>
      <c r="CH152" s="87" t="n">
        <f aca="false">IF(AND($U152&gt;CG$6,$U152&lt;=CH$6),+$T152,0)</f>
        <v>0</v>
      </c>
      <c r="CI152" s="87" t="n">
        <f aca="false">IF(AND($U152&gt;CH$6,$U152&lt;=CI$6),+$T152,0)</f>
        <v>0</v>
      </c>
      <c r="CJ152" s="87" t="n">
        <f aca="false">IF(AND($U152&gt;CI$6,$U152&lt;=CJ$6),+$T152,0)</f>
        <v>0</v>
      </c>
      <c r="CK152" s="87" t="n">
        <f aca="false">IF(AND($U152&gt;CJ$6,$U152&lt;=CK$6),+$T152,0)</f>
        <v>0</v>
      </c>
      <c r="CL152" s="87" t="n">
        <f aca="false">IF(AND($U152&gt;CK$6,$U152&lt;=CL$6),+$T152,0)</f>
        <v>0</v>
      </c>
      <c r="CM152" s="87" t="n">
        <f aca="false">IF(AND($U152&gt;CL$6,$U152&lt;=CM$6),+$T152,0)</f>
        <v>0</v>
      </c>
      <c r="CN152" s="87" t="n">
        <f aca="false">IF(AND($U152&gt;CM$6,$U152&lt;=CN$6),+$T152,0)</f>
        <v>0</v>
      </c>
      <c r="CO152" s="87" t="n">
        <f aca="false">IF(AND($U152&gt;CN$6,$U152&lt;=CO$6),+$T152,0)</f>
        <v>0</v>
      </c>
      <c r="CP152" s="87" t="n">
        <f aca="false">IF(AND($U152&gt;CO$6,$U152&lt;=CP$6),+$T152,0)</f>
        <v>0</v>
      </c>
      <c r="CQ152" s="87" t="n">
        <f aca="false">IF(AND($U152&gt;CP$6,$U152&lt;=CQ$6),+$T152,0)</f>
        <v>0</v>
      </c>
      <c r="CR152" s="87" t="n">
        <f aca="false">IF(AND($U152&gt;CQ$6,$U152&lt;=CR$6),+$T152,0)</f>
        <v>0</v>
      </c>
      <c r="CS152" s="87" t="n">
        <f aca="false">IF(AND($U152&gt;CR$6,$U152&lt;=CS$6),+$T152,0)</f>
        <v>0</v>
      </c>
      <c r="CT152" s="87" t="n">
        <f aca="false">IF(AND($U152&gt;CS$6,$U152&lt;=CT$6),+$T152,0)</f>
        <v>0</v>
      </c>
      <c r="CU152" s="87" t="n">
        <f aca="false">IF(AND($U152&gt;CT$6,$U152&lt;=CU$6),+$T152,0)</f>
        <v>0</v>
      </c>
      <c r="CV152" s="87" t="n">
        <f aca="false">IF(AND($U152&gt;CU$6,$U152&lt;=CV$6),+$T152,0)</f>
        <v>0</v>
      </c>
      <c r="CW152" s="87" t="n">
        <f aca="false">IF(AND($U152&gt;CV$6,$U152&lt;=CW$6),+$T152,0)</f>
        <v>0</v>
      </c>
      <c r="CX152" s="87" t="n">
        <f aca="false">IF(AND($U152&gt;CW$6,$U152&lt;=CX$6),+$T152,0)</f>
        <v>0</v>
      </c>
      <c r="CY152" s="87" t="n">
        <f aca="false">IF(AND($U152&gt;CX$6,$U152&lt;=CY$6),+$T152,0)</f>
        <v>0</v>
      </c>
      <c r="CZ152" s="87" t="n">
        <f aca="false">IF(AND($U152&gt;CY$6,$U152&lt;=CZ$6),+$T152,0)</f>
        <v>0</v>
      </c>
      <c r="DA152" s="87" t="n">
        <f aca="false">IF(AND($U152&gt;CZ$6,$U152&lt;=DA$6),+$T152,0)</f>
        <v>0</v>
      </c>
      <c r="DB152" s="87" t="n">
        <f aca="false">IF(AND($U152&gt;DA$6,$U152&lt;=DB$6),+$T152,0)</f>
        <v>0</v>
      </c>
      <c r="DC152" s="87" t="n">
        <f aca="false">IF(AND($U152&gt;DB$6,$U152&lt;=DC$6),+$T152,0)</f>
        <v>0</v>
      </c>
      <c r="DD152" s="87" t="n">
        <f aca="false">IF(AND($U152&gt;DC$6,$U152&lt;=DD$6),+$T152,0)</f>
        <v>0</v>
      </c>
      <c r="DE152" s="87" t="n">
        <f aca="false">IF(AND($U152&gt;DD$6,$U152&lt;=DE$6),+$T152,0)</f>
        <v>0</v>
      </c>
      <c r="DF152" s="87" t="n">
        <f aca="false">IF(AND($U152&gt;DE$6,$U152&lt;=DF$6),+$T152,0)</f>
        <v>0</v>
      </c>
      <c r="DG152" s="87" t="n">
        <f aca="false">IF(AND($U152&gt;DF$6,$U152&lt;=DG$6),+$T152,0)</f>
        <v>0</v>
      </c>
      <c r="DH152" s="87" t="n">
        <f aca="false">IF(AND($U152&gt;DG$6,$U152&lt;=DH$6),+$T152,0)</f>
        <v>0</v>
      </c>
      <c r="DI152" s="87" t="n">
        <f aca="false">IF(AND($U152&gt;DH$6,$U152&lt;=DI$6),+$T152,0)</f>
        <v>0</v>
      </c>
      <c r="DJ152" s="87" t="n">
        <f aca="false">IF(AND($U152&gt;DI$6,$U152&lt;=DJ$6),+$T152,0)</f>
        <v>0</v>
      </c>
      <c r="DK152" s="87" t="n">
        <f aca="false">IF(AND($U152&gt;DJ$6,$U152&lt;=DK$6),+$T152,0)</f>
        <v>0</v>
      </c>
      <c r="DL152" s="87" t="n">
        <f aca="false">IF(AND($U152&gt;DK$6,$U152&lt;=DL$6),+$T152,0)</f>
        <v>0</v>
      </c>
      <c r="DM152" s="87" t="n">
        <f aca="false">IF(AND($U152&gt;DL$6,$U152&lt;=DM$6),+$T152,0)</f>
        <v>0</v>
      </c>
      <c r="DN152" s="87" t="n">
        <f aca="false">IF(AND($U152&gt;DM$6,$U152&lt;=DN$6),+$T152,0)</f>
        <v>0</v>
      </c>
      <c r="DO152" s="87" t="n">
        <f aca="false">IF(AND($U152&gt;DN$6,$U152&lt;=DO$6),+$T152,0)</f>
        <v>0</v>
      </c>
      <c r="DP152" s="87" t="n">
        <f aca="false">IF(AND($U152&gt;DO$6,$U152&lt;=DP$6),+$T152,0)</f>
        <v>0</v>
      </c>
      <c r="DQ152" s="87" t="n">
        <f aca="false">IF(AND($U152&gt;DP$6,$U152&lt;=DQ$6),+$T152,0)</f>
        <v>0</v>
      </c>
      <c r="DR152" s="87" t="n">
        <f aca="false">IF(AND($U152&gt;DQ$6,$U152&lt;=DR$6),+$T152,0)</f>
        <v>0</v>
      </c>
      <c r="DS152" s="87" t="n">
        <f aca="false">IF(AND($U152&gt;DR$6,$U152&lt;=DS$6),+$T152,0)</f>
        <v>0</v>
      </c>
      <c r="DT152" s="87" t="n">
        <f aca="false">IF(AND($U152&gt;DS$6,$U152&lt;=DT$6),+$T152,0)</f>
        <v>0</v>
      </c>
      <c r="DU152" s="87" t="n">
        <f aca="false">IF(AND($U152&gt;DT$6,$U152&lt;=DU$6),+$T152,0)</f>
        <v>0</v>
      </c>
      <c r="DV152" s="87" t="n">
        <f aca="false">IF(AND($U152&gt;DU$6,$U152&lt;=DV$6),+$T152,0)</f>
        <v>0</v>
      </c>
      <c r="DW152" s="87" t="n">
        <f aca="false">IF(AND($U152&gt;DV$6,$U152&lt;=DW$6),+$T152,0)</f>
        <v>0</v>
      </c>
      <c r="DX152" s="87" t="n">
        <f aca="false">IF(AND($U152&gt;DW$6,$U152&lt;=DX$6),+$T152,0)</f>
        <v>0</v>
      </c>
      <c r="DY152" s="87" t="n">
        <f aca="false">IF(AND($U152&gt;DX$6,$U152&lt;=DY$6),+$T152,0)</f>
        <v>0</v>
      </c>
      <c r="DZ152" s="87" t="n">
        <f aca="false">IF(AND($U152&gt;DY$6,$U152&lt;=DZ$6),+$T152,0)</f>
        <v>0</v>
      </c>
      <c r="EA152" s="87" t="n">
        <f aca="false">IF(AND($U152&gt;DZ$6,$U152&lt;=EA$6),+$T152,0)</f>
        <v>0</v>
      </c>
      <c r="EB152" s="87" t="n">
        <f aca="false">IF(AND($U152&gt;EA$6,$U152&lt;=EB$6),+$T152,0)</f>
        <v>0</v>
      </c>
      <c r="EC152" s="87" t="n">
        <f aca="false">IF(AND($U152&gt;EB$6,$U152&lt;=EC$6),+$T152,0)</f>
        <v>0</v>
      </c>
      <c r="ED152" s="87" t="n">
        <f aca="false">IF(AND($U152&gt;EC$6,$U152&lt;=ED$6),+$T152,0)</f>
        <v>0</v>
      </c>
      <c r="EE152" s="87" t="n">
        <f aca="false">IF(AND($U152&gt;ED$6,$U152&lt;=EE$6),+$T152,0)</f>
        <v>0</v>
      </c>
      <c r="EF152" s="87" t="n">
        <f aca="false">IF(AND($U152&gt;EE$6,$U152&lt;=EF$6),+$T152,0)</f>
        <v>0</v>
      </c>
      <c r="EG152" s="87" t="n">
        <f aca="false">IF(AND($U152&gt;EF$6,$U152&lt;=EG$6),+$T152,0)</f>
        <v>0</v>
      </c>
      <c r="EH152" s="87" t="n">
        <f aca="false">IF(AND($U152&gt;EG$6,$U152&lt;=EH$6),+$T152,0)</f>
        <v>0</v>
      </c>
      <c r="EI152" s="87" t="n">
        <f aca="false">IF(AND($U152&gt;EH$6,$U152&lt;=EI$6),+$T152,0)</f>
        <v>0</v>
      </c>
      <c r="EJ152" s="87" t="n">
        <f aca="false">IF(AND($U152&gt;EI$6,$U152&lt;=EJ$6),+$T152,0)</f>
        <v>0</v>
      </c>
      <c r="EK152" s="87" t="n">
        <f aca="false">IF(AND($U152&gt;EJ$6,$U152&lt;=EK$6),+$T152,0)</f>
        <v>0</v>
      </c>
      <c r="EL152" s="87" t="n">
        <f aca="false">IF(AND($U152&gt;EK$6,$U152&lt;=EL$6),+$T152,0)</f>
        <v>0</v>
      </c>
      <c r="EM152" s="87" t="n">
        <f aca="false">IF(AND($U152&gt;EL$6,$U152&lt;=EM$6),+$T152,0)</f>
        <v>0</v>
      </c>
      <c r="EN152" s="87" t="n">
        <f aca="false">IF(AND($U152&gt;EM$6,$U152&lt;=EN$6),+$T152,0)</f>
        <v>0</v>
      </c>
      <c r="EO152" s="87" t="n">
        <f aca="false">IF(AND($U152&gt;EN$6,$U152&lt;=EO$6),+$T152,0)</f>
        <v>0</v>
      </c>
      <c r="EP152" s="87" t="n">
        <f aca="false">IF(AND($U152&gt;EO$6,$U152&lt;=EP$6),+$T152,0)</f>
        <v>0</v>
      </c>
      <c r="EQ152" s="87" t="n">
        <f aca="false">IF(AND($U152&gt;EP$6,$U152&lt;=EQ$6),+$T152,0)</f>
        <v>0</v>
      </c>
      <c r="ER152" s="87" t="n">
        <f aca="false">IF(AND($U152&gt;EQ$6,$U152&lt;=ER$6),+$T152,0)</f>
        <v>0</v>
      </c>
      <c r="ES152" s="87" t="n">
        <f aca="false">IF(AND($U152&gt;ER$6,$U152&lt;=ES$6),+$T152,0)</f>
        <v>0</v>
      </c>
      <c r="ET152" s="87" t="n">
        <f aca="false">IF(AND($U152&gt;ES$6,$U152&lt;=ET$6),+$T152,0)</f>
        <v>0</v>
      </c>
      <c r="EU152" s="87" t="n">
        <f aca="false">IF(AND($U152&gt;ET$6,$U152&lt;=EU$6),+$T152,0)</f>
        <v>0</v>
      </c>
      <c r="EV152" s="87" t="n">
        <f aca="false">IF(AND($U152&gt;EU$6,$U152&lt;=EV$6),+$T152,0)</f>
        <v>0</v>
      </c>
      <c r="EW152" s="87" t="n">
        <f aca="false">IF(AND($U152&gt;EV$6,$U152&lt;=EW$6),+$T152,0)</f>
        <v>0</v>
      </c>
      <c r="EX152" s="87" t="n">
        <f aca="false">IF(AND($U152&gt;EW$6,$U152&lt;=EX$6),+$T152,0)</f>
        <v>0</v>
      </c>
      <c r="EY152" s="87" t="n">
        <f aca="false">IF(AND($U152&gt;EX$6,$U152&lt;=EY$6),+$T152,0)</f>
        <v>0</v>
      </c>
      <c r="EZ152" s="87" t="n">
        <f aca="false">IF(AND($U152&gt;EY$6,$U152&lt;=EZ$6),+$T152,0)</f>
        <v>0</v>
      </c>
      <c r="FA152" s="87" t="n">
        <f aca="false">IF(AND($U152&gt;EZ$6,$U152&lt;=FA$6),+$T152,0)</f>
        <v>0</v>
      </c>
      <c r="FB152" s="87" t="n">
        <f aca="false">IF(AND($U152&gt;FA$6,$U152&lt;=FB$6),+$T152,0)</f>
        <v>0</v>
      </c>
      <c r="FC152" s="87" t="n">
        <f aca="false">IF(AND($U152&gt;FB$6,$U152&lt;=FC$6),+$T152,0)</f>
        <v>0</v>
      </c>
      <c r="FD152" s="87" t="n">
        <f aca="false">IF(AND($U152&gt;FC$6,$U152&lt;=FD$6),+$T152,0)</f>
        <v>0</v>
      </c>
      <c r="FE152" s="87" t="n">
        <f aca="false">IF(AND($U152&gt;FD$6,$U152&lt;=FE$6),+$T152,0)</f>
        <v>0</v>
      </c>
      <c r="FF152" s="87" t="n">
        <f aca="false">IF(AND($U152&gt;FE$6,$U152&lt;=FF$6),+$T152,0)</f>
        <v>0</v>
      </c>
      <c r="FG152" s="87" t="n">
        <f aca="false">IF(AND($U152&gt;FF$6,$U152&lt;=FG$6),+$T152,0)</f>
        <v>0</v>
      </c>
      <c r="FH152" s="87" t="n">
        <f aca="false">IF(AND($U152&gt;FG$6,$U152&lt;=FH$6),+$T152,0)</f>
        <v>0</v>
      </c>
      <c r="FI152" s="87" t="n">
        <f aca="false">IF(AND($U152&gt;FH$6,$U152&lt;=FI$6),+$T152,0)</f>
        <v>0</v>
      </c>
      <c r="FJ152" s="87" t="n">
        <f aca="false">IF(AND($U152&gt;FI$6,$U152&lt;=FJ$6),+$T152,0)</f>
        <v>0</v>
      </c>
      <c r="FK152" s="87" t="n">
        <f aca="false">IF(AND($U152&gt;FJ$6,$U152&lt;=FK$6),+$T152,0)</f>
        <v>0</v>
      </c>
      <c r="FL152" s="87" t="n">
        <f aca="false">IF(AND($U152&gt;FK$6,$U152&lt;=FL$6),+$T152,0)</f>
        <v>0</v>
      </c>
      <c r="FM152" s="87" t="n">
        <f aca="false">IF(AND($U152&gt;FL$6,$U152&lt;=FM$6),+$T152,0)</f>
        <v>0</v>
      </c>
      <c r="FN152" s="87" t="n">
        <f aca="false">IF(AND($U152&gt;FM$6,$U152&lt;=FN$6),+$T152,0)</f>
        <v>0</v>
      </c>
      <c r="FO152" s="87" t="n">
        <f aca="false">IF(AND($U152&gt;FN$6,$U152&lt;=FO$6),+$T152,0)</f>
        <v>0</v>
      </c>
      <c r="FP152" s="87" t="n">
        <f aca="false">IF(AND($U152&gt;FO$6,$U152&lt;=FP$6),+$T152,0)</f>
        <v>0</v>
      </c>
      <c r="FQ152" s="87" t="n">
        <f aca="false">IF(AND($U152&gt;FP$6,$U152&lt;=FQ$6),+$T152,0)</f>
        <v>0</v>
      </c>
      <c r="FR152" s="87" t="n">
        <f aca="false">IF(AND($U152&gt;FQ$6,$U152&lt;=FR$6),+$T152,0)</f>
        <v>0</v>
      </c>
      <c r="FS152" s="87" t="n">
        <f aca="false">IF(AND($U152&gt;FR$6,$U152&lt;=FS$6),+$T152,0)</f>
        <v>0</v>
      </c>
      <c r="FT152" s="87" t="n">
        <f aca="false">IF(AND($U152&gt;FS$6,$U152&lt;=FT$6),+$T152,0)</f>
        <v>0</v>
      </c>
      <c r="FU152" s="87" t="n">
        <f aca="false">IF(AND($U152&gt;FT$6,$U152&lt;=FU$6),+$T152,0)</f>
        <v>0</v>
      </c>
      <c r="FV152" s="87" t="n">
        <f aca="false">IF(AND($U152&gt;FU$6,$U152&lt;=FV$6),+$T152,0)</f>
        <v>0</v>
      </c>
      <c r="FW152" s="87" t="n">
        <f aca="false">IF(AND($U152&gt;FV$6,$U152&lt;=FW$6),+$T152,0)</f>
        <v>0</v>
      </c>
      <c r="FX152" s="87" t="n">
        <f aca="false">IF(AND($U152&gt;FW$6,$U152&lt;=FX$6),+$T152,0)</f>
        <v>0</v>
      </c>
      <c r="FY152" s="87" t="n">
        <f aca="false">IF(AND($U152&gt;FX$6,$U152&lt;=FY$6),+$T152,0)</f>
        <v>0</v>
      </c>
      <c r="FZ152" s="87" t="n">
        <f aca="false">IF(AND($U152&gt;FY$6,$U152&lt;=FZ$6),+$T152,0)</f>
        <v>0</v>
      </c>
      <c r="GA152" s="87" t="n">
        <f aca="false">IF(AND($U152&gt;FZ$6,$U152&lt;=GA$6),+$T152,0)</f>
        <v>0</v>
      </c>
      <c r="GB152" s="87" t="n">
        <f aca="false">IF(AND($U152&gt;GA$6,$U152&lt;=GB$6),+$T152,0)</f>
        <v>0</v>
      </c>
      <c r="GC152" s="18"/>
      <c r="GD152" s="65" t="n">
        <f aca="false">SUM($X152:$GC152)</f>
        <v>750</v>
      </c>
      <c r="GE152" s="65" t="n">
        <f aca="false">+GD152-T152</f>
        <v>0</v>
      </c>
      <c r="GF152" s="18"/>
      <c r="GG152" s="18"/>
      <c r="GH152" s="18"/>
      <c r="GI152" s="18"/>
      <c r="GJ152" s="18"/>
      <c r="GK152" s="18"/>
      <c r="GL152" s="18"/>
      <c r="GM152" s="18"/>
      <c r="GN152" s="18"/>
      <c r="GO152" s="18"/>
      <c r="GP152" s="18"/>
      <c r="GQ152" s="18"/>
      <c r="GR152" s="18"/>
      <c r="GS152" s="18"/>
      <c r="GT152" s="18"/>
      <c r="GU152" s="18"/>
      <c r="GV152" s="18"/>
      <c r="GW152" s="18"/>
      <c r="GX152" s="18"/>
      <c r="GY152" s="18"/>
      <c r="GZ152" s="18"/>
      <c r="HA152" s="18"/>
      <c r="HB152" s="18"/>
      <c r="HC152" s="18"/>
      <c r="HD152" s="18"/>
      <c r="HE152" s="18"/>
      <c r="HF152" s="18"/>
      <c r="HG152" s="18"/>
      <c r="HH152" s="18"/>
      <c r="HI152" s="18"/>
      <c r="HJ152" s="18"/>
      <c r="HK152" s="18"/>
      <c r="HL152" s="18"/>
      <c r="HM152" s="18"/>
      <c r="HN152" s="18"/>
      <c r="HO152" s="18"/>
      <c r="HP152" s="18"/>
      <c r="HQ152" s="18"/>
      <c r="HR152" s="18"/>
      <c r="HS152" s="18"/>
      <c r="HT152" s="18"/>
      <c r="HU152" s="18"/>
      <c r="HV152" s="18"/>
      <c r="HW152" s="18"/>
      <c r="HX152" s="18"/>
      <c r="HY152" s="18"/>
      <c r="HZ152" s="18"/>
      <c r="IA152" s="18"/>
      <c r="IB152" s="18"/>
      <c r="IC152" s="18"/>
      <c r="ID152" s="18"/>
      <c r="IE152" s="18"/>
      <c r="IF152" s="18"/>
      <c r="IG152" s="18"/>
      <c r="IH152" s="18"/>
      <c r="II152" s="18"/>
      <c r="IJ152" s="18"/>
      <c r="IK152" s="18"/>
      <c r="IL152" s="18"/>
      <c r="IM152" s="18"/>
      <c r="IN152" s="18"/>
      <c r="IO152" s="18"/>
      <c r="IP152" s="18"/>
      <c r="IQ152" s="18"/>
      <c r="IR152" s="18"/>
      <c r="IS152" s="18"/>
      <c r="IT152" s="18"/>
      <c r="IU152" s="18"/>
      <c r="IV152" s="18"/>
      <c r="IW152" s="18"/>
    </row>
    <row r="153" customFormat="false" ht="12.75" hidden="false" customHeight="false" outlineLevel="0" collapsed="false">
      <c r="A153" s="54"/>
      <c r="B153" s="86"/>
      <c r="C153" s="97"/>
      <c r="D153" s="98"/>
      <c r="F153" s="99"/>
      <c r="H153" s="88" t="s">
        <v>398</v>
      </c>
      <c r="I153" s="38" t="s">
        <v>234</v>
      </c>
      <c r="J153" s="0" t="s">
        <v>256</v>
      </c>
      <c r="L153" s="101" t="s">
        <v>284</v>
      </c>
      <c r="M153" s="35" t="s">
        <v>401</v>
      </c>
      <c r="N153" s="35"/>
      <c r="O153" s="101"/>
      <c r="P153" s="101"/>
      <c r="Q153" s="101"/>
      <c r="R153" s="110" t="n">
        <v>250</v>
      </c>
      <c r="S153" s="127" t="s">
        <v>288</v>
      </c>
      <c r="T153" s="110" t="n">
        <v>250</v>
      </c>
      <c r="U153" s="104" t="n">
        <v>37620</v>
      </c>
      <c r="X153" s="87" t="n">
        <f aca="false">IF(AND($U153&gt;W$6,$U153&lt;=X$6),+$T153,0)</f>
        <v>0</v>
      </c>
      <c r="Y153" s="87" t="n">
        <f aca="false">IF(AND($U153&gt;X$6,$U153&lt;=Y$6),+$T153,0)</f>
        <v>0</v>
      </c>
      <c r="Z153" s="87" t="n">
        <f aca="false">IF(AND($U153&gt;Y$6,$U153&lt;=Z$6),+$T153,0)</f>
        <v>0</v>
      </c>
      <c r="AA153" s="87" t="n">
        <f aca="false">IF(AND($U153&gt;Z$6,$U153&lt;=AA$6),+$T153,0)</f>
        <v>0</v>
      </c>
      <c r="AB153" s="87" t="n">
        <f aca="false">IF(AND($U153&gt;AA$6,$U153&lt;=AB$6),+$T153,0)</f>
        <v>0</v>
      </c>
      <c r="AC153" s="87" t="n">
        <f aca="false">IF(AND($U153&gt;AB$6,$U153&lt;=AC$6),+$T153,0)</f>
        <v>250</v>
      </c>
      <c r="AD153" s="87" t="n">
        <f aca="false">IF(AND($U153&gt;AC$6,$U153&lt;=AD$6),+$T153,0)</f>
        <v>0</v>
      </c>
      <c r="AE153" s="87" t="n">
        <f aca="false">IF(AND($U153&gt;AD$6,$U153&lt;=AE$6),+$T153,0)</f>
        <v>0</v>
      </c>
      <c r="AF153" s="87" t="n">
        <f aca="false">IF(AND($U153&gt;AE$6,$U153&lt;=AF$6),+$T153,0)</f>
        <v>0</v>
      </c>
      <c r="AG153" s="87" t="n">
        <f aca="false">IF(AND($U153&gt;AF$6,$U153&lt;=AG$6),+$T153,0)</f>
        <v>0</v>
      </c>
      <c r="AH153" s="87" t="n">
        <f aca="false">IF(AND($U153&gt;AG$6,$U153&lt;=AH$6),+$T153,0)</f>
        <v>0</v>
      </c>
      <c r="AI153" s="87" t="n">
        <f aca="false">IF(AND($U153&gt;AH$6,$U153&lt;=AI$6),+$T153,0)</f>
        <v>0</v>
      </c>
      <c r="AJ153" s="87" t="n">
        <f aca="false">IF(AND($U153&gt;AI$6,$U153&lt;=AJ$6),+$T153,0)</f>
        <v>0</v>
      </c>
      <c r="AK153" s="87" t="n">
        <f aca="false">IF(AND($U153&gt;AJ$6,$U153&lt;=AK$6),+$T153,0)</f>
        <v>0</v>
      </c>
      <c r="AL153" s="87" t="n">
        <f aca="false">IF(AND($U153&gt;AK$6,$U153&lt;=AL$6),+$T153,0)</f>
        <v>0</v>
      </c>
      <c r="AM153" s="87" t="n">
        <f aca="false">IF(AND($U153&gt;AL$6,$U153&lt;=AM$6),+$T153,0)</f>
        <v>0</v>
      </c>
      <c r="AN153" s="87" t="n">
        <f aca="false">IF(AND($U153&gt;AM$6,$U153&lt;=AN$6),+$T153,0)</f>
        <v>0</v>
      </c>
      <c r="AO153" s="87" t="n">
        <f aca="false">IF(AND($U153&gt;AN$6,$U153&lt;=AO$6),+$T153,0)</f>
        <v>0</v>
      </c>
      <c r="AP153" s="87" t="n">
        <f aca="false">IF(AND($U153&gt;AO$6,$U153&lt;=AP$6),+$T153,0)</f>
        <v>0</v>
      </c>
      <c r="AQ153" s="87" t="n">
        <f aca="false">IF(AND($U153&gt;AP$6,$U153&lt;=AQ$6),+$T153,0)</f>
        <v>0</v>
      </c>
      <c r="AR153" s="87" t="n">
        <f aca="false">IF(AND($U153&gt;AQ$6,$U153&lt;=AR$6),+$T153,0)</f>
        <v>0</v>
      </c>
      <c r="AS153" s="87" t="n">
        <f aca="false">IF(AND($U153&gt;AR$6,$U153&lt;=AS$6),+$T153,0)</f>
        <v>0</v>
      </c>
      <c r="AT153" s="87" t="n">
        <f aca="false">IF(AND($U153&gt;AS$6,$U153&lt;=AT$6),+$T153,0)</f>
        <v>0</v>
      </c>
      <c r="AU153" s="87" t="n">
        <f aca="false">IF(AND($U153&gt;AT$6,$U153&lt;=AU$6),+$T153,0)</f>
        <v>0</v>
      </c>
      <c r="AV153" s="87" t="n">
        <f aca="false">IF(AND($U153&gt;AU$6,$U153&lt;=AV$6),+$T153,0)</f>
        <v>0</v>
      </c>
      <c r="AW153" s="87" t="n">
        <f aca="false">IF(AND($U153&gt;AV$6,$U153&lt;=AW$6),+$T153,0)</f>
        <v>0</v>
      </c>
      <c r="AX153" s="87" t="n">
        <f aca="false">IF(AND($U153&gt;AW$6,$U153&lt;=AX$6),+$T153,0)</f>
        <v>0</v>
      </c>
      <c r="AY153" s="87" t="n">
        <f aca="false">IF(AND($U153&gt;AX$6,$U153&lt;=AY$6),+$T153,0)</f>
        <v>0</v>
      </c>
      <c r="AZ153" s="87" t="n">
        <f aca="false">IF(AND($U153&gt;AY$6,$U153&lt;=AZ$6),+$T153,0)</f>
        <v>0</v>
      </c>
      <c r="BA153" s="87" t="n">
        <f aca="false">IF(AND($U153&gt;AZ$6,$U153&lt;=BA$6),+$T153,0)</f>
        <v>0</v>
      </c>
      <c r="BB153" s="87" t="n">
        <f aca="false">IF(AND($U153&gt;BA$6,$U153&lt;=BB$6),+$T153,0)</f>
        <v>0</v>
      </c>
      <c r="BC153" s="87" t="n">
        <f aca="false">IF(AND($U153&gt;BB$6,$U153&lt;=BC$6),+$T153,0)</f>
        <v>0</v>
      </c>
      <c r="BD153" s="87" t="n">
        <f aca="false">IF(AND($U153&gt;BC$6,$U153&lt;=BD$6),+$T153,0)</f>
        <v>0</v>
      </c>
      <c r="BE153" s="87" t="n">
        <f aca="false">IF(AND($U153&gt;BD$6,$U153&lt;=BE$6),+$T153,0)</f>
        <v>0</v>
      </c>
      <c r="BF153" s="87" t="n">
        <f aca="false">IF(AND($U153&gt;BE$6,$U153&lt;=BF$6),+$T153,0)</f>
        <v>0</v>
      </c>
      <c r="BG153" s="87" t="n">
        <f aca="false">IF(AND($U153&gt;BF$6,$U153&lt;=BG$6),+$T153,0)</f>
        <v>0</v>
      </c>
      <c r="BH153" s="87" t="n">
        <f aca="false">IF(AND($U153&gt;BG$6,$U153&lt;=BH$6),+$T153,0)</f>
        <v>0</v>
      </c>
      <c r="BI153" s="87" t="n">
        <f aca="false">IF(AND($U153&gt;BH$6,$U153&lt;=BI$6),+$T153,0)</f>
        <v>0</v>
      </c>
      <c r="BJ153" s="87" t="n">
        <f aca="false">IF(AND($U153&gt;BI$6,$U153&lt;=BJ$6),+$T153,0)</f>
        <v>0</v>
      </c>
      <c r="BK153" s="87" t="n">
        <f aca="false">IF(AND($U153&gt;BJ$6,$U153&lt;=BK$6),+$T153,0)</f>
        <v>0</v>
      </c>
      <c r="BL153" s="87" t="n">
        <f aca="false">IF(AND($U153&gt;BK$6,$U153&lt;=BL$6),+$T153,0)</f>
        <v>0</v>
      </c>
      <c r="BM153" s="87" t="n">
        <f aca="false">IF(AND($U153&gt;BL$6,$U153&lt;=BM$6),+$T153,0)</f>
        <v>0</v>
      </c>
      <c r="BN153" s="87" t="n">
        <f aca="false">IF(AND($U153&gt;BM$6,$U153&lt;=BN$6),+$T153,0)</f>
        <v>0</v>
      </c>
      <c r="BO153" s="87" t="n">
        <f aca="false">IF(AND($U153&gt;BN$6,$U153&lt;=BO$6),+$T153,0)</f>
        <v>0</v>
      </c>
      <c r="BP153" s="87" t="n">
        <f aca="false">IF(AND($U153&gt;BO$6,$U153&lt;=BP$6),+$T153,0)</f>
        <v>0</v>
      </c>
      <c r="BQ153" s="87" t="n">
        <f aca="false">IF(AND($U153&gt;BP$6,$U153&lt;=BQ$6),+$T153,0)</f>
        <v>0</v>
      </c>
      <c r="BR153" s="87" t="n">
        <f aca="false">IF(AND($U153&gt;BQ$6,$U153&lt;=BR$6),+$T153,0)</f>
        <v>0</v>
      </c>
      <c r="BS153" s="87" t="n">
        <f aca="false">IF(AND($U153&gt;BR$6,$U153&lt;=BS$6),+$T153,0)</f>
        <v>0</v>
      </c>
      <c r="BT153" s="87" t="n">
        <f aca="false">IF(AND($U153&gt;BS$6,$U153&lt;=BT$6),+$T153,0)</f>
        <v>0</v>
      </c>
      <c r="BU153" s="87" t="n">
        <f aca="false">IF(AND($U153&gt;BT$6,$U153&lt;=BU$6),+$T153,0)</f>
        <v>0</v>
      </c>
      <c r="BV153" s="87" t="n">
        <f aca="false">IF(AND($U153&gt;BU$6,$U153&lt;=BV$6),+$T153,0)</f>
        <v>0</v>
      </c>
      <c r="BW153" s="87" t="n">
        <f aca="false">IF(AND($U153&gt;BV$6,$U153&lt;=BW$6),+$T153,0)</f>
        <v>0</v>
      </c>
      <c r="BX153" s="87" t="n">
        <f aca="false">IF(AND($U153&gt;BW$6,$U153&lt;=BX$6),+$T153,0)</f>
        <v>0</v>
      </c>
      <c r="BY153" s="87" t="n">
        <f aca="false">IF(AND($U153&gt;BX$6,$U153&lt;=BY$6),+$T153,0)</f>
        <v>0</v>
      </c>
      <c r="BZ153" s="87" t="n">
        <f aca="false">IF(AND($U153&gt;BY$6,$U153&lt;=BZ$6),+$T153,0)</f>
        <v>0</v>
      </c>
      <c r="CA153" s="87" t="n">
        <f aca="false">IF(AND($U153&gt;BZ$6,$U153&lt;=CA$6),+$T153,0)</f>
        <v>0</v>
      </c>
      <c r="CB153" s="87" t="n">
        <f aca="false">IF(AND($U153&gt;CA$6,$U153&lt;=CB$6),+$T153,0)</f>
        <v>0</v>
      </c>
      <c r="CC153" s="87" t="n">
        <f aca="false">IF(AND($U153&gt;CB$6,$U153&lt;=CC$6),+$T153,0)</f>
        <v>0</v>
      </c>
      <c r="CD153" s="87" t="n">
        <f aca="false">IF(AND($U153&gt;CC$6,$U153&lt;=CD$6),+$T153,0)</f>
        <v>0</v>
      </c>
      <c r="CE153" s="87" t="n">
        <f aca="false">IF(AND($U153&gt;CD$6,$U153&lt;=CE$6),+$T153,0)</f>
        <v>0</v>
      </c>
      <c r="CF153" s="87" t="n">
        <f aca="false">IF(AND($U153&gt;CE$6,$U153&lt;=CF$6),+$T153,0)</f>
        <v>0</v>
      </c>
      <c r="CG153" s="87" t="n">
        <f aca="false">IF(AND($U153&gt;CF$6,$U153&lt;=CG$6),+$T153,0)</f>
        <v>0</v>
      </c>
      <c r="CH153" s="87" t="n">
        <f aca="false">IF(AND($U153&gt;CG$6,$U153&lt;=CH$6),+$T153,0)</f>
        <v>0</v>
      </c>
      <c r="CI153" s="87" t="n">
        <f aca="false">IF(AND($U153&gt;CH$6,$U153&lt;=CI$6),+$T153,0)</f>
        <v>0</v>
      </c>
      <c r="CJ153" s="87" t="n">
        <f aca="false">IF(AND($U153&gt;CI$6,$U153&lt;=CJ$6),+$T153,0)</f>
        <v>0</v>
      </c>
      <c r="CK153" s="87" t="n">
        <f aca="false">IF(AND($U153&gt;CJ$6,$U153&lt;=CK$6),+$T153,0)</f>
        <v>0</v>
      </c>
      <c r="CL153" s="87" t="n">
        <f aca="false">IF(AND($U153&gt;CK$6,$U153&lt;=CL$6),+$T153,0)</f>
        <v>0</v>
      </c>
      <c r="CM153" s="87" t="n">
        <f aca="false">IF(AND($U153&gt;CL$6,$U153&lt;=CM$6),+$T153,0)</f>
        <v>0</v>
      </c>
      <c r="CN153" s="87" t="n">
        <f aca="false">IF(AND($U153&gt;CM$6,$U153&lt;=CN$6),+$T153,0)</f>
        <v>0</v>
      </c>
      <c r="CO153" s="87" t="n">
        <f aca="false">IF(AND($U153&gt;CN$6,$U153&lt;=CO$6),+$T153,0)</f>
        <v>0</v>
      </c>
      <c r="CP153" s="87" t="n">
        <f aca="false">IF(AND($U153&gt;CO$6,$U153&lt;=CP$6),+$T153,0)</f>
        <v>0</v>
      </c>
      <c r="CQ153" s="87" t="n">
        <f aca="false">IF(AND($U153&gt;CP$6,$U153&lt;=CQ$6),+$T153,0)</f>
        <v>0</v>
      </c>
      <c r="CR153" s="87" t="n">
        <f aca="false">IF(AND($U153&gt;CQ$6,$U153&lt;=CR$6),+$T153,0)</f>
        <v>0</v>
      </c>
      <c r="CS153" s="87" t="n">
        <f aca="false">IF(AND($U153&gt;CR$6,$U153&lt;=CS$6),+$T153,0)</f>
        <v>0</v>
      </c>
      <c r="CT153" s="87" t="n">
        <f aca="false">IF(AND($U153&gt;CS$6,$U153&lt;=CT$6),+$T153,0)</f>
        <v>0</v>
      </c>
      <c r="CU153" s="87" t="n">
        <f aca="false">IF(AND($U153&gt;CT$6,$U153&lt;=CU$6),+$T153,0)</f>
        <v>0</v>
      </c>
      <c r="CV153" s="87" t="n">
        <f aca="false">IF(AND($U153&gt;CU$6,$U153&lt;=CV$6),+$T153,0)</f>
        <v>0</v>
      </c>
      <c r="CW153" s="87" t="n">
        <f aca="false">IF(AND($U153&gt;CV$6,$U153&lt;=CW$6),+$T153,0)</f>
        <v>0</v>
      </c>
      <c r="CX153" s="87" t="n">
        <f aca="false">IF(AND($U153&gt;CW$6,$U153&lt;=CX$6),+$T153,0)</f>
        <v>0</v>
      </c>
      <c r="CY153" s="87" t="n">
        <f aca="false">IF(AND($U153&gt;CX$6,$U153&lt;=CY$6),+$T153,0)</f>
        <v>0</v>
      </c>
      <c r="CZ153" s="87" t="n">
        <f aca="false">IF(AND($U153&gt;CY$6,$U153&lt;=CZ$6),+$T153,0)</f>
        <v>0</v>
      </c>
      <c r="DA153" s="87" t="n">
        <f aca="false">IF(AND($U153&gt;CZ$6,$U153&lt;=DA$6),+$T153,0)</f>
        <v>0</v>
      </c>
      <c r="DB153" s="87" t="n">
        <f aca="false">IF(AND($U153&gt;DA$6,$U153&lt;=DB$6),+$T153,0)</f>
        <v>0</v>
      </c>
      <c r="DC153" s="87" t="n">
        <f aca="false">IF(AND($U153&gt;DB$6,$U153&lt;=DC$6),+$T153,0)</f>
        <v>0</v>
      </c>
      <c r="DD153" s="87" t="n">
        <f aca="false">IF(AND($U153&gt;DC$6,$U153&lt;=DD$6),+$T153,0)</f>
        <v>0</v>
      </c>
      <c r="DE153" s="87" t="n">
        <f aca="false">IF(AND($U153&gt;DD$6,$U153&lt;=DE$6),+$T153,0)</f>
        <v>0</v>
      </c>
      <c r="DF153" s="87" t="n">
        <f aca="false">IF(AND($U153&gt;DE$6,$U153&lt;=DF$6),+$T153,0)</f>
        <v>0</v>
      </c>
      <c r="DG153" s="87" t="n">
        <f aca="false">IF(AND($U153&gt;DF$6,$U153&lt;=DG$6),+$T153,0)</f>
        <v>0</v>
      </c>
      <c r="DH153" s="87" t="n">
        <f aca="false">IF(AND($U153&gt;DG$6,$U153&lt;=DH$6),+$T153,0)</f>
        <v>0</v>
      </c>
      <c r="DI153" s="87" t="n">
        <f aca="false">IF(AND($U153&gt;DH$6,$U153&lt;=DI$6),+$T153,0)</f>
        <v>0</v>
      </c>
      <c r="DJ153" s="87" t="n">
        <f aca="false">IF(AND($U153&gt;DI$6,$U153&lt;=DJ$6),+$T153,0)</f>
        <v>0</v>
      </c>
      <c r="DK153" s="87" t="n">
        <f aca="false">IF(AND($U153&gt;DJ$6,$U153&lt;=DK$6),+$T153,0)</f>
        <v>0</v>
      </c>
      <c r="DL153" s="87" t="n">
        <f aca="false">IF(AND($U153&gt;DK$6,$U153&lt;=DL$6),+$T153,0)</f>
        <v>0</v>
      </c>
      <c r="DM153" s="87" t="n">
        <f aca="false">IF(AND($U153&gt;DL$6,$U153&lt;=DM$6),+$T153,0)</f>
        <v>0</v>
      </c>
      <c r="DN153" s="87" t="n">
        <f aca="false">IF(AND($U153&gt;DM$6,$U153&lt;=DN$6),+$T153,0)</f>
        <v>0</v>
      </c>
      <c r="DO153" s="87" t="n">
        <f aca="false">IF(AND($U153&gt;DN$6,$U153&lt;=DO$6),+$T153,0)</f>
        <v>0</v>
      </c>
      <c r="DP153" s="87" t="n">
        <f aca="false">IF(AND($U153&gt;DO$6,$U153&lt;=DP$6),+$T153,0)</f>
        <v>0</v>
      </c>
      <c r="DQ153" s="87" t="n">
        <f aca="false">IF(AND($U153&gt;DP$6,$U153&lt;=DQ$6),+$T153,0)</f>
        <v>0</v>
      </c>
      <c r="DR153" s="87" t="n">
        <f aca="false">IF(AND($U153&gt;DQ$6,$U153&lt;=DR$6),+$T153,0)</f>
        <v>0</v>
      </c>
      <c r="DS153" s="87" t="n">
        <f aca="false">IF(AND($U153&gt;DR$6,$U153&lt;=DS$6),+$T153,0)</f>
        <v>0</v>
      </c>
      <c r="DT153" s="87" t="n">
        <f aca="false">IF(AND($U153&gt;DS$6,$U153&lt;=DT$6),+$T153,0)</f>
        <v>0</v>
      </c>
      <c r="DU153" s="87" t="n">
        <f aca="false">IF(AND($U153&gt;DT$6,$U153&lt;=DU$6),+$T153,0)</f>
        <v>0</v>
      </c>
      <c r="DV153" s="87" t="n">
        <f aca="false">IF(AND($U153&gt;DU$6,$U153&lt;=DV$6),+$T153,0)</f>
        <v>0</v>
      </c>
      <c r="DW153" s="87" t="n">
        <f aca="false">IF(AND($U153&gt;DV$6,$U153&lt;=DW$6),+$T153,0)</f>
        <v>0</v>
      </c>
      <c r="DX153" s="87" t="n">
        <f aca="false">IF(AND($U153&gt;DW$6,$U153&lt;=DX$6),+$T153,0)</f>
        <v>0</v>
      </c>
      <c r="DY153" s="87" t="n">
        <f aca="false">IF(AND($U153&gt;DX$6,$U153&lt;=DY$6),+$T153,0)</f>
        <v>0</v>
      </c>
      <c r="DZ153" s="87" t="n">
        <f aca="false">IF(AND($U153&gt;DY$6,$U153&lt;=DZ$6),+$T153,0)</f>
        <v>0</v>
      </c>
      <c r="EA153" s="87" t="n">
        <f aca="false">IF(AND($U153&gt;DZ$6,$U153&lt;=EA$6),+$T153,0)</f>
        <v>0</v>
      </c>
      <c r="EB153" s="87" t="n">
        <f aca="false">IF(AND($U153&gt;EA$6,$U153&lt;=EB$6),+$T153,0)</f>
        <v>0</v>
      </c>
      <c r="EC153" s="87" t="n">
        <f aca="false">IF(AND($U153&gt;EB$6,$U153&lt;=EC$6),+$T153,0)</f>
        <v>0</v>
      </c>
      <c r="ED153" s="87" t="n">
        <f aca="false">IF(AND($U153&gt;EC$6,$U153&lt;=ED$6),+$T153,0)</f>
        <v>0</v>
      </c>
      <c r="EE153" s="87" t="n">
        <f aca="false">IF(AND($U153&gt;ED$6,$U153&lt;=EE$6),+$T153,0)</f>
        <v>0</v>
      </c>
      <c r="EF153" s="87" t="n">
        <f aca="false">IF(AND($U153&gt;EE$6,$U153&lt;=EF$6),+$T153,0)</f>
        <v>0</v>
      </c>
      <c r="EG153" s="87" t="n">
        <f aca="false">IF(AND($U153&gt;EF$6,$U153&lt;=EG$6),+$T153,0)</f>
        <v>0</v>
      </c>
      <c r="EH153" s="87" t="n">
        <f aca="false">IF(AND($U153&gt;EG$6,$U153&lt;=EH$6),+$T153,0)</f>
        <v>0</v>
      </c>
      <c r="EI153" s="87" t="n">
        <f aca="false">IF(AND($U153&gt;EH$6,$U153&lt;=EI$6),+$T153,0)</f>
        <v>0</v>
      </c>
      <c r="EJ153" s="87" t="n">
        <f aca="false">IF(AND($U153&gt;EI$6,$U153&lt;=EJ$6),+$T153,0)</f>
        <v>0</v>
      </c>
      <c r="EK153" s="87" t="n">
        <f aca="false">IF(AND($U153&gt;EJ$6,$U153&lt;=EK$6),+$T153,0)</f>
        <v>0</v>
      </c>
      <c r="EL153" s="87" t="n">
        <f aca="false">IF(AND($U153&gt;EK$6,$U153&lt;=EL$6),+$T153,0)</f>
        <v>0</v>
      </c>
      <c r="EM153" s="87" t="n">
        <f aca="false">IF(AND($U153&gt;EL$6,$U153&lt;=EM$6),+$T153,0)</f>
        <v>0</v>
      </c>
      <c r="EN153" s="87" t="n">
        <f aca="false">IF(AND($U153&gt;EM$6,$U153&lt;=EN$6),+$T153,0)</f>
        <v>0</v>
      </c>
      <c r="EO153" s="87" t="n">
        <f aca="false">IF(AND($U153&gt;EN$6,$U153&lt;=EO$6),+$T153,0)</f>
        <v>0</v>
      </c>
      <c r="EP153" s="87" t="n">
        <f aca="false">IF(AND($U153&gt;EO$6,$U153&lt;=EP$6),+$T153,0)</f>
        <v>0</v>
      </c>
      <c r="EQ153" s="87" t="n">
        <f aca="false">IF(AND($U153&gt;EP$6,$U153&lt;=EQ$6),+$T153,0)</f>
        <v>0</v>
      </c>
      <c r="ER153" s="87" t="n">
        <f aca="false">IF(AND($U153&gt;EQ$6,$U153&lt;=ER$6),+$T153,0)</f>
        <v>0</v>
      </c>
      <c r="ES153" s="87" t="n">
        <f aca="false">IF(AND($U153&gt;ER$6,$U153&lt;=ES$6),+$T153,0)</f>
        <v>0</v>
      </c>
      <c r="ET153" s="87" t="n">
        <f aca="false">IF(AND($U153&gt;ES$6,$U153&lt;=ET$6),+$T153,0)</f>
        <v>0</v>
      </c>
      <c r="EU153" s="87" t="n">
        <f aca="false">IF(AND($U153&gt;ET$6,$U153&lt;=EU$6),+$T153,0)</f>
        <v>0</v>
      </c>
      <c r="EV153" s="87" t="n">
        <f aca="false">IF(AND($U153&gt;EU$6,$U153&lt;=EV$6),+$T153,0)</f>
        <v>0</v>
      </c>
      <c r="EW153" s="87" t="n">
        <f aca="false">IF(AND($U153&gt;EV$6,$U153&lt;=EW$6),+$T153,0)</f>
        <v>0</v>
      </c>
      <c r="EX153" s="87" t="n">
        <f aca="false">IF(AND($U153&gt;EW$6,$U153&lt;=EX$6),+$T153,0)</f>
        <v>0</v>
      </c>
      <c r="EY153" s="87" t="n">
        <f aca="false">IF(AND($U153&gt;EX$6,$U153&lt;=EY$6),+$T153,0)</f>
        <v>0</v>
      </c>
      <c r="EZ153" s="87" t="n">
        <f aca="false">IF(AND($U153&gt;EY$6,$U153&lt;=EZ$6),+$T153,0)</f>
        <v>0</v>
      </c>
      <c r="FA153" s="87" t="n">
        <f aca="false">IF(AND($U153&gt;EZ$6,$U153&lt;=FA$6),+$T153,0)</f>
        <v>0</v>
      </c>
      <c r="FB153" s="87" t="n">
        <f aca="false">IF(AND($U153&gt;FA$6,$U153&lt;=FB$6),+$T153,0)</f>
        <v>0</v>
      </c>
      <c r="FC153" s="87" t="n">
        <f aca="false">IF(AND($U153&gt;FB$6,$U153&lt;=FC$6),+$T153,0)</f>
        <v>0</v>
      </c>
      <c r="FD153" s="87" t="n">
        <f aca="false">IF(AND($U153&gt;FC$6,$U153&lt;=FD$6),+$T153,0)</f>
        <v>0</v>
      </c>
      <c r="FE153" s="87" t="n">
        <f aca="false">IF(AND($U153&gt;FD$6,$U153&lt;=FE$6),+$T153,0)</f>
        <v>0</v>
      </c>
      <c r="FF153" s="87" t="n">
        <f aca="false">IF(AND($U153&gt;FE$6,$U153&lt;=FF$6),+$T153,0)</f>
        <v>0</v>
      </c>
      <c r="FG153" s="87" t="n">
        <f aca="false">IF(AND($U153&gt;FF$6,$U153&lt;=FG$6),+$T153,0)</f>
        <v>0</v>
      </c>
      <c r="FH153" s="87" t="n">
        <f aca="false">IF(AND($U153&gt;FG$6,$U153&lt;=FH$6),+$T153,0)</f>
        <v>0</v>
      </c>
      <c r="FI153" s="87" t="n">
        <f aca="false">IF(AND($U153&gt;FH$6,$U153&lt;=FI$6),+$T153,0)</f>
        <v>0</v>
      </c>
      <c r="FJ153" s="87" t="n">
        <f aca="false">IF(AND($U153&gt;FI$6,$U153&lt;=FJ$6),+$T153,0)</f>
        <v>0</v>
      </c>
      <c r="FK153" s="87" t="n">
        <f aca="false">IF(AND($U153&gt;FJ$6,$U153&lt;=FK$6),+$T153,0)</f>
        <v>0</v>
      </c>
      <c r="FL153" s="87" t="n">
        <f aca="false">IF(AND($U153&gt;FK$6,$U153&lt;=FL$6),+$T153,0)</f>
        <v>0</v>
      </c>
      <c r="FM153" s="87" t="n">
        <f aca="false">IF(AND($U153&gt;FL$6,$U153&lt;=FM$6),+$T153,0)</f>
        <v>0</v>
      </c>
      <c r="FN153" s="87" t="n">
        <f aca="false">IF(AND($U153&gt;FM$6,$U153&lt;=FN$6),+$T153,0)</f>
        <v>0</v>
      </c>
      <c r="FO153" s="87" t="n">
        <f aca="false">IF(AND($U153&gt;FN$6,$U153&lt;=FO$6),+$T153,0)</f>
        <v>0</v>
      </c>
      <c r="FP153" s="87" t="n">
        <f aca="false">IF(AND($U153&gt;FO$6,$U153&lt;=FP$6),+$T153,0)</f>
        <v>0</v>
      </c>
      <c r="FQ153" s="87" t="n">
        <f aca="false">IF(AND($U153&gt;FP$6,$U153&lt;=FQ$6),+$T153,0)</f>
        <v>0</v>
      </c>
      <c r="FR153" s="87" t="n">
        <f aca="false">IF(AND($U153&gt;FQ$6,$U153&lt;=FR$6),+$T153,0)</f>
        <v>0</v>
      </c>
      <c r="FS153" s="87" t="n">
        <f aca="false">IF(AND($U153&gt;FR$6,$U153&lt;=FS$6),+$T153,0)</f>
        <v>0</v>
      </c>
      <c r="FT153" s="87" t="n">
        <f aca="false">IF(AND($U153&gt;FS$6,$U153&lt;=FT$6),+$T153,0)</f>
        <v>0</v>
      </c>
      <c r="FU153" s="87" t="n">
        <f aca="false">IF(AND($U153&gt;FT$6,$U153&lt;=FU$6),+$T153,0)</f>
        <v>0</v>
      </c>
      <c r="FV153" s="87" t="n">
        <f aca="false">IF(AND($U153&gt;FU$6,$U153&lt;=FV$6),+$T153,0)</f>
        <v>0</v>
      </c>
      <c r="FW153" s="87" t="n">
        <f aca="false">IF(AND($U153&gt;FV$6,$U153&lt;=FW$6),+$T153,0)</f>
        <v>0</v>
      </c>
      <c r="FX153" s="87" t="n">
        <f aca="false">IF(AND($U153&gt;FW$6,$U153&lt;=FX$6),+$T153,0)</f>
        <v>0</v>
      </c>
      <c r="FY153" s="87" t="n">
        <f aca="false">IF(AND($U153&gt;FX$6,$U153&lt;=FY$6),+$T153,0)</f>
        <v>0</v>
      </c>
      <c r="FZ153" s="87" t="n">
        <f aca="false">IF(AND($U153&gt;FY$6,$U153&lt;=FZ$6),+$T153,0)</f>
        <v>0</v>
      </c>
      <c r="GA153" s="87" t="n">
        <f aca="false">IF(AND($U153&gt;FZ$6,$U153&lt;=GA$6),+$T153,0)</f>
        <v>0</v>
      </c>
      <c r="GB153" s="87" t="n">
        <f aca="false">IF(AND($U153&gt;GA$6,$U153&lt;=GB$6),+$T153,0)</f>
        <v>0</v>
      </c>
      <c r="GC153" s="18"/>
      <c r="GD153" s="65" t="n">
        <f aca="false">SUM($X153:$GC153)</f>
        <v>250</v>
      </c>
      <c r="GE153" s="65" t="n">
        <f aca="false">+GD153-T153</f>
        <v>0</v>
      </c>
      <c r="GF153" s="18"/>
      <c r="GG153" s="18"/>
      <c r="GH153" s="18"/>
      <c r="GI153" s="18"/>
      <c r="GJ153" s="18"/>
      <c r="GK153" s="18"/>
      <c r="GL153" s="18"/>
      <c r="GM153" s="18"/>
      <c r="GN153" s="18"/>
      <c r="GO153" s="18"/>
      <c r="GP153" s="18"/>
      <c r="GQ153" s="18"/>
      <c r="GR153" s="18"/>
      <c r="GS153" s="18"/>
      <c r="GT153" s="18"/>
      <c r="GU153" s="18"/>
      <c r="GV153" s="18"/>
      <c r="GW153" s="18"/>
      <c r="GX153" s="18"/>
      <c r="GY153" s="18"/>
      <c r="GZ153" s="18"/>
      <c r="HA153" s="18"/>
      <c r="HB153" s="18"/>
      <c r="HC153" s="18"/>
      <c r="HD153" s="18"/>
      <c r="HE153" s="18"/>
      <c r="HF153" s="18"/>
      <c r="HG153" s="18"/>
      <c r="HH153" s="18"/>
      <c r="HI153" s="18"/>
      <c r="HJ153" s="18"/>
      <c r="HK153" s="18"/>
      <c r="HL153" s="18"/>
      <c r="HM153" s="18"/>
      <c r="HN153" s="18"/>
      <c r="HO153" s="18"/>
      <c r="HP153" s="18"/>
      <c r="HQ153" s="18"/>
      <c r="HR153" s="18"/>
      <c r="HS153" s="18"/>
      <c r="HT153" s="18"/>
      <c r="HU153" s="18"/>
      <c r="HV153" s="18"/>
      <c r="HW153" s="18"/>
      <c r="HX153" s="18"/>
      <c r="HY153" s="18"/>
      <c r="HZ153" s="18"/>
      <c r="IA153" s="18"/>
      <c r="IB153" s="18"/>
      <c r="IC153" s="18"/>
      <c r="ID153" s="18"/>
      <c r="IE153" s="18"/>
      <c r="IF153" s="18"/>
      <c r="IG153" s="18"/>
      <c r="IH153" s="18"/>
      <c r="II153" s="18"/>
      <c r="IJ153" s="18"/>
      <c r="IK153" s="18"/>
      <c r="IL153" s="18"/>
      <c r="IM153" s="18"/>
      <c r="IN153" s="18"/>
      <c r="IO153" s="18"/>
      <c r="IP153" s="18"/>
      <c r="IQ153" s="18"/>
      <c r="IR153" s="18"/>
      <c r="IS153" s="18"/>
      <c r="IT153" s="18"/>
      <c r="IU153" s="18"/>
      <c r="IV153" s="18"/>
      <c r="IW153" s="18"/>
    </row>
    <row r="154" customFormat="false" ht="12.75" hidden="false" customHeight="false" outlineLevel="0" collapsed="false">
      <c r="A154" s="54"/>
      <c r="B154" s="86" t="s">
        <v>260</v>
      </c>
      <c r="C154" s="97" t="s">
        <v>256</v>
      </c>
      <c r="D154" s="98" t="s">
        <v>280</v>
      </c>
      <c r="E154" s="0" t="s">
        <v>302</v>
      </c>
      <c r="F154" s="99" t="n">
        <v>37134</v>
      </c>
      <c r="H154" s="88" t="s">
        <v>398</v>
      </c>
      <c r="I154" s="46" t="s">
        <v>238</v>
      </c>
      <c r="J154" s="0" t="s">
        <v>256</v>
      </c>
      <c r="K154" s="39"/>
      <c r="L154" s="101" t="s">
        <v>284</v>
      </c>
      <c r="M154" s="35"/>
      <c r="N154" s="35"/>
      <c r="O154" s="35"/>
      <c r="P154" s="35"/>
      <c r="Q154" s="35"/>
      <c r="R154" s="110" t="n">
        <v>12.132</v>
      </c>
      <c r="S154" s="101" t="s">
        <v>288</v>
      </c>
      <c r="T154" s="110" t="n">
        <v>12.132</v>
      </c>
      <c r="U154" s="104" t="n">
        <v>37256</v>
      </c>
      <c r="V154" s="18"/>
      <c r="W154" s="18"/>
      <c r="X154" s="87" t="n">
        <f aca="false">IF(AND($U154&gt;W$6,$U154&lt;=X$6),+$T154,0)</f>
        <v>0</v>
      </c>
      <c r="Y154" s="87" t="n">
        <f aca="false">IF(AND($U154&gt;X$6,$U154&lt;=Y$6),+$T154,0)</f>
        <v>12.132</v>
      </c>
      <c r="Z154" s="87" t="n">
        <f aca="false">IF(AND($U154&gt;Y$6,$U154&lt;=Z$6),+$T154,0)</f>
        <v>0</v>
      </c>
      <c r="AA154" s="87" t="n">
        <f aca="false">IF(AND($U154&gt;Z$6,$U154&lt;=AA$6),+$T154,0)</f>
        <v>0</v>
      </c>
      <c r="AB154" s="87" t="n">
        <f aca="false">IF(AND($U154&gt;AA$6,$U154&lt;=AB$6),+$T154,0)</f>
        <v>0</v>
      </c>
      <c r="AC154" s="87" t="n">
        <f aca="false">IF(AND($U154&gt;AB$6,$U154&lt;=AC$6),+$T154,0)</f>
        <v>0</v>
      </c>
      <c r="AD154" s="87" t="n">
        <f aca="false">IF(AND($U154&gt;AC$6,$U154&lt;=AD$6),+$T154,0)</f>
        <v>0</v>
      </c>
      <c r="AE154" s="87" t="n">
        <f aca="false">IF(AND($U154&gt;AD$6,$U154&lt;=AE$6),+$T154,0)</f>
        <v>0</v>
      </c>
      <c r="AF154" s="87" t="n">
        <f aca="false">IF(AND($U154&gt;AE$6,$U154&lt;=AF$6),+$T154,0)</f>
        <v>0</v>
      </c>
      <c r="AG154" s="87" t="n">
        <f aca="false">IF(AND($U154&gt;AF$6,$U154&lt;=AG$6),+$T154,0)</f>
        <v>0</v>
      </c>
      <c r="AH154" s="87" t="n">
        <f aca="false">IF(AND($U154&gt;AG$6,$U154&lt;=AH$6),+$T154,0)</f>
        <v>0</v>
      </c>
      <c r="AI154" s="87" t="n">
        <f aca="false">IF(AND($U154&gt;AH$6,$U154&lt;=AI$6),+$T154,0)</f>
        <v>0</v>
      </c>
      <c r="AJ154" s="87" t="n">
        <f aca="false">IF(AND($U154&gt;AI$6,$U154&lt;=AJ$6),+$T154,0)</f>
        <v>0</v>
      </c>
      <c r="AK154" s="87" t="n">
        <f aca="false">IF(AND($U154&gt;AJ$6,$U154&lt;=AK$6),+$T154,0)</f>
        <v>0</v>
      </c>
      <c r="AL154" s="87" t="n">
        <f aca="false">IF(AND($U154&gt;AK$6,$U154&lt;=AL$6),+$T154,0)</f>
        <v>0</v>
      </c>
      <c r="AM154" s="87" t="n">
        <f aca="false">IF(AND($U154&gt;AL$6,$U154&lt;=AM$6),+$T154,0)</f>
        <v>0</v>
      </c>
      <c r="AN154" s="87" t="n">
        <f aca="false">IF(AND($U154&gt;AM$6,$U154&lt;=AN$6),+$T154,0)</f>
        <v>0</v>
      </c>
      <c r="AO154" s="87" t="n">
        <f aca="false">IF(AND($U154&gt;AN$6,$U154&lt;=AO$6),+$T154,0)</f>
        <v>0</v>
      </c>
      <c r="AP154" s="87" t="n">
        <f aca="false">IF(AND($U154&gt;AO$6,$U154&lt;=AP$6),+$T154,0)</f>
        <v>0</v>
      </c>
      <c r="AQ154" s="87" t="n">
        <f aca="false">IF(AND($U154&gt;AP$6,$U154&lt;=AQ$6),+$T154,0)</f>
        <v>0</v>
      </c>
      <c r="AR154" s="87" t="n">
        <f aca="false">IF(AND($U154&gt;AQ$6,$U154&lt;=AR$6),+$T154,0)</f>
        <v>0</v>
      </c>
      <c r="AS154" s="87" t="n">
        <f aca="false">IF(AND($U154&gt;AR$6,$U154&lt;=AS$6),+$T154,0)</f>
        <v>0</v>
      </c>
      <c r="AT154" s="87" t="n">
        <f aca="false">IF(AND($U154&gt;AS$6,$U154&lt;=AT$6),+$T154,0)</f>
        <v>0</v>
      </c>
      <c r="AU154" s="87" t="n">
        <f aca="false">IF(AND($U154&gt;AT$6,$U154&lt;=AU$6),+$T154,0)</f>
        <v>0</v>
      </c>
      <c r="AV154" s="87" t="n">
        <f aca="false">IF(AND($U154&gt;AU$6,$U154&lt;=AV$6),+$T154,0)</f>
        <v>0</v>
      </c>
      <c r="AW154" s="87" t="n">
        <f aca="false">IF(AND($U154&gt;AV$6,$U154&lt;=AW$6),+$T154,0)</f>
        <v>0</v>
      </c>
      <c r="AX154" s="87" t="n">
        <f aca="false">IF(AND($U154&gt;AW$6,$U154&lt;=AX$6),+$T154,0)</f>
        <v>0</v>
      </c>
      <c r="AY154" s="87" t="n">
        <f aca="false">IF(AND($U154&gt;AX$6,$U154&lt;=AY$6),+$T154,0)</f>
        <v>0</v>
      </c>
      <c r="AZ154" s="87" t="n">
        <f aca="false">IF(AND($U154&gt;AY$6,$U154&lt;=AZ$6),+$T154,0)</f>
        <v>0</v>
      </c>
      <c r="BA154" s="87" t="n">
        <f aca="false">IF(AND($U154&gt;AZ$6,$U154&lt;=BA$6),+$T154,0)</f>
        <v>0</v>
      </c>
      <c r="BB154" s="87" t="n">
        <f aca="false">IF(AND($U154&gt;BA$6,$U154&lt;=BB$6),+$T154,0)</f>
        <v>0</v>
      </c>
      <c r="BC154" s="87" t="n">
        <f aca="false">IF(AND($U154&gt;BB$6,$U154&lt;=BC$6),+$T154,0)</f>
        <v>0</v>
      </c>
      <c r="BD154" s="87" t="n">
        <f aca="false">IF(AND($U154&gt;BC$6,$U154&lt;=BD$6),+$T154,0)</f>
        <v>0</v>
      </c>
      <c r="BE154" s="87" t="n">
        <f aca="false">IF(AND($U154&gt;BD$6,$U154&lt;=BE$6),+$T154,0)</f>
        <v>0</v>
      </c>
      <c r="BF154" s="87" t="n">
        <f aca="false">IF(AND($U154&gt;BE$6,$U154&lt;=BF$6),+$T154,0)</f>
        <v>0</v>
      </c>
      <c r="BG154" s="87" t="n">
        <f aca="false">IF(AND($U154&gt;BF$6,$U154&lt;=BG$6),+$T154,0)</f>
        <v>0</v>
      </c>
      <c r="BH154" s="87" t="n">
        <f aca="false">IF(AND($U154&gt;BG$6,$U154&lt;=BH$6),+$T154,0)</f>
        <v>0</v>
      </c>
      <c r="BI154" s="87" t="n">
        <f aca="false">IF(AND($U154&gt;BH$6,$U154&lt;=BI$6),+$T154,0)</f>
        <v>0</v>
      </c>
      <c r="BJ154" s="87" t="n">
        <f aca="false">IF(AND($U154&gt;BI$6,$U154&lt;=BJ$6),+$T154,0)</f>
        <v>0</v>
      </c>
      <c r="BK154" s="87" t="n">
        <f aca="false">IF(AND($U154&gt;BJ$6,$U154&lt;=BK$6),+$T154,0)</f>
        <v>0</v>
      </c>
      <c r="BL154" s="87" t="n">
        <f aca="false">IF(AND($U154&gt;BK$6,$U154&lt;=BL$6),+$T154,0)</f>
        <v>0</v>
      </c>
      <c r="BM154" s="87" t="n">
        <f aca="false">IF(AND($U154&gt;BL$6,$U154&lt;=BM$6),+$T154,0)</f>
        <v>0</v>
      </c>
      <c r="BN154" s="87" t="n">
        <f aca="false">IF(AND($U154&gt;BM$6,$U154&lt;=BN$6),+$T154,0)</f>
        <v>0</v>
      </c>
      <c r="BO154" s="87" t="n">
        <f aca="false">IF(AND($U154&gt;BN$6,$U154&lt;=BO$6),+$T154,0)</f>
        <v>0</v>
      </c>
      <c r="BP154" s="87" t="n">
        <f aca="false">IF(AND($U154&gt;BO$6,$U154&lt;=BP$6),+$T154,0)</f>
        <v>0</v>
      </c>
      <c r="BQ154" s="87" t="n">
        <f aca="false">IF(AND($U154&gt;BP$6,$U154&lt;=BQ$6),+$T154,0)</f>
        <v>0</v>
      </c>
      <c r="BR154" s="87" t="n">
        <f aca="false">IF(AND($U154&gt;BQ$6,$U154&lt;=BR$6),+$T154,0)</f>
        <v>0</v>
      </c>
      <c r="BS154" s="87" t="n">
        <f aca="false">IF(AND($U154&gt;BR$6,$U154&lt;=BS$6),+$T154,0)</f>
        <v>0</v>
      </c>
      <c r="BT154" s="87" t="n">
        <f aca="false">IF(AND($U154&gt;BS$6,$U154&lt;=BT$6),+$T154,0)</f>
        <v>0</v>
      </c>
      <c r="BU154" s="87" t="n">
        <f aca="false">IF(AND($U154&gt;BT$6,$U154&lt;=BU$6),+$T154,0)</f>
        <v>0</v>
      </c>
      <c r="BV154" s="87" t="n">
        <f aca="false">IF(AND($U154&gt;BU$6,$U154&lt;=BV$6),+$T154,0)</f>
        <v>0</v>
      </c>
      <c r="BW154" s="87" t="n">
        <f aca="false">IF(AND($U154&gt;BV$6,$U154&lt;=BW$6),+$T154,0)</f>
        <v>0</v>
      </c>
      <c r="BX154" s="87" t="n">
        <f aca="false">IF(AND($U154&gt;BW$6,$U154&lt;=BX$6),+$T154,0)</f>
        <v>0</v>
      </c>
      <c r="BY154" s="87" t="n">
        <f aca="false">IF(AND($U154&gt;BX$6,$U154&lt;=BY$6),+$T154,0)</f>
        <v>0</v>
      </c>
      <c r="BZ154" s="87" t="n">
        <f aca="false">IF(AND($U154&gt;BY$6,$U154&lt;=BZ$6),+$T154,0)</f>
        <v>0</v>
      </c>
      <c r="CA154" s="87" t="n">
        <f aca="false">IF(AND($U154&gt;BZ$6,$U154&lt;=CA$6),+$T154,0)</f>
        <v>0</v>
      </c>
      <c r="CB154" s="87" t="n">
        <f aca="false">IF(AND($U154&gt;CA$6,$U154&lt;=CB$6),+$T154,0)</f>
        <v>0</v>
      </c>
      <c r="CC154" s="87" t="n">
        <f aca="false">IF(AND($U154&gt;CB$6,$U154&lt;=CC$6),+$T154,0)</f>
        <v>0</v>
      </c>
      <c r="CD154" s="87" t="n">
        <f aca="false">IF(AND($U154&gt;CC$6,$U154&lt;=CD$6),+$T154,0)</f>
        <v>0</v>
      </c>
      <c r="CE154" s="87" t="n">
        <f aca="false">IF(AND($U154&gt;CD$6,$U154&lt;=CE$6),+$T154,0)</f>
        <v>0</v>
      </c>
      <c r="CF154" s="87" t="n">
        <f aca="false">IF(AND($U154&gt;CE$6,$U154&lt;=CF$6),+$T154,0)</f>
        <v>0</v>
      </c>
      <c r="CG154" s="87" t="n">
        <f aca="false">IF(AND($U154&gt;CF$6,$U154&lt;=CG$6),+$T154,0)</f>
        <v>0</v>
      </c>
      <c r="CH154" s="87" t="n">
        <f aca="false">IF(AND($U154&gt;CG$6,$U154&lt;=CH$6),+$T154,0)</f>
        <v>0</v>
      </c>
      <c r="CI154" s="87" t="n">
        <f aca="false">IF(AND($U154&gt;CH$6,$U154&lt;=CI$6),+$T154,0)</f>
        <v>0</v>
      </c>
      <c r="CJ154" s="87" t="n">
        <f aca="false">IF(AND($U154&gt;CI$6,$U154&lt;=CJ$6),+$T154,0)</f>
        <v>0</v>
      </c>
      <c r="CK154" s="87" t="n">
        <f aca="false">IF(AND($U154&gt;CJ$6,$U154&lt;=CK$6),+$T154,0)</f>
        <v>0</v>
      </c>
      <c r="CL154" s="87" t="n">
        <f aca="false">IF(AND($U154&gt;CK$6,$U154&lt;=CL$6),+$T154,0)</f>
        <v>0</v>
      </c>
      <c r="CM154" s="87" t="n">
        <f aca="false">IF(AND($U154&gt;CL$6,$U154&lt;=CM$6),+$T154,0)</f>
        <v>0</v>
      </c>
      <c r="CN154" s="87" t="n">
        <f aca="false">IF(AND($U154&gt;CM$6,$U154&lt;=CN$6),+$T154,0)</f>
        <v>0</v>
      </c>
      <c r="CO154" s="87" t="n">
        <f aca="false">IF(AND($U154&gt;CN$6,$U154&lt;=CO$6),+$T154,0)</f>
        <v>0</v>
      </c>
      <c r="CP154" s="87" t="n">
        <f aca="false">IF(AND($U154&gt;CO$6,$U154&lt;=CP$6),+$T154,0)</f>
        <v>0</v>
      </c>
      <c r="CQ154" s="87" t="n">
        <f aca="false">IF(AND($U154&gt;CP$6,$U154&lt;=CQ$6),+$T154,0)</f>
        <v>0</v>
      </c>
      <c r="CR154" s="87" t="n">
        <f aca="false">IF(AND($U154&gt;CQ$6,$U154&lt;=CR$6),+$T154,0)</f>
        <v>0</v>
      </c>
      <c r="CS154" s="87" t="n">
        <f aca="false">IF(AND($U154&gt;CR$6,$U154&lt;=CS$6),+$T154,0)</f>
        <v>0</v>
      </c>
      <c r="CT154" s="87" t="n">
        <f aca="false">IF(AND($U154&gt;CS$6,$U154&lt;=CT$6),+$T154,0)</f>
        <v>0</v>
      </c>
      <c r="CU154" s="87" t="n">
        <f aca="false">IF(AND($U154&gt;CT$6,$U154&lt;=CU$6),+$T154,0)</f>
        <v>0</v>
      </c>
      <c r="CV154" s="87" t="n">
        <f aca="false">IF(AND($U154&gt;CU$6,$U154&lt;=CV$6),+$T154,0)</f>
        <v>0</v>
      </c>
      <c r="CW154" s="87" t="n">
        <f aca="false">IF(AND($U154&gt;CV$6,$U154&lt;=CW$6),+$T154,0)</f>
        <v>0</v>
      </c>
      <c r="CX154" s="87" t="n">
        <f aca="false">IF(AND($U154&gt;CW$6,$U154&lt;=CX$6),+$T154,0)</f>
        <v>0</v>
      </c>
      <c r="CY154" s="87" t="n">
        <f aca="false">IF(AND($U154&gt;CX$6,$U154&lt;=CY$6),+$T154,0)</f>
        <v>0</v>
      </c>
      <c r="CZ154" s="87" t="n">
        <f aca="false">IF(AND($U154&gt;CY$6,$U154&lt;=CZ$6),+$T154,0)</f>
        <v>0</v>
      </c>
      <c r="DA154" s="87" t="n">
        <f aca="false">IF(AND($U154&gt;CZ$6,$U154&lt;=DA$6),+$T154,0)</f>
        <v>0</v>
      </c>
      <c r="DB154" s="87" t="n">
        <f aca="false">IF(AND($U154&gt;DA$6,$U154&lt;=DB$6),+$T154,0)</f>
        <v>0</v>
      </c>
      <c r="DC154" s="87" t="n">
        <f aca="false">IF(AND($U154&gt;DB$6,$U154&lt;=DC$6),+$T154,0)</f>
        <v>0</v>
      </c>
      <c r="DD154" s="87" t="n">
        <f aca="false">IF(AND($U154&gt;DC$6,$U154&lt;=DD$6),+$T154,0)</f>
        <v>0</v>
      </c>
      <c r="DE154" s="87" t="n">
        <f aca="false">IF(AND($U154&gt;DD$6,$U154&lt;=DE$6),+$T154,0)</f>
        <v>0</v>
      </c>
      <c r="DF154" s="87" t="n">
        <f aca="false">IF(AND($U154&gt;DE$6,$U154&lt;=DF$6),+$T154,0)</f>
        <v>0</v>
      </c>
      <c r="DG154" s="87" t="n">
        <f aca="false">IF(AND($U154&gt;DF$6,$U154&lt;=DG$6),+$T154,0)</f>
        <v>0</v>
      </c>
      <c r="DH154" s="87" t="n">
        <f aca="false">IF(AND($U154&gt;DG$6,$U154&lt;=DH$6),+$T154,0)</f>
        <v>0</v>
      </c>
      <c r="DI154" s="87" t="n">
        <f aca="false">IF(AND($U154&gt;DH$6,$U154&lt;=DI$6),+$T154,0)</f>
        <v>0</v>
      </c>
      <c r="DJ154" s="87" t="n">
        <f aca="false">IF(AND($U154&gt;DI$6,$U154&lt;=DJ$6),+$T154,0)</f>
        <v>0</v>
      </c>
      <c r="DK154" s="87" t="n">
        <f aca="false">IF(AND($U154&gt;DJ$6,$U154&lt;=DK$6),+$T154,0)</f>
        <v>0</v>
      </c>
      <c r="DL154" s="87" t="n">
        <f aca="false">IF(AND($U154&gt;DK$6,$U154&lt;=DL$6),+$T154,0)</f>
        <v>0</v>
      </c>
      <c r="DM154" s="87" t="n">
        <f aca="false">IF(AND($U154&gt;DL$6,$U154&lt;=DM$6),+$T154,0)</f>
        <v>0</v>
      </c>
      <c r="DN154" s="87" t="n">
        <f aca="false">IF(AND($U154&gt;DM$6,$U154&lt;=DN$6),+$T154,0)</f>
        <v>0</v>
      </c>
      <c r="DO154" s="87" t="n">
        <f aca="false">IF(AND($U154&gt;DN$6,$U154&lt;=DO$6),+$T154,0)</f>
        <v>0</v>
      </c>
      <c r="DP154" s="87" t="n">
        <f aca="false">IF(AND($U154&gt;DO$6,$U154&lt;=DP$6),+$T154,0)</f>
        <v>0</v>
      </c>
      <c r="DQ154" s="87" t="n">
        <f aca="false">IF(AND($U154&gt;DP$6,$U154&lt;=DQ$6),+$T154,0)</f>
        <v>0</v>
      </c>
      <c r="DR154" s="87" t="n">
        <f aca="false">IF(AND($U154&gt;DQ$6,$U154&lt;=DR$6),+$T154,0)</f>
        <v>0</v>
      </c>
      <c r="DS154" s="87" t="n">
        <f aca="false">IF(AND($U154&gt;DR$6,$U154&lt;=DS$6),+$T154,0)</f>
        <v>0</v>
      </c>
      <c r="DT154" s="87" t="n">
        <f aca="false">IF(AND($U154&gt;DS$6,$U154&lt;=DT$6),+$T154,0)</f>
        <v>0</v>
      </c>
      <c r="DU154" s="87" t="n">
        <f aca="false">IF(AND($U154&gt;DT$6,$U154&lt;=DU$6),+$T154,0)</f>
        <v>0</v>
      </c>
      <c r="DV154" s="87" t="n">
        <f aca="false">IF(AND($U154&gt;DU$6,$U154&lt;=DV$6),+$T154,0)</f>
        <v>0</v>
      </c>
      <c r="DW154" s="87" t="n">
        <f aca="false">IF(AND($U154&gt;DV$6,$U154&lt;=DW$6),+$T154,0)</f>
        <v>0</v>
      </c>
      <c r="DX154" s="87" t="n">
        <f aca="false">IF(AND($U154&gt;DW$6,$U154&lt;=DX$6),+$T154,0)</f>
        <v>0</v>
      </c>
      <c r="DY154" s="87" t="n">
        <f aca="false">IF(AND($U154&gt;DX$6,$U154&lt;=DY$6),+$T154,0)</f>
        <v>0</v>
      </c>
      <c r="DZ154" s="87" t="n">
        <f aca="false">IF(AND($U154&gt;DY$6,$U154&lt;=DZ$6),+$T154,0)</f>
        <v>0</v>
      </c>
      <c r="EA154" s="87" t="n">
        <f aca="false">IF(AND($U154&gt;DZ$6,$U154&lt;=EA$6),+$T154,0)</f>
        <v>0</v>
      </c>
      <c r="EB154" s="87" t="n">
        <f aca="false">IF(AND($U154&gt;EA$6,$U154&lt;=EB$6),+$T154,0)</f>
        <v>0</v>
      </c>
      <c r="EC154" s="87" t="n">
        <f aca="false">IF(AND($U154&gt;EB$6,$U154&lt;=EC$6),+$T154,0)</f>
        <v>0</v>
      </c>
      <c r="ED154" s="87" t="n">
        <f aca="false">IF(AND($U154&gt;EC$6,$U154&lt;=ED$6),+$T154,0)</f>
        <v>0</v>
      </c>
      <c r="EE154" s="87" t="n">
        <f aca="false">IF(AND($U154&gt;ED$6,$U154&lt;=EE$6),+$T154,0)</f>
        <v>0</v>
      </c>
      <c r="EF154" s="87" t="n">
        <f aca="false">IF(AND($U154&gt;EE$6,$U154&lt;=EF$6),+$T154,0)</f>
        <v>0</v>
      </c>
      <c r="EG154" s="87" t="n">
        <f aca="false">IF(AND($U154&gt;EF$6,$U154&lt;=EG$6),+$T154,0)</f>
        <v>0</v>
      </c>
      <c r="EH154" s="87" t="n">
        <f aca="false">IF(AND($U154&gt;EG$6,$U154&lt;=EH$6),+$T154,0)</f>
        <v>0</v>
      </c>
      <c r="EI154" s="87" t="n">
        <f aca="false">IF(AND($U154&gt;EH$6,$U154&lt;=EI$6),+$T154,0)</f>
        <v>0</v>
      </c>
      <c r="EJ154" s="87" t="n">
        <f aca="false">IF(AND($U154&gt;EI$6,$U154&lt;=EJ$6),+$T154,0)</f>
        <v>0</v>
      </c>
      <c r="EK154" s="87" t="n">
        <f aca="false">IF(AND($U154&gt;EJ$6,$U154&lt;=EK$6),+$T154,0)</f>
        <v>0</v>
      </c>
      <c r="EL154" s="87" t="n">
        <f aca="false">IF(AND($U154&gt;EK$6,$U154&lt;=EL$6),+$T154,0)</f>
        <v>0</v>
      </c>
      <c r="EM154" s="87" t="n">
        <f aca="false">IF(AND($U154&gt;EL$6,$U154&lt;=EM$6),+$T154,0)</f>
        <v>0</v>
      </c>
      <c r="EN154" s="87" t="n">
        <f aca="false">IF(AND($U154&gt;EM$6,$U154&lt;=EN$6),+$T154,0)</f>
        <v>0</v>
      </c>
      <c r="EO154" s="87" t="n">
        <f aca="false">IF(AND($U154&gt;EN$6,$U154&lt;=EO$6),+$T154,0)</f>
        <v>0</v>
      </c>
      <c r="EP154" s="87" t="n">
        <f aca="false">IF(AND($U154&gt;EO$6,$U154&lt;=EP$6),+$T154,0)</f>
        <v>0</v>
      </c>
      <c r="EQ154" s="87" t="n">
        <f aca="false">IF(AND($U154&gt;EP$6,$U154&lt;=EQ$6),+$T154,0)</f>
        <v>0</v>
      </c>
      <c r="ER154" s="87" t="n">
        <f aca="false">IF(AND($U154&gt;EQ$6,$U154&lt;=ER$6),+$T154,0)</f>
        <v>0</v>
      </c>
      <c r="ES154" s="87" t="n">
        <f aca="false">IF(AND($U154&gt;ER$6,$U154&lt;=ES$6),+$T154,0)</f>
        <v>0</v>
      </c>
      <c r="ET154" s="87" t="n">
        <f aca="false">IF(AND($U154&gt;ES$6,$U154&lt;=ET$6),+$T154,0)</f>
        <v>0</v>
      </c>
      <c r="EU154" s="87" t="n">
        <f aca="false">IF(AND($U154&gt;ET$6,$U154&lt;=EU$6),+$T154,0)</f>
        <v>0</v>
      </c>
      <c r="EV154" s="87" t="n">
        <f aca="false">IF(AND($U154&gt;EU$6,$U154&lt;=EV$6),+$T154,0)</f>
        <v>0</v>
      </c>
      <c r="EW154" s="87" t="n">
        <f aca="false">IF(AND($U154&gt;EV$6,$U154&lt;=EW$6),+$T154,0)</f>
        <v>0</v>
      </c>
      <c r="EX154" s="87" t="n">
        <f aca="false">IF(AND($U154&gt;EW$6,$U154&lt;=EX$6),+$T154,0)</f>
        <v>0</v>
      </c>
      <c r="EY154" s="87" t="n">
        <f aca="false">IF(AND($U154&gt;EX$6,$U154&lt;=EY$6),+$T154,0)</f>
        <v>0</v>
      </c>
      <c r="EZ154" s="87" t="n">
        <f aca="false">IF(AND($U154&gt;EY$6,$U154&lt;=EZ$6),+$T154,0)</f>
        <v>0</v>
      </c>
      <c r="FA154" s="87" t="n">
        <f aca="false">IF(AND($U154&gt;EZ$6,$U154&lt;=FA$6),+$T154,0)</f>
        <v>0</v>
      </c>
      <c r="FB154" s="87" t="n">
        <f aca="false">IF(AND($U154&gt;FA$6,$U154&lt;=FB$6),+$T154,0)</f>
        <v>0</v>
      </c>
      <c r="FC154" s="87" t="n">
        <f aca="false">IF(AND($U154&gt;FB$6,$U154&lt;=FC$6),+$T154,0)</f>
        <v>0</v>
      </c>
      <c r="FD154" s="87" t="n">
        <f aca="false">IF(AND($U154&gt;FC$6,$U154&lt;=FD$6),+$T154,0)</f>
        <v>0</v>
      </c>
      <c r="FE154" s="87" t="n">
        <f aca="false">IF(AND($U154&gt;FD$6,$U154&lt;=FE$6),+$T154,0)</f>
        <v>0</v>
      </c>
      <c r="FF154" s="87" t="n">
        <f aca="false">IF(AND($U154&gt;FE$6,$U154&lt;=FF$6),+$T154,0)</f>
        <v>0</v>
      </c>
      <c r="FG154" s="87" t="n">
        <f aca="false">IF(AND($U154&gt;FF$6,$U154&lt;=FG$6),+$T154,0)</f>
        <v>0</v>
      </c>
      <c r="FH154" s="87" t="n">
        <f aca="false">IF(AND($U154&gt;FG$6,$U154&lt;=FH$6),+$T154,0)</f>
        <v>0</v>
      </c>
      <c r="FI154" s="87" t="n">
        <f aca="false">IF(AND($U154&gt;FH$6,$U154&lt;=FI$6),+$T154,0)</f>
        <v>0</v>
      </c>
      <c r="FJ154" s="87" t="n">
        <f aca="false">IF(AND($U154&gt;FI$6,$U154&lt;=FJ$6),+$T154,0)</f>
        <v>0</v>
      </c>
      <c r="FK154" s="87" t="n">
        <f aca="false">IF(AND($U154&gt;FJ$6,$U154&lt;=FK$6),+$T154,0)</f>
        <v>0</v>
      </c>
      <c r="FL154" s="87" t="n">
        <f aca="false">IF(AND($U154&gt;FK$6,$U154&lt;=FL$6),+$T154,0)</f>
        <v>0</v>
      </c>
      <c r="FM154" s="87" t="n">
        <f aca="false">IF(AND($U154&gt;FL$6,$U154&lt;=FM$6),+$T154,0)</f>
        <v>0</v>
      </c>
      <c r="FN154" s="87" t="n">
        <f aca="false">IF(AND($U154&gt;FM$6,$U154&lt;=FN$6),+$T154,0)</f>
        <v>0</v>
      </c>
      <c r="FO154" s="87" t="n">
        <f aca="false">IF(AND($U154&gt;FN$6,$U154&lt;=FO$6),+$T154,0)</f>
        <v>0</v>
      </c>
      <c r="FP154" s="87" t="n">
        <f aca="false">IF(AND($U154&gt;FO$6,$U154&lt;=FP$6),+$T154,0)</f>
        <v>0</v>
      </c>
      <c r="FQ154" s="87" t="n">
        <f aca="false">IF(AND($U154&gt;FP$6,$U154&lt;=FQ$6),+$T154,0)</f>
        <v>0</v>
      </c>
      <c r="FR154" s="87" t="n">
        <f aca="false">IF(AND($U154&gt;FQ$6,$U154&lt;=FR$6),+$T154,0)</f>
        <v>0</v>
      </c>
      <c r="FS154" s="87" t="n">
        <f aca="false">IF(AND($U154&gt;FR$6,$U154&lt;=FS$6),+$T154,0)</f>
        <v>0</v>
      </c>
      <c r="FT154" s="87" t="n">
        <f aca="false">IF(AND($U154&gt;FS$6,$U154&lt;=FT$6),+$T154,0)</f>
        <v>0</v>
      </c>
      <c r="FU154" s="87" t="n">
        <f aca="false">IF(AND($U154&gt;FT$6,$U154&lt;=FU$6),+$T154,0)</f>
        <v>0</v>
      </c>
      <c r="FV154" s="87" t="n">
        <f aca="false">IF(AND($U154&gt;FU$6,$U154&lt;=FV$6),+$T154,0)</f>
        <v>0</v>
      </c>
      <c r="FW154" s="87" t="n">
        <f aca="false">IF(AND($U154&gt;FV$6,$U154&lt;=FW$6),+$T154,0)</f>
        <v>0</v>
      </c>
      <c r="FX154" s="87" t="n">
        <f aca="false">IF(AND($U154&gt;FW$6,$U154&lt;=FX$6),+$T154,0)</f>
        <v>0</v>
      </c>
      <c r="FY154" s="87" t="n">
        <f aca="false">IF(AND($U154&gt;FX$6,$U154&lt;=FY$6),+$T154,0)</f>
        <v>0</v>
      </c>
      <c r="FZ154" s="87" t="n">
        <f aca="false">IF(AND($U154&gt;FY$6,$U154&lt;=FZ$6),+$T154,0)</f>
        <v>0</v>
      </c>
      <c r="GA154" s="87" t="n">
        <f aca="false">IF(AND($U154&gt;FZ$6,$U154&lt;=GA$6),+$T154,0)</f>
        <v>0</v>
      </c>
      <c r="GB154" s="87" t="n">
        <f aca="false">IF(AND($U154&gt;GA$6,$U154&lt;=GB$6),+$T154,0)</f>
        <v>0</v>
      </c>
      <c r="GC154" s="18"/>
      <c r="GD154" s="65" t="n">
        <f aca="false">SUM($X154:$GC154)</f>
        <v>12.132</v>
      </c>
      <c r="GE154" s="65" t="n">
        <f aca="false">+GD154-T154</f>
        <v>0</v>
      </c>
      <c r="GF154" s="18"/>
      <c r="GG154" s="18"/>
      <c r="GH154" s="18"/>
      <c r="GI154" s="18"/>
      <c r="GJ154" s="18"/>
      <c r="GK154" s="18"/>
      <c r="GL154" s="18"/>
      <c r="GM154" s="18"/>
      <c r="GN154" s="18"/>
      <c r="GO154" s="18"/>
      <c r="GP154" s="18"/>
      <c r="GQ154" s="18"/>
      <c r="GR154" s="18"/>
      <c r="GS154" s="18"/>
      <c r="GT154" s="18"/>
      <c r="GU154" s="18"/>
      <c r="GV154" s="18"/>
      <c r="GW154" s="18"/>
      <c r="GX154" s="18"/>
      <c r="GY154" s="18"/>
      <c r="GZ154" s="18"/>
      <c r="HA154" s="18"/>
      <c r="HB154" s="18"/>
      <c r="HC154" s="18"/>
      <c r="HD154" s="18"/>
      <c r="HE154" s="18"/>
      <c r="HF154" s="18"/>
      <c r="HG154" s="18"/>
      <c r="HH154" s="18"/>
      <c r="HI154" s="18"/>
      <c r="HJ154" s="18"/>
      <c r="HK154" s="18"/>
      <c r="HL154" s="18"/>
      <c r="HM154" s="18"/>
      <c r="HN154" s="18"/>
      <c r="HO154" s="18"/>
      <c r="HP154" s="18"/>
      <c r="HQ154" s="18"/>
      <c r="HR154" s="18"/>
      <c r="HS154" s="18"/>
      <c r="HT154" s="18"/>
      <c r="HU154" s="18"/>
      <c r="HV154" s="18"/>
      <c r="HW154" s="18"/>
      <c r="HX154" s="18"/>
      <c r="HY154" s="18"/>
      <c r="HZ154" s="18"/>
      <c r="IA154" s="18"/>
      <c r="IB154" s="18"/>
      <c r="IC154" s="18"/>
      <c r="ID154" s="18"/>
      <c r="IE154" s="18"/>
      <c r="IF154" s="18"/>
      <c r="IG154" s="18"/>
      <c r="IH154" s="18"/>
      <c r="II154" s="18"/>
      <c r="IJ154" s="18"/>
      <c r="IK154" s="18"/>
      <c r="IL154" s="18"/>
      <c r="IM154" s="18"/>
      <c r="IN154" s="18"/>
      <c r="IO154" s="18"/>
      <c r="IP154" s="18"/>
      <c r="IQ154" s="18"/>
      <c r="IR154" s="18"/>
      <c r="IS154" s="18"/>
      <c r="IT154" s="18"/>
      <c r="IU154" s="18"/>
      <c r="IV154" s="18"/>
      <c r="IW154" s="18"/>
    </row>
    <row r="155" customFormat="false" ht="12.75" hidden="false" customHeight="false" outlineLevel="0" collapsed="false">
      <c r="A155" s="54"/>
      <c r="B155" s="86" t="s">
        <v>260</v>
      </c>
      <c r="C155" s="97" t="s">
        <v>256</v>
      </c>
      <c r="D155" s="98" t="s">
        <v>280</v>
      </c>
      <c r="E155" s="0" t="s">
        <v>302</v>
      </c>
      <c r="F155" s="99" t="n">
        <v>37134</v>
      </c>
      <c r="H155" s="88" t="s">
        <v>398</v>
      </c>
      <c r="I155" s="46" t="s">
        <v>239</v>
      </c>
      <c r="J155" s="0" t="s">
        <v>256</v>
      </c>
      <c r="K155" s="39"/>
      <c r="L155" s="101" t="s">
        <v>284</v>
      </c>
      <c r="M155" s="35"/>
      <c r="N155" s="35"/>
      <c r="O155" s="35"/>
      <c r="P155" s="35"/>
      <c r="Q155" s="35"/>
      <c r="R155" s="110" t="n">
        <v>107.712</v>
      </c>
      <c r="S155" s="101" t="s">
        <v>288</v>
      </c>
      <c r="T155" s="110" t="n">
        <v>107.712</v>
      </c>
      <c r="U155" s="104" t="n">
        <v>37256</v>
      </c>
      <c r="V155" s="18"/>
      <c r="W155" s="18"/>
      <c r="X155" s="87" t="n">
        <f aca="false">IF(AND($U155&gt;W$6,$U155&lt;=X$6),+$T155,0)</f>
        <v>0</v>
      </c>
      <c r="Y155" s="87" t="n">
        <f aca="false">IF(AND($U155&gt;X$6,$U155&lt;=Y$6),+$T155,0)</f>
        <v>107.712</v>
      </c>
      <c r="Z155" s="87" t="n">
        <f aca="false">IF(AND($U155&gt;Y$6,$U155&lt;=Z$6),+$T155,0)</f>
        <v>0</v>
      </c>
      <c r="AA155" s="87" t="n">
        <f aca="false">IF(AND($U155&gt;Z$6,$U155&lt;=AA$6),+$T155,0)</f>
        <v>0</v>
      </c>
      <c r="AB155" s="87" t="n">
        <f aca="false">IF(AND($U155&gt;AA$6,$U155&lt;=AB$6),+$T155,0)</f>
        <v>0</v>
      </c>
      <c r="AC155" s="87" t="n">
        <f aca="false">IF(AND($U155&gt;AB$6,$U155&lt;=AC$6),+$T155,0)</f>
        <v>0</v>
      </c>
      <c r="AD155" s="87" t="n">
        <f aca="false">IF(AND($U155&gt;AC$6,$U155&lt;=AD$6),+$T155,0)</f>
        <v>0</v>
      </c>
      <c r="AE155" s="87" t="n">
        <f aca="false">IF(AND($U155&gt;AD$6,$U155&lt;=AE$6),+$T155,0)</f>
        <v>0</v>
      </c>
      <c r="AF155" s="87" t="n">
        <f aca="false">IF(AND($U155&gt;AE$6,$U155&lt;=AF$6),+$T155,0)</f>
        <v>0</v>
      </c>
      <c r="AG155" s="87" t="n">
        <f aca="false">IF(AND($U155&gt;AF$6,$U155&lt;=AG$6),+$T155,0)</f>
        <v>0</v>
      </c>
      <c r="AH155" s="87" t="n">
        <f aca="false">IF(AND($U155&gt;AG$6,$U155&lt;=AH$6),+$T155,0)</f>
        <v>0</v>
      </c>
      <c r="AI155" s="87" t="n">
        <f aca="false">IF(AND($U155&gt;AH$6,$U155&lt;=AI$6),+$T155,0)</f>
        <v>0</v>
      </c>
      <c r="AJ155" s="87" t="n">
        <f aca="false">IF(AND($U155&gt;AI$6,$U155&lt;=AJ$6),+$T155,0)</f>
        <v>0</v>
      </c>
      <c r="AK155" s="87" t="n">
        <f aca="false">IF(AND($U155&gt;AJ$6,$U155&lt;=AK$6),+$T155,0)</f>
        <v>0</v>
      </c>
      <c r="AL155" s="87" t="n">
        <f aca="false">IF(AND($U155&gt;AK$6,$U155&lt;=AL$6),+$T155,0)</f>
        <v>0</v>
      </c>
      <c r="AM155" s="87" t="n">
        <f aca="false">IF(AND($U155&gt;AL$6,$U155&lt;=AM$6),+$T155,0)</f>
        <v>0</v>
      </c>
      <c r="AN155" s="87" t="n">
        <f aca="false">IF(AND($U155&gt;AM$6,$U155&lt;=AN$6),+$T155,0)</f>
        <v>0</v>
      </c>
      <c r="AO155" s="87" t="n">
        <f aca="false">IF(AND($U155&gt;AN$6,$U155&lt;=AO$6),+$T155,0)</f>
        <v>0</v>
      </c>
      <c r="AP155" s="87" t="n">
        <f aca="false">IF(AND($U155&gt;AO$6,$U155&lt;=AP$6),+$T155,0)</f>
        <v>0</v>
      </c>
      <c r="AQ155" s="87" t="n">
        <f aca="false">IF(AND($U155&gt;AP$6,$U155&lt;=AQ$6),+$T155,0)</f>
        <v>0</v>
      </c>
      <c r="AR155" s="87" t="n">
        <f aca="false">IF(AND($U155&gt;AQ$6,$U155&lt;=AR$6),+$T155,0)</f>
        <v>0</v>
      </c>
      <c r="AS155" s="87" t="n">
        <f aca="false">IF(AND($U155&gt;AR$6,$U155&lt;=AS$6),+$T155,0)</f>
        <v>0</v>
      </c>
      <c r="AT155" s="87" t="n">
        <f aca="false">IF(AND($U155&gt;AS$6,$U155&lt;=AT$6),+$T155,0)</f>
        <v>0</v>
      </c>
      <c r="AU155" s="87" t="n">
        <f aca="false">IF(AND($U155&gt;AT$6,$U155&lt;=AU$6),+$T155,0)</f>
        <v>0</v>
      </c>
      <c r="AV155" s="87" t="n">
        <f aca="false">IF(AND($U155&gt;AU$6,$U155&lt;=AV$6),+$T155,0)</f>
        <v>0</v>
      </c>
      <c r="AW155" s="87" t="n">
        <f aca="false">IF(AND($U155&gt;AV$6,$U155&lt;=AW$6),+$T155,0)</f>
        <v>0</v>
      </c>
      <c r="AX155" s="87" t="n">
        <f aca="false">IF(AND($U155&gt;AW$6,$U155&lt;=AX$6),+$T155,0)</f>
        <v>0</v>
      </c>
      <c r="AY155" s="87" t="n">
        <f aca="false">IF(AND($U155&gt;AX$6,$U155&lt;=AY$6),+$T155,0)</f>
        <v>0</v>
      </c>
      <c r="AZ155" s="87" t="n">
        <f aca="false">IF(AND($U155&gt;AY$6,$U155&lt;=AZ$6),+$T155,0)</f>
        <v>0</v>
      </c>
      <c r="BA155" s="87" t="n">
        <f aca="false">IF(AND($U155&gt;AZ$6,$U155&lt;=BA$6),+$T155,0)</f>
        <v>0</v>
      </c>
      <c r="BB155" s="87" t="n">
        <f aca="false">IF(AND($U155&gt;BA$6,$U155&lt;=BB$6),+$T155,0)</f>
        <v>0</v>
      </c>
      <c r="BC155" s="87" t="n">
        <f aca="false">IF(AND($U155&gt;BB$6,$U155&lt;=BC$6),+$T155,0)</f>
        <v>0</v>
      </c>
      <c r="BD155" s="87" t="n">
        <f aca="false">IF(AND($U155&gt;BC$6,$U155&lt;=BD$6),+$T155,0)</f>
        <v>0</v>
      </c>
      <c r="BE155" s="87" t="n">
        <f aca="false">IF(AND($U155&gt;BD$6,$U155&lt;=BE$6),+$T155,0)</f>
        <v>0</v>
      </c>
      <c r="BF155" s="87" t="n">
        <f aca="false">IF(AND($U155&gt;BE$6,$U155&lt;=BF$6),+$T155,0)</f>
        <v>0</v>
      </c>
      <c r="BG155" s="87" t="n">
        <f aca="false">IF(AND($U155&gt;BF$6,$U155&lt;=BG$6),+$T155,0)</f>
        <v>0</v>
      </c>
      <c r="BH155" s="87" t="n">
        <f aca="false">IF(AND($U155&gt;BG$6,$U155&lt;=BH$6),+$T155,0)</f>
        <v>0</v>
      </c>
      <c r="BI155" s="87" t="n">
        <f aca="false">IF(AND($U155&gt;BH$6,$U155&lt;=BI$6),+$T155,0)</f>
        <v>0</v>
      </c>
      <c r="BJ155" s="87" t="n">
        <f aca="false">IF(AND($U155&gt;BI$6,$U155&lt;=BJ$6),+$T155,0)</f>
        <v>0</v>
      </c>
      <c r="BK155" s="87" t="n">
        <f aca="false">IF(AND($U155&gt;BJ$6,$U155&lt;=BK$6),+$T155,0)</f>
        <v>0</v>
      </c>
      <c r="BL155" s="87" t="n">
        <f aca="false">IF(AND($U155&gt;BK$6,$U155&lt;=BL$6),+$T155,0)</f>
        <v>0</v>
      </c>
      <c r="BM155" s="87" t="n">
        <f aca="false">IF(AND($U155&gt;BL$6,$U155&lt;=BM$6),+$T155,0)</f>
        <v>0</v>
      </c>
      <c r="BN155" s="87" t="n">
        <f aca="false">IF(AND($U155&gt;BM$6,$U155&lt;=BN$6),+$T155,0)</f>
        <v>0</v>
      </c>
      <c r="BO155" s="87" t="n">
        <f aca="false">IF(AND($U155&gt;BN$6,$U155&lt;=BO$6),+$T155,0)</f>
        <v>0</v>
      </c>
      <c r="BP155" s="87" t="n">
        <f aca="false">IF(AND($U155&gt;BO$6,$U155&lt;=BP$6),+$T155,0)</f>
        <v>0</v>
      </c>
      <c r="BQ155" s="87" t="n">
        <f aca="false">IF(AND($U155&gt;BP$6,$U155&lt;=BQ$6),+$T155,0)</f>
        <v>0</v>
      </c>
      <c r="BR155" s="87" t="n">
        <f aca="false">IF(AND($U155&gt;BQ$6,$U155&lt;=BR$6),+$T155,0)</f>
        <v>0</v>
      </c>
      <c r="BS155" s="87" t="n">
        <f aca="false">IF(AND($U155&gt;BR$6,$U155&lt;=BS$6),+$T155,0)</f>
        <v>0</v>
      </c>
      <c r="BT155" s="87" t="n">
        <f aca="false">IF(AND($U155&gt;BS$6,$U155&lt;=BT$6),+$T155,0)</f>
        <v>0</v>
      </c>
      <c r="BU155" s="87" t="n">
        <f aca="false">IF(AND($U155&gt;BT$6,$U155&lt;=BU$6),+$T155,0)</f>
        <v>0</v>
      </c>
      <c r="BV155" s="87" t="n">
        <f aca="false">IF(AND($U155&gt;BU$6,$U155&lt;=BV$6),+$T155,0)</f>
        <v>0</v>
      </c>
      <c r="BW155" s="87" t="n">
        <f aca="false">IF(AND($U155&gt;BV$6,$U155&lt;=BW$6),+$T155,0)</f>
        <v>0</v>
      </c>
      <c r="BX155" s="87" t="n">
        <f aca="false">IF(AND($U155&gt;BW$6,$U155&lt;=BX$6),+$T155,0)</f>
        <v>0</v>
      </c>
      <c r="BY155" s="87" t="n">
        <f aca="false">IF(AND($U155&gt;BX$6,$U155&lt;=BY$6),+$T155,0)</f>
        <v>0</v>
      </c>
      <c r="BZ155" s="87" t="n">
        <f aca="false">IF(AND($U155&gt;BY$6,$U155&lt;=BZ$6),+$T155,0)</f>
        <v>0</v>
      </c>
      <c r="CA155" s="87" t="n">
        <f aca="false">IF(AND($U155&gt;BZ$6,$U155&lt;=CA$6),+$T155,0)</f>
        <v>0</v>
      </c>
      <c r="CB155" s="87" t="n">
        <f aca="false">IF(AND($U155&gt;CA$6,$U155&lt;=CB$6),+$T155,0)</f>
        <v>0</v>
      </c>
      <c r="CC155" s="87" t="n">
        <f aca="false">IF(AND($U155&gt;CB$6,$U155&lt;=CC$6),+$T155,0)</f>
        <v>0</v>
      </c>
      <c r="CD155" s="87" t="n">
        <f aca="false">IF(AND($U155&gt;CC$6,$U155&lt;=CD$6),+$T155,0)</f>
        <v>0</v>
      </c>
      <c r="CE155" s="87" t="n">
        <f aca="false">IF(AND($U155&gt;CD$6,$U155&lt;=CE$6),+$T155,0)</f>
        <v>0</v>
      </c>
      <c r="CF155" s="87" t="n">
        <f aca="false">IF(AND($U155&gt;CE$6,$U155&lt;=CF$6),+$T155,0)</f>
        <v>0</v>
      </c>
      <c r="CG155" s="87" t="n">
        <f aca="false">IF(AND($U155&gt;CF$6,$U155&lt;=CG$6),+$T155,0)</f>
        <v>0</v>
      </c>
      <c r="CH155" s="87" t="n">
        <f aca="false">IF(AND($U155&gt;CG$6,$U155&lt;=CH$6),+$T155,0)</f>
        <v>0</v>
      </c>
      <c r="CI155" s="87" t="n">
        <f aca="false">IF(AND($U155&gt;CH$6,$U155&lt;=CI$6),+$T155,0)</f>
        <v>0</v>
      </c>
      <c r="CJ155" s="87" t="n">
        <f aca="false">IF(AND($U155&gt;CI$6,$U155&lt;=CJ$6),+$T155,0)</f>
        <v>0</v>
      </c>
      <c r="CK155" s="87" t="n">
        <f aca="false">IF(AND($U155&gt;CJ$6,$U155&lt;=CK$6),+$T155,0)</f>
        <v>0</v>
      </c>
      <c r="CL155" s="87" t="n">
        <f aca="false">IF(AND($U155&gt;CK$6,$U155&lt;=CL$6),+$T155,0)</f>
        <v>0</v>
      </c>
      <c r="CM155" s="87" t="n">
        <f aca="false">IF(AND($U155&gt;CL$6,$U155&lt;=CM$6),+$T155,0)</f>
        <v>0</v>
      </c>
      <c r="CN155" s="87" t="n">
        <f aca="false">IF(AND($U155&gt;CM$6,$U155&lt;=CN$6),+$T155,0)</f>
        <v>0</v>
      </c>
      <c r="CO155" s="87" t="n">
        <f aca="false">IF(AND($U155&gt;CN$6,$U155&lt;=CO$6),+$T155,0)</f>
        <v>0</v>
      </c>
      <c r="CP155" s="87" t="n">
        <f aca="false">IF(AND($U155&gt;CO$6,$U155&lt;=CP$6),+$T155,0)</f>
        <v>0</v>
      </c>
      <c r="CQ155" s="87" t="n">
        <f aca="false">IF(AND($U155&gt;CP$6,$U155&lt;=CQ$6),+$T155,0)</f>
        <v>0</v>
      </c>
      <c r="CR155" s="87" t="n">
        <f aca="false">IF(AND($U155&gt;CQ$6,$U155&lt;=CR$6),+$T155,0)</f>
        <v>0</v>
      </c>
      <c r="CS155" s="87" t="n">
        <f aca="false">IF(AND($U155&gt;CR$6,$U155&lt;=CS$6),+$T155,0)</f>
        <v>0</v>
      </c>
      <c r="CT155" s="87" t="n">
        <f aca="false">IF(AND($U155&gt;CS$6,$U155&lt;=CT$6),+$T155,0)</f>
        <v>0</v>
      </c>
      <c r="CU155" s="87" t="n">
        <f aca="false">IF(AND($U155&gt;CT$6,$U155&lt;=CU$6),+$T155,0)</f>
        <v>0</v>
      </c>
      <c r="CV155" s="87" t="n">
        <f aca="false">IF(AND($U155&gt;CU$6,$U155&lt;=CV$6),+$T155,0)</f>
        <v>0</v>
      </c>
      <c r="CW155" s="87" t="n">
        <f aca="false">IF(AND($U155&gt;CV$6,$U155&lt;=CW$6),+$T155,0)</f>
        <v>0</v>
      </c>
      <c r="CX155" s="87" t="n">
        <f aca="false">IF(AND($U155&gt;CW$6,$U155&lt;=CX$6),+$T155,0)</f>
        <v>0</v>
      </c>
      <c r="CY155" s="87" t="n">
        <f aca="false">IF(AND($U155&gt;CX$6,$U155&lt;=CY$6),+$T155,0)</f>
        <v>0</v>
      </c>
      <c r="CZ155" s="87" t="n">
        <f aca="false">IF(AND($U155&gt;CY$6,$U155&lt;=CZ$6),+$T155,0)</f>
        <v>0</v>
      </c>
      <c r="DA155" s="87" t="n">
        <f aca="false">IF(AND($U155&gt;CZ$6,$U155&lt;=DA$6),+$T155,0)</f>
        <v>0</v>
      </c>
      <c r="DB155" s="87" t="n">
        <f aca="false">IF(AND($U155&gt;DA$6,$U155&lt;=DB$6),+$T155,0)</f>
        <v>0</v>
      </c>
      <c r="DC155" s="87" t="n">
        <f aca="false">IF(AND($U155&gt;DB$6,$U155&lt;=DC$6),+$T155,0)</f>
        <v>0</v>
      </c>
      <c r="DD155" s="87" t="n">
        <f aca="false">IF(AND($U155&gt;DC$6,$U155&lt;=DD$6),+$T155,0)</f>
        <v>0</v>
      </c>
      <c r="DE155" s="87" t="n">
        <f aca="false">IF(AND($U155&gt;DD$6,$U155&lt;=DE$6),+$T155,0)</f>
        <v>0</v>
      </c>
      <c r="DF155" s="87" t="n">
        <f aca="false">IF(AND($U155&gt;DE$6,$U155&lt;=DF$6),+$T155,0)</f>
        <v>0</v>
      </c>
      <c r="DG155" s="87" t="n">
        <f aca="false">IF(AND($U155&gt;DF$6,$U155&lt;=DG$6),+$T155,0)</f>
        <v>0</v>
      </c>
      <c r="DH155" s="87" t="n">
        <f aca="false">IF(AND($U155&gt;DG$6,$U155&lt;=DH$6),+$T155,0)</f>
        <v>0</v>
      </c>
      <c r="DI155" s="87" t="n">
        <f aca="false">IF(AND($U155&gt;DH$6,$U155&lt;=DI$6),+$T155,0)</f>
        <v>0</v>
      </c>
      <c r="DJ155" s="87" t="n">
        <f aca="false">IF(AND($U155&gt;DI$6,$U155&lt;=DJ$6),+$T155,0)</f>
        <v>0</v>
      </c>
      <c r="DK155" s="87" t="n">
        <f aca="false">IF(AND($U155&gt;DJ$6,$U155&lt;=DK$6),+$T155,0)</f>
        <v>0</v>
      </c>
      <c r="DL155" s="87" t="n">
        <f aca="false">IF(AND($U155&gt;DK$6,$U155&lt;=DL$6),+$T155,0)</f>
        <v>0</v>
      </c>
      <c r="DM155" s="87" t="n">
        <f aca="false">IF(AND($U155&gt;DL$6,$U155&lt;=DM$6),+$T155,0)</f>
        <v>0</v>
      </c>
      <c r="DN155" s="87" t="n">
        <f aca="false">IF(AND($U155&gt;DM$6,$U155&lt;=DN$6),+$T155,0)</f>
        <v>0</v>
      </c>
      <c r="DO155" s="87" t="n">
        <f aca="false">IF(AND($U155&gt;DN$6,$U155&lt;=DO$6),+$T155,0)</f>
        <v>0</v>
      </c>
      <c r="DP155" s="87" t="n">
        <f aca="false">IF(AND($U155&gt;DO$6,$U155&lt;=DP$6),+$T155,0)</f>
        <v>0</v>
      </c>
      <c r="DQ155" s="87" t="n">
        <f aca="false">IF(AND($U155&gt;DP$6,$U155&lt;=DQ$6),+$T155,0)</f>
        <v>0</v>
      </c>
      <c r="DR155" s="87" t="n">
        <f aca="false">IF(AND($U155&gt;DQ$6,$U155&lt;=DR$6),+$T155,0)</f>
        <v>0</v>
      </c>
      <c r="DS155" s="87" t="n">
        <f aca="false">IF(AND($U155&gt;DR$6,$U155&lt;=DS$6),+$T155,0)</f>
        <v>0</v>
      </c>
      <c r="DT155" s="87" t="n">
        <f aca="false">IF(AND($U155&gt;DS$6,$U155&lt;=DT$6),+$T155,0)</f>
        <v>0</v>
      </c>
      <c r="DU155" s="87" t="n">
        <f aca="false">IF(AND($U155&gt;DT$6,$U155&lt;=DU$6),+$T155,0)</f>
        <v>0</v>
      </c>
      <c r="DV155" s="87" t="n">
        <f aca="false">IF(AND($U155&gt;DU$6,$U155&lt;=DV$6),+$T155,0)</f>
        <v>0</v>
      </c>
      <c r="DW155" s="87" t="n">
        <f aca="false">IF(AND($U155&gt;DV$6,$U155&lt;=DW$6),+$T155,0)</f>
        <v>0</v>
      </c>
      <c r="DX155" s="87" t="n">
        <f aca="false">IF(AND($U155&gt;DW$6,$U155&lt;=DX$6),+$T155,0)</f>
        <v>0</v>
      </c>
      <c r="DY155" s="87" t="n">
        <f aca="false">IF(AND($U155&gt;DX$6,$U155&lt;=DY$6),+$T155,0)</f>
        <v>0</v>
      </c>
      <c r="DZ155" s="87" t="n">
        <f aca="false">IF(AND($U155&gt;DY$6,$U155&lt;=DZ$6),+$T155,0)</f>
        <v>0</v>
      </c>
      <c r="EA155" s="87" t="n">
        <f aca="false">IF(AND($U155&gt;DZ$6,$U155&lt;=EA$6),+$T155,0)</f>
        <v>0</v>
      </c>
      <c r="EB155" s="87" t="n">
        <f aca="false">IF(AND($U155&gt;EA$6,$U155&lt;=EB$6),+$T155,0)</f>
        <v>0</v>
      </c>
      <c r="EC155" s="87" t="n">
        <f aca="false">IF(AND($U155&gt;EB$6,$U155&lt;=EC$6),+$T155,0)</f>
        <v>0</v>
      </c>
      <c r="ED155" s="87" t="n">
        <f aca="false">IF(AND($U155&gt;EC$6,$U155&lt;=ED$6),+$T155,0)</f>
        <v>0</v>
      </c>
      <c r="EE155" s="87" t="n">
        <f aca="false">IF(AND($U155&gt;ED$6,$U155&lt;=EE$6),+$T155,0)</f>
        <v>0</v>
      </c>
      <c r="EF155" s="87" t="n">
        <f aca="false">IF(AND($U155&gt;EE$6,$U155&lt;=EF$6),+$T155,0)</f>
        <v>0</v>
      </c>
      <c r="EG155" s="87" t="n">
        <f aca="false">IF(AND($U155&gt;EF$6,$U155&lt;=EG$6),+$T155,0)</f>
        <v>0</v>
      </c>
      <c r="EH155" s="87" t="n">
        <f aca="false">IF(AND($U155&gt;EG$6,$U155&lt;=EH$6),+$T155,0)</f>
        <v>0</v>
      </c>
      <c r="EI155" s="87" t="n">
        <f aca="false">IF(AND($U155&gt;EH$6,$U155&lt;=EI$6),+$T155,0)</f>
        <v>0</v>
      </c>
      <c r="EJ155" s="87" t="n">
        <f aca="false">IF(AND($U155&gt;EI$6,$U155&lt;=EJ$6),+$T155,0)</f>
        <v>0</v>
      </c>
      <c r="EK155" s="87" t="n">
        <f aca="false">IF(AND($U155&gt;EJ$6,$U155&lt;=EK$6),+$T155,0)</f>
        <v>0</v>
      </c>
      <c r="EL155" s="87" t="n">
        <f aca="false">IF(AND($U155&gt;EK$6,$U155&lt;=EL$6),+$T155,0)</f>
        <v>0</v>
      </c>
      <c r="EM155" s="87" t="n">
        <f aca="false">IF(AND($U155&gt;EL$6,$U155&lt;=EM$6),+$T155,0)</f>
        <v>0</v>
      </c>
      <c r="EN155" s="87" t="n">
        <f aca="false">IF(AND($U155&gt;EM$6,$U155&lt;=EN$6),+$T155,0)</f>
        <v>0</v>
      </c>
      <c r="EO155" s="87" t="n">
        <f aca="false">IF(AND($U155&gt;EN$6,$U155&lt;=EO$6),+$T155,0)</f>
        <v>0</v>
      </c>
      <c r="EP155" s="87" t="n">
        <f aca="false">IF(AND($U155&gt;EO$6,$U155&lt;=EP$6),+$T155,0)</f>
        <v>0</v>
      </c>
      <c r="EQ155" s="87" t="n">
        <f aca="false">IF(AND($U155&gt;EP$6,$U155&lt;=EQ$6),+$T155,0)</f>
        <v>0</v>
      </c>
      <c r="ER155" s="87" t="n">
        <f aca="false">IF(AND($U155&gt;EQ$6,$U155&lt;=ER$6),+$T155,0)</f>
        <v>0</v>
      </c>
      <c r="ES155" s="87" t="n">
        <f aca="false">IF(AND($U155&gt;ER$6,$U155&lt;=ES$6),+$T155,0)</f>
        <v>0</v>
      </c>
      <c r="ET155" s="87" t="n">
        <f aca="false">IF(AND($U155&gt;ES$6,$U155&lt;=ET$6),+$T155,0)</f>
        <v>0</v>
      </c>
      <c r="EU155" s="87" t="n">
        <f aca="false">IF(AND($U155&gt;ET$6,$U155&lt;=EU$6),+$T155,0)</f>
        <v>0</v>
      </c>
      <c r="EV155" s="87" t="n">
        <f aca="false">IF(AND($U155&gt;EU$6,$U155&lt;=EV$6),+$T155,0)</f>
        <v>0</v>
      </c>
      <c r="EW155" s="87" t="n">
        <f aca="false">IF(AND($U155&gt;EV$6,$U155&lt;=EW$6),+$T155,0)</f>
        <v>0</v>
      </c>
      <c r="EX155" s="87" t="n">
        <f aca="false">IF(AND($U155&gt;EW$6,$U155&lt;=EX$6),+$T155,0)</f>
        <v>0</v>
      </c>
      <c r="EY155" s="87" t="n">
        <f aca="false">IF(AND($U155&gt;EX$6,$U155&lt;=EY$6),+$T155,0)</f>
        <v>0</v>
      </c>
      <c r="EZ155" s="87" t="n">
        <f aca="false">IF(AND($U155&gt;EY$6,$U155&lt;=EZ$6),+$T155,0)</f>
        <v>0</v>
      </c>
      <c r="FA155" s="87" t="n">
        <f aca="false">IF(AND($U155&gt;EZ$6,$U155&lt;=FA$6),+$T155,0)</f>
        <v>0</v>
      </c>
      <c r="FB155" s="87" t="n">
        <f aca="false">IF(AND($U155&gt;FA$6,$U155&lt;=FB$6),+$T155,0)</f>
        <v>0</v>
      </c>
      <c r="FC155" s="87" t="n">
        <f aca="false">IF(AND($U155&gt;FB$6,$U155&lt;=FC$6),+$T155,0)</f>
        <v>0</v>
      </c>
      <c r="FD155" s="87" t="n">
        <f aca="false">IF(AND($U155&gt;FC$6,$U155&lt;=FD$6),+$T155,0)</f>
        <v>0</v>
      </c>
      <c r="FE155" s="87" t="n">
        <f aca="false">IF(AND($U155&gt;FD$6,$U155&lt;=FE$6),+$T155,0)</f>
        <v>0</v>
      </c>
      <c r="FF155" s="87" t="n">
        <f aca="false">IF(AND($U155&gt;FE$6,$U155&lt;=FF$6),+$T155,0)</f>
        <v>0</v>
      </c>
      <c r="FG155" s="87" t="n">
        <f aca="false">IF(AND($U155&gt;FF$6,$U155&lt;=FG$6),+$T155,0)</f>
        <v>0</v>
      </c>
      <c r="FH155" s="87" t="n">
        <f aca="false">IF(AND($U155&gt;FG$6,$U155&lt;=FH$6),+$T155,0)</f>
        <v>0</v>
      </c>
      <c r="FI155" s="87" t="n">
        <f aca="false">IF(AND($U155&gt;FH$6,$U155&lt;=FI$6),+$T155,0)</f>
        <v>0</v>
      </c>
      <c r="FJ155" s="87" t="n">
        <f aca="false">IF(AND($U155&gt;FI$6,$U155&lt;=FJ$6),+$T155,0)</f>
        <v>0</v>
      </c>
      <c r="FK155" s="87" t="n">
        <f aca="false">IF(AND($U155&gt;FJ$6,$U155&lt;=FK$6),+$T155,0)</f>
        <v>0</v>
      </c>
      <c r="FL155" s="87" t="n">
        <f aca="false">IF(AND($U155&gt;FK$6,$U155&lt;=FL$6),+$T155,0)</f>
        <v>0</v>
      </c>
      <c r="FM155" s="87" t="n">
        <f aca="false">IF(AND($U155&gt;FL$6,$U155&lt;=FM$6),+$T155,0)</f>
        <v>0</v>
      </c>
      <c r="FN155" s="87" t="n">
        <f aca="false">IF(AND($U155&gt;FM$6,$U155&lt;=FN$6),+$T155,0)</f>
        <v>0</v>
      </c>
      <c r="FO155" s="87" t="n">
        <f aca="false">IF(AND($U155&gt;FN$6,$U155&lt;=FO$6),+$T155,0)</f>
        <v>0</v>
      </c>
      <c r="FP155" s="87" t="n">
        <f aca="false">IF(AND($U155&gt;FO$6,$U155&lt;=FP$6),+$T155,0)</f>
        <v>0</v>
      </c>
      <c r="FQ155" s="87" t="n">
        <f aca="false">IF(AND($U155&gt;FP$6,$U155&lt;=FQ$6),+$T155,0)</f>
        <v>0</v>
      </c>
      <c r="FR155" s="87" t="n">
        <f aca="false">IF(AND($U155&gt;FQ$6,$U155&lt;=FR$6),+$T155,0)</f>
        <v>0</v>
      </c>
      <c r="FS155" s="87" t="n">
        <f aca="false">IF(AND($U155&gt;FR$6,$U155&lt;=FS$6),+$T155,0)</f>
        <v>0</v>
      </c>
      <c r="FT155" s="87" t="n">
        <f aca="false">IF(AND($U155&gt;FS$6,$U155&lt;=FT$6),+$T155,0)</f>
        <v>0</v>
      </c>
      <c r="FU155" s="87" t="n">
        <f aca="false">IF(AND($U155&gt;FT$6,$U155&lt;=FU$6),+$T155,0)</f>
        <v>0</v>
      </c>
      <c r="FV155" s="87" t="n">
        <f aca="false">IF(AND($U155&gt;FU$6,$U155&lt;=FV$6),+$T155,0)</f>
        <v>0</v>
      </c>
      <c r="FW155" s="87" t="n">
        <f aca="false">IF(AND($U155&gt;FV$6,$U155&lt;=FW$6),+$T155,0)</f>
        <v>0</v>
      </c>
      <c r="FX155" s="87" t="n">
        <f aca="false">IF(AND($U155&gt;FW$6,$U155&lt;=FX$6),+$T155,0)</f>
        <v>0</v>
      </c>
      <c r="FY155" s="87" t="n">
        <f aca="false">IF(AND($U155&gt;FX$6,$U155&lt;=FY$6),+$T155,0)</f>
        <v>0</v>
      </c>
      <c r="FZ155" s="87" t="n">
        <f aca="false">IF(AND($U155&gt;FY$6,$U155&lt;=FZ$6),+$T155,0)</f>
        <v>0</v>
      </c>
      <c r="GA155" s="87" t="n">
        <f aca="false">IF(AND($U155&gt;FZ$6,$U155&lt;=GA$6),+$T155,0)</f>
        <v>0</v>
      </c>
      <c r="GB155" s="87" t="n">
        <f aca="false">IF(AND($U155&gt;GA$6,$U155&lt;=GB$6),+$T155,0)</f>
        <v>0</v>
      </c>
      <c r="GC155" s="18"/>
      <c r="GD155" s="65" t="n">
        <f aca="false">SUM($X155:$GC155)</f>
        <v>107.712</v>
      </c>
      <c r="GE155" s="65" t="n">
        <f aca="false">+GD155-T155</f>
        <v>0</v>
      </c>
      <c r="GF155" s="18"/>
      <c r="GG155" s="18"/>
      <c r="GH155" s="18"/>
      <c r="GI155" s="18"/>
      <c r="GJ155" s="18"/>
      <c r="GK155" s="18"/>
      <c r="GL155" s="18"/>
      <c r="GM155" s="18"/>
      <c r="GN155" s="18"/>
      <c r="GO155" s="18"/>
      <c r="GP155" s="18"/>
      <c r="GQ155" s="18"/>
      <c r="GR155" s="18"/>
      <c r="GS155" s="18"/>
      <c r="GT155" s="18"/>
      <c r="GU155" s="18"/>
      <c r="GV155" s="18"/>
      <c r="GW155" s="18"/>
      <c r="GX155" s="18"/>
      <c r="GY155" s="18"/>
      <c r="GZ155" s="18"/>
      <c r="HA155" s="18"/>
      <c r="HB155" s="18"/>
      <c r="HC155" s="18"/>
      <c r="HD155" s="18"/>
      <c r="HE155" s="18"/>
      <c r="HF155" s="18"/>
      <c r="HG155" s="18"/>
      <c r="HH155" s="18"/>
      <c r="HI155" s="18"/>
      <c r="HJ155" s="18"/>
      <c r="HK155" s="18"/>
      <c r="HL155" s="18"/>
      <c r="HM155" s="18"/>
      <c r="HN155" s="18"/>
      <c r="HO155" s="18"/>
      <c r="HP155" s="18"/>
      <c r="HQ155" s="18"/>
      <c r="HR155" s="18"/>
      <c r="HS155" s="18"/>
      <c r="HT155" s="18"/>
      <c r="HU155" s="18"/>
      <c r="HV155" s="18"/>
      <c r="HW155" s="18"/>
      <c r="HX155" s="18"/>
      <c r="HY155" s="18"/>
      <c r="HZ155" s="18"/>
      <c r="IA155" s="18"/>
      <c r="IB155" s="18"/>
      <c r="IC155" s="18"/>
      <c r="ID155" s="18"/>
      <c r="IE155" s="18"/>
      <c r="IF155" s="18"/>
      <c r="IG155" s="18"/>
      <c r="IH155" s="18"/>
      <c r="II155" s="18"/>
      <c r="IJ155" s="18"/>
      <c r="IK155" s="18"/>
      <c r="IL155" s="18"/>
      <c r="IM155" s="18"/>
      <c r="IN155" s="18"/>
      <c r="IO155" s="18"/>
      <c r="IP155" s="18"/>
      <c r="IQ155" s="18"/>
      <c r="IR155" s="18"/>
      <c r="IS155" s="18"/>
      <c r="IT155" s="18"/>
      <c r="IU155" s="18"/>
      <c r="IV155" s="18"/>
      <c r="IW155" s="18"/>
    </row>
    <row r="156" customFormat="false" ht="12.75" hidden="false" customHeight="false" outlineLevel="0" collapsed="false">
      <c r="A156" s="54"/>
      <c r="B156" s="86" t="s">
        <v>260</v>
      </c>
      <c r="C156" s="97" t="s">
        <v>256</v>
      </c>
      <c r="D156" s="98" t="s">
        <v>280</v>
      </c>
      <c r="E156" s="0" t="s">
        <v>302</v>
      </c>
      <c r="F156" s="99" t="n">
        <v>37134</v>
      </c>
      <c r="H156" s="88" t="s">
        <v>398</v>
      </c>
      <c r="I156" s="46" t="s">
        <v>240</v>
      </c>
      <c r="J156" s="0" t="s">
        <v>256</v>
      </c>
      <c r="K156" s="39"/>
      <c r="L156" s="101" t="s">
        <v>284</v>
      </c>
      <c r="M156" s="35"/>
      <c r="N156" s="35"/>
      <c r="O156" s="35"/>
      <c r="P156" s="35"/>
      <c r="Q156" s="35"/>
      <c r="R156" s="110" t="n">
        <v>24.914</v>
      </c>
      <c r="S156" s="101" t="s">
        <v>288</v>
      </c>
      <c r="T156" s="110" t="n">
        <v>24.914</v>
      </c>
      <c r="U156" s="104" t="n">
        <v>37256</v>
      </c>
      <c r="V156" s="18"/>
      <c r="W156" s="18"/>
      <c r="X156" s="87" t="n">
        <f aca="false">IF(AND($U156&gt;W$6,$U156&lt;=X$6),+$T156,0)</f>
        <v>0</v>
      </c>
      <c r="Y156" s="87" t="n">
        <f aca="false">IF(AND($U156&gt;X$6,$U156&lt;=Y$6),+$T156,0)</f>
        <v>24.914</v>
      </c>
      <c r="Z156" s="87" t="n">
        <f aca="false">IF(AND($U156&gt;Y$6,$U156&lt;=Z$6),+$T156,0)</f>
        <v>0</v>
      </c>
      <c r="AA156" s="87" t="n">
        <f aca="false">IF(AND($U156&gt;Z$6,$U156&lt;=AA$6),+$T156,0)</f>
        <v>0</v>
      </c>
      <c r="AB156" s="87" t="n">
        <f aca="false">IF(AND($U156&gt;AA$6,$U156&lt;=AB$6),+$T156,0)</f>
        <v>0</v>
      </c>
      <c r="AC156" s="87" t="n">
        <f aca="false">IF(AND($U156&gt;AB$6,$U156&lt;=AC$6),+$T156,0)</f>
        <v>0</v>
      </c>
      <c r="AD156" s="87" t="n">
        <f aca="false">IF(AND($U156&gt;AC$6,$U156&lt;=AD$6),+$T156,0)</f>
        <v>0</v>
      </c>
      <c r="AE156" s="87" t="n">
        <f aca="false">IF(AND($U156&gt;AD$6,$U156&lt;=AE$6),+$T156,0)</f>
        <v>0</v>
      </c>
      <c r="AF156" s="87" t="n">
        <f aca="false">IF(AND($U156&gt;AE$6,$U156&lt;=AF$6),+$T156,0)</f>
        <v>0</v>
      </c>
      <c r="AG156" s="87" t="n">
        <f aca="false">IF(AND($U156&gt;AF$6,$U156&lt;=AG$6),+$T156,0)</f>
        <v>0</v>
      </c>
      <c r="AH156" s="87" t="n">
        <f aca="false">IF(AND($U156&gt;AG$6,$U156&lt;=AH$6),+$T156,0)</f>
        <v>0</v>
      </c>
      <c r="AI156" s="87" t="n">
        <f aca="false">IF(AND($U156&gt;AH$6,$U156&lt;=AI$6),+$T156,0)</f>
        <v>0</v>
      </c>
      <c r="AJ156" s="87" t="n">
        <f aca="false">IF(AND($U156&gt;AI$6,$U156&lt;=AJ$6),+$T156,0)</f>
        <v>0</v>
      </c>
      <c r="AK156" s="87" t="n">
        <f aca="false">IF(AND($U156&gt;AJ$6,$U156&lt;=AK$6),+$T156,0)</f>
        <v>0</v>
      </c>
      <c r="AL156" s="87" t="n">
        <f aca="false">IF(AND($U156&gt;AK$6,$U156&lt;=AL$6),+$T156,0)</f>
        <v>0</v>
      </c>
      <c r="AM156" s="87" t="n">
        <f aca="false">IF(AND($U156&gt;AL$6,$U156&lt;=AM$6),+$T156,0)</f>
        <v>0</v>
      </c>
      <c r="AN156" s="87" t="n">
        <f aca="false">IF(AND($U156&gt;AM$6,$U156&lt;=AN$6),+$T156,0)</f>
        <v>0</v>
      </c>
      <c r="AO156" s="87" t="n">
        <f aca="false">IF(AND($U156&gt;AN$6,$U156&lt;=AO$6),+$T156,0)</f>
        <v>0</v>
      </c>
      <c r="AP156" s="87" t="n">
        <f aca="false">IF(AND($U156&gt;AO$6,$U156&lt;=AP$6),+$T156,0)</f>
        <v>0</v>
      </c>
      <c r="AQ156" s="87" t="n">
        <f aca="false">IF(AND($U156&gt;AP$6,$U156&lt;=AQ$6),+$T156,0)</f>
        <v>0</v>
      </c>
      <c r="AR156" s="87" t="n">
        <f aca="false">IF(AND($U156&gt;AQ$6,$U156&lt;=AR$6),+$T156,0)</f>
        <v>0</v>
      </c>
      <c r="AS156" s="87" t="n">
        <f aca="false">IF(AND($U156&gt;AR$6,$U156&lt;=AS$6),+$T156,0)</f>
        <v>0</v>
      </c>
      <c r="AT156" s="87" t="n">
        <f aca="false">IF(AND($U156&gt;AS$6,$U156&lt;=AT$6),+$T156,0)</f>
        <v>0</v>
      </c>
      <c r="AU156" s="87" t="n">
        <f aca="false">IF(AND($U156&gt;AT$6,$U156&lt;=AU$6),+$T156,0)</f>
        <v>0</v>
      </c>
      <c r="AV156" s="87" t="n">
        <f aca="false">IF(AND($U156&gt;AU$6,$U156&lt;=AV$6),+$T156,0)</f>
        <v>0</v>
      </c>
      <c r="AW156" s="87" t="n">
        <f aca="false">IF(AND($U156&gt;AV$6,$U156&lt;=AW$6),+$T156,0)</f>
        <v>0</v>
      </c>
      <c r="AX156" s="87" t="n">
        <f aca="false">IF(AND($U156&gt;AW$6,$U156&lt;=AX$6),+$T156,0)</f>
        <v>0</v>
      </c>
      <c r="AY156" s="87" t="n">
        <f aca="false">IF(AND($U156&gt;AX$6,$U156&lt;=AY$6),+$T156,0)</f>
        <v>0</v>
      </c>
      <c r="AZ156" s="87" t="n">
        <f aca="false">IF(AND($U156&gt;AY$6,$U156&lt;=AZ$6),+$T156,0)</f>
        <v>0</v>
      </c>
      <c r="BA156" s="87" t="n">
        <f aca="false">IF(AND($U156&gt;AZ$6,$U156&lt;=BA$6),+$T156,0)</f>
        <v>0</v>
      </c>
      <c r="BB156" s="87" t="n">
        <f aca="false">IF(AND($U156&gt;BA$6,$U156&lt;=BB$6),+$T156,0)</f>
        <v>0</v>
      </c>
      <c r="BC156" s="87" t="n">
        <f aca="false">IF(AND($U156&gt;BB$6,$U156&lt;=BC$6),+$T156,0)</f>
        <v>0</v>
      </c>
      <c r="BD156" s="87" t="n">
        <f aca="false">IF(AND($U156&gt;BC$6,$U156&lt;=BD$6),+$T156,0)</f>
        <v>0</v>
      </c>
      <c r="BE156" s="87" t="n">
        <f aca="false">IF(AND($U156&gt;BD$6,$U156&lt;=BE$6),+$T156,0)</f>
        <v>0</v>
      </c>
      <c r="BF156" s="87" t="n">
        <f aca="false">IF(AND($U156&gt;BE$6,$U156&lt;=BF$6),+$T156,0)</f>
        <v>0</v>
      </c>
      <c r="BG156" s="87" t="n">
        <f aca="false">IF(AND($U156&gt;BF$6,$U156&lt;=BG$6),+$T156,0)</f>
        <v>0</v>
      </c>
      <c r="BH156" s="87" t="n">
        <f aca="false">IF(AND($U156&gt;BG$6,$U156&lt;=BH$6),+$T156,0)</f>
        <v>0</v>
      </c>
      <c r="BI156" s="87" t="n">
        <f aca="false">IF(AND($U156&gt;BH$6,$U156&lt;=BI$6),+$T156,0)</f>
        <v>0</v>
      </c>
      <c r="BJ156" s="87" t="n">
        <f aca="false">IF(AND($U156&gt;BI$6,$U156&lt;=BJ$6),+$T156,0)</f>
        <v>0</v>
      </c>
      <c r="BK156" s="87" t="n">
        <f aca="false">IF(AND($U156&gt;BJ$6,$U156&lt;=BK$6),+$T156,0)</f>
        <v>0</v>
      </c>
      <c r="BL156" s="87" t="n">
        <f aca="false">IF(AND($U156&gt;BK$6,$U156&lt;=BL$6),+$T156,0)</f>
        <v>0</v>
      </c>
      <c r="BM156" s="87" t="n">
        <f aca="false">IF(AND($U156&gt;BL$6,$U156&lt;=BM$6),+$T156,0)</f>
        <v>0</v>
      </c>
      <c r="BN156" s="87" t="n">
        <f aca="false">IF(AND($U156&gt;BM$6,$U156&lt;=BN$6),+$T156,0)</f>
        <v>0</v>
      </c>
      <c r="BO156" s="87" t="n">
        <f aca="false">IF(AND($U156&gt;BN$6,$U156&lt;=BO$6),+$T156,0)</f>
        <v>0</v>
      </c>
      <c r="BP156" s="87" t="n">
        <f aca="false">IF(AND($U156&gt;BO$6,$U156&lt;=BP$6),+$T156,0)</f>
        <v>0</v>
      </c>
      <c r="BQ156" s="87" t="n">
        <f aca="false">IF(AND($U156&gt;BP$6,$U156&lt;=BQ$6),+$T156,0)</f>
        <v>0</v>
      </c>
      <c r="BR156" s="87" t="n">
        <f aca="false">IF(AND($U156&gt;BQ$6,$U156&lt;=BR$6),+$T156,0)</f>
        <v>0</v>
      </c>
      <c r="BS156" s="87" t="n">
        <f aca="false">IF(AND($U156&gt;BR$6,$U156&lt;=BS$6),+$T156,0)</f>
        <v>0</v>
      </c>
      <c r="BT156" s="87" t="n">
        <f aca="false">IF(AND($U156&gt;BS$6,$U156&lt;=BT$6),+$T156,0)</f>
        <v>0</v>
      </c>
      <c r="BU156" s="87" t="n">
        <f aca="false">IF(AND($U156&gt;BT$6,$U156&lt;=BU$6),+$T156,0)</f>
        <v>0</v>
      </c>
      <c r="BV156" s="87" t="n">
        <f aca="false">IF(AND($U156&gt;BU$6,$U156&lt;=BV$6),+$T156,0)</f>
        <v>0</v>
      </c>
      <c r="BW156" s="87" t="n">
        <f aca="false">IF(AND($U156&gt;BV$6,$U156&lt;=BW$6),+$T156,0)</f>
        <v>0</v>
      </c>
      <c r="BX156" s="87" t="n">
        <f aca="false">IF(AND($U156&gt;BW$6,$U156&lt;=BX$6),+$T156,0)</f>
        <v>0</v>
      </c>
      <c r="BY156" s="87" t="n">
        <f aca="false">IF(AND($U156&gt;BX$6,$U156&lt;=BY$6),+$T156,0)</f>
        <v>0</v>
      </c>
      <c r="BZ156" s="87" t="n">
        <f aca="false">IF(AND($U156&gt;BY$6,$U156&lt;=BZ$6),+$T156,0)</f>
        <v>0</v>
      </c>
      <c r="CA156" s="87" t="n">
        <f aca="false">IF(AND($U156&gt;BZ$6,$U156&lt;=CA$6),+$T156,0)</f>
        <v>0</v>
      </c>
      <c r="CB156" s="87" t="n">
        <f aca="false">IF(AND($U156&gt;CA$6,$U156&lt;=CB$6),+$T156,0)</f>
        <v>0</v>
      </c>
      <c r="CC156" s="87" t="n">
        <f aca="false">IF(AND($U156&gt;CB$6,$U156&lt;=CC$6),+$T156,0)</f>
        <v>0</v>
      </c>
      <c r="CD156" s="87" t="n">
        <f aca="false">IF(AND($U156&gt;CC$6,$U156&lt;=CD$6),+$T156,0)</f>
        <v>0</v>
      </c>
      <c r="CE156" s="87" t="n">
        <f aca="false">IF(AND($U156&gt;CD$6,$U156&lt;=CE$6),+$T156,0)</f>
        <v>0</v>
      </c>
      <c r="CF156" s="87" t="n">
        <f aca="false">IF(AND($U156&gt;CE$6,$U156&lt;=CF$6),+$T156,0)</f>
        <v>0</v>
      </c>
      <c r="CG156" s="87" t="n">
        <f aca="false">IF(AND($U156&gt;CF$6,$U156&lt;=CG$6),+$T156,0)</f>
        <v>0</v>
      </c>
      <c r="CH156" s="87" t="n">
        <f aca="false">IF(AND($U156&gt;CG$6,$U156&lt;=CH$6),+$T156,0)</f>
        <v>0</v>
      </c>
      <c r="CI156" s="87" t="n">
        <f aca="false">IF(AND($U156&gt;CH$6,$U156&lt;=CI$6),+$T156,0)</f>
        <v>0</v>
      </c>
      <c r="CJ156" s="87" t="n">
        <f aca="false">IF(AND($U156&gt;CI$6,$U156&lt;=CJ$6),+$T156,0)</f>
        <v>0</v>
      </c>
      <c r="CK156" s="87" t="n">
        <f aca="false">IF(AND($U156&gt;CJ$6,$U156&lt;=CK$6),+$T156,0)</f>
        <v>0</v>
      </c>
      <c r="CL156" s="87" t="n">
        <f aca="false">IF(AND($U156&gt;CK$6,$U156&lt;=CL$6),+$T156,0)</f>
        <v>0</v>
      </c>
      <c r="CM156" s="87" t="n">
        <f aca="false">IF(AND($U156&gt;CL$6,$U156&lt;=CM$6),+$T156,0)</f>
        <v>0</v>
      </c>
      <c r="CN156" s="87" t="n">
        <f aca="false">IF(AND($U156&gt;CM$6,$U156&lt;=CN$6),+$T156,0)</f>
        <v>0</v>
      </c>
      <c r="CO156" s="87" t="n">
        <f aca="false">IF(AND($U156&gt;CN$6,$U156&lt;=CO$6),+$T156,0)</f>
        <v>0</v>
      </c>
      <c r="CP156" s="87" t="n">
        <f aca="false">IF(AND($U156&gt;CO$6,$U156&lt;=CP$6),+$T156,0)</f>
        <v>0</v>
      </c>
      <c r="CQ156" s="87" t="n">
        <f aca="false">IF(AND($U156&gt;CP$6,$U156&lt;=CQ$6),+$T156,0)</f>
        <v>0</v>
      </c>
      <c r="CR156" s="87" t="n">
        <f aca="false">IF(AND($U156&gt;CQ$6,$U156&lt;=CR$6),+$T156,0)</f>
        <v>0</v>
      </c>
      <c r="CS156" s="87" t="n">
        <f aca="false">IF(AND($U156&gt;CR$6,$U156&lt;=CS$6),+$T156,0)</f>
        <v>0</v>
      </c>
      <c r="CT156" s="87" t="n">
        <f aca="false">IF(AND($U156&gt;CS$6,$U156&lt;=CT$6),+$T156,0)</f>
        <v>0</v>
      </c>
      <c r="CU156" s="87" t="n">
        <f aca="false">IF(AND($U156&gt;CT$6,$U156&lt;=CU$6),+$T156,0)</f>
        <v>0</v>
      </c>
      <c r="CV156" s="87" t="n">
        <f aca="false">IF(AND($U156&gt;CU$6,$U156&lt;=CV$6),+$T156,0)</f>
        <v>0</v>
      </c>
      <c r="CW156" s="87" t="n">
        <f aca="false">IF(AND($U156&gt;CV$6,$U156&lt;=CW$6),+$T156,0)</f>
        <v>0</v>
      </c>
      <c r="CX156" s="87" t="n">
        <f aca="false">IF(AND($U156&gt;CW$6,$U156&lt;=CX$6),+$T156,0)</f>
        <v>0</v>
      </c>
      <c r="CY156" s="87" t="n">
        <f aca="false">IF(AND($U156&gt;CX$6,$U156&lt;=CY$6),+$T156,0)</f>
        <v>0</v>
      </c>
      <c r="CZ156" s="87" t="n">
        <f aca="false">IF(AND($U156&gt;CY$6,$U156&lt;=CZ$6),+$T156,0)</f>
        <v>0</v>
      </c>
      <c r="DA156" s="87" t="n">
        <f aca="false">IF(AND($U156&gt;CZ$6,$U156&lt;=DA$6),+$T156,0)</f>
        <v>0</v>
      </c>
      <c r="DB156" s="87" t="n">
        <f aca="false">IF(AND($U156&gt;DA$6,$U156&lt;=DB$6),+$T156,0)</f>
        <v>0</v>
      </c>
      <c r="DC156" s="87" t="n">
        <f aca="false">IF(AND($U156&gt;DB$6,$U156&lt;=DC$6),+$T156,0)</f>
        <v>0</v>
      </c>
      <c r="DD156" s="87" t="n">
        <f aca="false">IF(AND($U156&gt;DC$6,$U156&lt;=DD$6),+$T156,0)</f>
        <v>0</v>
      </c>
      <c r="DE156" s="87" t="n">
        <f aca="false">IF(AND($U156&gt;DD$6,$U156&lt;=DE$6),+$T156,0)</f>
        <v>0</v>
      </c>
      <c r="DF156" s="87" t="n">
        <f aca="false">IF(AND($U156&gt;DE$6,$U156&lt;=DF$6),+$T156,0)</f>
        <v>0</v>
      </c>
      <c r="DG156" s="87" t="n">
        <f aca="false">IF(AND($U156&gt;DF$6,$U156&lt;=DG$6),+$T156,0)</f>
        <v>0</v>
      </c>
      <c r="DH156" s="87" t="n">
        <f aca="false">IF(AND($U156&gt;DG$6,$U156&lt;=DH$6),+$T156,0)</f>
        <v>0</v>
      </c>
      <c r="DI156" s="87" t="n">
        <f aca="false">IF(AND($U156&gt;DH$6,$U156&lt;=DI$6),+$T156,0)</f>
        <v>0</v>
      </c>
      <c r="DJ156" s="87" t="n">
        <f aca="false">IF(AND($U156&gt;DI$6,$U156&lt;=DJ$6),+$T156,0)</f>
        <v>0</v>
      </c>
      <c r="DK156" s="87" t="n">
        <f aca="false">IF(AND($U156&gt;DJ$6,$U156&lt;=DK$6),+$T156,0)</f>
        <v>0</v>
      </c>
      <c r="DL156" s="87" t="n">
        <f aca="false">IF(AND($U156&gt;DK$6,$U156&lt;=DL$6),+$T156,0)</f>
        <v>0</v>
      </c>
      <c r="DM156" s="87" t="n">
        <f aca="false">IF(AND($U156&gt;DL$6,$U156&lt;=DM$6),+$T156,0)</f>
        <v>0</v>
      </c>
      <c r="DN156" s="87" t="n">
        <f aca="false">IF(AND($U156&gt;DM$6,$U156&lt;=DN$6),+$T156,0)</f>
        <v>0</v>
      </c>
      <c r="DO156" s="87" t="n">
        <f aca="false">IF(AND($U156&gt;DN$6,$U156&lt;=DO$6),+$T156,0)</f>
        <v>0</v>
      </c>
      <c r="DP156" s="87" t="n">
        <f aca="false">IF(AND($U156&gt;DO$6,$U156&lt;=DP$6),+$T156,0)</f>
        <v>0</v>
      </c>
      <c r="DQ156" s="87" t="n">
        <f aca="false">IF(AND($U156&gt;DP$6,$U156&lt;=DQ$6),+$T156,0)</f>
        <v>0</v>
      </c>
      <c r="DR156" s="87" t="n">
        <f aca="false">IF(AND($U156&gt;DQ$6,$U156&lt;=DR$6),+$T156,0)</f>
        <v>0</v>
      </c>
      <c r="DS156" s="87" t="n">
        <f aca="false">IF(AND($U156&gt;DR$6,$U156&lt;=DS$6),+$T156,0)</f>
        <v>0</v>
      </c>
      <c r="DT156" s="87" t="n">
        <f aca="false">IF(AND($U156&gt;DS$6,$U156&lt;=DT$6),+$T156,0)</f>
        <v>0</v>
      </c>
      <c r="DU156" s="87" t="n">
        <f aca="false">IF(AND($U156&gt;DT$6,$U156&lt;=DU$6),+$T156,0)</f>
        <v>0</v>
      </c>
      <c r="DV156" s="87" t="n">
        <f aca="false">IF(AND($U156&gt;DU$6,$U156&lt;=DV$6),+$T156,0)</f>
        <v>0</v>
      </c>
      <c r="DW156" s="87" t="n">
        <f aca="false">IF(AND($U156&gt;DV$6,$U156&lt;=DW$6),+$T156,0)</f>
        <v>0</v>
      </c>
      <c r="DX156" s="87" t="n">
        <f aca="false">IF(AND($U156&gt;DW$6,$U156&lt;=DX$6),+$T156,0)</f>
        <v>0</v>
      </c>
      <c r="DY156" s="87" t="n">
        <f aca="false">IF(AND($U156&gt;DX$6,$U156&lt;=DY$6),+$T156,0)</f>
        <v>0</v>
      </c>
      <c r="DZ156" s="87" t="n">
        <f aca="false">IF(AND($U156&gt;DY$6,$U156&lt;=DZ$6),+$T156,0)</f>
        <v>0</v>
      </c>
      <c r="EA156" s="87" t="n">
        <f aca="false">IF(AND($U156&gt;DZ$6,$U156&lt;=EA$6),+$T156,0)</f>
        <v>0</v>
      </c>
      <c r="EB156" s="87" t="n">
        <f aca="false">IF(AND($U156&gt;EA$6,$U156&lt;=EB$6),+$T156,0)</f>
        <v>0</v>
      </c>
      <c r="EC156" s="87" t="n">
        <f aca="false">IF(AND($U156&gt;EB$6,$U156&lt;=EC$6),+$T156,0)</f>
        <v>0</v>
      </c>
      <c r="ED156" s="87" t="n">
        <f aca="false">IF(AND($U156&gt;EC$6,$U156&lt;=ED$6),+$T156,0)</f>
        <v>0</v>
      </c>
      <c r="EE156" s="87" t="n">
        <f aca="false">IF(AND($U156&gt;ED$6,$U156&lt;=EE$6),+$T156,0)</f>
        <v>0</v>
      </c>
      <c r="EF156" s="87" t="n">
        <f aca="false">IF(AND($U156&gt;EE$6,$U156&lt;=EF$6),+$T156,0)</f>
        <v>0</v>
      </c>
      <c r="EG156" s="87" t="n">
        <f aca="false">IF(AND($U156&gt;EF$6,$U156&lt;=EG$6),+$T156,0)</f>
        <v>0</v>
      </c>
      <c r="EH156" s="87" t="n">
        <f aca="false">IF(AND($U156&gt;EG$6,$U156&lt;=EH$6),+$T156,0)</f>
        <v>0</v>
      </c>
      <c r="EI156" s="87" t="n">
        <f aca="false">IF(AND($U156&gt;EH$6,$U156&lt;=EI$6),+$T156,0)</f>
        <v>0</v>
      </c>
      <c r="EJ156" s="87" t="n">
        <f aca="false">IF(AND($U156&gt;EI$6,$U156&lt;=EJ$6),+$T156,0)</f>
        <v>0</v>
      </c>
      <c r="EK156" s="87" t="n">
        <f aca="false">IF(AND($U156&gt;EJ$6,$U156&lt;=EK$6),+$T156,0)</f>
        <v>0</v>
      </c>
      <c r="EL156" s="87" t="n">
        <f aca="false">IF(AND($U156&gt;EK$6,$U156&lt;=EL$6),+$T156,0)</f>
        <v>0</v>
      </c>
      <c r="EM156" s="87" t="n">
        <f aca="false">IF(AND($U156&gt;EL$6,$U156&lt;=EM$6),+$T156,0)</f>
        <v>0</v>
      </c>
      <c r="EN156" s="87" t="n">
        <f aca="false">IF(AND($U156&gt;EM$6,$U156&lt;=EN$6),+$T156,0)</f>
        <v>0</v>
      </c>
      <c r="EO156" s="87" t="n">
        <f aca="false">IF(AND($U156&gt;EN$6,$U156&lt;=EO$6),+$T156,0)</f>
        <v>0</v>
      </c>
      <c r="EP156" s="87" t="n">
        <f aca="false">IF(AND($U156&gt;EO$6,$U156&lt;=EP$6),+$T156,0)</f>
        <v>0</v>
      </c>
      <c r="EQ156" s="87" t="n">
        <f aca="false">IF(AND($U156&gt;EP$6,$U156&lt;=EQ$6),+$T156,0)</f>
        <v>0</v>
      </c>
      <c r="ER156" s="87" t="n">
        <f aca="false">IF(AND($U156&gt;EQ$6,$U156&lt;=ER$6),+$T156,0)</f>
        <v>0</v>
      </c>
      <c r="ES156" s="87" t="n">
        <f aca="false">IF(AND($U156&gt;ER$6,$U156&lt;=ES$6),+$T156,0)</f>
        <v>0</v>
      </c>
      <c r="ET156" s="87" t="n">
        <f aca="false">IF(AND($U156&gt;ES$6,$U156&lt;=ET$6),+$T156,0)</f>
        <v>0</v>
      </c>
      <c r="EU156" s="87" t="n">
        <f aca="false">IF(AND($U156&gt;ET$6,$U156&lt;=EU$6),+$T156,0)</f>
        <v>0</v>
      </c>
      <c r="EV156" s="87" t="n">
        <f aca="false">IF(AND($U156&gt;EU$6,$U156&lt;=EV$6),+$T156,0)</f>
        <v>0</v>
      </c>
      <c r="EW156" s="87" t="n">
        <f aca="false">IF(AND($U156&gt;EV$6,$U156&lt;=EW$6),+$T156,0)</f>
        <v>0</v>
      </c>
      <c r="EX156" s="87" t="n">
        <f aca="false">IF(AND($U156&gt;EW$6,$U156&lt;=EX$6),+$T156,0)</f>
        <v>0</v>
      </c>
      <c r="EY156" s="87" t="n">
        <f aca="false">IF(AND($U156&gt;EX$6,$U156&lt;=EY$6),+$T156,0)</f>
        <v>0</v>
      </c>
      <c r="EZ156" s="87" t="n">
        <f aca="false">IF(AND($U156&gt;EY$6,$U156&lt;=EZ$6),+$T156,0)</f>
        <v>0</v>
      </c>
      <c r="FA156" s="87" t="n">
        <f aca="false">IF(AND($U156&gt;EZ$6,$U156&lt;=FA$6),+$T156,0)</f>
        <v>0</v>
      </c>
      <c r="FB156" s="87" t="n">
        <f aca="false">IF(AND($U156&gt;FA$6,$U156&lt;=FB$6),+$T156,0)</f>
        <v>0</v>
      </c>
      <c r="FC156" s="87" t="n">
        <f aca="false">IF(AND($U156&gt;FB$6,$U156&lt;=FC$6),+$T156,0)</f>
        <v>0</v>
      </c>
      <c r="FD156" s="87" t="n">
        <f aca="false">IF(AND($U156&gt;FC$6,$U156&lt;=FD$6),+$T156,0)</f>
        <v>0</v>
      </c>
      <c r="FE156" s="87" t="n">
        <f aca="false">IF(AND($U156&gt;FD$6,$U156&lt;=FE$6),+$T156,0)</f>
        <v>0</v>
      </c>
      <c r="FF156" s="87" t="n">
        <f aca="false">IF(AND($U156&gt;FE$6,$U156&lt;=FF$6),+$T156,0)</f>
        <v>0</v>
      </c>
      <c r="FG156" s="87" t="n">
        <f aca="false">IF(AND($U156&gt;FF$6,$U156&lt;=FG$6),+$T156,0)</f>
        <v>0</v>
      </c>
      <c r="FH156" s="87" t="n">
        <f aca="false">IF(AND($U156&gt;FG$6,$U156&lt;=FH$6),+$T156,0)</f>
        <v>0</v>
      </c>
      <c r="FI156" s="87" t="n">
        <f aca="false">IF(AND($U156&gt;FH$6,$U156&lt;=FI$6),+$T156,0)</f>
        <v>0</v>
      </c>
      <c r="FJ156" s="87" t="n">
        <f aca="false">IF(AND($U156&gt;FI$6,$U156&lt;=FJ$6),+$T156,0)</f>
        <v>0</v>
      </c>
      <c r="FK156" s="87" t="n">
        <f aca="false">IF(AND($U156&gt;FJ$6,$U156&lt;=FK$6),+$T156,0)</f>
        <v>0</v>
      </c>
      <c r="FL156" s="87" t="n">
        <f aca="false">IF(AND($U156&gt;FK$6,$U156&lt;=FL$6),+$T156,0)</f>
        <v>0</v>
      </c>
      <c r="FM156" s="87" t="n">
        <f aca="false">IF(AND($U156&gt;FL$6,$U156&lt;=FM$6),+$T156,0)</f>
        <v>0</v>
      </c>
      <c r="FN156" s="87" t="n">
        <f aca="false">IF(AND($U156&gt;FM$6,$U156&lt;=FN$6),+$T156,0)</f>
        <v>0</v>
      </c>
      <c r="FO156" s="87" t="n">
        <f aca="false">IF(AND($U156&gt;FN$6,$U156&lt;=FO$6),+$T156,0)</f>
        <v>0</v>
      </c>
      <c r="FP156" s="87" t="n">
        <f aca="false">IF(AND($U156&gt;FO$6,$U156&lt;=FP$6),+$T156,0)</f>
        <v>0</v>
      </c>
      <c r="FQ156" s="87" t="n">
        <f aca="false">IF(AND($U156&gt;FP$6,$U156&lt;=FQ$6),+$T156,0)</f>
        <v>0</v>
      </c>
      <c r="FR156" s="87" t="n">
        <f aca="false">IF(AND($U156&gt;FQ$6,$U156&lt;=FR$6),+$T156,0)</f>
        <v>0</v>
      </c>
      <c r="FS156" s="87" t="n">
        <f aca="false">IF(AND($U156&gt;FR$6,$U156&lt;=FS$6),+$T156,0)</f>
        <v>0</v>
      </c>
      <c r="FT156" s="87" t="n">
        <f aca="false">IF(AND($U156&gt;FS$6,$U156&lt;=FT$6),+$T156,0)</f>
        <v>0</v>
      </c>
      <c r="FU156" s="87" t="n">
        <f aca="false">IF(AND($U156&gt;FT$6,$U156&lt;=FU$6),+$T156,0)</f>
        <v>0</v>
      </c>
      <c r="FV156" s="87" t="n">
        <f aca="false">IF(AND($U156&gt;FU$6,$U156&lt;=FV$6),+$T156,0)</f>
        <v>0</v>
      </c>
      <c r="FW156" s="87" t="n">
        <f aca="false">IF(AND($U156&gt;FV$6,$U156&lt;=FW$6),+$T156,0)</f>
        <v>0</v>
      </c>
      <c r="FX156" s="87" t="n">
        <f aca="false">IF(AND($U156&gt;FW$6,$U156&lt;=FX$6),+$T156,0)</f>
        <v>0</v>
      </c>
      <c r="FY156" s="87" t="n">
        <f aca="false">IF(AND($U156&gt;FX$6,$U156&lt;=FY$6),+$T156,0)</f>
        <v>0</v>
      </c>
      <c r="FZ156" s="87" t="n">
        <f aca="false">IF(AND($U156&gt;FY$6,$U156&lt;=FZ$6),+$T156,0)</f>
        <v>0</v>
      </c>
      <c r="GA156" s="87" t="n">
        <f aca="false">IF(AND($U156&gt;FZ$6,$U156&lt;=GA$6),+$T156,0)</f>
        <v>0</v>
      </c>
      <c r="GB156" s="87" t="n">
        <f aca="false">IF(AND($U156&gt;GA$6,$U156&lt;=GB$6),+$T156,0)</f>
        <v>0</v>
      </c>
      <c r="GC156" s="18"/>
      <c r="GD156" s="65" t="n">
        <f aca="false">SUM($X156:$GC156)</f>
        <v>24.914</v>
      </c>
      <c r="GE156" s="65" t="n">
        <f aca="false">+GD156-T156</f>
        <v>0</v>
      </c>
      <c r="GF156" s="18"/>
      <c r="GG156" s="18"/>
      <c r="GH156" s="18"/>
      <c r="GI156" s="18"/>
      <c r="GJ156" s="18"/>
      <c r="GK156" s="18"/>
      <c r="GL156" s="18"/>
      <c r="GM156" s="18"/>
      <c r="GN156" s="18"/>
      <c r="GO156" s="18"/>
      <c r="GP156" s="18"/>
      <c r="GQ156" s="18"/>
      <c r="GR156" s="18"/>
      <c r="GS156" s="18"/>
      <c r="GT156" s="18"/>
      <c r="GU156" s="18"/>
      <c r="GV156" s="18"/>
      <c r="GW156" s="18"/>
      <c r="GX156" s="18"/>
      <c r="GY156" s="18"/>
      <c r="GZ156" s="18"/>
      <c r="HA156" s="18"/>
      <c r="HB156" s="18"/>
      <c r="HC156" s="18"/>
      <c r="HD156" s="18"/>
      <c r="HE156" s="18"/>
      <c r="HF156" s="18"/>
      <c r="HG156" s="18"/>
      <c r="HH156" s="18"/>
      <c r="HI156" s="18"/>
      <c r="HJ156" s="18"/>
      <c r="HK156" s="18"/>
      <c r="HL156" s="18"/>
      <c r="HM156" s="18"/>
      <c r="HN156" s="18"/>
      <c r="HO156" s="18"/>
      <c r="HP156" s="18"/>
      <c r="HQ156" s="18"/>
      <c r="HR156" s="18"/>
      <c r="HS156" s="18"/>
      <c r="HT156" s="18"/>
      <c r="HU156" s="18"/>
      <c r="HV156" s="18"/>
      <c r="HW156" s="18"/>
      <c r="HX156" s="18"/>
      <c r="HY156" s="18"/>
      <c r="HZ156" s="18"/>
      <c r="IA156" s="18"/>
      <c r="IB156" s="18"/>
      <c r="IC156" s="18"/>
      <c r="ID156" s="18"/>
      <c r="IE156" s="18"/>
      <c r="IF156" s="18"/>
      <c r="IG156" s="18"/>
      <c r="IH156" s="18"/>
      <c r="II156" s="18"/>
      <c r="IJ156" s="18"/>
      <c r="IK156" s="18"/>
      <c r="IL156" s="18"/>
      <c r="IM156" s="18"/>
      <c r="IN156" s="18"/>
      <c r="IO156" s="18"/>
      <c r="IP156" s="18"/>
      <c r="IQ156" s="18"/>
      <c r="IR156" s="18"/>
      <c r="IS156" s="18"/>
      <c r="IT156" s="18"/>
      <c r="IU156" s="18"/>
      <c r="IV156" s="18"/>
      <c r="IW156" s="18"/>
    </row>
    <row r="157" customFormat="false" ht="12.75" hidden="false" customHeight="false" outlineLevel="0" collapsed="false">
      <c r="A157" s="54"/>
      <c r="B157" s="86" t="s">
        <v>260</v>
      </c>
      <c r="C157" s="97" t="s">
        <v>256</v>
      </c>
      <c r="D157" s="98" t="s">
        <v>280</v>
      </c>
      <c r="E157" s="0" t="s">
        <v>302</v>
      </c>
      <c r="F157" s="99" t="n">
        <v>37134</v>
      </c>
      <c r="H157" s="88" t="s">
        <v>398</v>
      </c>
      <c r="I157" s="46" t="s">
        <v>241</v>
      </c>
      <c r="J157" s="0" t="s">
        <v>256</v>
      </c>
      <c r="K157" s="39"/>
      <c r="L157" s="101" t="s">
        <v>284</v>
      </c>
      <c r="M157" s="35"/>
      <c r="N157" s="35"/>
      <c r="O157" s="35"/>
      <c r="P157" s="35"/>
      <c r="Q157" s="35"/>
      <c r="R157" s="110" t="n">
        <v>0</v>
      </c>
      <c r="S157" s="101" t="s">
        <v>288</v>
      </c>
      <c r="T157" s="110" t="n">
        <v>0</v>
      </c>
      <c r="U157" s="104" t="n">
        <v>37256</v>
      </c>
      <c r="V157" s="18"/>
      <c r="W157" s="18"/>
      <c r="X157" s="87" t="n">
        <f aca="false">IF(AND($U157&gt;W$6,$U157&lt;=X$6),+$T157,0)</f>
        <v>0</v>
      </c>
      <c r="Y157" s="87" t="n">
        <f aca="false">IF(AND($U157&gt;X$6,$U157&lt;=Y$6),+$T157,0)</f>
        <v>0</v>
      </c>
      <c r="Z157" s="87" t="n">
        <f aca="false">IF(AND($U157&gt;Y$6,$U157&lt;=Z$6),+$T157,0)</f>
        <v>0</v>
      </c>
      <c r="AA157" s="87" t="n">
        <f aca="false">IF(AND($U157&gt;Z$6,$U157&lt;=AA$6),+$T157,0)</f>
        <v>0</v>
      </c>
      <c r="AB157" s="87" t="n">
        <f aca="false">IF(AND($U157&gt;AA$6,$U157&lt;=AB$6),+$T157,0)</f>
        <v>0</v>
      </c>
      <c r="AC157" s="87" t="n">
        <f aca="false">IF(AND($U157&gt;AB$6,$U157&lt;=AC$6),+$T157,0)</f>
        <v>0</v>
      </c>
      <c r="AD157" s="87" t="n">
        <f aca="false">IF(AND($U157&gt;AC$6,$U157&lt;=AD$6),+$T157,0)</f>
        <v>0</v>
      </c>
      <c r="AE157" s="87" t="n">
        <f aca="false">IF(AND($U157&gt;AD$6,$U157&lt;=AE$6),+$T157,0)</f>
        <v>0</v>
      </c>
      <c r="AF157" s="87" t="n">
        <f aca="false">IF(AND($U157&gt;AE$6,$U157&lt;=AF$6),+$T157,0)</f>
        <v>0</v>
      </c>
      <c r="AG157" s="87" t="n">
        <f aca="false">IF(AND($U157&gt;AF$6,$U157&lt;=AG$6),+$T157,0)</f>
        <v>0</v>
      </c>
      <c r="AH157" s="87" t="n">
        <f aca="false">IF(AND($U157&gt;AG$6,$U157&lt;=AH$6),+$T157,0)</f>
        <v>0</v>
      </c>
      <c r="AI157" s="87" t="n">
        <f aca="false">IF(AND($U157&gt;AH$6,$U157&lt;=AI$6),+$T157,0)</f>
        <v>0</v>
      </c>
      <c r="AJ157" s="87" t="n">
        <f aca="false">IF(AND($U157&gt;AI$6,$U157&lt;=AJ$6),+$T157,0)</f>
        <v>0</v>
      </c>
      <c r="AK157" s="87" t="n">
        <f aca="false">IF(AND($U157&gt;AJ$6,$U157&lt;=AK$6),+$T157,0)</f>
        <v>0</v>
      </c>
      <c r="AL157" s="87" t="n">
        <f aca="false">IF(AND($U157&gt;AK$6,$U157&lt;=AL$6),+$T157,0)</f>
        <v>0</v>
      </c>
      <c r="AM157" s="87" t="n">
        <f aca="false">IF(AND($U157&gt;AL$6,$U157&lt;=AM$6),+$T157,0)</f>
        <v>0</v>
      </c>
      <c r="AN157" s="87" t="n">
        <f aca="false">IF(AND($U157&gt;AM$6,$U157&lt;=AN$6),+$T157,0)</f>
        <v>0</v>
      </c>
      <c r="AO157" s="87" t="n">
        <f aca="false">IF(AND($U157&gt;AN$6,$U157&lt;=AO$6),+$T157,0)</f>
        <v>0</v>
      </c>
      <c r="AP157" s="87" t="n">
        <f aca="false">IF(AND($U157&gt;AO$6,$U157&lt;=AP$6),+$T157,0)</f>
        <v>0</v>
      </c>
      <c r="AQ157" s="87" t="n">
        <f aca="false">IF(AND($U157&gt;AP$6,$U157&lt;=AQ$6),+$T157,0)</f>
        <v>0</v>
      </c>
      <c r="AR157" s="87" t="n">
        <f aca="false">IF(AND($U157&gt;AQ$6,$U157&lt;=AR$6),+$T157,0)</f>
        <v>0</v>
      </c>
      <c r="AS157" s="87" t="n">
        <f aca="false">IF(AND($U157&gt;AR$6,$U157&lt;=AS$6),+$T157,0)</f>
        <v>0</v>
      </c>
      <c r="AT157" s="87" t="n">
        <f aca="false">IF(AND($U157&gt;AS$6,$U157&lt;=AT$6),+$T157,0)</f>
        <v>0</v>
      </c>
      <c r="AU157" s="87" t="n">
        <f aca="false">IF(AND($U157&gt;AT$6,$U157&lt;=AU$6),+$T157,0)</f>
        <v>0</v>
      </c>
      <c r="AV157" s="87" t="n">
        <f aca="false">IF(AND($U157&gt;AU$6,$U157&lt;=AV$6),+$T157,0)</f>
        <v>0</v>
      </c>
      <c r="AW157" s="87" t="n">
        <f aca="false">IF(AND($U157&gt;AV$6,$U157&lt;=AW$6),+$T157,0)</f>
        <v>0</v>
      </c>
      <c r="AX157" s="87" t="n">
        <f aca="false">IF(AND($U157&gt;AW$6,$U157&lt;=AX$6),+$T157,0)</f>
        <v>0</v>
      </c>
      <c r="AY157" s="87" t="n">
        <f aca="false">IF(AND($U157&gt;AX$6,$U157&lt;=AY$6),+$T157,0)</f>
        <v>0</v>
      </c>
      <c r="AZ157" s="87" t="n">
        <f aca="false">IF(AND($U157&gt;AY$6,$U157&lt;=AZ$6),+$T157,0)</f>
        <v>0</v>
      </c>
      <c r="BA157" s="87" t="n">
        <f aca="false">IF(AND($U157&gt;AZ$6,$U157&lt;=BA$6),+$T157,0)</f>
        <v>0</v>
      </c>
      <c r="BB157" s="87" t="n">
        <f aca="false">IF(AND($U157&gt;BA$6,$U157&lt;=BB$6),+$T157,0)</f>
        <v>0</v>
      </c>
      <c r="BC157" s="87" t="n">
        <f aca="false">IF(AND($U157&gt;BB$6,$U157&lt;=BC$6),+$T157,0)</f>
        <v>0</v>
      </c>
      <c r="BD157" s="87" t="n">
        <f aca="false">IF(AND($U157&gt;BC$6,$U157&lt;=BD$6),+$T157,0)</f>
        <v>0</v>
      </c>
      <c r="BE157" s="87" t="n">
        <f aca="false">IF(AND($U157&gt;BD$6,$U157&lt;=BE$6),+$T157,0)</f>
        <v>0</v>
      </c>
      <c r="BF157" s="87" t="n">
        <f aca="false">IF(AND($U157&gt;BE$6,$U157&lt;=BF$6),+$T157,0)</f>
        <v>0</v>
      </c>
      <c r="BG157" s="87" t="n">
        <f aca="false">IF(AND($U157&gt;BF$6,$U157&lt;=BG$6),+$T157,0)</f>
        <v>0</v>
      </c>
      <c r="BH157" s="87" t="n">
        <f aca="false">IF(AND($U157&gt;BG$6,$U157&lt;=BH$6),+$T157,0)</f>
        <v>0</v>
      </c>
      <c r="BI157" s="87" t="n">
        <f aca="false">IF(AND($U157&gt;BH$6,$U157&lt;=BI$6),+$T157,0)</f>
        <v>0</v>
      </c>
      <c r="BJ157" s="87" t="n">
        <f aca="false">IF(AND($U157&gt;BI$6,$U157&lt;=BJ$6),+$T157,0)</f>
        <v>0</v>
      </c>
      <c r="BK157" s="87" t="n">
        <f aca="false">IF(AND($U157&gt;BJ$6,$U157&lt;=BK$6),+$T157,0)</f>
        <v>0</v>
      </c>
      <c r="BL157" s="87" t="n">
        <f aca="false">IF(AND($U157&gt;BK$6,$U157&lt;=BL$6),+$T157,0)</f>
        <v>0</v>
      </c>
      <c r="BM157" s="87" t="n">
        <f aca="false">IF(AND($U157&gt;BL$6,$U157&lt;=BM$6),+$T157,0)</f>
        <v>0</v>
      </c>
      <c r="BN157" s="87" t="n">
        <f aca="false">IF(AND($U157&gt;BM$6,$U157&lt;=BN$6),+$T157,0)</f>
        <v>0</v>
      </c>
      <c r="BO157" s="87" t="n">
        <f aca="false">IF(AND($U157&gt;BN$6,$U157&lt;=BO$6),+$T157,0)</f>
        <v>0</v>
      </c>
      <c r="BP157" s="87" t="n">
        <f aca="false">IF(AND($U157&gt;BO$6,$U157&lt;=BP$6),+$T157,0)</f>
        <v>0</v>
      </c>
      <c r="BQ157" s="87" t="n">
        <f aca="false">IF(AND($U157&gt;BP$6,$U157&lt;=BQ$6),+$T157,0)</f>
        <v>0</v>
      </c>
      <c r="BR157" s="87" t="n">
        <f aca="false">IF(AND($U157&gt;BQ$6,$U157&lt;=BR$6),+$T157,0)</f>
        <v>0</v>
      </c>
      <c r="BS157" s="87" t="n">
        <f aca="false">IF(AND($U157&gt;BR$6,$U157&lt;=BS$6),+$T157,0)</f>
        <v>0</v>
      </c>
      <c r="BT157" s="87" t="n">
        <f aca="false">IF(AND($U157&gt;BS$6,$U157&lt;=BT$6),+$T157,0)</f>
        <v>0</v>
      </c>
      <c r="BU157" s="87" t="n">
        <f aca="false">IF(AND($U157&gt;BT$6,$U157&lt;=BU$6),+$T157,0)</f>
        <v>0</v>
      </c>
      <c r="BV157" s="87" t="n">
        <f aca="false">IF(AND($U157&gt;BU$6,$U157&lt;=BV$6),+$T157,0)</f>
        <v>0</v>
      </c>
      <c r="BW157" s="87" t="n">
        <f aca="false">IF(AND($U157&gt;BV$6,$U157&lt;=BW$6),+$T157,0)</f>
        <v>0</v>
      </c>
      <c r="BX157" s="87" t="n">
        <f aca="false">IF(AND($U157&gt;BW$6,$U157&lt;=BX$6),+$T157,0)</f>
        <v>0</v>
      </c>
      <c r="BY157" s="87" t="n">
        <f aca="false">IF(AND($U157&gt;BX$6,$U157&lt;=BY$6),+$T157,0)</f>
        <v>0</v>
      </c>
      <c r="BZ157" s="87" t="n">
        <f aca="false">IF(AND($U157&gt;BY$6,$U157&lt;=BZ$6),+$T157,0)</f>
        <v>0</v>
      </c>
      <c r="CA157" s="87" t="n">
        <f aca="false">IF(AND($U157&gt;BZ$6,$U157&lt;=CA$6),+$T157,0)</f>
        <v>0</v>
      </c>
      <c r="CB157" s="87" t="n">
        <f aca="false">IF(AND($U157&gt;CA$6,$U157&lt;=CB$6),+$T157,0)</f>
        <v>0</v>
      </c>
      <c r="CC157" s="87" t="n">
        <f aca="false">IF(AND($U157&gt;CB$6,$U157&lt;=CC$6),+$T157,0)</f>
        <v>0</v>
      </c>
      <c r="CD157" s="87" t="n">
        <f aca="false">IF(AND($U157&gt;CC$6,$U157&lt;=CD$6),+$T157,0)</f>
        <v>0</v>
      </c>
      <c r="CE157" s="87" t="n">
        <f aca="false">IF(AND($U157&gt;CD$6,$U157&lt;=CE$6),+$T157,0)</f>
        <v>0</v>
      </c>
      <c r="CF157" s="87" t="n">
        <f aca="false">IF(AND($U157&gt;CE$6,$U157&lt;=CF$6),+$T157,0)</f>
        <v>0</v>
      </c>
      <c r="CG157" s="87" t="n">
        <f aca="false">IF(AND($U157&gt;CF$6,$U157&lt;=CG$6),+$T157,0)</f>
        <v>0</v>
      </c>
      <c r="CH157" s="87" t="n">
        <f aca="false">IF(AND($U157&gt;CG$6,$U157&lt;=CH$6),+$T157,0)</f>
        <v>0</v>
      </c>
      <c r="CI157" s="87" t="n">
        <f aca="false">IF(AND($U157&gt;CH$6,$U157&lt;=CI$6),+$T157,0)</f>
        <v>0</v>
      </c>
      <c r="CJ157" s="87" t="n">
        <f aca="false">IF(AND($U157&gt;CI$6,$U157&lt;=CJ$6),+$T157,0)</f>
        <v>0</v>
      </c>
      <c r="CK157" s="87" t="n">
        <f aca="false">IF(AND($U157&gt;CJ$6,$U157&lt;=CK$6),+$T157,0)</f>
        <v>0</v>
      </c>
      <c r="CL157" s="87" t="n">
        <f aca="false">IF(AND($U157&gt;CK$6,$U157&lt;=CL$6),+$T157,0)</f>
        <v>0</v>
      </c>
      <c r="CM157" s="87" t="n">
        <f aca="false">IF(AND($U157&gt;CL$6,$U157&lt;=CM$6),+$T157,0)</f>
        <v>0</v>
      </c>
      <c r="CN157" s="87" t="n">
        <f aca="false">IF(AND($U157&gt;CM$6,$U157&lt;=CN$6),+$T157,0)</f>
        <v>0</v>
      </c>
      <c r="CO157" s="87" t="n">
        <f aca="false">IF(AND($U157&gt;CN$6,$U157&lt;=CO$6),+$T157,0)</f>
        <v>0</v>
      </c>
      <c r="CP157" s="87" t="n">
        <f aca="false">IF(AND($U157&gt;CO$6,$U157&lt;=CP$6),+$T157,0)</f>
        <v>0</v>
      </c>
      <c r="CQ157" s="87" t="n">
        <f aca="false">IF(AND($U157&gt;CP$6,$U157&lt;=CQ$6),+$T157,0)</f>
        <v>0</v>
      </c>
      <c r="CR157" s="87" t="n">
        <f aca="false">IF(AND($U157&gt;CQ$6,$U157&lt;=CR$6),+$T157,0)</f>
        <v>0</v>
      </c>
      <c r="CS157" s="87" t="n">
        <f aca="false">IF(AND($U157&gt;CR$6,$U157&lt;=CS$6),+$T157,0)</f>
        <v>0</v>
      </c>
      <c r="CT157" s="87" t="n">
        <f aca="false">IF(AND($U157&gt;CS$6,$U157&lt;=CT$6),+$T157,0)</f>
        <v>0</v>
      </c>
      <c r="CU157" s="87" t="n">
        <f aca="false">IF(AND($U157&gt;CT$6,$U157&lt;=CU$6),+$T157,0)</f>
        <v>0</v>
      </c>
      <c r="CV157" s="87" t="n">
        <f aca="false">IF(AND($U157&gt;CU$6,$U157&lt;=CV$6),+$T157,0)</f>
        <v>0</v>
      </c>
      <c r="CW157" s="87" t="n">
        <f aca="false">IF(AND($U157&gt;CV$6,$U157&lt;=CW$6),+$T157,0)</f>
        <v>0</v>
      </c>
      <c r="CX157" s="87" t="n">
        <f aca="false">IF(AND($U157&gt;CW$6,$U157&lt;=CX$6),+$T157,0)</f>
        <v>0</v>
      </c>
      <c r="CY157" s="87" t="n">
        <f aca="false">IF(AND($U157&gt;CX$6,$U157&lt;=CY$6),+$T157,0)</f>
        <v>0</v>
      </c>
      <c r="CZ157" s="87" t="n">
        <f aca="false">IF(AND($U157&gt;CY$6,$U157&lt;=CZ$6),+$T157,0)</f>
        <v>0</v>
      </c>
      <c r="DA157" s="87" t="n">
        <f aca="false">IF(AND($U157&gt;CZ$6,$U157&lt;=DA$6),+$T157,0)</f>
        <v>0</v>
      </c>
      <c r="DB157" s="87" t="n">
        <f aca="false">IF(AND($U157&gt;DA$6,$U157&lt;=DB$6),+$T157,0)</f>
        <v>0</v>
      </c>
      <c r="DC157" s="87" t="n">
        <f aca="false">IF(AND($U157&gt;DB$6,$U157&lt;=DC$6),+$T157,0)</f>
        <v>0</v>
      </c>
      <c r="DD157" s="87" t="n">
        <f aca="false">IF(AND($U157&gt;DC$6,$U157&lt;=DD$6),+$T157,0)</f>
        <v>0</v>
      </c>
      <c r="DE157" s="87" t="n">
        <f aca="false">IF(AND($U157&gt;DD$6,$U157&lt;=DE$6),+$T157,0)</f>
        <v>0</v>
      </c>
      <c r="DF157" s="87" t="n">
        <f aca="false">IF(AND($U157&gt;DE$6,$U157&lt;=DF$6),+$T157,0)</f>
        <v>0</v>
      </c>
      <c r="DG157" s="87" t="n">
        <f aca="false">IF(AND($U157&gt;DF$6,$U157&lt;=DG$6),+$T157,0)</f>
        <v>0</v>
      </c>
      <c r="DH157" s="87" t="n">
        <f aca="false">IF(AND($U157&gt;DG$6,$U157&lt;=DH$6),+$T157,0)</f>
        <v>0</v>
      </c>
      <c r="DI157" s="87" t="n">
        <f aca="false">IF(AND($U157&gt;DH$6,$U157&lt;=DI$6),+$T157,0)</f>
        <v>0</v>
      </c>
      <c r="DJ157" s="87" t="n">
        <f aca="false">IF(AND($U157&gt;DI$6,$U157&lt;=DJ$6),+$T157,0)</f>
        <v>0</v>
      </c>
      <c r="DK157" s="87" t="n">
        <f aca="false">IF(AND($U157&gt;DJ$6,$U157&lt;=DK$6),+$T157,0)</f>
        <v>0</v>
      </c>
      <c r="DL157" s="87" t="n">
        <f aca="false">IF(AND($U157&gt;DK$6,$U157&lt;=DL$6),+$T157,0)</f>
        <v>0</v>
      </c>
      <c r="DM157" s="87" t="n">
        <f aca="false">IF(AND($U157&gt;DL$6,$U157&lt;=DM$6),+$T157,0)</f>
        <v>0</v>
      </c>
      <c r="DN157" s="87" t="n">
        <f aca="false">IF(AND($U157&gt;DM$6,$U157&lt;=DN$6),+$T157,0)</f>
        <v>0</v>
      </c>
      <c r="DO157" s="87" t="n">
        <f aca="false">IF(AND($U157&gt;DN$6,$U157&lt;=DO$6),+$T157,0)</f>
        <v>0</v>
      </c>
      <c r="DP157" s="87" t="n">
        <f aca="false">IF(AND($U157&gt;DO$6,$U157&lt;=DP$6),+$T157,0)</f>
        <v>0</v>
      </c>
      <c r="DQ157" s="87" t="n">
        <f aca="false">IF(AND($U157&gt;DP$6,$U157&lt;=DQ$6),+$T157,0)</f>
        <v>0</v>
      </c>
      <c r="DR157" s="87" t="n">
        <f aca="false">IF(AND($U157&gt;DQ$6,$U157&lt;=DR$6),+$T157,0)</f>
        <v>0</v>
      </c>
      <c r="DS157" s="87" t="n">
        <f aca="false">IF(AND($U157&gt;DR$6,$U157&lt;=DS$6),+$T157,0)</f>
        <v>0</v>
      </c>
      <c r="DT157" s="87" t="n">
        <f aca="false">IF(AND($U157&gt;DS$6,$U157&lt;=DT$6),+$T157,0)</f>
        <v>0</v>
      </c>
      <c r="DU157" s="87" t="n">
        <f aca="false">IF(AND($U157&gt;DT$6,$U157&lt;=DU$6),+$T157,0)</f>
        <v>0</v>
      </c>
      <c r="DV157" s="87" t="n">
        <f aca="false">IF(AND($U157&gt;DU$6,$U157&lt;=DV$6),+$T157,0)</f>
        <v>0</v>
      </c>
      <c r="DW157" s="87" t="n">
        <f aca="false">IF(AND($U157&gt;DV$6,$U157&lt;=DW$6),+$T157,0)</f>
        <v>0</v>
      </c>
      <c r="DX157" s="87" t="n">
        <f aca="false">IF(AND($U157&gt;DW$6,$U157&lt;=DX$6),+$T157,0)</f>
        <v>0</v>
      </c>
      <c r="DY157" s="87" t="n">
        <f aca="false">IF(AND($U157&gt;DX$6,$U157&lt;=DY$6),+$T157,0)</f>
        <v>0</v>
      </c>
      <c r="DZ157" s="87" t="n">
        <f aca="false">IF(AND($U157&gt;DY$6,$U157&lt;=DZ$6),+$T157,0)</f>
        <v>0</v>
      </c>
      <c r="EA157" s="87" t="n">
        <f aca="false">IF(AND($U157&gt;DZ$6,$U157&lt;=EA$6),+$T157,0)</f>
        <v>0</v>
      </c>
      <c r="EB157" s="87" t="n">
        <f aca="false">IF(AND($U157&gt;EA$6,$U157&lt;=EB$6),+$T157,0)</f>
        <v>0</v>
      </c>
      <c r="EC157" s="87" t="n">
        <f aca="false">IF(AND($U157&gt;EB$6,$U157&lt;=EC$6),+$T157,0)</f>
        <v>0</v>
      </c>
      <c r="ED157" s="87" t="n">
        <f aca="false">IF(AND($U157&gt;EC$6,$U157&lt;=ED$6),+$T157,0)</f>
        <v>0</v>
      </c>
      <c r="EE157" s="87" t="n">
        <f aca="false">IF(AND($U157&gt;ED$6,$U157&lt;=EE$6),+$T157,0)</f>
        <v>0</v>
      </c>
      <c r="EF157" s="87" t="n">
        <f aca="false">IF(AND($U157&gt;EE$6,$U157&lt;=EF$6),+$T157,0)</f>
        <v>0</v>
      </c>
      <c r="EG157" s="87" t="n">
        <f aca="false">IF(AND($U157&gt;EF$6,$U157&lt;=EG$6),+$T157,0)</f>
        <v>0</v>
      </c>
      <c r="EH157" s="87" t="n">
        <f aca="false">IF(AND($U157&gt;EG$6,$U157&lt;=EH$6),+$T157,0)</f>
        <v>0</v>
      </c>
      <c r="EI157" s="87" t="n">
        <f aca="false">IF(AND($U157&gt;EH$6,$U157&lt;=EI$6),+$T157,0)</f>
        <v>0</v>
      </c>
      <c r="EJ157" s="87" t="n">
        <f aca="false">IF(AND($U157&gt;EI$6,$U157&lt;=EJ$6),+$T157,0)</f>
        <v>0</v>
      </c>
      <c r="EK157" s="87" t="n">
        <f aca="false">IF(AND($U157&gt;EJ$6,$U157&lt;=EK$6),+$T157,0)</f>
        <v>0</v>
      </c>
      <c r="EL157" s="87" t="n">
        <f aca="false">IF(AND($U157&gt;EK$6,$U157&lt;=EL$6),+$T157,0)</f>
        <v>0</v>
      </c>
      <c r="EM157" s="87" t="n">
        <f aca="false">IF(AND($U157&gt;EL$6,$U157&lt;=EM$6),+$T157,0)</f>
        <v>0</v>
      </c>
      <c r="EN157" s="87" t="n">
        <f aca="false">IF(AND($U157&gt;EM$6,$U157&lt;=EN$6),+$T157,0)</f>
        <v>0</v>
      </c>
      <c r="EO157" s="87" t="n">
        <f aca="false">IF(AND($U157&gt;EN$6,$U157&lt;=EO$6),+$T157,0)</f>
        <v>0</v>
      </c>
      <c r="EP157" s="87" t="n">
        <f aca="false">IF(AND($U157&gt;EO$6,$U157&lt;=EP$6),+$T157,0)</f>
        <v>0</v>
      </c>
      <c r="EQ157" s="87" t="n">
        <f aca="false">IF(AND($U157&gt;EP$6,$U157&lt;=EQ$6),+$T157,0)</f>
        <v>0</v>
      </c>
      <c r="ER157" s="87" t="n">
        <f aca="false">IF(AND($U157&gt;EQ$6,$U157&lt;=ER$6),+$T157,0)</f>
        <v>0</v>
      </c>
      <c r="ES157" s="87" t="n">
        <f aca="false">IF(AND($U157&gt;ER$6,$U157&lt;=ES$6),+$T157,0)</f>
        <v>0</v>
      </c>
      <c r="ET157" s="87" t="n">
        <f aca="false">IF(AND($U157&gt;ES$6,$U157&lt;=ET$6),+$T157,0)</f>
        <v>0</v>
      </c>
      <c r="EU157" s="87" t="n">
        <f aca="false">IF(AND($U157&gt;ET$6,$U157&lt;=EU$6),+$T157,0)</f>
        <v>0</v>
      </c>
      <c r="EV157" s="87" t="n">
        <f aca="false">IF(AND($U157&gt;EU$6,$U157&lt;=EV$6),+$T157,0)</f>
        <v>0</v>
      </c>
      <c r="EW157" s="87" t="n">
        <f aca="false">IF(AND($U157&gt;EV$6,$U157&lt;=EW$6),+$T157,0)</f>
        <v>0</v>
      </c>
      <c r="EX157" s="87" t="n">
        <f aca="false">IF(AND($U157&gt;EW$6,$U157&lt;=EX$6),+$T157,0)</f>
        <v>0</v>
      </c>
      <c r="EY157" s="87" t="n">
        <f aca="false">IF(AND($U157&gt;EX$6,$U157&lt;=EY$6),+$T157,0)</f>
        <v>0</v>
      </c>
      <c r="EZ157" s="87" t="n">
        <f aca="false">IF(AND($U157&gt;EY$6,$U157&lt;=EZ$6),+$T157,0)</f>
        <v>0</v>
      </c>
      <c r="FA157" s="87" t="n">
        <f aca="false">IF(AND($U157&gt;EZ$6,$U157&lt;=FA$6),+$T157,0)</f>
        <v>0</v>
      </c>
      <c r="FB157" s="87" t="n">
        <f aca="false">IF(AND($U157&gt;FA$6,$U157&lt;=FB$6),+$T157,0)</f>
        <v>0</v>
      </c>
      <c r="FC157" s="87" t="n">
        <f aca="false">IF(AND($U157&gt;FB$6,$U157&lt;=FC$6),+$T157,0)</f>
        <v>0</v>
      </c>
      <c r="FD157" s="87" t="n">
        <f aca="false">IF(AND($U157&gt;FC$6,$U157&lt;=FD$6),+$T157,0)</f>
        <v>0</v>
      </c>
      <c r="FE157" s="87" t="n">
        <f aca="false">IF(AND($U157&gt;FD$6,$U157&lt;=FE$6),+$T157,0)</f>
        <v>0</v>
      </c>
      <c r="FF157" s="87" t="n">
        <f aca="false">IF(AND($U157&gt;FE$6,$U157&lt;=FF$6),+$T157,0)</f>
        <v>0</v>
      </c>
      <c r="FG157" s="87" t="n">
        <f aca="false">IF(AND($U157&gt;FF$6,$U157&lt;=FG$6),+$T157,0)</f>
        <v>0</v>
      </c>
      <c r="FH157" s="87" t="n">
        <f aca="false">IF(AND($U157&gt;FG$6,$U157&lt;=FH$6),+$T157,0)</f>
        <v>0</v>
      </c>
      <c r="FI157" s="87" t="n">
        <f aca="false">IF(AND($U157&gt;FH$6,$U157&lt;=FI$6),+$T157,0)</f>
        <v>0</v>
      </c>
      <c r="FJ157" s="87" t="n">
        <f aca="false">IF(AND($U157&gt;FI$6,$U157&lt;=FJ$6),+$T157,0)</f>
        <v>0</v>
      </c>
      <c r="FK157" s="87" t="n">
        <f aca="false">IF(AND($U157&gt;FJ$6,$U157&lt;=FK$6),+$T157,0)</f>
        <v>0</v>
      </c>
      <c r="FL157" s="87" t="n">
        <f aca="false">IF(AND($U157&gt;FK$6,$U157&lt;=FL$6),+$T157,0)</f>
        <v>0</v>
      </c>
      <c r="FM157" s="87" t="n">
        <f aca="false">IF(AND($U157&gt;FL$6,$U157&lt;=FM$6),+$T157,0)</f>
        <v>0</v>
      </c>
      <c r="FN157" s="87" t="n">
        <f aca="false">IF(AND($U157&gt;FM$6,$U157&lt;=FN$6),+$T157,0)</f>
        <v>0</v>
      </c>
      <c r="FO157" s="87" t="n">
        <f aca="false">IF(AND($U157&gt;FN$6,$U157&lt;=FO$6),+$T157,0)</f>
        <v>0</v>
      </c>
      <c r="FP157" s="87" t="n">
        <f aca="false">IF(AND($U157&gt;FO$6,$U157&lt;=FP$6),+$T157,0)</f>
        <v>0</v>
      </c>
      <c r="FQ157" s="87" t="n">
        <f aca="false">IF(AND($U157&gt;FP$6,$U157&lt;=FQ$6),+$T157,0)</f>
        <v>0</v>
      </c>
      <c r="FR157" s="87" t="n">
        <f aca="false">IF(AND($U157&gt;FQ$6,$U157&lt;=FR$6),+$T157,0)</f>
        <v>0</v>
      </c>
      <c r="FS157" s="87" t="n">
        <f aca="false">IF(AND($U157&gt;FR$6,$U157&lt;=FS$6),+$T157,0)</f>
        <v>0</v>
      </c>
      <c r="FT157" s="87" t="n">
        <f aca="false">IF(AND($U157&gt;FS$6,$U157&lt;=FT$6),+$T157,0)</f>
        <v>0</v>
      </c>
      <c r="FU157" s="87" t="n">
        <f aca="false">IF(AND($U157&gt;FT$6,$U157&lt;=FU$6),+$T157,0)</f>
        <v>0</v>
      </c>
      <c r="FV157" s="87" t="n">
        <f aca="false">IF(AND($U157&gt;FU$6,$U157&lt;=FV$6),+$T157,0)</f>
        <v>0</v>
      </c>
      <c r="FW157" s="87" t="n">
        <f aca="false">IF(AND($U157&gt;FV$6,$U157&lt;=FW$6),+$T157,0)</f>
        <v>0</v>
      </c>
      <c r="FX157" s="87" t="n">
        <f aca="false">IF(AND($U157&gt;FW$6,$U157&lt;=FX$6),+$T157,0)</f>
        <v>0</v>
      </c>
      <c r="FY157" s="87" t="n">
        <f aca="false">IF(AND($U157&gt;FX$6,$U157&lt;=FY$6),+$T157,0)</f>
        <v>0</v>
      </c>
      <c r="FZ157" s="87" t="n">
        <f aca="false">IF(AND($U157&gt;FY$6,$U157&lt;=FZ$6),+$T157,0)</f>
        <v>0</v>
      </c>
      <c r="GA157" s="87" t="n">
        <f aca="false">IF(AND($U157&gt;FZ$6,$U157&lt;=GA$6),+$T157,0)</f>
        <v>0</v>
      </c>
      <c r="GB157" s="87" t="n">
        <f aca="false">IF(AND($U157&gt;GA$6,$U157&lt;=GB$6),+$T157,0)</f>
        <v>0</v>
      </c>
      <c r="GC157" s="18"/>
      <c r="GD157" s="65" t="n">
        <f aca="false">SUM($X157:$GC157)</f>
        <v>0</v>
      </c>
      <c r="GE157" s="65" t="n">
        <f aca="false">+GD157-T157</f>
        <v>0</v>
      </c>
      <c r="GF157" s="18"/>
      <c r="GG157" s="18"/>
      <c r="GH157" s="18"/>
      <c r="GI157" s="18"/>
      <c r="GJ157" s="18"/>
      <c r="GK157" s="18"/>
      <c r="GL157" s="18"/>
      <c r="GM157" s="18"/>
      <c r="GN157" s="18"/>
      <c r="GO157" s="18"/>
      <c r="GP157" s="18"/>
      <c r="GQ157" s="18"/>
      <c r="GR157" s="18"/>
      <c r="GS157" s="18"/>
      <c r="GT157" s="18"/>
      <c r="GU157" s="18"/>
      <c r="GV157" s="18"/>
      <c r="GW157" s="18"/>
      <c r="GX157" s="18"/>
      <c r="GY157" s="18"/>
      <c r="GZ157" s="18"/>
      <c r="HA157" s="18"/>
      <c r="HB157" s="18"/>
      <c r="HC157" s="18"/>
      <c r="HD157" s="18"/>
      <c r="HE157" s="18"/>
      <c r="HF157" s="18"/>
      <c r="HG157" s="18"/>
      <c r="HH157" s="18"/>
      <c r="HI157" s="18"/>
      <c r="HJ157" s="18"/>
      <c r="HK157" s="18"/>
      <c r="HL157" s="18"/>
      <c r="HM157" s="18"/>
      <c r="HN157" s="18"/>
      <c r="HO157" s="18"/>
      <c r="HP157" s="18"/>
      <c r="HQ157" s="18"/>
      <c r="HR157" s="18"/>
      <c r="HS157" s="18"/>
      <c r="HT157" s="18"/>
      <c r="HU157" s="18"/>
      <c r="HV157" s="18"/>
      <c r="HW157" s="18"/>
      <c r="HX157" s="18"/>
      <c r="HY157" s="18"/>
      <c r="HZ157" s="18"/>
      <c r="IA157" s="18"/>
      <c r="IB157" s="18"/>
      <c r="IC157" s="18"/>
      <c r="ID157" s="18"/>
      <c r="IE157" s="18"/>
      <c r="IF157" s="18"/>
      <c r="IG157" s="18"/>
      <c r="IH157" s="18"/>
      <c r="II157" s="18"/>
      <c r="IJ157" s="18"/>
      <c r="IK157" s="18"/>
      <c r="IL157" s="18"/>
      <c r="IM157" s="18"/>
      <c r="IN157" s="18"/>
      <c r="IO157" s="18"/>
      <c r="IP157" s="18"/>
      <c r="IQ157" s="18"/>
      <c r="IR157" s="18"/>
      <c r="IS157" s="18"/>
      <c r="IT157" s="18"/>
      <c r="IU157" s="18"/>
      <c r="IV157" s="18"/>
      <c r="IW157" s="18"/>
    </row>
    <row r="158" customFormat="false" ht="12.75" hidden="false" customHeight="false" outlineLevel="0" collapsed="false">
      <c r="A158" s="54"/>
      <c r="B158" s="86" t="s">
        <v>260</v>
      </c>
      <c r="C158" s="97" t="s">
        <v>256</v>
      </c>
      <c r="D158" s="98" t="s">
        <v>280</v>
      </c>
      <c r="E158" s="0" t="s">
        <v>302</v>
      </c>
      <c r="F158" s="99" t="n">
        <v>37134</v>
      </c>
      <c r="H158" s="88" t="s">
        <v>398</v>
      </c>
      <c r="I158" s="46" t="s">
        <v>242</v>
      </c>
      <c r="J158" s="0" t="s">
        <v>256</v>
      </c>
      <c r="K158" s="39"/>
      <c r="L158" s="101" t="s">
        <v>284</v>
      </c>
      <c r="M158" s="35"/>
      <c r="N158" s="35"/>
      <c r="O158" s="35"/>
      <c r="P158" s="35"/>
      <c r="Q158" s="35"/>
      <c r="R158" s="110" t="n">
        <v>386.89</v>
      </c>
      <c r="S158" s="101" t="s">
        <v>288</v>
      </c>
      <c r="T158" s="110" t="n">
        <v>386.89</v>
      </c>
      <c r="U158" s="104" t="n">
        <v>37256</v>
      </c>
      <c r="V158" s="18"/>
      <c r="W158" s="18"/>
      <c r="X158" s="87" t="n">
        <f aca="false">IF(AND($U158&gt;W$6,$U158&lt;=X$6),+$T158,0)</f>
        <v>0</v>
      </c>
      <c r="Y158" s="87" t="n">
        <f aca="false">IF(AND($U158&gt;X$6,$U158&lt;=Y$6),+$T158,0)</f>
        <v>386.89</v>
      </c>
      <c r="Z158" s="87" t="n">
        <f aca="false">IF(AND($U158&gt;Y$6,$U158&lt;=Z$6),+$T158,0)</f>
        <v>0</v>
      </c>
      <c r="AA158" s="87" t="n">
        <f aca="false">IF(AND($U158&gt;Z$6,$U158&lt;=AA$6),+$T158,0)</f>
        <v>0</v>
      </c>
      <c r="AB158" s="87" t="n">
        <f aca="false">IF(AND($U158&gt;AA$6,$U158&lt;=AB$6),+$T158,0)</f>
        <v>0</v>
      </c>
      <c r="AC158" s="87" t="n">
        <f aca="false">IF(AND($U158&gt;AB$6,$U158&lt;=AC$6),+$T158,0)</f>
        <v>0</v>
      </c>
      <c r="AD158" s="87" t="n">
        <f aca="false">IF(AND($U158&gt;AC$6,$U158&lt;=AD$6),+$T158,0)</f>
        <v>0</v>
      </c>
      <c r="AE158" s="87" t="n">
        <f aca="false">IF(AND($U158&gt;AD$6,$U158&lt;=AE$6),+$T158,0)</f>
        <v>0</v>
      </c>
      <c r="AF158" s="87" t="n">
        <f aca="false">IF(AND($U158&gt;AE$6,$U158&lt;=AF$6),+$T158,0)</f>
        <v>0</v>
      </c>
      <c r="AG158" s="87" t="n">
        <f aca="false">IF(AND($U158&gt;AF$6,$U158&lt;=AG$6),+$T158,0)</f>
        <v>0</v>
      </c>
      <c r="AH158" s="87" t="n">
        <f aca="false">IF(AND($U158&gt;AG$6,$U158&lt;=AH$6),+$T158,0)</f>
        <v>0</v>
      </c>
      <c r="AI158" s="87" t="n">
        <f aca="false">IF(AND($U158&gt;AH$6,$U158&lt;=AI$6),+$T158,0)</f>
        <v>0</v>
      </c>
      <c r="AJ158" s="87" t="n">
        <f aca="false">IF(AND($U158&gt;AI$6,$U158&lt;=AJ$6),+$T158,0)</f>
        <v>0</v>
      </c>
      <c r="AK158" s="87" t="n">
        <f aca="false">IF(AND($U158&gt;AJ$6,$U158&lt;=AK$6),+$T158,0)</f>
        <v>0</v>
      </c>
      <c r="AL158" s="87" t="n">
        <f aca="false">IF(AND($U158&gt;AK$6,$U158&lt;=AL$6),+$T158,0)</f>
        <v>0</v>
      </c>
      <c r="AM158" s="87" t="n">
        <f aca="false">IF(AND($U158&gt;AL$6,$U158&lt;=AM$6),+$T158,0)</f>
        <v>0</v>
      </c>
      <c r="AN158" s="87" t="n">
        <f aca="false">IF(AND($U158&gt;AM$6,$U158&lt;=AN$6),+$T158,0)</f>
        <v>0</v>
      </c>
      <c r="AO158" s="87" t="n">
        <f aca="false">IF(AND($U158&gt;AN$6,$U158&lt;=AO$6),+$T158,0)</f>
        <v>0</v>
      </c>
      <c r="AP158" s="87" t="n">
        <f aca="false">IF(AND($U158&gt;AO$6,$U158&lt;=AP$6),+$T158,0)</f>
        <v>0</v>
      </c>
      <c r="AQ158" s="87" t="n">
        <f aca="false">IF(AND($U158&gt;AP$6,$U158&lt;=AQ$6),+$T158,0)</f>
        <v>0</v>
      </c>
      <c r="AR158" s="87" t="n">
        <f aca="false">IF(AND($U158&gt;AQ$6,$U158&lt;=AR$6),+$T158,0)</f>
        <v>0</v>
      </c>
      <c r="AS158" s="87" t="n">
        <f aca="false">IF(AND($U158&gt;AR$6,$U158&lt;=AS$6),+$T158,0)</f>
        <v>0</v>
      </c>
      <c r="AT158" s="87" t="n">
        <f aca="false">IF(AND($U158&gt;AS$6,$U158&lt;=AT$6),+$T158,0)</f>
        <v>0</v>
      </c>
      <c r="AU158" s="87" t="n">
        <f aca="false">IF(AND($U158&gt;AT$6,$U158&lt;=AU$6),+$T158,0)</f>
        <v>0</v>
      </c>
      <c r="AV158" s="87" t="n">
        <f aca="false">IF(AND($U158&gt;AU$6,$U158&lt;=AV$6),+$T158,0)</f>
        <v>0</v>
      </c>
      <c r="AW158" s="87" t="n">
        <f aca="false">IF(AND($U158&gt;AV$6,$U158&lt;=AW$6),+$T158,0)</f>
        <v>0</v>
      </c>
      <c r="AX158" s="87" t="n">
        <f aca="false">IF(AND($U158&gt;AW$6,$U158&lt;=AX$6),+$T158,0)</f>
        <v>0</v>
      </c>
      <c r="AY158" s="87" t="n">
        <f aca="false">IF(AND($U158&gt;AX$6,$U158&lt;=AY$6),+$T158,0)</f>
        <v>0</v>
      </c>
      <c r="AZ158" s="87" t="n">
        <f aca="false">IF(AND($U158&gt;AY$6,$U158&lt;=AZ$6),+$T158,0)</f>
        <v>0</v>
      </c>
      <c r="BA158" s="87" t="n">
        <f aca="false">IF(AND($U158&gt;AZ$6,$U158&lt;=BA$6),+$T158,0)</f>
        <v>0</v>
      </c>
      <c r="BB158" s="87" t="n">
        <f aca="false">IF(AND($U158&gt;BA$6,$U158&lt;=BB$6),+$T158,0)</f>
        <v>0</v>
      </c>
      <c r="BC158" s="87" t="n">
        <f aca="false">IF(AND($U158&gt;BB$6,$U158&lt;=BC$6),+$T158,0)</f>
        <v>0</v>
      </c>
      <c r="BD158" s="87" t="n">
        <f aca="false">IF(AND($U158&gt;BC$6,$U158&lt;=BD$6),+$T158,0)</f>
        <v>0</v>
      </c>
      <c r="BE158" s="87" t="n">
        <f aca="false">IF(AND($U158&gt;BD$6,$U158&lt;=BE$6),+$T158,0)</f>
        <v>0</v>
      </c>
      <c r="BF158" s="87" t="n">
        <f aca="false">IF(AND($U158&gt;BE$6,$U158&lt;=BF$6),+$T158,0)</f>
        <v>0</v>
      </c>
      <c r="BG158" s="87" t="n">
        <f aca="false">IF(AND($U158&gt;BF$6,$U158&lt;=BG$6),+$T158,0)</f>
        <v>0</v>
      </c>
      <c r="BH158" s="87" t="n">
        <f aca="false">IF(AND($U158&gt;BG$6,$U158&lt;=BH$6),+$T158,0)</f>
        <v>0</v>
      </c>
      <c r="BI158" s="87" t="n">
        <f aca="false">IF(AND($U158&gt;BH$6,$U158&lt;=BI$6),+$T158,0)</f>
        <v>0</v>
      </c>
      <c r="BJ158" s="87" t="n">
        <f aca="false">IF(AND($U158&gt;BI$6,$U158&lt;=BJ$6),+$T158,0)</f>
        <v>0</v>
      </c>
      <c r="BK158" s="87" t="n">
        <f aca="false">IF(AND($U158&gt;BJ$6,$U158&lt;=BK$6),+$T158,0)</f>
        <v>0</v>
      </c>
      <c r="BL158" s="87" t="n">
        <f aca="false">IF(AND($U158&gt;BK$6,$U158&lt;=BL$6),+$T158,0)</f>
        <v>0</v>
      </c>
      <c r="BM158" s="87" t="n">
        <f aca="false">IF(AND($U158&gt;BL$6,$U158&lt;=BM$6),+$T158,0)</f>
        <v>0</v>
      </c>
      <c r="BN158" s="87" t="n">
        <f aca="false">IF(AND($U158&gt;BM$6,$U158&lt;=BN$6),+$T158,0)</f>
        <v>0</v>
      </c>
      <c r="BO158" s="87" t="n">
        <f aca="false">IF(AND($U158&gt;BN$6,$U158&lt;=BO$6),+$T158,0)</f>
        <v>0</v>
      </c>
      <c r="BP158" s="87" t="n">
        <f aca="false">IF(AND($U158&gt;BO$6,$U158&lt;=BP$6),+$T158,0)</f>
        <v>0</v>
      </c>
      <c r="BQ158" s="87" t="n">
        <f aca="false">IF(AND($U158&gt;BP$6,$U158&lt;=BQ$6),+$T158,0)</f>
        <v>0</v>
      </c>
      <c r="BR158" s="87" t="n">
        <f aca="false">IF(AND($U158&gt;BQ$6,$U158&lt;=BR$6),+$T158,0)</f>
        <v>0</v>
      </c>
      <c r="BS158" s="87" t="n">
        <f aca="false">IF(AND($U158&gt;BR$6,$U158&lt;=BS$6),+$T158,0)</f>
        <v>0</v>
      </c>
      <c r="BT158" s="87" t="n">
        <f aca="false">IF(AND($U158&gt;BS$6,$U158&lt;=BT$6),+$T158,0)</f>
        <v>0</v>
      </c>
      <c r="BU158" s="87" t="n">
        <f aca="false">IF(AND($U158&gt;BT$6,$U158&lt;=BU$6),+$T158,0)</f>
        <v>0</v>
      </c>
      <c r="BV158" s="87" t="n">
        <f aca="false">IF(AND($U158&gt;BU$6,$U158&lt;=BV$6),+$T158,0)</f>
        <v>0</v>
      </c>
      <c r="BW158" s="87" t="n">
        <f aca="false">IF(AND($U158&gt;BV$6,$U158&lt;=BW$6),+$T158,0)</f>
        <v>0</v>
      </c>
      <c r="BX158" s="87" t="n">
        <f aca="false">IF(AND($U158&gt;BW$6,$U158&lt;=BX$6),+$T158,0)</f>
        <v>0</v>
      </c>
      <c r="BY158" s="87" t="n">
        <f aca="false">IF(AND($U158&gt;BX$6,$U158&lt;=BY$6),+$T158,0)</f>
        <v>0</v>
      </c>
      <c r="BZ158" s="87" t="n">
        <f aca="false">IF(AND($U158&gt;BY$6,$U158&lt;=BZ$6),+$T158,0)</f>
        <v>0</v>
      </c>
      <c r="CA158" s="87" t="n">
        <f aca="false">IF(AND($U158&gt;BZ$6,$U158&lt;=CA$6),+$T158,0)</f>
        <v>0</v>
      </c>
      <c r="CB158" s="87" t="n">
        <f aca="false">IF(AND($U158&gt;CA$6,$U158&lt;=CB$6),+$T158,0)</f>
        <v>0</v>
      </c>
      <c r="CC158" s="87" t="n">
        <f aca="false">IF(AND($U158&gt;CB$6,$U158&lt;=CC$6),+$T158,0)</f>
        <v>0</v>
      </c>
      <c r="CD158" s="87" t="n">
        <f aca="false">IF(AND($U158&gt;CC$6,$U158&lt;=CD$6),+$T158,0)</f>
        <v>0</v>
      </c>
      <c r="CE158" s="87" t="n">
        <f aca="false">IF(AND($U158&gt;CD$6,$U158&lt;=CE$6),+$T158,0)</f>
        <v>0</v>
      </c>
      <c r="CF158" s="87" t="n">
        <f aca="false">IF(AND($U158&gt;CE$6,$U158&lt;=CF$6),+$T158,0)</f>
        <v>0</v>
      </c>
      <c r="CG158" s="87" t="n">
        <f aca="false">IF(AND($U158&gt;CF$6,$U158&lt;=CG$6),+$T158,0)</f>
        <v>0</v>
      </c>
      <c r="CH158" s="87" t="n">
        <f aca="false">IF(AND($U158&gt;CG$6,$U158&lt;=CH$6),+$T158,0)</f>
        <v>0</v>
      </c>
      <c r="CI158" s="87" t="n">
        <f aca="false">IF(AND($U158&gt;CH$6,$U158&lt;=CI$6),+$T158,0)</f>
        <v>0</v>
      </c>
      <c r="CJ158" s="87" t="n">
        <f aca="false">IF(AND($U158&gt;CI$6,$U158&lt;=CJ$6),+$T158,0)</f>
        <v>0</v>
      </c>
      <c r="CK158" s="87" t="n">
        <f aca="false">IF(AND($U158&gt;CJ$6,$U158&lt;=CK$6),+$T158,0)</f>
        <v>0</v>
      </c>
      <c r="CL158" s="87" t="n">
        <f aca="false">IF(AND($U158&gt;CK$6,$U158&lt;=CL$6),+$T158,0)</f>
        <v>0</v>
      </c>
      <c r="CM158" s="87" t="n">
        <f aca="false">IF(AND($U158&gt;CL$6,$U158&lt;=CM$6),+$T158,0)</f>
        <v>0</v>
      </c>
      <c r="CN158" s="87" t="n">
        <f aca="false">IF(AND($U158&gt;CM$6,$U158&lt;=CN$6),+$T158,0)</f>
        <v>0</v>
      </c>
      <c r="CO158" s="87" t="n">
        <f aca="false">IF(AND($U158&gt;CN$6,$U158&lt;=CO$6),+$T158,0)</f>
        <v>0</v>
      </c>
      <c r="CP158" s="87" t="n">
        <f aca="false">IF(AND($U158&gt;CO$6,$U158&lt;=CP$6),+$T158,0)</f>
        <v>0</v>
      </c>
      <c r="CQ158" s="87" t="n">
        <f aca="false">IF(AND($U158&gt;CP$6,$U158&lt;=CQ$6),+$T158,0)</f>
        <v>0</v>
      </c>
      <c r="CR158" s="87" t="n">
        <f aca="false">IF(AND($U158&gt;CQ$6,$U158&lt;=CR$6),+$T158,0)</f>
        <v>0</v>
      </c>
      <c r="CS158" s="87" t="n">
        <f aca="false">IF(AND($U158&gt;CR$6,$U158&lt;=CS$6),+$T158,0)</f>
        <v>0</v>
      </c>
      <c r="CT158" s="87" t="n">
        <f aca="false">IF(AND($U158&gt;CS$6,$U158&lt;=CT$6),+$T158,0)</f>
        <v>0</v>
      </c>
      <c r="CU158" s="87" t="n">
        <f aca="false">IF(AND($U158&gt;CT$6,$U158&lt;=CU$6),+$T158,0)</f>
        <v>0</v>
      </c>
      <c r="CV158" s="87" t="n">
        <f aca="false">IF(AND($U158&gt;CU$6,$U158&lt;=CV$6),+$T158,0)</f>
        <v>0</v>
      </c>
      <c r="CW158" s="87" t="n">
        <f aca="false">IF(AND($U158&gt;CV$6,$U158&lt;=CW$6),+$T158,0)</f>
        <v>0</v>
      </c>
      <c r="CX158" s="87" t="n">
        <f aca="false">IF(AND($U158&gt;CW$6,$U158&lt;=CX$6),+$T158,0)</f>
        <v>0</v>
      </c>
      <c r="CY158" s="87" t="n">
        <f aca="false">IF(AND($U158&gt;CX$6,$U158&lt;=CY$6),+$T158,0)</f>
        <v>0</v>
      </c>
      <c r="CZ158" s="87" t="n">
        <f aca="false">IF(AND($U158&gt;CY$6,$U158&lt;=CZ$6),+$T158,0)</f>
        <v>0</v>
      </c>
      <c r="DA158" s="87" t="n">
        <f aca="false">IF(AND($U158&gt;CZ$6,$U158&lt;=DA$6),+$T158,0)</f>
        <v>0</v>
      </c>
      <c r="DB158" s="87" t="n">
        <f aca="false">IF(AND($U158&gt;DA$6,$U158&lt;=DB$6),+$T158,0)</f>
        <v>0</v>
      </c>
      <c r="DC158" s="87" t="n">
        <f aca="false">IF(AND($U158&gt;DB$6,$U158&lt;=DC$6),+$T158,0)</f>
        <v>0</v>
      </c>
      <c r="DD158" s="87" t="n">
        <f aca="false">IF(AND($U158&gt;DC$6,$U158&lt;=DD$6),+$T158,0)</f>
        <v>0</v>
      </c>
      <c r="DE158" s="87" t="n">
        <f aca="false">IF(AND($U158&gt;DD$6,$U158&lt;=DE$6),+$T158,0)</f>
        <v>0</v>
      </c>
      <c r="DF158" s="87" t="n">
        <f aca="false">IF(AND($U158&gt;DE$6,$U158&lt;=DF$6),+$T158,0)</f>
        <v>0</v>
      </c>
      <c r="DG158" s="87" t="n">
        <f aca="false">IF(AND($U158&gt;DF$6,$U158&lt;=DG$6),+$T158,0)</f>
        <v>0</v>
      </c>
      <c r="DH158" s="87" t="n">
        <f aca="false">IF(AND($U158&gt;DG$6,$U158&lt;=DH$6),+$T158,0)</f>
        <v>0</v>
      </c>
      <c r="DI158" s="87" t="n">
        <f aca="false">IF(AND($U158&gt;DH$6,$U158&lt;=DI$6),+$T158,0)</f>
        <v>0</v>
      </c>
      <c r="DJ158" s="87" t="n">
        <f aca="false">IF(AND($U158&gt;DI$6,$U158&lt;=DJ$6),+$T158,0)</f>
        <v>0</v>
      </c>
      <c r="DK158" s="87" t="n">
        <f aca="false">IF(AND($U158&gt;DJ$6,$U158&lt;=DK$6),+$T158,0)</f>
        <v>0</v>
      </c>
      <c r="DL158" s="87" t="n">
        <f aca="false">IF(AND($U158&gt;DK$6,$U158&lt;=DL$6),+$T158,0)</f>
        <v>0</v>
      </c>
      <c r="DM158" s="87" t="n">
        <f aca="false">IF(AND($U158&gt;DL$6,$U158&lt;=DM$6),+$T158,0)</f>
        <v>0</v>
      </c>
      <c r="DN158" s="87" t="n">
        <f aca="false">IF(AND($U158&gt;DM$6,$U158&lt;=DN$6),+$T158,0)</f>
        <v>0</v>
      </c>
      <c r="DO158" s="87" t="n">
        <f aca="false">IF(AND($U158&gt;DN$6,$U158&lt;=DO$6),+$T158,0)</f>
        <v>0</v>
      </c>
      <c r="DP158" s="87" t="n">
        <f aca="false">IF(AND($U158&gt;DO$6,$U158&lt;=DP$6),+$T158,0)</f>
        <v>0</v>
      </c>
      <c r="DQ158" s="87" t="n">
        <f aca="false">IF(AND($U158&gt;DP$6,$U158&lt;=DQ$6),+$T158,0)</f>
        <v>0</v>
      </c>
      <c r="DR158" s="87" t="n">
        <f aca="false">IF(AND($U158&gt;DQ$6,$U158&lt;=DR$6),+$T158,0)</f>
        <v>0</v>
      </c>
      <c r="DS158" s="87" t="n">
        <f aca="false">IF(AND($U158&gt;DR$6,$U158&lt;=DS$6),+$T158,0)</f>
        <v>0</v>
      </c>
      <c r="DT158" s="87" t="n">
        <f aca="false">IF(AND($U158&gt;DS$6,$U158&lt;=DT$6),+$T158,0)</f>
        <v>0</v>
      </c>
      <c r="DU158" s="87" t="n">
        <f aca="false">IF(AND($U158&gt;DT$6,$U158&lt;=DU$6),+$T158,0)</f>
        <v>0</v>
      </c>
      <c r="DV158" s="87" t="n">
        <f aca="false">IF(AND($U158&gt;DU$6,$U158&lt;=DV$6),+$T158,0)</f>
        <v>0</v>
      </c>
      <c r="DW158" s="87" t="n">
        <f aca="false">IF(AND($U158&gt;DV$6,$U158&lt;=DW$6),+$T158,0)</f>
        <v>0</v>
      </c>
      <c r="DX158" s="87" t="n">
        <f aca="false">IF(AND($U158&gt;DW$6,$U158&lt;=DX$6),+$T158,0)</f>
        <v>0</v>
      </c>
      <c r="DY158" s="87" t="n">
        <f aca="false">IF(AND($U158&gt;DX$6,$U158&lt;=DY$6),+$T158,0)</f>
        <v>0</v>
      </c>
      <c r="DZ158" s="87" t="n">
        <f aca="false">IF(AND($U158&gt;DY$6,$U158&lt;=DZ$6),+$T158,0)</f>
        <v>0</v>
      </c>
      <c r="EA158" s="87" t="n">
        <f aca="false">IF(AND($U158&gt;DZ$6,$U158&lt;=EA$6),+$T158,0)</f>
        <v>0</v>
      </c>
      <c r="EB158" s="87" t="n">
        <f aca="false">IF(AND($U158&gt;EA$6,$U158&lt;=EB$6),+$T158,0)</f>
        <v>0</v>
      </c>
      <c r="EC158" s="87" t="n">
        <f aca="false">IF(AND($U158&gt;EB$6,$U158&lt;=EC$6),+$T158,0)</f>
        <v>0</v>
      </c>
      <c r="ED158" s="87" t="n">
        <f aca="false">IF(AND($U158&gt;EC$6,$U158&lt;=ED$6),+$T158,0)</f>
        <v>0</v>
      </c>
      <c r="EE158" s="87" t="n">
        <f aca="false">IF(AND($U158&gt;ED$6,$U158&lt;=EE$6),+$T158,0)</f>
        <v>0</v>
      </c>
      <c r="EF158" s="87" t="n">
        <f aca="false">IF(AND($U158&gt;EE$6,$U158&lt;=EF$6),+$T158,0)</f>
        <v>0</v>
      </c>
      <c r="EG158" s="87" t="n">
        <f aca="false">IF(AND($U158&gt;EF$6,$U158&lt;=EG$6),+$T158,0)</f>
        <v>0</v>
      </c>
      <c r="EH158" s="87" t="n">
        <f aca="false">IF(AND($U158&gt;EG$6,$U158&lt;=EH$6),+$T158,0)</f>
        <v>0</v>
      </c>
      <c r="EI158" s="87" t="n">
        <f aca="false">IF(AND($U158&gt;EH$6,$U158&lt;=EI$6),+$T158,0)</f>
        <v>0</v>
      </c>
      <c r="EJ158" s="87" t="n">
        <f aca="false">IF(AND($U158&gt;EI$6,$U158&lt;=EJ$6),+$T158,0)</f>
        <v>0</v>
      </c>
      <c r="EK158" s="87" t="n">
        <f aca="false">IF(AND($U158&gt;EJ$6,$U158&lt;=EK$6),+$T158,0)</f>
        <v>0</v>
      </c>
      <c r="EL158" s="87" t="n">
        <f aca="false">IF(AND($U158&gt;EK$6,$U158&lt;=EL$6),+$T158,0)</f>
        <v>0</v>
      </c>
      <c r="EM158" s="87" t="n">
        <f aca="false">IF(AND($U158&gt;EL$6,$U158&lt;=EM$6),+$T158,0)</f>
        <v>0</v>
      </c>
      <c r="EN158" s="87" t="n">
        <f aca="false">IF(AND($U158&gt;EM$6,$U158&lt;=EN$6),+$T158,0)</f>
        <v>0</v>
      </c>
      <c r="EO158" s="87" t="n">
        <f aca="false">IF(AND($U158&gt;EN$6,$U158&lt;=EO$6),+$T158,0)</f>
        <v>0</v>
      </c>
      <c r="EP158" s="87" t="n">
        <f aca="false">IF(AND($U158&gt;EO$6,$U158&lt;=EP$6),+$T158,0)</f>
        <v>0</v>
      </c>
      <c r="EQ158" s="87" t="n">
        <f aca="false">IF(AND($U158&gt;EP$6,$U158&lt;=EQ$6),+$T158,0)</f>
        <v>0</v>
      </c>
      <c r="ER158" s="87" t="n">
        <f aca="false">IF(AND($U158&gt;EQ$6,$U158&lt;=ER$6),+$T158,0)</f>
        <v>0</v>
      </c>
      <c r="ES158" s="87" t="n">
        <f aca="false">IF(AND($U158&gt;ER$6,$U158&lt;=ES$6),+$T158,0)</f>
        <v>0</v>
      </c>
      <c r="ET158" s="87" t="n">
        <f aca="false">IF(AND($U158&gt;ES$6,$U158&lt;=ET$6),+$T158,0)</f>
        <v>0</v>
      </c>
      <c r="EU158" s="87" t="n">
        <f aca="false">IF(AND($U158&gt;ET$6,$U158&lt;=EU$6),+$T158,0)</f>
        <v>0</v>
      </c>
      <c r="EV158" s="87" t="n">
        <f aca="false">IF(AND($U158&gt;EU$6,$U158&lt;=EV$6),+$T158,0)</f>
        <v>0</v>
      </c>
      <c r="EW158" s="87" t="n">
        <f aca="false">IF(AND($U158&gt;EV$6,$U158&lt;=EW$6),+$T158,0)</f>
        <v>0</v>
      </c>
      <c r="EX158" s="87" t="n">
        <f aca="false">IF(AND($U158&gt;EW$6,$U158&lt;=EX$6),+$T158,0)</f>
        <v>0</v>
      </c>
      <c r="EY158" s="87" t="n">
        <f aca="false">IF(AND($U158&gt;EX$6,$U158&lt;=EY$6),+$T158,0)</f>
        <v>0</v>
      </c>
      <c r="EZ158" s="87" t="n">
        <f aca="false">IF(AND($U158&gt;EY$6,$U158&lt;=EZ$6),+$T158,0)</f>
        <v>0</v>
      </c>
      <c r="FA158" s="87" t="n">
        <f aca="false">IF(AND($U158&gt;EZ$6,$U158&lt;=FA$6),+$T158,0)</f>
        <v>0</v>
      </c>
      <c r="FB158" s="87" t="n">
        <f aca="false">IF(AND($U158&gt;FA$6,$U158&lt;=FB$6),+$T158,0)</f>
        <v>0</v>
      </c>
      <c r="FC158" s="87" t="n">
        <f aca="false">IF(AND($U158&gt;FB$6,$U158&lt;=FC$6),+$T158,0)</f>
        <v>0</v>
      </c>
      <c r="FD158" s="87" t="n">
        <f aca="false">IF(AND($U158&gt;FC$6,$U158&lt;=FD$6),+$T158,0)</f>
        <v>0</v>
      </c>
      <c r="FE158" s="87" t="n">
        <f aca="false">IF(AND($U158&gt;FD$6,$U158&lt;=FE$6),+$T158,0)</f>
        <v>0</v>
      </c>
      <c r="FF158" s="87" t="n">
        <f aca="false">IF(AND($U158&gt;FE$6,$U158&lt;=FF$6),+$T158,0)</f>
        <v>0</v>
      </c>
      <c r="FG158" s="87" t="n">
        <f aca="false">IF(AND($U158&gt;FF$6,$U158&lt;=FG$6),+$T158,0)</f>
        <v>0</v>
      </c>
      <c r="FH158" s="87" t="n">
        <f aca="false">IF(AND($U158&gt;FG$6,$U158&lt;=FH$6),+$T158,0)</f>
        <v>0</v>
      </c>
      <c r="FI158" s="87" t="n">
        <f aca="false">IF(AND($U158&gt;FH$6,$U158&lt;=FI$6),+$T158,0)</f>
        <v>0</v>
      </c>
      <c r="FJ158" s="87" t="n">
        <f aca="false">IF(AND($U158&gt;FI$6,$U158&lt;=FJ$6),+$T158,0)</f>
        <v>0</v>
      </c>
      <c r="FK158" s="87" t="n">
        <f aca="false">IF(AND($U158&gt;FJ$6,$U158&lt;=FK$6),+$T158,0)</f>
        <v>0</v>
      </c>
      <c r="FL158" s="87" t="n">
        <f aca="false">IF(AND($U158&gt;FK$6,$U158&lt;=FL$6),+$T158,0)</f>
        <v>0</v>
      </c>
      <c r="FM158" s="87" t="n">
        <f aca="false">IF(AND($U158&gt;FL$6,$U158&lt;=FM$6),+$T158,0)</f>
        <v>0</v>
      </c>
      <c r="FN158" s="87" t="n">
        <f aca="false">IF(AND($U158&gt;FM$6,$U158&lt;=FN$6),+$T158,0)</f>
        <v>0</v>
      </c>
      <c r="FO158" s="87" t="n">
        <f aca="false">IF(AND($U158&gt;FN$6,$U158&lt;=FO$6),+$T158,0)</f>
        <v>0</v>
      </c>
      <c r="FP158" s="87" t="n">
        <f aca="false">IF(AND($U158&gt;FO$6,$U158&lt;=FP$6),+$T158,0)</f>
        <v>0</v>
      </c>
      <c r="FQ158" s="87" t="n">
        <f aca="false">IF(AND($U158&gt;FP$6,$U158&lt;=FQ$6),+$T158,0)</f>
        <v>0</v>
      </c>
      <c r="FR158" s="87" t="n">
        <f aca="false">IF(AND($U158&gt;FQ$6,$U158&lt;=FR$6),+$T158,0)</f>
        <v>0</v>
      </c>
      <c r="FS158" s="87" t="n">
        <f aca="false">IF(AND($U158&gt;FR$6,$U158&lt;=FS$6),+$T158,0)</f>
        <v>0</v>
      </c>
      <c r="FT158" s="87" t="n">
        <f aca="false">IF(AND($U158&gt;FS$6,$U158&lt;=FT$6),+$T158,0)</f>
        <v>0</v>
      </c>
      <c r="FU158" s="87" t="n">
        <f aca="false">IF(AND($U158&gt;FT$6,$U158&lt;=FU$6),+$T158,0)</f>
        <v>0</v>
      </c>
      <c r="FV158" s="87" t="n">
        <f aca="false">IF(AND($U158&gt;FU$6,$U158&lt;=FV$6),+$T158,0)</f>
        <v>0</v>
      </c>
      <c r="FW158" s="87" t="n">
        <f aca="false">IF(AND($U158&gt;FV$6,$U158&lt;=FW$6),+$T158,0)</f>
        <v>0</v>
      </c>
      <c r="FX158" s="87" t="n">
        <f aca="false">IF(AND($U158&gt;FW$6,$U158&lt;=FX$6),+$T158,0)</f>
        <v>0</v>
      </c>
      <c r="FY158" s="87" t="n">
        <f aca="false">IF(AND($U158&gt;FX$6,$U158&lt;=FY$6),+$T158,0)</f>
        <v>0</v>
      </c>
      <c r="FZ158" s="87" t="n">
        <f aca="false">IF(AND($U158&gt;FY$6,$U158&lt;=FZ$6),+$T158,0)</f>
        <v>0</v>
      </c>
      <c r="GA158" s="87" t="n">
        <f aca="false">IF(AND($U158&gt;FZ$6,$U158&lt;=GA$6),+$T158,0)</f>
        <v>0</v>
      </c>
      <c r="GB158" s="87" t="n">
        <f aca="false">IF(AND($U158&gt;GA$6,$U158&lt;=GB$6),+$T158,0)</f>
        <v>0</v>
      </c>
      <c r="GC158" s="18"/>
      <c r="GD158" s="65" t="n">
        <f aca="false">SUM($X158:$GC158)</f>
        <v>386.89</v>
      </c>
      <c r="GE158" s="65" t="n">
        <f aca="false">+GD158-T158</f>
        <v>0</v>
      </c>
      <c r="GF158" s="18"/>
      <c r="GG158" s="18"/>
      <c r="GH158" s="18"/>
      <c r="GI158" s="18"/>
      <c r="GJ158" s="18"/>
      <c r="GK158" s="18"/>
      <c r="GL158" s="18"/>
      <c r="GM158" s="18"/>
      <c r="GN158" s="18"/>
      <c r="GO158" s="18"/>
      <c r="GP158" s="18"/>
      <c r="GQ158" s="18"/>
      <c r="GR158" s="18"/>
      <c r="GS158" s="18"/>
      <c r="GT158" s="18"/>
      <c r="GU158" s="18"/>
      <c r="GV158" s="18"/>
      <c r="GW158" s="18"/>
      <c r="GX158" s="18"/>
      <c r="GY158" s="18"/>
      <c r="GZ158" s="18"/>
      <c r="HA158" s="18"/>
      <c r="HB158" s="18"/>
      <c r="HC158" s="18"/>
      <c r="HD158" s="18"/>
      <c r="HE158" s="18"/>
      <c r="HF158" s="18"/>
      <c r="HG158" s="18"/>
      <c r="HH158" s="18"/>
      <c r="HI158" s="18"/>
      <c r="HJ158" s="18"/>
      <c r="HK158" s="18"/>
      <c r="HL158" s="18"/>
      <c r="HM158" s="18"/>
      <c r="HN158" s="18"/>
      <c r="HO158" s="18"/>
      <c r="HP158" s="18"/>
      <c r="HQ158" s="18"/>
      <c r="HR158" s="18"/>
      <c r="HS158" s="18"/>
      <c r="HT158" s="18"/>
      <c r="HU158" s="18"/>
      <c r="HV158" s="18"/>
      <c r="HW158" s="18"/>
      <c r="HX158" s="18"/>
      <c r="HY158" s="18"/>
      <c r="HZ158" s="18"/>
      <c r="IA158" s="18"/>
      <c r="IB158" s="18"/>
      <c r="IC158" s="18"/>
      <c r="ID158" s="18"/>
      <c r="IE158" s="18"/>
      <c r="IF158" s="18"/>
      <c r="IG158" s="18"/>
      <c r="IH158" s="18"/>
      <c r="II158" s="18"/>
      <c r="IJ158" s="18"/>
      <c r="IK158" s="18"/>
      <c r="IL158" s="18"/>
      <c r="IM158" s="18"/>
      <c r="IN158" s="18"/>
      <c r="IO158" s="18"/>
      <c r="IP158" s="18"/>
      <c r="IQ158" s="18"/>
      <c r="IR158" s="18"/>
      <c r="IS158" s="18"/>
      <c r="IT158" s="18"/>
      <c r="IU158" s="18"/>
      <c r="IV158" s="18"/>
      <c r="IW158" s="18"/>
    </row>
    <row r="159" customFormat="false" ht="12.75" hidden="false" customHeight="false" outlineLevel="0" collapsed="false">
      <c r="A159" s="54"/>
      <c r="B159" s="86" t="s">
        <v>260</v>
      </c>
      <c r="C159" s="97" t="s">
        <v>256</v>
      </c>
      <c r="D159" s="98" t="s">
        <v>280</v>
      </c>
      <c r="E159" s="0" t="s">
        <v>302</v>
      </c>
      <c r="F159" s="99" t="n">
        <v>37134</v>
      </c>
      <c r="H159" s="88" t="s">
        <v>398</v>
      </c>
      <c r="I159" s="46" t="s">
        <v>243</v>
      </c>
      <c r="J159" s="0" t="s">
        <v>256</v>
      </c>
      <c r="K159" s="39"/>
      <c r="L159" s="101" t="s">
        <v>284</v>
      </c>
      <c r="M159" s="35"/>
      <c r="N159" s="35"/>
      <c r="O159" s="35"/>
      <c r="P159" s="35"/>
      <c r="Q159" s="35"/>
      <c r="R159" s="110" t="n">
        <v>19.1</v>
      </c>
      <c r="S159" s="101" t="s">
        <v>288</v>
      </c>
      <c r="T159" s="110" t="n">
        <v>19.1</v>
      </c>
      <c r="U159" s="104" t="n">
        <v>37256</v>
      </c>
      <c r="V159" s="18"/>
      <c r="W159" s="18"/>
      <c r="X159" s="87" t="n">
        <f aca="false">IF(AND($U159&gt;W$6,$U159&lt;=X$6),+$T159,0)</f>
        <v>0</v>
      </c>
      <c r="Y159" s="87" t="n">
        <f aca="false">IF(AND($U159&gt;X$6,$U159&lt;=Y$6),+$T159,0)</f>
        <v>19.1</v>
      </c>
      <c r="Z159" s="87" t="n">
        <f aca="false">IF(AND($U159&gt;Y$6,$U159&lt;=Z$6),+$T159,0)</f>
        <v>0</v>
      </c>
      <c r="AA159" s="87" t="n">
        <f aca="false">IF(AND($U159&gt;Z$6,$U159&lt;=AA$6),+$T159,0)</f>
        <v>0</v>
      </c>
      <c r="AB159" s="87" t="n">
        <f aca="false">IF(AND($U159&gt;AA$6,$U159&lt;=AB$6),+$T159,0)</f>
        <v>0</v>
      </c>
      <c r="AC159" s="87" t="n">
        <f aca="false">IF(AND($U159&gt;AB$6,$U159&lt;=AC$6),+$T159,0)</f>
        <v>0</v>
      </c>
      <c r="AD159" s="87" t="n">
        <f aca="false">IF(AND($U159&gt;AC$6,$U159&lt;=AD$6),+$T159,0)</f>
        <v>0</v>
      </c>
      <c r="AE159" s="87" t="n">
        <f aca="false">IF(AND($U159&gt;AD$6,$U159&lt;=AE$6),+$T159,0)</f>
        <v>0</v>
      </c>
      <c r="AF159" s="87" t="n">
        <f aca="false">IF(AND($U159&gt;AE$6,$U159&lt;=AF$6),+$T159,0)</f>
        <v>0</v>
      </c>
      <c r="AG159" s="87" t="n">
        <f aca="false">IF(AND($U159&gt;AF$6,$U159&lt;=AG$6),+$T159,0)</f>
        <v>0</v>
      </c>
      <c r="AH159" s="87" t="n">
        <f aca="false">IF(AND($U159&gt;AG$6,$U159&lt;=AH$6),+$T159,0)</f>
        <v>0</v>
      </c>
      <c r="AI159" s="87" t="n">
        <f aca="false">IF(AND($U159&gt;AH$6,$U159&lt;=AI$6),+$T159,0)</f>
        <v>0</v>
      </c>
      <c r="AJ159" s="87" t="n">
        <f aca="false">IF(AND($U159&gt;AI$6,$U159&lt;=AJ$6),+$T159,0)</f>
        <v>0</v>
      </c>
      <c r="AK159" s="87" t="n">
        <f aca="false">IF(AND($U159&gt;AJ$6,$U159&lt;=AK$6),+$T159,0)</f>
        <v>0</v>
      </c>
      <c r="AL159" s="87" t="n">
        <f aca="false">IF(AND($U159&gt;AK$6,$U159&lt;=AL$6),+$T159,0)</f>
        <v>0</v>
      </c>
      <c r="AM159" s="87" t="n">
        <f aca="false">IF(AND($U159&gt;AL$6,$U159&lt;=AM$6),+$T159,0)</f>
        <v>0</v>
      </c>
      <c r="AN159" s="87" t="n">
        <f aca="false">IF(AND($U159&gt;AM$6,$U159&lt;=AN$6),+$T159,0)</f>
        <v>0</v>
      </c>
      <c r="AO159" s="87" t="n">
        <f aca="false">IF(AND($U159&gt;AN$6,$U159&lt;=AO$6),+$T159,0)</f>
        <v>0</v>
      </c>
      <c r="AP159" s="87" t="n">
        <f aca="false">IF(AND($U159&gt;AO$6,$U159&lt;=AP$6),+$T159,0)</f>
        <v>0</v>
      </c>
      <c r="AQ159" s="87" t="n">
        <f aca="false">IF(AND($U159&gt;AP$6,$U159&lt;=AQ$6),+$T159,0)</f>
        <v>0</v>
      </c>
      <c r="AR159" s="87" t="n">
        <f aca="false">IF(AND($U159&gt;AQ$6,$U159&lt;=AR$6),+$T159,0)</f>
        <v>0</v>
      </c>
      <c r="AS159" s="87" t="n">
        <f aca="false">IF(AND($U159&gt;AR$6,$U159&lt;=AS$6),+$T159,0)</f>
        <v>0</v>
      </c>
      <c r="AT159" s="87" t="n">
        <f aca="false">IF(AND($U159&gt;AS$6,$U159&lt;=AT$6),+$T159,0)</f>
        <v>0</v>
      </c>
      <c r="AU159" s="87" t="n">
        <f aca="false">IF(AND($U159&gt;AT$6,$U159&lt;=AU$6),+$T159,0)</f>
        <v>0</v>
      </c>
      <c r="AV159" s="87" t="n">
        <f aca="false">IF(AND($U159&gt;AU$6,$U159&lt;=AV$6),+$T159,0)</f>
        <v>0</v>
      </c>
      <c r="AW159" s="87" t="n">
        <f aca="false">IF(AND($U159&gt;AV$6,$U159&lt;=AW$6),+$T159,0)</f>
        <v>0</v>
      </c>
      <c r="AX159" s="87" t="n">
        <f aca="false">IF(AND($U159&gt;AW$6,$U159&lt;=AX$6),+$T159,0)</f>
        <v>0</v>
      </c>
      <c r="AY159" s="87" t="n">
        <f aca="false">IF(AND($U159&gt;AX$6,$U159&lt;=AY$6),+$T159,0)</f>
        <v>0</v>
      </c>
      <c r="AZ159" s="87" t="n">
        <f aca="false">IF(AND($U159&gt;AY$6,$U159&lt;=AZ$6),+$T159,0)</f>
        <v>0</v>
      </c>
      <c r="BA159" s="87" t="n">
        <f aca="false">IF(AND($U159&gt;AZ$6,$U159&lt;=BA$6),+$T159,0)</f>
        <v>0</v>
      </c>
      <c r="BB159" s="87" t="n">
        <f aca="false">IF(AND($U159&gt;BA$6,$U159&lt;=BB$6),+$T159,0)</f>
        <v>0</v>
      </c>
      <c r="BC159" s="87" t="n">
        <f aca="false">IF(AND($U159&gt;BB$6,$U159&lt;=BC$6),+$T159,0)</f>
        <v>0</v>
      </c>
      <c r="BD159" s="87" t="n">
        <f aca="false">IF(AND($U159&gt;BC$6,$U159&lt;=BD$6),+$T159,0)</f>
        <v>0</v>
      </c>
      <c r="BE159" s="87" t="n">
        <f aca="false">IF(AND($U159&gt;BD$6,$U159&lt;=BE$6),+$T159,0)</f>
        <v>0</v>
      </c>
      <c r="BF159" s="87" t="n">
        <f aca="false">IF(AND($U159&gt;BE$6,$U159&lt;=BF$6),+$T159,0)</f>
        <v>0</v>
      </c>
      <c r="BG159" s="87" t="n">
        <f aca="false">IF(AND($U159&gt;BF$6,$U159&lt;=BG$6),+$T159,0)</f>
        <v>0</v>
      </c>
      <c r="BH159" s="87" t="n">
        <f aca="false">IF(AND($U159&gt;BG$6,$U159&lt;=BH$6),+$T159,0)</f>
        <v>0</v>
      </c>
      <c r="BI159" s="87" t="n">
        <f aca="false">IF(AND($U159&gt;BH$6,$U159&lt;=BI$6),+$T159,0)</f>
        <v>0</v>
      </c>
      <c r="BJ159" s="87" t="n">
        <f aca="false">IF(AND($U159&gt;BI$6,$U159&lt;=BJ$6),+$T159,0)</f>
        <v>0</v>
      </c>
      <c r="BK159" s="87" t="n">
        <f aca="false">IF(AND($U159&gt;BJ$6,$U159&lt;=BK$6),+$T159,0)</f>
        <v>0</v>
      </c>
      <c r="BL159" s="87" t="n">
        <f aca="false">IF(AND($U159&gt;BK$6,$U159&lt;=BL$6),+$T159,0)</f>
        <v>0</v>
      </c>
      <c r="BM159" s="87" t="n">
        <f aca="false">IF(AND($U159&gt;BL$6,$U159&lt;=BM$6),+$T159,0)</f>
        <v>0</v>
      </c>
      <c r="BN159" s="87" t="n">
        <f aca="false">IF(AND($U159&gt;BM$6,$U159&lt;=BN$6),+$T159,0)</f>
        <v>0</v>
      </c>
      <c r="BO159" s="87" t="n">
        <f aca="false">IF(AND($U159&gt;BN$6,$U159&lt;=BO$6),+$T159,0)</f>
        <v>0</v>
      </c>
      <c r="BP159" s="87" t="n">
        <f aca="false">IF(AND($U159&gt;BO$6,$U159&lt;=BP$6),+$T159,0)</f>
        <v>0</v>
      </c>
      <c r="BQ159" s="87" t="n">
        <f aca="false">IF(AND($U159&gt;BP$6,$U159&lt;=BQ$6),+$T159,0)</f>
        <v>0</v>
      </c>
      <c r="BR159" s="87" t="n">
        <f aca="false">IF(AND($U159&gt;BQ$6,$U159&lt;=BR$6),+$T159,0)</f>
        <v>0</v>
      </c>
      <c r="BS159" s="87" t="n">
        <f aca="false">IF(AND($U159&gt;BR$6,$U159&lt;=BS$6),+$T159,0)</f>
        <v>0</v>
      </c>
      <c r="BT159" s="87" t="n">
        <f aca="false">IF(AND($U159&gt;BS$6,$U159&lt;=BT$6),+$T159,0)</f>
        <v>0</v>
      </c>
      <c r="BU159" s="87" t="n">
        <f aca="false">IF(AND($U159&gt;BT$6,$U159&lt;=BU$6),+$T159,0)</f>
        <v>0</v>
      </c>
      <c r="BV159" s="87" t="n">
        <f aca="false">IF(AND($U159&gt;BU$6,$U159&lt;=BV$6),+$T159,0)</f>
        <v>0</v>
      </c>
      <c r="BW159" s="87" t="n">
        <f aca="false">IF(AND($U159&gt;BV$6,$U159&lt;=BW$6),+$T159,0)</f>
        <v>0</v>
      </c>
      <c r="BX159" s="87" t="n">
        <f aca="false">IF(AND($U159&gt;BW$6,$U159&lt;=BX$6),+$T159,0)</f>
        <v>0</v>
      </c>
      <c r="BY159" s="87" t="n">
        <f aca="false">IF(AND($U159&gt;BX$6,$U159&lt;=BY$6),+$T159,0)</f>
        <v>0</v>
      </c>
      <c r="BZ159" s="87" t="n">
        <f aca="false">IF(AND($U159&gt;BY$6,$U159&lt;=BZ$6),+$T159,0)</f>
        <v>0</v>
      </c>
      <c r="CA159" s="87" t="n">
        <f aca="false">IF(AND($U159&gt;BZ$6,$U159&lt;=CA$6),+$T159,0)</f>
        <v>0</v>
      </c>
      <c r="CB159" s="87" t="n">
        <f aca="false">IF(AND($U159&gt;CA$6,$U159&lt;=CB$6),+$T159,0)</f>
        <v>0</v>
      </c>
      <c r="CC159" s="87" t="n">
        <f aca="false">IF(AND($U159&gt;CB$6,$U159&lt;=CC$6),+$T159,0)</f>
        <v>0</v>
      </c>
      <c r="CD159" s="87" t="n">
        <f aca="false">IF(AND($U159&gt;CC$6,$U159&lt;=CD$6),+$T159,0)</f>
        <v>0</v>
      </c>
      <c r="CE159" s="87" t="n">
        <f aca="false">IF(AND($U159&gt;CD$6,$U159&lt;=CE$6),+$T159,0)</f>
        <v>0</v>
      </c>
      <c r="CF159" s="87" t="n">
        <f aca="false">IF(AND($U159&gt;CE$6,$U159&lt;=CF$6),+$T159,0)</f>
        <v>0</v>
      </c>
      <c r="CG159" s="87" t="n">
        <f aca="false">IF(AND($U159&gt;CF$6,$U159&lt;=CG$6),+$T159,0)</f>
        <v>0</v>
      </c>
      <c r="CH159" s="87" t="n">
        <f aca="false">IF(AND($U159&gt;CG$6,$U159&lt;=CH$6),+$T159,0)</f>
        <v>0</v>
      </c>
      <c r="CI159" s="87" t="n">
        <f aca="false">IF(AND($U159&gt;CH$6,$U159&lt;=CI$6),+$T159,0)</f>
        <v>0</v>
      </c>
      <c r="CJ159" s="87" t="n">
        <f aca="false">IF(AND($U159&gt;CI$6,$U159&lt;=CJ$6),+$T159,0)</f>
        <v>0</v>
      </c>
      <c r="CK159" s="87" t="n">
        <f aca="false">IF(AND($U159&gt;CJ$6,$U159&lt;=CK$6),+$T159,0)</f>
        <v>0</v>
      </c>
      <c r="CL159" s="87" t="n">
        <f aca="false">IF(AND($U159&gt;CK$6,$U159&lt;=CL$6),+$T159,0)</f>
        <v>0</v>
      </c>
      <c r="CM159" s="87" t="n">
        <f aca="false">IF(AND($U159&gt;CL$6,$U159&lt;=CM$6),+$T159,0)</f>
        <v>0</v>
      </c>
      <c r="CN159" s="87" t="n">
        <f aca="false">IF(AND($U159&gt;CM$6,$U159&lt;=CN$6),+$T159,0)</f>
        <v>0</v>
      </c>
      <c r="CO159" s="87" t="n">
        <f aca="false">IF(AND($U159&gt;CN$6,$U159&lt;=CO$6),+$T159,0)</f>
        <v>0</v>
      </c>
      <c r="CP159" s="87" t="n">
        <f aca="false">IF(AND($U159&gt;CO$6,$U159&lt;=CP$6),+$T159,0)</f>
        <v>0</v>
      </c>
      <c r="CQ159" s="87" t="n">
        <f aca="false">IF(AND($U159&gt;CP$6,$U159&lt;=CQ$6),+$T159,0)</f>
        <v>0</v>
      </c>
      <c r="CR159" s="87" t="n">
        <f aca="false">IF(AND($U159&gt;CQ$6,$U159&lt;=CR$6),+$T159,0)</f>
        <v>0</v>
      </c>
      <c r="CS159" s="87" t="n">
        <f aca="false">IF(AND($U159&gt;CR$6,$U159&lt;=CS$6),+$T159,0)</f>
        <v>0</v>
      </c>
      <c r="CT159" s="87" t="n">
        <f aca="false">IF(AND($U159&gt;CS$6,$U159&lt;=CT$6),+$T159,0)</f>
        <v>0</v>
      </c>
      <c r="CU159" s="87" t="n">
        <f aca="false">IF(AND($U159&gt;CT$6,$U159&lt;=CU$6),+$T159,0)</f>
        <v>0</v>
      </c>
      <c r="CV159" s="87" t="n">
        <f aca="false">IF(AND($U159&gt;CU$6,$U159&lt;=CV$6),+$T159,0)</f>
        <v>0</v>
      </c>
      <c r="CW159" s="87" t="n">
        <f aca="false">IF(AND($U159&gt;CV$6,$U159&lt;=CW$6),+$T159,0)</f>
        <v>0</v>
      </c>
      <c r="CX159" s="87" t="n">
        <f aca="false">IF(AND($U159&gt;CW$6,$U159&lt;=CX$6),+$T159,0)</f>
        <v>0</v>
      </c>
      <c r="CY159" s="87" t="n">
        <f aca="false">IF(AND($U159&gt;CX$6,$U159&lt;=CY$6),+$T159,0)</f>
        <v>0</v>
      </c>
      <c r="CZ159" s="87" t="n">
        <f aca="false">IF(AND($U159&gt;CY$6,$U159&lt;=CZ$6),+$T159,0)</f>
        <v>0</v>
      </c>
      <c r="DA159" s="87" t="n">
        <f aca="false">IF(AND($U159&gt;CZ$6,$U159&lt;=DA$6),+$T159,0)</f>
        <v>0</v>
      </c>
      <c r="DB159" s="87" t="n">
        <f aca="false">IF(AND($U159&gt;DA$6,$U159&lt;=DB$6),+$T159,0)</f>
        <v>0</v>
      </c>
      <c r="DC159" s="87" t="n">
        <f aca="false">IF(AND($U159&gt;DB$6,$U159&lt;=DC$6),+$T159,0)</f>
        <v>0</v>
      </c>
      <c r="DD159" s="87" t="n">
        <f aca="false">IF(AND($U159&gt;DC$6,$U159&lt;=DD$6),+$T159,0)</f>
        <v>0</v>
      </c>
      <c r="DE159" s="87" t="n">
        <f aca="false">IF(AND($U159&gt;DD$6,$U159&lt;=DE$6),+$T159,0)</f>
        <v>0</v>
      </c>
      <c r="DF159" s="87" t="n">
        <f aca="false">IF(AND($U159&gt;DE$6,$U159&lt;=DF$6),+$T159,0)</f>
        <v>0</v>
      </c>
      <c r="DG159" s="87" t="n">
        <f aca="false">IF(AND($U159&gt;DF$6,$U159&lt;=DG$6),+$T159,0)</f>
        <v>0</v>
      </c>
      <c r="DH159" s="87" t="n">
        <f aca="false">IF(AND($U159&gt;DG$6,$U159&lt;=DH$6),+$T159,0)</f>
        <v>0</v>
      </c>
      <c r="DI159" s="87" t="n">
        <f aca="false">IF(AND($U159&gt;DH$6,$U159&lt;=DI$6),+$T159,0)</f>
        <v>0</v>
      </c>
      <c r="DJ159" s="87" t="n">
        <f aca="false">IF(AND($U159&gt;DI$6,$U159&lt;=DJ$6),+$T159,0)</f>
        <v>0</v>
      </c>
      <c r="DK159" s="87" t="n">
        <f aca="false">IF(AND($U159&gt;DJ$6,$U159&lt;=DK$6),+$T159,0)</f>
        <v>0</v>
      </c>
      <c r="DL159" s="87" t="n">
        <f aca="false">IF(AND($U159&gt;DK$6,$U159&lt;=DL$6),+$T159,0)</f>
        <v>0</v>
      </c>
      <c r="DM159" s="87" t="n">
        <f aca="false">IF(AND($U159&gt;DL$6,$U159&lt;=DM$6),+$T159,0)</f>
        <v>0</v>
      </c>
      <c r="DN159" s="87" t="n">
        <f aca="false">IF(AND($U159&gt;DM$6,$U159&lt;=DN$6),+$T159,0)</f>
        <v>0</v>
      </c>
      <c r="DO159" s="87" t="n">
        <f aca="false">IF(AND($U159&gt;DN$6,$U159&lt;=DO$6),+$T159,0)</f>
        <v>0</v>
      </c>
      <c r="DP159" s="87" t="n">
        <f aca="false">IF(AND($U159&gt;DO$6,$U159&lt;=DP$6),+$T159,0)</f>
        <v>0</v>
      </c>
      <c r="DQ159" s="87" t="n">
        <f aca="false">IF(AND($U159&gt;DP$6,$U159&lt;=DQ$6),+$T159,0)</f>
        <v>0</v>
      </c>
      <c r="DR159" s="87" t="n">
        <f aca="false">IF(AND($U159&gt;DQ$6,$U159&lt;=DR$6),+$T159,0)</f>
        <v>0</v>
      </c>
      <c r="DS159" s="87" t="n">
        <f aca="false">IF(AND($U159&gt;DR$6,$U159&lt;=DS$6),+$T159,0)</f>
        <v>0</v>
      </c>
      <c r="DT159" s="87" t="n">
        <f aca="false">IF(AND($U159&gt;DS$6,$U159&lt;=DT$6),+$T159,0)</f>
        <v>0</v>
      </c>
      <c r="DU159" s="87" t="n">
        <f aca="false">IF(AND($U159&gt;DT$6,$U159&lt;=DU$6),+$T159,0)</f>
        <v>0</v>
      </c>
      <c r="DV159" s="87" t="n">
        <f aca="false">IF(AND($U159&gt;DU$6,$U159&lt;=DV$6),+$T159,0)</f>
        <v>0</v>
      </c>
      <c r="DW159" s="87" t="n">
        <f aca="false">IF(AND($U159&gt;DV$6,$U159&lt;=DW$6),+$T159,0)</f>
        <v>0</v>
      </c>
      <c r="DX159" s="87" t="n">
        <f aca="false">IF(AND($U159&gt;DW$6,$U159&lt;=DX$6),+$T159,0)</f>
        <v>0</v>
      </c>
      <c r="DY159" s="87" t="n">
        <f aca="false">IF(AND($U159&gt;DX$6,$U159&lt;=DY$6),+$T159,0)</f>
        <v>0</v>
      </c>
      <c r="DZ159" s="87" t="n">
        <f aca="false">IF(AND($U159&gt;DY$6,$U159&lt;=DZ$6),+$T159,0)</f>
        <v>0</v>
      </c>
      <c r="EA159" s="87" t="n">
        <f aca="false">IF(AND($U159&gt;DZ$6,$U159&lt;=EA$6),+$T159,0)</f>
        <v>0</v>
      </c>
      <c r="EB159" s="87" t="n">
        <f aca="false">IF(AND($U159&gt;EA$6,$U159&lt;=EB$6),+$T159,0)</f>
        <v>0</v>
      </c>
      <c r="EC159" s="87" t="n">
        <f aca="false">IF(AND($U159&gt;EB$6,$U159&lt;=EC$6),+$T159,0)</f>
        <v>0</v>
      </c>
      <c r="ED159" s="87" t="n">
        <f aca="false">IF(AND($U159&gt;EC$6,$U159&lt;=ED$6),+$T159,0)</f>
        <v>0</v>
      </c>
      <c r="EE159" s="87" t="n">
        <f aca="false">IF(AND($U159&gt;ED$6,$U159&lt;=EE$6),+$T159,0)</f>
        <v>0</v>
      </c>
      <c r="EF159" s="87" t="n">
        <f aca="false">IF(AND($U159&gt;EE$6,$U159&lt;=EF$6),+$T159,0)</f>
        <v>0</v>
      </c>
      <c r="EG159" s="87" t="n">
        <f aca="false">IF(AND($U159&gt;EF$6,$U159&lt;=EG$6),+$T159,0)</f>
        <v>0</v>
      </c>
      <c r="EH159" s="87" t="n">
        <f aca="false">IF(AND($U159&gt;EG$6,$U159&lt;=EH$6),+$T159,0)</f>
        <v>0</v>
      </c>
      <c r="EI159" s="87" t="n">
        <f aca="false">IF(AND($U159&gt;EH$6,$U159&lt;=EI$6),+$T159,0)</f>
        <v>0</v>
      </c>
      <c r="EJ159" s="87" t="n">
        <f aca="false">IF(AND($U159&gt;EI$6,$U159&lt;=EJ$6),+$T159,0)</f>
        <v>0</v>
      </c>
      <c r="EK159" s="87" t="n">
        <f aca="false">IF(AND($U159&gt;EJ$6,$U159&lt;=EK$6),+$T159,0)</f>
        <v>0</v>
      </c>
      <c r="EL159" s="87" t="n">
        <f aca="false">IF(AND($U159&gt;EK$6,$U159&lt;=EL$6),+$T159,0)</f>
        <v>0</v>
      </c>
      <c r="EM159" s="87" t="n">
        <f aca="false">IF(AND($U159&gt;EL$6,$U159&lt;=EM$6),+$T159,0)</f>
        <v>0</v>
      </c>
      <c r="EN159" s="87" t="n">
        <f aca="false">IF(AND($U159&gt;EM$6,$U159&lt;=EN$6),+$T159,0)</f>
        <v>0</v>
      </c>
      <c r="EO159" s="87" t="n">
        <f aca="false">IF(AND($U159&gt;EN$6,$U159&lt;=EO$6),+$T159,0)</f>
        <v>0</v>
      </c>
      <c r="EP159" s="87" t="n">
        <f aca="false">IF(AND($U159&gt;EO$6,$U159&lt;=EP$6),+$T159,0)</f>
        <v>0</v>
      </c>
      <c r="EQ159" s="87" t="n">
        <f aca="false">IF(AND($U159&gt;EP$6,$U159&lt;=EQ$6),+$T159,0)</f>
        <v>0</v>
      </c>
      <c r="ER159" s="87" t="n">
        <f aca="false">IF(AND($U159&gt;EQ$6,$U159&lt;=ER$6),+$T159,0)</f>
        <v>0</v>
      </c>
      <c r="ES159" s="87" t="n">
        <f aca="false">IF(AND($U159&gt;ER$6,$U159&lt;=ES$6),+$T159,0)</f>
        <v>0</v>
      </c>
      <c r="ET159" s="87" t="n">
        <f aca="false">IF(AND($U159&gt;ES$6,$U159&lt;=ET$6),+$T159,0)</f>
        <v>0</v>
      </c>
      <c r="EU159" s="87" t="n">
        <f aca="false">IF(AND($U159&gt;ET$6,$U159&lt;=EU$6),+$T159,0)</f>
        <v>0</v>
      </c>
      <c r="EV159" s="87" t="n">
        <f aca="false">IF(AND($U159&gt;EU$6,$U159&lt;=EV$6),+$T159,0)</f>
        <v>0</v>
      </c>
      <c r="EW159" s="87" t="n">
        <f aca="false">IF(AND($U159&gt;EV$6,$U159&lt;=EW$6),+$T159,0)</f>
        <v>0</v>
      </c>
      <c r="EX159" s="87" t="n">
        <f aca="false">IF(AND($U159&gt;EW$6,$U159&lt;=EX$6),+$T159,0)</f>
        <v>0</v>
      </c>
      <c r="EY159" s="87" t="n">
        <f aca="false">IF(AND($U159&gt;EX$6,$U159&lt;=EY$6),+$T159,0)</f>
        <v>0</v>
      </c>
      <c r="EZ159" s="87" t="n">
        <f aca="false">IF(AND($U159&gt;EY$6,$U159&lt;=EZ$6),+$T159,0)</f>
        <v>0</v>
      </c>
      <c r="FA159" s="87" t="n">
        <f aca="false">IF(AND($U159&gt;EZ$6,$U159&lt;=FA$6),+$T159,0)</f>
        <v>0</v>
      </c>
      <c r="FB159" s="87" t="n">
        <f aca="false">IF(AND($U159&gt;FA$6,$U159&lt;=FB$6),+$T159,0)</f>
        <v>0</v>
      </c>
      <c r="FC159" s="87" t="n">
        <f aca="false">IF(AND($U159&gt;FB$6,$U159&lt;=FC$6),+$T159,0)</f>
        <v>0</v>
      </c>
      <c r="FD159" s="87" t="n">
        <f aca="false">IF(AND($U159&gt;FC$6,$U159&lt;=FD$6),+$T159,0)</f>
        <v>0</v>
      </c>
      <c r="FE159" s="87" t="n">
        <f aca="false">IF(AND($U159&gt;FD$6,$U159&lt;=FE$6),+$T159,0)</f>
        <v>0</v>
      </c>
      <c r="FF159" s="87" t="n">
        <f aca="false">IF(AND($U159&gt;FE$6,$U159&lt;=FF$6),+$T159,0)</f>
        <v>0</v>
      </c>
      <c r="FG159" s="87" t="n">
        <f aca="false">IF(AND($U159&gt;FF$6,$U159&lt;=FG$6),+$T159,0)</f>
        <v>0</v>
      </c>
      <c r="FH159" s="87" t="n">
        <f aca="false">IF(AND($U159&gt;FG$6,$U159&lt;=FH$6),+$T159,0)</f>
        <v>0</v>
      </c>
      <c r="FI159" s="87" t="n">
        <f aca="false">IF(AND($U159&gt;FH$6,$U159&lt;=FI$6),+$T159,0)</f>
        <v>0</v>
      </c>
      <c r="FJ159" s="87" t="n">
        <f aca="false">IF(AND($U159&gt;FI$6,$U159&lt;=FJ$6),+$T159,0)</f>
        <v>0</v>
      </c>
      <c r="FK159" s="87" t="n">
        <f aca="false">IF(AND($U159&gt;FJ$6,$U159&lt;=FK$6),+$T159,0)</f>
        <v>0</v>
      </c>
      <c r="FL159" s="87" t="n">
        <f aca="false">IF(AND($U159&gt;FK$6,$U159&lt;=FL$6),+$T159,0)</f>
        <v>0</v>
      </c>
      <c r="FM159" s="87" t="n">
        <f aca="false">IF(AND($U159&gt;FL$6,$U159&lt;=FM$6),+$T159,0)</f>
        <v>0</v>
      </c>
      <c r="FN159" s="87" t="n">
        <f aca="false">IF(AND($U159&gt;FM$6,$U159&lt;=FN$6),+$T159,0)</f>
        <v>0</v>
      </c>
      <c r="FO159" s="87" t="n">
        <f aca="false">IF(AND($U159&gt;FN$6,$U159&lt;=FO$6),+$T159,0)</f>
        <v>0</v>
      </c>
      <c r="FP159" s="87" t="n">
        <f aca="false">IF(AND($U159&gt;FO$6,$U159&lt;=FP$6),+$T159,0)</f>
        <v>0</v>
      </c>
      <c r="FQ159" s="87" t="n">
        <f aca="false">IF(AND($U159&gt;FP$6,$U159&lt;=FQ$6),+$T159,0)</f>
        <v>0</v>
      </c>
      <c r="FR159" s="87" t="n">
        <f aca="false">IF(AND($U159&gt;FQ$6,$U159&lt;=FR$6),+$T159,0)</f>
        <v>0</v>
      </c>
      <c r="FS159" s="87" t="n">
        <f aca="false">IF(AND($U159&gt;FR$6,$U159&lt;=FS$6),+$T159,0)</f>
        <v>0</v>
      </c>
      <c r="FT159" s="87" t="n">
        <f aca="false">IF(AND($U159&gt;FS$6,$U159&lt;=FT$6),+$T159,0)</f>
        <v>0</v>
      </c>
      <c r="FU159" s="87" t="n">
        <f aca="false">IF(AND($U159&gt;FT$6,$U159&lt;=FU$6),+$T159,0)</f>
        <v>0</v>
      </c>
      <c r="FV159" s="87" t="n">
        <f aca="false">IF(AND($U159&gt;FU$6,$U159&lt;=FV$6),+$T159,0)</f>
        <v>0</v>
      </c>
      <c r="FW159" s="87" t="n">
        <f aca="false">IF(AND($U159&gt;FV$6,$U159&lt;=FW$6),+$T159,0)</f>
        <v>0</v>
      </c>
      <c r="FX159" s="87" t="n">
        <f aca="false">IF(AND($U159&gt;FW$6,$U159&lt;=FX$6),+$T159,0)</f>
        <v>0</v>
      </c>
      <c r="FY159" s="87" t="n">
        <f aca="false">IF(AND($U159&gt;FX$6,$U159&lt;=FY$6),+$T159,0)</f>
        <v>0</v>
      </c>
      <c r="FZ159" s="87" t="n">
        <f aca="false">IF(AND($U159&gt;FY$6,$U159&lt;=FZ$6),+$T159,0)</f>
        <v>0</v>
      </c>
      <c r="GA159" s="87" t="n">
        <f aca="false">IF(AND($U159&gt;FZ$6,$U159&lt;=GA$6),+$T159,0)</f>
        <v>0</v>
      </c>
      <c r="GB159" s="87" t="n">
        <f aca="false">IF(AND($U159&gt;GA$6,$U159&lt;=GB$6),+$T159,0)</f>
        <v>0</v>
      </c>
      <c r="GC159" s="18"/>
      <c r="GD159" s="65" t="n">
        <f aca="false">SUM($X159:$GC159)</f>
        <v>19.1</v>
      </c>
      <c r="GE159" s="65" t="n">
        <f aca="false">+GD159-T159</f>
        <v>0</v>
      </c>
      <c r="GF159" s="18"/>
      <c r="GG159" s="18"/>
      <c r="GH159" s="18"/>
      <c r="GI159" s="18"/>
      <c r="GJ159" s="18"/>
      <c r="GK159" s="18"/>
      <c r="GL159" s="18"/>
      <c r="GM159" s="18"/>
      <c r="GN159" s="18"/>
      <c r="GO159" s="18"/>
      <c r="GP159" s="18"/>
      <c r="GQ159" s="18"/>
      <c r="GR159" s="18"/>
      <c r="GS159" s="18"/>
      <c r="GT159" s="18"/>
      <c r="GU159" s="18"/>
      <c r="GV159" s="18"/>
      <c r="GW159" s="18"/>
      <c r="GX159" s="18"/>
      <c r="GY159" s="18"/>
      <c r="GZ159" s="18"/>
      <c r="HA159" s="18"/>
      <c r="HB159" s="18"/>
      <c r="HC159" s="18"/>
      <c r="HD159" s="18"/>
      <c r="HE159" s="18"/>
      <c r="HF159" s="18"/>
      <c r="HG159" s="18"/>
      <c r="HH159" s="18"/>
      <c r="HI159" s="18"/>
      <c r="HJ159" s="18"/>
      <c r="HK159" s="18"/>
      <c r="HL159" s="18"/>
      <c r="HM159" s="18"/>
      <c r="HN159" s="18"/>
      <c r="HO159" s="18"/>
      <c r="HP159" s="18"/>
      <c r="HQ159" s="18"/>
      <c r="HR159" s="18"/>
      <c r="HS159" s="18"/>
      <c r="HT159" s="18"/>
      <c r="HU159" s="18"/>
      <c r="HV159" s="18"/>
      <c r="HW159" s="18"/>
      <c r="HX159" s="18"/>
      <c r="HY159" s="18"/>
      <c r="HZ159" s="18"/>
      <c r="IA159" s="18"/>
      <c r="IB159" s="18"/>
      <c r="IC159" s="18"/>
      <c r="ID159" s="18"/>
      <c r="IE159" s="18"/>
      <c r="IF159" s="18"/>
      <c r="IG159" s="18"/>
      <c r="IH159" s="18"/>
      <c r="II159" s="18"/>
      <c r="IJ159" s="18"/>
      <c r="IK159" s="18"/>
      <c r="IL159" s="18"/>
      <c r="IM159" s="18"/>
      <c r="IN159" s="18"/>
      <c r="IO159" s="18"/>
      <c r="IP159" s="18"/>
      <c r="IQ159" s="18"/>
      <c r="IR159" s="18"/>
      <c r="IS159" s="18"/>
      <c r="IT159" s="18"/>
      <c r="IU159" s="18"/>
      <c r="IV159" s="18"/>
      <c r="IW159" s="18"/>
    </row>
    <row r="160" customFormat="false" ht="12.75" hidden="false" customHeight="false" outlineLevel="0" collapsed="false">
      <c r="A160" s="54"/>
      <c r="B160" s="86" t="s">
        <v>260</v>
      </c>
      <c r="C160" s="97" t="s">
        <v>256</v>
      </c>
      <c r="D160" s="98" t="s">
        <v>280</v>
      </c>
      <c r="E160" s="0" t="s">
        <v>302</v>
      </c>
      <c r="F160" s="99" t="n">
        <v>37134</v>
      </c>
      <c r="H160" s="88" t="s">
        <v>398</v>
      </c>
      <c r="I160" s="43" t="s">
        <v>244</v>
      </c>
      <c r="J160" s="0" t="s">
        <v>256</v>
      </c>
      <c r="K160" s="39"/>
      <c r="L160" s="101" t="s">
        <v>284</v>
      </c>
      <c r="M160" s="35"/>
      <c r="N160" s="35"/>
      <c r="O160" s="35"/>
      <c r="P160" s="35"/>
      <c r="Q160" s="35"/>
      <c r="R160" s="110" t="n">
        <v>56.041</v>
      </c>
      <c r="S160" s="101" t="s">
        <v>288</v>
      </c>
      <c r="T160" s="110" t="n">
        <v>56.041</v>
      </c>
      <c r="U160" s="104" t="n">
        <v>37256</v>
      </c>
      <c r="V160" s="18"/>
      <c r="W160" s="18"/>
      <c r="X160" s="87" t="n">
        <f aca="false">IF(AND($U160&gt;W$6,$U160&lt;=X$6),+$T160,0)</f>
        <v>0</v>
      </c>
      <c r="Y160" s="87" t="n">
        <f aca="false">IF(AND($U160&gt;X$6,$U160&lt;=Y$6),+$T160,0)</f>
        <v>56.041</v>
      </c>
      <c r="Z160" s="87" t="n">
        <f aca="false">IF(AND($U160&gt;Y$6,$U160&lt;=Z$6),+$T160,0)</f>
        <v>0</v>
      </c>
      <c r="AA160" s="87" t="n">
        <f aca="false">IF(AND($U160&gt;Z$6,$U160&lt;=AA$6),+$T160,0)</f>
        <v>0</v>
      </c>
      <c r="AB160" s="87" t="n">
        <f aca="false">IF(AND($U160&gt;AA$6,$U160&lt;=AB$6),+$T160,0)</f>
        <v>0</v>
      </c>
      <c r="AC160" s="87" t="n">
        <f aca="false">IF(AND($U160&gt;AB$6,$U160&lt;=AC$6),+$T160,0)</f>
        <v>0</v>
      </c>
      <c r="AD160" s="87" t="n">
        <f aca="false">IF(AND($U160&gt;AC$6,$U160&lt;=AD$6),+$T160,0)</f>
        <v>0</v>
      </c>
      <c r="AE160" s="87" t="n">
        <f aca="false">IF(AND($U160&gt;AD$6,$U160&lt;=AE$6),+$T160,0)</f>
        <v>0</v>
      </c>
      <c r="AF160" s="87" t="n">
        <f aca="false">IF(AND($U160&gt;AE$6,$U160&lt;=AF$6),+$T160,0)</f>
        <v>0</v>
      </c>
      <c r="AG160" s="87" t="n">
        <f aca="false">IF(AND($U160&gt;AF$6,$U160&lt;=AG$6),+$T160,0)</f>
        <v>0</v>
      </c>
      <c r="AH160" s="87" t="n">
        <f aca="false">IF(AND($U160&gt;AG$6,$U160&lt;=AH$6),+$T160,0)</f>
        <v>0</v>
      </c>
      <c r="AI160" s="87" t="n">
        <f aca="false">IF(AND($U160&gt;AH$6,$U160&lt;=AI$6),+$T160,0)</f>
        <v>0</v>
      </c>
      <c r="AJ160" s="87" t="n">
        <f aca="false">IF(AND($U160&gt;AI$6,$U160&lt;=AJ$6),+$T160,0)</f>
        <v>0</v>
      </c>
      <c r="AK160" s="87" t="n">
        <f aca="false">IF(AND($U160&gt;AJ$6,$U160&lt;=AK$6),+$T160,0)</f>
        <v>0</v>
      </c>
      <c r="AL160" s="87" t="n">
        <f aca="false">IF(AND($U160&gt;AK$6,$U160&lt;=AL$6),+$T160,0)</f>
        <v>0</v>
      </c>
      <c r="AM160" s="87" t="n">
        <f aca="false">IF(AND($U160&gt;AL$6,$U160&lt;=AM$6),+$T160,0)</f>
        <v>0</v>
      </c>
      <c r="AN160" s="87" t="n">
        <f aca="false">IF(AND($U160&gt;AM$6,$U160&lt;=AN$6),+$T160,0)</f>
        <v>0</v>
      </c>
      <c r="AO160" s="87" t="n">
        <f aca="false">IF(AND($U160&gt;AN$6,$U160&lt;=AO$6),+$T160,0)</f>
        <v>0</v>
      </c>
      <c r="AP160" s="87" t="n">
        <f aca="false">IF(AND($U160&gt;AO$6,$U160&lt;=AP$6),+$T160,0)</f>
        <v>0</v>
      </c>
      <c r="AQ160" s="87" t="n">
        <f aca="false">IF(AND($U160&gt;AP$6,$U160&lt;=AQ$6),+$T160,0)</f>
        <v>0</v>
      </c>
      <c r="AR160" s="87" t="n">
        <f aca="false">IF(AND($U160&gt;AQ$6,$U160&lt;=AR$6),+$T160,0)</f>
        <v>0</v>
      </c>
      <c r="AS160" s="87" t="n">
        <f aca="false">IF(AND($U160&gt;AR$6,$U160&lt;=AS$6),+$T160,0)</f>
        <v>0</v>
      </c>
      <c r="AT160" s="87" t="n">
        <f aca="false">IF(AND($U160&gt;AS$6,$U160&lt;=AT$6),+$T160,0)</f>
        <v>0</v>
      </c>
      <c r="AU160" s="87" t="n">
        <f aca="false">IF(AND($U160&gt;AT$6,$U160&lt;=AU$6),+$T160,0)</f>
        <v>0</v>
      </c>
      <c r="AV160" s="87" t="n">
        <f aca="false">IF(AND($U160&gt;AU$6,$U160&lt;=AV$6),+$T160,0)</f>
        <v>0</v>
      </c>
      <c r="AW160" s="87" t="n">
        <f aca="false">IF(AND($U160&gt;AV$6,$U160&lt;=AW$6),+$T160,0)</f>
        <v>0</v>
      </c>
      <c r="AX160" s="87" t="n">
        <f aca="false">IF(AND($U160&gt;AW$6,$U160&lt;=AX$6),+$T160,0)</f>
        <v>0</v>
      </c>
      <c r="AY160" s="87" t="n">
        <f aca="false">IF(AND($U160&gt;AX$6,$U160&lt;=AY$6),+$T160,0)</f>
        <v>0</v>
      </c>
      <c r="AZ160" s="87" t="n">
        <f aca="false">IF(AND($U160&gt;AY$6,$U160&lt;=AZ$6),+$T160,0)</f>
        <v>0</v>
      </c>
      <c r="BA160" s="87" t="n">
        <f aca="false">IF(AND($U160&gt;AZ$6,$U160&lt;=BA$6),+$T160,0)</f>
        <v>0</v>
      </c>
      <c r="BB160" s="87" t="n">
        <f aca="false">IF(AND($U160&gt;BA$6,$U160&lt;=BB$6),+$T160,0)</f>
        <v>0</v>
      </c>
      <c r="BC160" s="87" t="n">
        <f aca="false">IF(AND($U160&gt;BB$6,$U160&lt;=BC$6),+$T160,0)</f>
        <v>0</v>
      </c>
      <c r="BD160" s="87" t="n">
        <f aca="false">IF(AND($U160&gt;BC$6,$U160&lt;=BD$6),+$T160,0)</f>
        <v>0</v>
      </c>
      <c r="BE160" s="87" t="n">
        <f aca="false">IF(AND($U160&gt;BD$6,$U160&lt;=BE$6),+$T160,0)</f>
        <v>0</v>
      </c>
      <c r="BF160" s="87" t="n">
        <f aca="false">IF(AND($U160&gt;BE$6,$U160&lt;=BF$6),+$T160,0)</f>
        <v>0</v>
      </c>
      <c r="BG160" s="87" t="n">
        <f aca="false">IF(AND($U160&gt;BF$6,$U160&lt;=BG$6),+$T160,0)</f>
        <v>0</v>
      </c>
      <c r="BH160" s="87" t="n">
        <f aca="false">IF(AND($U160&gt;BG$6,$U160&lt;=BH$6),+$T160,0)</f>
        <v>0</v>
      </c>
      <c r="BI160" s="87" t="n">
        <f aca="false">IF(AND($U160&gt;BH$6,$U160&lt;=BI$6),+$T160,0)</f>
        <v>0</v>
      </c>
      <c r="BJ160" s="87" t="n">
        <f aca="false">IF(AND($U160&gt;BI$6,$U160&lt;=BJ$6),+$T160,0)</f>
        <v>0</v>
      </c>
      <c r="BK160" s="87" t="n">
        <f aca="false">IF(AND($U160&gt;BJ$6,$U160&lt;=BK$6),+$T160,0)</f>
        <v>0</v>
      </c>
      <c r="BL160" s="87" t="n">
        <f aca="false">IF(AND($U160&gt;BK$6,$U160&lt;=BL$6),+$T160,0)</f>
        <v>0</v>
      </c>
      <c r="BM160" s="87" t="n">
        <f aca="false">IF(AND($U160&gt;BL$6,$U160&lt;=BM$6),+$T160,0)</f>
        <v>0</v>
      </c>
      <c r="BN160" s="87" t="n">
        <f aca="false">IF(AND($U160&gt;BM$6,$U160&lt;=BN$6),+$T160,0)</f>
        <v>0</v>
      </c>
      <c r="BO160" s="87" t="n">
        <f aca="false">IF(AND($U160&gt;BN$6,$U160&lt;=BO$6),+$T160,0)</f>
        <v>0</v>
      </c>
      <c r="BP160" s="87" t="n">
        <f aca="false">IF(AND($U160&gt;BO$6,$U160&lt;=BP$6),+$T160,0)</f>
        <v>0</v>
      </c>
      <c r="BQ160" s="87" t="n">
        <f aca="false">IF(AND($U160&gt;BP$6,$U160&lt;=BQ$6),+$T160,0)</f>
        <v>0</v>
      </c>
      <c r="BR160" s="87" t="n">
        <f aca="false">IF(AND($U160&gt;BQ$6,$U160&lt;=BR$6),+$T160,0)</f>
        <v>0</v>
      </c>
      <c r="BS160" s="87" t="n">
        <f aca="false">IF(AND($U160&gt;BR$6,$U160&lt;=BS$6),+$T160,0)</f>
        <v>0</v>
      </c>
      <c r="BT160" s="87" t="n">
        <f aca="false">IF(AND($U160&gt;BS$6,$U160&lt;=BT$6),+$T160,0)</f>
        <v>0</v>
      </c>
      <c r="BU160" s="87" t="n">
        <f aca="false">IF(AND($U160&gt;BT$6,$U160&lt;=BU$6),+$T160,0)</f>
        <v>0</v>
      </c>
      <c r="BV160" s="87" t="n">
        <f aca="false">IF(AND($U160&gt;BU$6,$U160&lt;=BV$6),+$T160,0)</f>
        <v>0</v>
      </c>
      <c r="BW160" s="87" t="n">
        <f aca="false">IF(AND($U160&gt;BV$6,$U160&lt;=BW$6),+$T160,0)</f>
        <v>0</v>
      </c>
      <c r="BX160" s="87" t="n">
        <f aca="false">IF(AND($U160&gt;BW$6,$U160&lt;=BX$6),+$T160,0)</f>
        <v>0</v>
      </c>
      <c r="BY160" s="87" t="n">
        <f aca="false">IF(AND($U160&gt;BX$6,$U160&lt;=BY$6),+$T160,0)</f>
        <v>0</v>
      </c>
      <c r="BZ160" s="87" t="n">
        <f aca="false">IF(AND($U160&gt;BY$6,$U160&lt;=BZ$6),+$T160,0)</f>
        <v>0</v>
      </c>
      <c r="CA160" s="87" t="n">
        <f aca="false">IF(AND($U160&gt;BZ$6,$U160&lt;=CA$6),+$T160,0)</f>
        <v>0</v>
      </c>
      <c r="CB160" s="87" t="n">
        <f aca="false">IF(AND($U160&gt;CA$6,$U160&lt;=CB$6),+$T160,0)</f>
        <v>0</v>
      </c>
      <c r="CC160" s="87" t="n">
        <f aca="false">IF(AND($U160&gt;CB$6,$U160&lt;=CC$6),+$T160,0)</f>
        <v>0</v>
      </c>
      <c r="CD160" s="87" t="n">
        <f aca="false">IF(AND($U160&gt;CC$6,$U160&lt;=CD$6),+$T160,0)</f>
        <v>0</v>
      </c>
      <c r="CE160" s="87" t="n">
        <f aca="false">IF(AND($U160&gt;CD$6,$U160&lt;=CE$6),+$T160,0)</f>
        <v>0</v>
      </c>
      <c r="CF160" s="87" t="n">
        <f aca="false">IF(AND($U160&gt;CE$6,$U160&lt;=CF$6),+$T160,0)</f>
        <v>0</v>
      </c>
      <c r="CG160" s="87" t="n">
        <f aca="false">IF(AND($U160&gt;CF$6,$U160&lt;=CG$6),+$T160,0)</f>
        <v>0</v>
      </c>
      <c r="CH160" s="87" t="n">
        <f aca="false">IF(AND($U160&gt;CG$6,$U160&lt;=CH$6),+$T160,0)</f>
        <v>0</v>
      </c>
      <c r="CI160" s="87" t="n">
        <f aca="false">IF(AND($U160&gt;CH$6,$U160&lt;=CI$6),+$T160,0)</f>
        <v>0</v>
      </c>
      <c r="CJ160" s="87" t="n">
        <f aca="false">IF(AND($U160&gt;CI$6,$U160&lt;=CJ$6),+$T160,0)</f>
        <v>0</v>
      </c>
      <c r="CK160" s="87" t="n">
        <f aca="false">IF(AND($U160&gt;CJ$6,$U160&lt;=CK$6),+$T160,0)</f>
        <v>0</v>
      </c>
      <c r="CL160" s="87" t="n">
        <f aca="false">IF(AND($U160&gt;CK$6,$U160&lt;=CL$6),+$T160,0)</f>
        <v>0</v>
      </c>
      <c r="CM160" s="87" t="n">
        <f aca="false">IF(AND($U160&gt;CL$6,$U160&lt;=CM$6),+$T160,0)</f>
        <v>0</v>
      </c>
      <c r="CN160" s="87" t="n">
        <f aca="false">IF(AND($U160&gt;CM$6,$U160&lt;=CN$6),+$T160,0)</f>
        <v>0</v>
      </c>
      <c r="CO160" s="87" t="n">
        <f aca="false">IF(AND($U160&gt;CN$6,$U160&lt;=CO$6),+$T160,0)</f>
        <v>0</v>
      </c>
      <c r="CP160" s="87" t="n">
        <f aca="false">IF(AND($U160&gt;CO$6,$U160&lt;=CP$6),+$T160,0)</f>
        <v>0</v>
      </c>
      <c r="CQ160" s="87" t="n">
        <f aca="false">IF(AND($U160&gt;CP$6,$U160&lt;=CQ$6),+$T160,0)</f>
        <v>0</v>
      </c>
      <c r="CR160" s="87" t="n">
        <f aca="false">IF(AND($U160&gt;CQ$6,$U160&lt;=CR$6),+$T160,0)</f>
        <v>0</v>
      </c>
      <c r="CS160" s="87" t="n">
        <f aca="false">IF(AND($U160&gt;CR$6,$U160&lt;=CS$6),+$T160,0)</f>
        <v>0</v>
      </c>
      <c r="CT160" s="87" t="n">
        <f aca="false">IF(AND($U160&gt;CS$6,$U160&lt;=CT$6),+$T160,0)</f>
        <v>0</v>
      </c>
      <c r="CU160" s="87" t="n">
        <f aca="false">IF(AND($U160&gt;CT$6,$U160&lt;=CU$6),+$T160,0)</f>
        <v>0</v>
      </c>
      <c r="CV160" s="87" t="n">
        <f aca="false">IF(AND($U160&gt;CU$6,$U160&lt;=CV$6),+$T160,0)</f>
        <v>0</v>
      </c>
      <c r="CW160" s="87" t="n">
        <f aca="false">IF(AND($U160&gt;CV$6,$U160&lt;=CW$6),+$T160,0)</f>
        <v>0</v>
      </c>
      <c r="CX160" s="87" t="n">
        <f aca="false">IF(AND($U160&gt;CW$6,$U160&lt;=CX$6),+$T160,0)</f>
        <v>0</v>
      </c>
      <c r="CY160" s="87" t="n">
        <f aca="false">IF(AND($U160&gt;CX$6,$U160&lt;=CY$6),+$T160,0)</f>
        <v>0</v>
      </c>
      <c r="CZ160" s="87" t="n">
        <f aca="false">IF(AND($U160&gt;CY$6,$U160&lt;=CZ$6),+$T160,0)</f>
        <v>0</v>
      </c>
      <c r="DA160" s="87" t="n">
        <f aca="false">IF(AND($U160&gt;CZ$6,$U160&lt;=DA$6),+$T160,0)</f>
        <v>0</v>
      </c>
      <c r="DB160" s="87" t="n">
        <f aca="false">IF(AND($U160&gt;DA$6,$U160&lt;=DB$6),+$T160,0)</f>
        <v>0</v>
      </c>
      <c r="DC160" s="87" t="n">
        <f aca="false">IF(AND($U160&gt;DB$6,$U160&lt;=DC$6),+$T160,0)</f>
        <v>0</v>
      </c>
      <c r="DD160" s="87" t="n">
        <f aca="false">IF(AND($U160&gt;DC$6,$U160&lt;=DD$6),+$T160,0)</f>
        <v>0</v>
      </c>
      <c r="DE160" s="87" t="n">
        <f aca="false">IF(AND($U160&gt;DD$6,$U160&lt;=DE$6),+$T160,0)</f>
        <v>0</v>
      </c>
      <c r="DF160" s="87" t="n">
        <f aca="false">IF(AND($U160&gt;DE$6,$U160&lt;=DF$6),+$T160,0)</f>
        <v>0</v>
      </c>
      <c r="DG160" s="87" t="n">
        <f aca="false">IF(AND($U160&gt;DF$6,$U160&lt;=DG$6),+$T160,0)</f>
        <v>0</v>
      </c>
      <c r="DH160" s="87" t="n">
        <f aca="false">IF(AND($U160&gt;DG$6,$U160&lt;=DH$6),+$T160,0)</f>
        <v>0</v>
      </c>
      <c r="DI160" s="87" t="n">
        <f aca="false">IF(AND($U160&gt;DH$6,$U160&lt;=DI$6),+$T160,0)</f>
        <v>0</v>
      </c>
      <c r="DJ160" s="87" t="n">
        <f aca="false">IF(AND($U160&gt;DI$6,$U160&lt;=DJ$6),+$T160,0)</f>
        <v>0</v>
      </c>
      <c r="DK160" s="87" t="n">
        <f aca="false">IF(AND($U160&gt;DJ$6,$U160&lt;=DK$6),+$T160,0)</f>
        <v>0</v>
      </c>
      <c r="DL160" s="87" t="n">
        <f aca="false">IF(AND($U160&gt;DK$6,$U160&lt;=DL$6),+$T160,0)</f>
        <v>0</v>
      </c>
      <c r="DM160" s="87" t="n">
        <f aca="false">IF(AND($U160&gt;DL$6,$U160&lt;=DM$6),+$T160,0)</f>
        <v>0</v>
      </c>
      <c r="DN160" s="87" t="n">
        <f aca="false">IF(AND($U160&gt;DM$6,$U160&lt;=DN$6),+$T160,0)</f>
        <v>0</v>
      </c>
      <c r="DO160" s="87" t="n">
        <f aca="false">IF(AND($U160&gt;DN$6,$U160&lt;=DO$6),+$T160,0)</f>
        <v>0</v>
      </c>
      <c r="DP160" s="87" t="n">
        <f aca="false">IF(AND($U160&gt;DO$6,$U160&lt;=DP$6),+$T160,0)</f>
        <v>0</v>
      </c>
      <c r="DQ160" s="87" t="n">
        <f aca="false">IF(AND($U160&gt;DP$6,$U160&lt;=DQ$6),+$T160,0)</f>
        <v>0</v>
      </c>
      <c r="DR160" s="87" t="n">
        <f aca="false">IF(AND($U160&gt;DQ$6,$U160&lt;=DR$6),+$T160,0)</f>
        <v>0</v>
      </c>
      <c r="DS160" s="87" t="n">
        <f aca="false">IF(AND($U160&gt;DR$6,$U160&lt;=DS$6),+$T160,0)</f>
        <v>0</v>
      </c>
      <c r="DT160" s="87" t="n">
        <f aca="false">IF(AND($U160&gt;DS$6,$U160&lt;=DT$6),+$T160,0)</f>
        <v>0</v>
      </c>
      <c r="DU160" s="87" t="n">
        <f aca="false">IF(AND($U160&gt;DT$6,$U160&lt;=DU$6),+$T160,0)</f>
        <v>0</v>
      </c>
      <c r="DV160" s="87" t="n">
        <f aca="false">IF(AND($U160&gt;DU$6,$U160&lt;=DV$6),+$T160,0)</f>
        <v>0</v>
      </c>
      <c r="DW160" s="87" t="n">
        <f aca="false">IF(AND($U160&gt;DV$6,$U160&lt;=DW$6),+$T160,0)</f>
        <v>0</v>
      </c>
      <c r="DX160" s="87" t="n">
        <f aca="false">IF(AND($U160&gt;DW$6,$U160&lt;=DX$6),+$T160,0)</f>
        <v>0</v>
      </c>
      <c r="DY160" s="87" t="n">
        <f aca="false">IF(AND($U160&gt;DX$6,$U160&lt;=DY$6),+$T160,0)</f>
        <v>0</v>
      </c>
      <c r="DZ160" s="87" t="n">
        <f aca="false">IF(AND($U160&gt;DY$6,$U160&lt;=DZ$6),+$T160,0)</f>
        <v>0</v>
      </c>
      <c r="EA160" s="87" t="n">
        <f aca="false">IF(AND($U160&gt;DZ$6,$U160&lt;=EA$6),+$T160,0)</f>
        <v>0</v>
      </c>
      <c r="EB160" s="87" t="n">
        <f aca="false">IF(AND($U160&gt;EA$6,$U160&lt;=EB$6),+$T160,0)</f>
        <v>0</v>
      </c>
      <c r="EC160" s="87" t="n">
        <f aca="false">IF(AND($U160&gt;EB$6,$U160&lt;=EC$6),+$T160,0)</f>
        <v>0</v>
      </c>
      <c r="ED160" s="87" t="n">
        <f aca="false">IF(AND($U160&gt;EC$6,$U160&lt;=ED$6),+$T160,0)</f>
        <v>0</v>
      </c>
      <c r="EE160" s="87" t="n">
        <f aca="false">IF(AND($U160&gt;ED$6,$U160&lt;=EE$6),+$T160,0)</f>
        <v>0</v>
      </c>
      <c r="EF160" s="87" t="n">
        <f aca="false">IF(AND($U160&gt;EE$6,$U160&lt;=EF$6),+$T160,0)</f>
        <v>0</v>
      </c>
      <c r="EG160" s="87" t="n">
        <f aca="false">IF(AND($U160&gt;EF$6,$U160&lt;=EG$6),+$T160,0)</f>
        <v>0</v>
      </c>
      <c r="EH160" s="87" t="n">
        <f aca="false">IF(AND($U160&gt;EG$6,$U160&lt;=EH$6),+$T160,0)</f>
        <v>0</v>
      </c>
      <c r="EI160" s="87" t="n">
        <f aca="false">IF(AND($U160&gt;EH$6,$U160&lt;=EI$6),+$T160,0)</f>
        <v>0</v>
      </c>
      <c r="EJ160" s="87" t="n">
        <f aca="false">IF(AND($U160&gt;EI$6,$U160&lt;=EJ$6),+$T160,0)</f>
        <v>0</v>
      </c>
      <c r="EK160" s="87" t="n">
        <f aca="false">IF(AND($U160&gt;EJ$6,$U160&lt;=EK$6),+$T160,0)</f>
        <v>0</v>
      </c>
      <c r="EL160" s="87" t="n">
        <f aca="false">IF(AND($U160&gt;EK$6,$U160&lt;=EL$6),+$T160,0)</f>
        <v>0</v>
      </c>
      <c r="EM160" s="87" t="n">
        <f aca="false">IF(AND($U160&gt;EL$6,$U160&lt;=EM$6),+$T160,0)</f>
        <v>0</v>
      </c>
      <c r="EN160" s="87" t="n">
        <f aca="false">IF(AND($U160&gt;EM$6,$U160&lt;=EN$6),+$T160,0)</f>
        <v>0</v>
      </c>
      <c r="EO160" s="87" t="n">
        <f aca="false">IF(AND($U160&gt;EN$6,$U160&lt;=EO$6),+$T160,0)</f>
        <v>0</v>
      </c>
      <c r="EP160" s="87" t="n">
        <f aca="false">IF(AND($U160&gt;EO$6,$U160&lt;=EP$6),+$T160,0)</f>
        <v>0</v>
      </c>
      <c r="EQ160" s="87" t="n">
        <f aca="false">IF(AND($U160&gt;EP$6,$U160&lt;=EQ$6),+$T160,0)</f>
        <v>0</v>
      </c>
      <c r="ER160" s="87" t="n">
        <f aca="false">IF(AND($U160&gt;EQ$6,$U160&lt;=ER$6),+$T160,0)</f>
        <v>0</v>
      </c>
      <c r="ES160" s="87" t="n">
        <f aca="false">IF(AND($U160&gt;ER$6,$U160&lt;=ES$6),+$T160,0)</f>
        <v>0</v>
      </c>
      <c r="ET160" s="87" t="n">
        <f aca="false">IF(AND($U160&gt;ES$6,$U160&lt;=ET$6),+$T160,0)</f>
        <v>0</v>
      </c>
      <c r="EU160" s="87" t="n">
        <f aca="false">IF(AND($U160&gt;ET$6,$U160&lt;=EU$6),+$T160,0)</f>
        <v>0</v>
      </c>
      <c r="EV160" s="87" t="n">
        <f aca="false">IF(AND($U160&gt;EU$6,$U160&lt;=EV$6),+$T160,0)</f>
        <v>0</v>
      </c>
      <c r="EW160" s="87" t="n">
        <f aca="false">IF(AND($U160&gt;EV$6,$U160&lt;=EW$6),+$T160,0)</f>
        <v>0</v>
      </c>
      <c r="EX160" s="87" t="n">
        <f aca="false">IF(AND($U160&gt;EW$6,$U160&lt;=EX$6),+$T160,0)</f>
        <v>0</v>
      </c>
      <c r="EY160" s="87" t="n">
        <f aca="false">IF(AND($U160&gt;EX$6,$U160&lt;=EY$6),+$T160,0)</f>
        <v>0</v>
      </c>
      <c r="EZ160" s="87" t="n">
        <f aca="false">IF(AND($U160&gt;EY$6,$U160&lt;=EZ$6),+$T160,0)</f>
        <v>0</v>
      </c>
      <c r="FA160" s="87" t="n">
        <f aca="false">IF(AND($U160&gt;EZ$6,$U160&lt;=FA$6),+$T160,0)</f>
        <v>0</v>
      </c>
      <c r="FB160" s="87" t="n">
        <f aca="false">IF(AND($U160&gt;FA$6,$U160&lt;=FB$6),+$T160,0)</f>
        <v>0</v>
      </c>
      <c r="FC160" s="87" t="n">
        <f aca="false">IF(AND($U160&gt;FB$6,$U160&lt;=FC$6),+$T160,0)</f>
        <v>0</v>
      </c>
      <c r="FD160" s="87" t="n">
        <f aca="false">IF(AND($U160&gt;FC$6,$U160&lt;=FD$6),+$T160,0)</f>
        <v>0</v>
      </c>
      <c r="FE160" s="87" t="n">
        <f aca="false">IF(AND($U160&gt;FD$6,$U160&lt;=FE$6),+$T160,0)</f>
        <v>0</v>
      </c>
      <c r="FF160" s="87" t="n">
        <f aca="false">IF(AND($U160&gt;FE$6,$U160&lt;=FF$6),+$T160,0)</f>
        <v>0</v>
      </c>
      <c r="FG160" s="87" t="n">
        <f aca="false">IF(AND($U160&gt;FF$6,$U160&lt;=FG$6),+$T160,0)</f>
        <v>0</v>
      </c>
      <c r="FH160" s="87" t="n">
        <f aca="false">IF(AND($U160&gt;FG$6,$U160&lt;=FH$6),+$T160,0)</f>
        <v>0</v>
      </c>
      <c r="FI160" s="87" t="n">
        <f aca="false">IF(AND($U160&gt;FH$6,$U160&lt;=FI$6),+$T160,0)</f>
        <v>0</v>
      </c>
      <c r="FJ160" s="87" t="n">
        <f aca="false">IF(AND($U160&gt;FI$6,$U160&lt;=FJ$6),+$T160,0)</f>
        <v>0</v>
      </c>
      <c r="FK160" s="87" t="n">
        <f aca="false">IF(AND($U160&gt;FJ$6,$U160&lt;=FK$6),+$T160,0)</f>
        <v>0</v>
      </c>
      <c r="FL160" s="87" t="n">
        <f aca="false">IF(AND($U160&gt;FK$6,$U160&lt;=FL$6),+$T160,0)</f>
        <v>0</v>
      </c>
      <c r="FM160" s="87" t="n">
        <f aca="false">IF(AND($U160&gt;FL$6,$U160&lt;=FM$6),+$T160,0)</f>
        <v>0</v>
      </c>
      <c r="FN160" s="87" t="n">
        <f aca="false">IF(AND($U160&gt;FM$6,$U160&lt;=FN$6),+$T160,0)</f>
        <v>0</v>
      </c>
      <c r="FO160" s="87" t="n">
        <f aca="false">IF(AND($U160&gt;FN$6,$U160&lt;=FO$6),+$T160,0)</f>
        <v>0</v>
      </c>
      <c r="FP160" s="87" t="n">
        <f aca="false">IF(AND($U160&gt;FO$6,$U160&lt;=FP$6),+$T160,0)</f>
        <v>0</v>
      </c>
      <c r="FQ160" s="87" t="n">
        <f aca="false">IF(AND($U160&gt;FP$6,$U160&lt;=FQ$6),+$T160,0)</f>
        <v>0</v>
      </c>
      <c r="FR160" s="87" t="n">
        <f aca="false">IF(AND($U160&gt;FQ$6,$U160&lt;=FR$6),+$T160,0)</f>
        <v>0</v>
      </c>
      <c r="FS160" s="87" t="n">
        <f aca="false">IF(AND($U160&gt;FR$6,$U160&lt;=FS$6),+$T160,0)</f>
        <v>0</v>
      </c>
      <c r="FT160" s="87" t="n">
        <f aca="false">IF(AND($U160&gt;FS$6,$U160&lt;=FT$6),+$T160,0)</f>
        <v>0</v>
      </c>
      <c r="FU160" s="87" t="n">
        <f aca="false">IF(AND($U160&gt;FT$6,$U160&lt;=FU$6),+$T160,0)</f>
        <v>0</v>
      </c>
      <c r="FV160" s="87" t="n">
        <f aca="false">IF(AND($U160&gt;FU$6,$U160&lt;=FV$6),+$T160,0)</f>
        <v>0</v>
      </c>
      <c r="FW160" s="87" t="n">
        <f aca="false">IF(AND($U160&gt;FV$6,$U160&lt;=FW$6),+$T160,0)</f>
        <v>0</v>
      </c>
      <c r="FX160" s="87" t="n">
        <f aca="false">IF(AND($U160&gt;FW$6,$U160&lt;=FX$6),+$T160,0)</f>
        <v>0</v>
      </c>
      <c r="FY160" s="87" t="n">
        <f aca="false">IF(AND($U160&gt;FX$6,$U160&lt;=FY$6),+$T160,0)</f>
        <v>0</v>
      </c>
      <c r="FZ160" s="87" t="n">
        <f aca="false">IF(AND($U160&gt;FY$6,$U160&lt;=FZ$6),+$T160,0)</f>
        <v>0</v>
      </c>
      <c r="GA160" s="87" t="n">
        <f aca="false">IF(AND($U160&gt;FZ$6,$U160&lt;=GA$6),+$T160,0)</f>
        <v>0</v>
      </c>
      <c r="GB160" s="87" t="n">
        <f aca="false">IF(AND($U160&gt;GA$6,$U160&lt;=GB$6),+$T160,0)</f>
        <v>0</v>
      </c>
      <c r="GC160" s="18"/>
      <c r="GD160" s="65" t="n">
        <f aca="false">SUM($X160:$GC160)</f>
        <v>56.041</v>
      </c>
      <c r="GE160" s="65" t="n">
        <f aca="false">+GD160-T160</f>
        <v>0</v>
      </c>
      <c r="GF160" s="18"/>
      <c r="GG160" s="18"/>
      <c r="GH160" s="18"/>
      <c r="GI160" s="18"/>
      <c r="GJ160" s="18"/>
      <c r="GK160" s="18"/>
      <c r="GL160" s="18"/>
      <c r="GM160" s="18"/>
      <c r="GN160" s="18"/>
      <c r="GO160" s="18"/>
      <c r="GP160" s="18"/>
      <c r="GQ160" s="18"/>
      <c r="GR160" s="18"/>
      <c r="GS160" s="18"/>
      <c r="GT160" s="18"/>
      <c r="GU160" s="18"/>
      <c r="GV160" s="18"/>
      <c r="GW160" s="18"/>
      <c r="GX160" s="18"/>
      <c r="GY160" s="18"/>
      <c r="GZ160" s="18"/>
      <c r="HA160" s="18"/>
      <c r="HB160" s="18"/>
      <c r="HC160" s="18"/>
      <c r="HD160" s="18"/>
      <c r="HE160" s="18"/>
      <c r="HF160" s="18"/>
      <c r="HG160" s="18"/>
      <c r="HH160" s="18"/>
      <c r="HI160" s="18"/>
      <c r="HJ160" s="18"/>
      <c r="HK160" s="18"/>
      <c r="HL160" s="18"/>
      <c r="HM160" s="18"/>
      <c r="HN160" s="18"/>
      <c r="HO160" s="18"/>
      <c r="HP160" s="18"/>
      <c r="HQ160" s="18"/>
      <c r="HR160" s="18"/>
      <c r="HS160" s="18"/>
      <c r="HT160" s="18"/>
      <c r="HU160" s="18"/>
      <c r="HV160" s="18"/>
      <c r="HW160" s="18"/>
      <c r="HX160" s="18"/>
      <c r="HY160" s="18"/>
      <c r="HZ160" s="18"/>
      <c r="IA160" s="18"/>
      <c r="IB160" s="18"/>
      <c r="IC160" s="18"/>
      <c r="ID160" s="18"/>
      <c r="IE160" s="18"/>
      <c r="IF160" s="18"/>
      <c r="IG160" s="18"/>
      <c r="IH160" s="18"/>
      <c r="II160" s="18"/>
      <c r="IJ160" s="18"/>
      <c r="IK160" s="18"/>
      <c r="IL160" s="18"/>
      <c r="IM160" s="18"/>
      <c r="IN160" s="18"/>
      <c r="IO160" s="18"/>
      <c r="IP160" s="18"/>
      <c r="IQ160" s="18"/>
      <c r="IR160" s="18"/>
      <c r="IS160" s="18"/>
      <c r="IT160" s="18"/>
      <c r="IU160" s="18"/>
      <c r="IV160" s="18"/>
      <c r="IW160" s="18"/>
    </row>
    <row r="161" customFormat="false" ht="12.75" hidden="false" customHeight="false" outlineLevel="0" collapsed="false">
      <c r="B161" s="86" t="s">
        <v>260</v>
      </c>
      <c r="C161" s="97" t="s">
        <v>256</v>
      </c>
      <c r="D161" s="98" t="s">
        <v>280</v>
      </c>
      <c r="E161" s="0" t="s">
        <v>302</v>
      </c>
      <c r="F161" s="99" t="n">
        <v>37134</v>
      </c>
      <c r="H161" s="88" t="s">
        <v>398</v>
      </c>
      <c r="I161" s="44" t="s">
        <v>245</v>
      </c>
      <c r="J161" s="0" t="s">
        <v>256</v>
      </c>
      <c r="L161" s="101" t="s">
        <v>284</v>
      </c>
      <c r="M161" s="35"/>
      <c r="N161" s="35"/>
      <c r="O161" s="35"/>
      <c r="P161" s="35"/>
      <c r="Q161" s="35"/>
      <c r="R161" s="110" t="n">
        <v>21.978</v>
      </c>
      <c r="S161" s="101" t="s">
        <v>288</v>
      </c>
      <c r="T161" s="110" t="n">
        <v>21.978</v>
      </c>
      <c r="U161" s="104" t="n">
        <v>37256</v>
      </c>
      <c r="V161" s="18"/>
      <c r="X161" s="87" t="n">
        <f aca="false">IF(AND($U161&gt;W$6,$U161&lt;=X$6),+$T161,0)</f>
        <v>0</v>
      </c>
      <c r="Y161" s="87" t="n">
        <f aca="false">IF(AND($U161&gt;X$6,$U161&lt;=Y$6),+$T161,0)</f>
        <v>21.978</v>
      </c>
      <c r="Z161" s="87" t="n">
        <f aca="false">IF(AND($U161&gt;Y$6,$U161&lt;=Z$6),+$T161,0)</f>
        <v>0</v>
      </c>
      <c r="AA161" s="87" t="n">
        <f aca="false">IF(AND($U161&gt;Z$6,$U161&lt;=AA$6),+$T161,0)</f>
        <v>0</v>
      </c>
      <c r="AB161" s="87" t="n">
        <f aca="false">IF(AND($U161&gt;AA$6,$U161&lt;=AB$6),+$T161,0)</f>
        <v>0</v>
      </c>
      <c r="AC161" s="87" t="n">
        <f aca="false">IF(AND($U161&gt;AB$6,$U161&lt;=AC$6),+$T161,0)</f>
        <v>0</v>
      </c>
      <c r="AD161" s="87" t="n">
        <f aca="false">IF(AND($U161&gt;AC$6,$U161&lt;=AD$6),+$T161,0)</f>
        <v>0</v>
      </c>
      <c r="AE161" s="87" t="n">
        <f aca="false">IF(AND($U161&gt;AD$6,$U161&lt;=AE$6),+$T161,0)</f>
        <v>0</v>
      </c>
      <c r="AF161" s="87" t="n">
        <f aca="false">IF(AND($U161&gt;AE$6,$U161&lt;=AF$6),+$T161,0)</f>
        <v>0</v>
      </c>
      <c r="AG161" s="87" t="n">
        <f aca="false">IF(AND($U161&gt;AF$6,$U161&lt;=AG$6),+$T161,0)</f>
        <v>0</v>
      </c>
      <c r="AH161" s="87" t="n">
        <f aca="false">IF(AND($U161&gt;AG$6,$U161&lt;=AH$6),+$T161,0)</f>
        <v>0</v>
      </c>
      <c r="AI161" s="87" t="n">
        <f aca="false">IF(AND($U161&gt;AH$6,$U161&lt;=AI$6),+$T161,0)</f>
        <v>0</v>
      </c>
      <c r="AJ161" s="87" t="n">
        <f aca="false">IF(AND($U161&gt;AI$6,$U161&lt;=AJ$6),+$T161,0)</f>
        <v>0</v>
      </c>
      <c r="AK161" s="87" t="n">
        <f aca="false">IF(AND($U161&gt;AJ$6,$U161&lt;=AK$6),+$T161,0)</f>
        <v>0</v>
      </c>
      <c r="AL161" s="87" t="n">
        <f aca="false">IF(AND($U161&gt;AK$6,$U161&lt;=AL$6),+$T161,0)</f>
        <v>0</v>
      </c>
      <c r="AM161" s="87" t="n">
        <f aca="false">IF(AND($U161&gt;AL$6,$U161&lt;=AM$6),+$T161,0)</f>
        <v>0</v>
      </c>
      <c r="AN161" s="87" t="n">
        <f aca="false">IF(AND($U161&gt;AM$6,$U161&lt;=AN$6),+$T161,0)</f>
        <v>0</v>
      </c>
      <c r="AO161" s="87" t="n">
        <f aca="false">IF(AND($U161&gt;AN$6,$U161&lt;=AO$6),+$T161,0)</f>
        <v>0</v>
      </c>
      <c r="AP161" s="87" t="n">
        <f aca="false">IF(AND($U161&gt;AO$6,$U161&lt;=AP$6),+$T161,0)</f>
        <v>0</v>
      </c>
      <c r="AQ161" s="87" t="n">
        <f aca="false">IF(AND($U161&gt;AP$6,$U161&lt;=AQ$6),+$T161,0)</f>
        <v>0</v>
      </c>
      <c r="AR161" s="87" t="n">
        <f aca="false">IF(AND($U161&gt;AQ$6,$U161&lt;=AR$6),+$T161,0)</f>
        <v>0</v>
      </c>
      <c r="AS161" s="87" t="n">
        <f aca="false">IF(AND($U161&gt;AR$6,$U161&lt;=AS$6),+$T161,0)</f>
        <v>0</v>
      </c>
      <c r="AT161" s="87" t="n">
        <f aca="false">IF(AND($U161&gt;AS$6,$U161&lt;=AT$6),+$T161,0)</f>
        <v>0</v>
      </c>
      <c r="AU161" s="87" t="n">
        <f aca="false">IF(AND($U161&gt;AT$6,$U161&lt;=AU$6),+$T161,0)</f>
        <v>0</v>
      </c>
      <c r="AV161" s="87" t="n">
        <f aca="false">IF(AND($U161&gt;AU$6,$U161&lt;=AV$6),+$T161,0)</f>
        <v>0</v>
      </c>
      <c r="AW161" s="87" t="n">
        <f aca="false">IF(AND($U161&gt;AV$6,$U161&lt;=AW$6),+$T161,0)</f>
        <v>0</v>
      </c>
      <c r="AX161" s="87" t="n">
        <f aca="false">IF(AND($U161&gt;AW$6,$U161&lt;=AX$6),+$T161,0)</f>
        <v>0</v>
      </c>
      <c r="AY161" s="87" t="n">
        <f aca="false">IF(AND($U161&gt;AX$6,$U161&lt;=AY$6),+$T161,0)</f>
        <v>0</v>
      </c>
      <c r="AZ161" s="87" t="n">
        <f aca="false">IF(AND($U161&gt;AY$6,$U161&lt;=AZ$6),+$T161,0)</f>
        <v>0</v>
      </c>
      <c r="BA161" s="87" t="n">
        <f aca="false">IF(AND($U161&gt;AZ$6,$U161&lt;=BA$6),+$T161,0)</f>
        <v>0</v>
      </c>
      <c r="BB161" s="87" t="n">
        <f aca="false">IF(AND($U161&gt;BA$6,$U161&lt;=BB$6),+$T161,0)</f>
        <v>0</v>
      </c>
      <c r="BC161" s="87" t="n">
        <f aca="false">IF(AND($U161&gt;BB$6,$U161&lt;=BC$6),+$T161,0)</f>
        <v>0</v>
      </c>
      <c r="BD161" s="87" t="n">
        <f aca="false">IF(AND($U161&gt;BC$6,$U161&lt;=BD$6),+$T161,0)</f>
        <v>0</v>
      </c>
      <c r="BE161" s="87" t="n">
        <f aca="false">IF(AND($U161&gt;BD$6,$U161&lt;=BE$6),+$T161,0)</f>
        <v>0</v>
      </c>
      <c r="BF161" s="87" t="n">
        <f aca="false">IF(AND($U161&gt;BE$6,$U161&lt;=BF$6),+$T161,0)</f>
        <v>0</v>
      </c>
      <c r="BG161" s="87" t="n">
        <f aca="false">IF(AND($U161&gt;BF$6,$U161&lt;=BG$6),+$T161,0)</f>
        <v>0</v>
      </c>
      <c r="BH161" s="87" t="n">
        <f aca="false">IF(AND($U161&gt;BG$6,$U161&lt;=BH$6),+$T161,0)</f>
        <v>0</v>
      </c>
      <c r="BI161" s="87" t="n">
        <f aca="false">IF(AND($U161&gt;BH$6,$U161&lt;=BI$6),+$T161,0)</f>
        <v>0</v>
      </c>
      <c r="BJ161" s="87" t="n">
        <f aca="false">IF(AND($U161&gt;BI$6,$U161&lt;=BJ$6),+$T161,0)</f>
        <v>0</v>
      </c>
      <c r="BK161" s="87" t="n">
        <f aca="false">IF(AND($U161&gt;BJ$6,$U161&lt;=BK$6),+$T161,0)</f>
        <v>0</v>
      </c>
      <c r="BL161" s="87" t="n">
        <f aca="false">IF(AND($U161&gt;BK$6,$U161&lt;=BL$6),+$T161,0)</f>
        <v>0</v>
      </c>
      <c r="BM161" s="87" t="n">
        <f aca="false">IF(AND($U161&gt;BL$6,$U161&lt;=BM$6),+$T161,0)</f>
        <v>0</v>
      </c>
      <c r="BN161" s="87" t="n">
        <f aca="false">IF(AND($U161&gt;BM$6,$U161&lt;=BN$6),+$T161,0)</f>
        <v>0</v>
      </c>
      <c r="BO161" s="87" t="n">
        <f aca="false">IF(AND($U161&gt;BN$6,$U161&lt;=BO$6),+$T161,0)</f>
        <v>0</v>
      </c>
      <c r="BP161" s="87" t="n">
        <f aca="false">IF(AND($U161&gt;BO$6,$U161&lt;=BP$6),+$T161,0)</f>
        <v>0</v>
      </c>
      <c r="BQ161" s="87" t="n">
        <f aca="false">IF(AND($U161&gt;BP$6,$U161&lt;=BQ$6),+$T161,0)</f>
        <v>0</v>
      </c>
      <c r="BR161" s="87" t="n">
        <f aca="false">IF(AND($U161&gt;BQ$6,$U161&lt;=BR$6),+$T161,0)</f>
        <v>0</v>
      </c>
      <c r="BS161" s="87" t="n">
        <f aca="false">IF(AND($U161&gt;BR$6,$U161&lt;=BS$6),+$T161,0)</f>
        <v>0</v>
      </c>
      <c r="BT161" s="87" t="n">
        <f aca="false">IF(AND($U161&gt;BS$6,$U161&lt;=BT$6),+$T161,0)</f>
        <v>0</v>
      </c>
      <c r="BU161" s="87" t="n">
        <f aca="false">IF(AND($U161&gt;BT$6,$U161&lt;=BU$6),+$T161,0)</f>
        <v>0</v>
      </c>
      <c r="BV161" s="87" t="n">
        <f aca="false">IF(AND($U161&gt;BU$6,$U161&lt;=BV$6),+$T161,0)</f>
        <v>0</v>
      </c>
      <c r="BW161" s="87" t="n">
        <f aca="false">IF(AND($U161&gt;BV$6,$U161&lt;=BW$6),+$T161,0)</f>
        <v>0</v>
      </c>
      <c r="BX161" s="87" t="n">
        <f aca="false">IF(AND($U161&gt;BW$6,$U161&lt;=BX$6),+$T161,0)</f>
        <v>0</v>
      </c>
      <c r="BY161" s="87" t="n">
        <f aca="false">IF(AND($U161&gt;BX$6,$U161&lt;=BY$6),+$T161,0)</f>
        <v>0</v>
      </c>
      <c r="BZ161" s="87" t="n">
        <f aca="false">IF(AND($U161&gt;BY$6,$U161&lt;=BZ$6),+$T161,0)</f>
        <v>0</v>
      </c>
      <c r="CA161" s="87" t="n">
        <f aca="false">IF(AND($U161&gt;BZ$6,$U161&lt;=CA$6),+$T161,0)</f>
        <v>0</v>
      </c>
      <c r="CB161" s="87" t="n">
        <f aca="false">IF(AND($U161&gt;CA$6,$U161&lt;=CB$6),+$T161,0)</f>
        <v>0</v>
      </c>
      <c r="CC161" s="87" t="n">
        <f aca="false">IF(AND($U161&gt;CB$6,$U161&lt;=CC$6),+$T161,0)</f>
        <v>0</v>
      </c>
      <c r="CD161" s="87" t="n">
        <f aca="false">IF(AND($U161&gt;CC$6,$U161&lt;=CD$6),+$T161,0)</f>
        <v>0</v>
      </c>
      <c r="CE161" s="87" t="n">
        <f aca="false">IF(AND($U161&gt;CD$6,$U161&lt;=CE$6),+$T161,0)</f>
        <v>0</v>
      </c>
      <c r="CF161" s="87" t="n">
        <f aca="false">IF(AND($U161&gt;CE$6,$U161&lt;=CF$6),+$T161,0)</f>
        <v>0</v>
      </c>
      <c r="CG161" s="87" t="n">
        <f aca="false">IF(AND($U161&gt;CF$6,$U161&lt;=CG$6),+$T161,0)</f>
        <v>0</v>
      </c>
      <c r="CH161" s="87" t="n">
        <f aca="false">IF(AND($U161&gt;CG$6,$U161&lt;=CH$6),+$T161,0)</f>
        <v>0</v>
      </c>
      <c r="CI161" s="87" t="n">
        <f aca="false">IF(AND($U161&gt;CH$6,$U161&lt;=CI$6),+$T161,0)</f>
        <v>0</v>
      </c>
      <c r="CJ161" s="87" t="n">
        <f aca="false">IF(AND($U161&gt;CI$6,$U161&lt;=CJ$6),+$T161,0)</f>
        <v>0</v>
      </c>
      <c r="CK161" s="87" t="n">
        <f aca="false">IF(AND($U161&gt;CJ$6,$U161&lt;=CK$6),+$T161,0)</f>
        <v>0</v>
      </c>
      <c r="CL161" s="87" t="n">
        <f aca="false">IF(AND($U161&gt;CK$6,$U161&lt;=CL$6),+$T161,0)</f>
        <v>0</v>
      </c>
      <c r="CM161" s="87" t="n">
        <f aca="false">IF(AND($U161&gt;CL$6,$U161&lt;=CM$6),+$T161,0)</f>
        <v>0</v>
      </c>
      <c r="CN161" s="87" t="n">
        <f aca="false">IF(AND($U161&gt;CM$6,$U161&lt;=CN$6),+$T161,0)</f>
        <v>0</v>
      </c>
      <c r="CO161" s="87" t="n">
        <f aca="false">IF(AND($U161&gt;CN$6,$U161&lt;=CO$6),+$T161,0)</f>
        <v>0</v>
      </c>
      <c r="CP161" s="87" t="n">
        <f aca="false">IF(AND($U161&gt;CO$6,$U161&lt;=CP$6),+$T161,0)</f>
        <v>0</v>
      </c>
      <c r="CQ161" s="87" t="n">
        <f aca="false">IF(AND($U161&gt;CP$6,$U161&lt;=CQ$6),+$T161,0)</f>
        <v>0</v>
      </c>
      <c r="CR161" s="87" t="n">
        <f aca="false">IF(AND($U161&gt;CQ$6,$U161&lt;=CR$6),+$T161,0)</f>
        <v>0</v>
      </c>
      <c r="CS161" s="87" t="n">
        <f aca="false">IF(AND($U161&gt;CR$6,$U161&lt;=CS$6),+$T161,0)</f>
        <v>0</v>
      </c>
      <c r="CT161" s="87" t="n">
        <f aca="false">IF(AND($U161&gt;CS$6,$U161&lt;=CT$6),+$T161,0)</f>
        <v>0</v>
      </c>
      <c r="CU161" s="87" t="n">
        <f aca="false">IF(AND($U161&gt;CT$6,$U161&lt;=CU$6),+$T161,0)</f>
        <v>0</v>
      </c>
      <c r="CV161" s="87" t="n">
        <f aca="false">IF(AND($U161&gt;CU$6,$U161&lt;=CV$6),+$T161,0)</f>
        <v>0</v>
      </c>
      <c r="CW161" s="87" t="n">
        <f aca="false">IF(AND($U161&gt;CV$6,$U161&lt;=CW$6),+$T161,0)</f>
        <v>0</v>
      </c>
      <c r="CX161" s="87" t="n">
        <f aca="false">IF(AND($U161&gt;CW$6,$U161&lt;=CX$6),+$T161,0)</f>
        <v>0</v>
      </c>
      <c r="CY161" s="87" t="n">
        <f aca="false">IF(AND($U161&gt;CX$6,$U161&lt;=CY$6),+$T161,0)</f>
        <v>0</v>
      </c>
      <c r="CZ161" s="87" t="n">
        <f aca="false">IF(AND($U161&gt;CY$6,$U161&lt;=CZ$6),+$T161,0)</f>
        <v>0</v>
      </c>
      <c r="DA161" s="87" t="n">
        <f aca="false">IF(AND($U161&gt;CZ$6,$U161&lt;=DA$6),+$T161,0)</f>
        <v>0</v>
      </c>
      <c r="DB161" s="87" t="n">
        <f aca="false">IF(AND($U161&gt;DA$6,$U161&lt;=DB$6),+$T161,0)</f>
        <v>0</v>
      </c>
      <c r="DC161" s="87" t="n">
        <f aca="false">IF(AND($U161&gt;DB$6,$U161&lt;=DC$6),+$T161,0)</f>
        <v>0</v>
      </c>
      <c r="DD161" s="87" t="n">
        <f aca="false">IF(AND($U161&gt;DC$6,$U161&lt;=DD$6),+$T161,0)</f>
        <v>0</v>
      </c>
      <c r="DE161" s="87" t="n">
        <f aca="false">IF(AND($U161&gt;DD$6,$U161&lt;=DE$6),+$T161,0)</f>
        <v>0</v>
      </c>
      <c r="DF161" s="87" t="n">
        <f aca="false">IF(AND($U161&gt;DE$6,$U161&lt;=DF$6),+$T161,0)</f>
        <v>0</v>
      </c>
      <c r="DG161" s="87" t="n">
        <f aca="false">IF(AND($U161&gt;DF$6,$U161&lt;=DG$6),+$T161,0)</f>
        <v>0</v>
      </c>
      <c r="DH161" s="87" t="n">
        <f aca="false">IF(AND($U161&gt;DG$6,$U161&lt;=DH$6),+$T161,0)</f>
        <v>0</v>
      </c>
      <c r="DI161" s="87" t="n">
        <f aca="false">IF(AND($U161&gt;DH$6,$U161&lt;=DI$6),+$T161,0)</f>
        <v>0</v>
      </c>
      <c r="DJ161" s="87" t="n">
        <f aca="false">IF(AND($U161&gt;DI$6,$U161&lt;=DJ$6),+$T161,0)</f>
        <v>0</v>
      </c>
      <c r="DK161" s="87" t="n">
        <f aca="false">IF(AND($U161&gt;DJ$6,$U161&lt;=DK$6),+$T161,0)</f>
        <v>0</v>
      </c>
      <c r="DL161" s="87" t="n">
        <f aca="false">IF(AND($U161&gt;DK$6,$U161&lt;=DL$6),+$T161,0)</f>
        <v>0</v>
      </c>
      <c r="DM161" s="87" t="n">
        <f aca="false">IF(AND($U161&gt;DL$6,$U161&lt;=DM$6),+$T161,0)</f>
        <v>0</v>
      </c>
      <c r="DN161" s="87" t="n">
        <f aca="false">IF(AND($U161&gt;DM$6,$U161&lt;=DN$6),+$T161,0)</f>
        <v>0</v>
      </c>
      <c r="DO161" s="87" t="n">
        <f aca="false">IF(AND($U161&gt;DN$6,$U161&lt;=DO$6),+$T161,0)</f>
        <v>0</v>
      </c>
      <c r="DP161" s="87" t="n">
        <f aca="false">IF(AND($U161&gt;DO$6,$U161&lt;=DP$6),+$T161,0)</f>
        <v>0</v>
      </c>
      <c r="DQ161" s="87" t="n">
        <f aca="false">IF(AND($U161&gt;DP$6,$U161&lt;=DQ$6),+$T161,0)</f>
        <v>0</v>
      </c>
      <c r="DR161" s="87" t="n">
        <f aca="false">IF(AND($U161&gt;DQ$6,$U161&lt;=DR$6),+$T161,0)</f>
        <v>0</v>
      </c>
      <c r="DS161" s="87" t="n">
        <f aca="false">IF(AND($U161&gt;DR$6,$U161&lt;=DS$6),+$T161,0)</f>
        <v>0</v>
      </c>
      <c r="DT161" s="87" t="n">
        <f aca="false">IF(AND($U161&gt;DS$6,$U161&lt;=DT$6),+$T161,0)</f>
        <v>0</v>
      </c>
      <c r="DU161" s="87" t="n">
        <f aca="false">IF(AND($U161&gt;DT$6,$U161&lt;=DU$6),+$T161,0)</f>
        <v>0</v>
      </c>
      <c r="DV161" s="87" t="n">
        <f aca="false">IF(AND($U161&gt;DU$6,$U161&lt;=DV$6),+$T161,0)</f>
        <v>0</v>
      </c>
      <c r="DW161" s="87" t="n">
        <f aca="false">IF(AND($U161&gt;DV$6,$U161&lt;=DW$6),+$T161,0)</f>
        <v>0</v>
      </c>
      <c r="DX161" s="87" t="n">
        <f aca="false">IF(AND($U161&gt;DW$6,$U161&lt;=DX$6),+$T161,0)</f>
        <v>0</v>
      </c>
      <c r="DY161" s="87" t="n">
        <f aca="false">IF(AND($U161&gt;DX$6,$U161&lt;=DY$6),+$T161,0)</f>
        <v>0</v>
      </c>
      <c r="DZ161" s="87" t="n">
        <f aca="false">IF(AND($U161&gt;DY$6,$U161&lt;=DZ$6),+$T161,0)</f>
        <v>0</v>
      </c>
      <c r="EA161" s="87" t="n">
        <f aca="false">IF(AND($U161&gt;DZ$6,$U161&lt;=EA$6),+$T161,0)</f>
        <v>0</v>
      </c>
      <c r="EB161" s="87" t="n">
        <f aca="false">IF(AND($U161&gt;EA$6,$U161&lt;=EB$6),+$T161,0)</f>
        <v>0</v>
      </c>
      <c r="EC161" s="87" t="n">
        <f aca="false">IF(AND($U161&gt;EB$6,$U161&lt;=EC$6),+$T161,0)</f>
        <v>0</v>
      </c>
      <c r="ED161" s="87" t="n">
        <f aca="false">IF(AND($U161&gt;EC$6,$U161&lt;=ED$6),+$T161,0)</f>
        <v>0</v>
      </c>
      <c r="EE161" s="87" t="n">
        <f aca="false">IF(AND($U161&gt;ED$6,$U161&lt;=EE$6),+$T161,0)</f>
        <v>0</v>
      </c>
      <c r="EF161" s="87" t="n">
        <f aca="false">IF(AND($U161&gt;EE$6,$U161&lt;=EF$6),+$T161,0)</f>
        <v>0</v>
      </c>
      <c r="EG161" s="87" t="n">
        <f aca="false">IF(AND($U161&gt;EF$6,$U161&lt;=EG$6),+$T161,0)</f>
        <v>0</v>
      </c>
      <c r="EH161" s="87" t="n">
        <f aca="false">IF(AND($U161&gt;EG$6,$U161&lt;=EH$6),+$T161,0)</f>
        <v>0</v>
      </c>
      <c r="EI161" s="87" t="n">
        <f aca="false">IF(AND($U161&gt;EH$6,$U161&lt;=EI$6),+$T161,0)</f>
        <v>0</v>
      </c>
      <c r="EJ161" s="87" t="n">
        <f aca="false">IF(AND($U161&gt;EI$6,$U161&lt;=EJ$6),+$T161,0)</f>
        <v>0</v>
      </c>
      <c r="EK161" s="87" t="n">
        <f aca="false">IF(AND($U161&gt;EJ$6,$U161&lt;=EK$6),+$T161,0)</f>
        <v>0</v>
      </c>
      <c r="EL161" s="87" t="n">
        <f aca="false">IF(AND($U161&gt;EK$6,$U161&lt;=EL$6),+$T161,0)</f>
        <v>0</v>
      </c>
      <c r="EM161" s="87" t="n">
        <f aca="false">IF(AND($U161&gt;EL$6,$U161&lt;=EM$6),+$T161,0)</f>
        <v>0</v>
      </c>
      <c r="EN161" s="87" t="n">
        <f aca="false">IF(AND($U161&gt;EM$6,$U161&lt;=EN$6),+$T161,0)</f>
        <v>0</v>
      </c>
      <c r="EO161" s="87" t="n">
        <f aca="false">IF(AND($U161&gt;EN$6,$U161&lt;=EO$6),+$T161,0)</f>
        <v>0</v>
      </c>
      <c r="EP161" s="87" t="n">
        <f aca="false">IF(AND($U161&gt;EO$6,$U161&lt;=EP$6),+$T161,0)</f>
        <v>0</v>
      </c>
      <c r="EQ161" s="87" t="n">
        <f aca="false">IF(AND($U161&gt;EP$6,$U161&lt;=EQ$6),+$T161,0)</f>
        <v>0</v>
      </c>
      <c r="ER161" s="87" t="n">
        <f aca="false">IF(AND($U161&gt;EQ$6,$U161&lt;=ER$6),+$T161,0)</f>
        <v>0</v>
      </c>
      <c r="ES161" s="87" t="n">
        <f aca="false">IF(AND($U161&gt;ER$6,$U161&lt;=ES$6),+$T161,0)</f>
        <v>0</v>
      </c>
      <c r="ET161" s="87" t="n">
        <f aca="false">IF(AND($U161&gt;ES$6,$U161&lt;=ET$6),+$T161,0)</f>
        <v>0</v>
      </c>
      <c r="EU161" s="87" t="n">
        <f aca="false">IF(AND($U161&gt;ET$6,$U161&lt;=EU$6),+$T161,0)</f>
        <v>0</v>
      </c>
      <c r="EV161" s="87" t="n">
        <f aca="false">IF(AND($U161&gt;EU$6,$U161&lt;=EV$6),+$T161,0)</f>
        <v>0</v>
      </c>
      <c r="EW161" s="87" t="n">
        <f aca="false">IF(AND($U161&gt;EV$6,$U161&lt;=EW$6),+$T161,0)</f>
        <v>0</v>
      </c>
      <c r="EX161" s="87" t="n">
        <f aca="false">IF(AND($U161&gt;EW$6,$U161&lt;=EX$6),+$T161,0)</f>
        <v>0</v>
      </c>
      <c r="EY161" s="87" t="n">
        <f aca="false">IF(AND($U161&gt;EX$6,$U161&lt;=EY$6),+$T161,0)</f>
        <v>0</v>
      </c>
      <c r="EZ161" s="87" t="n">
        <f aca="false">IF(AND($U161&gt;EY$6,$U161&lt;=EZ$6),+$T161,0)</f>
        <v>0</v>
      </c>
      <c r="FA161" s="87" t="n">
        <f aca="false">IF(AND($U161&gt;EZ$6,$U161&lt;=FA$6),+$T161,0)</f>
        <v>0</v>
      </c>
      <c r="FB161" s="87" t="n">
        <f aca="false">IF(AND($U161&gt;FA$6,$U161&lt;=FB$6),+$T161,0)</f>
        <v>0</v>
      </c>
      <c r="FC161" s="87" t="n">
        <f aca="false">IF(AND($U161&gt;FB$6,$U161&lt;=FC$6),+$T161,0)</f>
        <v>0</v>
      </c>
      <c r="FD161" s="87" t="n">
        <f aca="false">IF(AND($U161&gt;FC$6,$U161&lt;=FD$6),+$T161,0)</f>
        <v>0</v>
      </c>
      <c r="FE161" s="87" t="n">
        <f aca="false">IF(AND($U161&gt;FD$6,$U161&lt;=FE$6),+$T161,0)</f>
        <v>0</v>
      </c>
      <c r="FF161" s="87" t="n">
        <f aca="false">IF(AND($U161&gt;FE$6,$U161&lt;=FF$6),+$T161,0)</f>
        <v>0</v>
      </c>
      <c r="FG161" s="87" t="n">
        <f aca="false">IF(AND($U161&gt;FF$6,$U161&lt;=FG$6),+$T161,0)</f>
        <v>0</v>
      </c>
      <c r="FH161" s="87" t="n">
        <f aca="false">IF(AND($U161&gt;FG$6,$U161&lt;=FH$6),+$T161,0)</f>
        <v>0</v>
      </c>
      <c r="FI161" s="87" t="n">
        <f aca="false">IF(AND($U161&gt;FH$6,$U161&lt;=FI$6),+$T161,0)</f>
        <v>0</v>
      </c>
      <c r="FJ161" s="87" t="n">
        <f aca="false">IF(AND($U161&gt;FI$6,$U161&lt;=FJ$6),+$T161,0)</f>
        <v>0</v>
      </c>
      <c r="FK161" s="87" t="n">
        <f aca="false">IF(AND($U161&gt;FJ$6,$U161&lt;=FK$6),+$T161,0)</f>
        <v>0</v>
      </c>
      <c r="FL161" s="87" t="n">
        <f aca="false">IF(AND($U161&gt;FK$6,$U161&lt;=FL$6),+$T161,0)</f>
        <v>0</v>
      </c>
      <c r="FM161" s="87" t="n">
        <f aca="false">IF(AND($U161&gt;FL$6,$U161&lt;=FM$6),+$T161,0)</f>
        <v>0</v>
      </c>
      <c r="FN161" s="87" t="n">
        <f aca="false">IF(AND($U161&gt;FM$6,$U161&lt;=FN$6),+$T161,0)</f>
        <v>0</v>
      </c>
      <c r="FO161" s="87" t="n">
        <f aca="false">IF(AND($U161&gt;FN$6,$U161&lt;=FO$6),+$T161,0)</f>
        <v>0</v>
      </c>
      <c r="FP161" s="87" t="n">
        <f aca="false">IF(AND($U161&gt;FO$6,$U161&lt;=FP$6),+$T161,0)</f>
        <v>0</v>
      </c>
      <c r="FQ161" s="87" t="n">
        <f aca="false">IF(AND($U161&gt;FP$6,$U161&lt;=FQ$6),+$T161,0)</f>
        <v>0</v>
      </c>
      <c r="FR161" s="87" t="n">
        <f aca="false">IF(AND($U161&gt;FQ$6,$U161&lt;=FR$6),+$T161,0)</f>
        <v>0</v>
      </c>
      <c r="FS161" s="87" t="n">
        <f aca="false">IF(AND($U161&gt;FR$6,$U161&lt;=FS$6),+$T161,0)</f>
        <v>0</v>
      </c>
      <c r="FT161" s="87" t="n">
        <f aca="false">IF(AND($U161&gt;FS$6,$U161&lt;=FT$6),+$T161,0)</f>
        <v>0</v>
      </c>
      <c r="FU161" s="87" t="n">
        <f aca="false">IF(AND($U161&gt;FT$6,$U161&lt;=FU$6),+$T161,0)</f>
        <v>0</v>
      </c>
      <c r="FV161" s="87" t="n">
        <f aca="false">IF(AND($U161&gt;FU$6,$U161&lt;=FV$6),+$T161,0)</f>
        <v>0</v>
      </c>
      <c r="FW161" s="87" t="n">
        <f aca="false">IF(AND($U161&gt;FV$6,$U161&lt;=FW$6),+$T161,0)</f>
        <v>0</v>
      </c>
      <c r="FX161" s="87" t="n">
        <f aca="false">IF(AND($U161&gt;FW$6,$U161&lt;=FX$6),+$T161,0)</f>
        <v>0</v>
      </c>
      <c r="FY161" s="87" t="n">
        <f aca="false">IF(AND($U161&gt;FX$6,$U161&lt;=FY$6),+$T161,0)</f>
        <v>0</v>
      </c>
      <c r="FZ161" s="87" t="n">
        <f aca="false">IF(AND($U161&gt;FY$6,$U161&lt;=FZ$6),+$T161,0)</f>
        <v>0</v>
      </c>
      <c r="GA161" s="87" t="n">
        <f aca="false">IF(AND($U161&gt;FZ$6,$U161&lt;=GA$6),+$T161,0)</f>
        <v>0</v>
      </c>
      <c r="GB161" s="87" t="n">
        <f aca="false">IF(AND($U161&gt;GA$6,$U161&lt;=GB$6),+$T161,0)</f>
        <v>0</v>
      </c>
      <c r="GC161" s="18"/>
      <c r="GD161" s="65" t="n">
        <f aca="false">SUM($X161:$GC161)</f>
        <v>21.978</v>
      </c>
      <c r="GE161" s="65" t="n">
        <f aca="false">+GD161-T161</f>
        <v>0</v>
      </c>
    </row>
    <row r="162" customFormat="false" ht="12.75" hidden="false" customHeight="false" outlineLevel="0" collapsed="false">
      <c r="B162" s="86" t="s">
        <v>260</v>
      </c>
      <c r="C162" s="97" t="s">
        <v>256</v>
      </c>
      <c r="D162" s="98" t="s">
        <v>280</v>
      </c>
      <c r="E162" s="0" t="s">
        <v>302</v>
      </c>
      <c r="F162" s="99" t="n">
        <v>37134</v>
      </c>
      <c r="H162" s="88" t="s">
        <v>398</v>
      </c>
      <c r="I162" s="44" t="s">
        <v>246</v>
      </c>
      <c r="J162" s="0" t="s">
        <v>256</v>
      </c>
      <c r="L162" s="101" t="s">
        <v>284</v>
      </c>
      <c r="M162" s="35"/>
      <c r="N162" s="35"/>
      <c r="O162" s="35"/>
      <c r="P162" s="35"/>
      <c r="Q162" s="35"/>
      <c r="R162" s="110" t="n">
        <v>32.868</v>
      </c>
      <c r="S162" s="101" t="s">
        <v>288</v>
      </c>
      <c r="T162" s="110" t="n">
        <v>32.868</v>
      </c>
      <c r="U162" s="104" t="n">
        <v>37256</v>
      </c>
      <c r="V162" s="18"/>
      <c r="X162" s="87" t="n">
        <f aca="false">IF(AND($U162&gt;W$6,$U162&lt;=X$6),+$T162,0)</f>
        <v>0</v>
      </c>
      <c r="Y162" s="87" t="n">
        <f aca="false">IF(AND($U162&gt;X$6,$U162&lt;=Y$6),+$T162,0)</f>
        <v>32.868</v>
      </c>
      <c r="Z162" s="87" t="n">
        <f aca="false">IF(AND($U162&gt;Y$6,$U162&lt;=Z$6),+$T162,0)</f>
        <v>0</v>
      </c>
      <c r="AA162" s="87" t="n">
        <f aca="false">IF(AND($U162&gt;Z$6,$U162&lt;=AA$6),+$T162,0)</f>
        <v>0</v>
      </c>
      <c r="AB162" s="87" t="n">
        <f aca="false">IF(AND($U162&gt;AA$6,$U162&lt;=AB$6),+$T162,0)</f>
        <v>0</v>
      </c>
      <c r="AC162" s="87" t="n">
        <f aca="false">IF(AND($U162&gt;AB$6,$U162&lt;=AC$6),+$T162,0)</f>
        <v>0</v>
      </c>
      <c r="AD162" s="87" t="n">
        <f aca="false">IF(AND($U162&gt;AC$6,$U162&lt;=AD$6),+$T162,0)</f>
        <v>0</v>
      </c>
      <c r="AE162" s="87" t="n">
        <f aca="false">IF(AND($U162&gt;AD$6,$U162&lt;=AE$6),+$T162,0)</f>
        <v>0</v>
      </c>
      <c r="AF162" s="87" t="n">
        <f aca="false">IF(AND($U162&gt;AE$6,$U162&lt;=AF$6),+$T162,0)</f>
        <v>0</v>
      </c>
      <c r="AG162" s="87" t="n">
        <f aca="false">IF(AND($U162&gt;AF$6,$U162&lt;=AG$6),+$T162,0)</f>
        <v>0</v>
      </c>
      <c r="AH162" s="87" t="n">
        <f aca="false">IF(AND($U162&gt;AG$6,$U162&lt;=AH$6),+$T162,0)</f>
        <v>0</v>
      </c>
      <c r="AI162" s="87" t="n">
        <f aca="false">IF(AND($U162&gt;AH$6,$U162&lt;=AI$6),+$T162,0)</f>
        <v>0</v>
      </c>
      <c r="AJ162" s="87" t="n">
        <f aca="false">IF(AND($U162&gt;AI$6,$U162&lt;=AJ$6),+$T162,0)</f>
        <v>0</v>
      </c>
      <c r="AK162" s="87" t="n">
        <f aca="false">IF(AND($U162&gt;AJ$6,$U162&lt;=AK$6),+$T162,0)</f>
        <v>0</v>
      </c>
      <c r="AL162" s="87" t="n">
        <f aca="false">IF(AND($U162&gt;AK$6,$U162&lt;=AL$6),+$T162,0)</f>
        <v>0</v>
      </c>
      <c r="AM162" s="87" t="n">
        <f aca="false">IF(AND($U162&gt;AL$6,$U162&lt;=AM$6),+$T162,0)</f>
        <v>0</v>
      </c>
      <c r="AN162" s="87" t="n">
        <f aca="false">IF(AND($U162&gt;AM$6,$U162&lt;=AN$6),+$T162,0)</f>
        <v>0</v>
      </c>
      <c r="AO162" s="87" t="n">
        <f aca="false">IF(AND($U162&gt;AN$6,$U162&lt;=AO$6),+$T162,0)</f>
        <v>0</v>
      </c>
      <c r="AP162" s="87" t="n">
        <f aca="false">IF(AND($U162&gt;AO$6,$U162&lt;=AP$6),+$T162,0)</f>
        <v>0</v>
      </c>
      <c r="AQ162" s="87" t="n">
        <f aca="false">IF(AND($U162&gt;AP$6,$U162&lt;=AQ$6),+$T162,0)</f>
        <v>0</v>
      </c>
      <c r="AR162" s="87" t="n">
        <f aca="false">IF(AND($U162&gt;AQ$6,$U162&lt;=AR$6),+$T162,0)</f>
        <v>0</v>
      </c>
      <c r="AS162" s="87" t="n">
        <f aca="false">IF(AND($U162&gt;AR$6,$U162&lt;=AS$6),+$T162,0)</f>
        <v>0</v>
      </c>
      <c r="AT162" s="87" t="n">
        <f aca="false">IF(AND($U162&gt;AS$6,$U162&lt;=AT$6),+$T162,0)</f>
        <v>0</v>
      </c>
      <c r="AU162" s="87" t="n">
        <f aca="false">IF(AND($U162&gt;AT$6,$U162&lt;=AU$6),+$T162,0)</f>
        <v>0</v>
      </c>
      <c r="AV162" s="87" t="n">
        <f aca="false">IF(AND($U162&gt;AU$6,$U162&lt;=AV$6),+$T162,0)</f>
        <v>0</v>
      </c>
      <c r="AW162" s="87" t="n">
        <f aca="false">IF(AND($U162&gt;AV$6,$U162&lt;=AW$6),+$T162,0)</f>
        <v>0</v>
      </c>
      <c r="AX162" s="87" t="n">
        <f aca="false">IF(AND($U162&gt;AW$6,$U162&lt;=AX$6),+$T162,0)</f>
        <v>0</v>
      </c>
      <c r="AY162" s="87" t="n">
        <f aca="false">IF(AND($U162&gt;AX$6,$U162&lt;=AY$6),+$T162,0)</f>
        <v>0</v>
      </c>
      <c r="AZ162" s="87" t="n">
        <f aca="false">IF(AND($U162&gt;AY$6,$U162&lt;=AZ$6),+$T162,0)</f>
        <v>0</v>
      </c>
      <c r="BA162" s="87" t="n">
        <f aca="false">IF(AND($U162&gt;AZ$6,$U162&lt;=BA$6),+$T162,0)</f>
        <v>0</v>
      </c>
      <c r="BB162" s="87" t="n">
        <f aca="false">IF(AND($U162&gt;BA$6,$U162&lt;=BB$6),+$T162,0)</f>
        <v>0</v>
      </c>
      <c r="BC162" s="87" t="n">
        <f aca="false">IF(AND($U162&gt;BB$6,$U162&lt;=BC$6),+$T162,0)</f>
        <v>0</v>
      </c>
      <c r="BD162" s="87" t="n">
        <f aca="false">IF(AND($U162&gt;BC$6,$U162&lt;=BD$6),+$T162,0)</f>
        <v>0</v>
      </c>
      <c r="BE162" s="87" t="n">
        <f aca="false">IF(AND($U162&gt;BD$6,$U162&lt;=BE$6),+$T162,0)</f>
        <v>0</v>
      </c>
      <c r="BF162" s="87" t="n">
        <f aca="false">IF(AND($U162&gt;BE$6,$U162&lt;=BF$6),+$T162,0)</f>
        <v>0</v>
      </c>
      <c r="BG162" s="87" t="n">
        <f aca="false">IF(AND($U162&gt;BF$6,$U162&lt;=BG$6),+$T162,0)</f>
        <v>0</v>
      </c>
      <c r="BH162" s="87" t="n">
        <f aca="false">IF(AND($U162&gt;BG$6,$U162&lt;=BH$6),+$T162,0)</f>
        <v>0</v>
      </c>
      <c r="BI162" s="87" t="n">
        <f aca="false">IF(AND($U162&gt;BH$6,$U162&lt;=BI$6),+$T162,0)</f>
        <v>0</v>
      </c>
      <c r="BJ162" s="87" t="n">
        <f aca="false">IF(AND($U162&gt;BI$6,$U162&lt;=BJ$6),+$T162,0)</f>
        <v>0</v>
      </c>
      <c r="BK162" s="87" t="n">
        <f aca="false">IF(AND($U162&gt;BJ$6,$U162&lt;=BK$6),+$T162,0)</f>
        <v>0</v>
      </c>
      <c r="BL162" s="87" t="n">
        <f aca="false">IF(AND($U162&gt;BK$6,$U162&lt;=BL$6),+$T162,0)</f>
        <v>0</v>
      </c>
      <c r="BM162" s="87" t="n">
        <f aca="false">IF(AND($U162&gt;BL$6,$U162&lt;=BM$6),+$T162,0)</f>
        <v>0</v>
      </c>
      <c r="BN162" s="87" t="n">
        <f aca="false">IF(AND($U162&gt;BM$6,$U162&lt;=BN$6),+$T162,0)</f>
        <v>0</v>
      </c>
      <c r="BO162" s="87" t="n">
        <f aca="false">IF(AND($U162&gt;BN$6,$U162&lt;=BO$6),+$T162,0)</f>
        <v>0</v>
      </c>
      <c r="BP162" s="87" t="n">
        <f aca="false">IF(AND($U162&gt;BO$6,$U162&lt;=BP$6),+$T162,0)</f>
        <v>0</v>
      </c>
      <c r="BQ162" s="87" t="n">
        <f aca="false">IF(AND($U162&gt;BP$6,$U162&lt;=BQ$6),+$T162,0)</f>
        <v>0</v>
      </c>
      <c r="BR162" s="87" t="n">
        <f aca="false">IF(AND($U162&gt;BQ$6,$U162&lt;=BR$6),+$T162,0)</f>
        <v>0</v>
      </c>
      <c r="BS162" s="87" t="n">
        <f aca="false">IF(AND($U162&gt;BR$6,$U162&lt;=BS$6),+$T162,0)</f>
        <v>0</v>
      </c>
      <c r="BT162" s="87" t="n">
        <f aca="false">IF(AND($U162&gt;BS$6,$U162&lt;=BT$6),+$T162,0)</f>
        <v>0</v>
      </c>
      <c r="BU162" s="87" t="n">
        <f aca="false">IF(AND($U162&gt;BT$6,$U162&lt;=BU$6),+$T162,0)</f>
        <v>0</v>
      </c>
      <c r="BV162" s="87" t="n">
        <f aca="false">IF(AND($U162&gt;BU$6,$U162&lt;=BV$6),+$T162,0)</f>
        <v>0</v>
      </c>
      <c r="BW162" s="87" t="n">
        <f aca="false">IF(AND($U162&gt;BV$6,$U162&lt;=BW$6),+$T162,0)</f>
        <v>0</v>
      </c>
      <c r="BX162" s="87" t="n">
        <f aca="false">IF(AND($U162&gt;BW$6,$U162&lt;=BX$6),+$T162,0)</f>
        <v>0</v>
      </c>
      <c r="BY162" s="87" t="n">
        <f aca="false">IF(AND($U162&gt;BX$6,$U162&lt;=BY$6),+$T162,0)</f>
        <v>0</v>
      </c>
      <c r="BZ162" s="87" t="n">
        <f aca="false">IF(AND($U162&gt;BY$6,$U162&lt;=BZ$6),+$T162,0)</f>
        <v>0</v>
      </c>
      <c r="CA162" s="87" t="n">
        <f aca="false">IF(AND($U162&gt;BZ$6,$U162&lt;=CA$6),+$T162,0)</f>
        <v>0</v>
      </c>
      <c r="CB162" s="87" t="n">
        <f aca="false">IF(AND($U162&gt;CA$6,$U162&lt;=CB$6),+$T162,0)</f>
        <v>0</v>
      </c>
      <c r="CC162" s="87" t="n">
        <f aca="false">IF(AND($U162&gt;CB$6,$U162&lt;=CC$6),+$T162,0)</f>
        <v>0</v>
      </c>
      <c r="CD162" s="87" t="n">
        <f aca="false">IF(AND($U162&gt;CC$6,$U162&lt;=CD$6),+$T162,0)</f>
        <v>0</v>
      </c>
      <c r="CE162" s="87" t="n">
        <f aca="false">IF(AND($U162&gt;CD$6,$U162&lt;=CE$6),+$T162,0)</f>
        <v>0</v>
      </c>
      <c r="CF162" s="87" t="n">
        <f aca="false">IF(AND($U162&gt;CE$6,$U162&lt;=CF$6),+$T162,0)</f>
        <v>0</v>
      </c>
      <c r="CG162" s="87" t="n">
        <f aca="false">IF(AND($U162&gt;CF$6,$U162&lt;=CG$6),+$T162,0)</f>
        <v>0</v>
      </c>
      <c r="CH162" s="87" t="n">
        <f aca="false">IF(AND($U162&gt;CG$6,$U162&lt;=CH$6),+$T162,0)</f>
        <v>0</v>
      </c>
      <c r="CI162" s="87" t="n">
        <f aca="false">IF(AND($U162&gt;CH$6,$U162&lt;=CI$6),+$T162,0)</f>
        <v>0</v>
      </c>
      <c r="CJ162" s="87" t="n">
        <f aca="false">IF(AND($U162&gt;CI$6,$U162&lt;=CJ$6),+$T162,0)</f>
        <v>0</v>
      </c>
      <c r="CK162" s="87" t="n">
        <f aca="false">IF(AND($U162&gt;CJ$6,$U162&lt;=CK$6),+$T162,0)</f>
        <v>0</v>
      </c>
      <c r="CL162" s="87" t="n">
        <f aca="false">IF(AND($U162&gt;CK$6,$U162&lt;=CL$6),+$T162,0)</f>
        <v>0</v>
      </c>
      <c r="CM162" s="87" t="n">
        <f aca="false">IF(AND($U162&gt;CL$6,$U162&lt;=CM$6),+$T162,0)</f>
        <v>0</v>
      </c>
      <c r="CN162" s="87" t="n">
        <f aca="false">IF(AND($U162&gt;CM$6,$U162&lt;=CN$6),+$T162,0)</f>
        <v>0</v>
      </c>
      <c r="CO162" s="87" t="n">
        <f aca="false">IF(AND($U162&gt;CN$6,$U162&lt;=CO$6),+$T162,0)</f>
        <v>0</v>
      </c>
      <c r="CP162" s="87" t="n">
        <f aca="false">IF(AND($U162&gt;CO$6,$U162&lt;=CP$6),+$T162,0)</f>
        <v>0</v>
      </c>
      <c r="CQ162" s="87" t="n">
        <f aca="false">IF(AND($U162&gt;CP$6,$U162&lt;=CQ$6),+$T162,0)</f>
        <v>0</v>
      </c>
      <c r="CR162" s="87" t="n">
        <f aca="false">IF(AND($U162&gt;CQ$6,$U162&lt;=CR$6),+$T162,0)</f>
        <v>0</v>
      </c>
      <c r="CS162" s="87" t="n">
        <f aca="false">IF(AND($U162&gt;CR$6,$U162&lt;=CS$6),+$T162,0)</f>
        <v>0</v>
      </c>
      <c r="CT162" s="87" t="n">
        <f aca="false">IF(AND($U162&gt;CS$6,$U162&lt;=CT$6),+$T162,0)</f>
        <v>0</v>
      </c>
      <c r="CU162" s="87" t="n">
        <f aca="false">IF(AND($U162&gt;CT$6,$U162&lt;=CU$6),+$T162,0)</f>
        <v>0</v>
      </c>
      <c r="CV162" s="87" t="n">
        <f aca="false">IF(AND($U162&gt;CU$6,$U162&lt;=CV$6),+$T162,0)</f>
        <v>0</v>
      </c>
      <c r="CW162" s="87" t="n">
        <f aca="false">IF(AND($U162&gt;CV$6,$U162&lt;=CW$6),+$T162,0)</f>
        <v>0</v>
      </c>
      <c r="CX162" s="87" t="n">
        <f aca="false">IF(AND($U162&gt;CW$6,$U162&lt;=CX$6),+$T162,0)</f>
        <v>0</v>
      </c>
      <c r="CY162" s="87" t="n">
        <f aca="false">IF(AND($U162&gt;CX$6,$U162&lt;=CY$6),+$T162,0)</f>
        <v>0</v>
      </c>
      <c r="CZ162" s="87" t="n">
        <f aca="false">IF(AND($U162&gt;CY$6,$U162&lt;=CZ$6),+$T162,0)</f>
        <v>0</v>
      </c>
      <c r="DA162" s="87" t="n">
        <f aca="false">IF(AND($U162&gt;CZ$6,$U162&lt;=DA$6),+$T162,0)</f>
        <v>0</v>
      </c>
      <c r="DB162" s="87" t="n">
        <f aca="false">IF(AND($U162&gt;DA$6,$U162&lt;=DB$6),+$T162,0)</f>
        <v>0</v>
      </c>
      <c r="DC162" s="87" t="n">
        <f aca="false">IF(AND($U162&gt;DB$6,$U162&lt;=DC$6),+$T162,0)</f>
        <v>0</v>
      </c>
      <c r="DD162" s="87" t="n">
        <f aca="false">IF(AND($U162&gt;DC$6,$U162&lt;=DD$6),+$T162,0)</f>
        <v>0</v>
      </c>
      <c r="DE162" s="87" t="n">
        <f aca="false">IF(AND($U162&gt;DD$6,$U162&lt;=DE$6),+$T162,0)</f>
        <v>0</v>
      </c>
      <c r="DF162" s="87" t="n">
        <f aca="false">IF(AND($U162&gt;DE$6,$U162&lt;=DF$6),+$T162,0)</f>
        <v>0</v>
      </c>
      <c r="DG162" s="87" t="n">
        <f aca="false">IF(AND($U162&gt;DF$6,$U162&lt;=DG$6),+$T162,0)</f>
        <v>0</v>
      </c>
      <c r="DH162" s="87" t="n">
        <f aca="false">IF(AND($U162&gt;DG$6,$U162&lt;=DH$6),+$T162,0)</f>
        <v>0</v>
      </c>
      <c r="DI162" s="87" t="n">
        <f aca="false">IF(AND($U162&gt;DH$6,$U162&lt;=DI$6),+$T162,0)</f>
        <v>0</v>
      </c>
      <c r="DJ162" s="87" t="n">
        <f aca="false">IF(AND($U162&gt;DI$6,$U162&lt;=DJ$6),+$T162,0)</f>
        <v>0</v>
      </c>
      <c r="DK162" s="87" t="n">
        <f aca="false">IF(AND($U162&gt;DJ$6,$U162&lt;=DK$6),+$T162,0)</f>
        <v>0</v>
      </c>
      <c r="DL162" s="87" t="n">
        <f aca="false">IF(AND($U162&gt;DK$6,$U162&lt;=DL$6),+$T162,0)</f>
        <v>0</v>
      </c>
      <c r="DM162" s="87" t="n">
        <f aca="false">IF(AND($U162&gt;DL$6,$U162&lt;=DM$6),+$T162,0)</f>
        <v>0</v>
      </c>
      <c r="DN162" s="87" t="n">
        <f aca="false">IF(AND($U162&gt;DM$6,$U162&lt;=DN$6),+$T162,0)</f>
        <v>0</v>
      </c>
      <c r="DO162" s="87" t="n">
        <f aca="false">IF(AND($U162&gt;DN$6,$U162&lt;=DO$6),+$T162,0)</f>
        <v>0</v>
      </c>
      <c r="DP162" s="87" t="n">
        <f aca="false">IF(AND($U162&gt;DO$6,$U162&lt;=DP$6),+$T162,0)</f>
        <v>0</v>
      </c>
      <c r="DQ162" s="87" t="n">
        <f aca="false">IF(AND($U162&gt;DP$6,$U162&lt;=DQ$6),+$T162,0)</f>
        <v>0</v>
      </c>
      <c r="DR162" s="87" t="n">
        <f aca="false">IF(AND($U162&gt;DQ$6,$U162&lt;=DR$6),+$T162,0)</f>
        <v>0</v>
      </c>
      <c r="DS162" s="87" t="n">
        <f aca="false">IF(AND($U162&gt;DR$6,$U162&lt;=DS$6),+$T162,0)</f>
        <v>0</v>
      </c>
      <c r="DT162" s="87" t="n">
        <f aca="false">IF(AND($U162&gt;DS$6,$U162&lt;=DT$6),+$T162,0)</f>
        <v>0</v>
      </c>
      <c r="DU162" s="87" t="n">
        <f aca="false">IF(AND($U162&gt;DT$6,$U162&lt;=DU$6),+$T162,0)</f>
        <v>0</v>
      </c>
      <c r="DV162" s="87" t="n">
        <f aca="false">IF(AND($U162&gt;DU$6,$U162&lt;=DV$6),+$T162,0)</f>
        <v>0</v>
      </c>
      <c r="DW162" s="87" t="n">
        <f aca="false">IF(AND($U162&gt;DV$6,$U162&lt;=DW$6),+$T162,0)</f>
        <v>0</v>
      </c>
      <c r="DX162" s="87" t="n">
        <f aca="false">IF(AND($U162&gt;DW$6,$U162&lt;=DX$6),+$T162,0)</f>
        <v>0</v>
      </c>
      <c r="DY162" s="87" t="n">
        <f aca="false">IF(AND($U162&gt;DX$6,$U162&lt;=DY$6),+$T162,0)</f>
        <v>0</v>
      </c>
      <c r="DZ162" s="87" t="n">
        <f aca="false">IF(AND($U162&gt;DY$6,$U162&lt;=DZ$6),+$T162,0)</f>
        <v>0</v>
      </c>
      <c r="EA162" s="87" t="n">
        <f aca="false">IF(AND($U162&gt;DZ$6,$U162&lt;=EA$6),+$T162,0)</f>
        <v>0</v>
      </c>
      <c r="EB162" s="87" t="n">
        <f aca="false">IF(AND($U162&gt;EA$6,$U162&lt;=EB$6),+$T162,0)</f>
        <v>0</v>
      </c>
      <c r="EC162" s="87" t="n">
        <f aca="false">IF(AND($U162&gt;EB$6,$U162&lt;=EC$6),+$T162,0)</f>
        <v>0</v>
      </c>
      <c r="ED162" s="87" t="n">
        <f aca="false">IF(AND($U162&gt;EC$6,$U162&lt;=ED$6),+$T162,0)</f>
        <v>0</v>
      </c>
      <c r="EE162" s="87" t="n">
        <f aca="false">IF(AND($U162&gt;ED$6,$U162&lt;=EE$6),+$T162,0)</f>
        <v>0</v>
      </c>
      <c r="EF162" s="87" t="n">
        <f aca="false">IF(AND($U162&gt;EE$6,$U162&lt;=EF$6),+$T162,0)</f>
        <v>0</v>
      </c>
      <c r="EG162" s="87" t="n">
        <f aca="false">IF(AND($U162&gt;EF$6,$U162&lt;=EG$6),+$T162,0)</f>
        <v>0</v>
      </c>
      <c r="EH162" s="87" t="n">
        <f aca="false">IF(AND($U162&gt;EG$6,$U162&lt;=EH$6),+$T162,0)</f>
        <v>0</v>
      </c>
      <c r="EI162" s="87" t="n">
        <f aca="false">IF(AND($U162&gt;EH$6,$U162&lt;=EI$6),+$T162,0)</f>
        <v>0</v>
      </c>
      <c r="EJ162" s="87" t="n">
        <f aca="false">IF(AND($U162&gt;EI$6,$U162&lt;=EJ$6),+$T162,0)</f>
        <v>0</v>
      </c>
      <c r="EK162" s="87" t="n">
        <f aca="false">IF(AND($U162&gt;EJ$6,$U162&lt;=EK$6),+$T162,0)</f>
        <v>0</v>
      </c>
      <c r="EL162" s="87" t="n">
        <f aca="false">IF(AND($U162&gt;EK$6,$U162&lt;=EL$6),+$T162,0)</f>
        <v>0</v>
      </c>
      <c r="EM162" s="87" t="n">
        <f aca="false">IF(AND($U162&gt;EL$6,$U162&lt;=EM$6),+$T162,0)</f>
        <v>0</v>
      </c>
      <c r="EN162" s="87" t="n">
        <f aca="false">IF(AND($U162&gt;EM$6,$U162&lt;=EN$6),+$T162,0)</f>
        <v>0</v>
      </c>
      <c r="EO162" s="87" t="n">
        <f aca="false">IF(AND($U162&gt;EN$6,$U162&lt;=EO$6),+$T162,0)</f>
        <v>0</v>
      </c>
      <c r="EP162" s="87" t="n">
        <f aca="false">IF(AND($U162&gt;EO$6,$U162&lt;=EP$6),+$T162,0)</f>
        <v>0</v>
      </c>
      <c r="EQ162" s="87" t="n">
        <f aca="false">IF(AND($U162&gt;EP$6,$U162&lt;=EQ$6),+$T162,0)</f>
        <v>0</v>
      </c>
      <c r="ER162" s="87" t="n">
        <f aca="false">IF(AND($U162&gt;EQ$6,$U162&lt;=ER$6),+$T162,0)</f>
        <v>0</v>
      </c>
      <c r="ES162" s="87" t="n">
        <f aca="false">IF(AND($U162&gt;ER$6,$U162&lt;=ES$6),+$T162,0)</f>
        <v>0</v>
      </c>
      <c r="ET162" s="87" t="n">
        <f aca="false">IF(AND($U162&gt;ES$6,$U162&lt;=ET$6),+$T162,0)</f>
        <v>0</v>
      </c>
      <c r="EU162" s="87" t="n">
        <f aca="false">IF(AND($U162&gt;ET$6,$U162&lt;=EU$6),+$T162,0)</f>
        <v>0</v>
      </c>
      <c r="EV162" s="87" t="n">
        <f aca="false">IF(AND($U162&gt;EU$6,$U162&lt;=EV$6),+$T162,0)</f>
        <v>0</v>
      </c>
      <c r="EW162" s="87" t="n">
        <f aca="false">IF(AND($U162&gt;EV$6,$U162&lt;=EW$6),+$T162,0)</f>
        <v>0</v>
      </c>
      <c r="EX162" s="87" t="n">
        <f aca="false">IF(AND($U162&gt;EW$6,$U162&lt;=EX$6),+$T162,0)</f>
        <v>0</v>
      </c>
      <c r="EY162" s="87" t="n">
        <f aca="false">IF(AND($U162&gt;EX$6,$U162&lt;=EY$6),+$T162,0)</f>
        <v>0</v>
      </c>
      <c r="EZ162" s="87" t="n">
        <f aca="false">IF(AND($U162&gt;EY$6,$U162&lt;=EZ$6),+$T162,0)</f>
        <v>0</v>
      </c>
      <c r="FA162" s="87" t="n">
        <f aca="false">IF(AND($U162&gt;EZ$6,$U162&lt;=FA$6),+$T162,0)</f>
        <v>0</v>
      </c>
      <c r="FB162" s="87" t="n">
        <f aca="false">IF(AND($U162&gt;FA$6,$U162&lt;=FB$6),+$T162,0)</f>
        <v>0</v>
      </c>
      <c r="FC162" s="87" t="n">
        <f aca="false">IF(AND($U162&gt;FB$6,$U162&lt;=FC$6),+$T162,0)</f>
        <v>0</v>
      </c>
      <c r="FD162" s="87" t="n">
        <f aca="false">IF(AND($U162&gt;FC$6,$U162&lt;=FD$6),+$T162,0)</f>
        <v>0</v>
      </c>
      <c r="FE162" s="87" t="n">
        <f aca="false">IF(AND($U162&gt;FD$6,$U162&lt;=FE$6),+$T162,0)</f>
        <v>0</v>
      </c>
      <c r="FF162" s="87" t="n">
        <f aca="false">IF(AND($U162&gt;FE$6,$U162&lt;=FF$6),+$T162,0)</f>
        <v>0</v>
      </c>
      <c r="FG162" s="87" t="n">
        <f aca="false">IF(AND($U162&gt;FF$6,$U162&lt;=FG$6),+$T162,0)</f>
        <v>0</v>
      </c>
      <c r="FH162" s="87" t="n">
        <f aca="false">IF(AND($U162&gt;FG$6,$U162&lt;=FH$6),+$T162,0)</f>
        <v>0</v>
      </c>
      <c r="FI162" s="87" t="n">
        <f aca="false">IF(AND($U162&gt;FH$6,$U162&lt;=FI$6),+$T162,0)</f>
        <v>0</v>
      </c>
      <c r="FJ162" s="87" t="n">
        <f aca="false">IF(AND($U162&gt;FI$6,$U162&lt;=FJ$6),+$T162,0)</f>
        <v>0</v>
      </c>
      <c r="FK162" s="87" t="n">
        <f aca="false">IF(AND($U162&gt;FJ$6,$U162&lt;=FK$6),+$T162,0)</f>
        <v>0</v>
      </c>
      <c r="FL162" s="87" t="n">
        <f aca="false">IF(AND($U162&gt;FK$6,$U162&lt;=FL$6),+$T162,0)</f>
        <v>0</v>
      </c>
      <c r="FM162" s="87" t="n">
        <f aca="false">IF(AND($U162&gt;FL$6,$U162&lt;=FM$6),+$T162,0)</f>
        <v>0</v>
      </c>
      <c r="FN162" s="87" t="n">
        <f aca="false">IF(AND($U162&gt;FM$6,$U162&lt;=FN$6),+$T162,0)</f>
        <v>0</v>
      </c>
      <c r="FO162" s="87" t="n">
        <f aca="false">IF(AND($U162&gt;FN$6,$U162&lt;=FO$6),+$T162,0)</f>
        <v>0</v>
      </c>
      <c r="FP162" s="87" t="n">
        <f aca="false">IF(AND($U162&gt;FO$6,$U162&lt;=FP$6),+$T162,0)</f>
        <v>0</v>
      </c>
      <c r="FQ162" s="87" t="n">
        <f aca="false">IF(AND($U162&gt;FP$6,$U162&lt;=FQ$6),+$T162,0)</f>
        <v>0</v>
      </c>
      <c r="FR162" s="87" t="n">
        <f aca="false">IF(AND($U162&gt;FQ$6,$U162&lt;=FR$6),+$T162,0)</f>
        <v>0</v>
      </c>
      <c r="FS162" s="87" t="n">
        <f aca="false">IF(AND($U162&gt;FR$6,$U162&lt;=FS$6),+$T162,0)</f>
        <v>0</v>
      </c>
      <c r="FT162" s="87" t="n">
        <f aca="false">IF(AND($U162&gt;FS$6,$U162&lt;=FT$6),+$T162,0)</f>
        <v>0</v>
      </c>
      <c r="FU162" s="87" t="n">
        <f aca="false">IF(AND($U162&gt;FT$6,$U162&lt;=FU$6),+$T162,0)</f>
        <v>0</v>
      </c>
      <c r="FV162" s="87" t="n">
        <f aca="false">IF(AND($U162&gt;FU$6,$U162&lt;=FV$6),+$T162,0)</f>
        <v>0</v>
      </c>
      <c r="FW162" s="87" t="n">
        <f aca="false">IF(AND($U162&gt;FV$6,$U162&lt;=FW$6),+$T162,0)</f>
        <v>0</v>
      </c>
      <c r="FX162" s="87" t="n">
        <f aca="false">IF(AND($U162&gt;FW$6,$U162&lt;=FX$6),+$T162,0)</f>
        <v>0</v>
      </c>
      <c r="FY162" s="87" t="n">
        <f aca="false">IF(AND($U162&gt;FX$6,$U162&lt;=FY$6),+$T162,0)</f>
        <v>0</v>
      </c>
      <c r="FZ162" s="87" t="n">
        <f aca="false">IF(AND($U162&gt;FY$6,$U162&lt;=FZ$6),+$T162,0)</f>
        <v>0</v>
      </c>
      <c r="GA162" s="87" t="n">
        <f aca="false">IF(AND($U162&gt;FZ$6,$U162&lt;=GA$6),+$T162,0)</f>
        <v>0</v>
      </c>
      <c r="GB162" s="87" t="n">
        <f aca="false">IF(AND($U162&gt;GA$6,$U162&lt;=GB$6),+$T162,0)</f>
        <v>0</v>
      </c>
      <c r="GC162" s="18"/>
      <c r="GD162" s="65" t="n">
        <f aca="false">SUM($X162:$GC162)</f>
        <v>32.868</v>
      </c>
      <c r="GE162" s="65" t="n">
        <f aca="false">+GD162-T162</f>
        <v>0</v>
      </c>
    </row>
    <row r="163" customFormat="false" ht="12.75" hidden="false" customHeight="false" outlineLevel="0" collapsed="false">
      <c r="B163" s="86" t="s">
        <v>260</v>
      </c>
      <c r="C163" s="97" t="s">
        <v>256</v>
      </c>
      <c r="D163" s="98" t="s">
        <v>280</v>
      </c>
      <c r="E163" s="0" t="s">
        <v>302</v>
      </c>
      <c r="F163" s="99" t="n">
        <v>37134</v>
      </c>
      <c r="H163" s="88" t="s">
        <v>398</v>
      </c>
      <c r="I163" s="44" t="s">
        <v>247</v>
      </c>
      <c r="J163" s="0" t="s">
        <v>298</v>
      </c>
      <c r="L163" s="101" t="s">
        <v>284</v>
      </c>
      <c r="M163" s="35"/>
      <c r="N163" s="35"/>
      <c r="O163" s="35"/>
      <c r="P163" s="35"/>
      <c r="Q163" s="35"/>
      <c r="R163" s="110" t="n">
        <v>300.687</v>
      </c>
      <c r="S163" s="101" t="s">
        <v>288</v>
      </c>
      <c r="T163" s="110" t="n">
        <v>300.687</v>
      </c>
      <c r="U163" s="104" t="n">
        <v>37256</v>
      </c>
      <c r="V163" s="18"/>
      <c r="X163" s="87" t="n">
        <f aca="false">IF(AND($U163&gt;W$6,$U163&lt;=X$6),+$T163,0)</f>
        <v>0</v>
      </c>
      <c r="Y163" s="87" t="n">
        <f aca="false">IF(AND($U163&gt;X$6,$U163&lt;=Y$6),+$T163,0)</f>
        <v>300.687</v>
      </c>
      <c r="Z163" s="87" t="n">
        <f aca="false">IF(AND($U163&gt;Y$6,$U163&lt;=Z$6),+$T163,0)</f>
        <v>0</v>
      </c>
      <c r="AA163" s="87" t="n">
        <f aca="false">IF(AND($U163&gt;Z$6,$U163&lt;=AA$6),+$T163,0)</f>
        <v>0</v>
      </c>
      <c r="AB163" s="87" t="n">
        <f aca="false">IF(AND($U163&gt;AA$6,$U163&lt;=AB$6),+$T163,0)</f>
        <v>0</v>
      </c>
      <c r="AC163" s="87" t="n">
        <f aca="false">IF(AND($U163&gt;AB$6,$U163&lt;=AC$6),+$T163,0)</f>
        <v>0</v>
      </c>
      <c r="AD163" s="87" t="n">
        <f aca="false">IF(AND($U163&gt;AC$6,$U163&lt;=AD$6),+$T163,0)</f>
        <v>0</v>
      </c>
      <c r="AE163" s="87" t="n">
        <f aca="false">IF(AND($U163&gt;AD$6,$U163&lt;=AE$6),+$T163,0)</f>
        <v>0</v>
      </c>
      <c r="AF163" s="87" t="n">
        <f aca="false">IF(AND($U163&gt;AE$6,$U163&lt;=AF$6),+$T163,0)</f>
        <v>0</v>
      </c>
      <c r="AG163" s="87" t="n">
        <f aca="false">IF(AND($U163&gt;AF$6,$U163&lt;=AG$6),+$T163,0)</f>
        <v>0</v>
      </c>
      <c r="AH163" s="87" t="n">
        <f aca="false">IF(AND($U163&gt;AG$6,$U163&lt;=AH$6),+$T163,0)</f>
        <v>0</v>
      </c>
      <c r="AI163" s="87" t="n">
        <f aca="false">IF(AND($U163&gt;AH$6,$U163&lt;=AI$6),+$T163,0)</f>
        <v>0</v>
      </c>
      <c r="AJ163" s="87" t="n">
        <f aca="false">IF(AND($U163&gt;AI$6,$U163&lt;=AJ$6),+$T163,0)</f>
        <v>0</v>
      </c>
      <c r="AK163" s="87" t="n">
        <f aca="false">IF(AND($U163&gt;AJ$6,$U163&lt;=AK$6),+$T163,0)</f>
        <v>0</v>
      </c>
      <c r="AL163" s="87" t="n">
        <f aca="false">IF(AND($U163&gt;AK$6,$U163&lt;=AL$6),+$T163,0)</f>
        <v>0</v>
      </c>
      <c r="AM163" s="87" t="n">
        <f aca="false">IF(AND($U163&gt;AL$6,$U163&lt;=AM$6),+$T163,0)</f>
        <v>0</v>
      </c>
      <c r="AN163" s="87" t="n">
        <f aca="false">IF(AND($U163&gt;AM$6,$U163&lt;=AN$6),+$T163,0)</f>
        <v>0</v>
      </c>
      <c r="AO163" s="87" t="n">
        <f aca="false">IF(AND($U163&gt;AN$6,$U163&lt;=AO$6),+$T163,0)</f>
        <v>0</v>
      </c>
      <c r="AP163" s="87" t="n">
        <f aca="false">IF(AND($U163&gt;AO$6,$U163&lt;=AP$6),+$T163,0)</f>
        <v>0</v>
      </c>
      <c r="AQ163" s="87" t="n">
        <f aca="false">IF(AND($U163&gt;AP$6,$U163&lt;=AQ$6),+$T163,0)</f>
        <v>0</v>
      </c>
      <c r="AR163" s="87" t="n">
        <f aca="false">IF(AND($U163&gt;AQ$6,$U163&lt;=AR$6),+$T163,0)</f>
        <v>0</v>
      </c>
      <c r="AS163" s="87" t="n">
        <f aca="false">IF(AND($U163&gt;AR$6,$U163&lt;=AS$6),+$T163,0)</f>
        <v>0</v>
      </c>
      <c r="AT163" s="87" t="n">
        <f aca="false">IF(AND($U163&gt;AS$6,$U163&lt;=AT$6),+$T163,0)</f>
        <v>0</v>
      </c>
      <c r="AU163" s="87" t="n">
        <f aca="false">IF(AND($U163&gt;AT$6,$U163&lt;=AU$6),+$T163,0)</f>
        <v>0</v>
      </c>
      <c r="AV163" s="87" t="n">
        <f aca="false">IF(AND($U163&gt;AU$6,$U163&lt;=AV$6),+$T163,0)</f>
        <v>0</v>
      </c>
      <c r="AW163" s="87" t="n">
        <f aca="false">IF(AND($U163&gt;AV$6,$U163&lt;=AW$6),+$T163,0)</f>
        <v>0</v>
      </c>
      <c r="AX163" s="87" t="n">
        <f aca="false">IF(AND($U163&gt;AW$6,$U163&lt;=AX$6),+$T163,0)</f>
        <v>0</v>
      </c>
      <c r="AY163" s="87" t="n">
        <f aca="false">IF(AND($U163&gt;AX$6,$U163&lt;=AY$6),+$T163,0)</f>
        <v>0</v>
      </c>
      <c r="AZ163" s="87" t="n">
        <f aca="false">IF(AND($U163&gt;AY$6,$U163&lt;=AZ$6),+$T163,0)</f>
        <v>0</v>
      </c>
      <c r="BA163" s="87" t="n">
        <f aca="false">IF(AND($U163&gt;AZ$6,$U163&lt;=BA$6),+$T163,0)</f>
        <v>0</v>
      </c>
      <c r="BB163" s="87" t="n">
        <f aca="false">IF(AND($U163&gt;BA$6,$U163&lt;=BB$6),+$T163,0)</f>
        <v>0</v>
      </c>
      <c r="BC163" s="87" t="n">
        <f aca="false">IF(AND($U163&gt;BB$6,$U163&lt;=BC$6),+$T163,0)</f>
        <v>0</v>
      </c>
      <c r="BD163" s="87" t="n">
        <f aca="false">IF(AND($U163&gt;BC$6,$U163&lt;=BD$6),+$T163,0)</f>
        <v>0</v>
      </c>
      <c r="BE163" s="87" t="n">
        <f aca="false">IF(AND($U163&gt;BD$6,$U163&lt;=BE$6),+$T163,0)</f>
        <v>0</v>
      </c>
      <c r="BF163" s="87" t="n">
        <f aca="false">IF(AND($U163&gt;BE$6,$U163&lt;=BF$6),+$T163,0)</f>
        <v>0</v>
      </c>
      <c r="BG163" s="87" t="n">
        <f aca="false">IF(AND($U163&gt;BF$6,$U163&lt;=BG$6),+$T163,0)</f>
        <v>0</v>
      </c>
      <c r="BH163" s="87" t="n">
        <f aca="false">IF(AND($U163&gt;BG$6,$U163&lt;=BH$6),+$T163,0)</f>
        <v>0</v>
      </c>
      <c r="BI163" s="87" t="n">
        <f aca="false">IF(AND($U163&gt;BH$6,$U163&lt;=BI$6),+$T163,0)</f>
        <v>0</v>
      </c>
      <c r="BJ163" s="87" t="n">
        <f aca="false">IF(AND($U163&gt;BI$6,$U163&lt;=BJ$6),+$T163,0)</f>
        <v>0</v>
      </c>
      <c r="BK163" s="87" t="n">
        <f aca="false">IF(AND($U163&gt;BJ$6,$U163&lt;=BK$6),+$T163,0)</f>
        <v>0</v>
      </c>
      <c r="BL163" s="87" t="n">
        <f aca="false">IF(AND($U163&gt;BK$6,$U163&lt;=BL$6),+$T163,0)</f>
        <v>0</v>
      </c>
      <c r="BM163" s="87" t="n">
        <f aca="false">IF(AND($U163&gt;BL$6,$U163&lt;=BM$6),+$T163,0)</f>
        <v>0</v>
      </c>
      <c r="BN163" s="87" t="n">
        <f aca="false">IF(AND($U163&gt;BM$6,$U163&lt;=BN$6),+$T163,0)</f>
        <v>0</v>
      </c>
      <c r="BO163" s="87" t="n">
        <f aca="false">IF(AND($U163&gt;BN$6,$U163&lt;=BO$6),+$T163,0)</f>
        <v>0</v>
      </c>
      <c r="BP163" s="87" t="n">
        <f aca="false">IF(AND($U163&gt;BO$6,$U163&lt;=BP$6),+$T163,0)</f>
        <v>0</v>
      </c>
      <c r="BQ163" s="87" t="n">
        <f aca="false">IF(AND($U163&gt;BP$6,$U163&lt;=BQ$6),+$T163,0)</f>
        <v>0</v>
      </c>
      <c r="BR163" s="87" t="n">
        <f aca="false">IF(AND($U163&gt;BQ$6,$U163&lt;=BR$6),+$T163,0)</f>
        <v>0</v>
      </c>
      <c r="BS163" s="87" t="n">
        <f aca="false">IF(AND($U163&gt;BR$6,$U163&lt;=BS$6),+$T163,0)</f>
        <v>0</v>
      </c>
      <c r="BT163" s="87" t="n">
        <f aca="false">IF(AND($U163&gt;BS$6,$U163&lt;=BT$6),+$T163,0)</f>
        <v>0</v>
      </c>
      <c r="BU163" s="87" t="n">
        <f aca="false">IF(AND($U163&gt;BT$6,$U163&lt;=BU$6),+$T163,0)</f>
        <v>0</v>
      </c>
      <c r="BV163" s="87" t="n">
        <f aca="false">IF(AND($U163&gt;BU$6,$U163&lt;=BV$6),+$T163,0)</f>
        <v>0</v>
      </c>
      <c r="BW163" s="87" t="n">
        <f aca="false">IF(AND($U163&gt;BV$6,$U163&lt;=BW$6),+$T163,0)</f>
        <v>0</v>
      </c>
      <c r="BX163" s="87" t="n">
        <f aca="false">IF(AND($U163&gt;BW$6,$U163&lt;=BX$6),+$T163,0)</f>
        <v>0</v>
      </c>
      <c r="BY163" s="87" t="n">
        <f aca="false">IF(AND($U163&gt;BX$6,$U163&lt;=BY$6),+$T163,0)</f>
        <v>0</v>
      </c>
      <c r="BZ163" s="87" t="n">
        <f aca="false">IF(AND($U163&gt;BY$6,$U163&lt;=BZ$6),+$T163,0)</f>
        <v>0</v>
      </c>
      <c r="CA163" s="87" t="n">
        <f aca="false">IF(AND($U163&gt;BZ$6,$U163&lt;=CA$6),+$T163,0)</f>
        <v>0</v>
      </c>
      <c r="CB163" s="87" t="n">
        <f aca="false">IF(AND($U163&gt;CA$6,$U163&lt;=CB$6),+$T163,0)</f>
        <v>0</v>
      </c>
      <c r="CC163" s="87" t="n">
        <f aca="false">IF(AND($U163&gt;CB$6,$U163&lt;=CC$6),+$T163,0)</f>
        <v>0</v>
      </c>
      <c r="CD163" s="87" t="n">
        <f aca="false">IF(AND($U163&gt;CC$6,$U163&lt;=CD$6),+$T163,0)</f>
        <v>0</v>
      </c>
      <c r="CE163" s="87" t="n">
        <f aca="false">IF(AND($U163&gt;CD$6,$U163&lt;=CE$6),+$T163,0)</f>
        <v>0</v>
      </c>
      <c r="CF163" s="87" t="n">
        <f aca="false">IF(AND($U163&gt;CE$6,$U163&lt;=CF$6),+$T163,0)</f>
        <v>0</v>
      </c>
      <c r="CG163" s="87" t="n">
        <f aca="false">IF(AND($U163&gt;CF$6,$U163&lt;=CG$6),+$T163,0)</f>
        <v>0</v>
      </c>
      <c r="CH163" s="87" t="n">
        <f aca="false">IF(AND($U163&gt;CG$6,$U163&lt;=CH$6),+$T163,0)</f>
        <v>0</v>
      </c>
      <c r="CI163" s="87" t="n">
        <f aca="false">IF(AND($U163&gt;CH$6,$U163&lt;=CI$6),+$T163,0)</f>
        <v>0</v>
      </c>
      <c r="CJ163" s="87" t="n">
        <f aca="false">IF(AND($U163&gt;CI$6,$U163&lt;=CJ$6),+$T163,0)</f>
        <v>0</v>
      </c>
      <c r="CK163" s="87" t="n">
        <f aca="false">IF(AND($U163&gt;CJ$6,$U163&lt;=CK$6),+$T163,0)</f>
        <v>0</v>
      </c>
      <c r="CL163" s="87" t="n">
        <f aca="false">IF(AND($U163&gt;CK$6,$U163&lt;=CL$6),+$T163,0)</f>
        <v>0</v>
      </c>
      <c r="CM163" s="87" t="n">
        <f aca="false">IF(AND($U163&gt;CL$6,$U163&lt;=CM$6),+$T163,0)</f>
        <v>0</v>
      </c>
      <c r="CN163" s="87" t="n">
        <f aca="false">IF(AND($U163&gt;CM$6,$U163&lt;=CN$6),+$T163,0)</f>
        <v>0</v>
      </c>
      <c r="CO163" s="87" t="n">
        <f aca="false">IF(AND($U163&gt;CN$6,$U163&lt;=CO$6),+$T163,0)</f>
        <v>0</v>
      </c>
      <c r="CP163" s="87" t="n">
        <f aca="false">IF(AND($U163&gt;CO$6,$U163&lt;=CP$6),+$T163,0)</f>
        <v>0</v>
      </c>
      <c r="CQ163" s="87" t="n">
        <f aca="false">IF(AND($U163&gt;CP$6,$U163&lt;=CQ$6),+$T163,0)</f>
        <v>0</v>
      </c>
      <c r="CR163" s="87" t="n">
        <f aca="false">IF(AND($U163&gt;CQ$6,$U163&lt;=CR$6),+$T163,0)</f>
        <v>0</v>
      </c>
      <c r="CS163" s="87" t="n">
        <f aca="false">IF(AND($U163&gt;CR$6,$U163&lt;=CS$6),+$T163,0)</f>
        <v>0</v>
      </c>
      <c r="CT163" s="87" t="n">
        <f aca="false">IF(AND($U163&gt;CS$6,$U163&lt;=CT$6),+$T163,0)</f>
        <v>0</v>
      </c>
      <c r="CU163" s="87" t="n">
        <f aca="false">IF(AND($U163&gt;CT$6,$U163&lt;=CU$6),+$T163,0)</f>
        <v>0</v>
      </c>
      <c r="CV163" s="87" t="n">
        <f aca="false">IF(AND($U163&gt;CU$6,$U163&lt;=CV$6),+$T163,0)</f>
        <v>0</v>
      </c>
      <c r="CW163" s="87" t="n">
        <f aca="false">IF(AND($U163&gt;CV$6,$U163&lt;=CW$6),+$T163,0)</f>
        <v>0</v>
      </c>
      <c r="CX163" s="87" t="n">
        <f aca="false">IF(AND($U163&gt;CW$6,$U163&lt;=CX$6),+$T163,0)</f>
        <v>0</v>
      </c>
      <c r="CY163" s="87" t="n">
        <f aca="false">IF(AND($U163&gt;CX$6,$U163&lt;=CY$6),+$T163,0)</f>
        <v>0</v>
      </c>
      <c r="CZ163" s="87" t="n">
        <f aca="false">IF(AND($U163&gt;CY$6,$U163&lt;=CZ$6),+$T163,0)</f>
        <v>0</v>
      </c>
      <c r="DA163" s="87" t="n">
        <f aca="false">IF(AND($U163&gt;CZ$6,$U163&lt;=DA$6),+$T163,0)</f>
        <v>0</v>
      </c>
      <c r="DB163" s="87" t="n">
        <f aca="false">IF(AND($U163&gt;DA$6,$U163&lt;=DB$6),+$T163,0)</f>
        <v>0</v>
      </c>
      <c r="DC163" s="87" t="n">
        <f aca="false">IF(AND($U163&gt;DB$6,$U163&lt;=DC$6),+$T163,0)</f>
        <v>0</v>
      </c>
      <c r="DD163" s="87" t="n">
        <f aca="false">IF(AND($U163&gt;DC$6,$U163&lt;=DD$6),+$T163,0)</f>
        <v>0</v>
      </c>
      <c r="DE163" s="87" t="n">
        <f aca="false">IF(AND($U163&gt;DD$6,$U163&lt;=DE$6),+$T163,0)</f>
        <v>0</v>
      </c>
      <c r="DF163" s="87" t="n">
        <f aca="false">IF(AND($U163&gt;DE$6,$U163&lt;=DF$6),+$T163,0)</f>
        <v>0</v>
      </c>
      <c r="DG163" s="87" t="n">
        <f aca="false">IF(AND($U163&gt;DF$6,$U163&lt;=DG$6),+$T163,0)</f>
        <v>0</v>
      </c>
      <c r="DH163" s="87" t="n">
        <f aca="false">IF(AND($U163&gt;DG$6,$U163&lt;=DH$6),+$T163,0)</f>
        <v>0</v>
      </c>
      <c r="DI163" s="87" t="n">
        <f aca="false">IF(AND($U163&gt;DH$6,$U163&lt;=DI$6),+$T163,0)</f>
        <v>0</v>
      </c>
      <c r="DJ163" s="87" t="n">
        <f aca="false">IF(AND($U163&gt;DI$6,$U163&lt;=DJ$6),+$T163,0)</f>
        <v>0</v>
      </c>
      <c r="DK163" s="87" t="n">
        <f aca="false">IF(AND($U163&gt;DJ$6,$U163&lt;=DK$6),+$T163,0)</f>
        <v>0</v>
      </c>
      <c r="DL163" s="87" t="n">
        <f aca="false">IF(AND($U163&gt;DK$6,$U163&lt;=DL$6),+$T163,0)</f>
        <v>0</v>
      </c>
      <c r="DM163" s="87" t="n">
        <f aca="false">IF(AND($U163&gt;DL$6,$U163&lt;=DM$6),+$T163,0)</f>
        <v>0</v>
      </c>
      <c r="DN163" s="87" t="n">
        <f aca="false">IF(AND($U163&gt;DM$6,$U163&lt;=DN$6),+$T163,0)</f>
        <v>0</v>
      </c>
      <c r="DO163" s="87" t="n">
        <f aca="false">IF(AND($U163&gt;DN$6,$U163&lt;=DO$6),+$T163,0)</f>
        <v>0</v>
      </c>
      <c r="DP163" s="87" t="n">
        <f aca="false">IF(AND($U163&gt;DO$6,$U163&lt;=DP$6),+$T163,0)</f>
        <v>0</v>
      </c>
      <c r="DQ163" s="87" t="n">
        <f aca="false">IF(AND($U163&gt;DP$6,$U163&lt;=DQ$6),+$T163,0)</f>
        <v>0</v>
      </c>
      <c r="DR163" s="87" t="n">
        <f aca="false">IF(AND($U163&gt;DQ$6,$U163&lt;=DR$6),+$T163,0)</f>
        <v>0</v>
      </c>
      <c r="DS163" s="87" t="n">
        <f aca="false">IF(AND($U163&gt;DR$6,$U163&lt;=DS$6),+$T163,0)</f>
        <v>0</v>
      </c>
      <c r="DT163" s="87" t="n">
        <f aca="false">IF(AND($U163&gt;DS$6,$U163&lt;=DT$6),+$T163,0)</f>
        <v>0</v>
      </c>
      <c r="DU163" s="87" t="n">
        <f aca="false">IF(AND($U163&gt;DT$6,$U163&lt;=DU$6),+$T163,0)</f>
        <v>0</v>
      </c>
      <c r="DV163" s="87" t="n">
        <f aca="false">IF(AND($U163&gt;DU$6,$U163&lt;=DV$6),+$T163,0)</f>
        <v>0</v>
      </c>
      <c r="DW163" s="87" t="n">
        <f aca="false">IF(AND($U163&gt;DV$6,$U163&lt;=DW$6),+$T163,0)</f>
        <v>0</v>
      </c>
      <c r="DX163" s="87" t="n">
        <f aca="false">IF(AND($U163&gt;DW$6,$U163&lt;=DX$6),+$T163,0)</f>
        <v>0</v>
      </c>
      <c r="DY163" s="87" t="n">
        <f aca="false">IF(AND($U163&gt;DX$6,$U163&lt;=DY$6),+$T163,0)</f>
        <v>0</v>
      </c>
      <c r="DZ163" s="87" t="n">
        <f aca="false">IF(AND($U163&gt;DY$6,$U163&lt;=DZ$6),+$T163,0)</f>
        <v>0</v>
      </c>
      <c r="EA163" s="87" t="n">
        <f aca="false">IF(AND($U163&gt;DZ$6,$U163&lt;=EA$6),+$T163,0)</f>
        <v>0</v>
      </c>
      <c r="EB163" s="87" t="n">
        <f aca="false">IF(AND($U163&gt;EA$6,$U163&lt;=EB$6),+$T163,0)</f>
        <v>0</v>
      </c>
      <c r="EC163" s="87" t="n">
        <f aca="false">IF(AND($U163&gt;EB$6,$U163&lt;=EC$6),+$T163,0)</f>
        <v>0</v>
      </c>
      <c r="ED163" s="87" t="n">
        <f aca="false">IF(AND($U163&gt;EC$6,$U163&lt;=ED$6),+$T163,0)</f>
        <v>0</v>
      </c>
      <c r="EE163" s="87" t="n">
        <f aca="false">IF(AND($U163&gt;ED$6,$U163&lt;=EE$6),+$T163,0)</f>
        <v>0</v>
      </c>
      <c r="EF163" s="87" t="n">
        <f aca="false">IF(AND($U163&gt;EE$6,$U163&lt;=EF$6),+$T163,0)</f>
        <v>0</v>
      </c>
      <c r="EG163" s="87" t="n">
        <f aca="false">IF(AND($U163&gt;EF$6,$U163&lt;=EG$6),+$T163,0)</f>
        <v>0</v>
      </c>
      <c r="EH163" s="87" t="n">
        <f aca="false">IF(AND($U163&gt;EG$6,$U163&lt;=EH$6),+$T163,0)</f>
        <v>0</v>
      </c>
      <c r="EI163" s="87" t="n">
        <f aca="false">IF(AND($U163&gt;EH$6,$U163&lt;=EI$6),+$T163,0)</f>
        <v>0</v>
      </c>
      <c r="EJ163" s="87" t="n">
        <f aca="false">IF(AND($U163&gt;EI$6,$U163&lt;=EJ$6),+$T163,0)</f>
        <v>0</v>
      </c>
      <c r="EK163" s="87" t="n">
        <f aca="false">IF(AND($U163&gt;EJ$6,$U163&lt;=EK$6),+$T163,0)</f>
        <v>0</v>
      </c>
      <c r="EL163" s="87" t="n">
        <f aca="false">IF(AND($U163&gt;EK$6,$U163&lt;=EL$6),+$T163,0)</f>
        <v>0</v>
      </c>
      <c r="EM163" s="87" t="n">
        <f aca="false">IF(AND($U163&gt;EL$6,$U163&lt;=EM$6),+$T163,0)</f>
        <v>0</v>
      </c>
      <c r="EN163" s="87" t="n">
        <f aca="false">IF(AND($U163&gt;EM$6,$U163&lt;=EN$6),+$T163,0)</f>
        <v>0</v>
      </c>
      <c r="EO163" s="87" t="n">
        <f aca="false">IF(AND($U163&gt;EN$6,$U163&lt;=EO$6),+$T163,0)</f>
        <v>0</v>
      </c>
      <c r="EP163" s="87" t="n">
        <f aca="false">IF(AND($U163&gt;EO$6,$U163&lt;=EP$6),+$T163,0)</f>
        <v>0</v>
      </c>
      <c r="EQ163" s="87" t="n">
        <f aca="false">IF(AND($U163&gt;EP$6,$U163&lt;=EQ$6),+$T163,0)</f>
        <v>0</v>
      </c>
      <c r="ER163" s="87" t="n">
        <f aca="false">IF(AND($U163&gt;EQ$6,$U163&lt;=ER$6),+$T163,0)</f>
        <v>0</v>
      </c>
      <c r="ES163" s="87" t="n">
        <f aca="false">IF(AND($U163&gt;ER$6,$U163&lt;=ES$6),+$T163,0)</f>
        <v>0</v>
      </c>
      <c r="ET163" s="87" t="n">
        <f aca="false">IF(AND($U163&gt;ES$6,$U163&lt;=ET$6),+$T163,0)</f>
        <v>0</v>
      </c>
      <c r="EU163" s="87" t="n">
        <f aca="false">IF(AND($U163&gt;ET$6,$U163&lt;=EU$6),+$T163,0)</f>
        <v>0</v>
      </c>
      <c r="EV163" s="87" t="n">
        <f aca="false">IF(AND($U163&gt;EU$6,$U163&lt;=EV$6),+$T163,0)</f>
        <v>0</v>
      </c>
      <c r="EW163" s="87" t="n">
        <f aca="false">IF(AND($U163&gt;EV$6,$U163&lt;=EW$6),+$T163,0)</f>
        <v>0</v>
      </c>
      <c r="EX163" s="87" t="n">
        <f aca="false">IF(AND($U163&gt;EW$6,$U163&lt;=EX$6),+$T163,0)</f>
        <v>0</v>
      </c>
      <c r="EY163" s="87" t="n">
        <f aca="false">IF(AND($U163&gt;EX$6,$U163&lt;=EY$6),+$T163,0)</f>
        <v>0</v>
      </c>
      <c r="EZ163" s="87" t="n">
        <f aca="false">IF(AND($U163&gt;EY$6,$U163&lt;=EZ$6),+$T163,0)</f>
        <v>0</v>
      </c>
      <c r="FA163" s="87" t="n">
        <f aca="false">IF(AND($U163&gt;EZ$6,$U163&lt;=FA$6),+$T163,0)</f>
        <v>0</v>
      </c>
      <c r="FB163" s="87" t="n">
        <f aca="false">IF(AND($U163&gt;FA$6,$U163&lt;=FB$6),+$T163,0)</f>
        <v>0</v>
      </c>
      <c r="FC163" s="87" t="n">
        <f aca="false">IF(AND($U163&gt;FB$6,$U163&lt;=FC$6),+$T163,0)</f>
        <v>0</v>
      </c>
      <c r="FD163" s="87" t="n">
        <f aca="false">IF(AND($U163&gt;FC$6,$U163&lt;=FD$6),+$T163,0)</f>
        <v>0</v>
      </c>
      <c r="FE163" s="87" t="n">
        <f aca="false">IF(AND($U163&gt;FD$6,$U163&lt;=FE$6),+$T163,0)</f>
        <v>0</v>
      </c>
      <c r="FF163" s="87" t="n">
        <f aca="false">IF(AND($U163&gt;FE$6,$U163&lt;=FF$6),+$T163,0)</f>
        <v>0</v>
      </c>
      <c r="FG163" s="87" t="n">
        <f aca="false">IF(AND($U163&gt;FF$6,$U163&lt;=FG$6),+$T163,0)</f>
        <v>0</v>
      </c>
      <c r="FH163" s="87" t="n">
        <f aca="false">IF(AND($U163&gt;FG$6,$U163&lt;=FH$6),+$T163,0)</f>
        <v>0</v>
      </c>
      <c r="FI163" s="87" t="n">
        <f aca="false">IF(AND($U163&gt;FH$6,$U163&lt;=FI$6),+$T163,0)</f>
        <v>0</v>
      </c>
      <c r="FJ163" s="87" t="n">
        <f aca="false">IF(AND($U163&gt;FI$6,$U163&lt;=FJ$6),+$T163,0)</f>
        <v>0</v>
      </c>
      <c r="FK163" s="87" t="n">
        <f aca="false">IF(AND($U163&gt;FJ$6,$U163&lt;=FK$6),+$T163,0)</f>
        <v>0</v>
      </c>
      <c r="FL163" s="87" t="n">
        <f aca="false">IF(AND($U163&gt;FK$6,$U163&lt;=FL$6),+$T163,0)</f>
        <v>0</v>
      </c>
      <c r="FM163" s="87" t="n">
        <f aca="false">IF(AND($U163&gt;FL$6,$U163&lt;=FM$6),+$T163,0)</f>
        <v>0</v>
      </c>
      <c r="FN163" s="87" t="n">
        <f aca="false">IF(AND($U163&gt;FM$6,$U163&lt;=FN$6),+$T163,0)</f>
        <v>0</v>
      </c>
      <c r="FO163" s="87" t="n">
        <f aca="false">IF(AND($U163&gt;FN$6,$U163&lt;=FO$6),+$T163,0)</f>
        <v>0</v>
      </c>
      <c r="FP163" s="87" t="n">
        <f aca="false">IF(AND($U163&gt;FO$6,$U163&lt;=FP$6),+$T163,0)</f>
        <v>0</v>
      </c>
      <c r="FQ163" s="87" t="n">
        <f aca="false">IF(AND($U163&gt;FP$6,$U163&lt;=FQ$6),+$T163,0)</f>
        <v>0</v>
      </c>
      <c r="FR163" s="87" t="n">
        <f aca="false">IF(AND($U163&gt;FQ$6,$U163&lt;=FR$6),+$T163,0)</f>
        <v>0</v>
      </c>
      <c r="FS163" s="87" t="n">
        <f aca="false">IF(AND($U163&gt;FR$6,$U163&lt;=FS$6),+$T163,0)</f>
        <v>0</v>
      </c>
      <c r="FT163" s="87" t="n">
        <f aca="false">IF(AND($U163&gt;FS$6,$U163&lt;=FT$6),+$T163,0)</f>
        <v>0</v>
      </c>
      <c r="FU163" s="87" t="n">
        <f aca="false">IF(AND($U163&gt;FT$6,$U163&lt;=FU$6),+$T163,0)</f>
        <v>0</v>
      </c>
      <c r="FV163" s="87" t="n">
        <f aca="false">IF(AND($U163&gt;FU$6,$U163&lt;=FV$6),+$T163,0)</f>
        <v>0</v>
      </c>
      <c r="FW163" s="87" t="n">
        <f aca="false">IF(AND($U163&gt;FV$6,$U163&lt;=FW$6),+$T163,0)</f>
        <v>0</v>
      </c>
      <c r="FX163" s="87" t="n">
        <f aca="false">IF(AND($U163&gt;FW$6,$U163&lt;=FX$6),+$T163,0)</f>
        <v>0</v>
      </c>
      <c r="FY163" s="87" t="n">
        <f aca="false">IF(AND($U163&gt;FX$6,$U163&lt;=FY$6),+$T163,0)</f>
        <v>0</v>
      </c>
      <c r="FZ163" s="87" t="n">
        <f aca="false">IF(AND($U163&gt;FY$6,$U163&lt;=FZ$6),+$T163,0)</f>
        <v>0</v>
      </c>
      <c r="GA163" s="87" t="n">
        <f aca="false">IF(AND($U163&gt;FZ$6,$U163&lt;=GA$6),+$T163,0)</f>
        <v>0</v>
      </c>
      <c r="GB163" s="87" t="n">
        <f aca="false">IF(AND($U163&gt;GA$6,$U163&lt;=GB$6),+$T163,0)</f>
        <v>0</v>
      </c>
      <c r="GC163" s="18"/>
      <c r="GD163" s="65" t="n">
        <f aca="false">SUM($X163:$GC163)</f>
        <v>300.687</v>
      </c>
      <c r="GE163" s="65" t="n">
        <f aca="false">+GD163-T163</f>
        <v>0</v>
      </c>
    </row>
    <row r="164" customFormat="false" ht="12.75" hidden="false" customHeight="false" outlineLevel="0" collapsed="false">
      <c r="B164" s="86" t="s">
        <v>260</v>
      </c>
      <c r="C164" s="97" t="s">
        <v>256</v>
      </c>
      <c r="D164" s="98" t="s">
        <v>280</v>
      </c>
      <c r="E164" s="0" t="s">
        <v>302</v>
      </c>
      <c r="F164" s="99" t="n">
        <v>37134</v>
      </c>
      <c r="H164" s="88" t="s">
        <v>398</v>
      </c>
      <c r="I164" s="44" t="s">
        <v>248</v>
      </c>
      <c r="J164" s="0" t="s">
        <v>256</v>
      </c>
      <c r="L164" s="101" t="s">
        <v>284</v>
      </c>
      <c r="M164" s="35"/>
      <c r="N164" s="35"/>
      <c r="O164" s="35"/>
      <c r="P164" s="35"/>
      <c r="Q164" s="35"/>
      <c r="R164" s="110" t="n">
        <v>42.501</v>
      </c>
      <c r="S164" s="101" t="s">
        <v>288</v>
      </c>
      <c r="T164" s="110" t="n">
        <v>42.501</v>
      </c>
      <c r="U164" s="104" t="n">
        <v>37256</v>
      </c>
      <c r="V164" s="18"/>
      <c r="X164" s="87" t="n">
        <f aca="false">IF(AND($U164&gt;W$6,$U164&lt;=X$6),+$T164,0)</f>
        <v>0</v>
      </c>
      <c r="Y164" s="87" t="n">
        <f aca="false">IF(AND($U164&gt;X$6,$U164&lt;=Y$6),+$T164,0)</f>
        <v>42.501</v>
      </c>
      <c r="Z164" s="87" t="n">
        <f aca="false">IF(AND($U164&gt;Y$6,$U164&lt;=Z$6),+$T164,0)</f>
        <v>0</v>
      </c>
      <c r="AA164" s="87" t="n">
        <f aca="false">IF(AND($U164&gt;Z$6,$U164&lt;=AA$6),+$T164,0)</f>
        <v>0</v>
      </c>
      <c r="AB164" s="87" t="n">
        <f aca="false">IF(AND($U164&gt;AA$6,$U164&lt;=AB$6),+$T164,0)</f>
        <v>0</v>
      </c>
      <c r="AC164" s="87" t="n">
        <f aca="false">IF(AND($U164&gt;AB$6,$U164&lt;=AC$6),+$T164,0)</f>
        <v>0</v>
      </c>
      <c r="AD164" s="87" t="n">
        <f aca="false">IF(AND($U164&gt;AC$6,$U164&lt;=AD$6),+$T164,0)</f>
        <v>0</v>
      </c>
      <c r="AE164" s="87" t="n">
        <f aca="false">IF(AND($U164&gt;AD$6,$U164&lt;=AE$6),+$T164,0)</f>
        <v>0</v>
      </c>
      <c r="AF164" s="87" t="n">
        <f aca="false">IF(AND($U164&gt;AE$6,$U164&lt;=AF$6),+$T164,0)</f>
        <v>0</v>
      </c>
      <c r="AG164" s="87" t="n">
        <f aca="false">IF(AND($U164&gt;AF$6,$U164&lt;=AG$6),+$T164,0)</f>
        <v>0</v>
      </c>
      <c r="AH164" s="87" t="n">
        <f aca="false">IF(AND($U164&gt;AG$6,$U164&lt;=AH$6),+$T164,0)</f>
        <v>0</v>
      </c>
      <c r="AI164" s="87" t="n">
        <f aca="false">IF(AND($U164&gt;AH$6,$U164&lt;=AI$6),+$T164,0)</f>
        <v>0</v>
      </c>
      <c r="AJ164" s="87" t="n">
        <f aca="false">IF(AND($U164&gt;AI$6,$U164&lt;=AJ$6),+$T164,0)</f>
        <v>0</v>
      </c>
      <c r="AK164" s="87" t="n">
        <f aca="false">IF(AND($U164&gt;AJ$6,$U164&lt;=AK$6),+$T164,0)</f>
        <v>0</v>
      </c>
      <c r="AL164" s="87" t="n">
        <f aca="false">IF(AND($U164&gt;AK$6,$U164&lt;=AL$6),+$T164,0)</f>
        <v>0</v>
      </c>
      <c r="AM164" s="87" t="n">
        <f aca="false">IF(AND($U164&gt;AL$6,$U164&lt;=AM$6),+$T164,0)</f>
        <v>0</v>
      </c>
      <c r="AN164" s="87" t="n">
        <f aca="false">IF(AND($U164&gt;AM$6,$U164&lt;=AN$6),+$T164,0)</f>
        <v>0</v>
      </c>
      <c r="AO164" s="87" t="n">
        <f aca="false">IF(AND($U164&gt;AN$6,$U164&lt;=AO$6),+$T164,0)</f>
        <v>0</v>
      </c>
      <c r="AP164" s="87" t="n">
        <f aca="false">IF(AND($U164&gt;AO$6,$U164&lt;=AP$6),+$T164,0)</f>
        <v>0</v>
      </c>
      <c r="AQ164" s="87" t="n">
        <f aca="false">IF(AND($U164&gt;AP$6,$U164&lt;=AQ$6),+$T164,0)</f>
        <v>0</v>
      </c>
      <c r="AR164" s="87" t="n">
        <f aca="false">IF(AND($U164&gt;AQ$6,$U164&lt;=AR$6),+$T164,0)</f>
        <v>0</v>
      </c>
      <c r="AS164" s="87" t="n">
        <f aca="false">IF(AND($U164&gt;AR$6,$U164&lt;=AS$6),+$T164,0)</f>
        <v>0</v>
      </c>
      <c r="AT164" s="87" t="n">
        <f aca="false">IF(AND($U164&gt;AS$6,$U164&lt;=AT$6),+$T164,0)</f>
        <v>0</v>
      </c>
      <c r="AU164" s="87" t="n">
        <f aca="false">IF(AND($U164&gt;AT$6,$U164&lt;=AU$6),+$T164,0)</f>
        <v>0</v>
      </c>
      <c r="AV164" s="87" t="n">
        <f aca="false">IF(AND($U164&gt;AU$6,$U164&lt;=AV$6),+$T164,0)</f>
        <v>0</v>
      </c>
      <c r="AW164" s="87" t="n">
        <f aca="false">IF(AND($U164&gt;AV$6,$U164&lt;=AW$6),+$T164,0)</f>
        <v>0</v>
      </c>
      <c r="AX164" s="87" t="n">
        <f aca="false">IF(AND($U164&gt;AW$6,$U164&lt;=AX$6),+$T164,0)</f>
        <v>0</v>
      </c>
      <c r="AY164" s="87" t="n">
        <f aca="false">IF(AND($U164&gt;AX$6,$U164&lt;=AY$6),+$T164,0)</f>
        <v>0</v>
      </c>
      <c r="AZ164" s="87" t="n">
        <f aca="false">IF(AND($U164&gt;AY$6,$U164&lt;=AZ$6),+$T164,0)</f>
        <v>0</v>
      </c>
      <c r="BA164" s="87" t="n">
        <f aca="false">IF(AND($U164&gt;AZ$6,$U164&lt;=BA$6),+$T164,0)</f>
        <v>0</v>
      </c>
      <c r="BB164" s="87" t="n">
        <f aca="false">IF(AND($U164&gt;BA$6,$U164&lt;=BB$6),+$T164,0)</f>
        <v>0</v>
      </c>
      <c r="BC164" s="87" t="n">
        <f aca="false">IF(AND($U164&gt;BB$6,$U164&lt;=BC$6),+$T164,0)</f>
        <v>0</v>
      </c>
      <c r="BD164" s="87" t="n">
        <f aca="false">IF(AND($U164&gt;BC$6,$U164&lt;=BD$6),+$T164,0)</f>
        <v>0</v>
      </c>
      <c r="BE164" s="87" t="n">
        <f aca="false">IF(AND($U164&gt;BD$6,$U164&lt;=BE$6),+$T164,0)</f>
        <v>0</v>
      </c>
      <c r="BF164" s="87" t="n">
        <f aca="false">IF(AND($U164&gt;BE$6,$U164&lt;=BF$6),+$T164,0)</f>
        <v>0</v>
      </c>
      <c r="BG164" s="87" t="n">
        <f aca="false">IF(AND($U164&gt;BF$6,$U164&lt;=BG$6),+$T164,0)</f>
        <v>0</v>
      </c>
      <c r="BH164" s="87" t="n">
        <f aca="false">IF(AND($U164&gt;BG$6,$U164&lt;=BH$6),+$T164,0)</f>
        <v>0</v>
      </c>
      <c r="BI164" s="87" t="n">
        <f aca="false">IF(AND($U164&gt;BH$6,$U164&lt;=BI$6),+$T164,0)</f>
        <v>0</v>
      </c>
      <c r="BJ164" s="87" t="n">
        <f aca="false">IF(AND($U164&gt;BI$6,$U164&lt;=BJ$6),+$T164,0)</f>
        <v>0</v>
      </c>
      <c r="BK164" s="87" t="n">
        <f aca="false">IF(AND($U164&gt;BJ$6,$U164&lt;=BK$6),+$T164,0)</f>
        <v>0</v>
      </c>
      <c r="BL164" s="87" t="n">
        <f aca="false">IF(AND($U164&gt;BK$6,$U164&lt;=BL$6),+$T164,0)</f>
        <v>0</v>
      </c>
      <c r="BM164" s="87" t="n">
        <f aca="false">IF(AND($U164&gt;BL$6,$U164&lt;=BM$6),+$T164,0)</f>
        <v>0</v>
      </c>
      <c r="BN164" s="87" t="n">
        <f aca="false">IF(AND($U164&gt;BM$6,$U164&lt;=BN$6),+$T164,0)</f>
        <v>0</v>
      </c>
      <c r="BO164" s="87" t="n">
        <f aca="false">IF(AND($U164&gt;BN$6,$U164&lt;=BO$6),+$T164,0)</f>
        <v>0</v>
      </c>
      <c r="BP164" s="87" t="n">
        <f aca="false">IF(AND($U164&gt;BO$6,$U164&lt;=BP$6),+$T164,0)</f>
        <v>0</v>
      </c>
      <c r="BQ164" s="87" t="n">
        <f aca="false">IF(AND($U164&gt;BP$6,$U164&lt;=BQ$6),+$T164,0)</f>
        <v>0</v>
      </c>
      <c r="BR164" s="87" t="n">
        <f aca="false">IF(AND($U164&gt;BQ$6,$U164&lt;=BR$6),+$T164,0)</f>
        <v>0</v>
      </c>
      <c r="BS164" s="87" t="n">
        <f aca="false">IF(AND($U164&gt;BR$6,$U164&lt;=BS$6),+$T164,0)</f>
        <v>0</v>
      </c>
      <c r="BT164" s="87" t="n">
        <f aca="false">IF(AND($U164&gt;BS$6,$U164&lt;=BT$6),+$T164,0)</f>
        <v>0</v>
      </c>
      <c r="BU164" s="87" t="n">
        <f aca="false">IF(AND($U164&gt;BT$6,$U164&lt;=BU$6),+$T164,0)</f>
        <v>0</v>
      </c>
      <c r="BV164" s="87" t="n">
        <f aca="false">IF(AND($U164&gt;BU$6,$U164&lt;=BV$6),+$T164,0)</f>
        <v>0</v>
      </c>
      <c r="BW164" s="87" t="n">
        <f aca="false">IF(AND($U164&gt;BV$6,$U164&lt;=BW$6),+$T164,0)</f>
        <v>0</v>
      </c>
      <c r="BX164" s="87" t="n">
        <f aca="false">IF(AND($U164&gt;BW$6,$U164&lt;=BX$6),+$T164,0)</f>
        <v>0</v>
      </c>
      <c r="BY164" s="87" t="n">
        <f aca="false">IF(AND($U164&gt;BX$6,$U164&lt;=BY$6),+$T164,0)</f>
        <v>0</v>
      </c>
      <c r="BZ164" s="87" t="n">
        <f aca="false">IF(AND($U164&gt;BY$6,$U164&lt;=BZ$6),+$T164,0)</f>
        <v>0</v>
      </c>
      <c r="CA164" s="87" t="n">
        <f aca="false">IF(AND($U164&gt;BZ$6,$U164&lt;=CA$6),+$T164,0)</f>
        <v>0</v>
      </c>
      <c r="CB164" s="87" t="n">
        <f aca="false">IF(AND($U164&gt;CA$6,$U164&lt;=CB$6),+$T164,0)</f>
        <v>0</v>
      </c>
      <c r="CC164" s="87" t="n">
        <f aca="false">IF(AND($U164&gt;CB$6,$U164&lt;=CC$6),+$T164,0)</f>
        <v>0</v>
      </c>
      <c r="CD164" s="87" t="n">
        <f aca="false">IF(AND($U164&gt;CC$6,$U164&lt;=CD$6),+$T164,0)</f>
        <v>0</v>
      </c>
      <c r="CE164" s="87" t="n">
        <f aca="false">IF(AND($U164&gt;CD$6,$U164&lt;=CE$6),+$T164,0)</f>
        <v>0</v>
      </c>
      <c r="CF164" s="87" t="n">
        <f aca="false">IF(AND($U164&gt;CE$6,$U164&lt;=CF$6),+$T164,0)</f>
        <v>0</v>
      </c>
      <c r="CG164" s="87" t="n">
        <f aca="false">IF(AND($U164&gt;CF$6,$U164&lt;=CG$6),+$T164,0)</f>
        <v>0</v>
      </c>
      <c r="CH164" s="87" t="n">
        <f aca="false">IF(AND($U164&gt;CG$6,$U164&lt;=CH$6),+$T164,0)</f>
        <v>0</v>
      </c>
      <c r="CI164" s="87" t="n">
        <f aca="false">IF(AND($U164&gt;CH$6,$U164&lt;=CI$6),+$T164,0)</f>
        <v>0</v>
      </c>
      <c r="CJ164" s="87" t="n">
        <f aca="false">IF(AND($U164&gt;CI$6,$U164&lt;=CJ$6),+$T164,0)</f>
        <v>0</v>
      </c>
      <c r="CK164" s="87" t="n">
        <f aca="false">IF(AND($U164&gt;CJ$6,$U164&lt;=CK$6),+$T164,0)</f>
        <v>0</v>
      </c>
      <c r="CL164" s="87" t="n">
        <f aca="false">IF(AND($U164&gt;CK$6,$U164&lt;=CL$6),+$T164,0)</f>
        <v>0</v>
      </c>
      <c r="CM164" s="87" t="n">
        <f aca="false">IF(AND($U164&gt;CL$6,$U164&lt;=CM$6),+$T164,0)</f>
        <v>0</v>
      </c>
      <c r="CN164" s="87" t="n">
        <f aca="false">IF(AND($U164&gt;CM$6,$U164&lt;=CN$6),+$T164,0)</f>
        <v>0</v>
      </c>
      <c r="CO164" s="87" t="n">
        <f aca="false">IF(AND($U164&gt;CN$6,$U164&lt;=CO$6),+$T164,0)</f>
        <v>0</v>
      </c>
      <c r="CP164" s="87" t="n">
        <f aca="false">IF(AND($U164&gt;CO$6,$U164&lt;=CP$6),+$T164,0)</f>
        <v>0</v>
      </c>
      <c r="CQ164" s="87" t="n">
        <f aca="false">IF(AND($U164&gt;CP$6,$U164&lt;=CQ$6),+$T164,0)</f>
        <v>0</v>
      </c>
      <c r="CR164" s="87" t="n">
        <f aca="false">IF(AND($U164&gt;CQ$6,$U164&lt;=CR$6),+$T164,0)</f>
        <v>0</v>
      </c>
      <c r="CS164" s="87" t="n">
        <f aca="false">IF(AND($U164&gt;CR$6,$U164&lt;=CS$6),+$T164,0)</f>
        <v>0</v>
      </c>
      <c r="CT164" s="87" t="n">
        <f aca="false">IF(AND($U164&gt;CS$6,$U164&lt;=CT$6),+$T164,0)</f>
        <v>0</v>
      </c>
      <c r="CU164" s="87" t="n">
        <f aca="false">IF(AND($U164&gt;CT$6,$U164&lt;=CU$6),+$T164,0)</f>
        <v>0</v>
      </c>
      <c r="CV164" s="87" t="n">
        <f aca="false">IF(AND($U164&gt;CU$6,$U164&lt;=CV$6),+$T164,0)</f>
        <v>0</v>
      </c>
      <c r="CW164" s="87" t="n">
        <f aca="false">IF(AND($U164&gt;CV$6,$U164&lt;=CW$6),+$T164,0)</f>
        <v>0</v>
      </c>
      <c r="CX164" s="87" t="n">
        <f aca="false">IF(AND($U164&gt;CW$6,$U164&lt;=CX$6),+$T164,0)</f>
        <v>0</v>
      </c>
      <c r="CY164" s="87" t="n">
        <f aca="false">IF(AND($U164&gt;CX$6,$U164&lt;=CY$6),+$T164,0)</f>
        <v>0</v>
      </c>
      <c r="CZ164" s="87" t="n">
        <f aca="false">IF(AND($U164&gt;CY$6,$U164&lt;=CZ$6),+$T164,0)</f>
        <v>0</v>
      </c>
      <c r="DA164" s="87" t="n">
        <f aca="false">IF(AND($U164&gt;CZ$6,$U164&lt;=DA$6),+$T164,0)</f>
        <v>0</v>
      </c>
      <c r="DB164" s="87" t="n">
        <f aca="false">IF(AND($U164&gt;DA$6,$U164&lt;=DB$6),+$T164,0)</f>
        <v>0</v>
      </c>
      <c r="DC164" s="87" t="n">
        <f aca="false">IF(AND($U164&gt;DB$6,$U164&lt;=DC$6),+$T164,0)</f>
        <v>0</v>
      </c>
      <c r="DD164" s="87" t="n">
        <f aca="false">IF(AND($U164&gt;DC$6,$U164&lt;=DD$6),+$T164,0)</f>
        <v>0</v>
      </c>
      <c r="DE164" s="87" t="n">
        <f aca="false">IF(AND($U164&gt;DD$6,$U164&lt;=DE$6),+$T164,0)</f>
        <v>0</v>
      </c>
      <c r="DF164" s="87" t="n">
        <f aca="false">IF(AND($U164&gt;DE$6,$U164&lt;=DF$6),+$T164,0)</f>
        <v>0</v>
      </c>
      <c r="DG164" s="87" t="n">
        <f aca="false">IF(AND($U164&gt;DF$6,$U164&lt;=DG$6),+$T164,0)</f>
        <v>0</v>
      </c>
      <c r="DH164" s="87" t="n">
        <f aca="false">IF(AND($U164&gt;DG$6,$U164&lt;=DH$6),+$T164,0)</f>
        <v>0</v>
      </c>
      <c r="DI164" s="87" t="n">
        <f aca="false">IF(AND($U164&gt;DH$6,$U164&lt;=DI$6),+$T164,0)</f>
        <v>0</v>
      </c>
      <c r="DJ164" s="87" t="n">
        <f aca="false">IF(AND($U164&gt;DI$6,$U164&lt;=DJ$6),+$T164,0)</f>
        <v>0</v>
      </c>
      <c r="DK164" s="87" t="n">
        <f aca="false">IF(AND($U164&gt;DJ$6,$U164&lt;=DK$6),+$T164,0)</f>
        <v>0</v>
      </c>
      <c r="DL164" s="87" t="n">
        <f aca="false">IF(AND($U164&gt;DK$6,$U164&lt;=DL$6),+$T164,0)</f>
        <v>0</v>
      </c>
      <c r="DM164" s="87" t="n">
        <f aca="false">IF(AND($U164&gt;DL$6,$U164&lt;=DM$6),+$T164,0)</f>
        <v>0</v>
      </c>
      <c r="DN164" s="87" t="n">
        <f aca="false">IF(AND($U164&gt;DM$6,$U164&lt;=DN$6),+$T164,0)</f>
        <v>0</v>
      </c>
      <c r="DO164" s="87" t="n">
        <f aca="false">IF(AND($U164&gt;DN$6,$U164&lt;=DO$6),+$T164,0)</f>
        <v>0</v>
      </c>
      <c r="DP164" s="87" t="n">
        <f aca="false">IF(AND($U164&gt;DO$6,$U164&lt;=DP$6),+$T164,0)</f>
        <v>0</v>
      </c>
      <c r="DQ164" s="87" t="n">
        <f aca="false">IF(AND($U164&gt;DP$6,$U164&lt;=DQ$6),+$T164,0)</f>
        <v>0</v>
      </c>
      <c r="DR164" s="87" t="n">
        <f aca="false">IF(AND($U164&gt;DQ$6,$U164&lt;=DR$6),+$T164,0)</f>
        <v>0</v>
      </c>
      <c r="DS164" s="87" t="n">
        <f aca="false">IF(AND($U164&gt;DR$6,$U164&lt;=DS$6),+$T164,0)</f>
        <v>0</v>
      </c>
      <c r="DT164" s="87" t="n">
        <f aca="false">IF(AND($U164&gt;DS$6,$U164&lt;=DT$6),+$T164,0)</f>
        <v>0</v>
      </c>
      <c r="DU164" s="87" t="n">
        <f aca="false">IF(AND($U164&gt;DT$6,$U164&lt;=DU$6),+$T164,0)</f>
        <v>0</v>
      </c>
      <c r="DV164" s="87" t="n">
        <f aca="false">IF(AND($U164&gt;DU$6,$U164&lt;=DV$6),+$T164,0)</f>
        <v>0</v>
      </c>
      <c r="DW164" s="87" t="n">
        <f aca="false">IF(AND($U164&gt;DV$6,$U164&lt;=DW$6),+$T164,0)</f>
        <v>0</v>
      </c>
      <c r="DX164" s="87" t="n">
        <f aca="false">IF(AND($U164&gt;DW$6,$U164&lt;=DX$6),+$T164,0)</f>
        <v>0</v>
      </c>
      <c r="DY164" s="87" t="n">
        <f aca="false">IF(AND($U164&gt;DX$6,$U164&lt;=DY$6),+$T164,0)</f>
        <v>0</v>
      </c>
      <c r="DZ164" s="87" t="n">
        <f aca="false">IF(AND($U164&gt;DY$6,$U164&lt;=DZ$6),+$T164,0)</f>
        <v>0</v>
      </c>
      <c r="EA164" s="87" t="n">
        <f aca="false">IF(AND($U164&gt;DZ$6,$U164&lt;=EA$6),+$T164,0)</f>
        <v>0</v>
      </c>
      <c r="EB164" s="87" t="n">
        <f aca="false">IF(AND($U164&gt;EA$6,$U164&lt;=EB$6),+$T164,0)</f>
        <v>0</v>
      </c>
      <c r="EC164" s="87" t="n">
        <f aca="false">IF(AND($U164&gt;EB$6,$U164&lt;=EC$6),+$T164,0)</f>
        <v>0</v>
      </c>
      <c r="ED164" s="87" t="n">
        <f aca="false">IF(AND($U164&gt;EC$6,$U164&lt;=ED$6),+$T164,0)</f>
        <v>0</v>
      </c>
      <c r="EE164" s="87" t="n">
        <f aca="false">IF(AND($U164&gt;ED$6,$U164&lt;=EE$6),+$T164,0)</f>
        <v>0</v>
      </c>
      <c r="EF164" s="87" t="n">
        <f aca="false">IF(AND($U164&gt;EE$6,$U164&lt;=EF$6),+$T164,0)</f>
        <v>0</v>
      </c>
      <c r="EG164" s="87" t="n">
        <f aca="false">IF(AND($U164&gt;EF$6,$U164&lt;=EG$6),+$T164,0)</f>
        <v>0</v>
      </c>
      <c r="EH164" s="87" t="n">
        <f aca="false">IF(AND($U164&gt;EG$6,$U164&lt;=EH$6),+$T164,0)</f>
        <v>0</v>
      </c>
      <c r="EI164" s="87" t="n">
        <f aca="false">IF(AND($U164&gt;EH$6,$U164&lt;=EI$6),+$T164,0)</f>
        <v>0</v>
      </c>
      <c r="EJ164" s="87" t="n">
        <f aca="false">IF(AND($U164&gt;EI$6,$U164&lt;=EJ$6),+$T164,0)</f>
        <v>0</v>
      </c>
      <c r="EK164" s="87" t="n">
        <f aca="false">IF(AND($U164&gt;EJ$6,$U164&lt;=EK$6),+$T164,0)</f>
        <v>0</v>
      </c>
      <c r="EL164" s="87" t="n">
        <f aca="false">IF(AND($U164&gt;EK$6,$U164&lt;=EL$6),+$T164,0)</f>
        <v>0</v>
      </c>
      <c r="EM164" s="87" t="n">
        <f aca="false">IF(AND($U164&gt;EL$6,$U164&lt;=EM$6),+$T164,0)</f>
        <v>0</v>
      </c>
      <c r="EN164" s="87" t="n">
        <f aca="false">IF(AND($U164&gt;EM$6,$U164&lt;=EN$6),+$T164,0)</f>
        <v>0</v>
      </c>
      <c r="EO164" s="87" t="n">
        <f aca="false">IF(AND($U164&gt;EN$6,$U164&lt;=EO$6),+$T164,0)</f>
        <v>0</v>
      </c>
      <c r="EP164" s="87" t="n">
        <f aca="false">IF(AND($U164&gt;EO$6,$U164&lt;=EP$6),+$T164,0)</f>
        <v>0</v>
      </c>
      <c r="EQ164" s="87" t="n">
        <f aca="false">IF(AND($U164&gt;EP$6,$U164&lt;=EQ$6),+$T164,0)</f>
        <v>0</v>
      </c>
      <c r="ER164" s="87" t="n">
        <f aca="false">IF(AND($U164&gt;EQ$6,$U164&lt;=ER$6),+$T164,0)</f>
        <v>0</v>
      </c>
      <c r="ES164" s="87" t="n">
        <f aca="false">IF(AND($U164&gt;ER$6,$U164&lt;=ES$6),+$T164,0)</f>
        <v>0</v>
      </c>
      <c r="ET164" s="87" t="n">
        <f aca="false">IF(AND($U164&gt;ES$6,$U164&lt;=ET$6),+$T164,0)</f>
        <v>0</v>
      </c>
      <c r="EU164" s="87" t="n">
        <f aca="false">IF(AND($U164&gt;ET$6,$U164&lt;=EU$6),+$T164,0)</f>
        <v>0</v>
      </c>
      <c r="EV164" s="87" t="n">
        <f aca="false">IF(AND($U164&gt;EU$6,$U164&lt;=EV$6),+$T164,0)</f>
        <v>0</v>
      </c>
      <c r="EW164" s="87" t="n">
        <f aca="false">IF(AND($U164&gt;EV$6,$U164&lt;=EW$6),+$T164,0)</f>
        <v>0</v>
      </c>
      <c r="EX164" s="87" t="n">
        <f aca="false">IF(AND($U164&gt;EW$6,$U164&lt;=EX$6),+$T164,0)</f>
        <v>0</v>
      </c>
      <c r="EY164" s="87" t="n">
        <f aca="false">IF(AND($U164&gt;EX$6,$U164&lt;=EY$6),+$T164,0)</f>
        <v>0</v>
      </c>
      <c r="EZ164" s="87" t="n">
        <f aca="false">IF(AND($U164&gt;EY$6,$U164&lt;=EZ$6),+$T164,0)</f>
        <v>0</v>
      </c>
      <c r="FA164" s="87" t="n">
        <f aca="false">IF(AND($U164&gt;EZ$6,$U164&lt;=FA$6),+$T164,0)</f>
        <v>0</v>
      </c>
      <c r="FB164" s="87" t="n">
        <f aca="false">IF(AND($U164&gt;FA$6,$U164&lt;=FB$6),+$T164,0)</f>
        <v>0</v>
      </c>
      <c r="FC164" s="87" t="n">
        <f aca="false">IF(AND($U164&gt;FB$6,$U164&lt;=FC$6),+$T164,0)</f>
        <v>0</v>
      </c>
      <c r="FD164" s="87" t="n">
        <f aca="false">IF(AND($U164&gt;FC$6,$U164&lt;=FD$6),+$T164,0)</f>
        <v>0</v>
      </c>
      <c r="FE164" s="87" t="n">
        <f aca="false">IF(AND($U164&gt;FD$6,$U164&lt;=FE$6),+$T164,0)</f>
        <v>0</v>
      </c>
      <c r="FF164" s="87" t="n">
        <f aca="false">IF(AND($U164&gt;FE$6,$U164&lt;=FF$6),+$T164,0)</f>
        <v>0</v>
      </c>
      <c r="FG164" s="87" t="n">
        <f aca="false">IF(AND($U164&gt;FF$6,$U164&lt;=FG$6),+$T164,0)</f>
        <v>0</v>
      </c>
      <c r="FH164" s="87" t="n">
        <f aca="false">IF(AND($U164&gt;FG$6,$U164&lt;=FH$6),+$T164,0)</f>
        <v>0</v>
      </c>
      <c r="FI164" s="87" t="n">
        <f aca="false">IF(AND($U164&gt;FH$6,$U164&lt;=FI$6),+$T164,0)</f>
        <v>0</v>
      </c>
      <c r="FJ164" s="87" t="n">
        <f aca="false">IF(AND($U164&gt;FI$6,$U164&lt;=FJ$6),+$T164,0)</f>
        <v>0</v>
      </c>
      <c r="FK164" s="87" t="n">
        <f aca="false">IF(AND($U164&gt;FJ$6,$U164&lt;=FK$6),+$T164,0)</f>
        <v>0</v>
      </c>
      <c r="FL164" s="87" t="n">
        <f aca="false">IF(AND($U164&gt;FK$6,$U164&lt;=FL$6),+$T164,0)</f>
        <v>0</v>
      </c>
      <c r="FM164" s="87" t="n">
        <f aca="false">IF(AND($U164&gt;FL$6,$U164&lt;=FM$6),+$T164,0)</f>
        <v>0</v>
      </c>
      <c r="FN164" s="87" t="n">
        <f aca="false">IF(AND($U164&gt;FM$6,$U164&lt;=FN$6),+$T164,0)</f>
        <v>0</v>
      </c>
      <c r="FO164" s="87" t="n">
        <f aca="false">IF(AND($U164&gt;FN$6,$U164&lt;=FO$6),+$T164,0)</f>
        <v>0</v>
      </c>
      <c r="FP164" s="87" t="n">
        <f aca="false">IF(AND($U164&gt;FO$6,$U164&lt;=FP$6),+$T164,0)</f>
        <v>0</v>
      </c>
      <c r="FQ164" s="87" t="n">
        <f aca="false">IF(AND($U164&gt;FP$6,$U164&lt;=FQ$6),+$T164,0)</f>
        <v>0</v>
      </c>
      <c r="FR164" s="87" t="n">
        <f aca="false">IF(AND($U164&gt;FQ$6,$U164&lt;=FR$6),+$T164,0)</f>
        <v>0</v>
      </c>
      <c r="FS164" s="87" t="n">
        <f aca="false">IF(AND($U164&gt;FR$6,$U164&lt;=FS$6),+$T164,0)</f>
        <v>0</v>
      </c>
      <c r="FT164" s="87" t="n">
        <f aca="false">IF(AND($U164&gt;FS$6,$U164&lt;=FT$6),+$T164,0)</f>
        <v>0</v>
      </c>
      <c r="FU164" s="87" t="n">
        <f aca="false">IF(AND($U164&gt;FT$6,$U164&lt;=FU$6),+$T164,0)</f>
        <v>0</v>
      </c>
      <c r="FV164" s="87" t="n">
        <f aca="false">IF(AND($U164&gt;FU$6,$U164&lt;=FV$6),+$T164,0)</f>
        <v>0</v>
      </c>
      <c r="FW164" s="87" t="n">
        <f aca="false">IF(AND($U164&gt;FV$6,$U164&lt;=FW$6),+$T164,0)</f>
        <v>0</v>
      </c>
      <c r="FX164" s="87" t="n">
        <f aca="false">IF(AND($U164&gt;FW$6,$U164&lt;=FX$6),+$T164,0)</f>
        <v>0</v>
      </c>
      <c r="FY164" s="87" t="n">
        <f aca="false">IF(AND($U164&gt;FX$6,$U164&lt;=FY$6),+$T164,0)</f>
        <v>0</v>
      </c>
      <c r="FZ164" s="87" t="n">
        <f aca="false">IF(AND($U164&gt;FY$6,$U164&lt;=FZ$6),+$T164,0)</f>
        <v>0</v>
      </c>
      <c r="GA164" s="87" t="n">
        <f aca="false">IF(AND($U164&gt;FZ$6,$U164&lt;=GA$6),+$T164,0)</f>
        <v>0</v>
      </c>
      <c r="GB164" s="87" t="n">
        <f aca="false">IF(AND($U164&gt;GA$6,$U164&lt;=GB$6),+$T164,0)</f>
        <v>0</v>
      </c>
      <c r="GC164" s="18"/>
      <c r="GD164" s="65" t="n">
        <f aca="false">SUM($X164:$GC164)</f>
        <v>42.501</v>
      </c>
      <c r="GE164" s="65" t="n">
        <f aca="false">+GD164-T164</f>
        <v>0</v>
      </c>
    </row>
    <row r="165" customFormat="false" ht="12.75" hidden="false" customHeight="false" outlineLevel="0" collapsed="false">
      <c r="B165" s="86" t="s">
        <v>260</v>
      </c>
      <c r="C165" s="97" t="s">
        <v>256</v>
      </c>
      <c r="D165" s="98" t="s">
        <v>280</v>
      </c>
      <c r="E165" s="0" t="s">
        <v>302</v>
      </c>
      <c r="F165" s="99" t="n">
        <v>37134</v>
      </c>
      <c r="H165" s="88" t="s">
        <v>398</v>
      </c>
      <c r="I165" s="44" t="s">
        <v>249</v>
      </c>
      <c r="J165" s="0" t="s">
        <v>256</v>
      </c>
      <c r="L165" s="101" t="s">
        <v>284</v>
      </c>
      <c r="M165" s="35"/>
      <c r="N165" s="35"/>
      <c r="O165" s="35"/>
      <c r="P165" s="35"/>
      <c r="Q165" s="35"/>
      <c r="R165" s="110" t="n">
        <v>1</v>
      </c>
      <c r="S165" s="101" t="s">
        <v>288</v>
      </c>
      <c r="T165" s="110" t="n">
        <v>1</v>
      </c>
      <c r="U165" s="104" t="n">
        <v>37256</v>
      </c>
      <c r="V165" s="18"/>
      <c r="X165" s="87" t="n">
        <f aca="false">IF(AND($U165&gt;W$6,$U165&lt;=X$6),+$T165,0)</f>
        <v>0</v>
      </c>
      <c r="Y165" s="87" t="n">
        <f aca="false">IF(AND($U165&gt;X$6,$U165&lt;=Y$6),+$T165,0)</f>
        <v>1</v>
      </c>
      <c r="Z165" s="87" t="n">
        <f aca="false">IF(AND($U165&gt;Y$6,$U165&lt;=Z$6),+$T165,0)</f>
        <v>0</v>
      </c>
      <c r="AA165" s="87" t="n">
        <f aca="false">IF(AND($U165&gt;Z$6,$U165&lt;=AA$6),+$T165,0)</f>
        <v>0</v>
      </c>
      <c r="AB165" s="87" t="n">
        <f aca="false">IF(AND($U165&gt;AA$6,$U165&lt;=AB$6),+$T165,0)</f>
        <v>0</v>
      </c>
      <c r="AC165" s="87" t="n">
        <f aca="false">IF(AND($U165&gt;AB$6,$U165&lt;=AC$6),+$T165,0)</f>
        <v>0</v>
      </c>
      <c r="AD165" s="87" t="n">
        <f aca="false">IF(AND($U165&gt;AC$6,$U165&lt;=AD$6),+$T165,0)</f>
        <v>0</v>
      </c>
      <c r="AE165" s="87" t="n">
        <f aca="false">IF(AND($U165&gt;AD$6,$U165&lt;=AE$6),+$T165,0)</f>
        <v>0</v>
      </c>
      <c r="AF165" s="87" t="n">
        <f aca="false">IF(AND($U165&gt;AE$6,$U165&lt;=AF$6),+$T165,0)</f>
        <v>0</v>
      </c>
      <c r="AG165" s="87" t="n">
        <f aca="false">IF(AND($U165&gt;AF$6,$U165&lt;=AG$6),+$T165,0)</f>
        <v>0</v>
      </c>
      <c r="AH165" s="87" t="n">
        <f aca="false">IF(AND($U165&gt;AG$6,$U165&lt;=AH$6),+$T165,0)</f>
        <v>0</v>
      </c>
      <c r="AI165" s="87" t="n">
        <f aca="false">IF(AND($U165&gt;AH$6,$U165&lt;=AI$6),+$T165,0)</f>
        <v>0</v>
      </c>
      <c r="AJ165" s="87" t="n">
        <f aca="false">IF(AND($U165&gt;AI$6,$U165&lt;=AJ$6),+$T165,0)</f>
        <v>0</v>
      </c>
      <c r="AK165" s="87" t="n">
        <f aca="false">IF(AND($U165&gt;AJ$6,$U165&lt;=AK$6),+$T165,0)</f>
        <v>0</v>
      </c>
      <c r="AL165" s="87" t="n">
        <f aca="false">IF(AND($U165&gt;AK$6,$U165&lt;=AL$6),+$T165,0)</f>
        <v>0</v>
      </c>
      <c r="AM165" s="87" t="n">
        <f aca="false">IF(AND($U165&gt;AL$6,$U165&lt;=AM$6),+$T165,0)</f>
        <v>0</v>
      </c>
      <c r="AN165" s="87" t="n">
        <f aca="false">IF(AND($U165&gt;AM$6,$U165&lt;=AN$6),+$T165,0)</f>
        <v>0</v>
      </c>
      <c r="AO165" s="87" t="n">
        <f aca="false">IF(AND($U165&gt;AN$6,$U165&lt;=AO$6),+$T165,0)</f>
        <v>0</v>
      </c>
      <c r="AP165" s="87" t="n">
        <f aca="false">IF(AND($U165&gt;AO$6,$U165&lt;=AP$6),+$T165,0)</f>
        <v>0</v>
      </c>
      <c r="AQ165" s="87" t="n">
        <f aca="false">IF(AND($U165&gt;AP$6,$U165&lt;=AQ$6),+$T165,0)</f>
        <v>0</v>
      </c>
      <c r="AR165" s="87" t="n">
        <f aca="false">IF(AND($U165&gt;AQ$6,$U165&lt;=AR$6),+$T165,0)</f>
        <v>0</v>
      </c>
      <c r="AS165" s="87" t="n">
        <f aca="false">IF(AND($U165&gt;AR$6,$U165&lt;=AS$6),+$T165,0)</f>
        <v>0</v>
      </c>
      <c r="AT165" s="87" t="n">
        <f aca="false">IF(AND($U165&gt;AS$6,$U165&lt;=AT$6),+$T165,0)</f>
        <v>0</v>
      </c>
      <c r="AU165" s="87" t="n">
        <f aca="false">IF(AND($U165&gt;AT$6,$U165&lt;=AU$6),+$T165,0)</f>
        <v>0</v>
      </c>
      <c r="AV165" s="87" t="n">
        <f aca="false">IF(AND($U165&gt;AU$6,$U165&lt;=AV$6),+$T165,0)</f>
        <v>0</v>
      </c>
      <c r="AW165" s="87" t="n">
        <f aca="false">IF(AND($U165&gt;AV$6,$U165&lt;=AW$6),+$T165,0)</f>
        <v>0</v>
      </c>
      <c r="AX165" s="87" t="n">
        <f aca="false">IF(AND($U165&gt;AW$6,$U165&lt;=AX$6),+$T165,0)</f>
        <v>0</v>
      </c>
      <c r="AY165" s="87" t="n">
        <f aca="false">IF(AND($U165&gt;AX$6,$U165&lt;=AY$6),+$T165,0)</f>
        <v>0</v>
      </c>
      <c r="AZ165" s="87" t="n">
        <f aca="false">IF(AND($U165&gt;AY$6,$U165&lt;=AZ$6),+$T165,0)</f>
        <v>0</v>
      </c>
      <c r="BA165" s="87" t="n">
        <f aca="false">IF(AND($U165&gt;AZ$6,$U165&lt;=BA$6),+$T165,0)</f>
        <v>0</v>
      </c>
      <c r="BB165" s="87" t="n">
        <f aca="false">IF(AND($U165&gt;BA$6,$U165&lt;=BB$6),+$T165,0)</f>
        <v>0</v>
      </c>
      <c r="BC165" s="87" t="n">
        <f aca="false">IF(AND($U165&gt;BB$6,$U165&lt;=BC$6),+$T165,0)</f>
        <v>0</v>
      </c>
      <c r="BD165" s="87" t="n">
        <f aca="false">IF(AND($U165&gt;BC$6,$U165&lt;=BD$6),+$T165,0)</f>
        <v>0</v>
      </c>
      <c r="BE165" s="87" t="n">
        <f aca="false">IF(AND($U165&gt;BD$6,$U165&lt;=BE$6),+$T165,0)</f>
        <v>0</v>
      </c>
      <c r="BF165" s="87" t="n">
        <f aca="false">IF(AND($U165&gt;BE$6,$U165&lt;=BF$6),+$T165,0)</f>
        <v>0</v>
      </c>
      <c r="BG165" s="87" t="n">
        <f aca="false">IF(AND($U165&gt;BF$6,$U165&lt;=BG$6),+$T165,0)</f>
        <v>0</v>
      </c>
      <c r="BH165" s="87" t="n">
        <f aca="false">IF(AND($U165&gt;BG$6,$U165&lt;=BH$6),+$T165,0)</f>
        <v>0</v>
      </c>
      <c r="BI165" s="87" t="n">
        <f aca="false">IF(AND($U165&gt;BH$6,$U165&lt;=BI$6),+$T165,0)</f>
        <v>0</v>
      </c>
      <c r="BJ165" s="87" t="n">
        <f aca="false">IF(AND($U165&gt;BI$6,$U165&lt;=BJ$6),+$T165,0)</f>
        <v>0</v>
      </c>
      <c r="BK165" s="87" t="n">
        <f aca="false">IF(AND($U165&gt;BJ$6,$U165&lt;=BK$6),+$T165,0)</f>
        <v>0</v>
      </c>
      <c r="BL165" s="87" t="n">
        <f aca="false">IF(AND($U165&gt;BK$6,$U165&lt;=BL$6),+$T165,0)</f>
        <v>0</v>
      </c>
      <c r="BM165" s="87" t="n">
        <f aca="false">IF(AND($U165&gt;BL$6,$U165&lt;=BM$6),+$T165,0)</f>
        <v>0</v>
      </c>
      <c r="BN165" s="87" t="n">
        <f aca="false">IF(AND($U165&gt;BM$6,$U165&lt;=BN$6),+$T165,0)</f>
        <v>0</v>
      </c>
      <c r="BO165" s="87" t="n">
        <f aca="false">IF(AND($U165&gt;BN$6,$U165&lt;=BO$6),+$T165,0)</f>
        <v>0</v>
      </c>
      <c r="BP165" s="87" t="n">
        <f aca="false">IF(AND($U165&gt;BO$6,$U165&lt;=BP$6),+$T165,0)</f>
        <v>0</v>
      </c>
      <c r="BQ165" s="87" t="n">
        <f aca="false">IF(AND($U165&gt;BP$6,$U165&lt;=BQ$6),+$T165,0)</f>
        <v>0</v>
      </c>
      <c r="BR165" s="87" t="n">
        <f aca="false">IF(AND($U165&gt;BQ$6,$U165&lt;=BR$6),+$T165,0)</f>
        <v>0</v>
      </c>
      <c r="BS165" s="87" t="n">
        <f aca="false">IF(AND($U165&gt;BR$6,$U165&lt;=BS$6),+$T165,0)</f>
        <v>0</v>
      </c>
      <c r="BT165" s="87" t="n">
        <f aca="false">IF(AND($U165&gt;BS$6,$U165&lt;=BT$6),+$T165,0)</f>
        <v>0</v>
      </c>
      <c r="BU165" s="87" t="n">
        <f aca="false">IF(AND($U165&gt;BT$6,$U165&lt;=BU$6),+$T165,0)</f>
        <v>0</v>
      </c>
      <c r="BV165" s="87" t="n">
        <f aca="false">IF(AND($U165&gt;BU$6,$U165&lt;=BV$6),+$T165,0)</f>
        <v>0</v>
      </c>
      <c r="BW165" s="87" t="n">
        <f aca="false">IF(AND($U165&gt;BV$6,$U165&lt;=BW$6),+$T165,0)</f>
        <v>0</v>
      </c>
      <c r="BX165" s="87" t="n">
        <f aca="false">IF(AND($U165&gt;BW$6,$U165&lt;=BX$6),+$T165,0)</f>
        <v>0</v>
      </c>
      <c r="BY165" s="87" t="n">
        <f aca="false">IF(AND($U165&gt;BX$6,$U165&lt;=BY$6),+$T165,0)</f>
        <v>0</v>
      </c>
      <c r="BZ165" s="87" t="n">
        <f aca="false">IF(AND($U165&gt;BY$6,$U165&lt;=BZ$6),+$T165,0)</f>
        <v>0</v>
      </c>
      <c r="CA165" s="87" t="n">
        <f aca="false">IF(AND($U165&gt;BZ$6,$U165&lt;=CA$6),+$T165,0)</f>
        <v>0</v>
      </c>
      <c r="CB165" s="87" t="n">
        <f aca="false">IF(AND($U165&gt;CA$6,$U165&lt;=CB$6),+$T165,0)</f>
        <v>0</v>
      </c>
      <c r="CC165" s="87" t="n">
        <f aca="false">IF(AND($U165&gt;CB$6,$U165&lt;=CC$6),+$T165,0)</f>
        <v>0</v>
      </c>
      <c r="CD165" s="87" t="n">
        <f aca="false">IF(AND($U165&gt;CC$6,$U165&lt;=CD$6),+$T165,0)</f>
        <v>0</v>
      </c>
      <c r="CE165" s="87" t="n">
        <f aca="false">IF(AND($U165&gt;CD$6,$U165&lt;=CE$6),+$T165,0)</f>
        <v>0</v>
      </c>
      <c r="CF165" s="87" t="n">
        <f aca="false">IF(AND($U165&gt;CE$6,$U165&lt;=CF$6),+$T165,0)</f>
        <v>0</v>
      </c>
      <c r="CG165" s="87" t="n">
        <f aca="false">IF(AND($U165&gt;CF$6,$U165&lt;=CG$6),+$T165,0)</f>
        <v>0</v>
      </c>
      <c r="CH165" s="87" t="n">
        <f aca="false">IF(AND($U165&gt;CG$6,$U165&lt;=CH$6),+$T165,0)</f>
        <v>0</v>
      </c>
      <c r="CI165" s="87" t="n">
        <f aca="false">IF(AND($U165&gt;CH$6,$U165&lt;=CI$6),+$T165,0)</f>
        <v>0</v>
      </c>
      <c r="CJ165" s="87" t="n">
        <f aca="false">IF(AND($U165&gt;CI$6,$U165&lt;=CJ$6),+$T165,0)</f>
        <v>0</v>
      </c>
      <c r="CK165" s="87" t="n">
        <f aca="false">IF(AND($U165&gt;CJ$6,$U165&lt;=CK$6),+$T165,0)</f>
        <v>0</v>
      </c>
      <c r="CL165" s="87" t="n">
        <f aca="false">IF(AND($U165&gt;CK$6,$U165&lt;=CL$6),+$T165,0)</f>
        <v>0</v>
      </c>
      <c r="CM165" s="87" t="n">
        <f aca="false">IF(AND($U165&gt;CL$6,$U165&lt;=CM$6),+$T165,0)</f>
        <v>0</v>
      </c>
      <c r="CN165" s="87" t="n">
        <f aca="false">IF(AND($U165&gt;CM$6,$U165&lt;=CN$6),+$T165,0)</f>
        <v>0</v>
      </c>
      <c r="CO165" s="87" t="n">
        <f aca="false">IF(AND($U165&gt;CN$6,$U165&lt;=CO$6),+$T165,0)</f>
        <v>0</v>
      </c>
      <c r="CP165" s="87" t="n">
        <f aca="false">IF(AND($U165&gt;CO$6,$U165&lt;=CP$6),+$T165,0)</f>
        <v>0</v>
      </c>
      <c r="CQ165" s="87" t="n">
        <f aca="false">IF(AND($U165&gt;CP$6,$U165&lt;=CQ$6),+$T165,0)</f>
        <v>0</v>
      </c>
      <c r="CR165" s="87" t="n">
        <f aca="false">IF(AND($U165&gt;CQ$6,$U165&lt;=CR$6),+$T165,0)</f>
        <v>0</v>
      </c>
      <c r="CS165" s="87" t="n">
        <f aca="false">IF(AND($U165&gt;CR$6,$U165&lt;=CS$6),+$T165,0)</f>
        <v>0</v>
      </c>
      <c r="CT165" s="87" t="n">
        <f aca="false">IF(AND($U165&gt;CS$6,$U165&lt;=CT$6),+$T165,0)</f>
        <v>0</v>
      </c>
      <c r="CU165" s="87" t="n">
        <f aca="false">IF(AND($U165&gt;CT$6,$U165&lt;=CU$6),+$T165,0)</f>
        <v>0</v>
      </c>
      <c r="CV165" s="87" t="n">
        <f aca="false">IF(AND($U165&gt;CU$6,$U165&lt;=CV$6),+$T165,0)</f>
        <v>0</v>
      </c>
      <c r="CW165" s="87" t="n">
        <f aca="false">IF(AND($U165&gt;CV$6,$U165&lt;=CW$6),+$T165,0)</f>
        <v>0</v>
      </c>
      <c r="CX165" s="87" t="n">
        <f aca="false">IF(AND($U165&gt;CW$6,$U165&lt;=CX$6),+$T165,0)</f>
        <v>0</v>
      </c>
      <c r="CY165" s="87" t="n">
        <f aca="false">IF(AND($U165&gt;CX$6,$U165&lt;=CY$6),+$T165,0)</f>
        <v>0</v>
      </c>
      <c r="CZ165" s="87" t="n">
        <f aca="false">IF(AND($U165&gt;CY$6,$U165&lt;=CZ$6),+$T165,0)</f>
        <v>0</v>
      </c>
      <c r="DA165" s="87" t="n">
        <f aca="false">IF(AND($U165&gt;CZ$6,$U165&lt;=DA$6),+$T165,0)</f>
        <v>0</v>
      </c>
      <c r="DB165" s="87" t="n">
        <f aca="false">IF(AND($U165&gt;DA$6,$U165&lt;=DB$6),+$T165,0)</f>
        <v>0</v>
      </c>
      <c r="DC165" s="87" t="n">
        <f aca="false">IF(AND($U165&gt;DB$6,$U165&lt;=DC$6),+$T165,0)</f>
        <v>0</v>
      </c>
      <c r="DD165" s="87" t="n">
        <f aca="false">IF(AND($U165&gt;DC$6,$U165&lt;=DD$6),+$T165,0)</f>
        <v>0</v>
      </c>
      <c r="DE165" s="87" t="n">
        <f aca="false">IF(AND($U165&gt;DD$6,$U165&lt;=DE$6),+$T165,0)</f>
        <v>0</v>
      </c>
      <c r="DF165" s="87" t="n">
        <f aca="false">IF(AND($U165&gt;DE$6,$U165&lt;=DF$6),+$T165,0)</f>
        <v>0</v>
      </c>
      <c r="DG165" s="87" t="n">
        <f aca="false">IF(AND($U165&gt;DF$6,$U165&lt;=DG$6),+$T165,0)</f>
        <v>0</v>
      </c>
      <c r="DH165" s="87" t="n">
        <f aca="false">IF(AND($U165&gt;DG$6,$U165&lt;=DH$6),+$T165,0)</f>
        <v>0</v>
      </c>
      <c r="DI165" s="87" t="n">
        <f aca="false">IF(AND($U165&gt;DH$6,$U165&lt;=DI$6),+$T165,0)</f>
        <v>0</v>
      </c>
      <c r="DJ165" s="87" t="n">
        <f aca="false">IF(AND($U165&gt;DI$6,$U165&lt;=DJ$6),+$T165,0)</f>
        <v>0</v>
      </c>
      <c r="DK165" s="87" t="n">
        <f aca="false">IF(AND($U165&gt;DJ$6,$U165&lt;=DK$6),+$T165,0)</f>
        <v>0</v>
      </c>
      <c r="DL165" s="87" t="n">
        <f aca="false">IF(AND($U165&gt;DK$6,$U165&lt;=DL$6),+$T165,0)</f>
        <v>0</v>
      </c>
      <c r="DM165" s="87" t="n">
        <f aca="false">IF(AND($U165&gt;DL$6,$U165&lt;=DM$6),+$T165,0)</f>
        <v>0</v>
      </c>
      <c r="DN165" s="87" t="n">
        <f aca="false">IF(AND($U165&gt;DM$6,$U165&lt;=DN$6),+$T165,0)</f>
        <v>0</v>
      </c>
      <c r="DO165" s="87" t="n">
        <f aca="false">IF(AND($U165&gt;DN$6,$U165&lt;=DO$6),+$T165,0)</f>
        <v>0</v>
      </c>
      <c r="DP165" s="87" t="n">
        <f aca="false">IF(AND($U165&gt;DO$6,$U165&lt;=DP$6),+$T165,0)</f>
        <v>0</v>
      </c>
      <c r="DQ165" s="87" t="n">
        <f aca="false">IF(AND($U165&gt;DP$6,$U165&lt;=DQ$6),+$T165,0)</f>
        <v>0</v>
      </c>
      <c r="DR165" s="87" t="n">
        <f aca="false">IF(AND($U165&gt;DQ$6,$U165&lt;=DR$6),+$T165,0)</f>
        <v>0</v>
      </c>
      <c r="DS165" s="87" t="n">
        <f aca="false">IF(AND($U165&gt;DR$6,$U165&lt;=DS$6),+$T165,0)</f>
        <v>0</v>
      </c>
      <c r="DT165" s="87" t="n">
        <f aca="false">IF(AND($U165&gt;DS$6,$U165&lt;=DT$6),+$T165,0)</f>
        <v>0</v>
      </c>
      <c r="DU165" s="87" t="n">
        <f aca="false">IF(AND($U165&gt;DT$6,$U165&lt;=DU$6),+$T165,0)</f>
        <v>0</v>
      </c>
      <c r="DV165" s="87" t="n">
        <f aca="false">IF(AND($U165&gt;DU$6,$U165&lt;=DV$6),+$T165,0)</f>
        <v>0</v>
      </c>
      <c r="DW165" s="87" t="n">
        <f aca="false">IF(AND($U165&gt;DV$6,$U165&lt;=DW$6),+$T165,0)</f>
        <v>0</v>
      </c>
      <c r="DX165" s="87" t="n">
        <f aca="false">IF(AND($U165&gt;DW$6,$U165&lt;=DX$6),+$T165,0)</f>
        <v>0</v>
      </c>
      <c r="DY165" s="87" t="n">
        <f aca="false">IF(AND($U165&gt;DX$6,$U165&lt;=DY$6),+$T165,0)</f>
        <v>0</v>
      </c>
      <c r="DZ165" s="87" t="n">
        <f aca="false">IF(AND($U165&gt;DY$6,$U165&lt;=DZ$6),+$T165,0)</f>
        <v>0</v>
      </c>
      <c r="EA165" s="87" t="n">
        <f aca="false">IF(AND($U165&gt;DZ$6,$U165&lt;=EA$6),+$T165,0)</f>
        <v>0</v>
      </c>
      <c r="EB165" s="87" t="n">
        <f aca="false">IF(AND($U165&gt;EA$6,$U165&lt;=EB$6),+$T165,0)</f>
        <v>0</v>
      </c>
      <c r="EC165" s="87" t="n">
        <f aca="false">IF(AND($U165&gt;EB$6,$U165&lt;=EC$6),+$T165,0)</f>
        <v>0</v>
      </c>
      <c r="ED165" s="87" t="n">
        <f aca="false">IF(AND($U165&gt;EC$6,$U165&lt;=ED$6),+$T165,0)</f>
        <v>0</v>
      </c>
      <c r="EE165" s="87" t="n">
        <f aca="false">IF(AND($U165&gt;ED$6,$U165&lt;=EE$6),+$T165,0)</f>
        <v>0</v>
      </c>
      <c r="EF165" s="87" t="n">
        <f aca="false">IF(AND($U165&gt;EE$6,$U165&lt;=EF$6),+$T165,0)</f>
        <v>0</v>
      </c>
      <c r="EG165" s="87" t="n">
        <f aca="false">IF(AND($U165&gt;EF$6,$U165&lt;=EG$6),+$T165,0)</f>
        <v>0</v>
      </c>
      <c r="EH165" s="87" t="n">
        <f aca="false">IF(AND($U165&gt;EG$6,$U165&lt;=EH$6),+$T165,0)</f>
        <v>0</v>
      </c>
      <c r="EI165" s="87" t="n">
        <f aca="false">IF(AND($U165&gt;EH$6,$U165&lt;=EI$6),+$T165,0)</f>
        <v>0</v>
      </c>
      <c r="EJ165" s="87" t="n">
        <f aca="false">IF(AND($U165&gt;EI$6,$U165&lt;=EJ$6),+$T165,0)</f>
        <v>0</v>
      </c>
      <c r="EK165" s="87" t="n">
        <f aca="false">IF(AND($U165&gt;EJ$6,$U165&lt;=EK$6),+$T165,0)</f>
        <v>0</v>
      </c>
      <c r="EL165" s="87" t="n">
        <f aca="false">IF(AND($U165&gt;EK$6,$U165&lt;=EL$6),+$T165,0)</f>
        <v>0</v>
      </c>
      <c r="EM165" s="87" t="n">
        <f aca="false">IF(AND($U165&gt;EL$6,$U165&lt;=EM$6),+$T165,0)</f>
        <v>0</v>
      </c>
      <c r="EN165" s="87" t="n">
        <f aca="false">IF(AND($U165&gt;EM$6,$U165&lt;=EN$6),+$T165,0)</f>
        <v>0</v>
      </c>
      <c r="EO165" s="87" t="n">
        <f aca="false">IF(AND($U165&gt;EN$6,$U165&lt;=EO$6),+$T165,0)</f>
        <v>0</v>
      </c>
      <c r="EP165" s="87" t="n">
        <f aca="false">IF(AND($U165&gt;EO$6,$U165&lt;=EP$6),+$T165,0)</f>
        <v>0</v>
      </c>
      <c r="EQ165" s="87" t="n">
        <f aca="false">IF(AND($U165&gt;EP$6,$U165&lt;=EQ$6),+$T165,0)</f>
        <v>0</v>
      </c>
      <c r="ER165" s="87" t="n">
        <f aca="false">IF(AND($U165&gt;EQ$6,$U165&lt;=ER$6),+$T165,0)</f>
        <v>0</v>
      </c>
      <c r="ES165" s="87" t="n">
        <f aca="false">IF(AND($U165&gt;ER$6,$U165&lt;=ES$6),+$T165,0)</f>
        <v>0</v>
      </c>
      <c r="ET165" s="87" t="n">
        <f aca="false">IF(AND($U165&gt;ES$6,$U165&lt;=ET$6),+$T165,0)</f>
        <v>0</v>
      </c>
      <c r="EU165" s="87" t="n">
        <f aca="false">IF(AND($U165&gt;ET$6,$U165&lt;=EU$6),+$T165,0)</f>
        <v>0</v>
      </c>
      <c r="EV165" s="87" t="n">
        <f aca="false">IF(AND($U165&gt;EU$6,$U165&lt;=EV$6),+$T165,0)</f>
        <v>0</v>
      </c>
      <c r="EW165" s="87" t="n">
        <f aca="false">IF(AND($U165&gt;EV$6,$U165&lt;=EW$6),+$T165,0)</f>
        <v>0</v>
      </c>
      <c r="EX165" s="87" t="n">
        <f aca="false">IF(AND($U165&gt;EW$6,$U165&lt;=EX$6),+$T165,0)</f>
        <v>0</v>
      </c>
      <c r="EY165" s="87" t="n">
        <f aca="false">IF(AND($U165&gt;EX$6,$U165&lt;=EY$6),+$T165,0)</f>
        <v>0</v>
      </c>
      <c r="EZ165" s="87" t="n">
        <f aca="false">IF(AND($U165&gt;EY$6,$U165&lt;=EZ$6),+$T165,0)</f>
        <v>0</v>
      </c>
      <c r="FA165" s="87" t="n">
        <f aca="false">IF(AND($U165&gt;EZ$6,$U165&lt;=FA$6),+$T165,0)</f>
        <v>0</v>
      </c>
      <c r="FB165" s="87" t="n">
        <f aca="false">IF(AND($U165&gt;FA$6,$U165&lt;=FB$6),+$T165,0)</f>
        <v>0</v>
      </c>
      <c r="FC165" s="87" t="n">
        <f aca="false">IF(AND($U165&gt;FB$6,$U165&lt;=FC$6),+$T165,0)</f>
        <v>0</v>
      </c>
      <c r="FD165" s="87" t="n">
        <f aca="false">IF(AND($U165&gt;FC$6,$U165&lt;=FD$6),+$T165,0)</f>
        <v>0</v>
      </c>
      <c r="FE165" s="87" t="n">
        <f aca="false">IF(AND($U165&gt;FD$6,$U165&lt;=FE$6),+$T165,0)</f>
        <v>0</v>
      </c>
      <c r="FF165" s="87" t="n">
        <f aca="false">IF(AND($U165&gt;FE$6,$U165&lt;=FF$6),+$T165,0)</f>
        <v>0</v>
      </c>
      <c r="FG165" s="87" t="n">
        <f aca="false">IF(AND($U165&gt;FF$6,$U165&lt;=FG$6),+$T165,0)</f>
        <v>0</v>
      </c>
      <c r="FH165" s="87" t="n">
        <f aca="false">IF(AND($U165&gt;FG$6,$U165&lt;=FH$6),+$T165,0)</f>
        <v>0</v>
      </c>
      <c r="FI165" s="87" t="n">
        <f aca="false">IF(AND($U165&gt;FH$6,$U165&lt;=FI$6),+$T165,0)</f>
        <v>0</v>
      </c>
      <c r="FJ165" s="87" t="n">
        <f aca="false">IF(AND($U165&gt;FI$6,$U165&lt;=FJ$6),+$T165,0)</f>
        <v>0</v>
      </c>
      <c r="FK165" s="87" t="n">
        <f aca="false">IF(AND($U165&gt;FJ$6,$U165&lt;=FK$6),+$T165,0)</f>
        <v>0</v>
      </c>
      <c r="FL165" s="87" t="n">
        <f aca="false">IF(AND($U165&gt;FK$6,$U165&lt;=FL$6),+$T165,0)</f>
        <v>0</v>
      </c>
      <c r="FM165" s="87" t="n">
        <f aca="false">IF(AND($U165&gt;FL$6,$U165&lt;=FM$6),+$T165,0)</f>
        <v>0</v>
      </c>
      <c r="FN165" s="87" t="n">
        <f aca="false">IF(AND($U165&gt;FM$6,$U165&lt;=FN$6),+$T165,0)</f>
        <v>0</v>
      </c>
      <c r="FO165" s="87" t="n">
        <f aca="false">IF(AND($U165&gt;FN$6,$U165&lt;=FO$6),+$T165,0)</f>
        <v>0</v>
      </c>
      <c r="FP165" s="87" t="n">
        <f aca="false">IF(AND($U165&gt;FO$6,$U165&lt;=FP$6),+$T165,0)</f>
        <v>0</v>
      </c>
      <c r="FQ165" s="87" t="n">
        <f aca="false">IF(AND($U165&gt;FP$6,$U165&lt;=FQ$6),+$T165,0)</f>
        <v>0</v>
      </c>
      <c r="FR165" s="87" t="n">
        <f aca="false">IF(AND($U165&gt;FQ$6,$U165&lt;=FR$6),+$T165,0)</f>
        <v>0</v>
      </c>
      <c r="FS165" s="87" t="n">
        <f aca="false">IF(AND($U165&gt;FR$6,$U165&lt;=FS$6),+$T165,0)</f>
        <v>0</v>
      </c>
      <c r="FT165" s="87" t="n">
        <f aca="false">IF(AND($U165&gt;FS$6,$U165&lt;=FT$6),+$T165,0)</f>
        <v>0</v>
      </c>
      <c r="FU165" s="87" t="n">
        <f aca="false">IF(AND($U165&gt;FT$6,$U165&lt;=FU$6),+$T165,0)</f>
        <v>0</v>
      </c>
      <c r="FV165" s="87" t="n">
        <f aca="false">IF(AND($U165&gt;FU$6,$U165&lt;=FV$6),+$T165,0)</f>
        <v>0</v>
      </c>
      <c r="FW165" s="87" t="n">
        <f aca="false">IF(AND($U165&gt;FV$6,$U165&lt;=FW$6),+$T165,0)</f>
        <v>0</v>
      </c>
      <c r="FX165" s="87" t="n">
        <f aca="false">IF(AND($U165&gt;FW$6,$U165&lt;=FX$6),+$T165,0)</f>
        <v>0</v>
      </c>
      <c r="FY165" s="87" t="n">
        <f aca="false">IF(AND($U165&gt;FX$6,$U165&lt;=FY$6),+$T165,0)</f>
        <v>0</v>
      </c>
      <c r="FZ165" s="87" t="n">
        <f aca="false">IF(AND($U165&gt;FY$6,$U165&lt;=FZ$6),+$T165,0)</f>
        <v>0</v>
      </c>
      <c r="GA165" s="87" t="n">
        <f aca="false">IF(AND($U165&gt;FZ$6,$U165&lt;=GA$6),+$T165,0)</f>
        <v>0</v>
      </c>
      <c r="GB165" s="87" t="n">
        <f aca="false">IF(AND($U165&gt;GA$6,$U165&lt;=GB$6),+$T165,0)</f>
        <v>0</v>
      </c>
      <c r="GC165" s="18"/>
      <c r="GD165" s="65" t="n">
        <f aca="false">SUM($X165:$GC165)</f>
        <v>1</v>
      </c>
      <c r="GE165" s="65" t="n">
        <f aca="false">+GD165-T165</f>
        <v>0</v>
      </c>
    </row>
    <row r="166" customFormat="false" ht="12.75" hidden="false" customHeight="false" outlineLevel="0" collapsed="false">
      <c r="B166" s="86" t="s">
        <v>260</v>
      </c>
      <c r="C166" s="97" t="s">
        <v>256</v>
      </c>
      <c r="D166" s="98" t="s">
        <v>280</v>
      </c>
      <c r="E166" s="0" t="s">
        <v>302</v>
      </c>
      <c r="F166" s="99" t="n">
        <v>37134</v>
      </c>
      <c r="H166" s="88" t="s">
        <v>398</v>
      </c>
      <c r="I166" s="44" t="s">
        <v>250</v>
      </c>
      <c r="J166" s="0" t="s">
        <v>256</v>
      </c>
      <c r="L166" s="101" t="s">
        <v>284</v>
      </c>
      <c r="M166" s="35"/>
      <c r="N166" s="35"/>
      <c r="O166" s="35"/>
      <c r="P166" s="35"/>
      <c r="Q166" s="35"/>
      <c r="R166" s="110" t="n">
        <v>11.25</v>
      </c>
      <c r="S166" s="101" t="s">
        <v>288</v>
      </c>
      <c r="T166" s="110" t="n">
        <v>11.25</v>
      </c>
      <c r="U166" s="104" t="n">
        <v>37256</v>
      </c>
      <c r="V166" s="18"/>
      <c r="X166" s="87" t="n">
        <f aca="false">IF(AND($U166&gt;W$6,$U166&lt;=X$6),+$T166,0)</f>
        <v>0</v>
      </c>
      <c r="Y166" s="87" t="n">
        <f aca="false">IF(AND($U166&gt;X$6,$U166&lt;=Y$6),+$T166,0)</f>
        <v>11.25</v>
      </c>
      <c r="Z166" s="87" t="n">
        <f aca="false">IF(AND($U166&gt;Y$6,$U166&lt;=Z$6),+$T166,0)</f>
        <v>0</v>
      </c>
      <c r="AA166" s="87" t="n">
        <f aca="false">IF(AND($U166&gt;Z$6,$U166&lt;=AA$6),+$T166,0)</f>
        <v>0</v>
      </c>
      <c r="AB166" s="87" t="n">
        <f aca="false">IF(AND($U166&gt;AA$6,$U166&lt;=AB$6),+$T166,0)</f>
        <v>0</v>
      </c>
      <c r="AC166" s="87" t="n">
        <f aca="false">IF(AND($U166&gt;AB$6,$U166&lt;=AC$6),+$T166,0)</f>
        <v>0</v>
      </c>
      <c r="AD166" s="87" t="n">
        <f aca="false">IF(AND($U166&gt;AC$6,$U166&lt;=AD$6),+$T166,0)</f>
        <v>0</v>
      </c>
      <c r="AE166" s="87" t="n">
        <f aca="false">IF(AND($U166&gt;AD$6,$U166&lt;=AE$6),+$T166,0)</f>
        <v>0</v>
      </c>
      <c r="AF166" s="87" t="n">
        <f aca="false">IF(AND($U166&gt;AE$6,$U166&lt;=AF$6),+$T166,0)</f>
        <v>0</v>
      </c>
      <c r="AG166" s="87" t="n">
        <f aca="false">IF(AND($U166&gt;AF$6,$U166&lt;=AG$6),+$T166,0)</f>
        <v>0</v>
      </c>
      <c r="AH166" s="87" t="n">
        <f aca="false">IF(AND($U166&gt;AG$6,$U166&lt;=AH$6),+$T166,0)</f>
        <v>0</v>
      </c>
      <c r="AI166" s="87" t="n">
        <f aca="false">IF(AND($U166&gt;AH$6,$U166&lt;=AI$6),+$T166,0)</f>
        <v>0</v>
      </c>
      <c r="AJ166" s="87" t="n">
        <f aca="false">IF(AND($U166&gt;AI$6,$U166&lt;=AJ$6),+$T166,0)</f>
        <v>0</v>
      </c>
      <c r="AK166" s="87" t="n">
        <f aca="false">IF(AND($U166&gt;AJ$6,$U166&lt;=AK$6),+$T166,0)</f>
        <v>0</v>
      </c>
      <c r="AL166" s="87" t="n">
        <f aca="false">IF(AND($U166&gt;AK$6,$U166&lt;=AL$6),+$T166,0)</f>
        <v>0</v>
      </c>
      <c r="AM166" s="87" t="n">
        <f aca="false">IF(AND($U166&gt;AL$6,$U166&lt;=AM$6),+$T166,0)</f>
        <v>0</v>
      </c>
      <c r="AN166" s="87" t="n">
        <f aca="false">IF(AND($U166&gt;AM$6,$U166&lt;=AN$6),+$T166,0)</f>
        <v>0</v>
      </c>
      <c r="AO166" s="87" t="n">
        <f aca="false">IF(AND($U166&gt;AN$6,$U166&lt;=AO$6),+$T166,0)</f>
        <v>0</v>
      </c>
      <c r="AP166" s="87" t="n">
        <f aca="false">IF(AND($U166&gt;AO$6,$U166&lt;=AP$6),+$T166,0)</f>
        <v>0</v>
      </c>
      <c r="AQ166" s="87" t="n">
        <f aca="false">IF(AND($U166&gt;AP$6,$U166&lt;=AQ$6),+$T166,0)</f>
        <v>0</v>
      </c>
      <c r="AR166" s="87" t="n">
        <f aca="false">IF(AND($U166&gt;AQ$6,$U166&lt;=AR$6),+$T166,0)</f>
        <v>0</v>
      </c>
      <c r="AS166" s="87" t="n">
        <f aca="false">IF(AND($U166&gt;AR$6,$U166&lt;=AS$6),+$T166,0)</f>
        <v>0</v>
      </c>
      <c r="AT166" s="87" t="n">
        <f aca="false">IF(AND($U166&gt;AS$6,$U166&lt;=AT$6),+$T166,0)</f>
        <v>0</v>
      </c>
      <c r="AU166" s="87" t="n">
        <f aca="false">IF(AND($U166&gt;AT$6,$U166&lt;=AU$6),+$T166,0)</f>
        <v>0</v>
      </c>
      <c r="AV166" s="87" t="n">
        <f aca="false">IF(AND($U166&gt;AU$6,$U166&lt;=AV$6),+$T166,0)</f>
        <v>0</v>
      </c>
      <c r="AW166" s="87" t="n">
        <f aca="false">IF(AND($U166&gt;AV$6,$U166&lt;=AW$6),+$T166,0)</f>
        <v>0</v>
      </c>
      <c r="AX166" s="87" t="n">
        <f aca="false">IF(AND($U166&gt;AW$6,$U166&lt;=AX$6),+$T166,0)</f>
        <v>0</v>
      </c>
      <c r="AY166" s="87" t="n">
        <f aca="false">IF(AND($U166&gt;AX$6,$U166&lt;=AY$6),+$T166,0)</f>
        <v>0</v>
      </c>
      <c r="AZ166" s="87" t="n">
        <f aca="false">IF(AND($U166&gt;AY$6,$U166&lt;=AZ$6),+$T166,0)</f>
        <v>0</v>
      </c>
      <c r="BA166" s="87" t="n">
        <f aca="false">IF(AND($U166&gt;AZ$6,$U166&lt;=BA$6),+$T166,0)</f>
        <v>0</v>
      </c>
      <c r="BB166" s="87" t="n">
        <f aca="false">IF(AND($U166&gt;BA$6,$U166&lt;=BB$6),+$T166,0)</f>
        <v>0</v>
      </c>
      <c r="BC166" s="87" t="n">
        <f aca="false">IF(AND($U166&gt;BB$6,$U166&lt;=BC$6),+$T166,0)</f>
        <v>0</v>
      </c>
      <c r="BD166" s="87" t="n">
        <f aca="false">IF(AND($U166&gt;BC$6,$U166&lt;=BD$6),+$T166,0)</f>
        <v>0</v>
      </c>
      <c r="BE166" s="87" t="n">
        <f aca="false">IF(AND($U166&gt;BD$6,$U166&lt;=BE$6),+$T166,0)</f>
        <v>0</v>
      </c>
      <c r="BF166" s="87" t="n">
        <f aca="false">IF(AND($U166&gt;BE$6,$U166&lt;=BF$6),+$T166,0)</f>
        <v>0</v>
      </c>
      <c r="BG166" s="87" t="n">
        <f aca="false">IF(AND($U166&gt;BF$6,$U166&lt;=BG$6),+$T166,0)</f>
        <v>0</v>
      </c>
      <c r="BH166" s="87" t="n">
        <f aca="false">IF(AND($U166&gt;BG$6,$U166&lt;=BH$6),+$T166,0)</f>
        <v>0</v>
      </c>
      <c r="BI166" s="87" t="n">
        <f aca="false">IF(AND($U166&gt;BH$6,$U166&lt;=BI$6),+$T166,0)</f>
        <v>0</v>
      </c>
      <c r="BJ166" s="87" t="n">
        <f aca="false">IF(AND($U166&gt;BI$6,$U166&lt;=BJ$6),+$T166,0)</f>
        <v>0</v>
      </c>
      <c r="BK166" s="87" t="n">
        <f aca="false">IF(AND($U166&gt;BJ$6,$U166&lt;=BK$6),+$T166,0)</f>
        <v>0</v>
      </c>
      <c r="BL166" s="87" t="n">
        <f aca="false">IF(AND($U166&gt;BK$6,$U166&lt;=BL$6),+$T166,0)</f>
        <v>0</v>
      </c>
      <c r="BM166" s="87" t="n">
        <f aca="false">IF(AND($U166&gt;BL$6,$U166&lt;=BM$6),+$T166,0)</f>
        <v>0</v>
      </c>
      <c r="BN166" s="87" t="n">
        <f aca="false">IF(AND($U166&gt;BM$6,$U166&lt;=BN$6),+$T166,0)</f>
        <v>0</v>
      </c>
      <c r="BO166" s="87" t="n">
        <f aca="false">IF(AND($U166&gt;BN$6,$U166&lt;=BO$6),+$T166,0)</f>
        <v>0</v>
      </c>
      <c r="BP166" s="87" t="n">
        <f aca="false">IF(AND($U166&gt;BO$6,$U166&lt;=BP$6),+$T166,0)</f>
        <v>0</v>
      </c>
      <c r="BQ166" s="87" t="n">
        <f aca="false">IF(AND($U166&gt;BP$6,$U166&lt;=BQ$6),+$T166,0)</f>
        <v>0</v>
      </c>
      <c r="BR166" s="87" t="n">
        <f aca="false">IF(AND($U166&gt;BQ$6,$U166&lt;=BR$6),+$T166,0)</f>
        <v>0</v>
      </c>
      <c r="BS166" s="87" t="n">
        <f aca="false">IF(AND($U166&gt;BR$6,$U166&lt;=BS$6),+$T166,0)</f>
        <v>0</v>
      </c>
      <c r="BT166" s="87" t="n">
        <f aca="false">IF(AND($U166&gt;BS$6,$U166&lt;=BT$6),+$T166,0)</f>
        <v>0</v>
      </c>
      <c r="BU166" s="87" t="n">
        <f aca="false">IF(AND($U166&gt;BT$6,$U166&lt;=BU$6),+$T166,0)</f>
        <v>0</v>
      </c>
      <c r="BV166" s="87" t="n">
        <f aca="false">IF(AND($U166&gt;BU$6,$U166&lt;=BV$6),+$T166,0)</f>
        <v>0</v>
      </c>
      <c r="BW166" s="87" t="n">
        <f aca="false">IF(AND($U166&gt;BV$6,$U166&lt;=BW$6),+$T166,0)</f>
        <v>0</v>
      </c>
      <c r="BX166" s="87" t="n">
        <f aca="false">IF(AND($U166&gt;BW$6,$U166&lt;=BX$6),+$T166,0)</f>
        <v>0</v>
      </c>
      <c r="BY166" s="87" t="n">
        <f aca="false">IF(AND($U166&gt;BX$6,$U166&lt;=BY$6),+$T166,0)</f>
        <v>0</v>
      </c>
      <c r="BZ166" s="87" t="n">
        <f aca="false">IF(AND($U166&gt;BY$6,$U166&lt;=BZ$6),+$T166,0)</f>
        <v>0</v>
      </c>
      <c r="CA166" s="87" t="n">
        <f aca="false">IF(AND($U166&gt;BZ$6,$U166&lt;=CA$6),+$T166,0)</f>
        <v>0</v>
      </c>
      <c r="CB166" s="87" t="n">
        <f aca="false">IF(AND($U166&gt;CA$6,$U166&lt;=CB$6),+$T166,0)</f>
        <v>0</v>
      </c>
      <c r="CC166" s="87" t="n">
        <f aca="false">IF(AND($U166&gt;CB$6,$U166&lt;=CC$6),+$T166,0)</f>
        <v>0</v>
      </c>
      <c r="CD166" s="87" t="n">
        <f aca="false">IF(AND($U166&gt;CC$6,$U166&lt;=CD$6),+$T166,0)</f>
        <v>0</v>
      </c>
      <c r="CE166" s="87" t="n">
        <f aca="false">IF(AND($U166&gt;CD$6,$U166&lt;=CE$6),+$T166,0)</f>
        <v>0</v>
      </c>
      <c r="CF166" s="87" t="n">
        <f aca="false">IF(AND($U166&gt;CE$6,$U166&lt;=CF$6),+$T166,0)</f>
        <v>0</v>
      </c>
      <c r="CG166" s="87" t="n">
        <f aca="false">IF(AND($U166&gt;CF$6,$U166&lt;=CG$6),+$T166,0)</f>
        <v>0</v>
      </c>
      <c r="CH166" s="87" t="n">
        <f aca="false">IF(AND($U166&gt;CG$6,$U166&lt;=CH$6),+$T166,0)</f>
        <v>0</v>
      </c>
      <c r="CI166" s="87" t="n">
        <f aca="false">IF(AND($U166&gt;CH$6,$U166&lt;=CI$6),+$T166,0)</f>
        <v>0</v>
      </c>
      <c r="CJ166" s="87" t="n">
        <f aca="false">IF(AND($U166&gt;CI$6,$U166&lt;=CJ$6),+$T166,0)</f>
        <v>0</v>
      </c>
      <c r="CK166" s="87" t="n">
        <f aca="false">IF(AND($U166&gt;CJ$6,$U166&lt;=CK$6),+$T166,0)</f>
        <v>0</v>
      </c>
      <c r="CL166" s="87" t="n">
        <f aca="false">IF(AND($U166&gt;CK$6,$U166&lt;=CL$6),+$T166,0)</f>
        <v>0</v>
      </c>
      <c r="CM166" s="87" t="n">
        <f aca="false">IF(AND($U166&gt;CL$6,$U166&lt;=CM$6),+$T166,0)</f>
        <v>0</v>
      </c>
      <c r="CN166" s="87" t="n">
        <f aca="false">IF(AND($U166&gt;CM$6,$U166&lt;=CN$6),+$T166,0)</f>
        <v>0</v>
      </c>
      <c r="CO166" s="87" t="n">
        <f aca="false">IF(AND($U166&gt;CN$6,$U166&lt;=CO$6),+$T166,0)</f>
        <v>0</v>
      </c>
      <c r="CP166" s="87" t="n">
        <f aca="false">IF(AND($U166&gt;CO$6,$U166&lt;=CP$6),+$T166,0)</f>
        <v>0</v>
      </c>
      <c r="CQ166" s="87" t="n">
        <f aca="false">IF(AND($U166&gt;CP$6,$U166&lt;=CQ$6),+$T166,0)</f>
        <v>0</v>
      </c>
      <c r="CR166" s="87" t="n">
        <f aca="false">IF(AND($U166&gt;CQ$6,$U166&lt;=CR$6),+$T166,0)</f>
        <v>0</v>
      </c>
      <c r="CS166" s="87" t="n">
        <f aca="false">IF(AND($U166&gt;CR$6,$U166&lt;=CS$6),+$T166,0)</f>
        <v>0</v>
      </c>
      <c r="CT166" s="87" t="n">
        <f aca="false">IF(AND($U166&gt;CS$6,$U166&lt;=CT$6),+$T166,0)</f>
        <v>0</v>
      </c>
      <c r="CU166" s="87" t="n">
        <f aca="false">IF(AND($U166&gt;CT$6,$U166&lt;=CU$6),+$T166,0)</f>
        <v>0</v>
      </c>
      <c r="CV166" s="87" t="n">
        <f aca="false">IF(AND($U166&gt;CU$6,$U166&lt;=CV$6),+$T166,0)</f>
        <v>0</v>
      </c>
      <c r="CW166" s="87" t="n">
        <f aca="false">IF(AND($U166&gt;CV$6,$U166&lt;=CW$6),+$T166,0)</f>
        <v>0</v>
      </c>
      <c r="CX166" s="87" t="n">
        <f aca="false">IF(AND($U166&gt;CW$6,$U166&lt;=CX$6),+$T166,0)</f>
        <v>0</v>
      </c>
      <c r="CY166" s="87" t="n">
        <f aca="false">IF(AND($U166&gt;CX$6,$U166&lt;=CY$6),+$T166,0)</f>
        <v>0</v>
      </c>
      <c r="CZ166" s="87" t="n">
        <f aca="false">IF(AND($U166&gt;CY$6,$U166&lt;=CZ$6),+$T166,0)</f>
        <v>0</v>
      </c>
      <c r="DA166" s="87" t="n">
        <f aca="false">IF(AND($U166&gt;CZ$6,$U166&lt;=DA$6),+$T166,0)</f>
        <v>0</v>
      </c>
      <c r="DB166" s="87" t="n">
        <f aca="false">IF(AND($U166&gt;DA$6,$U166&lt;=DB$6),+$T166,0)</f>
        <v>0</v>
      </c>
      <c r="DC166" s="87" t="n">
        <f aca="false">IF(AND($U166&gt;DB$6,$U166&lt;=DC$6),+$T166,0)</f>
        <v>0</v>
      </c>
      <c r="DD166" s="87" t="n">
        <f aca="false">IF(AND($U166&gt;DC$6,$U166&lt;=DD$6),+$T166,0)</f>
        <v>0</v>
      </c>
      <c r="DE166" s="87" t="n">
        <f aca="false">IF(AND($U166&gt;DD$6,$U166&lt;=DE$6),+$T166,0)</f>
        <v>0</v>
      </c>
      <c r="DF166" s="87" t="n">
        <f aca="false">IF(AND($U166&gt;DE$6,$U166&lt;=DF$6),+$T166,0)</f>
        <v>0</v>
      </c>
      <c r="DG166" s="87" t="n">
        <f aca="false">IF(AND($U166&gt;DF$6,$U166&lt;=DG$6),+$T166,0)</f>
        <v>0</v>
      </c>
      <c r="DH166" s="87" t="n">
        <f aca="false">IF(AND($U166&gt;DG$6,$U166&lt;=DH$6),+$T166,0)</f>
        <v>0</v>
      </c>
      <c r="DI166" s="87" t="n">
        <f aca="false">IF(AND($U166&gt;DH$6,$U166&lt;=DI$6),+$T166,0)</f>
        <v>0</v>
      </c>
      <c r="DJ166" s="87" t="n">
        <f aca="false">IF(AND($U166&gt;DI$6,$U166&lt;=DJ$6),+$T166,0)</f>
        <v>0</v>
      </c>
      <c r="DK166" s="87" t="n">
        <f aca="false">IF(AND($U166&gt;DJ$6,$U166&lt;=DK$6),+$T166,0)</f>
        <v>0</v>
      </c>
      <c r="DL166" s="87" t="n">
        <f aca="false">IF(AND($U166&gt;DK$6,$U166&lt;=DL$6),+$T166,0)</f>
        <v>0</v>
      </c>
      <c r="DM166" s="87" t="n">
        <f aca="false">IF(AND($U166&gt;DL$6,$U166&lt;=DM$6),+$T166,0)</f>
        <v>0</v>
      </c>
      <c r="DN166" s="87" t="n">
        <f aca="false">IF(AND($U166&gt;DM$6,$U166&lt;=DN$6),+$T166,0)</f>
        <v>0</v>
      </c>
      <c r="DO166" s="87" t="n">
        <f aca="false">IF(AND($U166&gt;DN$6,$U166&lt;=DO$6),+$T166,0)</f>
        <v>0</v>
      </c>
      <c r="DP166" s="87" t="n">
        <f aca="false">IF(AND($U166&gt;DO$6,$U166&lt;=DP$6),+$T166,0)</f>
        <v>0</v>
      </c>
      <c r="DQ166" s="87" t="n">
        <f aca="false">IF(AND($U166&gt;DP$6,$U166&lt;=DQ$6),+$T166,0)</f>
        <v>0</v>
      </c>
      <c r="DR166" s="87" t="n">
        <f aca="false">IF(AND($U166&gt;DQ$6,$U166&lt;=DR$6),+$T166,0)</f>
        <v>0</v>
      </c>
      <c r="DS166" s="87" t="n">
        <f aca="false">IF(AND($U166&gt;DR$6,$U166&lt;=DS$6),+$T166,0)</f>
        <v>0</v>
      </c>
      <c r="DT166" s="87" t="n">
        <f aca="false">IF(AND($U166&gt;DS$6,$U166&lt;=DT$6),+$T166,0)</f>
        <v>0</v>
      </c>
      <c r="DU166" s="87" t="n">
        <f aca="false">IF(AND($U166&gt;DT$6,$U166&lt;=DU$6),+$T166,0)</f>
        <v>0</v>
      </c>
      <c r="DV166" s="87" t="n">
        <f aca="false">IF(AND($U166&gt;DU$6,$U166&lt;=DV$6),+$T166,0)</f>
        <v>0</v>
      </c>
      <c r="DW166" s="87" t="n">
        <f aca="false">IF(AND($U166&gt;DV$6,$U166&lt;=DW$6),+$T166,0)</f>
        <v>0</v>
      </c>
      <c r="DX166" s="87" t="n">
        <f aca="false">IF(AND($U166&gt;DW$6,$U166&lt;=DX$6),+$T166,0)</f>
        <v>0</v>
      </c>
      <c r="DY166" s="87" t="n">
        <f aca="false">IF(AND($U166&gt;DX$6,$U166&lt;=DY$6),+$T166,0)</f>
        <v>0</v>
      </c>
      <c r="DZ166" s="87" t="n">
        <f aca="false">IF(AND($U166&gt;DY$6,$U166&lt;=DZ$6),+$T166,0)</f>
        <v>0</v>
      </c>
      <c r="EA166" s="87" t="n">
        <f aca="false">IF(AND($U166&gt;DZ$6,$U166&lt;=EA$6),+$T166,0)</f>
        <v>0</v>
      </c>
      <c r="EB166" s="87" t="n">
        <f aca="false">IF(AND($U166&gt;EA$6,$U166&lt;=EB$6),+$T166,0)</f>
        <v>0</v>
      </c>
      <c r="EC166" s="87" t="n">
        <f aca="false">IF(AND($U166&gt;EB$6,$U166&lt;=EC$6),+$T166,0)</f>
        <v>0</v>
      </c>
      <c r="ED166" s="87" t="n">
        <f aca="false">IF(AND($U166&gt;EC$6,$U166&lt;=ED$6),+$T166,0)</f>
        <v>0</v>
      </c>
      <c r="EE166" s="87" t="n">
        <f aca="false">IF(AND($U166&gt;ED$6,$U166&lt;=EE$6),+$T166,0)</f>
        <v>0</v>
      </c>
      <c r="EF166" s="87" t="n">
        <f aca="false">IF(AND($U166&gt;EE$6,$U166&lt;=EF$6),+$T166,0)</f>
        <v>0</v>
      </c>
      <c r="EG166" s="87" t="n">
        <f aca="false">IF(AND($U166&gt;EF$6,$U166&lt;=EG$6),+$T166,0)</f>
        <v>0</v>
      </c>
      <c r="EH166" s="87" t="n">
        <f aca="false">IF(AND($U166&gt;EG$6,$U166&lt;=EH$6),+$T166,0)</f>
        <v>0</v>
      </c>
      <c r="EI166" s="87" t="n">
        <f aca="false">IF(AND($U166&gt;EH$6,$U166&lt;=EI$6),+$T166,0)</f>
        <v>0</v>
      </c>
      <c r="EJ166" s="87" t="n">
        <f aca="false">IF(AND($U166&gt;EI$6,$U166&lt;=EJ$6),+$T166,0)</f>
        <v>0</v>
      </c>
      <c r="EK166" s="87" t="n">
        <f aca="false">IF(AND($U166&gt;EJ$6,$U166&lt;=EK$6),+$T166,0)</f>
        <v>0</v>
      </c>
      <c r="EL166" s="87" t="n">
        <f aca="false">IF(AND($U166&gt;EK$6,$U166&lt;=EL$6),+$T166,0)</f>
        <v>0</v>
      </c>
      <c r="EM166" s="87" t="n">
        <f aca="false">IF(AND($U166&gt;EL$6,$U166&lt;=EM$6),+$T166,0)</f>
        <v>0</v>
      </c>
      <c r="EN166" s="87" t="n">
        <f aca="false">IF(AND($U166&gt;EM$6,$U166&lt;=EN$6),+$T166,0)</f>
        <v>0</v>
      </c>
      <c r="EO166" s="87" t="n">
        <f aca="false">IF(AND($U166&gt;EN$6,$U166&lt;=EO$6),+$T166,0)</f>
        <v>0</v>
      </c>
      <c r="EP166" s="87" t="n">
        <f aca="false">IF(AND($U166&gt;EO$6,$U166&lt;=EP$6),+$T166,0)</f>
        <v>0</v>
      </c>
      <c r="EQ166" s="87" t="n">
        <f aca="false">IF(AND($U166&gt;EP$6,$U166&lt;=EQ$6),+$T166,0)</f>
        <v>0</v>
      </c>
      <c r="ER166" s="87" t="n">
        <f aca="false">IF(AND($U166&gt;EQ$6,$U166&lt;=ER$6),+$T166,0)</f>
        <v>0</v>
      </c>
      <c r="ES166" s="87" t="n">
        <f aca="false">IF(AND($U166&gt;ER$6,$U166&lt;=ES$6),+$T166,0)</f>
        <v>0</v>
      </c>
      <c r="ET166" s="87" t="n">
        <f aca="false">IF(AND($U166&gt;ES$6,$U166&lt;=ET$6),+$T166,0)</f>
        <v>0</v>
      </c>
      <c r="EU166" s="87" t="n">
        <f aca="false">IF(AND($U166&gt;ET$6,$U166&lt;=EU$6),+$T166,0)</f>
        <v>0</v>
      </c>
      <c r="EV166" s="87" t="n">
        <f aca="false">IF(AND($U166&gt;EU$6,$U166&lt;=EV$6),+$T166,0)</f>
        <v>0</v>
      </c>
      <c r="EW166" s="87" t="n">
        <f aca="false">IF(AND($U166&gt;EV$6,$U166&lt;=EW$6),+$T166,0)</f>
        <v>0</v>
      </c>
      <c r="EX166" s="87" t="n">
        <f aca="false">IF(AND($U166&gt;EW$6,$U166&lt;=EX$6),+$T166,0)</f>
        <v>0</v>
      </c>
      <c r="EY166" s="87" t="n">
        <f aca="false">IF(AND($U166&gt;EX$6,$U166&lt;=EY$6),+$T166,0)</f>
        <v>0</v>
      </c>
      <c r="EZ166" s="87" t="n">
        <f aca="false">IF(AND($U166&gt;EY$6,$U166&lt;=EZ$6),+$T166,0)</f>
        <v>0</v>
      </c>
      <c r="FA166" s="87" t="n">
        <f aca="false">IF(AND($U166&gt;EZ$6,$U166&lt;=FA$6),+$T166,0)</f>
        <v>0</v>
      </c>
      <c r="FB166" s="87" t="n">
        <f aca="false">IF(AND($U166&gt;FA$6,$U166&lt;=FB$6),+$T166,0)</f>
        <v>0</v>
      </c>
      <c r="FC166" s="87" t="n">
        <f aca="false">IF(AND($U166&gt;FB$6,$U166&lt;=FC$6),+$T166,0)</f>
        <v>0</v>
      </c>
      <c r="FD166" s="87" t="n">
        <f aca="false">IF(AND($U166&gt;FC$6,$U166&lt;=FD$6),+$T166,0)</f>
        <v>0</v>
      </c>
      <c r="FE166" s="87" t="n">
        <f aca="false">IF(AND($U166&gt;FD$6,$U166&lt;=FE$6),+$T166,0)</f>
        <v>0</v>
      </c>
      <c r="FF166" s="87" t="n">
        <f aca="false">IF(AND($U166&gt;FE$6,$U166&lt;=FF$6),+$T166,0)</f>
        <v>0</v>
      </c>
      <c r="FG166" s="87" t="n">
        <f aca="false">IF(AND($U166&gt;FF$6,$U166&lt;=FG$6),+$T166,0)</f>
        <v>0</v>
      </c>
      <c r="FH166" s="87" t="n">
        <f aca="false">IF(AND($U166&gt;FG$6,$U166&lt;=FH$6),+$T166,0)</f>
        <v>0</v>
      </c>
      <c r="FI166" s="87" t="n">
        <f aca="false">IF(AND($U166&gt;FH$6,$U166&lt;=FI$6),+$T166,0)</f>
        <v>0</v>
      </c>
      <c r="FJ166" s="87" t="n">
        <f aca="false">IF(AND($U166&gt;FI$6,$U166&lt;=FJ$6),+$T166,0)</f>
        <v>0</v>
      </c>
      <c r="FK166" s="87" t="n">
        <f aca="false">IF(AND($U166&gt;FJ$6,$U166&lt;=FK$6),+$T166,0)</f>
        <v>0</v>
      </c>
      <c r="FL166" s="87" t="n">
        <f aca="false">IF(AND($U166&gt;FK$6,$U166&lt;=FL$6),+$T166,0)</f>
        <v>0</v>
      </c>
      <c r="FM166" s="87" t="n">
        <f aca="false">IF(AND($U166&gt;FL$6,$U166&lt;=FM$6),+$T166,0)</f>
        <v>0</v>
      </c>
      <c r="FN166" s="87" t="n">
        <f aca="false">IF(AND($U166&gt;FM$6,$U166&lt;=FN$6),+$T166,0)</f>
        <v>0</v>
      </c>
      <c r="FO166" s="87" t="n">
        <f aca="false">IF(AND($U166&gt;FN$6,$U166&lt;=FO$6),+$T166,0)</f>
        <v>0</v>
      </c>
      <c r="FP166" s="87" t="n">
        <f aca="false">IF(AND($U166&gt;FO$6,$U166&lt;=FP$6),+$T166,0)</f>
        <v>0</v>
      </c>
      <c r="FQ166" s="87" t="n">
        <f aca="false">IF(AND($U166&gt;FP$6,$U166&lt;=FQ$6),+$T166,0)</f>
        <v>0</v>
      </c>
      <c r="FR166" s="87" t="n">
        <f aca="false">IF(AND($U166&gt;FQ$6,$U166&lt;=FR$6),+$T166,0)</f>
        <v>0</v>
      </c>
      <c r="FS166" s="87" t="n">
        <f aca="false">IF(AND($U166&gt;FR$6,$U166&lt;=FS$6),+$T166,0)</f>
        <v>0</v>
      </c>
      <c r="FT166" s="87" t="n">
        <f aca="false">IF(AND($U166&gt;FS$6,$U166&lt;=FT$6),+$T166,0)</f>
        <v>0</v>
      </c>
      <c r="FU166" s="87" t="n">
        <f aca="false">IF(AND($U166&gt;FT$6,$U166&lt;=FU$6),+$T166,0)</f>
        <v>0</v>
      </c>
      <c r="FV166" s="87" t="n">
        <f aca="false">IF(AND($U166&gt;FU$6,$U166&lt;=FV$6),+$T166,0)</f>
        <v>0</v>
      </c>
      <c r="FW166" s="87" t="n">
        <f aca="false">IF(AND($U166&gt;FV$6,$U166&lt;=FW$6),+$T166,0)</f>
        <v>0</v>
      </c>
      <c r="FX166" s="87" t="n">
        <f aca="false">IF(AND($U166&gt;FW$6,$U166&lt;=FX$6),+$T166,0)</f>
        <v>0</v>
      </c>
      <c r="FY166" s="87" t="n">
        <f aca="false">IF(AND($U166&gt;FX$6,$U166&lt;=FY$6),+$T166,0)</f>
        <v>0</v>
      </c>
      <c r="FZ166" s="87" t="n">
        <f aca="false">IF(AND($U166&gt;FY$6,$U166&lt;=FZ$6),+$T166,0)</f>
        <v>0</v>
      </c>
      <c r="GA166" s="87" t="n">
        <f aca="false">IF(AND($U166&gt;FZ$6,$U166&lt;=GA$6),+$T166,0)</f>
        <v>0</v>
      </c>
      <c r="GB166" s="87" t="n">
        <f aca="false">IF(AND($U166&gt;GA$6,$U166&lt;=GB$6),+$T166,0)</f>
        <v>0</v>
      </c>
      <c r="GC166" s="18"/>
      <c r="GD166" s="65" t="n">
        <f aca="false">SUM($X166:$GC166)</f>
        <v>11.25</v>
      </c>
      <c r="GE166" s="65" t="n">
        <f aca="false">+GD166-T166</f>
        <v>0</v>
      </c>
    </row>
    <row r="167" customFormat="false" ht="12.75" hidden="false" customHeight="false" outlineLevel="0" collapsed="false">
      <c r="B167" s="86" t="s">
        <v>260</v>
      </c>
      <c r="C167" s="97" t="s">
        <v>256</v>
      </c>
      <c r="D167" s="98" t="s">
        <v>295</v>
      </c>
      <c r="E167" s="0" t="s">
        <v>302</v>
      </c>
      <c r="F167" s="99" t="n">
        <v>37134</v>
      </c>
      <c r="H167" s="88" t="s">
        <v>398</v>
      </c>
      <c r="I167" s="44" t="s">
        <v>402</v>
      </c>
      <c r="J167" s="0" t="s">
        <v>256</v>
      </c>
      <c r="L167" s="101" t="s">
        <v>284</v>
      </c>
      <c r="M167" s="35"/>
      <c r="N167" s="35"/>
      <c r="O167" s="35"/>
      <c r="P167" s="35"/>
      <c r="Q167" s="35"/>
      <c r="R167" s="110"/>
      <c r="S167" s="101" t="s">
        <v>288</v>
      </c>
      <c r="T167" s="110"/>
      <c r="U167" s="104" t="n">
        <v>37256</v>
      </c>
      <c r="V167" s="18"/>
      <c r="X167" s="87" t="n">
        <f aca="false">IF(AND($U167&gt;W$6,$U167&lt;=X$6),+$T167,0)</f>
        <v>0</v>
      </c>
      <c r="Y167" s="87" t="n">
        <f aca="false">IF(AND($U167&gt;X$6,$U167&lt;=Y$6),+$T167,0)</f>
        <v>0</v>
      </c>
      <c r="Z167" s="87" t="n">
        <f aca="false">IF(AND($U167&gt;Y$6,$U167&lt;=Z$6),+$T167,0)</f>
        <v>0</v>
      </c>
      <c r="AA167" s="87" t="n">
        <f aca="false">IF(AND($U167&gt;Z$6,$U167&lt;=AA$6),+$T167,0)</f>
        <v>0</v>
      </c>
      <c r="AB167" s="87" t="n">
        <f aca="false">IF(AND($U167&gt;AA$6,$U167&lt;=AB$6),+$T167,0)</f>
        <v>0</v>
      </c>
      <c r="AC167" s="87" t="n">
        <f aca="false">IF(AND($U167&gt;AB$6,$U167&lt;=AC$6),+$T167,0)</f>
        <v>0</v>
      </c>
      <c r="AD167" s="87" t="n">
        <f aca="false">IF(AND($U167&gt;AC$6,$U167&lt;=AD$6),+$T167,0)</f>
        <v>0</v>
      </c>
      <c r="AE167" s="87" t="n">
        <f aca="false">IF(AND($U167&gt;AD$6,$U167&lt;=AE$6),+$T167,0)</f>
        <v>0</v>
      </c>
      <c r="AF167" s="87" t="n">
        <f aca="false">IF(AND($U167&gt;AE$6,$U167&lt;=AF$6),+$T167,0)</f>
        <v>0</v>
      </c>
      <c r="AG167" s="87" t="n">
        <f aca="false">IF(AND($U167&gt;AF$6,$U167&lt;=AG$6),+$T167,0)</f>
        <v>0</v>
      </c>
      <c r="AH167" s="87" t="n">
        <f aca="false">IF(AND($U167&gt;AG$6,$U167&lt;=AH$6),+$T167,0)</f>
        <v>0</v>
      </c>
      <c r="AI167" s="87" t="n">
        <f aca="false">IF(AND($U167&gt;AH$6,$U167&lt;=AI$6),+$T167,0)</f>
        <v>0</v>
      </c>
      <c r="AJ167" s="87" t="n">
        <f aca="false">IF(AND($U167&gt;AI$6,$U167&lt;=AJ$6),+$T167,0)</f>
        <v>0</v>
      </c>
      <c r="AK167" s="87" t="n">
        <f aca="false">IF(AND($U167&gt;AJ$6,$U167&lt;=AK$6),+$T167,0)</f>
        <v>0</v>
      </c>
      <c r="AL167" s="87" t="n">
        <f aca="false">IF(AND($U167&gt;AK$6,$U167&lt;=AL$6),+$T167,0)</f>
        <v>0</v>
      </c>
      <c r="AM167" s="87" t="n">
        <f aca="false">IF(AND($U167&gt;AL$6,$U167&lt;=AM$6),+$T167,0)</f>
        <v>0</v>
      </c>
      <c r="AN167" s="87" t="n">
        <f aca="false">IF(AND($U167&gt;AM$6,$U167&lt;=AN$6),+$T167,0)</f>
        <v>0</v>
      </c>
      <c r="AO167" s="87" t="n">
        <f aca="false">IF(AND($U167&gt;AN$6,$U167&lt;=AO$6),+$T167,0)</f>
        <v>0</v>
      </c>
      <c r="AP167" s="87" t="n">
        <f aca="false">IF(AND($U167&gt;AO$6,$U167&lt;=AP$6),+$T167,0)</f>
        <v>0</v>
      </c>
      <c r="AQ167" s="87" t="n">
        <f aca="false">IF(AND($U167&gt;AP$6,$U167&lt;=AQ$6),+$T167,0)</f>
        <v>0</v>
      </c>
      <c r="AR167" s="87" t="n">
        <f aca="false">IF(AND($U167&gt;AQ$6,$U167&lt;=AR$6),+$T167,0)</f>
        <v>0</v>
      </c>
      <c r="AS167" s="87" t="n">
        <f aca="false">IF(AND($U167&gt;AR$6,$U167&lt;=AS$6),+$T167,0)</f>
        <v>0</v>
      </c>
      <c r="AT167" s="87" t="n">
        <f aca="false">IF(AND($U167&gt;AS$6,$U167&lt;=AT$6),+$T167,0)</f>
        <v>0</v>
      </c>
      <c r="AU167" s="87" t="n">
        <f aca="false">IF(AND($U167&gt;AT$6,$U167&lt;=AU$6),+$T167,0)</f>
        <v>0</v>
      </c>
      <c r="AV167" s="87" t="n">
        <f aca="false">IF(AND($U167&gt;AU$6,$U167&lt;=AV$6),+$T167,0)</f>
        <v>0</v>
      </c>
      <c r="AW167" s="87" t="n">
        <f aca="false">IF(AND($U167&gt;AV$6,$U167&lt;=AW$6),+$T167,0)</f>
        <v>0</v>
      </c>
      <c r="AX167" s="87" t="n">
        <f aca="false">IF(AND($U167&gt;AW$6,$U167&lt;=AX$6),+$T167,0)</f>
        <v>0</v>
      </c>
      <c r="AY167" s="87" t="n">
        <f aca="false">IF(AND($U167&gt;AX$6,$U167&lt;=AY$6),+$T167,0)</f>
        <v>0</v>
      </c>
      <c r="AZ167" s="87" t="n">
        <f aca="false">IF(AND($U167&gt;AY$6,$U167&lt;=AZ$6),+$T167,0)</f>
        <v>0</v>
      </c>
      <c r="BA167" s="87" t="n">
        <f aca="false">IF(AND($U167&gt;AZ$6,$U167&lt;=BA$6),+$T167,0)</f>
        <v>0</v>
      </c>
      <c r="BB167" s="87" t="n">
        <f aca="false">IF(AND($U167&gt;BA$6,$U167&lt;=BB$6),+$T167,0)</f>
        <v>0</v>
      </c>
      <c r="BC167" s="87" t="n">
        <f aca="false">IF(AND($U167&gt;BB$6,$U167&lt;=BC$6),+$T167,0)</f>
        <v>0</v>
      </c>
      <c r="BD167" s="87" t="n">
        <f aca="false">IF(AND($U167&gt;BC$6,$U167&lt;=BD$6),+$T167,0)</f>
        <v>0</v>
      </c>
      <c r="BE167" s="87" t="n">
        <f aca="false">IF(AND($U167&gt;BD$6,$U167&lt;=BE$6),+$T167,0)</f>
        <v>0</v>
      </c>
      <c r="BF167" s="87" t="n">
        <f aca="false">IF(AND($U167&gt;BE$6,$U167&lt;=BF$6),+$T167,0)</f>
        <v>0</v>
      </c>
      <c r="BG167" s="87" t="n">
        <f aca="false">IF(AND($U167&gt;BF$6,$U167&lt;=BG$6),+$T167,0)</f>
        <v>0</v>
      </c>
      <c r="BH167" s="87" t="n">
        <f aca="false">IF(AND($U167&gt;BG$6,$U167&lt;=BH$6),+$T167,0)</f>
        <v>0</v>
      </c>
      <c r="BI167" s="87" t="n">
        <f aca="false">IF(AND($U167&gt;BH$6,$U167&lt;=BI$6),+$T167,0)</f>
        <v>0</v>
      </c>
      <c r="BJ167" s="87" t="n">
        <f aca="false">IF(AND($U167&gt;BI$6,$U167&lt;=BJ$6),+$T167,0)</f>
        <v>0</v>
      </c>
      <c r="BK167" s="87" t="n">
        <f aca="false">IF(AND($U167&gt;BJ$6,$U167&lt;=BK$6),+$T167,0)</f>
        <v>0</v>
      </c>
      <c r="BL167" s="87" t="n">
        <f aca="false">IF(AND($U167&gt;BK$6,$U167&lt;=BL$6),+$T167,0)</f>
        <v>0</v>
      </c>
      <c r="BM167" s="87" t="n">
        <f aca="false">IF(AND($U167&gt;BL$6,$U167&lt;=BM$6),+$T167,0)</f>
        <v>0</v>
      </c>
      <c r="BN167" s="87" t="n">
        <f aca="false">IF(AND($U167&gt;BM$6,$U167&lt;=BN$6),+$T167,0)</f>
        <v>0</v>
      </c>
      <c r="BO167" s="87" t="n">
        <f aca="false">IF(AND($U167&gt;BN$6,$U167&lt;=BO$6),+$T167,0)</f>
        <v>0</v>
      </c>
      <c r="BP167" s="87" t="n">
        <f aca="false">IF(AND($U167&gt;BO$6,$U167&lt;=BP$6),+$T167,0)</f>
        <v>0</v>
      </c>
      <c r="BQ167" s="87" t="n">
        <f aca="false">IF(AND($U167&gt;BP$6,$U167&lt;=BQ$6),+$T167,0)</f>
        <v>0</v>
      </c>
      <c r="BR167" s="87" t="n">
        <f aca="false">IF(AND($U167&gt;BQ$6,$U167&lt;=BR$6),+$T167,0)</f>
        <v>0</v>
      </c>
      <c r="BS167" s="87" t="n">
        <f aca="false">IF(AND($U167&gt;BR$6,$U167&lt;=BS$6),+$T167,0)</f>
        <v>0</v>
      </c>
      <c r="BT167" s="87" t="n">
        <f aca="false">IF(AND($U167&gt;BS$6,$U167&lt;=BT$6),+$T167,0)</f>
        <v>0</v>
      </c>
      <c r="BU167" s="87" t="n">
        <f aca="false">IF(AND($U167&gt;BT$6,$U167&lt;=BU$6),+$T167,0)</f>
        <v>0</v>
      </c>
      <c r="BV167" s="87" t="n">
        <f aca="false">IF(AND($U167&gt;BU$6,$U167&lt;=BV$6),+$T167,0)</f>
        <v>0</v>
      </c>
      <c r="BW167" s="87" t="n">
        <f aca="false">IF(AND($U167&gt;BV$6,$U167&lt;=BW$6),+$T167,0)</f>
        <v>0</v>
      </c>
      <c r="BX167" s="87" t="n">
        <f aca="false">IF(AND($U167&gt;BW$6,$U167&lt;=BX$6),+$T167,0)</f>
        <v>0</v>
      </c>
      <c r="BY167" s="87" t="n">
        <f aca="false">IF(AND($U167&gt;BX$6,$U167&lt;=BY$6),+$T167,0)</f>
        <v>0</v>
      </c>
      <c r="BZ167" s="87" t="n">
        <f aca="false">IF(AND($U167&gt;BY$6,$U167&lt;=BZ$6),+$T167,0)</f>
        <v>0</v>
      </c>
      <c r="CA167" s="87" t="n">
        <f aca="false">IF(AND($U167&gt;BZ$6,$U167&lt;=CA$6),+$T167,0)</f>
        <v>0</v>
      </c>
      <c r="CB167" s="87" t="n">
        <f aca="false">IF(AND($U167&gt;CA$6,$U167&lt;=CB$6),+$T167,0)</f>
        <v>0</v>
      </c>
      <c r="CC167" s="87" t="n">
        <f aca="false">IF(AND($U167&gt;CB$6,$U167&lt;=CC$6),+$T167,0)</f>
        <v>0</v>
      </c>
      <c r="CD167" s="87" t="n">
        <f aca="false">IF(AND($U167&gt;CC$6,$U167&lt;=CD$6),+$T167,0)</f>
        <v>0</v>
      </c>
      <c r="CE167" s="87" t="n">
        <f aca="false">IF(AND($U167&gt;CD$6,$U167&lt;=CE$6),+$T167,0)</f>
        <v>0</v>
      </c>
      <c r="CF167" s="87" t="n">
        <f aca="false">IF(AND($U167&gt;CE$6,$U167&lt;=CF$6),+$T167,0)</f>
        <v>0</v>
      </c>
      <c r="CG167" s="87" t="n">
        <f aca="false">IF(AND($U167&gt;CF$6,$U167&lt;=CG$6),+$T167,0)</f>
        <v>0</v>
      </c>
      <c r="CH167" s="87" t="n">
        <f aca="false">IF(AND($U167&gt;CG$6,$U167&lt;=CH$6),+$T167,0)</f>
        <v>0</v>
      </c>
      <c r="CI167" s="87" t="n">
        <f aca="false">IF(AND($U167&gt;CH$6,$U167&lt;=CI$6),+$T167,0)</f>
        <v>0</v>
      </c>
      <c r="CJ167" s="87" t="n">
        <f aca="false">IF(AND($U167&gt;CI$6,$U167&lt;=CJ$6),+$T167,0)</f>
        <v>0</v>
      </c>
      <c r="CK167" s="87" t="n">
        <f aca="false">IF(AND($U167&gt;CJ$6,$U167&lt;=CK$6),+$T167,0)</f>
        <v>0</v>
      </c>
      <c r="CL167" s="87" t="n">
        <f aca="false">IF(AND($U167&gt;CK$6,$U167&lt;=CL$6),+$T167,0)</f>
        <v>0</v>
      </c>
      <c r="CM167" s="87" t="n">
        <f aca="false">IF(AND($U167&gt;CL$6,$U167&lt;=CM$6),+$T167,0)</f>
        <v>0</v>
      </c>
      <c r="CN167" s="87" t="n">
        <f aca="false">IF(AND($U167&gt;CM$6,$U167&lt;=CN$6),+$T167,0)</f>
        <v>0</v>
      </c>
      <c r="CO167" s="87" t="n">
        <f aca="false">IF(AND($U167&gt;CN$6,$U167&lt;=CO$6),+$T167,0)</f>
        <v>0</v>
      </c>
      <c r="CP167" s="87" t="n">
        <f aca="false">IF(AND($U167&gt;CO$6,$U167&lt;=CP$6),+$T167,0)</f>
        <v>0</v>
      </c>
      <c r="CQ167" s="87" t="n">
        <f aca="false">IF(AND($U167&gt;CP$6,$U167&lt;=CQ$6),+$T167,0)</f>
        <v>0</v>
      </c>
      <c r="CR167" s="87" t="n">
        <f aca="false">IF(AND($U167&gt;CQ$6,$U167&lt;=CR$6),+$T167,0)</f>
        <v>0</v>
      </c>
      <c r="CS167" s="87" t="n">
        <f aca="false">IF(AND($U167&gt;CR$6,$U167&lt;=CS$6),+$T167,0)</f>
        <v>0</v>
      </c>
      <c r="CT167" s="87" t="n">
        <f aca="false">IF(AND($U167&gt;CS$6,$U167&lt;=CT$6),+$T167,0)</f>
        <v>0</v>
      </c>
      <c r="CU167" s="87" t="n">
        <f aca="false">IF(AND($U167&gt;CT$6,$U167&lt;=CU$6),+$T167,0)</f>
        <v>0</v>
      </c>
      <c r="CV167" s="87" t="n">
        <f aca="false">IF(AND($U167&gt;CU$6,$U167&lt;=CV$6),+$T167,0)</f>
        <v>0</v>
      </c>
      <c r="CW167" s="87" t="n">
        <f aca="false">IF(AND($U167&gt;CV$6,$U167&lt;=CW$6),+$T167,0)</f>
        <v>0</v>
      </c>
      <c r="CX167" s="87" t="n">
        <f aca="false">IF(AND($U167&gt;CW$6,$U167&lt;=CX$6),+$T167,0)</f>
        <v>0</v>
      </c>
      <c r="CY167" s="87" t="n">
        <f aca="false">IF(AND($U167&gt;CX$6,$U167&lt;=CY$6),+$T167,0)</f>
        <v>0</v>
      </c>
      <c r="CZ167" s="87" t="n">
        <f aca="false">IF(AND($U167&gt;CY$6,$U167&lt;=CZ$6),+$T167,0)</f>
        <v>0</v>
      </c>
      <c r="DA167" s="87" t="n">
        <f aca="false">IF(AND($U167&gt;CZ$6,$U167&lt;=DA$6),+$T167,0)</f>
        <v>0</v>
      </c>
      <c r="DB167" s="87" t="n">
        <f aca="false">IF(AND($U167&gt;DA$6,$U167&lt;=DB$6),+$T167,0)</f>
        <v>0</v>
      </c>
      <c r="DC167" s="87" t="n">
        <f aca="false">IF(AND($U167&gt;DB$6,$U167&lt;=DC$6),+$T167,0)</f>
        <v>0</v>
      </c>
      <c r="DD167" s="87" t="n">
        <f aca="false">IF(AND($U167&gt;DC$6,$U167&lt;=DD$6),+$T167,0)</f>
        <v>0</v>
      </c>
      <c r="DE167" s="87" t="n">
        <f aca="false">IF(AND($U167&gt;DD$6,$U167&lt;=DE$6),+$T167,0)</f>
        <v>0</v>
      </c>
      <c r="DF167" s="87" t="n">
        <f aca="false">IF(AND($U167&gt;DE$6,$U167&lt;=DF$6),+$T167,0)</f>
        <v>0</v>
      </c>
      <c r="DG167" s="87" t="n">
        <f aca="false">IF(AND($U167&gt;DF$6,$U167&lt;=DG$6),+$T167,0)</f>
        <v>0</v>
      </c>
      <c r="DH167" s="87" t="n">
        <f aca="false">IF(AND($U167&gt;DG$6,$U167&lt;=DH$6),+$T167,0)</f>
        <v>0</v>
      </c>
      <c r="DI167" s="87" t="n">
        <f aca="false">IF(AND($U167&gt;DH$6,$U167&lt;=DI$6),+$T167,0)</f>
        <v>0</v>
      </c>
      <c r="DJ167" s="87" t="n">
        <f aca="false">IF(AND($U167&gt;DI$6,$U167&lt;=DJ$6),+$T167,0)</f>
        <v>0</v>
      </c>
      <c r="DK167" s="87" t="n">
        <f aca="false">IF(AND($U167&gt;DJ$6,$U167&lt;=DK$6),+$T167,0)</f>
        <v>0</v>
      </c>
      <c r="DL167" s="87" t="n">
        <f aca="false">IF(AND($U167&gt;DK$6,$U167&lt;=DL$6),+$T167,0)</f>
        <v>0</v>
      </c>
      <c r="DM167" s="87" t="n">
        <f aca="false">IF(AND($U167&gt;DL$6,$U167&lt;=DM$6),+$T167,0)</f>
        <v>0</v>
      </c>
      <c r="DN167" s="87" t="n">
        <f aca="false">IF(AND($U167&gt;DM$6,$U167&lt;=DN$6),+$T167,0)</f>
        <v>0</v>
      </c>
      <c r="DO167" s="87" t="n">
        <f aca="false">IF(AND($U167&gt;DN$6,$U167&lt;=DO$6),+$T167,0)</f>
        <v>0</v>
      </c>
      <c r="DP167" s="87" t="n">
        <f aca="false">IF(AND($U167&gt;DO$6,$U167&lt;=DP$6),+$T167,0)</f>
        <v>0</v>
      </c>
      <c r="DQ167" s="87" t="n">
        <f aca="false">IF(AND($U167&gt;DP$6,$U167&lt;=DQ$6),+$T167,0)</f>
        <v>0</v>
      </c>
      <c r="DR167" s="87" t="n">
        <f aca="false">IF(AND($U167&gt;DQ$6,$U167&lt;=DR$6),+$T167,0)</f>
        <v>0</v>
      </c>
      <c r="DS167" s="87" t="n">
        <f aca="false">IF(AND($U167&gt;DR$6,$U167&lt;=DS$6),+$T167,0)</f>
        <v>0</v>
      </c>
      <c r="DT167" s="87" t="n">
        <f aca="false">IF(AND($U167&gt;DS$6,$U167&lt;=DT$6),+$T167,0)</f>
        <v>0</v>
      </c>
      <c r="DU167" s="87" t="n">
        <f aca="false">IF(AND($U167&gt;DT$6,$U167&lt;=DU$6),+$T167,0)</f>
        <v>0</v>
      </c>
      <c r="DV167" s="87" t="n">
        <f aca="false">IF(AND($U167&gt;DU$6,$U167&lt;=DV$6),+$T167,0)</f>
        <v>0</v>
      </c>
      <c r="DW167" s="87" t="n">
        <f aca="false">IF(AND($U167&gt;DV$6,$U167&lt;=DW$6),+$T167,0)</f>
        <v>0</v>
      </c>
      <c r="DX167" s="87" t="n">
        <f aca="false">IF(AND($U167&gt;DW$6,$U167&lt;=DX$6),+$T167,0)</f>
        <v>0</v>
      </c>
      <c r="DY167" s="87" t="n">
        <f aca="false">IF(AND($U167&gt;DX$6,$U167&lt;=DY$6),+$T167,0)</f>
        <v>0</v>
      </c>
      <c r="DZ167" s="87" t="n">
        <f aca="false">IF(AND($U167&gt;DY$6,$U167&lt;=DZ$6),+$T167,0)</f>
        <v>0</v>
      </c>
      <c r="EA167" s="87" t="n">
        <f aca="false">IF(AND($U167&gt;DZ$6,$U167&lt;=EA$6),+$T167,0)</f>
        <v>0</v>
      </c>
      <c r="EB167" s="87" t="n">
        <f aca="false">IF(AND($U167&gt;EA$6,$U167&lt;=EB$6),+$T167,0)</f>
        <v>0</v>
      </c>
      <c r="EC167" s="87" t="n">
        <f aca="false">IF(AND($U167&gt;EB$6,$U167&lt;=EC$6),+$T167,0)</f>
        <v>0</v>
      </c>
      <c r="ED167" s="87" t="n">
        <f aca="false">IF(AND($U167&gt;EC$6,$U167&lt;=ED$6),+$T167,0)</f>
        <v>0</v>
      </c>
      <c r="EE167" s="87" t="n">
        <f aca="false">IF(AND($U167&gt;ED$6,$U167&lt;=EE$6),+$T167,0)</f>
        <v>0</v>
      </c>
      <c r="EF167" s="87" t="n">
        <f aca="false">IF(AND($U167&gt;EE$6,$U167&lt;=EF$6),+$T167,0)</f>
        <v>0</v>
      </c>
      <c r="EG167" s="87" t="n">
        <f aca="false">IF(AND($U167&gt;EF$6,$U167&lt;=EG$6),+$T167,0)</f>
        <v>0</v>
      </c>
      <c r="EH167" s="87" t="n">
        <f aca="false">IF(AND($U167&gt;EG$6,$U167&lt;=EH$6),+$T167,0)</f>
        <v>0</v>
      </c>
      <c r="EI167" s="87" t="n">
        <f aca="false">IF(AND($U167&gt;EH$6,$U167&lt;=EI$6),+$T167,0)</f>
        <v>0</v>
      </c>
      <c r="EJ167" s="87" t="n">
        <f aca="false">IF(AND($U167&gt;EI$6,$U167&lt;=EJ$6),+$T167,0)</f>
        <v>0</v>
      </c>
      <c r="EK167" s="87" t="n">
        <f aca="false">IF(AND($U167&gt;EJ$6,$U167&lt;=EK$6),+$T167,0)</f>
        <v>0</v>
      </c>
      <c r="EL167" s="87" t="n">
        <f aca="false">IF(AND($U167&gt;EK$6,$U167&lt;=EL$6),+$T167,0)</f>
        <v>0</v>
      </c>
      <c r="EM167" s="87" t="n">
        <f aca="false">IF(AND($U167&gt;EL$6,$U167&lt;=EM$6),+$T167,0)</f>
        <v>0</v>
      </c>
      <c r="EN167" s="87" t="n">
        <f aca="false">IF(AND($U167&gt;EM$6,$U167&lt;=EN$6),+$T167,0)</f>
        <v>0</v>
      </c>
      <c r="EO167" s="87" t="n">
        <f aca="false">IF(AND($U167&gt;EN$6,$U167&lt;=EO$6),+$T167,0)</f>
        <v>0</v>
      </c>
      <c r="EP167" s="87" t="n">
        <f aca="false">IF(AND($U167&gt;EO$6,$U167&lt;=EP$6),+$T167,0)</f>
        <v>0</v>
      </c>
      <c r="EQ167" s="87" t="n">
        <f aca="false">IF(AND($U167&gt;EP$6,$U167&lt;=EQ$6),+$T167,0)</f>
        <v>0</v>
      </c>
      <c r="ER167" s="87" t="n">
        <f aca="false">IF(AND($U167&gt;EQ$6,$U167&lt;=ER$6),+$T167,0)</f>
        <v>0</v>
      </c>
      <c r="ES167" s="87" t="n">
        <f aca="false">IF(AND($U167&gt;ER$6,$U167&lt;=ES$6),+$T167,0)</f>
        <v>0</v>
      </c>
      <c r="ET167" s="87" t="n">
        <f aca="false">IF(AND($U167&gt;ES$6,$U167&lt;=ET$6),+$T167,0)</f>
        <v>0</v>
      </c>
      <c r="EU167" s="87" t="n">
        <f aca="false">IF(AND($U167&gt;ET$6,$U167&lt;=EU$6),+$T167,0)</f>
        <v>0</v>
      </c>
      <c r="EV167" s="87" t="n">
        <f aca="false">IF(AND($U167&gt;EU$6,$U167&lt;=EV$6),+$T167,0)</f>
        <v>0</v>
      </c>
      <c r="EW167" s="87" t="n">
        <f aca="false">IF(AND($U167&gt;EV$6,$U167&lt;=EW$6),+$T167,0)</f>
        <v>0</v>
      </c>
      <c r="EX167" s="87" t="n">
        <f aca="false">IF(AND($U167&gt;EW$6,$U167&lt;=EX$6),+$T167,0)</f>
        <v>0</v>
      </c>
      <c r="EY167" s="87" t="n">
        <f aca="false">IF(AND($U167&gt;EX$6,$U167&lt;=EY$6),+$T167,0)</f>
        <v>0</v>
      </c>
      <c r="EZ167" s="87" t="n">
        <f aca="false">IF(AND($U167&gt;EY$6,$U167&lt;=EZ$6),+$T167,0)</f>
        <v>0</v>
      </c>
      <c r="FA167" s="87" t="n">
        <f aca="false">IF(AND($U167&gt;EZ$6,$U167&lt;=FA$6),+$T167,0)</f>
        <v>0</v>
      </c>
      <c r="FB167" s="87" t="n">
        <f aca="false">IF(AND($U167&gt;FA$6,$U167&lt;=FB$6),+$T167,0)</f>
        <v>0</v>
      </c>
      <c r="FC167" s="87" t="n">
        <f aca="false">IF(AND($U167&gt;FB$6,$U167&lt;=FC$6),+$T167,0)</f>
        <v>0</v>
      </c>
      <c r="FD167" s="87" t="n">
        <f aca="false">IF(AND($U167&gt;FC$6,$U167&lt;=FD$6),+$T167,0)</f>
        <v>0</v>
      </c>
      <c r="FE167" s="87" t="n">
        <f aca="false">IF(AND($U167&gt;FD$6,$U167&lt;=FE$6),+$T167,0)</f>
        <v>0</v>
      </c>
      <c r="FF167" s="87" t="n">
        <f aca="false">IF(AND($U167&gt;FE$6,$U167&lt;=FF$6),+$T167,0)</f>
        <v>0</v>
      </c>
      <c r="FG167" s="87" t="n">
        <f aca="false">IF(AND($U167&gt;FF$6,$U167&lt;=FG$6),+$T167,0)</f>
        <v>0</v>
      </c>
      <c r="FH167" s="87" t="n">
        <f aca="false">IF(AND($U167&gt;FG$6,$U167&lt;=FH$6),+$T167,0)</f>
        <v>0</v>
      </c>
      <c r="FI167" s="87" t="n">
        <f aca="false">IF(AND($U167&gt;FH$6,$U167&lt;=FI$6),+$T167,0)</f>
        <v>0</v>
      </c>
      <c r="FJ167" s="87" t="n">
        <f aca="false">IF(AND($U167&gt;FI$6,$U167&lt;=FJ$6),+$T167,0)</f>
        <v>0</v>
      </c>
      <c r="FK167" s="87" t="n">
        <f aca="false">IF(AND($U167&gt;FJ$6,$U167&lt;=FK$6),+$T167,0)</f>
        <v>0</v>
      </c>
      <c r="FL167" s="87" t="n">
        <f aca="false">IF(AND($U167&gt;FK$6,$U167&lt;=FL$6),+$T167,0)</f>
        <v>0</v>
      </c>
      <c r="FM167" s="87" t="n">
        <f aca="false">IF(AND($U167&gt;FL$6,$U167&lt;=FM$6),+$T167,0)</f>
        <v>0</v>
      </c>
      <c r="FN167" s="87" t="n">
        <f aca="false">IF(AND($U167&gt;FM$6,$U167&lt;=FN$6),+$T167,0)</f>
        <v>0</v>
      </c>
      <c r="FO167" s="87" t="n">
        <f aca="false">IF(AND($U167&gt;FN$6,$U167&lt;=FO$6),+$T167,0)</f>
        <v>0</v>
      </c>
      <c r="FP167" s="87" t="n">
        <f aca="false">IF(AND($U167&gt;FO$6,$U167&lt;=FP$6),+$T167,0)</f>
        <v>0</v>
      </c>
      <c r="FQ167" s="87" t="n">
        <f aca="false">IF(AND($U167&gt;FP$6,$U167&lt;=FQ$6),+$T167,0)</f>
        <v>0</v>
      </c>
      <c r="FR167" s="87" t="n">
        <f aca="false">IF(AND($U167&gt;FQ$6,$U167&lt;=FR$6),+$T167,0)</f>
        <v>0</v>
      </c>
      <c r="FS167" s="87" t="n">
        <f aca="false">IF(AND($U167&gt;FR$6,$U167&lt;=FS$6),+$T167,0)</f>
        <v>0</v>
      </c>
      <c r="FT167" s="87" t="n">
        <f aca="false">IF(AND($U167&gt;FS$6,$U167&lt;=FT$6),+$T167,0)</f>
        <v>0</v>
      </c>
      <c r="FU167" s="87" t="n">
        <f aca="false">IF(AND($U167&gt;FT$6,$U167&lt;=FU$6),+$T167,0)</f>
        <v>0</v>
      </c>
      <c r="FV167" s="87" t="n">
        <f aca="false">IF(AND($U167&gt;FU$6,$U167&lt;=FV$6),+$T167,0)</f>
        <v>0</v>
      </c>
      <c r="FW167" s="87" t="n">
        <f aca="false">IF(AND($U167&gt;FV$6,$U167&lt;=FW$6),+$T167,0)</f>
        <v>0</v>
      </c>
      <c r="FX167" s="87" t="n">
        <f aca="false">IF(AND($U167&gt;FW$6,$U167&lt;=FX$6),+$T167,0)</f>
        <v>0</v>
      </c>
      <c r="FY167" s="87" t="n">
        <f aca="false">IF(AND($U167&gt;FX$6,$U167&lt;=FY$6),+$T167,0)</f>
        <v>0</v>
      </c>
      <c r="FZ167" s="87" t="n">
        <f aca="false">IF(AND($U167&gt;FY$6,$U167&lt;=FZ$6),+$T167,0)</f>
        <v>0</v>
      </c>
      <c r="GA167" s="87" t="n">
        <f aca="false">IF(AND($U167&gt;FZ$6,$U167&lt;=GA$6),+$T167,0)</f>
        <v>0</v>
      </c>
      <c r="GB167" s="87" t="n">
        <f aca="false">IF(AND($U167&gt;GA$6,$U167&lt;=GB$6),+$T167,0)</f>
        <v>0</v>
      </c>
      <c r="GC167" s="18"/>
      <c r="GD167" s="65" t="n">
        <f aca="false">SUM($X167:$GC167)</f>
        <v>0</v>
      </c>
      <c r="GE167" s="65" t="n">
        <f aca="false">+GD167-T167</f>
        <v>0</v>
      </c>
    </row>
    <row r="168" customFormat="false" ht="12.75" hidden="false" customHeight="false" outlineLevel="0" collapsed="false">
      <c r="B168" s="86" t="s">
        <v>260</v>
      </c>
      <c r="C168" s="97" t="s">
        <v>256</v>
      </c>
      <c r="D168" s="98" t="s">
        <v>295</v>
      </c>
      <c r="E168" s="0" t="s">
        <v>302</v>
      </c>
      <c r="F168" s="99" t="n">
        <v>37134</v>
      </c>
      <c r="H168" s="88" t="s">
        <v>398</v>
      </c>
      <c r="I168" s="44" t="s">
        <v>403</v>
      </c>
      <c r="J168" s="0" t="s">
        <v>256</v>
      </c>
      <c r="L168" s="101" t="s">
        <v>284</v>
      </c>
      <c r="M168" s="35"/>
      <c r="N168" s="35"/>
      <c r="O168" s="35"/>
      <c r="P168" s="35"/>
      <c r="Q168" s="35"/>
      <c r="R168" s="110" t="n">
        <v>1678.558</v>
      </c>
      <c r="S168" s="101" t="s">
        <v>288</v>
      </c>
      <c r="T168" s="110"/>
      <c r="U168" s="104" t="n">
        <v>37256</v>
      </c>
      <c r="V168" s="18"/>
      <c r="X168" s="87" t="n">
        <f aca="false">IF(AND($U168&gt;W$6,$U168&lt;=X$6),+$T168,0)</f>
        <v>0</v>
      </c>
      <c r="Y168" s="87" t="n">
        <f aca="false">IF(AND($U168&gt;X$6,$U168&lt;=Y$6),+$T168,0)</f>
        <v>0</v>
      </c>
      <c r="Z168" s="87" t="n">
        <f aca="false">IF(AND($U168&gt;Y$6,$U168&lt;=Z$6),+$T168,0)</f>
        <v>0</v>
      </c>
      <c r="AA168" s="87" t="n">
        <f aca="false">IF(AND($U168&gt;Z$6,$U168&lt;=AA$6),+$T168,0)</f>
        <v>0</v>
      </c>
      <c r="AB168" s="87" t="n">
        <f aca="false">IF(AND($U168&gt;AA$6,$U168&lt;=AB$6),+$T168,0)</f>
        <v>0</v>
      </c>
      <c r="AC168" s="87" t="n">
        <f aca="false">IF(AND($U168&gt;AB$6,$U168&lt;=AC$6),+$T168,0)</f>
        <v>0</v>
      </c>
      <c r="AD168" s="87" t="n">
        <f aca="false">IF(AND($U168&gt;AC$6,$U168&lt;=AD$6),+$T168,0)</f>
        <v>0</v>
      </c>
      <c r="AE168" s="87" t="n">
        <f aca="false">IF(AND($U168&gt;AD$6,$U168&lt;=AE$6),+$T168,0)</f>
        <v>0</v>
      </c>
      <c r="AF168" s="87" t="n">
        <f aca="false">IF(AND($U168&gt;AE$6,$U168&lt;=AF$6),+$T168,0)</f>
        <v>0</v>
      </c>
      <c r="AG168" s="87" t="n">
        <f aca="false">IF(AND($U168&gt;AF$6,$U168&lt;=AG$6),+$T168,0)</f>
        <v>0</v>
      </c>
      <c r="AH168" s="87" t="n">
        <f aca="false">IF(AND($U168&gt;AG$6,$U168&lt;=AH$6),+$T168,0)</f>
        <v>0</v>
      </c>
      <c r="AI168" s="87" t="n">
        <f aca="false">IF(AND($U168&gt;AH$6,$U168&lt;=AI$6),+$T168,0)</f>
        <v>0</v>
      </c>
      <c r="AJ168" s="87" t="n">
        <f aca="false">IF(AND($U168&gt;AI$6,$U168&lt;=AJ$6),+$T168,0)</f>
        <v>0</v>
      </c>
      <c r="AK168" s="87" t="n">
        <f aca="false">IF(AND($U168&gt;AJ$6,$U168&lt;=AK$6),+$T168,0)</f>
        <v>0</v>
      </c>
      <c r="AL168" s="87" t="n">
        <f aca="false">IF(AND($U168&gt;AK$6,$U168&lt;=AL$6),+$T168,0)</f>
        <v>0</v>
      </c>
      <c r="AM168" s="87" t="n">
        <f aca="false">IF(AND($U168&gt;AL$6,$U168&lt;=AM$6),+$T168,0)</f>
        <v>0</v>
      </c>
      <c r="AN168" s="87" t="n">
        <f aca="false">IF(AND($U168&gt;AM$6,$U168&lt;=AN$6),+$T168,0)</f>
        <v>0</v>
      </c>
      <c r="AO168" s="87" t="n">
        <f aca="false">IF(AND($U168&gt;AN$6,$U168&lt;=AO$6),+$T168,0)</f>
        <v>0</v>
      </c>
      <c r="AP168" s="87" t="n">
        <f aca="false">IF(AND($U168&gt;AO$6,$U168&lt;=AP$6),+$T168,0)</f>
        <v>0</v>
      </c>
      <c r="AQ168" s="87" t="n">
        <f aca="false">IF(AND($U168&gt;AP$6,$U168&lt;=AQ$6),+$T168,0)</f>
        <v>0</v>
      </c>
      <c r="AR168" s="87" t="n">
        <f aca="false">IF(AND($U168&gt;AQ$6,$U168&lt;=AR$6),+$T168,0)</f>
        <v>0</v>
      </c>
      <c r="AS168" s="87" t="n">
        <f aca="false">IF(AND($U168&gt;AR$6,$U168&lt;=AS$6),+$T168,0)</f>
        <v>0</v>
      </c>
      <c r="AT168" s="87" t="n">
        <f aca="false">IF(AND($U168&gt;AS$6,$U168&lt;=AT$6),+$T168,0)</f>
        <v>0</v>
      </c>
      <c r="AU168" s="87" t="n">
        <f aca="false">IF(AND($U168&gt;AT$6,$U168&lt;=AU$6),+$T168,0)</f>
        <v>0</v>
      </c>
      <c r="AV168" s="87" t="n">
        <f aca="false">IF(AND($U168&gt;AU$6,$U168&lt;=AV$6),+$T168,0)</f>
        <v>0</v>
      </c>
      <c r="AW168" s="87" t="n">
        <f aca="false">IF(AND($U168&gt;AV$6,$U168&lt;=AW$6),+$T168,0)</f>
        <v>0</v>
      </c>
      <c r="AX168" s="87" t="n">
        <f aca="false">IF(AND($U168&gt;AW$6,$U168&lt;=AX$6),+$T168,0)</f>
        <v>0</v>
      </c>
      <c r="AY168" s="87" t="n">
        <f aca="false">IF(AND($U168&gt;AX$6,$U168&lt;=AY$6),+$T168,0)</f>
        <v>0</v>
      </c>
      <c r="AZ168" s="87" t="n">
        <f aca="false">IF(AND($U168&gt;AY$6,$U168&lt;=AZ$6),+$T168,0)</f>
        <v>0</v>
      </c>
      <c r="BA168" s="87" t="n">
        <f aca="false">IF(AND($U168&gt;AZ$6,$U168&lt;=BA$6),+$T168,0)</f>
        <v>0</v>
      </c>
      <c r="BB168" s="87" t="n">
        <f aca="false">IF(AND($U168&gt;BA$6,$U168&lt;=BB$6),+$T168,0)</f>
        <v>0</v>
      </c>
      <c r="BC168" s="87" t="n">
        <f aca="false">IF(AND($U168&gt;BB$6,$U168&lt;=BC$6),+$T168,0)</f>
        <v>0</v>
      </c>
      <c r="BD168" s="87" t="n">
        <f aca="false">IF(AND($U168&gt;BC$6,$U168&lt;=BD$6),+$T168,0)</f>
        <v>0</v>
      </c>
      <c r="BE168" s="87" t="n">
        <f aca="false">IF(AND($U168&gt;BD$6,$U168&lt;=BE$6),+$T168,0)</f>
        <v>0</v>
      </c>
      <c r="BF168" s="87" t="n">
        <f aca="false">IF(AND($U168&gt;BE$6,$U168&lt;=BF$6),+$T168,0)</f>
        <v>0</v>
      </c>
      <c r="BG168" s="87" t="n">
        <f aca="false">IF(AND($U168&gt;BF$6,$U168&lt;=BG$6),+$T168,0)</f>
        <v>0</v>
      </c>
      <c r="BH168" s="87" t="n">
        <f aca="false">IF(AND($U168&gt;BG$6,$U168&lt;=BH$6),+$T168,0)</f>
        <v>0</v>
      </c>
      <c r="BI168" s="87" t="n">
        <f aca="false">IF(AND($U168&gt;BH$6,$U168&lt;=BI$6),+$T168,0)</f>
        <v>0</v>
      </c>
      <c r="BJ168" s="87" t="n">
        <f aca="false">IF(AND($U168&gt;BI$6,$U168&lt;=BJ$6),+$T168,0)</f>
        <v>0</v>
      </c>
      <c r="BK168" s="87" t="n">
        <f aca="false">IF(AND($U168&gt;BJ$6,$U168&lt;=BK$6),+$T168,0)</f>
        <v>0</v>
      </c>
      <c r="BL168" s="87" t="n">
        <f aca="false">IF(AND($U168&gt;BK$6,$U168&lt;=BL$6),+$T168,0)</f>
        <v>0</v>
      </c>
      <c r="BM168" s="87" t="n">
        <f aca="false">IF(AND($U168&gt;BL$6,$U168&lt;=BM$6),+$T168,0)</f>
        <v>0</v>
      </c>
      <c r="BN168" s="87" t="n">
        <f aca="false">IF(AND($U168&gt;BM$6,$U168&lt;=BN$6),+$T168,0)</f>
        <v>0</v>
      </c>
      <c r="BO168" s="87" t="n">
        <f aca="false">IF(AND($U168&gt;BN$6,$U168&lt;=BO$6),+$T168,0)</f>
        <v>0</v>
      </c>
      <c r="BP168" s="87" t="n">
        <f aca="false">IF(AND($U168&gt;BO$6,$U168&lt;=BP$6),+$T168,0)</f>
        <v>0</v>
      </c>
      <c r="BQ168" s="87" t="n">
        <f aca="false">IF(AND($U168&gt;BP$6,$U168&lt;=BQ$6),+$T168,0)</f>
        <v>0</v>
      </c>
      <c r="BR168" s="87" t="n">
        <f aca="false">IF(AND($U168&gt;BQ$6,$U168&lt;=BR$6),+$T168,0)</f>
        <v>0</v>
      </c>
      <c r="BS168" s="87" t="n">
        <f aca="false">IF(AND($U168&gt;BR$6,$U168&lt;=BS$6),+$T168,0)</f>
        <v>0</v>
      </c>
      <c r="BT168" s="87" t="n">
        <f aca="false">IF(AND($U168&gt;BS$6,$U168&lt;=BT$6),+$T168,0)</f>
        <v>0</v>
      </c>
      <c r="BU168" s="87" t="n">
        <f aca="false">IF(AND($U168&gt;BT$6,$U168&lt;=BU$6),+$T168,0)</f>
        <v>0</v>
      </c>
      <c r="BV168" s="87" t="n">
        <f aca="false">IF(AND($U168&gt;BU$6,$U168&lt;=BV$6),+$T168,0)</f>
        <v>0</v>
      </c>
      <c r="BW168" s="87" t="n">
        <f aca="false">IF(AND($U168&gt;BV$6,$U168&lt;=BW$6),+$T168,0)</f>
        <v>0</v>
      </c>
      <c r="BX168" s="87" t="n">
        <f aca="false">IF(AND($U168&gt;BW$6,$U168&lt;=BX$6),+$T168,0)</f>
        <v>0</v>
      </c>
      <c r="BY168" s="87" t="n">
        <f aca="false">IF(AND($U168&gt;BX$6,$U168&lt;=BY$6),+$T168,0)</f>
        <v>0</v>
      </c>
      <c r="BZ168" s="87" t="n">
        <f aca="false">IF(AND($U168&gt;BY$6,$U168&lt;=BZ$6),+$T168,0)</f>
        <v>0</v>
      </c>
      <c r="CA168" s="87" t="n">
        <f aca="false">IF(AND($U168&gt;BZ$6,$U168&lt;=CA$6),+$T168,0)</f>
        <v>0</v>
      </c>
      <c r="CB168" s="87" t="n">
        <f aca="false">IF(AND($U168&gt;CA$6,$U168&lt;=CB$6),+$T168,0)</f>
        <v>0</v>
      </c>
      <c r="CC168" s="87" t="n">
        <f aca="false">IF(AND($U168&gt;CB$6,$U168&lt;=CC$6),+$T168,0)</f>
        <v>0</v>
      </c>
      <c r="CD168" s="87" t="n">
        <f aca="false">IF(AND($U168&gt;CC$6,$U168&lt;=CD$6),+$T168,0)</f>
        <v>0</v>
      </c>
      <c r="CE168" s="87" t="n">
        <f aca="false">IF(AND($U168&gt;CD$6,$U168&lt;=CE$6),+$T168,0)</f>
        <v>0</v>
      </c>
      <c r="CF168" s="87" t="n">
        <f aca="false">IF(AND($U168&gt;CE$6,$U168&lt;=CF$6),+$T168,0)</f>
        <v>0</v>
      </c>
      <c r="CG168" s="87" t="n">
        <f aca="false">IF(AND($U168&gt;CF$6,$U168&lt;=CG$6),+$T168,0)</f>
        <v>0</v>
      </c>
      <c r="CH168" s="87" t="n">
        <f aca="false">IF(AND($U168&gt;CG$6,$U168&lt;=CH$6),+$T168,0)</f>
        <v>0</v>
      </c>
      <c r="CI168" s="87" t="n">
        <f aca="false">IF(AND($U168&gt;CH$6,$U168&lt;=CI$6),+$T168,0)</f>
        <v>0</v>
      </c>
      <c r="CJ168" s="87" t="n">
        <f aca="false">IF(AND($U168&gt;CI$6,$U168&lt;=CJ$6),+$T168,0)</f>
        <v>0</v>
      </c>
      <c r="CK168" s="87" t="n">
        <f aca="false">IF(AND($U168&gt;CJ$6,$U168&lt;=CK$6),+$T168,0)</f>
        <v>0</v>
      </c>
      <c r="CL168" s="87" t="n">
        <f aca="false">IF(AND($U168&gt;CK$6,$U168&lt;=CL$6),+$T168,0)</f>
        <v>0</v>
      </c>
      <c r="CM168" s="87" t="n">
        <f aca="false">IF(AND($U168&gt;CL$6,$U168&lt;=CM$6),+$T168,0)</f>
        <v>0</v>
      </c>
      <c r="CN168" s="87" t="n">
        <f aca="false">IF(AND($U168&gt;CM$6,$U168&lt;=CN$6),+$T168,0)</f>
        <v>0</v>
      </c>
      <c r="CO168" s="87" t="n">
        <f aca="false">IF(AND($U168&gt;CN$6,$U168&lt;=CO$6),+$T168,0)</f>
        <v>0</v>
      </c>
      <c r="CP168" s="87" t="n">
        <f aca="false">IF(AND($U168&gt;CO$6,$U168&lt;=CP$6),+$T168,0)</f>
        <v>0</v>
      </c>
      <c r="CQ168" s="87" t="n">
        <f aca="false">IF(AND($U168&gt;CP$6,$U168&lt;=CQ$6),+$T168,0)</f>
        <v>0</v>
      </c>
      <c r="CR168" s="87" t="n">
        <f aca="false">IF(AND($U168&gt;CQ$6,$U168&lt;=CR$6),+$T168,0)</f>
        <v>0</v>
      </c>
      <c r="CS168" s="87" t="n">
        <f aca="false">IF(AND($U168&gt;CR$6,$U168&lt;=CS$6),+$T168,0)</f>
        <v>0</v>
      </c>
      <c r="CT168" s="87" t="n">
        <f aca="false">IF(AND($U168&gt;CS$6,$U168&lt;=CT$6),+$T168,0)</f>
        <v>0</v>
      </c>
      <c r="CU168" s="87" t="n">
        <f aca="false">IF(AND($U168&gt;CT$6,$U168&lt;=CU$6),+$T168,0)</f>
        <v>0</v>
      </c>
      <c r="CV168" s="87" t="n">
        <f aca="false">IF(AND($U168&gt;CU$6,$U168&lt;=CV$6),+$T168,0)</f>
        <v>0</v>
      </c>
      <c r="CW168" s="87" t="n">
        <f aca="false">IF(AND($U168&gt;CV$6,$U168&lt;=CW$6),+$T168,0)</f>
        <v>0</v>
      </c>
      <c r="CX168" s="87" t="n">
        <f aca="false">IF(AND($U168&gt;CW$6,$U168&lt;=CX$6),+$T168,0)</f>
        <v>0</v>
      </c>
      <c r="CY168" s="87" t="n">
        <f aca="false">IF(AND($U168&gt;CX$6,$U168&lt;=CY$6),+$T168,0)</f>
        <v>0</v>
      </c>
      <c r="CZ168" s="87" t="n">
        <f aca="false">IF(AND($U168&gt;CY$6,$U168&lt;=CZ$6),+$T168,0)</f>
        <v>0</v>
      </c>
      <c r="DA168" s="87" t="n">
        <f aca="false">IF(AND($U168&gt;CZ$6,$U168&lt;=DA$6),+$T168,0)</f>
        <v>0</v>
      </c>
      <c r="DB168" s="87" t="n">
        <f aca="false">IF(AND($U168&gt;DA$6,$U168&lt;=DB$6),+$T168,0)</f>
        <v>0</v>
      </c>
      <c r="DC168" s="87" t="n">
        <f aca="false">IF(AND($U168&gt;DB$6,$U168&lt;=DC$6),+$T168,0)</f>
        <v>0</v>
      </c>
      <c r="DD168" s="87" t="n">
        <f aca="false">IF(AND($U168&gt;DC$6,$U168&lt;=DD$6),+$T168,0)</f>
        <v>0</v>
      </c>
      <c r="DE168" s="87" t="n">
        <f aca="false">IF(AND($U168&gt;DD$6,$U168&lt;=DE$6),+$T168,0)</f>
        <v>0</v>
      </c>
      <c r="DF168" s="87" t="n">
        <f aca="false">IF(AND($U168&gt;DE$6,$U168&lt;=DF$6),+$T168,0)</f>
        <v>0</v>
      </c>
      <c r="DG168" s="87" t="n">
        <f aca="false">IF(AND($U168&gt;DF$6,$U168&lt;=DG$6),+$T168,0)</f>
        <v>0</v>
      </c>
      <c r="DH168" s="87" t="n">
        <f aca="false">IF(AND($U168&gt;DG$6,$U168&lt;=DH$6),+$T168,0)</f>
        <v>0</v>
      </c>
      <c r="DI168" s="87" t="n">
        <f aca="false">IF(AND($U168&gt;DH$6,$U168&lt;=DI$6),+$T168,0)</f>
        <v>0</v>
      </c>
      <c r="DJ168" s="87" t="n">
        <f aca="false">IF(AND($U168&gt;DI$6,$U168&lt;=DJ$6),+$T168,0)</f>
        <v>0</v>
      </c>
      <c r="DK168" s="87" t="n">
        <f aca="false">IF(AND($U168&gt;DJ$6,$U168&lt;=DK$6),+$T168,0)</f>
        <v>0</v>
      </c>
      <c r="DL168" s="87" t="n">
        <f aca="false">IF(AND($U168&gt;DK$6,$U168&lt;=DL$6),+$T168,0)</f>
        <v>0</v>
      </c>
      <c r="DM168" s="87" t="n">
        <f aca="false">IF(AND($U168&gt;DL$6,$U168&lt;=DM$6),+$T168,0)</f>
        <v>0</v>
      </c>
      <c r="DN168" s="87" t="n">
        <f aca="false">IF(AND($U168&gt;DM$6,$U168&lt;=DN$6),+$T168,0)</f>
        <v>0</v>
      </c>
      <c r="DO168" s="87" t="n">
        <f aca="false">IF(AND($U168&gt;DN$6,$U168&lt;=DO$6),+$T168,0)</f>
        <v>0</v>
      </c>
      <c r="DP168" s="87" t="n">
        <f aca="false">IF(AND($U168&gt;DO$6,$U168&lt;=DP$6),+$T168,0)</f>
        <v>0</v>
      </c>
      <c r="DQ168" s="87" t="n">
        <f aca="false">IF(AND($U168&gt;DP$6,$U168&lt;=DQ$6),+$T168,0)</f>
        <v>0</v>
      </c>
      <c r="DR168" s="87" t="n">
        <f aca="false">IF(AND($U168&gt;DQ$6,$U168&lt;=DR$6),+$T168,0)</f>
        <v>0</v>
      </c>
      <c r="DS168" s="87" t="n">
        <f aca="false">IF(AND($U168&gt;DR$6,$U168&lt;=DS$6),+$T168,0)</f>
        <v>0</v>
      </c>
      <c r="DT168" s="87" t="n">
        <f aca="false">IF(AND($U168&gt;DS$6,$U168&lt;=DT$6),+$T168,0)</f>
        <v>0</v>
      </c>
      <c r="DU168" s="87" t="n">
        <f aca="false">IF(AND($U168&gt;DT$6,$U168&lt;=DU$6),+$T168,0)</f>
        <v>0</v>
      </c>
      <c r="DV168" s="87" t="n">
        <f aca="false">IF(AND($U168&gt;DU$6,$U168&lt;=DV$6),+$T168,0)</f>
        <v>0</v>
      </c>
      <c r="DW168" s="87" t="n">
        <f aca="false">IF(AND($U168&gt;DV$6,$U168&lt;=DW$6),+$T168,0)</f>
        <v>0</v>
      </c>
      <c r="DX168" s="87" t="n">
        <f aca="false">IF(AND($U168&gt;DW$6,$U168&lt;=DX$6),+$T168,0)</f>
        <v>0</v>
      </c>
      <c r="DY168" s="87" t="n">
        <f aca="false">IF(AND($U168&gt;DX$6,$U168&lt;=DY$6),+$T168,0)</f>
        <v>0</v>
      </c>
      <c r="DZ168" s="87" t="n">
        <f aca="false">IF(AND($U168&gt;DY$6,$U168&lt;=DZ$6),+$T168,0)</f>
        <v>0</v>
      </c>
      <c r="EA168" s="87" t="n">
        <f aca="false">IF(AND($U168&gt;DZ$6,$U168&lt;=EA$6),+$T168,0)</f>
        <v>0</v>
      </c>
      <c r="EB168" s="87" t="n">
        <f aca="false">IF(AND($U168&gt;EA$6,$U168&lt;=EB$6),+$T168,0)</f>
        <v>0</v>
      </c>
      <c r="EC168" s="87" t="n">
        <f aca="false">IF(AND($U168&gt;EB$6,$U168&lt;=EC$6),+$T168,0)</f>
        <v>0</v>
      </c>
      <c r="ED168" s="87" t="n">
        <f aca="false">IF(AND($U168&gt;EC$6,$U168&lt;=ED$6),+$T168,0)</f>
        <v>0</v>
      </c>
      <c r="EE168" s="87" t="n">
        <f aca="false">IF(AND($U168&gt;ED$6,$U168&lt;=EE$6),+$T168,0)</f>
        <v>0</v>
      </c>
      <c r="EF168" s="87" t="n">
        <f aca="false">IF(AND($U168&gt;EE$6,$U168&lt;=EF$6),+$T168,0)</f>
        <v>0</v>
      </c>
      <c r="EG168" s="87" t="n">
        <f aca="false">IF(AND($U168&gt;EF$6,$U168&lt;=EG$6),+$T168,0)</f>
        <v>0</v>
      </c>
      <c r="EH168" s="87" t="n">
        <f aca="false">IF(AND($U168&gt;EG$6,$U168&lt;=EH$6),+$T168,0)</f>
        <v>0</v>
      </c>
      <c r="EI168" s="87" t="n">
        <f aca="false">IF(AND($U168&gt;EH$6,$U168&lt;=EI$6),+$T168,0)</f>
        <v>0</v>
      </c>
      <c r="EJ168" s="87" t="n">
        <f aca="false">IF(AND($U168&gt;EI$6,$U168&lt;=EJ$6),+$T168,0)</f>
        <v>0</v>
      </c>
      <c r="EK168" s="87" t="n">
        <f aca="false">IF(AND($U168&gt;EJ$6,$U168&lt;=EK$6),+$T168,0)</f>
        <v>0</v>
      </c>
      <c r="EL168" s="87" t="n">
        <f aca="false">IF(AND($U168&gt;EK$6,$U168&lt;=EL$6),+$T168,0)</f>
        <v>0</v>
      </c>
      <c r="EM168" s="87" t="n">
        <f aca="false">IF(AND($U168&gt;EL$6,$U168&lt;=EM$6),+$T168,0)</f>
        <v>0</v>
      </c>
      <c r="EN168" s="87" t="n">
        <f aca="false">IF(AND($U168&gt;EM$6,$U168&lt;=EN$6),+$T168,0)</f>
        <v>0</v>
      </c>
      <c r="EO168" s="87" t="n">
        <f aca="false">IF(AND($U168&gt;EN$6,$U168&lt;=EO$6),+$T168,0)</f>
        <v>0</v>
      </c>
      <c r="EP168" s="87" t="n">
        <f aca="false">IF(AND($U168&gt;EO$6,$U168&lt;=EP$6),+$T168,0)</f>
        <v>0</v>
      </c>
      <c r="EQ168" s="87" t="n">
        <f aca="false">IF(AND($U168&gt;EP$6,$U168&lt;=EQ$6),+$T168,0)</f>
        <v>0</v>
      </c>
      <c r="ER168" s="87" t="n">
        <f aca="false">IF(AND($U168&gt;EQ$6,$U168&lt;=ER$6),+$T168,0)</f>
        <v>0</v>
      </c>
      <c r="ES168" s="87" t="n">
        <f aca="false">IF(AND($U168&gt;ER$6,$U168&lt;=ES$6),+$T168,0)</f>
        <v>0</v>
      </c>
      <c r="ET168" s="87" t="n">
        <f aca="false">IF(AND($U168&gt;ES$6,$U168&lt;=ET$6),+$T168,0)</f>
        <v>0</v>
      </c>
      <c r="EU168" s="87" t="n">
        <f aca="false">IF(AND($U168&gt;ET$6,$U168&lt;=EU$6),+$T168,0)</f>
        <v>0</v>
      </c>
      <c r="EV168" s="87" t="n">
        <f aca="false">IF(AND($U168&gt;EU$6,$U168&lt;=EV$6),+$T168,0)</f>
        <v>0</v>
      </c>
      <c r="EW168" s="87" t="n">
        <f aca="false">IF(AND($U168&gt;EV$6,$U168&lt;=EW$6),+$T168,0)</f>
        <v>0</v>
      </c>
      <c r="EX168" s="87" t="n">
        <f aca="false">IF(AND($U168&gt;EW$6,$U168&lt;=EX$6),+$T168,0)</f>
        <v>0</v>
      </c>
      <c r="EY168" s="87" t="n">
        <f aca="false">IF(AND($U168&gt;EX$6,$U168&lt;=EY$6),+$T168,0)</f>
        <v>0</v>
      </c>
      <c r="EZ168" s="87" t="n">
        <f aca="false">IF(AND($U168&gt;EY$6,$U168&lt;=EZ$6),+$T168,0)</f>
        <v>0</v>
      </c>
      <c r="FA168" s="87" t="n">
        <f aca="false">IF(AND($U168&gt;EZ$6,$U168&lt;=FA$6),+$T168,0)</f>
        <v>0</v>
      </c>
      <c r="FB168" s="87" t="n">
        <f aca="false">IF(AND($U168&gt;FA$6,$U168&lt;=FB$6),+$T168,0)</f>
        <v>0</v>
      </c>
      <c r="FC168" s="87" t="n">
        <f aca="false">IF(AND($U168&gt;FB$6,$U168&lt;=FC$6),+$T168,0)</f>
        <v>0</v>
      </c>
      <c r="FD168" s="87" t="n">
        <f aca="false">IF(AND($U168&gt;FC$6,$U168&lt;=FD$6),+$T168,0)</f>
        <v>0</v>
      </c>
      <c r="FE168" s="87" t="n">
        <f aca="false">IF(AND($U168&gt;FD$6,$U168&lt;=FE$6),+$T168,0)</f>
        <v>0</v>
      </c>
      <c r="FF168" s="87" t="n">
        <f aca="false">IF(AND($U168&gt;FE$6,$U168&lt;=FF$6),+$T168,0)</f>
        <v>0</v>
      </c>
      <c r="FG168" s="87" t="n">
        <f aca="false">IF(AND($U168&gt;FF$6,$U168&lt;=FG$6),+$T168,0)</f>
        <v>0</v>
      </c>
      <c r="FH168" s="87" t="n">
        <f aca="false">IF(AND($U168&gt;FG$6,$U168&lt;=FH$6),+$T168,0)</f>
        <v>0</v>
      </c>
      <c r="FI168" s="87" t="n">
        <f aca="false">IF(AND($U168&gt;FH$6,$U168&lt;=FI$6),+$T168,0)</f>
        <v>0</v>
      </c>
      <c r="FJ168" s="87" t="n">
        <f aca="false">IF(AND($U168&gt;FI$6,$U168&lt;=FJ$6),+$T168,0)</f>
        <v>0</v>
      </c>
      <c r="FK168" s="87" t="n">
        <f aca="false">IF(AND($U168&gt;FJ$6,$U168&lt;=FK$6),+$T168,0)</f>
        <v>0</v>
      </c>
      <c r="FL168" s="87" t="n">
        <f aca="false">IF(AND($U168&gt;FK$6,$U168&lt;=FL$6),+$T168,0)</f>
        <v>0</v>
      </c>
      <c r="FM168" s="87" t="n">
        <f aca="false">IF(AND($U168&gt;FL$6,$U168&lt;=FM$6),+$T168,0)</f>
        <v>0</v>
      </c>
      <c r="FN168" s="87" t="n">
        <f aca="false">IF(AND($U168&gt;FM$6,$U168&lt;=FN$6),+$T168,0)</f>
        <v>0</v>
      </c>
      <c r="FO168" s="87" t="n">
        <f aca="false">IF(AND($U168&gt;FN$6,$U168&lt;=FO$6),+$T168,0)</f>
        <v>0</v>
      </c>
      <c r="FP168" s="87" t="n">
        <f aca="false">IF(AND($U168&gt;FO$6,$U168&lt;=FP$6),+$T168,0)</f>
        <v>0</v>
      </c>
      <c r="FQ168" s="87" t="n">
        <f aca="false">IF(AND($U168&gt;FP$6,$U168&lt;=FQ$6),+$T168,0)</f>
        <v>0</v>
      </c>
      <c r="FR168" s="87" t="n">
        <f aca="false">IF(AND($U168&gt;FQ$6,$U168&lt;=FR$6),+$T168,0)</f>
        <v>0</v>
      </c>
      <c r="FS168" s="87" t="n">
        <f aca="false">IF(AND($U168&gt;FR$6,$U168&lt;=FS$6),+$T168,0)</f>
        <v>0</v>
      </c>
      <c r="FT168" s="87" t="n">
        <f aca="false">IF(AND($U168&gt;FS$6,$U168&lt;=FT$6),+$T168,0)</f>
        <v>0</v>
      </c>
      <c r="FU168" s="87" t="n">
        <f aca="false">IF(AND($U168&gt;FT$6,$U168&lt;=FU$6),+$T168,0)</f>
        <v>0</v>
      </c>
      <c r="FV168" s="87" t="n">
        <f aca="false">IF(AND($U168&gt;FU$6,$U168&lt;=FV$6),+$T168,0)</f>
        <v>0</v>
      </c>
      <c r="FW168" s="87" t="n">
        <f aca="false">IF(AND($U168&gt;FV$6,$U168&lt;=FW$6),+$T168,0)</f>
        <v>0</v>
      </c>
      <c r="FX168" s="87" t="n">
        <f aca="false">IF(AND($U168&gt;FW$6,$U168&lt;=FX$6),+$T168,0)</f>
        <v>0</v>
      </c>
      <c r="FY168" s="87" t="n">
        <f aca="false">IF(AND($U168&gt;FX$6,$U168&lt;=FY$6),+$T168,0)</f>
        <v>0</v>
      </c>
      <c r="FZ168" s="87" t="n">
        <f aca="false">IF(AND($U168&gt;FY$6,$U168&lt;=FZ$6),+$T168,0)</f>
        <v>0</v>
      </c>
      <c r="GA168" s="87" t="n">
        <f aca="false">IF(AND($U168&gt;FZ$6,$U168&lt;=GA$6),+$T168,0)</f>
        <v>0</v>
      </c>
      <c r="GB168" s="87" t="n">
        <f aca="false">IF(AND($U168&gt;GA$6,$U168&lt;=GB$6),+$T168,0)</f>
        <v>0</v>
      </c>
      <c r="GC168" s="18"/>
      <c r="GD168" s="65" t="n">
        <f aca="false">SUM($X168:$GC168)</f>
        <v>0</v>
      </c>
      <c r="GE168" s="65" t="n">
        <f aca="false">+GD168-T168</f>
        <v>0</v>
      </c>
    </row>
    <row r="170" customFormat="false" ht="3.75" hidden="false" customHeight="true" outlineLevel="0" collapsed="false">
      <c r="B170" s="86"/>
      <c r="C170" s="97"/>
      <c r="D170" s="98"/>
      <c r="F170" s="99"/>
      <c r="H170" s="88"/>
      <c r="L170" s="101"/>
      <c r="T170" s="110"/>
    </row>
    <row r="172" customFormat="false" ht="15.75" hidden="false" customHeight="false" outlineLevel="0" collapsed="false">
      <c r="H172" s="128" t="s">
        <v>404</v>
      </c>
      <c r="U172" s="129"/>
    </row>
    <row r="173" customFormat="false" ht="12.75" hidden="false" customHeight="false" outlineLevel="0" collapsed="false">
      <c r="U173" s="129"/>
    </row>
    <row r="174" customFormat="false" ht="12.75" hidden="false" customHeight="false" outlineLevel="0" collapsed="false">
      <c r="H174" s="88" t="s">
        <v>390</v>
      </c>
      <c r="I174" s="55" t="n">
        <f aca="false">SUMIF($H$8:$H$168,$H174,$T$8:$T$168)</f>
        <v>332.248</v>
      </c>
      <c r="J174" s="130"/>
      <c r="T174" s="131" t="s">
        <v>134</v>
      </c>
      <c r="U174" s="129"/>
      <c r="X174" s="13"/>
    </row>
    <row r="175" customFormat="false" ht="12.75" hidden="false" customHeight="false" outlineLevel="0" collapsed="false">
      <c r="H175" s="88" t="s">
        <v>394</v>
      </c>
      <c r="I175" s="55" t="n">
        <f aca="false">SUMIF($H$8:$H$168,$H175,$T$8:$T$168)</f>
        <v>1750</v>
      </c>
      <c r="J175" s="130"/>
      <c r="T175" s="131"/>
      <c r="U175" s="129"/>
      <c r="X175" s="13"/>
    </row>
    <row r="176" customFormat="false" ht="12.75" hidden="false" customHeight="false" outlineLevel="0" collapsed="false">
      <c r="H176" s="88" t="s">
        <v>398</v>
      </c>
      <c r="I176" s="55" t="n">
        <f aca="false">SUMIF($H$8:$H$168,$H176,$T$8:$T$168)</f>
        <v>3284.473</v>
      </c>
      <c r="J176" s="130"/>
      <c r="T176" s="131"/>
      <c r="U176" s="129"/>
      <c r="X176" s="13"/>
    </row>
    <row r="177" customFormat="false" ht="12.75" hidden="false" customHeight="false" outlineLevel="0" collapsed="false">
      <c r="H177" s="26" t="s">
        <v>405</v>
      </c>
      <c r="I177" s="132" t="n">
        <f aca="false">SUM(I174:I176)</f>
        <v>5366.721</v>
      </c>
      <c r="J177" s="133"/>
      <c r="T177" s="131"/>
      <c r="U177" s="129"/>
      <c r="X177" s="13"/>
    </row>
    <row r="178" customFormat="false" ht="12.75" hidden="false" customHeight="false" outlineLevel="0" collapsed="false">
      <c r="H178" s="26"/>
      <c r="I178" s="134"/>
      <c r="J178" s="133"/>
      <c r="T178" s="131"/>
      <c r="U178" s="129"/>
      <c r="X178" s="13"/>
    </row>
    <row r="179" customFormat="false" ht="12.75" hidden="false" customHeight="false" outlineLevel="0" collapsed="false">
      <c r="H179" s="101" t="s">
        <v>297</v>
      </c>
      <c r="I179" s="55" t="n">
        <f aca="false">SUMIF($H$8:$H$168,$H179,$T$8:$T$168)</f>
        <v>7975.481629</v>
      </c>
      <c r="J179" s="55"/>
      <c r="K179" s="55"/>
      <c r="M179" s="135"/>
      <c r="N179" s="135"/>
      <c r="O179" s="135"/>
      <c r="P179" s="135"/>
      <c r="Q179" s="136"/>
      <c r="R179" s="137"/>
      <c r="T179" s="55"/>
      <c r="U179" s="129"/>
      <c r="W179" s="138" t="s">
        <v>390</v>
      </c>
      <c r="X179" s="53" t="n">
        <f aca="false">SUMIF($H$8:$H$168,$W179,X$8:X$168)</f>
        <v>0</v>
      </c>
      <c r="Y179" s="53" t="n">
        <f aca="false">SUMIF($H$8:$H$168,$W179,Y$8:Y$168)</f>
        <v>140.343</v>
      </c>
      <c r="Z179" s="53" t="n">
        <f aca="false">SUMIF($H$8:$H$168,$W179,Z$8:Z$168)</f>
        <v>191.905</v>
      </c>
      <c r="AA179" s="53" t="n">
        <f aca="false">SUMIF($H$8:$H$168,$W179,AA$8:AA$168)</f>
        <v>0</v>
      </c>
      <c r="AB179" s="53" t="n">
        <f aca="false">SUMIF($H$8:$H$168,$W179,AB$8:AB$168)</f>
        <v>0</v>
      </c>
      <c r="AC179" s="53" t="n">
        <f aca="false">SUMIF($H$8:$H$168,$W179,AC$8:AC$168)</f>
        <v>0</v>
      </c>
      <c r="AD179" s="53" t="n">
        <f aca="false">SUMIF($H$8:$H$168,$W179,AD$8:AD$168)</f>
        <v>0</v>
      </c>
      <c r="AE179" s="53" t="n">
        <f aca="false">SUMIF($H$8:$H$168,$W179,AE$8:AE$168)</f>
        <v>0</v>
      </c>
      <c r="AF179" s="53" t="n">
        <f aca="false">SUMIF($H$8:$H$168,$W179,AF$8:AF$168)</f>
        <v>0</v>
      </c>
      <c r="AG179" s="53" t="n">
        <f aca="false">SUMIF($H$8:$H$168,$W179,AG$8:AG$168)</f>
        <v>0</v>
      </c>
      <c r="AH179" s="53" t="n">
        <f aca="false">SUMIF($H$8:$H$168,$W179,AH$8:AH$168)</f>
        <v>0</v>
      </c>
      <c r="AI179" s="53" t="n">
        <f aca="false">SUMIF($H$8:$H$168,$W179,AI$8:AI$168)</f>
        <v>0</v>
      </c>
      <c r="AJ179" s="53" t="n">
        <f aca="false">SUMIF($H$8:$H$168,$W179,AJ$8:AJ$168)</f>
        <v>0</v>
      </c>
      <c r="AK179" s="53" t="n">
        <f aca="false">SUMIF($H$8:$H$168,$W179,AK$8:AK$168)</f>
        <v>0</v>
      </c>
      <c r="AL179" s="53" t="n">
        <f aca="false">SUMIF($H$8:$H$168,$W179,AL$8:AL$168)</f>
        <v>0</v>
      </c>
      <c r="AM179" s="53" t="n">
        <f aca="false">SUMIF($H$8:$H$168,$W179,AM$8:AM$168)</f>
        <v>0</v>
      </c>
      <c r="AN179" s="53" t="n">
        <f aca="false">SUMIF($H$8:$H$168,$W179,AN$8:AN$168)</f>
        <v>0</v>
      </c>
      <c r="AO179" s="53" t="n">
        <f aca="false">SUMIF($H$8:$H$168,$W179,AO$8:AO$168)</f>
        <v>0</v>
      </c>
      <c r="AP179" s="53" t="n">
        <f aca="false">SUMIF($H$8:$H$168,$W179,AP$8:AP$168)</f>
        <v>0</v>
      </c>
      <c r="AQ179" s="53" t="n">
        <f aca="false">SUMIF($H$8:$H$168,$W179,AQ$8:AQ$168)</f>
        <v>0</v>
      </c>
      <c r="AR179" s="53" t="n">
        <f aca="false">SUMIF($H$8:$H$168,$W179,AR$8:AR$168)</f>
        <v>0</v>
      </c>
      <c r="AS179" s="53" t="n">
        <f aca="false">SUMIF($H$8:$H$168,$W179,AS$8:AS$168)</f>
        <v>0</v>
      </c>
      <c r="AT179" s="53" t="n">
        <f aca="false">SUMIF($H$8:$H$168,$W179,AT$8:AT$168)</f>
        <v>0</v>
      </c>
      <c r="AU179" s="53" t="n">
        <f aca="false">SUMIF($H$8:$H$168,$W179,AU$8:AU$168)</f>
        <v>0</v>
      </c>
      <c r="AV179" s="53" t="n">
        <f aca="false">SUMIF($H$8:$H$168,$W179,AV$8:AV$168)</f>
        <v>0</v>
      </c>
      <c r="AW179" s="53" t="n">
        <f aca="false">SUMIF($H$8:$H$168,$W179,AW$8:AW$168)</f>
        <v>0</v>
      </c>
      <c r="AX179" s="53" t="n">
        <f aca="false">SUMIF($H$8:$H$168,$W179,AX$8:AX$168)</f>
        <v>0</v>
      </c>
      <c r="AY179" s="53" t="n">
        <f aca="false">SUMIF($H$8:$H$168,$W179,AY$8:AY$168)</f>
        <v>0</v>
      </c>
      <c r="AZ179" s="53" t="n">
        <f aca="false">SUMIF($H$8:$H$168,$W179,AZ$8:AZ$168)</f>
        <v>0</v>
      </c>
      <c r="BA179" s="53" t="n">
        <f aca="false">SUMIF($H$8:$H$168,$W179,BA$8:BA$168)</f>
        <v>0</v>
      </c>
      <c r="BB179" s="53" t="n">
        <f aca="false">SUMIF($H$8:$H$168,$W179,BB$8:BB$168)</f>
        <v>0</v>
      </c>
      <c r="BC179" s="53" t="n">
        <f aca="false">SUMIF($H$8:$H$168,$W179,BC$8:BC$168)</f>
        <v>0</v>
      </c>
      <c r="BD179" s="53" t="n">
        <f aca="false">SUMIF($H$8:$H$168,$W179,BD$8:BD$168)</f>
        <v>0</v>
      </c>
      <c r="BE179" s="53" t="n">
        <f aca="false">SUMIF($H$8:$H$168,$W179,BE$8:BE$168)</f>
        <v>0</v>
      </c>
      <c r="BF179" s="53" t="n">
        <f aca="false">SUMIF($H$8:$H$168,$W179,BF$8:BF$168)</f>
        <v>0</v>
      </c>
      <c r="BG179" s="53" t="n">
        <f aca="false">SUMIF($H$8:$H$168,$W179,BG$8:BG$168)</f>
        <v>0</v>
      </c>
      <c r="BH179" s="53" t="n">
        <f aca="false">SUMIF($H$8:$H$168,$W179,BH$8:BH$168)</f>
        <v>0</v>
      </c>
      <c r="BI179" s="53" t="n">
        <f aca="false">SUMIF($H$8:$H$168,$W179,BI$8:BI$168)</f>
        <v>0</v>
      </c>
      <c r="BJ179" s="53" t="n">
        <f aca="false">SUMIF($H$8:$H$168,$W179,BJ$8:BJ$168)</f>
        <v>0</v>
      </c>
      <c r="BK179" s="53" t="n">
        <f aca="false">SUMIF($H$8:$H$168,$W179,BK$8:BK$168)</f>
        <v>0</v>
      </c>
      <c r="BL179" s="53" t="n">
        <f aca="false">SUMIF($H$8:$H$168,$W179,BL$8:BL$168)</f>
        <v>0</v>
      </c>
      <c r="BM179" s="53" t="n">
        <f aca="false">SUMIF($H$8:$H$168,$W179,BM$8:BM$168)</f>
        <v>0</v>
      </c>
      <c r="BN179" s="53" t="n">
        <f aca="false">SUMIF($H$8:$H$168,$W179,BN$8:BN$168)</f>
        <v>0</v>
      </c>
      <c r="BO179" s="53" t="n">
        <f aca="false">SUMIF($H$8:$H$168,$W179,BO$8:BO$168)</f>
        <v>0</v>
      </c>
      <c r="BP179" s="53" t="n">
        <f aca="false">SUMIF($H$8:$H$168,$W179,BP$8:BP$168)</f>
        <v>0</v>
      </c>
      <c r="BQ179" s="53" t="n">
        <f aca="false">SUMIF($H$8:$H$168,$W179,BQ$8:BQ$168)</f>
        <v>0</v>
      </c>
      <c r="BR179" s="53" t="n">
        <f aca="false">SUMIF($H$8:$H$168,$W179,BR$8:BR$168)</f>
        <v>0</v>
      </c>
      <c r="BS179" s="53" t="n">
        <f aca="false">SUMIF($H$8:$H$168,$W179,BS$8:BS$168)</f>
        <v>0</v>
      </c>
      <c r="BT179" s="53" t="n">
        <f aca="false">SUMIF($H$8:$H$168,$W179,BT$8:BT$168)</f>
        <v>0</v>
      </c>
      <c r="BU179" s="53" t="n">
        <f aca="false">SUMIF($H$8:$H$168,$W179,BU$8:BU$168)</f>
        <v>0</v>
      </c>
      <c r="BV179" s="53" t="n">
        <f aca="false">SUMIF($H$8:$H$168,$W179,BV$8:BV$168)</f>
        <v>0</v>
      </c>
      <c r="BW179" s="53" t="n">
        <f aca="false">SUMIF($H$8:$H$168,$W179,BW$8:BW$168)</f>
        <v>0</v>
      </c>
      <c r="BX179" s="53" t="n">
        <f aca="false">SUMIF($H$8:$H$168,$W179,BX$8:BX$168)</f>
        <v>0</v>
      </c>
      <c r="BY179" s="53" t="n">
        <f aca="false">SUMIF($H$8:$H$168,$W179,BY$8:BY$168)</f>
        <v>0</v>
      </c>
      <c r="BZ179" s="53" t="n">
        <f aca="false">SUMIF($H$8:$H$168,$W179,BZ$8:BZ$168)</f>
        <v>0</v>
      </c>
      <c r="CA179" s="53" t="n">
        <f aca="false">SUMIF($H$8:$H$168,$W179,CA$8:CA$168)</f>
        <v>0</v>
      </c>
      <c r="CB179" s="53" t="n">
        <f aca="false">SUMIF($H$8:$H$168,$W179,CB$8:CB$168)</f>
        <v>0</v>
      </c>
      <c r="CC179" s="53" t="n">
        <f aca="false">SUMIF($H$8:$H$168,$W179,CC$8:CC$168)</f>
        <v>0</v>
      </c>
      <c r="CD179" s="53" t="n">
        <f aca="false">SUMIF($H$8:$H$168,$W179,CD$8:CD$168)</f>
        <v>0</v>
      </c>
      <c r="CE179" s="53" t="n">
        <f aca="false">SUMIF($H$8:$H$168,$W179,CE$8:CE$168)</f>
        <v>0</v>
      </c>
      <c r="CF179" s="53" t="n">
        <f aca="false">SUMIF($H$8:$H$168,$W179,CF$8:CF$168)</f>
        <v>0</v>
      </c>
      <c r="CG179" s="53" t="n">
        <f aca="false">SUMIF($H$8:$H$168,$W179,CG$8:CG$168)</f>
        <v>0</v>
      </c>
      <c r="CH179" s="53" t="n">
        <f aca="false">SUMIF($H$8:$H$168,$W179,CH$8:CH$168)</f>
        <v>0</v>
      </c>
      <c r="CI179" s="53" t="n">
        <f aca="false">SUMIF($H$8:$H$168,$W179,CI$8:CI$168)</f>
        <v>0</v>
      </c>
      <c r="CJ179" s="53" t="n">
        <f aca="false">SUMIF($H$8:$H$168,$W179,CJ$8:CJ$168)</f>
        <v>0</v>
      </c>
      <c r="CK179" s="53" t="n">
        <f aca="false">SUMIF($H$8:$H$168,$W179,CK$8:CK$168)</f>
        <v>0</v>
      </c>
      <c r="CL179" s="53" t="n">
        <f aca="false">SUMIF($H$8:$H$168,$W179,CL$8:CL$168)</f>
        <v>0</v>
      </c>
      <c r="CM179" s="53" t="n">
        <f aca="false">SUMIF($H$8:$H$168,$W179,CM$8:CM$168)</f>
        <v>0</v>
      </c>
      <c r="CN179" s="53" t="n">
        <f aca="false">SUMIF($H$8:$H$168,$W179,CN$8:CN$168)</f>
        <v>0</v>
      </c>
      <c r="CO179" s="53" t="n">
        <f aca="false">SUMIF($H$8:$H$168,$W179,CO$8:CO$168)</f>
        <v>0</v>
      </c>
      <c r="CP179" s="53" t="n">
        <f aca="false">SUMIF($H$8:$H$168,$W179,CP$8:CP$168)</f>
        <v>0</v>
      </c>
      <c r="CQ179" s="53" t="n">
        <f aca="false">SUMIF($H$8:$H$168,$W179,CQ$8:CQ$168)</f>
        <v>0</v>
      </c>
      <c r="CR179" s="53" t="n">
        <f aca="false">SUMIF($H$8:$H$168,$W179,CR$8:CR$168)</f>
        <v>0</v>
      </c>
      <c r="CS179" s="53" t="n">
        <f aca="false">SUMIF($H$8:$H$168,$W179,CS$8:CS$168)</f>
        <v>0</v>
      </c>
      <c r="CT179" s="53" t="n">
        <f aca="false">SUMIF($H$8:$H$168,$W179,CT$8:CT$168)</f>
        <v>0</v>
      </c>
      <c r="CU179" s="53" t="n">
        <f aca="false">SUMIF($H$8:$H$168,$W179,CU$8:CU$168)</f>
        <v>0</v>
      </c>
      <c r="CV179" s="53" t="n">
        <f aca="false">SUMIF($H$8:$H$168,$W179,CV$8:CV$168)</f>
        <v>0</v>
      </c>
      <c r="CW179" s="53" t="n">
        <f aca="false">SUMIF($H$8:$H$168,$W179,CW$8:CW$168)</f>
        <v>0</v>
      </c>
      <c r="CX179" s="53" t="n">
        <f aca="false">SUMIF($H$8:$H$168,$W179,CX$8:CX$168)</f>
        <v>0</v>
      </c>
      <c r="CY179" s="53" t="n">
        <f aca="false">SUMIF($H$8:$H$168,$W179,CY$8:CY$168)</f>
        <v>0</v>
      </c>
      <c r="CZ179" s="53" t="n">
        <f aca="false">SUMIF($H$8:$H$168,$W179,CZ$8:CZ$168)</f>
        <v>0</v>
      </c>
      <c r="DA179" s="53" t="n">
        <f aca="false">SUMIF($H$8:$H$168,$W179,DA$8:DA$168)</f>
        <v>0</v>
      </c>
      <c r="DB179" s="53" t="n">
        <f aca="false">SUMIF($H$8:$H$168,$W179,DB$8:DB$168)</f>
        <v>0</v>
      </c>
      <c r="DC179" s="53" t="n">
        <f aca="false">SUMIF($H$8:$H$168,$W179,DC$8:DC$168)</f>
        <v>0</v>
      </c>
      <c r="DD179" s="53" t="n">
        <f aca="false">SUMIF($H$8:$H$168,$W179,DD$8:DD$168)</f>
        <v>0</v>
      </c>
      <c r="DE179" s="53" t="n">
        <f aca="false">SUMIF($H$8:$H$168,$W179,DE$8:DE$168)</f>
        <v>0</v>
      </c>
      <c r="DF179" s="53" t="n">
        <f aca="false">SUMIF($H$8:$H$168,$W179,DF$8:DF$168)</f>
        <v>0</v>
      </c>
      <c r="DG179" s="53" t="n">
        <f aca="false">SUMIF($H$8:$H$168,$W179,DG$8:DG$168)</f>
        <v>0</v>
      </c>
      <c r="DH179" s="53" t="n">
        <f aca="false">SUMIF($H$8:$H$168,$W179,DH$8:DH$168)</f>
        <v>0</v>
      </c>
      <c r="DI179" s="53" t="n">
        <f aca="false">SUMIF($H$8:$H$168,$W179,DI$8:DI$168)</f>
        <v>0</v>
      </c>
      <c r="DJ179" s="53" t="n">
        <f aca="false">SUMIF($H$8:$H$168,$W179,DJ$8:DJ$168)</f>
        <v>0</v>
      </c>
      <c r="DK179" s="53" t="n">
        <f aca="false">SUMIF($H$8:$H$168,$W179,DK$8:DK$168)</f>
        <v>0</v>
      </c>
      <c r="DL179" s="53" t="n">
        <f aca="false">SUMIF($H$8:$H$168,$W179,DL$8:DL$168)</f>
        <v>0</v>
      </c>
      <c r="DM179" s="53" t="n">
        <f aca="false">SUMIF($H$8:$H$168,$W179,DM$8:DM$168)</f>
        <v>0</v>
      </c>
      <c r="DN179" s="53" t="n">
        <f aca="false">SUMIF($H$8:$H$168,$W179,DN$8:DN$168)</f>
        <v>0</v>
      </c>
      <c r="DO179" s="53" t="n">
        <f aca="false">SUMIF($H$8:$H$168,$W179,DO$8:DO$168)</f>
        <v>0</v>
      </c>
      <c r="DP179" s="53" t="n">
        <f aca="false">SUMIF($H$8:$H$168,$W179,DP$8:DP$168)</f>
        <v>0</v>
      </c>
      <c r="DQ179" s="53" t="n">
        <f aca="false">SUMIF($H$8:$H$168,$W179,DQ$8:DQ$168)</f>
        <v>0</v>
      </c>
      <c r="DR179" s="53" t="n">
        <f aca="false">SUMIF($H$8:$H$168,$W179,DR$8:DR$168)</f>
        <v>0</v>
      </c>
      <c r="DS179" s="53" t="n">
        <f aca="false">SUMIF($H$8:$H$168,$W179,DS$8:DS$168)</f>
        <v>0</v>
      </c>
      <c r="DT179" s="53" t="n">
        <f aca="false">SUMIF($H$8:$H$168,$W179,DT$8:DT$168)</f>
        <v>0</v>
      </c>
      <c r="DU179" s="53" t="n">
        <f aca="false">SUMIF($H$8:$H$168,$W179,DU$8:DU$168)</f>
        <v>0</v>
      </c>
      <c r="DV179" s="53" t="n">
        <f aca="false">SUMIF($H$8:$H$168,$W179,DV$8:DV$168)</f>
        <v>0</v>
      </c>
      <c r="DW179" s="53" t="n">
        <f aca="false">SUMIF($H$8:$H$168,$W179,DW$8:DW$168)</f>
        <v>0</v>
      </c>
      <c r="DX179" s="53" t="n">
        <f aca="false">SUMIF($H$8:$H$168,$W179,DX$8:DX$168)</f>
        <v>0</v>
      </c>
      <c r="DY179" s="53" t="n">
        <f aca="false">SUMIF($H$8:$H$168,$W179,DY$8:DY$168)</f>
        <v>0</v>
      </c>
      <c r="DZ179" s="53" t="n">
        <f aca="false">SUMIF($H$8:$H$168,$W179,DZ$8:DZ$168)</f>
        <v>0</v>
      </c>
      <c r="EA179" s="53" t="n">
        <f aca="false">SUMIF($H$8:$H$168,$W179,EA$8:EA$168)</f>
        <v>0</v>
      </c>
      <c r="EB179" s="53" t="n">
        <f aca="false">SUMIF($H$8:$H$168,$W179,EB$8:EB$168)</f>
        <v>0</v>
      </c>
      <c r="EC179" s="53" t="n">
        <f aca="false">SUMIF($H$8:$H$168,$W179,EC$8:EC$168)</f>
        <v>0</v>
      </c>
      <c r="ED179" s="53" t="n">
        <f aca="false">SUMIF($H$8:$H$168,$W179,ED$8:ED$168)</f>
        <v>0</v>
      </c>
      <c r="EE179" s="53" t="n">
        <f aca="false">SUMIF($H$8:$H$168,$W179,EE$8:EE$168)</f>
        <v>0</v>
      </c>
      <c r="EF179" s="53" t="n">
        <f aca="false">SUMIF($H$8:$H$168,$W179,EF$8:EF$168)</f>
        <v>0</v>
      </c>
      <c r="EG179" s="53" t="n">
        <f aca="false">SUMIF($H$8:$H$168,$W179,EG$8:EG$168)</f>
        <v>0</v>
      </c>
      <c r="EH179" s="53" t="n">
        <f aca="false">SUMIF($H$8:$H$168,$W179,EH$8:EH$168)</f>
        <v>0</v>
      </c>
      <c r="EI179" s="53" t="n">
        <f aca="false">SUMIF($H$8:$H$168,$W179,EI$8:EI$168)</f>
        <v>0</v>
      </c>
      <c r="EJ179" s="53" t="n">
        <f aca="false">SUMIF($H$8:$H$168,$W179,EJ$8:EJ$168)</f>
        <v>0</v>
      </c>
      <c r="EK179" s="53" t="n">
        <f aca="false">SUMIF($H$8:$H$168,$W179,EK$8:EK$168)</f>
        <v>0</v>
      </c>
      <c r="EL179" s="53" t="n">
        <f aca="false">SUMIF($H$8:$H$168,$W179,EL$8:EL$168)</f>
        <v>0</v>
      </c>
      <c r="EM179" s="53" t="n">
        <f aca="false">SUMIF($H$8:$H$168,$W179,EM$8:EM$168)</f>
        <v>0</v>
      </c>
      <c r="EN179" s="53" t="n">
        <f aca="false">SUMIF($H$8:$H$168,$W179,EN$8:EN$168)</f>
        <v>0</v>
      </c>
      <c r="EO179" s="53" t="n">
        <f aca="false">SUMIF($H$8:$H$168,$W179,EO$8:EO$168)</f>
        <v>0</v>
      </c>
      <c r="EP179" s="53" t="n">
        <f aca="false">SUMIF($H$8:$H$168,$W179,EP$8:EP$168)</f>
        <v>0</v>
      </c>
      <c r="EQ179" s="53" t="n">
        <f aca="false">SUMIF($H$8:$H$168,$W179,EQ$8:EQ$168)</f>
        <v>0</v>
      </c>
      <c r="ER179" s="53" t="n">
        <f aca="false">SUMIF($H$8:$H$168,$W179,ER$8:ER$168)</f>
        <v>0</v>
      </c>
      <c r="ES179" s="53" t="n">
        <f aca="false">SUMIF($H$8:$H$168,$W179,ES$8:ES$168)</f>
        <v>0</v>
      </c>
      <c r="ET179" s="53" t="n">
        <f aca="false">SUMIF($H$8:$H$168,$W179,ET$8:ET$168)</f>
        <v>0</v>
      </c>
      <c r="EU179" s="53" t="n">
        <f aca="false">SUMIF($H$8:$H$168,$W179,EU$8:EU$168)</f>
        <v>0</v>
      </c>
      <c r="EV179" s="53" t="n">
        <f aca="false">SUMIF($H$8:$H$168,$W179,EV$8:EV$168)</f>
        <v>0</v>
      </c>
      <c r="EW179" s="53" t="n">
        <f aca="false">SUMIF($H$8:$H$168,$W179,EW$8:EW$168)</f>
        <v>0</v>
      </c>
      <c r="EX179" s="53" t="n">
        <f aca="false">SUMIF($H$8:$H$168,$W179,EX$8:EX$168)</f>
        <v>0</v>
      </c>
      <c r="EY179" s="53" t="n">
        <f aca="false">SUMIF($H$8:$H$168,$W179,EY$8:EY$168)</f>
        <v>0</v>
      </c>
      <c r="EZ179" s="53" t="n">
        <f aca="false">SUMIF($H$8:$H$168,$W179,EZ$8:EZ$168)</f>
        <v>0</v>
      </c>
      <c r="FA179" s="53" t="n">
        <f aca="false">SUMIF($H$8:$H$168,$W179,FA$8:FA$168)</f>
        <v>0</v>
      </c>
      <c r="FB179" s="53" t="n">
        <f aca="false">SUMIF($H$8:$H$168,$W179,FB$8:FB$168)</f>
        <v>0</v>
      </c>
      <c r="FC179" s="53" t="n">
        <f aca="false">SUMIF($H$8:$H$168,$W179,FC$8:FC$168)</f>
        <v>0</v>
      </c>
      <c r="FD179" s="53" t="n">
        <f aca="false">SUMIF($H$8:$H$168,$W179,FD$8:FD$168)</f>
        <v>0</v>
      </c>
      <c r="FE179" s="53" t="n">
        <f aca="false">SUMIF($H$8:$H$168,$W179,FE$8:FE$168)</f>
        <v>0</v>
      </c>
      <c r="FF179" s="53" t="n">
        <f aca="false">SUMIF($H$8:$H$168,$W179,FF$8:FF$168)</f>
        <v>0</v>
      </c>
      <c r="FG179" s="53" t="n">
        <f aca="false">SUMIF($H$8:$H$168,$W179,FG$8:FG$168)</f>
        <v>0</v>
      </c>
      <c r="FH179" s="53" t="n">
        <f aca="false">SUMIF($H$8:$H$168,$W179,FH$8:FH$168)</f>
        <v>0</v>
      </c>
      <c r="FI179" s="53" t="n">
        <f aca="false">SUMIF($H$8:$H$168,$W179,FI$8:FI$168)</f>
        <v>0</v>
      </c>
      <c r="FJ179" s="53" t="n">
        <f aca="false">SUMIF($H$8:$H$168,$W179,FJ$8:FJ$168)</f>
        <v>0</v>
      </c>
      <c r="FK179" s="53" t="n">
        <f aca="false">SUMIF($H$8:$H$168,$W179,FK$8:FK$168)</f>
        <v>0</v>
      </c>
      <c r="FL179" s="53" t="n">
        <f aca="false">SUMIF($H$8:$H$168,$W179,FL$8:FL$168)</f>
        <v>0</v>
      </c>
      <c r="FM179" s="53" t="n">
        <f aca="false">SUMIF($H$8:$H$168,$W179,FM$8:FM$168)</f>
        <v>0</v>
      </c>
      <c r="FN179" s="53" t="n">
        <f aca="false">SUMIF($H$8:$H$168,$W179,FN$8:FN$168)</f>
        <v>0</v>
      </c>
      <c r="FO179" s="53" t="n">
        <f aca="false">SUMIF($H$8:$H$168,$W179,FO$8:FO$168)</f>
        <v>0</v>
      </c>
      <c r="FP179" s="53" t="n">
        <f aca="false">SUMIF($H$8:$H$168,$W179,FP$8:FP$168)</f>
        <v>0</v>
      </c>
      <c r="FQ179" s="53" t="n">
        <f aca="false">SUMIF($H$8:$H$168,$W179,FQ$8:FQ$168)</f>
        <v>0</v>
      </c>
      <c r="FR179" s="53" t="n">
        <f aca="false">SUMIF($H$8:$H$168,$W179,FR$8:FR$168)</f>
        <v>0</v>
      </c>
      <c r="FS179" s="53" t="n">
        <f aca="false">SUMIF($H$8:$H$168,$W179,FS$8:FS$168)</f>
        <v>0</v>
      </c>
      <c r="FT179" s="53" t="n">
        <f aca="false">SUMIF($H$8:$H$168,$W179,FT$8:FT$168)</f>
        <v>0</v>
      </c>
      <c r="FU179" s="53" t="n">
        <f aca="false">SUMIF($H$8:$H$168,$W179,FU$8:FU$168)</f>
        <v>0</v>
      </c>
      <c r="FV179" s="53" t="n">
        <f aca="false">SUMIF($H$8:$H$168,$W179,FV$8:FV$168)</f>
        <v>0</v>
      </c>
      <c r="FW179" s="53" t="n">
        <f aca="false">SUMIF($H$8:$H$168,$W179,FW$8:FW$168)</f>
        <v>0</v>
      </c>
      <c r="FX179" s="53" t="n">
        <f aca="false">SUMIF($H$8:$H$168,$W179,FX$8:FX$168)</f>
        <v>0</v>
      </c>
      <c r="FY179" s="53" t="n">
        <f aca="false">SUMIF($H$8:$H$168,$W179,FY$8:FY$168)</f>
        <v>0</v>
      </c>
      <c r="FZ179" s="53" t="n">
        <f aca="false">SUMIF($H$8:$H$168,$W179,FZ$8:FZ$168)</f>
        <v>0</v>
      </c>
      <c r="GA179" s="53" t="n">
        <f aca="false">SUMIF($H$8:$H$168,$W179,GA$8:GA$168)</f>
        <v>0</v>
      </c>
      <c r="GB179" s="53" t="n">
        <f aca="false">SUMIF($H$8:$H$168,$W179,GB$8:GB$168)</f>
        <v>0</v>
      </c>
      <c r="GC179" s="13"/>
      <c r="GD179" s="13" t="n">
        <f aca="false">SUMIF($H$7:$EC$172,$H179,GD$7:GD$172)</f>
        <v>6729.131629</v>
      </c>
      <c r="GE179" s="13" t="n">
        <f aca="false">SUMIF($H$7:$EC$172,$H179,GE$7:IV$172)</f>
        <v>3.65</v>
      </c>
    </row>
    <row r="180" customFormat="false" ht="14.25" hidden="false" customHeight="true" outlineLevel="0" collapsed="false">
      <c r="H180" s="88" t="s">
        <v>376</v>
      </c>
      <c r="I180" s="55" t="n">
        <f aca="false">SUMIF($H$8:$H$168,$H180,$T$8:$T$168)</f>
        <v>810.356</v>
      </c>
      <c r="J180" s="55"/>
      <c r="K180" s="55"/>
      <c r="M180" s="135"/>
      <c r="N180" s="135"/>
      <c r="O180" s="135"/>
      <c r="P180" s="135"/>
      <c r="Q180" s="139"/>
      <c r="R180" s="137"/>
      <c r="T180" s="55"/>
      <c r="U180" s="129"/>
      <c r="W180" s="138" t="s">
        <v>394</v>
      </c>
      <c r="X180" s="53" t="n">
        <f aca="false">SUMIF($H$8:$H$168,$W180,X$8:X$168)</f>
        <v>0</v>
      </c>
      <c r="Y180" s="53" t="n">
        <f aca="false">SUMIF($H$8:$H$168,$W180,Y$8:Y$168)</f>
        <v>0</v>
      </c>
      <c r="Z180" s="53" t="n">
        <f aca="false">SUMIF($H$8:$H$168,$W180,Z$8:Z$168)</f>
        <v>0</v>
      </c>
      <c r="AA180" s="53" t="n">
        <f aca="false">SUMIF($H$8:$H$168,$W180,AA$8:AA$168)</f>
        <v>1750</v>
      </c>
      <c r="AB180" s="53" t="n">
        <f aca="false">SUMIF($H$8:$H$168,$W180,AB$8:AB$168)</f>
        <v>0</v>
      </c>
      <c r="AC180" s="53" t="n">
        <f aca="false">SUMIF($H$8:$H$168,$W180,AC$8:AC$168)</f>
        <v>0</v>
      </c>
      <c r="AD180" s="53" t="n">
        <f aca="false">SUMIF($H$8:$H$168,$W180,AD$8:AD$168)</f>
        <v>0</v>
      </c>
      <c r="AE180" s="53" t="n">
        <f aca="false">SUMIF($H$8:$H$168,$W180,AE$8:AE$168)</f>
        <v>0</v>
      </c>
      <c r="AF180" s="53" t="n">
        <f aca="false">SUMIF($H$8:$H$168,$W180,AF$8:AF$168)</f>
        <v>0</v>
      </c>
      <c r="AG180" s="53" t="n">
        <f aca="false">SUMIF($H$8:$H$168,$W180,AG$8:AG$168)</f>
        <v>0</v>
      </c>
      <c r="AH180" s="53" t="n">
        <f aca="false">SUMIF($H$8:$H$168,$W180,AH$8:AH$168)</f>
        <v>0</v>
      </c>
      <c r="AI180" s="53" t="n">
        <f aca="false">SUMIF($H$8:$H$168,$W180,AI$8:AI$168)</f>
        <v>0</v>
      </c>
      <c r="AJ180" s="53" t="n">
        <f aca="false">SUMIF($H$8:$H$168,$W180,AJ$8:AJ$168)</f>
        <v>0</v>
      </c>
      <c r="AK180" s="53" t="n">
        <f aca="false">SUMIF($H$8:$H$168,$W180,AK$8:AK$168)</f>
        <v>0</v>
      </c>
      <c r="AL180" s="53" t="n">
        <f aca="false">SUMIF($H$8:$H$168,$W180,AL$8:AL$168)</f>
        <v>0</v>
      </c>
      <c r="AM180" s="53" t="n">
        <f aca="false">SUMIF($H$8:$H$168,$W180,AM$8:AM$168)</f>
        <v>0</v>
      </c>
      <c r="AN180" s="53" t="n">
        <f aca="false">SUMIF($H$8:$H$168,$W180,AN$8:AN$168)</f>
        <v>0</v>
      </c>
      <c r="AO180" s="53" t="n">
        <f aca="false">SUMIF($H$8:$H$168,$W180,AO$8:AO$168)</f>
        <v>0</v>
      </c>
      <c r="AP180" s="53" t="n">
        <f aca="false">SUMIF($H$8:$H$168,$W180,AP$8:AP$168)</f>
        <v>0</v>
      </c>
      <c r="AQ180" s="53" t="n">
        <f aca="false">SUMIF($H$8:$H$168,$W180,AQ$8:AQ$168)</f>
        <v>0</v>
      </c>
      <c r="AR180" s="53" t="n">
        <f aca="false">SUMIF($H$8:$H$168,$W180,AR$8:AR$168)</f>
        <v>0</v>
      </c>
      <c r="AS180" s="53" t="n">
        <f aca="false">SUMIF($H$8:$H$168,$W180,AS$8:AS$168)</f>
        <v>0</v>
      </c>
      <c r="AT180" s="53" t="n">
        <f aca="false">SUMIF($H$8:$H$168,$W180,AT$8:AT$168)</f>
        <v>0</v>
      </c>
      <c r="AU180" s="53" t="n">
        <f aca="false">SUMIF($H$8:$H$168,$W180,AU$8:AU$168)</f>
        <v>0</v>
      </c>
      <c r="AV180" s="53" t="n">
        <f aca="false">SUMIF($H$8:$H$168,$W180,AV$8:AV$168)</f>
        <v>0</v>
      </c>
      <c r="AW180" s="53" t="n">
        <f aca="false">SUMIF($H$8:$H$168,$W180,AW$8:AW$168)</f>
        <v>0</v>
      </c>
      <c r="AX180" s="53" t="n">
        <f aca="false">SUMIF($H$8:$H$168,$W180,AX$8:AX$168)</f>
        <v>0</v>
      </c>
      <c r="AY180" s="53" t="n">
        <f aca="false">SUMIF($H$8:$H$168,$W180,AY$8:AY$168)</f>
        <v>0</v>
      </c>
      <c r="AZ180" s="53" t="n">
        <f aca="false">SUMIF($H$8:$H$168,$W180,AZ$8:AZ$168)</f>
        <v>0</v>
      </c>
      <c r="BA180" s="53" t="n">
        <f aca="false">SUMIF($H$8:$H$168,$W180,BA$8:BA$168)</f>
        <v>0</v>
      </c>
      <c r="BB180" s="53" t="n">
        <f aca="false">SUMIF($H$8:$H$168,$W180,BB$8:BB$168)</f>
        <v>0</v>
      </c>
      <c r="BC180" s="53" t="n">
        <f aca="false">SUMIF($H$8:$H$168,$W180,BC$8:BC$168)</f>
        <v>0</v>
      </c>
      <c r="BD180" s="53" t="n">
        <f aca="false">SUMIF($H$8:$H$168,$W180,BD$8:BD$168)</f>
        <v>0</v>
      </c>
      <c r="BE180" s="53" t="n">
        <f aca="false">SUMIF($H$8:$H$168,$W180,BE$8:BE$168)</f>
        <v>0</v>
      </c>
      <c r="BF180" s="53" t="n">
        <f aca="false">SUMIF($H$8:$H$168,$W180,BF$8:BF$168)</f>
        <v>0</v>
      </c>
      <c r="BG180" s="53" t="n">
        <f aca="false">SUMIF($H$8:$H$168,$W180,BG$8:BG$168)</f>
        <v>0</v>
      </c>
      <c r="BH180" s="53" t="n">
        <f aca="false">SUMIF($H$8:$H$168,$W180,BH$8:BH$168)</f>
        <v>0</v>
      </c>
      <c r="BI180" s="53" t="n">
        <f aca="false">SUMIF($H$8:$H$168,$W180,BI$8:BI$168)</f>
        <v>0</v>
      </c>
      <c r="BJ180" s="53" t="n">
        <f aca="false">SUMIF($H$8:$H$168,$W180,BJ$8:BJ$168)</f>
        <v>0</v>
      </c>
      <c r="BK180" s="53" t="n">
        <f aca="false">SUMIF($H$8:$H$168,$W180,BK$8:BK$168)</f>
        <v>0</v>
      </c>
      <c r="BL180" s="53" t="n">
        <f aca="false">SUMIF($H$8:$H$168,$W180,BL$8:BL$168)</f>
        <v>0</v>
      </c>
      <c r="BM180" s="53" t="n">
        <f aca="false">SUMIF($H$8:$H$168,$W180,BM$8:BM$168)</f>
        <v>0</v>
      </c>
      <c r="BN180" s="53" t="n">
        <f aca="false">SUMIF($H$8:$H$168,$W180,BN$8:BN$168)</f>
        <v>0</v>
      </c>
      <c r="BO180" s="53" t="n">
        <f aca="false">SUMIF($H$8:$H$168,$W180,BO$8:BO$168)</f>
        <v>0</v>
      </c>
      <c r="BP180" s="53" t="n">
        <f aca="false">SUMIF($H$8:$H$168,$W180,BP$8:BP$168)</f>
        <v>0</v>
      </c>
      <c r="BQ180" s="53" t="n">
        <f aca="false">SUMIF($H$8:$H$168,$W180,BQ$8:BQ$168)</f>
        <v>0</v>
      </c>
      <c r="BR180" s="53" t="n">
        <f aca="false">SUMIF($H$8:$H$168,$W180,BR$8:BR$168)</f>
        <v>0</v>
      </c>
      <c r="BS180" s="53" t="n">
        <f aca="false">SUMIF($H$8:$H$168,$W180,BS$8:BS$168)</f>
        <v>0</v>
      </c>
      <c r="BT180" s="53" t="n">
        <f aca="false">SUMIF($H$8:$H$168,$W180,BT$8:BT$168)</f>
        <v>0</v>
      </c>
      <c r="BU180" s="53" t="n">
        <f aca="false">SUMIF($H$8:$H$168,$W180,BU$8:BU$168)</f>
        <v>0</v>
      </c>
      <c r="BV180" s="53" t="n">
        <f aca="false">SUMIF($H$8:$H$168,$W180,BV$8:BV$168)</f>
        <v>0</v>
      </c>
      <c r="BW180" s="53" t="n">
        <f aca="false">SUMIF($H$8:$H$168,$W180,BW$8:BW$168)</f>
        <v>0</v>
      </c>
      <c r="BX180" s="53" t="n">
        <f aca="false">SUMIF($H$8:$H$168,$W180,BX$8:BX$168)</f>
        <v>0</v>
      </c>
      <c r="BY180" s="53" t="n">
        <f aca="false">SUMIF($H$8:$H$168,$W180,BY$8:BY$168)</f>
        <v>0</v>
      </c>
      <c r="BZ180" s="53" t="n">
        <f aca="false">SUMIF($H$8:$H$168,$W180,BZ$8:BZ$168)</f>
        <v>0</v>
      </c>
      <c r="CA180" s="53" t="n">
        <f aca="false">SUMIF($H$8:$H$168,$W180,CA$8:CA$168)</f>
        <v>0</v>
      </c>
      <c r="CB180" s="53" t="n">
        <f aca="false">SUMIF($H$8:$H$168,$W180,CB$8:CB$168)</f>
        <v>0</v>
      </c>
      <c r="CC180" s="53" t="n">
        <f aca="false">SUMIF($H$8:$H$168,$W180,CC$8:CC$168)</f>
        <v>0</v>
      </c>
      <c r="CD180" s="53" t="n">
        <f aca="false">SUMIF($H$8:$H$168,$W180,CD$8:CD$168)</f>
        <v>0</v>
      </c>
      <c r="CE180" s="53" t="n">
        <f aca="false">SUMIF($H$8:$H$168,$W180,CE$8:CE$168)</f>
        <v>0</v>
      </c>
      <c r="CF180" s="53" t="n">
        <f aca="false">SUMIF($H$8:$H$168,$W180,CF$8:CF$168)</f>
        <v>0</v>
      </c>
      <c r="CG180" s="53" t="n">
        <f aca="false">SUMIF($H$8:$H$168,$W180,CG$8:CG$168)</f>
        <v>0</v>
      </c>
      <c r="CH180" s="53" t="n">
        <f aca="false">SUMIF($H$8:$H$168,$W180,CH$8:CH$168)</f>
        <v>0</v>
      </c>
      <c r="CI180" s="53" t="n">
        <f aca="false">SUMIF($H$8:$H$168,$W180,CI$8:CI$168)</f>
        <v>0</v>
      </c>
      <c r="CJ180" s="53" t="n">
        <f aca="false">SUMIF($H$8:$H$168,$W180,CJ$8:CJ$168)</f>
        <v>0</v>
      </c>
      <c r="CK180" s="53" t="n">
        <f aca="false">SUMIF($H$8:$H$168,$W180,CK$8:CK$168)</f>
        <v>0</v>
      </c>
      <c r="CL180" s="53" t="n">
        <f aca="false">SUMIF($H$8:$H$168,$W180,CL$8:CL$168)</f>
        <v>0</v>
      </c>
      <c r="CM180" s="53" t="n">
        <f aca="false">SUMIF($H$8:$H$168,$W180,CM$8:CM$168)</f>
        <v>0</v>
      </c>
      <c r="CN180" s="53" t="n">
        <f aca="false">SUMIF($H$8:$H$168,$W180,CN$8:CN$168)</f>
        <v>0</v>
      </c>
      <c r="CO180" s="53" t="n">
        <f aca="false">SUMIF($H$8:$H$168,$W180,CO$8:CO$168)</f>
        <v>0</v>
      </c>
      <c r="CP180" s="53" t="n">
        <f aca="false">SUMIF($H$8:$H$168,$W180,CP$8:CP$168)</f>
        <v>0</v>
      </c>
      <c r="CQ180" s="53" t="n">
        <f aca="false">SUMIF($H$8:$H$168,$W180,CQ$8:CQ$168)</f>
        <v>0</v>
      </c>
      <c r="CR180" s="53" t="n">
        <f aca="false">SUMIF($H$8:$H$168,$W180,CR$8:CR$168)</f>
        <v>0</v>
      </c>
      <c r="CS180" s="53" t="n">
        <f aca="false">SUMIF($H$8:$H$168,$W180,CS$8:CS$168)</f>
        <v>0</v>
      </c>
      <c r="CT180" s="53" t="n">
        <f aca="false">SUMIF($H$8:$H$168,$W180,CT$8:CT$168)</f>
        <v>0</v>
      </c>
      <c r="CU180" s="53" t="n">
        <f aca="false">SUMIF($H$8:$H$168,$W180,CU$8:CU$168)</f>
        <v>0</v>
      </c>
      <c r="CV180" s="53" t="n">
        <f aca="false">SUMIF($H$8:$H$168,$W180,CV$8:CV$168)</f>
        <v>0</v>
      </c>
      <c r="CW180" s="53" t="n">
        <f aca="false">SUMIF($H$8:$H$168,$W180,CW$8:CW$168)</f>
        <v>0</v>
      </c>
      <c r="CX180" s="53" t="n">
        <f aca="false">SUMIF($H$8:$H$168,$W180,CX$8:CX$168)</f>
        <v>0</v>
      </c>
      <c r="CY180" s="53" t="n">
        <f aca="false">SUMIF($H$8:$H$168,$W180,CY$8:CY$168)</f>
        <v>0</v>
      </c>
      <c r="CZ180" s="53" t="n">
        <f aca="false">SUMIF($H$8:$H$168,$W180,CZ$8:CZ$168)</f>
        <v>0</v>
      </c>
      <c r="DA180" s="53" t="n">
        <f aca="false">SUMIF($H$8:$H$168,$W180,DA$8:DA$168)</f>
        <v>0</v>
      </c>
      <c r="DB180" s="53" t="n">
        <f aca="false">SUMIF($H$8:$H$168,$W180,DB$8:DB$168)</f>
        <v>0</v>
      </c>
      <c r="DC180" s="53" t="n">
        <f aca="false">SUMIF($H$8:$H$168,$W180,DC$8:DC$168)</f>
        <v>0</v>
      </c>
      <c r="DD180" s="53" t="n">
        <f aca="false">SUMIF($H$8:$H$168,$W180,DD$8:DD$168)</f>
        <v>0</v>
      </c>
      <c r="DE180" s="53" t="n">
        <f aca="false">SUMIF($H$8:$H$168,$W180,DE$8:DE$168)</f>
        <v>0</v>
      </c>
      <c r="DF180" s="53" t="n">
        <f aca="false">SUMIF($H$8:$H$168,$W180,DF$8:DF$168)</f>
        <v>0</v>
      </c>
      <c r="DG180" s="53" t="n">
        <f aca="false">SUMIF($H$8:$H$168,$W180,DG$8:DG$168)</f>
        <v>0</v>
      </c>
      <c r="DH180" s="53" t="n">
        <f aca="false">SUMIF($H$8:$H$168,$W180,DH$8:DH$168)</f>
        <v>0</v>
      </c>
      <c r="DI180" s="53" t="n">
        <f aca="false">SUMIF($H$8:$H$168,$W180,DI$8:DI$168)</f>
        <v>0</v>
      </c>
      <c r="DJ180" s="53" t="n">
        <f aca="false">SUMIF($H$8:$H$168,$W180,DJ$8:DJ$168)</f>
        <v>0</v>
      </c>
      <c r="DK180" s="53" t="n">
        <f aca="false">SUMIF($H$8:$H$168,$W180,DK$8:DK$168)</f>
        <v>0</v>
      </c>
      <c r="DL180" s="53" t="n">
        <f aca="false">SUMIF($H$8:$H$168,$W180,DL$8:DL$168)</f>
        <v>0</v>
      </c>
      <c r="DM180" s="53" t="n">
        <f aca="false">SUMIF($H$8:$H$168,$W180,DM$8:DM$168)</f>
        <v>0</v>
      </c>
      <c r="DN180" s="53" t="n">
        <f aca="false">SUMIF($H$8:$H$168,$W180,DN$8:DN$168)</f>
        <v>0</v>
      </c>
      <c r="DO180" s="53" t="n">
        <f aca="false">SUMIF($H$8:$H$168,$W180,DO$8:DO$168)</f>
        <v>0</v>
      </c>
      <c r="DP180" s="53" t="n">
        <f aca="false">SUMIF($H$8:$H$168,$W180,DP$8:DP$168)</f>
        <v>0</v>
      </c>
      <c r="DQ180" s="53" t="n">
        <f aca="false">SUMIF($H$8:$H$168,$W180,DQ$8:DQ$168)</f>
        <v>0</v>
      </c>
      <c r="DR180" s="53" t="n">
        <f aca="false">SUMIF($H$8:$H$168,$W180,DR$8:DR$168)</f>
        <v>0</v>
      </c>
      <c r="DS180" s="53" t="n">
        <f aca="false">SUMIF($H$8:$H$168,$W180,DS$8:DS$168)</f>
        <v>0</v>
      </c>
      <c r="DT180" s="53" t="n">
        <f aca="false">SUMIF($H$8:$H$168,$W180,DT$8:DT$168)</f>
        <v>0</v>
      </c>
      <c r="DU180" s="53" t="n">
        <f aca="false">SUMIF($H$8:$H$168,$W180,DU$8:DU$168)</f>
        <v>0</v>
      </c>
      <c r="DV180" s="53" t="n">
        <f aca="false">SUMIF($H$8:$H$168,$W180,DV$8:DV$168)</f>
        <v>0</v>
      </c>
      <c r="DW180" s="53" t="n">
        <f aca="false">SUMIF($H$8:$H$168,$W180,DW$8:DW$168)</f>
        <v>0</v>
      </c>
      <c r="DX180" s="53" t="n">
        <f aca="false">SUMIF($H$8:$H$168,$W180,DX$8:DX$168)</f>
        <v>0</v>
      </c>
      <c r="DY180" s="53" t="n">
        <f aca="false">SUMIF($H$8:$H$168,$W180,DY$8:DY$168)</f>
        <v>0</v>
      </c>
      <c r="DZ180" s="53" t="n">
        <f aca="false">SUMIF($H$8:$H$168,$W180,DZ$8:DZ$168)</f>
        <v>0</v>
      </c>
      <c r="EA180" s="53" t="n">
        <f aca="false">SUMIF($H$8:$H$168,$W180,EA$8:EA$168)</f>
        <v>0</v>
      </c>
      <c r="EB180" s="53" t="n">
        <f aca="false">SUMIF($H$8:$H$168,$W180,EB$8:EB$168)</f>
        <v>0</v>
      </c>
      <c r="EC180" s="53" t="n">
        <f aca="false">SUMIF($H$8:$H$168,$W180,EC$8:EC$168)</f>
        <v>0</v>
      </c>
      <c r="ED180" s="53" t="n">
        <f aca="false">SUMIF($H$8:$H$168,$W180,ED$8:ED$168)</f>
        <v>0</v>
      </c>
      <c r="EE180" s="53" t="n">
        <f aca="false">SUMIF($H$8:$H$168,$W180,EE$8:EE$168)</f>
        <v>0</v>
      </c>
      <c r="EF180" s="53" t="n">
        <f aca="false">SUMIF($H$8:$H$168,$W180,EF$8:EF$168)</f>
        <v>0</v>
      </c>
      <c r="EG180" s="53" t="n">
        <f aca="false">SUMIF($H$8:$H$168,$W180,EG$8:EG$168)</f>
        <v>0</v>
      </c>
      <c r="EH180" s="53" t="n">
        <f aca="false">SUMIF($H$8:$H$168,$W180,EH$8:EH$168)</f>
        <v>0</v>
      </c>
      <c r="EI180" s="53" t="n">
        <f aca="false">SUMIF($H$8:$H$168,$W180,EI$8:EI$168)</f>
        <v>0</v>
      </c>
      <c r="EJ180" s="53" t="n">
        <f aca="false">SUMIF($H$8:$H$168,$W180,EJ$8:EJ$168)</f>
        <v>0</v>
      </c>
      <c r="EK180" s="53" t="n">
        <f aca="false">SUMIF($H$8:$H$168,$W180,EK$8:EK$168)</f>
        <v>0</v>
      </c>
      <c r="EL180" s="53" t="n">
        <f aca="false">SUMIF($H$8:$H$168,$W180,EL$8:EL$168)</f>
        <v>0</v>
      </c>
      <c r="EM180" s="53" t="n">
        <f aca="false">SUMIF($H$8:$H$168,$W180,EM$8:EM$168)</f>
        <v>0</v>
      </c>
      <c r="EN180" s="53" t="n">
        <f aca="false">SUMIF($H$8:$H$168,$W180,EN$8:EN$168)</f>
        <v>0</v>
      </c>
      <c r="EO180" s="53" t="n">
        <f aca="false">SUMIF($H$8:$H$168,$W180,EO$8:EO$168)</f>
        <v>0</v>
      </c>
      <c r="EP180" s="53" t="n">
        <f aca="false">SUMIF($H$8:$H$168,$W180,EP$8:EP$168)</f>
        <v>0</v>
      </c>
      <c r="EQ180" s="53" t="n">
        <f aca="false">SUMIF($H$8:$H$168,$W180,EQ$8:EQ$168)</f>
        <v>0</v>
      </c>
      <c r="ER180" s="53" t="n">
        <f aca="false">SUMIF($H$8:$H$168,$W180,ER$8:ER$168)</f>
        <v>0</v>
      </c>
      <c r="ES180" s="53" t="n">
        <f aca="false">SUMIF($H$8:$H$168,$W180,ES$8:ES$168)</f>
        <v>0</v>
      </c>
      <c r="ET180" s="53" t="n">
        <f aca="false">SUMIF($H$8:$H$168,$W180,ET$8:ET$168)</f>
        <v>0</v>
      </c>
      <c r="EU180" s="53" t="n">
        <f aca="false">SUMIF($H$8:$H$168,$W180,EU$8:EU$168)</f>
        <v>0</v>
      </c>
      <c r="EV180" s="53" t="n">
        <f aca="false">SUMIF($H$8:$H$168,$W180,EV$8:EV$168)</f>
        <v>0</v>
      </c>
      <c r="EW180" s="53" t="n">
        <f aca="false">SUMIF($H$8:$H$168,$W180,EW$8:EW$168)</f>
        <v>0</v>
      </c>
      <c r="EX180" s="53" t="n">
        <f aca="false">SUMIF($H$8:$H$168,$W180,EX$8:EX$168)</f>
        <v>0</v>
      </c>
      <c r="EY180" s="53" t="n">
        <f aca="false">SUMIF($H$8:$H$168,$W180,EY$8:EY$168)</f>
        <v>0</v>
      </c>
      <c r="EZ180" s="53" t="n">
        <f aca="false">SUMIF($H$8:$H$168,$W180,EZ$8:EZ$168)</f>
        <v>0</v>
      </c>
      <c r="FA180" s="53" t="n">
        <f aca="false">SUMIF($H$8:$H$168,$W180,FA$8:FA$168)</f>
        <v>0</v>
      </c>
      <c r="FB180" s="53" t="n">
        <f aca="false">SUMIF($H$8:$H$168,$W180,FB$8:FB$168)</f>
        <v>0</v>
      </c>
      <c r="FC180" s="53" t="n">
        <f aca="false">SUMIF($H$8:$H$168,$W180,FC$8:FC$168)</f>
        <v>0</v>
      </c>
      <c r="FD180" s="53" t="n">
        <f aca="false">SUMIF($H$8:$H$168,$W180,FD$8:FD$168)</f>
        <v>0</v>
      </c>
      <c r="FE180" s="53" t="n">
        <f aca="false">SUMIF($H$8:$H$168,$W180,FE$8:FE$168)</f>
        <v>0</v>
      </c>
      <c r="FF180" s="53" t="n">
        <f aca="false">SUMIF($H$8:$H$168,$W180,FF$8:FF$168)</f>
        <v>0</v>
      </c>
      <c r="FG180" s="53" t="n">
        <f aca="false">SUMIF($H$8:$H$168,$W180,FG$8:FG$168)</f>
        <v>0</v>
      </c>
      <c r="FH180" s="53" t="n">
        <f aca="false">SUMIF($H$8:$H$168,$W180,FH$8:FH$168)</f>
        <v>0</v>
      </c>
      <c r="FI180" s="53" t="n">
        <f aca="false">SUMIF($H$8:$H$168,$W180,FI$8:FI$168)</f>
        <v>0</v>
      </c>
      <c r="FJ180" s="53" t="n">
        <f aca="false">SUMIF($H$8:$H$168,$W180,FJ$8:FJ$168)</f>
        <v>0</v>
      </c>
      <c r="FK180" s="53" t="n">
        <f aca="false">SUMIF($H$8:$H$168,$W180,FK$8:FK$168)</f>
        <v>0</v>
      </c>
      <c r="FL180" s="53" t="n">
        <f aca="false">SUMIF($H$8:$H$168,$W180,FL$8:FL$168)</f>
        <v>0</v>
      </c>
      <c r="FM180" s="53" t="n">
        <f aca="false">SUMIF($H$8:$H$168,$W180,FM$8:FM$168)</f>
        <v>0</v>
      </c>
      <c r="FN180" s="53" t="n">
        <f aca="false">SUMIF($H$8:$H$168,$W180,FN$8:FN$168)</f>
        <v>0</v>
      </c>
      <c r="FO180" s="53" t="n">
        <f aca="false">SUMIF($H$8:$H$168,$W180,FO$8:FO$168)</f>
        <v>0</v>
      </c>
      <c r="FP180" s="53" t="n">
        <f aca="false">SUMIF($H$8:$H$168,$W180,FP$8:FP$168)</f>
        <v>0</v>
      </c>
      <c r="FQ180" s="53" t="n">
        <f aca="false">SUMIF($H$8:$H$168,$W180,FQ$8:FQ$168)</f>
        <v>0</v>
      </c>
      <c r="FR180" s="53" t="n">
        <f aca="false">SUMIF($H$8:$H$168,$W180,FR$8:FR$168)</f>
        <v>0</v>
      </c>
      <c r="FS180" s="53" t="n">
        <f aca="false">SUMIF($H$8:$H$168,$W180,FS$8:FS$168)</f>
        <v>0</v>
      </c>
      <c r="FT180" s="53" t="n">
        <f aca="false">SUMIF($H$8:$H$168,$W180,FT$8:FT$168)</f>
        <v>0</v>
      </c>
      <c r="FU180" s="53" t="n">
        <f aca="false">SUMIF($H$8:$H$168,$W180,FU$8:FU$168)</f>
        <v>0</v>
      </c>
      <c r="FV180" s="53" t="n">
        <f aca="false">SUMIF($H$8:$H$168,$W180,FV$8:FV$168)</f>
        <v>0</v>
      </c>
      <c r="FW180" s="53" t="n">
        <f aca="false">SUMIF($H$8:$H$168,$W180,FW$8:FW$168)</f>
        <v>0</v>
      </c>
      <c r="FX180" s="53" t="n">
        <f aca="false">SUMIF($H$8:$H$168,$W180,FX$8:FX$168)</f>
        <v>0</v>
      </c>
      <c r="FY180" s="53" t="n">
        <f aca="false">SUMIF($H$8:$H$168,$W180,FY$8:FY$168)</f>
        <v>0</v>
      </c>
      <c r="FZ180" s="53" t="n">
        <f aca="false">SUMIF($H$8:$H$168,$W180,FZ$8:FZ$168)</f>
        <v>0</v>
      </c>
      <c r="GA180" s="53" t="n">
        <f aca="false">SUMIF($H$8:$H$168,$W180,GA$8:GA$168)</f>
        <v>0</v>
      </c>
      <c r="GB180" s="53" t="n">
        <f aca="false">SUMIF($H$8:$H$168,$W180,GB$8:GB$168)</f>
        <v>0</v>
      </c>
      <c r="GC180" s="13"/>
      <c r="GD180" s="13" t="n">
        <f aca="false">SUMIF($H$7:$EC$172,$H174,GD$7:GD$172)</f>
        <v>332.248</v>
      </c>
      <c r="GE180" s="13" t="n">
        <f aca="false">SUMIF($H$7:$EC$172,$H174,GE$7:IV$172)</f>
        <v>0</v>
      </c>
    </row>
    <row r="181" customFormat="false" ht="12.75" hidden="false" customHeight="false" outlineLevel="0" collapsed="false">
      <c r="H181" s="88" t="s">
        <v>340</v>
      </c>
      <c r="I181" s="55" t="n">
        <f aca="false">SUMIF($H$8:$H$168,$H181,$T$8:$T$168)</f>
        <v>506.858</v>
      </c>
      <c r="J181" s="55"/>
      <c r="K181" s="55"/>
      <c r="M181" s="135"/>
      <c r="N181" s="135"/>
      <c r="O181" s="135"/>
      <c r="P181" s="135"/>
      <c r="Q181" s="136"/>
      <c r="R181" s="137"/>
      <c r="T181" s="55"/>
      <c r="U181" s="129"/>
      <c r="W181" s="138" t="s">
        <v>398</v>
      </c>
      <c r="X181" s="140" t="n">
        <f aca="false">SUMIF($H$8:$H$168,$W181,X$8:X$168)</f>
        <v>0</v>
      </c>
      <c r="Y181" s="140" t="n">
        <f aca="false">SUMIF($H$8:$H$168,$W181,Y$8:Y$168)</f>
        <v>1017.073</v>
      </c>
      <c r="Z181" s="140" t="n">
        <f aca="false">SUMIF($H$8:$H$168,$W181,Z$8:Z$168)</f>
        <v>0</v>
      </c>
      <c r="AA181" s="140" t="n">
        <f aca="false">SUMIF($H$8:$H$168,$W181,AA$8:AA$168)</f>
        <v>0</v>
      </c>
      <c r="AB181" s="140" t="n">
        <f aca="false">SUMIF($H$8:$H$168,$W181,AB$8:AB$168)</f>
        <v>0</v>
      </c>
      <c r="AC181" s="140" t="n">
        <f aca="false">SUMIF($H$8:$H$168,$W181,AC$8:AC$168)</f>
        <v>1000</v>
      </c>
      <c r="AD181" s="140" t="n">
        <f aca="false">SUMIF($H$8:$H$168,$W181,AD$8:AD$168)</f>
        <v>0</v>
      </c>
      <c r="AE181" s="140" t="n">
        <f aca="false">SUMIF($H$8:$H$168,$W181,AE$8:AE$168)</f>
        <v>0</v>
      </c>
      <c r="AF181" s="140" t="n">
        <f aca="false">SUMIF($H$8:$H$168,$W181,AF$8:AF$168)</f>
        <v>0</v>
      </c>
      <c r="AG181" s="140" t="n">
        <f aca="false">SUMIF($H$8:$H$168,$W181,AG$8:AG$168)</f>
        <v>0</v>
      </c>
      <c r="AH181" s="140" t="n">
        <f aca="false">SUMIF($H$8:$H$168,$W181,AH$8:AH$168)</f>
        <v>1267.4</v>
      </c>
      <c r="AI181" s="140" t="n">
        <f aca="false">SUMIF($H$8:$H$168,$W181,AI$8:AI$168)</f>
        <v>0</v>
      </c>
      <c r="AJ181" s="140" t="n">
        <f aca="false">SUMIF($H$8:$H$168,$W181,AJ$8:AJ$168)</f>
        <v>0</v>
      </c>
      <c r="AK181" s="140" t="n">
        <f aca="false">SUMIF($H$8:$H$168,$W181,AK$8:AK$168)</f>
        <v>0</v>
      </c>
      <c r="AL181" s="140" t="n">
        <f aca="false">SUMIF($H$8:$H$168,$W181,AL$8:AL$168)</f>
        <v>0</v>
      </c>
      <c r="AM181" s="140" t="n">
        <f aca="false">SUMIF($H$8:$H$168,$W181,AM$8:AM$168)</f>
        <v>0</v>
      </c>
      <c r="AN181" s="140" t="n">
        <f aca="false">SUMIF($H$8:$H$168,$W181,AN$8:AN$168)</f>
        <v>0</v>
      </c>
      <c r="AO181" s="140" t="n">
        <f aca="false">SUMIF($H$8:$H$168,$W181,AO$8:AO$168)</f>
        <v>0</v>
      </c>
      <c r="AP181" s="140" t="n">
        <f aca="false">SUMIF($H$8:$H$168,$W181,AP$8:AP$168)</f>
        <v>0</v>
      </c>
      <c r="AQ181" s="140" t="n">
        <f aca="false">SUMIF($H$8:$H$168,$W181,AQ$8:AQ$168)</f>
        <v>0</v>
      </c>
      <c r="AR181" s="140" t="n">
        <f aca="false">SUMIF($H$8:$H$168,$W181,AR$8:AR$168)</f>
        <v>0</v>
      </c>
      <c r="AS181" s="140" t="n">
        <f aca="false">SUMIF($H$8:$H$168,$W181,AS$8:AS$168)</f>
        <v>0</v>
      </c>
      <c r="AT181" s="140" t="n">
        <f aca="false">SUMIF($H$8:$H$168,$W181,AT$8:AT$168)</f>
        <v>0</v>
      </c>
      <c r="AU181" s="140" t="n">
        <f aca="false">SUMIF($H$8:$H$168,$W181,AU$8:AU$168)</f>
        <v>0</v>
      </c>
      <c r="AV181" s="140" t="n">
        <f aca="false">SUMIF($H$8:$H$168,$W181,AV$8:AV$168)</f>
        <v>0</v>
      </c>
      <c r="AW181" s="140" t="n">
        <f aca="false">SUMIF($H$8:$H$168,$W181,AW$8:AW$168)</f>
        <v>0</v>
      </c>
      <c r="AX181" s="140" t="n">
        <f aca="false">SUMIF($H$8:$H$168,$W181,AX$8:AX$168)</f>
        <v>0</v>
      </c>
      <c r="AY181" s="140" t="n">
        <f aca="false">SUMIF($H$8:$H$168,$W181,AY$8:AY$168)</f>
        <v>0</v>
      </c>
      <c r="AZ181" s="140" t="n">
        <f aca="false">SUMIF($H$8:$H$168,$W181,AZ$8:AZ$168)</f>
        <v>0</v>
      </c>
      <c r="BA181" s="140" t="n">
        <f aca="false">SUMIF($H$8:$H$168,$W181,BA$8:BA$168)</f>
        <v>0</v>
      </c>
      <c r="BB181" s="140" t="n">
        <f aca="false">SUMIF($H$8:$H$168,$W181,BB$8:BB$168)</f>
        <v>0</v>
      </c>
      <c r="BC181" s="140" t="n">
        <f aca="false">SUMIF($H$8:$H$168,$W181,BC$8:BC$168)</f>
        <v>0</v>
      </c>
      <c r="BD181" s="140" t="n">
        <f aca="false">SUMIF($H$8:$H$168,$W181,BD$8:BD$168)</f>
        <v>0</v>
      </c>
      <c r="BE181" s="140" t="n">
        <f aca="false">SUMIF($H$8:$H$168,$W181,BE$8:BE$168)</f>
        <v>0</v>
      </c>
      <c r="BF181" s="140" t="n">
        <f aca="false">SUMIF($H$8:$H$168,$W181,BF$8:BF$168)</f>
        <v>0</v>
      </c>
      <c r="BG181" s="140" t="n">
        <f aca="false">SUMIF($H$8:$H$168,$W181,BG$8:BG$168)</f>
        <v>0</v>
      </c>
      <c r="BH181" s="140" t="n">
        <f aca="false">SUMIF($H$8:$H$168,$W181,BH$8:BH$168)</f>
        <v>0</v>
      </c>
      <c r="BI181" s="140" t="n">
        <f aca="false">SUMIF($H$8:$H$168,$W181,BI$8:BI$168)</f>
        <v>0</v>
      </c>
      <c r="BJ181" s="140" t="n">
        <f aca="false">SUMIF($H$8:$H$168,$W181,BJ$8:BJ$168)</f>
        <v>0</v>
      </c>
      <c r="BK181" s="140" t="n">
        <f aca="false">SUMIF($H$8:$H$168,$W181,BK$8:BK$168)</f>
        <v>0</v>
      </c>
      <c r="BL181" s="140" t="n">
        <f aca="false">SUMIF($H$8:$H$168,$W181,BL$8:BL$168)</f>
        <v>0</v>
      </c>
      <c r="BM181" s="140" t="n">
        <f aca="false">SUMIF($H$8:$H$168,$W181,BM$8:BM$168)</f>
        <v>0</v>
      </c>
      <c r="BN181" s="140" t="n">
        <f aca="false">SUMIF($H$8:$H$168,$W181,BN$8:BN$168)</f>
        <v>0</v>
      </c>
      <c r="BO181" s="140" t="n">
        <f aca="false">SUMIF($H$8:$H$168,$W181,BO$8:BO$168)</f>
        <v>0</v>
      </c>
      <c r="BP181" s="140" t="n">
        <f aca="false">SUMIF($H$8:$H$168,$W181,BP$8:BP$168)</f>
        <v>0</v>
      </c>
      <c r="BQ181" s="140" t="n">
        <f aca="false">SUMIF($H$8:$H$168,$W181,BQ$8:BQ$168)</f>
        <v>0</v>
      </c>
      <c r="BR181" s="140" t="n">
        <f aca="false">SUMIF($H$8:$H$168,$W181,BR$8:BR$168)</f>
        <v>0</v>
      </c>
      <c r="BS181" s="140" t="n">
        <f aca="false">SUMIF($H$8:$H$168,$W181,BS$8:BS$168)</f>
        <v>0</v>
      </c>
      <c r="BT181" s="140" t="n">
        <f aca="false">SUMIF($H$8:$H$168,$W181,BT$8:BT$168)</f>
        <v>0</v>
      </c>
      <c r="BU181" s="140" t="n">
        <f aca="false">SUMIF($H$8:$H$168,$W181,BU$8:BU$168)</f>
        <v>0</v>
      </c>
      <c r="BV181" s="140" t="n">
        <f aca="false">SUMIF($H$8:$H$168,$W181,BV$8:BV$168)</f>
        <v>0</v>
      </c>
      <c r="BW181" s="140" t="n">
        <f aca="false">SUMIF($H$8:$H$168,$W181,BW$8:BW$168)</f>
        <v>0</v>
      </c>
      <c r="BX181" s="140" t="n">
        <f aca="false">SUMIF($H$8:$H$168,$W181,BX$8:BX$168)</f>
        <v>0</v>
      </c>
      <c r="BY181" s="140" t="n">
        <f aca="false">SUMIF($H$8:$H$168,$W181,BY$8:BY$168)</f>
        <v>0</v>
      </c>
      <c r="BZ181" s="140" t="n">
        <f aca="false">SUMIF($H$8:$H$168,$W181,BZ$8:BZ$168)</f>
        <v>0</v>
      </c>
      <c r="CA181" s="140" t="n">
        <f aca="false">SUMIF($H$8:$H$168,$W181,CA$8:CA$168)</f>
        <v>0</v>
      </c>
      <c r="CB181" s="140" t="n">
        <f aca="false">SUMIF($H$8:$H$168,$W181,CB$8:CB$168)</f>
        <v>0</v>
      </c>
      <c r="CC181" s="140" t="n">
        <f aca="false">SUMIF($H$8:$H$168,$W181,CC$8:CC$168)</f>
        <v>0</v>
      </c>
      <c r="CD181" s="140" t="n">
        <f aca="false">SUMIF($H$8:$H$168,$W181,CD$8:CD$168)</f>
        <v>0</v>
      </c>
      <c r="CE181" s="140" t="n">
        <f aca="false">SUMIF($H$8:$H$168,$W181,CE$8:CE$168)</f>
        <v>0</v>
      </c>
      <c r="CF181" s="140" t="n">
        <f aca="false">SUMIF($H$8:$H$168,$W181,CF$8:CF$168)</f>
        <v>0</v>
      </c>
      <c r="CG181" s="140" t="n">
        <f aca="false">SUMIF($H$8:$H$168,$W181,CG$8:CG$168)</f>
        <v>0</v>
      </c>
      <c r="CH181" s="140" t="n">
        <f aca="false">SUMIF($H$8:$H$168,$W181,CH$8:CH$168)</f>
        <v>0</v>
      </c>
      <c r="CI181" s="140" t="n">
        <f aca="false">SUMIF($H$8:$H$168,$W181,CI$8:CI$168)</f>
        <v>0</v>
      </c>
      <c r="CJ181" s="140" t="n">
        <f aca="false">SUMIF($H$8:$H$168,$W181,CJ$8:CJ$168)</f>
        <v>0</v>
      </c>
      <c r="CK181" s="140" t="n">
        <f aca="false">SUMIF($H$8:$H$168,$W181,CK$8:CK$168)</f>
        <v>0</v>
      </c>
      <c r="CL181" s="140" t="n">
        <f aca="false">SUMIF($H$8:$H$168,$W181,CL$8:CL$168)</f>
        <v>0</v>
      </c>
      <c r="CM181" s="140" t="n">
        <f aca="false">SUMIF($H$8:$H$168,$W181,CM$8:CM$168)</f>
        <v>0</v>
      </c>
      <c r="CN181" s="140" t="n">
        <f aca="false">SUMIF($H$8:$H$168,$W181,CN$8:CN$168)</f>
        <v>0</v>
      </c>
      <c r="CO181" s="140" t="n">
        <f aca="false">SUMIF($H$8:$H$168,$W181,CO$8:CO$168)</f>
        <v>0</v>
      </c>
      <c r="CP181" s="140" t="n">
        <f aca="false">SUMIF($H$8:$H$168,$W181,CP$8:CP$168)</f>
        <v>0</v>
      </c>
      <c r="CQ181" s="140" t="n">
        <f aca="false">SUMIF($H$8:$H$168,$W181,CQ$8:CQ$168)</f>
        <v>0</v>
      </c>
      <c r="CR181" s="140" t="n">
        <f aca="false">SUMIF($H$8:$H$168,$W181,CR$8:CR$168)</f>
        <v>0</v>
      </c>
      <c r="CS181" s="140" t="n">
        <f aca="false">SUMIF($H$8:$H$168,$W181,CS$8:CS$168)</f>
        <v>0</v>
      </c>
      <c r="CT181" s="140" t="n">
        <f aca="false">SUMIF($H$8:$H$168,$W181,CT$8:CT$168)</f>
        <v>0</v>
      </c>
      <c r="CU181" s="140" t="n">
        <f aca="false">SUMIF($H$8:$H$168,$W181,CU$8:CU$168)</f>
        <v>0</v>
      </c>
      <c r="CV181" s="140" t="n">
        <f aca="false">SUMIF($H$8:$H$168,$W181,CV$8:CV$168)</f>
        <v>0</v>
      </c>
      <c r="CW181" s="140" t="n">
        <f aca="false">SUMIF($H$8:$H$168,$W181,CW$8:CW$168)</f>
        <v>0</v>
      </c>
      <c r="CX181" s="140" t="n">
        <f aca="false">SUMIF($H$8:$H$168,$W181,CX$8:CX$168)</f>
        <v>0</v>
      </c>
      <c r="CY181" s="140" t="n">
        <f aca="false">SUMIF($H$8:$H$168,$W181,CY$8:CY$168)</f>
        <v>0</v>
      </c>
      <c r="CZ181" s="140" t="n">
        <f aca="false">SUMIF($H$8:$H$168,$W181,CZ$8:CZ$168)</f>
        <v>0</v>
      </c>
      <c r="DA181" s="140" t="n">
        <f aca="false">SUMIF($H$8:$H$168,$W181,DA$8:DA$168)</f>
        <v>0</v>
      </c>
      <c r="DB181" s="140" t="n">
        <f aca="false">SUMIF($H$8:$H$168,$W181,DB$8:DB$168)</f>
        <v>0</v>
      </c>
      <c r="DC181" s="140" t="n">
        <f aca="false">SUMIF($H$8:$H$168,$W181,DC$8:DC$168)</f>
        <v>0</v>
      </c>
      <c r="DD181" s="140" t="n">
        <f aca="false">SUMIF($H$8:$H$168,$W181,DD$8:DD$168)</f>
        <v>0</v>
      </c>
      <c r="DE181" s="140" t="n">
        <f aca="false">SUMIF($H$8:$H$168,$W181,DE$8:DE$168)</f>
        <v>0</v>
      </c>
      <c r="DF181" s="140" t="n">
        <f aca="false">SUMIF($H$8:$H$168,$W181,DF$8:DF$168)</f>
        <v>0</v>
      </c>
      <c r="DG181" s="140" t="n">
        <f aca="false">SUMIF($H$8:$H$168,$W181,DG$8:DG$168)</f>
        <v>0</v>
      </c>
      <c r="DH181" s="140" t="n">
        <f aca="false">SUMIF($H$8:$H$168,$W181,DH$8:DH$168)</f>
        <v>0</v>
      </c>
      <c r="DI181" s="140" t="n">
        <f aca="false">SUMIF($H$8:$H$168,$W181,DI$8:DI$168)</f>
        <v>0</v>
      </c>
      <c r="DJ181" s="140" t="n">
        <f aca="false">SUMIF($H$8:$H$168,$W181,DJ$8:DJ$168)</f>
        <v>0</v>
      </c>
      <c r="DK181" s="140" t="n">
        <f aca="false">SUMIF($H$8:$H$168,$W181,DK$8:DK$168)</f>
        <v>0</v>
      </c>
      <c r="DL181" s="140" t="n">
        <f aca="false">SUMIF($H$8:$H$168,$W181,DL$8:DL$168)</f>
        <v>0</v>
      </c>
      <c r="DM181" s="140" t="n">
        <f aca="false">SUMIF($H$8:$H$168,$W181,DM$8:DM$168)</f>
        <v>0</v>
      </c>
      <c r="DN181" s="140" t="n">
        <f aca="false">SUMIF($H$8:$H$168,$W181,DN$8:DN$168)</f>
        <v>0</v>
      </c>
      <c r="DO181" s="140" t="n">
        <f aca="false">SUMIF($H$8:$H$168,$W181,DO$8:DO$168)</f>
        <v>0</v>
      </c>
      <c r="DP181" s="140" t="n">
        <f aca="false">SUMIF($H$8:$H$168,$W181,DP$8:DP$168)</f>
        <v>0</v>
      </c>
      <c r="DQ181" s="140" t="n">
        <f aca="false">SUMIF($H$8:$H$168,$W181,DQ$8:DQ$168)</f>
        <v>0</v>
      </c>
      <c r="DR181" s="140" t="n">
        <f aca="false">SUMIF($H$8:$H$168,$W181,DR$8:DR$168)</f>
        <v>0</v>
      </c>
      <c r="DS181" s="140" t="n">
        <f aca="false">SUMIF($H$8:$H$168,$W181,DS$8:DS$168)</f>
        <v>0</v>
      </c>
      <c r="DT181" s="140" t="n">
        <f aca="false">SUMIF($H$8:$H$168,$W181,DT$8:DT$168)</f>
        <v>0</v>
      </c>
      <c r="DU181" s="140" t="n">
        <f aca="false">SUMIF($H$8:$H$168,$W181,DU$8:DU$168)</f>
        <v>0</v>
      </c>
      <c r="DV181" s="140" t="n">
        <f aca="false">SUMIF($H$8:$H$168,$W181,DV$8:DV$168)</f>
        <v>0</v>
      </c>
      <c r="DW181" s="140" t="n">
        <f aca="false">SUMIF($H$8:$H$168,$W181,DW$8:DW$168)</f>
        <v>0</v>
      </c>
      <c r="DX181" s="140" t="n">
        <f aca="false">SUMIF($H$8:$H$168,$W181,DX$8:DX$168)</f>
        <v>0</v>
      </c>
      <c r="DY181" s="140" t="n">
        <f aca="false">SUMIF($H$8:$H$168,$W181,DY$8:DY$168)</f>
        <v>0</v>
      </c>
      <c r="DZ181" s="140" t="n">
        <f aca="false">SUMIF($H$8:$H$168,$W181,DZ$8:DZ$168)</f>
        <v>0</v>
      </c>
      <c r="EA181" s="140" t="n">
        <f aca="false">SUMIF($H$8:$H$168,$W181,EA$8:EA$168)</f>
        <v>0</v>
      </c>
      <c r="EB181" s="140" t="n">
        <f aca="false">SUMIF($H$8:$H$168,$W181,EB$8:EB$168)</f>
        <v>0</v>
      </c>
      <c r="EC181" s="140" t="n">
        <f aca="false">SUMIF($H$8:$H$168,$W181,EC$8:EC$168)</f>
        <v>0</v>
      </c>
      <c r="ED181" s="140" t="n">
        <f aca="false">SUMIF($H$8:$H$168,$W181,ED$8:ED$168)</f>
        <v>0</v>
      </c>
      <c r="EE181" s="140" t="n">
        <f aca="false">SUMIF($H$8:$H$168,$W181,EE$8:EE$168)</f>
        <v>0</v>
      </c>
      <c r="EF181" s="140" t="n">
        <f aca="false">SUMIF($H$8:$H$168,$W181,EF$8:EF$168)</f>
        <v>0</v>
      </c>
      <c r="EG181" s="140" t="n">
        <f aca="false">SUMIF($H$8:$H$168,$W181,EG$8:EG$168)</f>
        <v>0</v>
      </c>
      <c r="EH181" s="140" t="n">
        <f aca="false">SUMIF($H$8:$H$168,$W181,EH$8:EH$168)</f>
        <v>0</v>
      </c>
      <c r="EI181" s="140" t="n">
        <f aca="false">SUMIF($H$8:$H$168,$W181,EI$8:EI$168)</f>
        <v>0</v>
      </c>
      <c r="EJ181" s="140" t="n">
        <f aca="false">SUMIF($H$8:$H$168,$W181,EJ$8:EJ$168)</f>
        <v>0</v>
      </c>
      <c r="EK181" s="140" t="n">
        <f aca="false">SUMIF($H$8:$H$168,$W181,EK$8:EK$168)</f>
        <v>0</v>
      </c>
      <c r="EL181" s="140" t="n">
        <f aca="false">SUMIF($H$8:$H$168,$W181,EL$8:EL$168)</f>
        <v>0</v>
      </c>
      <c r="EM181" s="140" t="n">
        <f aca="false">SUMIF($H$8:$H$168,$W181,EM$8:EM$168)</f>
        <v>0</v>
      </c>
      <c r="EN181" s="140" t="n">
        <f aca="false">SUMIF($H$8:$H$168,$W181,EN$8:EN$168)</f>
        <v>0</v>
      </c>
      <c r="EO181" s="140" t="n">
        <f aca="false">SUMIF($H$8:$H$168,$W181,EO$8:EO$168)</f>
        <v>0</v>
      </c>
      <c r="EP181" s="140" t="n">
        <f aca="false">SUMIF($H$8:$H$168,$W181,EP$8:EP$168)</f>
        <v>0</v>
      </c>
      <c r="EQ181" s="140" t="n">
        <f aca="false">SUMIF($H$8:$H$168,$W181,EQ$8:EQ$168)</f>
        <v>0</v>
      </c>
      <c r="ER181" s="140" t="n">
        <f aca="false">SUMIF($H$8:$H$168,$W181,ER$8:ER$168)</f>
        <v>0</v>
      </c>
      <c r="ES181" s="140" t="n">
        <f aca="false">SUMIF($H$8:$H$168,$W181,ES$8:ES$168)</f>
        <v>0</v>
      </c>
      <c r="ET181" s="140" t="n">
        <f aca="false">SUMIF($H$8:$H$168,$W181,ET$8:ET$168)</f>
        <v>0</v>
      </c>
      <c r="EU181" s="140" t="n">
        <f aca="false">SUMIF($H$8:$H$168,$W181,EU$8:EU$168)</f>
        <v>0</v>
      </c>
      <c r="EV181" s="140" t="n">
        <f aca="false">SUMIF($H$8:$H$168,$W181,EV$8:EV$168)</f>
        <v>0</v>
      </c>
      <c r="EW181" s="140" t="n">
        <f aca="false">SUMIF($H$8:$H$168,$W181,EW$8:EW$168)</f>
        <v>0</v>
      </c>
      <c r="EX181" s="140" t="n">
        <f aca="false">SUMIF($H$8:$H$168,$W181,EX$8:EX$168)</f>
        <v>0</v>
      </c>
      <c r="EY181" s="140" t="n">
        <f aca="false">SUMIF($H$8:$H$168,$W181,EY$8:EY$168)</f>
        <v>0</v>
      </c>
      <c r="EZ181" s="140" t="n">
        <f aca="false">SUMIF($H$8:$H$168,$W181,EZ$8:EZ$168)</f>
        <v>0</v>
      </c>
      <c r="FA181" s="140" t="n">
        <f aca="false">SUMIF($H$8:$H$168,$W181,FA$8:FA$168)</f>
        <v>0</v>
      </c>
      <c r="FB181" s="140" t="n">
        <f aca="false">SUMIF($H$8:$H$168,$W181,FB$8:FB$168)</f>
        <v>0</v>
      </c>
      <c r="FC181" s="140" t="n">
        <f aca="false">SUMIF($H$8:$H$168,$W181,FC$8:FC$168)</f>
        <v>0</v>
      </c>
      <c r="FD181" s="140" t="n">
        <f aca="false">SUMIF($H$8:$H$168,$W181,FD$8:FD$168)</f>
        <v>0</v>
      </c>
      <c r="FE181" s="140" t="n">
        <f aca="false">SUMIF($H$8:$H$168,$W181,FE$8:FE$168)</f>
        <v>0</v>
      </c>
      <c r="FF181" s="140" t="n">
        <f aca="false">SUMIF($H$8:$H$168,$W181,FF$8:FF$168)</f>
        <v>0</v>
      </c>
      <c r="FG181" s="140" t="n">
        <f aca="false">SUMIF($H$8:$H$168,$W181,FG$8:FG$168)</f>
        <v>0</v>
      </c>
      <c r="FH181" s="140" t="n">
        <f aca="false">SUMIF($H$8:$H$168,$W181,FH$8:FH$168)</f>
        <v>0</v>
      </c>
      <c r="FI181" s="140" t="n">
        <f aca="false">SUMIF($H$8:$H$168,$W181,FI$8:FI$168)</f>
        <v>0</v>
      </c>
      <c r="FJ181" s="140" t="n">
        <f aca="false">SUMIF($H$8:$H$168,$W181,FJ$8:FJ$168)</f>
        <v>0</v>
      </c>
      <c r="FK181" s="140" t="n">
        <f aca="false">SUMIF($H$8:$H$168,$W181,FK$8:FK$168)</f>
        <v>0</v>
      </c>
      <c r="FL181" s="140" t="n">
        <f aca="false">SUMIF($H$8:$H$168,$W181,FL$8:FL$168)</f>
        <v>0</v>
      </c>
      <c r="FM181" s="140" t="n">
        <f aca="false">SUMIF($H$8:$H$168,$W181,FM$8:FM$168)</f>
        <v>0</v>
      </c>
      <c r="FN181" s="140" t="n">
        <f aca="false">SUMIF($H$8:$H$168,$W181,FN$8:FN$168)</f>
        <v>0</v>
      </c>
      <c r="FO181" s="140" t="n">
        <f aca="false">SUMIF($H$8:$H$168,$W181,FO$8:FO$168)</f>
        <v>0</v>
      </c>
      <c r="FP181" s="140" t="n">
        <f aca="false">SUMIF($H$8:$H$168,$W181,FP$8:FP$168)</f>
        <v>0</v>
      </c>
      <c r="FQ181" s="140" t="n">
        <f aca="false">SUMIF($H$8:$H$168,$W181,FQ$8:FQ$168)</f>
        <v>0</v>
      </c>
      <c r="FR181" s="140" t="n">
        <f aca="false">SUMIF($H$8:$H$168,$W181,FR$8:FR$168)</f>
        <v>0</v>
      </c>
      <c r="FS181" s="140" t="n">
        <f aca="false">SUMIF($H$8:$H$168,$W181,FS$8:FS$168)</f>
        <v>0</v>
      </c>
      <c r="FT181" s="140" t="n">
        <f aca="false">SUMIF($H$8:$H$168,$W181,FT$8:FT$168)</f>
        <v>0</v>
      </c>
      <c r="FU181" s="140" t="n">
        <f aca="false">SUMIF($H$8:$H$168,$W181,FU$8:FU$168)</f>
        <v>0</v>
      </c>
      <c r="FV181" s="140" t="n">
        <f aca="false">SUMIF($H$8:$H$168,$W181,FV$8:FV$168)</f>
        <v>0</v>
      </c>
      <c r="FW181" s="140" t="n">
        <f aca="false">SUMIF($H$8:$H$168,$W181,FW$8:FW$168)</f>
        <v>0</v>
      </c>
      <c r="FX181" s="140" t="n">
        <f aca="false">SUMIF($H$8:$H$168,$W181,FX$8:FX$168)</f>
        <v>0</v>
      </c>
      <c r="FY181" s="140" t="n">
        <f aca="false">SUMIF($H$8:$H$168,$W181,FY$8:FY$168)</f>
        <v>0</v>
      </c>
      <c r="FZ181" s="140" t="n">
        <f aca="false">SUMIF($H$8:$H$168,$W181,FZ$8:FZ$168)</f>
        <v>0</v>
      </c>
      <c r="GA181" s="140" t="n">
        <f aca="false">SUMIF($H$8:$H$168,$W181,GA$8:GA$168)</f>
        <v>0</v>
      </c>
      <c r="GB181" s="140" t="n">
        <f aca="false">SUMIF($H$8:$H$168,$W181,GB$8:GB$168)</f>
        <v>0</v>
      </c>
      <c r="GC181" s="13"/>
      <c r="GD181" s="13" t="n">
        <f aca="false">SUMIF($H$7:$EC$172,$H186,GD$7:GD$172)</f>
        <v>1695</v>
      </c>
      <c r="GE181" s="13" t="n">
        <f aca="false">SUMIF($H$7:$EC$172,$H186,GE$7:IV$172)</f>
        <v>0</v>
      </c>
    </row>
    <row r="182" customFormat="false" ht="12.75" hidden="false" customHeight="false" outlineLevel="0" collapsed="false">
      <c r="H182" s="141" t="s">
        <v>406</v>
      </c>
      <c r="I182" s="142" t="n">
        <f aca="false">SUM(I179:I181)</f>
        <v>9292.695629</v>
      </c>
      <c r="J182" s="55"/>
      <c r="K182" s="55"/>
      <c r="M182" s="135"/>
      <c r="N182" s="135"/>
      <c r="O182" s="135"/>
      <c r="P182" s="135"/>
      <c r="Q182" s="136"/>
      <c r="R182" s="137"/>
      <c r="T182" s="55"/>
      <c r="U182" s="129"/>
      <c r="W182" s="26" t="s">
        <v>405</v>
      </c>
      <c r="X182" s="53" t="n">
        <f aca="false">SUM(X179:X181)</f>
        <v>0</v>
      </c>
      <c r="Y182" s="53" t="n">
        <f aca="false">SUM(Y179:Y181)</f>
        <v>1157.416</v>
      </c>
      <c r="Z182" s="53" t="n">
        <f aca="false">SUM(Z179:Z181)</f>
        <v>191.905</v>
      </c>
      <c r="AA182" s="53" t="n">
        <f aca="false">SUM(AA179:AA181)</f>
        <v>1750</v>
      </c>
      <c r="AB182" s="53" t="n">
        <f aca="false">SUM(AB179:AB181)</f>
        <v>0</v>
      </c>
      <c r="AC182" s="53" t="n">
        <f aca="false">SUM(AC179:AC181)</f>
        <v>1000</v>
      </c>
      <c r="AD182" s="53" t="n">
        <f aca="false">SUM(AD179:AD181)</f>
        <v>0</v>
      </c>
      <c r="AE182" s="53" t="n">
        <f aca="false">SUM(AE179:AE181)</f>
        <v>0</v>
      </c>
      <c r="AF182" s="53" t="n">
        <f aca="false">SUM(AF179:AF181)</f>
        <v>0</v>
      </c>
      <c r="AG182" s="53" t="n">
        <f aca="false">SUM(AG179:AG181)</f>
        <v>0</v>
      </c>
      <c r="AH182" s="53" t="n">
        <f aca="false">SUM(AH179:AH181)</f>
        <v>1267.4</v>
      </c>
      <c r="AI182" s="53" t="n">
        <f aca="false">SUM(AI179:AI181)</f>
        <v>0</v>
      </c>
      <c r="AJ182" s="53" t="n">
        <f aca="false">SUM(AJ179:AJ181)</f>
        <v>0</v>
      </c>
      <c r="AK182" s="53" t="n">
        <f aca="false">SUM(AK179:AK181)</f>
        <v>0</v>
      </c>
      <c r="AL182" s="53" t="n">
        <f aca="false">SUM(AL179:AL181)</f>
        <v>0</v>
      </c>
      <c r="AM182" s="53" t="n">
        <f aca="false">SUM(AM179:AM181)</f>
        <v>0</v>
      </c>
      <c r="AN182" s="53" t="n">
        <f aca="false">SUM(AN179:AN181)</f>
        <v>0</v>
      </c>
      <c r="AO182" s="53" t="n">
        <f aca="false">SUM(AO179:AO181)</f>
        <v>0</v>
      </c>
      <c r="AP182" s="53" t="n">
        <f aca="false">SUM(AP179:AP181)</f>
        <v>0</v>
      </c>
      <c r="AQ182" s="53" t="n">
        <f aca="false">SUM(AQ179:AQ181)</f>
        <v>0</v>
      </c>
      <c r="AR182" s="53" t="n">
        <f aca="false">SUM(AR179:AR181)</f>
        <v>0</v>
      </c>
      <c r="AS182" s="53" t="n">
        <f aca="false">SUM(AS179:AS181)</f>
        <v>0</v>
      </c>
      <c r="AT182" s="53" t="n">
        <f aca="false">SUM(AT179:AT181)</f>
        <v>0</v>
      </c>
      <c r="AU182" s="53" t="n">
        <f aca="false">SUM(AU179:AU181)</f>
        <v>0</v>
      </c>
      <c r="AV182" s="53" t="n">
        <f aca="false">SUM(AV179:AV181)</f>
        <v>0</v>
      </c>
      <c r="AW182" s="53" t="n">
        <f aca="false">SUM(AW179:AW181)</f>
        <v>0</v>
      </c>
      <c r="AX182" s="53" t="n">
        <f aca="false">SUM(AX179:AX181)</f>
        <v>0</v>
      </c>
      <c r="AY182" s="53" t="n">
        <f aca="false">SUM(AY179:AY181)</f>
        <v>0</v>
      </c>
      <c r="AZ182" s="53" t="n">
        <f aca="false">SUM(AZ179:AZ181)</f>
        <v>0</v>
      </c>
      <c r="BA182" s="53" t="n">
        <f aca="false">SUM(BA179:BA181)</f>
        <v>0</v>
      </c>
      <c r="BB182" s="53" t="n">
        <f aca="false">SUM(BB179:BB181)</f>
        <v>0</v>
      </c>
      <c r="BC182" s="53" t="n">
        <f aca="false">SUM(BC179:BC181)</f>
        <v>0</v>
      </c>
      <c r="BD182" s="53" t="n">
        <f aca="false">SUM(BD179:BD181)</f>
        <v>0</v>
      </c>
      <c r="BE182" s="53" t="n">
        <f aca="false">SUM(BE179:BE181)</f>
        <v>0</v>
      </c>
      <c r="BF182" s="53" t="n">
        <f aca="false">SUM(BF179:BF181)</f>
        <v>0</v>
      </c>
      <c r="BG182" s="53" t="n">
        <f aca="false">SUM(BG179:BG181)</f>
        <v>0</v>
      </c>
      <c r="BH182" s="53" t="n">
        <f aca="false">SUM(BH179:BH181)</f>
        <v>0</v>
      </c>
      <c r="BI182" s="53" t="n">
        <f aca="false">SUM(BI179:BI181)</f>
        <v>0</v>
      </c>
      <c r="BJ182" s="53" t="n">
        <f aca="false">SUM(BJ179:BJ181)</f>
        <v>0</v>
      </c>
      <c r="BK182" s="53" t="n">
        <f aca="false">SUM(BK179:BK181)</f>
        <v>0</v>
      </c>
      <c r="BL182" s="53" t="n">
        <f aca="false">SUM(BL179:BL181)</f>
        <v>0</v>
      </c>
      <c r="BM182" s="53" t="n">
        <f aca="false">SUM(BM179:BM181)</f>
        <v>0</v>
      </c>
      <c r="BN182" s="53" t="n">
        <f aca="false">SUM(BN179:BN181)</f>
        <v>0</v>
      </c>
      <c r="BO182" s="53" t="n">
        <f aca="false">SUM(BO179:BO181)</f>
        <v>0</v>
      </c>
      <c r="BP182" s="53" t="n">
        <f aca="false">SUM(BP179:BP181)</f>
        <v>0</v>
      </c>
      <c r="BQ182" s="53" t="n">
        <f aca="false">SUM(BQ179:BQ181)</f>
        <v>0</v>
      </c>
      <c r="BR182" s="53" t="n">
        <f aca="false">SUM(BR179:BR181)</f>
        <v>0</v>
      </c>
      <c r="BS182" s="53" t="n">
        <f aca="false">SUM(BS179:BS181)</f>
        <v>0</v>
      </c>
      <c r="BT182" s="53" t="n">
        <f aca="false">SUM(BT179:BT181)</f>
        <v>0</v>
      </c>
      <c r="BU182" s="53" t="n">
        <f aca="false">SUM(BU179:BU181)</f>
        <v>0</v>
      </c>
      <c r="BV182" s="53" t="n">
        <f aca="false">SUM(BV179:BV181)</f>
        <v>0</v>
      </c>
      <c r="BW182" s="53" t="n">
        <f aca="false">SUM(BW179:BW181)</f>
        <v>0</v>
      </c>
      <c r="BX182" s="53" t="n">
        <f aca="false">SUM(BX179:BX181)</f>
        <v>0</v>
      </c>
      <c r="BY182" s="53" t="n">
        <f aca="false">SUM(BY179:BY181)</f>
        <v>0</v>
      </c>
      <c r="BZ182" s="53" t="n">
        <f aca="false">SUM(BZ179:BZ181)</f>
        <v>0</v>
      </c>
      <c r="CA182" s="53" t="n">
        <f aca="false">SUM(CA179:CA181)</f>
        <v>0</v>
      </c>
      <c r="CB182" s="53" t="n">
        <f aca="false">SUM(CB179:CB181)</f>
        <v>0</v>
      </c>
      <c r="CC182" s="53" t="n">
        <f aca="false">SUM(CC179:CC181)</f>
        <v>0</v>
      </c>
      <c r="CD182" s="53" t="n">
        <f aca="false">SUM(CD179:CD181)</f>
        <v>0</v>
      </c>
      <c r="CE182" s="53" t="n">
        <f aca="false">SUM(CE179:CE181)</f>
        <v>0</v>
      </c>
      <c r="CF182" s="53" t="n">
        <f aca="false">SUM(CF179:CF181)</f>
        <v>0</v>
      </c>
      <c r="CG182" s="53" t="n">
        <f aca="false">SUM(CG179:CG181)</f>
        <v>0</v>
      </c>
      <c r="CH182" s="53" t="n">
        <f aca="false">SUM(CH179:CH181)</f>
        <v>0</v>
      </c>
      <c r="CI182" s="53" t="n">
        <f aca="false">SUM(CI179:CI181)</f>
        <v>0</v>
      </c>
      <c r="CJ182" s="53" t="n">
        <f aca="false">SUM(CJ179:CJ181)</f>
        <v>0</v>
      </c>
      <c r="CK182" s="53" t="n">
        <f aca="false">SUM(CK179:CK181)</f>
        <v>0</v>
      </c>
      <c r="CL182" s="53" t="n">
        <f aca="false">SUM(CL179:CL181)</f>
        <v>0</v>
      </c>
      <c r="CM182" s="53" t="n">
        <f aca="false">SUM(CM179:CM181)</f>
        <v>0</v>
      </c>
      <c r="CN182" s="53" t="n">
        <f aca="false">SUM(CN179:CN181)</f>
        <v>0</v>
      </c>
      <c r="CO182" s="53" t="n">
        <f aca="false">SUM(CO179:CO181)</f>
        <v>0</v>
      </c>
      <c r="CP182" s="53" t="n">
        <f aca="false">SUM(CP179:CP181)</f>
        <v>0</v>
      </c>
      <c r="CQ182" s="53" t="n">
        <f aca="false">SUM(CQ179:CQ181)</f>
        <v>0</v>
      </c>
      <c r="CR182" s="53" t="n">
        <f aca="false">SUM(CR179:CR181)</f>
        <v>0</v>
      </c>
      <c r="CS182" s="53" t="n">
        <f aca="false">SUM(CS179:CS181)</f>
        <v>0</v>
      </c>
      <c r="CT182" s="53" t="n">
        <f aca="false">SUM(CT179:CT181)</f>
        <v>0</v>
      </c>
      <c r="CU182" s="53" t="n">
        <f aca="false">SUM(CU179:CU181)</f>
        <v>0</v>
      </c>
      <c r="CV182" s="53" t="n">
        <f aca="false">SUM(CV179:CV181)</f>
        <v>0</v>
      </c>
      <c r="CW182" s="53" t="n">
        <f aca="false">SUM(CW179:CW181)</f>
        <v>0</v>
      </c>
      <c r="CX182" s="53" t="n">
        <f aca="false">SUM(CX179:CX181)</f>
        <v>0</v>
      </c>
      <c r="CY182" s="53" t="n">
        <f aca="false">SUM(CY179:CY181)</f>
        <v>0</v>
      </c>
      <c r="CZ182" s="53" t="n">
        <f aca="false">SUM(CZ179:CZ181)</f>
        <v>0</v>
      </c>
      <c r="DA182" s="53" t="n">
        <f aca="false">SUM(DA179:DA181)</f>
        <v>0</v>
      </c>
      <c r="DB182" s="53" t="n">
        <f aca="false">SUM(DB179:DB181)</f>
        <v>0</v>
      </c>
      <c r="DC182" s="53" t="n">
        <f aca="false">SUM(DC179:DC181)</f>
        <v>0</v>
      </c>
      <c r="DD182" s="53" t="n">
        <f aca="false">SUM(DD179:DD181)</f>
        <v>0</v>
      </c>
      <c r="DE182" s="53" t="n">
        <f aca="false">SUM(DE179:DE181)</f>
        <v>0</v>
      </c>
      <c r="DF182" s="53" t="n">
        <f aca="false">SUM(DF179:DF181)</f>
        <v>0</v>
      </c>
      <c r="DG182" s="53" t="n">
        <f aca="false">SUM(DG179:DG181)</f>
        <v>0</v>
      </c>
      <c r="DH182" s="53" t="n">
        <f aca="false">SUM(DH179:DH181)</f>
        <v>0</v>
      </c>
      <c r="DI182" s="53" t="n">
        <f aca="false">SUM(DI179:DI181)</f>
        <v>0</v>
      </c>
      <c r="DJ182" s="53" t="n">
        <f aca="false">SUM(DJ179:DJ181)</f>
        <v>0</v>
      </c>
      <c r="DK182" s="53" t="n">
        <f aca="false">SUM(DK179:DK181)</f>
        <v>0</v>
      </c>
      <c r="DL182" s="53" t="n">
        <f aca="false">SUM(DL179:DL181)</f>
        <v>0</v>
      </c>
      <c r="DM182" s="53" t="n">
        <f aca="false">SUM(DM179:DM181)</f>
        <v>0</v>
      </c>
      <c r="DN182" s="53" t="n">
        <f aca="false">SUM(DN179:DN181)</f>
        <v>0</v>
      </c>
      <c r="DO182" s="53" t="n">
        <f aca="false">SUM(DO179:DO181)</f>
        <v>0</v>
      </c>
      <c r="DP182" s="53" t="n">
        <f aca="false">SUM(DP179:DP181)</f>
        <v>0</v>
      </c>
      <c r="DQ182" s="53" t="n">
        <f aca="false">SUM(DQ179:DQ181)</f>
        <v>0</v>
      </c>
      <c r="DR182" s="53" t="n">
        <f aca="false">SUM(DR179:DR181)</f>
        <v>0</v>
      </c>
      <c r="DS182" s="53" t="n">
        <f aca="false">SUM(DS179:DS181)</f>
        <v>0</v>
      </c>
      <c r="DT182" s="53" t="n">
        <f aca="false">SUM(DT179:DT181)</f>
        <v>0</v>
      </c>
      <c r="DU182" s="53" t="n">
        <f aca="false">SUM(DU179:DU181)</f>
        <v>0</v>
      </c>
      <c r="DV182" s="53" t="n">
        <f aca="false">SUM(DV179:DV181)</f>
        <v>0</v>
      </c>
      <c r="DW182" s="53" t="n">
        <f aca="false">SUM(DW179:DW181)</f>
        <v>0</v>
      </c>
      <c r="DX182" s="53" t="n">
        <f aca="false">SUM(DX179:DX181)</f>
        <v>0</v>
      </c>
      <c r="DY182" s="53" t="n">
        <f aca="false">SUM(DY179:DY181)</f>
        <v>0</v>
      </c>
      <c r="DZ182" s="53" t="n">
        <f aca="false">SUM(DZ179:DZ181)</f>
        <v>0</v>
      </c>
      <c r="EA182" s="53" t="n">
        <f aca="false">SUM(EA179:EA181)</f>
        <v>0</v>
      </c>
      <c r="EB182" s="53" t="n">
        <f aca="false">SUM(EB179:EB181)</f>
        <v>0</v>
      </c>
      <c r="EC182" s="53" t="n">
        <f aca="false">SUM(EC179:EC181)</f>
        <v>0</v>
      </c>
      <c r="ED182" s="53" t="n">
        <f aca="false">SUM(ED179:ED181)</f>
        <v>0</v>
      </c>
      <c r="EE182" s="53" t="n">
        <f aca="false">SUM(EE179:EE181)</f>
        <v>0</v>
      </c>
      <c r="EF182" s="53" t="n">
        <f aca="false">SUM(EF179:EF181)</f>
        <v>0</v>
      </c>
      <c r="EG182" s="53" t="n">
        <f aca="false">SUM(EG179:EG181)</f>
        <v>0</v>
      </c>
      <c r="EH182" s="53" t="n">
        <f aca="false">SUM(EH179:EH181)</f>
        <v>0</v>
      </c>
      <c r="EI182" s="53" t="n">
        <f aca="false">SUM(EI179:EI181)</f>
        <v>0</v>
      </c>
      <c r="EJ182" s="53" t="n">
        <f aca="false">SUM(EJ179:EJ181)</f>
        <v>0</v>
      </c>
      <c r="EK182" s="53" t="n">
        <f aca="false">SUM(EK179:EK181)</f>
        <v>0</v>
      </c>
      <c r="EL182" s="53" t="n">
        <f aca="false">SUM(EL179:EL181)</f>
        <v>0</v>
      </c>
      <c r="EM182" s="53" t="n">
        <f aca="false">SUM(EM179:EM181)</f>
        <v>0</v>
      </c>
      <c r="EN182" s="53" t="n">
        <f aca="false">SUM(EN179:EN181)</f>
        <v>0</v>
      </c>
      <c r="EO182" s="53" t="n">
        <f aca="false">SUM(EO179:EO181)</f>
        <v>0</v>
      </c>
      <c r="EP182" s="53" t="n">
        <f aca="false">SUM(EP179:EP181)</f>
        <v>0</v>
      </c>
      <c r="EQ182" s="53" t="n">
        <f aca="false">SUM(EQ179:EQ181)</f>
        <v>0</v>
      </c>
      <c r="ER182" s="53" t="n">
        <f aca="false">SUM(ER179:ER181)</f>
        <v>0</v>
      </c>
      <c r="ES182" s="53" t="n">
        <f aca="false">SUM(ES179:ES181)</f>
        <v>0</v>
      </c>
      <c r="ET182" s="53" t="n">
        <f aca="false">SUM(ET179:ET181)</f>
        <v>0</v>
      </c>
      <c r="EU182" s="53" t="n">
        <f aca="false">SUM(EU179:EU181)</f>
        <v>0</v>
      </c>
      <c r="EV182" s="53" t="n">
        <f aca="false">SUM(EV179:EV181)</f>
        <v>0</v>
      </c>
      <c r="EW182" s="53" t="n">
        <f aca="false">SUM(EW179:EW181)</f>
        <v>0</v>
      </c>
      <c r="EX182" s="53" t="n">
        <f aca="false">SUM(EX179:EX181)</f>
        <v>0</v>
      </c>
      <c r="EY182" s="53" t="n">
        <f aca="false">SUM(EY179:EY181)</f>
        <v>0</v>
      </c>
      <c r="EZ182" s="53" t="n">
        <f aca="false">SUM(EZ179:EZ181)</f>
        <v>0</v>
      </c>
      <c r="FA182" s="53" t="n">
        <f aca="false">SUM(FA179:FA181)</f>
        <v>0</v>
      </c>
      <c r="FB182" s="53" t="n">
        <f aca="false">SUM(FB179:FB181)</f>
        <v>0</v>
      </c>
      <c r="FC182" s="53" t="n">
        <f aca="false">SUM(FC179:FC181)</f>
        <v>0</v>
      </c>
      <c r="FD182" s="53" t="n">
        <f aca="false">SUM(FD179:FD181)</f>
        <v>0</v>
      </c>
      <c r="FE182" s="53" t="n">
        <f aca="false">SUM(FE179:FE181)</f>
        <v>0</v>
      </c>
      <c r="FF182" s="53" t="n">
        <f aca="false">SUM(FF179:FF181)</f>
        <v>0</v>
      </c>
      <c r="FG182" s="53" t="n">
        <f aca="false">SUM(FG179:FG181)</f>
        <v>0</v>
      </c>
      <c r="FH182" s="53" t="n">
        <f aca="false">SUM(FH179:FH181)</f>
        <v>0</v>
      </c>
      <c r="FI182" s="53" t="n">
        <f aca="false">SUM(FI179:FI181)</f>
        <v>0</v>
      </c>
      <c r="FJ182" s="53" t="n">
        <f aca="false">SUM(FJ179:FJ181)</f>
        <v>0</v>
      </c>
      <c r="FK182" s="53" t="n">
        <f aca="false">SUM(FK179:FK181)</f>
        <v>0</v>
      </c>
      <c r="FL182" s="53" t="n">
        <f aca="false">SUM(FL179:FL181)</f>
        <v>0</v>
      </c>
      <c r="FM182" s="53" t="n">
        <f aca="false">SUM(FM179:FM181)</f>
        <v>0</v>
      </c>
      <c r="FN182" s="53" t="n">
        <f aca="false">SUM(FN179:FN181)</f>
        <v>0</v>
      </c>
      <c r="FO182" s="53" t="n">
        <f aca="false">SUM(FO179:FO181)</f>
        <v>0</v>
      </c>
      <c r="FP182" s="53" t="n">
        <f aca="false">SUM(FP179:FP181)</f>
        <v>0</v>
      </c>
      <c r="FQ182" s="53" t="n">
        <f aca="false">SUM(FQ179:FQ181)</f>
        <v>0</v>
      </c>
      <c r="FR182" s="53" t="n">
        <f aca="false">SUM(FR179:FR181)</f>
        <v>0</v>
      </c>
      <c r="FS182" s="53" t="n">
        <f aca="false">SUM(FS179:FS181)</f>
        <v>0</v>
      </c>
      <c r="FT182" s="53" t="n">
        <f aca="false">SUM(FT179:FT181)</f>
        <v>0</v>
      </c>
      <c r="FU182" s="53" t="n">
        <f aca="false">SUM(FU179:FU181)</f>
        <v>0</v>
      </c>
      <c r="FV182" s="53" t="n">
        <f aca="false">SUM(FV179:FV181)</f>
        <v>0</v>
      </c>
      <c r="FW182" s="53" t="n">
        <f aca="false">SUM(FW179:FW181)</f>
        <v>0</v>
      </c>
      <c r="FX182" s="53" t="n">
        <f aca="false">SUM(FX179:FX181)</f>
        <v>0</v>
      </c>
      <c r="FY182" s="53" t="n">
        <f aca="false">SUM(FY179:FY181)</f>
        <v>0</v>
      </c>
      <c r="FZ182" s="53" t="n">
        <f aca="false">SUM(FZ179:FZ181)</f>
        <v>0</v>
      </c>
      <c r="GA182" s="53" t="n">
        <f aca="false">SUM(GA179:GA181)</f>
        <v>0</v>
      </c>
      <c r="GB182" s="53" t="n">
        <f aca="false">SUM(GB179:GB181)</f>
        <v>0</v>
      </c>
      <c r="GC182" s="13"/>
      <c r="GD182" s="13"/>
      <c r="GE182" s="13"/>
    </row>
    <row r="183" customFormat="false" ht="12.75" hidden="false" customHeight="false" outlineLevel="0" collapsed="false">
      <c r="I183" s="55"/>
      <c r="J183" s="55"/>
      <c r="K183" s="55"/>
      <c r="L183" s="143"/>
      <c r="M183" s="135"/>
      <c r="N183" s="135"/>
      <c r="O183" s="135"/>
      <c r="P183" s="135"/>
      <c r="Q183" s="136"/>
      <c r="R183" s="137"/>
      <c r="T183" s="55"/>
      <c r="U183" s="129"/>
      <c r="W183" s="26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3"/>
      <c r="AV183" s="53"/>
      <c r="AW183" s="53"/>
      <c r="AX183" s="53"/>
      <c r="AY183" s="53"/>
      <c r="AZ183" s="53"/>
      <c r="BA183" s="53"/>
      <c r="BB183" s="53"/>
      <c r="BC183" s="53"/>
      <c r="BD183" s="53"/>
      <c r="BE183" s="53"/>
      <c r="BF183" s="53"/>
      <c r="BG183" s="53"/>
      <c r="BH183" s="53"/>
      <c r="BI183" s="53"/>
      <c r="BJ183" s="53"/>
      <c r="BK183" s="53"/>
      <c r="BL183" s="53"/>
      <c r="BM183" s="53"/>
      <c r="BN183" s="53"/>
      <c r="BO183" s="53"/>
      <c r="BP183" s="53"/>
      <c r="BQ183" s="53"/>
      <c r="BR183" s="53"/>
      <c r="BS183" s="53"/>
      <c r="BT183" s="53"/>
      <c r="BU183" s="53"/>
      <c r="BV183" s="53"/>
      <c r="BW183" s="53"/>
      <c r="BX183" s="53"/>
      <c r="BY183" s="53"/>
      <c r="BZ183" s="53"/>
      <c r="CA183" s="53"/>
      <c r="CB183" s="53"/>
      <c r="CC183" s="53"/>
      <c r="CD183" s="53"/>
      <c r="CE183" s="53"/>
      <c r="CF183" s="53"/>
      <c r="CG183" s="53"/>
      <c r="CH183" s="53"/>
      <c r="CI183" s="53"/>
      <c r="CJ183" s="53"/>
      <c r="CK183" s="53"/>
      <c r="CL183" s="53"/>
      <c r="CM183" s="53"/>
      <c r="CN183" s="53"/>
      <c r="CO183" s="53"/>
      <c r="CP183" s="53"/>
      <c r="CQ183" s="53"/>
      <c r="CR183" s="53"/>
      <c r="CS183" s="53"/>
      <c r="CT183" s="53"/>
      <c r="CU183" s="53"/>
      <c r="CV183" s="53"/>
      <c r="CW183" s="53"/>
      <c r="CX183" s="53"/>
      <c r="CY183" s="53"/>
      <c r="CZ183" s="53"/>
      <c r="DA183" s="53"/>
      <c r="DB183" s="53"/>
      <c r="DC183" s="53"/>
      <c r="DD183" s="53"/>
      <c r="DE183" s="53"/>
      <c r="DF183" s="53"/>
      <c r="DG183" s="53"/>
      <c r="DH183" s="53"/>
      <c r="DI183" s="53"/>
      <c r="DJ183" s="53"/>
      <c r="DK183" s="53"/>
      <c r="DL183" s="53"/>
      <c r="DM183" s="53"/>
      <c r="DN183" s="53"/>
      <c r="DO183" s="53"/>
      <c r="DP183" s="53"/>
      <c r="DQ183" s="53"/>
      <c r="DR183" s="53"/>
      <c r="DS183" s="53"/>
      <c r="DT183" s="53"/>
      <c r="DU183" s="53"/>
      <c r="DV183" s="53"/>
      <c r="DW183" s="53"/>
      <c r="DX183" s="53"/>
      <c r="DY183" s="53"/>
      <c r="DZ183" s="53"/>
      <c r="EA183" s="53"/>
      <c r="EB183" s="53"/>
      <c r="EC183" s="53"/>
      <c r="ED183" s="53"/>
      <c r="EE183" s="53"/>
      <c r="EF183" s="53"/>
      <c r="EG183" s="53"/>
      <c r="EH183" s="53"/>
      <c r="EI183" s="53"/>
      <c r="EJ183" s="53"/>
      <c r="EK183" s="53"/>
      <c r="EL183" s="53"/>
      <c r="EM183" s="53"/>
      <c r="EN183" s="53"/>
      <c r="EO183" s="53"/>
      <c r="EP183" s="53"/>
      <c r="EQ183" s="53"/>
      <c r="ER183" s="53"/>
      <c r="ES183" s="53"/>
      <c r="ET183" s="53"/>
      <c r="EU183" s="53"/>
      <c r="EV183" s="53"/>
      <c r="EW183" s="53"/>
      <c r="EX183" s="53"/>
      <c r="EY183" s="53"/>
      <c r="EZ183" s="53"/>
      <c r="FA183" s="53"/>
      <c r="FB183" s="53"/>
      <c r="FC183" s="53"/>
      <c r="FD183" s="53"/>
      <c r="FE183" s="53"/>
      <c r="FF183" s="53"/>
      <c r="FG183" s="53"/>
      <c r="FH183" s="53"/>
      <c r="FI183" s="53"/>
      <c r="FJ183" s="53"/>
      <c r="FK183" s="53"/>
      <c r="FL183" s="53"/>
      <c r="FM183" s="53"/>
      <c r="FN183" s="53"/>
      <c r="FO183" s="53"/>
      <c r="FP183" s="53"/>
      <c r="FQ183" s="53"/>
      <c r="FR183" s="53"/>
      <c r="FS183" s="53"/>
      <c r="FT183" s="53"/>
      <c r="FU183" s="53"/>
      <c r="FV183" s="53"/>
      <c r="FW183" s="53"/>
      <c r="FX183" s="53"/>
      <c r="FY183" s="53"/>
      <c r="FZ183" s="53"/>
      <c r="GA183" s="53"/>
      <c r="GB183" s="53"/>
      <c r="GC183" s="13"/>
      <c r="GD183" s="13" t="n">
        <f aca="false">SUMIF($H$7:$EC$172,$H185,GD$7:GD$172)</f>
        <v>903.563</v>
      </c>
      <c r="GE183" s="13" t="n">
        <f aca="false">SUMIF($H$7:$EC$172,$H185,GE$7:IV$172)</f>
        <v>0</v>
      </c>
    </row>
    <row r="184" customFormat="false" ht="12.75" hidden="false" customHeight="false" outlineLevel="0" collapsed="false">
      <c r="I184" s="35"/>
      <c r="J184" s="144"/>
      <c r="K184" s="144"/>
      <c r="L184" s="143"/>
      <c r="Q184" s="145"/>
      <c r="T184" s="146"/>
      <c r="U184" s="129"/>
      <c r="W184" s="123" t="s">
        <v>297</v>
      </c>
      <c r="X184" s="53" t="n">
        <f aca="false">SUMIF($H$8:$H$168,$W184,X$8:X$168)</f>
        <v>0</v>
      </c>
      <c r="Y184" s="53" t="n">
        <f aca="false">SUMIF($H$8:$H$168,$W184,Y$8:Y$168)</f>
        <v>56.14</v>
      </c>
      <c r="Z184" s="53" t="n">
        <f aca="false">SUMIF($H$8:$H$168,$W184,Z$8:Z$168)</f>
        <v>16.291</v>
      </c>
      <c r="AA184" s="53" t="n">
        <f aca="false">SUMIF($H$8:$H$168,$W184,AA$8:AA$168)</f>
        <v>374.7</v>
      </c>
      <c r="AB184" s="53" t="n">
        <f aca="false">SUMIF($H$8:$H$168,$W184,AB$8:AB$168)</f>
        <v>405.875</v>
      </c>
      <c r="AC184" s="53" t="n">
        <f aca="false">SUMIF($H$8:$H$168,$W184,AC$8:AC$168)</f>
        <v>0</v>
      </c>
      <c r="AD184" s="53" t="n">
        <f aca="false">SUMIF($H$8:$H$168,$W184,AD$8:AD$168)</f>
        <v>347.887</v>
      </c>
      <c r="AE184" s="53" t="n">
        <f aca="false">SUMIF($H$8:$H$168,$W184,AE$8:AE$168)</f>
        <v>1019.75</v>
      </c>
      <c r="AF184" s="53" t="n">
        <f aca="false">SUMIF($H$8:$H$168,$W184,AF$8:AF$168)</f>
        <v>0</v>
      </c>
      <c r="AG184" s="53" t="n">
        <f aca="false">SUMIF($H$8:$H$168,$W184,AG$8:AG$168)</f>
        <v>71.65</v>
      </c>
      <c r="AH184" s="53" t="n">
        <f aca="false">SUMIF($H$8:$H$168,$W184,AH$8:AH$168)</f>
        <v>192.05</v>
      </c>
      <c r="AI184" s="53" t="n">
        <f aca="false">SUMIF($H$8:$H$168,$W184,AI$8:AI$168)</f>
        <v>81.4</v>
      </c>
      <c r="AJ184" s="53" t="n">
        <f aca="false">SUMIF($H$8:$H$168,$W184,AJ$8:AJ$168)</f>
        <v>312.965</v>
      </c>
      <c r="AK184" s="53" t="n">
        <f aca="false">SUMIF($H$8:$H$168,$W184,AK$8:AK$168)</f>
        <v>25</v>
      </c>
      <c r="AL184" s="53" t="n">
        <f aca="false">SUMIF($H$8:$H$168,$W184,AL$8:AL$168)</f>
        <v>21.2</v>
      </c>
      <c r="AM184" s="53" t="n">
        <f aca="false">SUMIF($H$8:$H$168,$W184,AM$8:AM$168)</f>
        <v>1899.4</v>
      </c>
      <c r="AN184" s="53" t="n">
        <f aca="false">SUMIF($H$8:$H$168,$W184,AN$8:AN$168)</f>
        <v>183.739</v>
      </c>
      <c r="AO184" s="53" t="n">
        <f aca="false">SUMIF($H$8:$H$168,$W184,AO$8:AO$168)</f>
        <v>319.998629</v>
      </c>
      <c r="AP184" s="53" t="n">
        <f aca="false">SUMIF($H$8:$H$168,$W184,AP$8:AP$168)</f>
        <v>168.945</v>
      </c>
      <c r="AQ184" s="53" t="n">
        <f aca="false">SUMIF($H$8:$H$168,$W184,AQ$8:AQ$168)</f>
        <v>71.054</v>
      </c>
      <c r="AR184" s="53" t="n">
        <f aca="false">SUMIF($H$8:$H$168,$W184,AR$8:AR$168)</f>
        <v>234.03</v>
      </c>
      <c r="AS184" s="53" t="n">
        <f aca="false">SUMIF($H$8:$H$168,$W184,AS$8:AS$168)</f>
        <v>0</v>
      </c>
      <c r="AT184" s="53" t="n">
        <f aca="false">SUMIF($H$8:$H$168,$W184,AT$8:AT$168)</f>
        <v>0</v>
      </c>
      <c r="AU184" s="53" t="n">
        <f aca="false">SUMIF($H$8:$H$168,$W184,AU$8:AU$168)</f>
        <v>149</v>
      </c>
      <c r="AV184" s="53" t="n">
        <f aca="false">SUMIF($H$8:$H$168,$W184,AV$8:AV$168)</f>
        <v>0</v>
      </c>
      <c r="AW184" s="53" t="n">
        <f aca="false">SUMIF($H$8:$H$168,$W184,AW$8:AW$168)</f>
        <v>286.254</v>
      </c>
      <c r="AX184" s="53" t="n">
        <f aca="false">SUMIF($H$8:$H$168,$W184,AX$8:AX$168)</f>
        <v>0</v>
      </c>
      <c r="AY184" s="53" t="n">
        <f aca="false">SUMIF($H$8:$H$168,$W184,AY$8:AY$168)</f>
        <v>0</v>
      </c>
      <c r="AZ184" s="53" t="n">
        <f aca="false">SUMIF($H$8:$H$168,$W184,AZ$8:AZ$168)</f>
        <v>150</v>
      </c>
      <c r="BA184" s="53" t="n">
        <f aca="false">SUMIF($H$8:$H$168,$W184,BA$8:BA$168)</f>
        <v>200</v>
      </c>
      <c r="BB184" s="53" t="n">
        <f aca="false">SUMIF($H$8:$H$168,$W184,BB$8:BB$168)</f>
        <v>0</v>
      </c>
      <c r="BC184" s="53" t="n">
        <f aca="false">SUMIF($H$8:$H$168,$W184,BC$8:BC$168)</f>
        <v>0</v>
      </c>
      <c r="BD184" s="53" t="n">
        <f aca="false">SUMIF($H$8:$H$168,$W184,BD$8:BD$168)</f>
        <v>178.5</v>
      </c>
      <c r="BE184" s="53" t="n">
        <f aca="false">SUMIF($H$8:$H$168,$W184,BE$8:BE$168)</f>
        <v>0</v>
      </c>
      <c r="BF184" s="53" t="n">
        <f aca="false">SUMIF($H$8:$H$168,$W184,BF$8:BF$168)</f>
        <v>0</v>
      </c>
      <c r="BG184" s="53" t="n">
        <f aca="false">SUMIF($H$8:$H$168,$W184,BG$8:BG$168)</f>
        <v>0</v>
      </c>
      <c r="BH184" s="53" t="n">
        <f aca="false">SUMIF($H$8:$H$168,$W184,BH$8:BH$168)</f>
        <v>0</v>
      </c>
      <c r="BI184" s="53" t="n">
        <f aca="false">SUMIF($H$8:$H$168,$W184,BI$8:BI$168)</f>
        <v>0</v>
      </c>
      <c r="BJ184" s="53" t="n">
        <f aca="false">SUMIF($H$8:$H$168,$W184,BJ$8:BJ$168)</f>
        <v>0</v>
      </c>
      <c r="BK184" s="53" t="n">
        <f aca="false">SUMIF($H$8:$H$168,$W184,BK$8:BK$168)</f>
        <v>250</v>
      </c>
      <c r="BL184" s="53" t="n">
        <f aca="false">SUMIF($H$8:$H$168,$W184,BL$8:BL$168)</f>
        <v>0</v>
      </c>
      <c r="BM184" s="53" t="n">
        <f aca="false">SUMIF($H$8:$H$168,$W184,BM$8:BM$168)</f>
        <v>0</v>
      </c>
      <c r="BN184" s="53" t="n">
        <f aca="false">SUMIF($H$8:$H$168,$W184,BN$8:BN$168)</f>
        <v>0</v>
      </c>
      <c r="BO184" s="53" t="n">
        <f aca="false">SUMIF($H$8:$H$168,$W184,BO$8:BO$168)</f>
        <v>0</v>
      </c>
      <c r="BP184" s="53" t="n">
        <f aca="false">SUMIF($H$8:$H$168,$W184,BP$8:BP$168)</f>
        <v>102.75</v>
      </c>
      <c r="BQ184" s="53" t="n">
        <f aca="false">SUMIF($H$8:$H$168,$W184,BQ$8:BQ$168)</f>
        <v>0</v>
      </c>
      <c r="BR184" s="53" t="n">
        <f aca="false">SUMIF($H$8:$H$168,$W184,BR$8:BR$168)</f>
        <v>0</v>
      </c>
      <c r="BS184" s="53" t="n">
        <f aca="false">SUMIF($H$8:$H$168,$W184,BS$8:BS$168)</f>
        <v>0</v>
      </c>
      <c r="BT184" s="53" t="n">
        <f aca="false">SUMIF($H$8:$H$168,$W184,BT$8:BT$168)</f>
        <v>0</v>
      </c>
      <c r="BU184" s="53" t="n">
        <f aca="false">SUMIF($H$8:$H$168,$W184,BU$8:BU$168)</f>
        <v>0</v>
      </c>
      <c r="BV184" s="53" t="n">
        <f aca="false">SUMIF($H$8:$H$168,$W184,BV$8:BV$168)</f>
        <v>0</v>
      </c>
      <c r="BW184" s="53" t="n">
        <f aca="false">SUMIF($H$8:$H$168,$W184,BW$8:BW$168)</f>
        <v>0</v>
      </c>
      <c r="BX184" s="53" t="n">
        <f aca="false">SUMIF($H$8:$H$168,$W184,BX$8:BX$168)</f>
        <v>0</v>
      </c>
      <c r="BY184" s="53" t="n">
        <f aca="false">SUMIF($H$8:$H$168,$W184,BY$8:BY$168)</f>
        <v>0</v>
      </c>
      <c r="BZ184" s="53" t="n">
        <f aca="false">SUMIF($H$8:$H$168,$W184,BZ$8:BZ$168)</f>
        <v>0</v>
      </c>
      <c r="CA184" s="53" t="n">
        <f aca="false">SUMIF($H$8:$H$168,$W184,CA$8:CA$168)</f>
        <v>73.277</v>
      </c>
      <c r="CB184" s="53" t="n">
        <f aca="false">SUMIF($H$8:$H$168,$W184,CB$8:CB$168)</f>
        <v>0</v>
      </c>
      <c r="CC184" s="53" t="n">
        <f aca="false">SUMIF($H$8:$H$168,$W184,CC$8:CC$168)</f>
        <v>42.979</v>
      </c>
      <c r="CD184" s="53" t="n">
        <f aca="false">SUMIF($H$8:$H$168,$W184,CD$8:CD$168)</f>
        <v>0</v>
      </c>
      <c r="CE184" s="53" t="n">
        <f aca="false">SUMIF($H$8:$H$168,$W184,CE$8:CE$168)</f>
        <v>0</v>
      </c>
      <c r="CF184" s="53" t="n">
        <f aca="false">SUMIF($H$8:$H$168,$W184,CF$8:CF$168)</f>
        <v>0</v>
      </c>
      <c r="CG184" s="53" t="n">
        <f aca="false">SUMIF($H$8:$H$168,$W184,CG$8:CG$168)</f>
        <v>0</v>
      </c>
      <c r="CH184" s="53" t="n">
        <f aca="false">SUMIF($H$8:$H$168,$W184,CH$8:CH$168)</f>
        <v>0</v>
      </c>
      <c r="CI184" s="53" t="n">
        <f aca="false">SUMIF($H$8:$H$168,$W184,CI$8:CI$168)</f>
        <v>0</v>
      </c>
      <c r="CJ184" s="53" t="n">
        <f aca="false">SUMIF($H$8:$H$168,$W184,CJ$8:CJ$168)</f>
        <v>0</v>
      </c>
      <c r="CK184" s="53" t="n">
        <f aca="false">SUMIF($H$8:$H$168,$W184,CK$8:CK$168)</f>
        <v>18.256</v>
      </c>
      <c r="CL184" s="53" t="n">
        <f aca="false">SUMIF($H$8:$H$168,$W184,CL$8:CL$168)</f>
        <v>0</v>
      </c>
      <c r="CM184" s="53" t="n">
        <f aca="false">SUMIF($H$8:$H$168,$W184,CM$8:CM$168)</f>
        <v>0</v>
      </c>
      <c r="CN184" s="53" t="n">
        <f aca="false">SUMIF($H$8:$H$168,$W184,CN$8:CN$168)</f>
        <v>0</v>
      </c>
      <c r="CO184" s="53" t="n">
        <f aca="false">SUMIF($H$8:$H$168,$W184,CO$8:CO$168)</f>
        <v>0</v>
      </c>
      <c r="CP184" s="53" t="n">
        <f aca="false">SUMIF($H$8:$H$168,$W184,CP$8:CP$168)</f>
        <v>0</v>
      </c>
      <c r="CQ184" s="53" t="n">
        <f aca="false">SUMIF($H$8:$H$168,$W184,CQ$8:CQ$168)</f>
        <v>0</v>
      </c>
      <c r="CR184" s="53" t="n">
        <f aca="false">SUMIF($H$8:$H$168,$W184,CR$8:CR$168)</f>
        <v>0</v>
      </c>
      <c r="CS184" s="53" t="n">
        <f aca="false">SUMIF($H$8:$H$168,$W184,CS$8:CS$168)</f>
        <v>0</v>
      </c>
      <c r="CT184" s="53" t="n">
        <f aca="false">SUMIF($H$8:$H$168,$W184,CT$8:CT$168)</f>
        <v>0</v>
      </c>
      <c r="CU184" s="53" t="n">
        <f aca="false">SUMIF($H$8:$H$168,$W184,CU$8:CU$168)</f>
        <v>0</v>
      </c>
      <c r="CV184" s="53" t="n">
        <f aca="false">SUMIF($H$8:$H$168,$W184,CV$8:CV$168)</f>
        <v>0</v>
      </c>
      <c r="CW184" s="53" t="n">
        <f aca="false">SUMIF($H$8:$H$168,$W184,CW$8:CW$168)</f>
        <v>0</v>
      </c>
      <c r="CX184" s="53" t="n">
        <f aca="false">SUMIF($H$8:$H$168,$W184,CX$8:CX$168)</f>
        <v>0</v>
      </c>
      <c r="CY184" s="53" t="n">
        <f aca="false">SUMIF($H$8:$H$168,$W184,CY$8:CY$168)</f>
        <v>0</v>
      </c>
      <c r="CZ184" s="53" t="n">
        <f aca="false">SUMIF($H$8:$H$168,$W184,CZ$8:CZ$168)</f>
        <v>0</v>
      </c>
      <c r="DA184" s="53" t="n">
        <f aca="false">SUMIF($H$8:$H$168,$W184,DA$8:DA$168)</f>
        <v>0</v>
      </c>
      <c r="DB184" s="53" t="n">
        <f aca="false">SUMIF($H$8:$H$168,$W184,DB$8:DB$168)</f>
        <v>0</v>
      </c>
      <c r="DC184" s="53" t="n">
        <f aca="false">SUMIF($H$8:$H$168,$W184,DC$8:DC$168)</f>
        <v>0</v>
      </c>
      <c r="DD184" s="53" t="n">
        <f aca="false">SUMIF($H$8:$H$168,$W184,DD$8:DD$168)</f>
        <v>0</v>
      </c>
      <c r="DE184" s="53" t="n">
        <f aca="false">SUMIF($H$8:$H$168,$W184,DE$8:DE$168)</f>
        <v>0</v>
      </c>
      <c r="DF184" s="53" t="n">
        <f aca="false">SUMIF($H$8:$H$168,$W184,DF$8:DF$168)</f>
        <v>0</v>
      </c>
      <c r="DG184" s="53" t="n">
        <f aca="false">SUMIF($H$8:$H$168,$W184,DG$8:DG$168)</f>
        <v>0</v>
      </c>
      <c r="DH184" s="53" t="n">
        <f aca="false">SUMIF($H$8:$H$168,$W184,DH$8:DH$168)</f>
        <v>401.126</v>
      </c>
      <c r="DI184" s="53" t="n">
        <f aca="false">SUMIF($H$8:$H$168,$W184,DI$8:DI$168)</f>
        <v>0</v>
      </c>
      <c r="DJ184" s="53" t="n">
        <f aca="false">SUMIF($H$8:$H$168,$W184,DJ$8:DJ$168)</f>
        <v>0</v>
      </c>
      <c r="DK184" s="53" t="n">
        <f aca="false">SUMIF($H$8:$H$168,$W184,DK$8:DK$168)</f>
        <v>0</v>
      </c>
      <c r="DL184" s="53" t="n">
        <f aca="false">SUMIF($H$8:$H$168,$W184,DL$8:DL$168)</f>
        <v>0</v>
      </c>
      <c r="DM184" s="53" t="n">
        <f aca="false">SUMIF($H$8:$H$168,$W184,DM$8:DM$168)</f>
        <v>0</v>
      </c>
      <c r="DN184" s="53" t="n">
        <f aca="false">SUMIF($H$8:$H$168,$W184,DN$8:DN$168)</f>
        <v>0</v>
      </c>
      <c r="DO184" s="53" t="n">
        <f aca="false">SUMIF($H$8:$H$168,$W184,DO$8:DO$168)</f>
        <v>0</v>
      </c>
      <c r="DP184" s="53" t="n">
        <f aca="false">SUMIF($H$8:$H$168,$W184,DP$8:DP$168)</f>
        <v>0</v>
      </c>
      <c r="DQ184" s="53" t="n">
        <f aca="false">SUMIF($H$8:$H$168,$W184,DQ$8:DQ$168)</f>
        <v>0</v>
      </c>
      <c r="DR184" s="53" t="n">
        <f aca="false">SUMIF($H$8:$H$168,$W184,DR$8:DR$168)</f>
        <v>0</v>
      </c>
      <c r="DS184" s="53" t="n">
        <f aca="false">SUMIF($H$8:$H$168,$W184,DS$8:DS$168)</f>
        <v>0</v>
      </c>
      <c r="DT184" s="53" t="n">
        <f aca="false">SUMIF($H$8:$H$168,$W184,DT$8:DT$168)</f>
        <v>0</v>
      </c>
      <c r="DU184" s="53" t="n">
        <f aca="false">SUMIF($H$8:$H$168,$W184,DU$8:DU$168)</f>
        <v>0</v>
      </c>
      <c r="DV184" s="53" t="n">
        <f aca="false">SUMIF($H$8:$H$168,$W184,DV$8:DV$168)</f>
        <v>0</v>
      </c>
      <c r="DW184" s="53" t="n">
        <f aca="false">SUMIF($H$8:$H$168,$W184,DW$8:DW$168)</f>
        <v>0</v>
      </c>
      <c r="DX184" s="53" t="n">
        <f aca="false">SUMIF($H$8:$H$168,$W184,DX$8:DX$168)</f>
        <v>0</v>
      </c>
      <c r="DY184" s="53" t="n">
        <f aca="false">SUMIF($H$8:$H$168,$W184,DY$8:DY$168)</f>
        <v>0</v>
      </c>
      <c r="DZ184" s="53" t="n">
        <f aca="false">SUMIF($H$8:$H$168,$W184,DZ$8:DZ$168)</f>
        <v>0</v>
      </c>
      <c r="EA184" s="53" t="n">
        <f aca="false">SUMIF($H$8:$H$168,$W184,EA$8:EA$168)</f>
        <v>0</v>
      </c>
      <c r="EB184" s="53" t="n">
        <f aca="false">SUMIF($H$8:$H$168,$W184,EB$8:EB$168)</f>
        <v>389.956</v>
      </c>
      <c r="EC184" s="53" t="n">
        <f aca="false">SUMIF($H$8:$H$168,$W184,EC$8:EC$168)</f>
        <v>0</v>
      </c>
      <c r="ED184" s="53" t="n">
        <f aca="false">SUMIF($H$8:$H$168,$W184,ED$8:ED$168)</f>
        <v>0</v>
      </c>
      <c r="EE184" s="53" t="n">
        <f aca="false">SUMIF($H$8:$H$168,$W184,EE$8:EE$168)</f>
        <v>0</v>
      </c>
      <c r="EF184" s="53" t="n">
        <f aca="false">SUMIF($H$8:$H$168,$W184,EF$8:EF$168)</f>
        <v>0</v>
      </c>
      <c r="EG184" s="53" t="n">
        <f aca="false">SUMIF($H$8:$H$168,$W184,EG$8:EG$168)</f>
        <v>0</v>
      </c>
      <c r="EH184" s="53" t="n">
        <f aca="false">SUMIF($H$8:$H$168,$W184,EH$8:EH$168)</f>
        <v>0</v>
      </c>
      <c r="EI184" s="53" t="n">
        <f aca="false">SUMIF($H$8:$H$168,$W184,EI$8:EI$168)</f>
        <v>0</v>
      </c>
      <c r="EJ184" s="53" t="n">
        <f aca="false">SUMIF($H$8:$H$168,$W184,EJ$8:EJ$168)</f>
        <v>0</v>
      </c>
      <c r="EK184" s="53" t="n">
        <f aca="false">SUMIF($H$8:$H$168,$W184,EK$8:EK$168)</f>
        <v>0</v>
      </c>
      <c r="EL184" s="53" t="n">
        <f aca="false">SUMIF($H$8:$H$168,$W184,EL$8:EL$168)</f>
        <v>0</v>
      </c>
      <c r="EM184" s="53" t="n">
        <f aca="false">SUMIF($H$8:$H$168,$W184,EM$8:EM$168)</f>
        <v>0</v>
      </c>
      <c r="EN184" s="53" t="n">
        <f aca="false">SUMIF($H$8:$H$168,$W184,EN$8:EN$168)</f>
        <v>0</v>
      </c>
      <c r="EO184" s="53" t="n">
        <f aca="false">SUMIF($H$8:$H$168,$W184,EO$8:EO$168)</f>
        <v>-67.2</v>
      </c>
      <c r="EP184" s="53" t="n">
        <f aca="false">SUMIF($H$8:$H$168,$W184,EP$8:EP$168)</f>
        <v>0</v>
      </c>
      <c r="EQ184" s="53" t="n">
        <f aca="false">SUMIF($H$8:$H$168,$W184,EQ$8:EQ$168)</f>
        <v>0</v>
      </c>
      <c r="ER184" s="53" t="n">
        <f aca="false">SUMIF($H$8:$H$168,$W184,ER$8:ER$168)</f>
        <v>0</v>
      </c>
      <c r="ES184" s="53" t="n">
        <f aca="false">SUMIF($H$8:$H$168,$W184,ES$8:ES$168)</f>
        <v>0</v>
      </c>
      <c r="ET184" s="53" t="n">
        <f aca="false">SUMIF($H$8:$H$168,$W184,ET$8:ET$168)</f>
        <v>0</v>
      </c>
      <c r="EU184" s="53" t="n">
        <f aca="false">SUMIF($H$8:$H$168,$W184,EU$8:EU$168)</f>
        <v>0</v>
      </c>
      <c r="EV184" s="53" t="n">
        <f aca="false">SUMIF($H$8:$H$168,$W184,EV$8:EV$168)</f>
        <v>0</v>
      </c>
      <c r="EW184" s="53" t="n">
        <f aca="false">SUMIF($H$8:$H$168,$W184,EW$8:EW$168)</f>
        <v>0</v>
      </c>
      <c r="EX184" s="53" t="n">
        <f aca="false">SUMIF($H$8:$H$168,$W184,EX$8:EX$168)</f>
        <v>0</v>
      </c>
      <c r="EY184" s="53" t="n">
        <f aca="false">SUMIF($H$8:$H$168,$W184,EY$8:EY$168)</f>
        <v>0</v>
      </c>
      <c r="EZ184" s="53" t="n">
        <f aca="false">SUMIF($H$8:$H$168,$W184,EZ$8:EZ$168)</f>
        <v>0</v>
      </c>
      <c r="FA184" s="53" t="n">
        <f aca="false">SUMIF($H$8:$H$168,$W184,FA$8:FA$168)</f>
        <v>0</v>
      </c>
      <c r="FB184" s="53" t="n">
        <f aca="false">SUMIF($H$8:$H$168,$W184,FB$8:FB$168)</f>
        <v>0</v>
      </c>
      <c r="FC184" s="53" t="n">
        <f aca="false">SUMIF($H$8:$H$168,$W184,FC$8:FC$168)</f>
        <v>0</v>
      </c>
      <c r="FD184" s="53" t="n">
        <f aca="false">SUMIF($H$8:$H$168,$W184,FD$8:FD$168)</f>
        <v>0</v>
      </c>
      <c r="FE184" s="53" t="n">
        <f aca="false">SUMIF($H$8:$H$168,$W184,FE$8:FE$168)</f>
        <v>0</v>
      </c>
      <c r="FF184" s="53" t="n">
        <f aca="false">SUMIF($H$8:$H$168,$W184,FF$8:FF$168)</f>
        <v>0</v>
      </c>
      <c r="FG184" s="53" t="n">
        <f aca="false">SUMIF($H$8:$H$168,$W184,FG$8:FG$168)</f>
        <v>0</v>
      </c>
      <c r="FH184" s="53" t="n">
        <f aca="false">SUMIF($H$8:$H$168,$W184,FH$8:FH$168)</f>
        <v>0</v>
      </c>
      <c r="FI184" s="53" t="n">
        <f aca="false">SUMIF($H$8:$H$168,$W184,FI$8:FI$168)</f>
        <v>0</v>
      </c>
      <c r="FJ184" s="53" t="n">
        <f aca="false">SUMIF($H$8:$H$168,$W184,FJ$8:FJ$168)</f>
        <v>0</v>
      </c>
      <c r="FK184" s="53" t="n">
        <f aca="false">SUMIF($H$8:$H$168,$W184,FK$8:FK$168)</f>
        <v>0</v>
      </c>
      <c r="FL184" s="53" t="n">
        <f aca="false">SUMIF($H$8:$H$168,$W184,FL$8:FL$168)</f>
        <v>0</v>
      </c>
      <c r="FM184" s="53" t="n">
        <f aca="false">SUMIF($H$8:$H$168,$W184,FM$8:FM$168)</f>
        <v>0</v>
      </c>
      <c r="FN184" s="53" t="n">
        <f aca="false">SUMIF($H$8:$H$168,$W184,FN$8:FN$168)</f>
        <v>0</v>
      </c>
      <c r="FO184" s="53" t="n">
        <f aca="false">SUMIF($H$8:$H$168,$W184,FO$8:FO$168)</f>
        <v>0</v>
      </c>
      <c r="FP184" s="53" t="n">
        <f aca="false">SUMIF($H$8:$H$168,$W184,FP$8:FP$168)</f>
        <v>0</v>
      </c>
      <c r="FQ184" s="53" t="n">
        <f aca="false">SUMIF($H$8:$H$168,$W184,FQ$8:FQ$168)</f>
        <v>0</v>
      </c>
      <c r="FR184" s="53" t="n">
        <f aca="false">SUMIF($H$8:$H$168,$W184,FR$8:FR$168)</f>
        <v>0</v>
      </c>
      <c r="FS184" s="53" t="n">
        <f aca="false">SUMIF($H$8:$H$168,$W184,FS$8:FS$168)</f>
        <v>0</v>
      </c>
      <c r="FT184" s="53" t="n">
        <f aca="false">SUMIF($H$8:$H$168,$W184,FT$8:FT$168)</f>
        <v>0</v>
      </c>
      <c r="FU184" s="53" t="n">
        <f aca="false">SUMIF($H$8:$H$168,$W184,FU$8:FU$168)</f>
        <v>0</v>
      </c>
      <c r="FV184" s="53" t="n">
        <f aca="false">SUMIF($H$8:$H$168,$W184,FV$8:FV$168)</f>
        <v>0</v>
      </c>
      <c r="FW184" s="53" t="n">
        <f aca="false">SUMIF($H$8:$H$168,$W184,FW$8:FW$168)</f>
        <v>0</v>
      </c>
      <c r="FX184" s="53" t="n">
        <f aca="false">SUMIF($H$8:$H$168,$W184,FX$8:FX$168)</f>
        <v>0</v>
      </c>
      <c r="FY184" s="53" t="n">
        <f aca="false">SUMIF($H$8:$H$168,$W184,FY$8:FY$168)</f>
        <v>0</v>
      </c>
      <c r="FZ184" s="53" t="n">
        <f aca="false">SUMIF($H$8:$H$168,$W184,FZ$8:FZ$168)</f>
        <v>0</v>
      </c>
      <c r="GA184" s="53" t="n">
        <f aca="false">SUMIF($H$8:$H$168,$W184,GA$8:GA$168)</f>
        <v>0</v>
      </c>
      <c r="GB184" s="53" t="n">
        <f aca="false">SUMIF($H$8:$H$168,$W184,GB$8:GB$168)</f>
        <v>4</v>
      </c>
      <c r="GC184" s="13"/>
      <c r="GD184" s="13"/>
      <c r="GE184" s="13"/>
    </row>
    <row r="185" customFormat="false" ht="15" hidden="false" customHeight="true" outlineLevel="0" collapsed="false">
      <c r="A185" s="147"/>
      <c r="B185" s="26"/>
      <c r="C185" s="1"/>
      <c r="D185" s="1"/>
      <c r="E185" s="1"/>
      <c r="F185" s="1"/>
      <c r="G185" s="1"/>
      <c r="H185" s="100" t="s">
        <v>123</v>
      </c>
      <c r="I185" s="55" t="n">
        <f aca="false">SUMIF($H$8:$H$168,$H185,$T$8:$T$168)</f>
        <v>903.563</v>
      </c>
      <c r="J185" s="148"/>
      <c r="K185" s="149"/>
      <c r="L185" s="150"/>
      <c r="M185" s="135"/>
      <c r="N185" s="135"/>
      <c r="O185" s="135"/>
      <c r="P185" s="135"/>
      <c r="Q185" s="145"/>
      <c r="R185" s="137"/>
      <c r="S185" s="1"/>
      <c r="T185" s="148"/>
      <c r="U185" s="129"/>
      <c r="V185" s="1"/>
      <c r="W185" s="138" t="s">
        <v>376</v>
      </c>
      <c r="X185" s="53" t="n">
        <f aca="false">SUMIF($H$8:$H$168,$W185,X$8:X$168)</f>
        <v>0</v>
      </c>
      <c r="Y185" s="53" t="n">
        <f aca="false">SUMIF($H$8:$H$168,$W185,Y$8:Y$168)</f>
        <v>0</v>
      </c>
      <c r="Z185" s="53" t="n">
        <f aca="false">SUMIF($H$8:$H$168,$W185,Z$8:Z$168)</f>
        <v>15</v>
      </c>
      <c r="AA185" s="53" t="n">
        <f aca="false">SUMIF($H$8:$H$168,$W185,AA$8:AA$168)</f>
        <v>0</v>
      </c>
      <c r="AB185" s="53" t="n">
        <f aca="false">SUMIF($H$8:$H$168,$W185,AB$8:AB$168)</f>
        <v>0</v>
      </c>
      <c r="AC185" s="53" t="n">
        <f aca="false">SUMIF($H$8:$H$168,$W185,AC$8:AC$168)</f>
        <v>3.1</v>
      </c>
      <c r="AD185" s="53" t="n">
        <f aca="false">SUMIF($H$8:$H$168,$W185,AD$8:AD$168)</f>
        <v>0</v>
      </c>
      <c r="AE185" s="53" t="n">
        <f aca="false">SUMIF($H$8:$H$168,$W185,AE$8:AE$168)</f>
        <v>0</v>
      </c>
      <c r="AF185" s="53" t="n">
        <f aca="false">SUMIF($H$8:$H$168,$W185,AF$8:AF$168)</f>
        <v>40</v>
      </c>
      <c r="AG185" s="53" t="n">
        <f aca="false">SUMIF($H$8:$H$168,$W185,AG$8:AG$168)</f>
        <v>0</v>
      </c>
      <c r="AH185" s="53" t="n">
        <f aca="false">SUMIF($H$8:$H$168,$W185,AH$8:AH$168)</f>
        <v>0</v>
      </c>
      <c r="AI185" s="53" t="n">
        <f aca="false">SUMIF($H$8:$H$168,$W185,AI$8:AI$168)</f>
        <v>0</v>
      </c>
      <c r="AJ185" s="53" t="n">
        <f aca="false">SUMIF($H$8:$H$168,$W185,AJ$8:AJ$168)</f>
        <v>45</v>
      </c>
      <c r="AK185" s="53" t="n">
        <f aca="false">SUMIF($H$8:$H$168,$W185,AK$8:AK$168)</f>
        <v>0</v>
      </c>
      <c r="AL185" s="53" t="n">
        <f aca="false">SUMIF($H$8:$H$168,$W185,AL$8:AL$168)</f>
        <v>0</v>
      </c>
      <c r="AM185" s="53" t="n">
        <f aca="false">SUMIF($H$8:$H$168,$W185,AM$8:AM$168)</f>
        <v>0</v>
      </c>
      <c r="AN185" s="53" t="n">
        <f aca="false">SUMIF($H$8:$H$168,$W185,AN$8:AN$168)</f>
        <v>18</v>
      </c>
      <c r="AO185" s="53" t="n">
        <f aca="false">SUMIF($H$8:$H$168,$W185,AO$8:AO$168)</f>
        <v>0</v>
      </c>
      <c r="AP185" s="53" t="n">
        <f aca="false">SUMIF($H$8:$H$168,$W185,AP$8:AP$168)</f>
        <v>0</v>
      </c>
      <c r="AQ185" s="53" t="n">
        <f aca="false">SUMIF($H$8:$H$168,$W185,AQ$8:AQ$168)</f>
        <v>0</v>
      </c>
      <c r="AR185" s="53" t="n">
        <f aca="false">SUMIF($H$8:$H$168,$W185,AR$8:AR$168)</f>
        <v>0</v>
      </c>
      <c r="AS185" s="53" t="n">
        <f aca="false">SUMIF($H$8:$H$168,$W185,AS$8:AS$168)</f>
        <v>57.456</v>
      </c>
      <c r="AT185" s="53" t="n">
        <f aca="false">SUMIF($H$8:$H$168,$W185,AT$8:AT$168)</f>
        <v>0</v>
      </c>
      <c r="AU185" s="53" t="n">
        <f aca="false">SUMIF($H$8:$H$168,$W185,AU$8:AU$168)</f>
        <v>50</v>
      </c>
      <c r="AV185" s="53" t="n">
        <f aca="false">SUMIF($H$8:$H$168,$W185,AV$8:AV$168)</f>
        <v>0</v>
      </c>
      <c r="AW185" s="53" t="n">
        <f aca="false">SUMIF($H$8:$H$168,$W185,AW$8:AW$168)</f>
        <v>0</v>
      </c>
      <c r="AX185" s="53" t="n">
        <f aca="false">SUMIF($H$8:$H$168,$W185,AX$8:AX$168)</f>
        <v>0</v>
      </c>
      <c r="AY185" s="53" t="n">
        <f aca="false">SUMIF($H$8:$H$168,$W185,AY$8:AY$168)</f>
        <v>0</v>
      </c>
      <c r="AZ185" s="53" t="n">
        <f aca="false">SUMIF($H$8:$H$168,$W185,AZ$8:AZ$168)</f>
        <v>0</v>
      </c>
      <c r="BA185" s="53" t="n">
        <f aca="false">SUMIF($H$8:$H$168,$W185,BA$8:BA$168)</f>
        <v>0</v>
      </c>
      <c r="BB185" s="53" t="n">
        <f aca="false">SUMIF($H$8:$H$168,$W185,BB$8:BB$168)</f>
        <v>0</v>
      </c>
      <c r="BC185" s="53" t="n">
        <f aca="false">SUMIF($H$8:$H$168,$W185,BC$8:BC$168)</f>
        <v>0</v>
      </c>
      <c r="BD185" s="53" t="n">
        <f aca="false">SUMIF($H$8:$H$168,$W185,BD$8:BD$168)</f>
        <v>0</v>
      </c>
      <c r="BE185" s="53" t="n">
        <f aca="false">SUMIF($H$8:$H$168,$W185,BE$8:BE$168)</f>
        <v>0</v>
      </c>
      <c r="BF185" s="53" t="n">
        <f aca="false">SUMIF($H$8:$H$168,$W185,BF$8:BF$168)</f>
        <v>150</v>
      </c>
      <c r="BG185" s="53" t="n">
        <f aca="false">SUMIF($H$8:$H$168,$W185,BG$8:BG$168)</f>
        <v>36.9</v>
      </c>
      <c r="BH185" s="53" t="n">
        <f aca="false">SUMIF($H$8:$H$168,$W185,BH$8:BH$168)</f>
        <v>0</v>
      </c>
      <c r="BI185" s="53" t="n">
        <f aca="false">SUMIF($H$8:$H$168,$W185,BI$8:BI$168)</f>
        <v>0</v>
      </c>
      <c r="BJ185" s="53" t="n">
        <f aca="false">SUMIF($H$8:$H$168,$W185,BJ$8:BJ$168)</f>
        <v>0</v>
      </c>
      <c r="BK185" s="53" t="n">
        <f aca="false">SUMIF($H$8:$H$168,$W185,BK$8:BK$168)</f>
        <v>0</v>
      </c>
      <c r="BL185" s="53" t="n">
        <f aca="false">SUMIF($H$8:$H$168,$W185,BL$8:BL$168)</f>
        <v>0</v>
      </c>
      <c r="BM185" s="53" t="n">
        <f aca="false">SUMIF($H$8:$H$168,$W185,BM$8:BM$168)</f>
        <v>0</v>
      </c>
      <c r="BN185" s="53" t="n">
        <f aca="false">SUMIF($H$8:$H$168,$W185,BN$8:BN$168)</f>
        <v>0</v>
      </c>
      <c r="BO185" s="53" t="n">
        <f aca="false">SUMIF($H$8:$H$168,$W185,BO$8:BO$168)</f>
        <v>0</v>
      </c>
      <c r="BP185" s="53" t="n">
        <f aca="false">SUMIF($H$8:$H$168,$W185,BP$8:BP$168)</f>
        <v>0</v>
      </c>
      <c r="BQ185" s="53" t="n">
        <f aca="false">SUMIF($H$8:$H$168,$W185,BQ$8:BQ$168)</f>
        <v>0</v>
      </c>
      <c r="BR185" s="53" t="n">
        <f aca="false">SUMIF($H$8:$H$168,$W185,BR$8:BR$168)</f>
        <v>0</v>
      </c>
      <c r="BS185" s="53" t="n">
        <f aca="false">SUMIF($H$8:$H$168,$W185,BS$8:BS$168)</f>
        <v>0</v>
      </c>
      <c r="BT185" s="53" t="n">
        <f aca="false">SUMIF($H$8:$H$168,$W185,BT$8:BT$168)</f>
        <v>0</v>
      </c>
      <c r="BU185" s="53" t="n">
        <f aca="false">SUMIF($H$8:$H$168,$W185,BU$8:BU$168)</f>
        <v>0</v>
      </c>
      <c r="BV185" s="53" t="n">
        <f aca="false">SUMIF($H$8:$H$168,$W185,BV$8:BV$168)</f>
        <v>0</v>
      </c>
      <c r="BW185" s="53" t="n">
        <f aca="false">SUMIF($H$8:$H$168,$W185,BW$8:BW$168)</f>
        <v>0</v>
      </c>
      <c r="BX185" s="53" t="n">
        <f aca="false">SUMIF($H$8:$H$168,$W185,BX$8:BX$168)</f>
        <v>9.6</v>
      </c>
      <c r="BY185" s="53" t="n">
        <f aca="false">SUMIF($H$8:$H$168,$W185,BY$8:BY$168)</f>
        <v>5.1</v>
      </c>
      <c r="BZ185" s="53" t="n">
        <f aca="false">SUMIF($H$8:$H$168,$W185,BZ$8:BZ$168)</f>
        <v>0</v>
      </c>
      <c r="CA185" s="53" t="n">
        <f aca="false">SUMIF($H$8:$H$168,$W185,CA$8:CA$168)</f>
        <v>0</v>
      </c>
      <c r="CB185" s="53" t="n">
        <f aca="false">SUMIF($H$8:$H$168,$W185,CB$8:CB$168)</f>
        <v>0</v>
      </c>
      <c r="CC185" s="53" t="n">
        <f aca="false">SUMIF($H$8:$H$168,$W185,CC$8:CC$168)</f>
        <v>0</v>
      </c>
      <c r="CD185" s="53" t="n">
        <f aca="false">SUMIF($H$8:$H$168,$W185,CD$8:CD$168)</f>
        <v>0</v>
      </c>
      <c r="CE185" s="53" t="n">
        <f aca="false">SUMIF($H$8:$H$168,$W185,CE$8:CE$168)</f>
        <v>0</v>
      </c>
      <c r="CF185" s="53" t="n">
        <f aca="false">SUMIF($H$8:$H$168,$W185,CF$8:CF$168)</f>
        <v>0</v>
      </c>
      <c r="CG185" s="53" t="n">
        <f aca="false">SUMIF($H$8:$H$168,$W185,CG$8:CG$168)</f>
        <v>0</v>
      </c>
      <c r="CH185" s="53" t="n">
        <f aca="false">SUMIF($H$8:$H$168,$W185,CH$8:CH$168)</f>
        <v>0</v>
      </c>
      <c r="CI185" s="53" t="n">
        <f aca="false">SUMIF($H$8:$H$168,$W185,CI$8:CI$168)</f>
        <v>0</v>
      </c>
      <c r="CJ185" s="53" t="n">
        <f aca="false">SUMIF($H$8:$H$168,$W185,CJ$8:CJ$168)</f>
        <v>0</v>
      </c>
      <c r="CK185" s="53" t="n">
        <f aca="false">SUMIF($H$8:$H$168,$W185,CK$8:CK$168)</f>
        <v>0</v>
      </c>
      <c r="CL185" s="53" t="n">
        <f aca="false">SUMIF($H$8:$H$168,$W185,CL$8:CL$168)</f>
        <v>0</v>
      </c>
      <c r="CM185" s="53" t="n">
        <f aca="false">SUMIF($H$8:$H$168,$W185,CM$8:CM$168)</f>
        <v>0</v>
      </c>
      <c r="CN185" s="53" t="n">
        <f aca="false">SUMIF($H$8:$H$168,$W185,CN$8:CN$168)</f>
        <v>0</v>
      </c>
      <c r="CO185" s="53" t="n">
        <f aca="false">SUMIF($H$8:$H$168,$W185,CO$8:CO$168)</f>
        <v>0</v>
      </c>
      <c r="CP185" s="53" t="n">
        <f aca="false">SUMIF($H$8:$H$168,$W185,CP$8:CP$168)</f>
        <v>0</v>
      </c>
      <c r="CQ185" s="53" t="n">
        <f aca="false">SUMIF($H$8:$H$168,$W185,CQ$8:CQ$168)</f>
        <v>0</v>
      </c>
      <c r="CR185" s="53" t="n">
        <f aca="false">SUMIF($H$8:$H$168,$W185,CR$8:CR$168)</f>
        <v>0</v>
      </c>
      <c r="CS185" s="53" t="n">
        <f aca="false">SUMIF($H$8:$H$168,$W185,CS$8:CS$168)</f>
        <v>0</v>
      </c>
      <c r="CT185" s="53" t="n">
        <f aca="false">SUMIF($H$8:$H$168,$W185,CT$8:CT$168)</f>
        <v>0</v>
      </c>
      <c r="CU185" s="53" t="n">
        <f aca="false">SUMIF($H$8:$H$168,$W185,CU$8:CU$168)</f>
        <v>0</v>
      </c>
      <c r="CV185" s="53" t="n">
        <f aca="false">SUMIF($H$8:$H$168,$W185,CV$8:CV$168)</f>
        <v>0</v>
      </c>
      <c r="CW185" s="53" t="n">
        <f aca="false">SUMIF($H$8:$H$168,$W185,CW$8:CW$168)</f>
        <v>0</v>
      </c>
      <c r="CX185" s="53" t="n">
        <f aca="false">SUMIF($H$8:$H$168,$W185,CX$8:CX$168)</f>
        <v>0</v>
      </c>
      <c r="CY185" s="53" t="n">
        <f aca="false">SUMIF($H$8:$H$168,$W185,CY$8:CY$168)</f>
        <v>0</v>
      </c>
      <c r="CZ185" s="53" t="n">
        <f aca="false">SUMIF($H$8:$H$168,$W185,CZ$8:CZ$168)</f>
        <v>20</v>
      </c>
      <c r="DA185" s="53" t="n">
        <f aca="false">SUMIF($H$8:$H$168,$W185,DA$8:DA$168)</f>
        <v>25</v>
      </c>
      <c r="DB185" s="53" t="n">
        <f aca="false">SUMIF($H$8:$H$168,$W185,DB$8:DB$168)</f>
        <v>0</v>
      </c>
      <c r="DC185" s="53" t="n">
        <f aca="false">SUMIF($H$8:$H$168,$W185,DC$8:DC$168)</f>
        <v>0</v>
      </c>
      <c r="DD185" s="53" t="n">
        <f aca="false">SUMIF($H$8:$H$168,$W185,DD$8:DD$168)</f>
        <v>0</v>
      </c>
      <c r="DE185" s="53" t="n">
        <f aca="false">SUMIF($H$8:$H$168,$W185,DE$8:DE$168)</f>
        <v>0</v>
      </c>
      <c r="DF185" s="53" t="n">
        <f aca="false">SUMIF($H$8:$H$168,$W185,DF$8:DF$168)</f>
        <v>0</v>
      </c>
      <c r="DG185" s="53" t="n">
        <f aca="false">SUMIF($H$8:$H$168,$W185,DG$8:DG$168)</f>
        <v>115.1</v>
      </c>
      <c r="DH185" s="53" t="n">
        <f aca="false">SUMIF($H$8:$H$168,$W185,DH$8:DH$168)</f>
        <v>0</v>
      </c>
      <c r="DI185" s="53" t="n">
        <f aca="false">SUMIF($H$8:$H$168,$W185,DI$8:DI$168)</f>
        <v>0</v>
      </c>
      <c r="DJ185" s="53" t="n">
        <f aca="false">SUMIF($H$8:$H$168,$W185,DJ$8:DJ$168)</f>
        <v>0</v>
      </c>
      <c r="DK185" s="53" t="n">
        <f aca="false">SUMIF($H$8:$H$168,$W185,DK$8:DK$168)</f>
        <v>0</v>
      </c>
      <c r="DL185" s="53" t="n">
        <f aca="false">SUMIF($H$8:$H$168,$W185,DL$8:DL$168)</f>
        <v>0</v>
      </c>
      <c r="DM185" s="53" t="n">
        <f aca="false">SUMIF($H$8:$H$168,$W185,DM$8:DM$168)</f>
        <v>0</v>
      </c>
      <c r="DN185" s="53" t="n">
        <f aca="false">SUMIF($H$8:$H$168,$W185,DN$8:DN$168)</f>
        <v>0</v>
      </c>
      <c r="DO185" s="53" t="n">
        <f aca="false">SUMIF($H$8:$H$168,$W185,DO$8:DO$168)</f>
        <v>0</v>
      </c>
      <c r="DP185" s="53" t="n">
        <f aca="false">SUMIF($H$8:$H$168,$W185,DP$8:DP$168)</f>
        <v>0</v>
      </c>
      <c r="DQ185" s="53" t="n">
        <f aca="false">SUMIF($H$8:$H$168,$W185,DQ$8:DQ$168)</f>
        <v>0</v>
      </c>
      <c r="DR185" s="53" t="n">
        <f aca="false">SUMIF($H$8:$H$168,$W185,DR$8:DR$168)</f>
        <v>0</v>
      </c>
      <c r="DS185" s="53" t="n">
        <f aca="false">SUMIF($H$8:$H$168,$W185,DS$8:DS$168)</f>
        <v>0</v>
      </c>
      <c r="DT185" s="53" t="n">
        <f aca="false">SUMIF($H$8:$H$168,$W185,DT$8:DT$168)</f>
        <v>0</v>
      </c>
      <c r="DU185" s="53" t="n">
        <f aca="false">SUMIF($H$8:$H$168,$W185,DU$8:DU$168)</f>
        <v>0</v>
      </c>
      <c r="DV185" s="53" t="n">
        <f aca="false">SUMIF($H$8:$H$168,$W185,DV$8:DV$168)</f>
        <v>0</v>
      </c>
      <c r="DW185" s="53" t="n">
        <f aca="false">SUMIF($H$8:$H$168,$W185,DW$8:DW$168)</f>
        <v>0</v>
      </c>
      <c r="DX185" s="53" t="n">
        <f aca="false">SUMIF($H$8:$H$168,$W185,DX$8:DX$168)</f>
        <v>0</v>
      </c>
      <c r="DY185" s="53" t="n">
        <f aca="false">SUMIF($H$8:$H$168,$W185,DY$8:DY$168)</f>
        <v>0</v>
      </c>
      <c r="DZ185" s="53" t="n">
        <f aca="false">SUMIF($H$8:$H$168,$W185,DZ$8:DZ$168)</f>
        <v>0</v>
      </c>
      <c r="EA185" s="53" t="n">
        <f aca="false">SUMIF($H$8:$H$168,$W185,EA$8:EA$168)</f>
        <v>0</v>
      </c>
      <c r="EB185" s="53" t="n">
        <f aca="false">SUMIF($H$8:$H$168,$W185,EB$8:EB$168)</f>
        <v>0</v>
      </c>
      <c r="EC185" s="53" t="n">
        <f aca="false">SUMIF($H$8:$H$168,$W185,EC$8:EC$168)</f>
        <v>0</v>
      </c>
      <c r="ED185" s="53" t="n">
        <f aca="false">SUMIF($H$8:$H$168,$W185,ED$8:ED$168)</f>
        <v>0</v>
      </c>
      <c r="EE185" s="53" t="n">
        <f aca="false">SUMIF($H$8:$H$168,$W185,EE$8:EE$168)</f>
        <v>0</v>
      </c>
      <c r="EF185" s="53" t="n">
        <f aca="false">SUMIF($H$8:$H$168,$W185,EF$8:EF$168)</f>
        <v>0</v>
      </c>
      <c r="EG185" s="53" t="n">
        <f aca="false">SUMIF($H$8:$H$168,$W185,EG$8:EG$168)</f>
        <v>0</v>
      </c>
      <c r="EH185" s="53" t="n">
        <f aca="false">SUMIF($H$8:$H$168,$W185,EH$8:EH$168)</f>
        <v>0</v>
      </c>
      <c r="EI185" s="53" t="n">
        <f aca="false">SUMIF($H$8:$H$168,$W185,EI$8:EI$168)</f>
        <v>0</v>
      </c>
      <c r="EJ185" s="53" t="n">
        <f aca="false">SUMIF($H$8:$H$168,$W185,EJ$8:EJ$168)</f>
        <v>0</v>
      </c>
      <c r="EK185" s="53" t="n">
        <f aca="false">SUMIF($H$8:$H$168,$W185,EK$8:EK$168)</f>
        <v>0</v>
      </c>
      <c r="EL185" s="53" t="n">
        <f aca="false">SUMIF($H$8:$H$168,$W185,EL$8:EL$168)</f>
        <v>0</v>
      </c>
      <c r="EM185" s="53" t="n">
        <f aca="false">SUMIF($H$8:$H$168,$W185,EM$8:EM$168)</f>
        <v>0</v>
      </c>
      <c r="EN185" s="53" t="n">
        <f aca="false">SUMIF($H$8:$H$168,$W185,EN$8:EN$168)</f>
        <v>0</v>
      </c>
      <c r="EO185" s="53" t="n">
        <f aca="false">SUMIF($H$8:$H$168,$W185,EO$8:EO$168)</f>
        <v>5.8</v>
      </c>
      <c r="EP185" s="53" t="n">
        <f aca="false">SUMIF($H$8:$H$168,$W185,EP$8:EP$168)</f>
        <v>0</v>
      </c>
      <c r="EQ185" s="53" t="n">
        <f aca="false">SUMIF($H$8:$H$168,$W185,EQ$8:EQ$168)</f>
        <v>0</v>
      </c>
      <c r="ER185" s="53" t="n">
        <f aca="false">SUMIF($H$8:$H$168,$W185,ER$8:ER$168)</f>
        <v>0</v>
      </c>
      <c r="ES185" s="53" t="n">
        <f aca="false">SUMIF($H$8:$H$168,$W185,ES$8:ES$168)</f>
        <v>0</v>
      </c>
      <c r="ET185" s="53" t="n">
        <f aca="false">SUMIF($H$8:$H$168,$W185,ET$8:ET$168)</f>
        <v>0</v>
      </c>
      <c r="EU185" s="53" t="n">
        <f aca="false">SUMIF($H$8:$H$168,$W185,EU$8:EU$168)</f>
        <v>142.4</v>
      </c>
      <c r="EV185" s="53" t="n">
        <f aca="false">SUMIF($H$8:$H$168,$W185,EV$8:EV$168)</f>
        <v>0</v>
      </c>
      <c r="EW185" s="53" t="n">
        <f aca="false">SUMIF($H$8:$H$168,$W185,EW$8:EW$168)</f>
        <v>0</v>
      </c>
      <c r="EX185" s="53" t="n">
        <f aca="false">SUMIF($H$8:$H$168,$W185,EX$8:EX$168)</f>
        <v>0</v>
      </c>
      <c r="EY185" s="53" t="n">
        <f aca="false">SUMIF($H$8:$H$168,$W185,EY$8:EY$168)</f>
        <v>0</v>
      </c>
      <c r="EZ185" s="53" t="n">
        <f aca="false">SUMIF($H$8:$H$168,$W185,EZ$8:EZ$168)</f>
        <v>0</v>
      </c>
      <c r="FA185" s="53" t="n">
        <f aca="false">SUMIF($H$8:$H$168,$W185,FA$8:FA$168)</f>
        <v>0</v>
      </c>
      <c r="FB185" s="53" t="n">
        <f aca="false">SUMIF($H$8:$H$168,$W185,FB$8:FB$168)</f>
        <v>0</v>
      </c>
      <c r="FC185" s="53" t="n">
        <f aca="false">SUMIF($H$8:$H$168,$W185,FC$8:FC$168)</f>
        <v>0</v>
      </c>
      <c r="FD185" s="53" t="n">
        <f aca="false">SUMIF($H$8:$H$168,$W185,FD$8:FD$168)</f>
        <v>0</v>
      </c>
      <c r="FE185" s="53" t="n">
        <f aca="false">SUMIF($H$8:$H$168,$W185,FE$8:FE$168)</f>
        <v>75</v>
      </c>
      <c r="FF185" s="53" t="n">
        <f aca="false">SUMIF($H$8:$H$168,$W185,FF$8:FF$168)</f>
        <v>0</v>
      </c>
      <c r="FG185" s="53" t="n">
        <f aca="false">SUMIF($H$8:$H$168,$W185,FG$8:FG$168)</f>
        <v>0</v>
      </c>
      <c r="FH185" s="53" t="n">
        <f aca="false">SUMIF($H$8:$H$168,$W185,FH$8:FH$168)</f>
        <v>0</v>
      </c>
      <c r="FI185" s="53" t="n">
        <f aca="false">SUMIF($H$8:$H$168,$W185,FI$8:FI$168)</f>
        <v>0</v>
      </c>
      <c r="FJ185" s="53" t="n">
        <f aca="false">SUMIF($H$8:$H$168,$W185,FJ$8:FJ$168)</f>
        <v>0</v>
      </c>
      <c r="FK185" s="53" t="n">
        <f aca="false">SUMIF($H$8:$H$168,$W185,FK$8:FK$168)</f>
        <v>0</v>
      </c>
      <c r="FL185" s="53" t="n">
        <f aca="false">SUMIF($H$8:$H$168,$W185,FL$8:FL$168)</f>
        <v>0</v>
      </c>
      <c r="FM185" s="53" t="n">
        <f aca="false">SUMIF($H$8:$H$168,$W185,FM$8:FM$168)</f>
        <v>0</v>
      </c>
      <c r="FN185" s="53" t="n">
        <f aca="false">SUMIF($H$8:$H$168,$W185,FN$8:FN$168)</f>
        <v>0</v>
      </c>
      <c r="FO185" s="53" t="n">
        <f aca="false">SUMIF($H$8:$H$168,$W185,FO$8:FO$168)</f>
        <v>0</v>
      </c>
      <c r="FP185" s="53" t="n">
        <f aca="false">SUMIF($H$8:$H$168,$W185,FP$8:FP$168)</f>
        <v>0</v>
      </c>
      <c r="FQ185" s="53" t="n">
        <f aca="false">SUMIF($H$8:$H$168,$W185,FQ$8:FQ$168)</f>
        <v>0</v>
      </c>
      <c r="FR185" s="53" t="n">
        <f aca="false">SUMIF($H$8:$H$168,$W185,FR$8:FR$168)</f>
        <v>0</v>
      </c>
      <c r="FS185" s="53" t="n">
        <f aca="false">SUMIF($H$8:$H$168,$W185,FS$8:FS$168)</f>
        <v>0</v>
      </c>
      <c r="FT185" s="53" t="n">
        <f aca="false">SUMIF($H$8:$H$168,$W185,FT$8:FT$168)</f>
        <v>0</v>
      </c>
      <c r="FU185" s="53" t="n">
        <f aca="false">SUMIF($H$8:$H$168,$W185,FU$8:FU$168)</f>
        <v>0</v>
      </c>
      <c r="FV185" s="53" t="n">
        <f aca="false">SUMIF($H$8:$H$168,$W185,FV$8:FV$168)</f>
        <v>0</v>
      </c>
      <c r="FW185" s="53" t="n">
        <f aca="false">SUMIF($H$8:$H$168,$W185,FW$8:FW$168)</f>
        <v>0</v>
      </c>
      <c r="FX185" s="53" t="n">
        <f aca="false">SUMIF($H$8:$H$168,$W185,FX$8:FX$168)</f>
        <v>0</v>
      </c>
      <c r="FY185" s="53" t="n">
        <f aca="false">SUMIF($H$8:$H$168,$W185,FY$8:FY$168)</f>
        <v>0</v>
      </c>
      <c r="FZ185" s="53" t="n">
        <f aca="false">SUMIF($H$8:$H$168,$W185,FZ$8:FZ$168)</f>
        <v>0</v>
      </c>
      <c r="GA185" s="53" t="n">
        <f aca="false">SUMIF($H$8:$H$168,$W185,GA$8:GA$168)</f>
        <v>0</v>
      </c>
      <c r="GB185" s="53" t="n">
        <f aca="false">SUMIF($H$8:$H$168,$W185,GB$8:GB$168)</f>
        <v>0</v>
      </c>
      <c r="GC185" s="148"/>
      <c r="GD185" s="148" t="n">
        <f aca="false">SUM(GD179:GD184)</f>
        <v>9659.942629</v>
      </c>
      <c r="GE185" s="148" t="n">
        <f aca="false">SUM(GE179:IV184)</f>
        <v>3.65</v>
      </c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  <c r="IW185" s="1"/>
    </row>
    <row r="186" customFormat="false" ht="12.75" hidden="false" customHeight="false" outlineLevel="0" collapsed="false">
      <c r="H186" s="100" t="s">
        <v>282</v>
      </c>
      <c r="I186" s="55" t="n">
        <f aca="false">SUMIF($H$8:$H$168,$H186,$T$8:$T$168)</f>
        <v>1695</v>
      </c>
      <c r="J186" s="144"/>
      <c r="K186" s="144"/>
      <c r="L186" s="143"/>
      <c r="Q186" s="145"/>
      <c r="T186" s="146"/>
      <c r="U186" s="129"/>
      <c r="W186" s="138" t="s">
        <v>340</v>
      </c>
      <c r="X186" s="140" t="n">
        <f aca="false">SUMIF($H$8:$H$168,$W186,X$8:X$168)</f>
        <v>0</v>
      </c>
      <c r="Y186" s="140" t="n">
        <f aca="false">SUMIF($H$8:$H$168,$W186,Y$8:Y$168)</f>
        <v>29.6</v>
      </c>
      <c r="Z186" s="140" t="n">
        <f aca="false">SUMIF($H$8:$H$168,$W186,Z$8:Z$168)</f>
        <v>5.8</v>
      </c>
      <c r="AA186" s="140" t="n">
        <f aca="false">SUMIF($H$8:$H$168,$W186,AA$8:AA$168)</f>
        <v>0</v>
      </c>
      <c r="AB186" s="140" t="n">
        <f aca="false">SUMIF($H$8:$H$168,$W186,AB$8:AB$168)</f>
        <v>21.1</v>
      </c>
      <c r="AC186" s="140" t="n">
        <f aca="false">SUMIF($H$8:$H$168,$W186,AC$8:AC$168)</f>
        <v>71.515</v>
      </c>
      <c r="AD186" s="140" t="n">
        <f aca="false">SUMIF($H$8:$H$168,$W186,AD$8:AD$168)</f>
        <v>6.21</v>
      </c>
      <c r="AE186" s="140" t="n">
        <f aca="false">SUMIF($H$8:$H$168,$W186,AE$8:AE$168)</f>
        <v>37.559</v>
      </c>
      <c r="AF186" s="140" t="n">
        <f aca="false">SUMIF($H$8:$H$168,$W186,AF$8:AF$168)</f>
        <v>0</v>
      </c>
      <c r="AG186" s="140" t="n">
        <f aca="false">SUMIF($H$8:$H$168,$W186,AG$8:AG$168)</f>
        <v>28.872</v>
      </c>
      <c r="AH186" s="140" t="n">
        <f aca="false">SUMIF($H$8:$H$168,$W186,AH$8:AH$168)</f>
        <v>0</v>
      </c>
      <c r="AI186" s="140" t="n">
        <f aca="false">SUMIF($H$8:$H$168,$W186,AI$8:AI$168)</f>
        <v>0</v>
      </c>
      <c r="AJ186" s="140" t="n">
        <f aca="false">SUMIF($H$8:$H$168,$W186,AJ$8:AJ$168)</f>
        <v>2.4</v>
      </c>
      <c r="AK186" s="140" t="n">
        <f aca="false">SUMIF($H$8:$H$168,$W186,AK$8:AK$168)</f>
        <v>2.844</v>
      </c>
      <c r="AL186" s="140" t="n">
        <f aca="false">SUMIF($H$8:$H$168,$W186,AL$8:AL$168)</f>
        <v>0</v>
      </c>
      <c r="AM186" s="140" t="n">
        <f aca="false">SUMIF($H$8:$H$168,$W186,AM$8:AM$168)</f>
        <v>0</v>
      </c>
      <c r="AN186" s="140" t="n">
        <f aca="false">SUMIF($H$8:$H$168,$W186,AN$8:AN$168)</f>
        <v>0</v>
      </c>
      <c r="AO186" s="140" t="n">
        <f aca="false">SUMIF($H$8:$H$168,$W186,AO$8:AO$168)</f>
        <v>8.6</v>
      </c>
      <c r="AP186" s="140" t="n">
        <f aca="false">SUMIF($H$8:$H$168,$W186,AP$8:AP$168)</f>
        <v>0</v>
      </c>
      <c r="AQ186" s="140" t="n">
        <f aca="false">SUMIF($H$8:$H$168,$W186,AQ$8:AQ$168)</f>
        <v>0</v>
      </c>
      <c r="AR186" s="140" t="n">
        <f aca="false">SUMIF($H$8:$H$168,$W186,AR$8:AR$168)</f>
        <v>0</v>
      </c>
      <c r="AS186" s="140" t="n">
        <f aca="false">SUMIF($H$8:$H$168,$W186,AS$8:AS$168)</f>
        <v>13.9</v>
      </c>
      <c r="AT186" s="140" t="n">
        <f aca="false">SUMIF($H$8:$H$168,$W186,AT$8:AT$168)</f>
        <v>0</v>
      </c>
      <c r="AU186" s="140" t="n">
        <f aca="false">SUMIF($H$8:$H$168,$W186,AU$8:AU$168)</f>
        <v>33.7</v>
      </c>
      <c r="AV186" s="140" t="n">
        <f aca="false">SUMIF($H$8:$H$168,$W186,AV$8:AV$168)</f>
        <v>32.6</v>
      </c>
      <c r="AW186" s="140" t="n">
        <f aca="false">SUMIF($H$8:$H$168,$W186,AW$8:AW$168)</f>
        <v>0.4</v>
      </c>
      <c r="AX186" s="140" t="n">
        <f aca="false">SUMIF($H$8:$H$168,$W186,AX$8:AX$168)</f>
        <v>0</v>
      </c>
      <c r="AY186" s="140" t="n">
        <f aca="false">SUMIF($H$8:$H$168,$W186,AY$8:AY$168)</f>
        <v>0</v>
      </c>
      <c r="AZ186" s="140" t="n">
        <f aca="false">SUMIF($H$8:$H$168,$W186,AZ$8:AZ$168)</f>
        <v>0</v>
      </c>
      <c r="BA186" s="140" t="n">
        <f aca="false">SUMIF($H$8:$H$168,$W186,BA$8:BA$168)</f>
        <v>6.665</v>
      </c>
      <c r="BB186" s="140" t="n">
        <f aca="false">SUMIF($H$8:$H$168,$W186,BB$8:BB$168)</f>
        <v>12.7</v>
      </c>
      <c r="BC186" s="140" t="n">
        <f aca="false">SUMIF($H$8:$H$168,$W186,BC$8:BC$168)</f>
        <v>0</v>
      </c>
      <c r="BD186" s="140" t="n">
        <f aca="false">SUMIF($H$8:$H$168,$W186,BD$8:BD$168)</f>
        <v>3.1</v>
      </c>
      <c r="BE186" s="140" t="n">
        <f aca="false">SUMIF($H$8:$H$168,$W186,BE$8:BE$168)</f>
        <v>0</v>
      </c>
      <c r="BF186" s="140" t="n">
        <f aca="false">SUMIF($H$8:$H$168,$W186,BF$8:BF$168)</f>
        <v>0</v>
      </c>
      <c r="BG186" s="140" t="n">
        <f aca="false">SUMIF($H$8:$H$168,$W186,BG$8:BG$168)</f>
        <v>0</v>
      </c>
      <c r="BH186" s="140" t="n">
        <f aca="false">SUMIF($H$8:$H$168,$W186,BH$8:BH$168)</f>
        <v>0</v>
      </c>
      <c r="BI186" s="140" t="n">
        <f aca="false">SUMIF($H$8:$H$168,$W186,BI$8:BI$168)</f>
        <v>158.393</v>
      </c>
      <c r="BJ186" s="140" t="n">
        <f aca="false">SUMIF($H$8:$H$168,$W186,BJ$8:BJ$168)</f>
        <v>0</v>
      </c>
      <c r="BK186" s="140" t="n">
        <f aca="false">SUMIF($H$8:$H$168,$W186,BK$8:BK$168)</f>
        <v>0</v>
      </c>
      <c r="BL186" s="140" t="n">
        <f aca="false">SUMIF($H$8:$H$168,$W186,BL$8:BL$168)</f>
        <v>0</v>
      </c>
      <c r="BM186" s="140" t="n">
        <f aca="false">SUMIF($H$8:$H$168,$W186,BM$8:BM$168)</f>
        <v>25.8</v>
      </c>
      <c r="BN186" s="140" t="n">
        <f aca="false">SUMIF($H$8:$H$168,$W186,BN$8:BN$168)</f>
        <v>0</v>
      </c>
      <c r="BO186" s="140" t="n">
        <f aca="false">SUMIF($H$8:$H$168,$W186,BO$8:BO$168)</f>
        <v>0</v>
      </c>
      <c r="BP186" s="140" t="n">
        <f aca="false">SUMIF($H$8:$H$168,$W186,BP$8:BP$168)</f>
        <v>0</v>
      </c>
      <c r="BQ186" s="140" t="n">
        <f aca="false">SUMIF($H$8:$H$168,$W186,BQ$8:BQ$168)</f>
        <v>0</v>
      </c>
      <c r="BR186" s="140" t="n">
        <f aca="false">SUMIF($H$8:$H$168,$W186,BR$8:BR$168)</f>
        <v>0</v>
      </c>
      <c r="BS186" s="140" t="n">
        <f aca="false">SUMIF($H$8:$H$168,$W186,BS$8:BS$168)</f>
        <v>0</v>
      </c>
      <c r="BT186" s="140" t="n">
        <f aca="false">SUMIF($H$8:$H$168,$W186,BT$8:BT$168)</f>
        <v>0</v>
      </c>
      <c r="BU186" s="140" t="n">
        <f aca="false">SUMIF($H$8:$H$168,$W186,BU$8:BU$168)</f>
        <v>0</v>
      </c>
      <c r="BV186" s="140" t="n">
        <f aca="false">SUMIF($H$8:$H$168,$W186,BV$8:BV$168)</f>
        <v>0</v>
      </c>
      <c r="BW186" s="140" t="n">
        <f aca="false">SUMIF($H$8:$H$168,$W186,BW$8:BW$168)</f>
        <v>0</v>
      </c>
      <c r="BX186" s="140" t="n">
        <f aca="false">SUMIF($H$8:$H$168,$W186,BX$8:BX$168)</f>
        <v>0</v>
      </c>
      <c r="BY186" s="140" t="n">
        <f aca="false">SUMIF($H$8:$H$168,$W186,BY$8:BY$168)</f>
        <v>0</v>
      </c>
      <c r="BZ186" s="140" t="n">
        <f aca="false">SUMIF($H$8:$H$168,$W186,BZ$8:BZ$168)</f>
        <v>24.4</v>
      </c>
      <c r="CA186" s="140" t="n">
        <f aca="false">SUMIF($H$8:$H$168,$W186,CA$8:CA$168)</f>
        <v>0</v>
      </c>
      <c r="CB186" s="140" t="n">
        <f aca="false">SUMIF($H$8:$H$168,$W186,CB$8:CB$168)</f>
        <v>0</v>
      </c>
      <c r="CC186" s="140" t="n">
        <f aca="false">SUMIF($H$8:$H$168,$W186,CC$8:CC$168)</f>
        <v>0</v>
      </c>
      <c r="CD186" s="140" t="n">
        <f aca="false">SUMIF($H$8:$H$168,$W186,CD$8:CD$168)</f>
        <v>0</v>
      </c>
      <c r="CE186" s="140" t="n">
        <f aca="false">SUMIF($H$8:$H$168,$W186,CE$8:CE$168)</f>
        <v>0</v>
      </c>
      <c r="CF186" s="140" t="n">
        <f aca="false">SUMIF($H$8:$H$168,$W186,CF$8:CF$168)</f>
        <v>0</v>
      </c>
      <c r="CG186" s="140" t="n">
        <f aca="false">SUMIF($H$8:$H$168,$W186,CG$8:CG$168)</f>
        <v>0</v>
      </c>
      <c r="CH186" s="140" t="n">
        <f aca="false">SUMIF($H$8:$H$168,$W186,CH$8:CH$168)</f>
        <v>0</v>
      </c>
      <c r="CI186" s="140" t="n">
        <f aca="false">SUMIF($H$8:$H$168,$W186,CI$8:CI$168)</f>
        <v>0</v>
      </c>
      <c r="CJ186" s="140" t="n">
        <f aca="false">SUMIF($H$8:$H$168,$W186,CJ$8:CJ$168)</f>
        <v>0</v>
      </c>
      <c r="CK186" s="140" t="n">
        <f aca="false">SUMIF($H$8:$H$168,$W186,CK$8:CK$168)</f>
        <v>32.3</v>
      </c>
      <c r="CL186" s="140" t="n">
        <f aca="false">SUMIF($H$8:$H$168,$W186,CL$8:CL$168)</f>
        <v>0</v>
      </c>
      <c r="CM186" s="140" t="n">
        <f aca="false">SUMIF($H$8:$H$168,$W186,CM$8:CM$168)</f>
        <v>0</v>
      </c>
      <c r="CN186" s="140" t="n">
        <f aca="false">SUMIF($H$8:$H$168,$W186,CN$8:CN$168)</f>
        <v>0</v>
      </c>
      <c r="CO186" s="140" t="n">
        <f aca="false">SUMIF($H$8:$H$168,$W186,CO$8:CO$168)</f>
        <v>0</v>
      </c>
      <c r="CP186" s="140" t="n">
        <f aca="false">SUMIF($H$8:$H$168,$W186,CP$8:CP$168)</f>
        <v>0</v>
      </c>
      <c r="CQ186" s="140" t="n">
        <f aca="false">SUMIF($H$8:$H$168,$W186,CQ$8:CQ$168)</f>
        <v>0</v>
      </c>
      <c r="CR186" s="140" t="n">
        <f aca="false">SUMIF($H$8:$H$168,$W186,CR$8:CR$168)</f>
        <v>0</v>
      </c>
      <c r="CS186" s="140" t="n">
        <f aca="false">SUMIF($H$8:$H$168,$W186,CS$8:CS$168)</f>
        <v>0</v>
      </c>
      <c r="CT186" s="140" t="n">
        <f aca="false">SUMIF($H$8:$H$168,$W186,CT$8:CT$168)</f>
        <v>0</v>
      </c>
      <c r="CU186" s="140" t="n">
        <f aca="false">SUMIF($H$8:$H$168,$W186,CU$8:CU$168)</f>
        <v>0</v>
      </c>
      <c r="CV186" s="140" t="n">
        <f aca="false">SUMIF($H$8:$H$168,$W186,CV$8:CV$168)</f>
        <v>0</v>
      </c>
      <c r="CW186" s="140" t="n">
        <f aca="false">SUMIF($H$8:$H$168,$W186,CW$8:CW$168)</f>
        <v>0</v>
      </c>
      <c r="CX186" s="140" t="n">
        <f aca="false">SUMIF($H$8:$H$168,$W186,CX$8:CX$168)</f>
        <v>0</v>
      </c>
      <c r="CY186" s="140" t="n">
        <f aca="false">SUMIF($H$8:$H$168,$W186,CY$8:CY$168)</f>
        <v>0</v>
      </c>
      <c r="CZ186" s="140" t="n">
        <f aca="false">SUMIF($H$8:$H$168,$W186,CZ$8:CZ$168)</f>
        <v>0</v>
      </c>
      <c r="DA186" s="140" t="n">
        <f aca="false">SUMIF($H$8:$H$168,$W186,DA$8:DA$168)</f>
        <v>0</v>
      </c>
      <c r="DB186" s="140" t="n">
        <f aca="false">SUMIF($H$8:$H$168,$W186,DB$8:DB$168)</f>
        <v>0</v>
      </c>
      <c r="DC186" s="140" t="n">
        <f aca="false">SUMIF($H$8:$H$168,$W186,DC$8:DC$168)</f>
        <v>0</v>
      </c>
      <c r="DD186" s="140" t="n">
        <f aca="false">SUMIF($H$8:$H$168,$W186,DD$8:DD$168)</f>
        <v>0</v>
      </c>
      <c r="DE186" s="140" t="n">
        <f aca="false">SUMIF($H$8:$H$168,$W186,DE$8:DE$168)</f>
        <v>0.1</v>
      </c>
      <c r="DF186" s="140" t="n">
        <f aca="false">SUMIF($H$8:$H$168,$W186,DF$8:DF$168)</f>
        <v>0</v>
      </c>
      <c r="DG186" s="140" t="n">
        <f aca="false">SUMIF($H$8:$H$168,$W186,DG$8:DG$168)</f>
        <v>0</v>
      </c>
      <c r="DH186" s="140" t="n">
        <f aca="false">SUMIF($H$8:$H$168,$W186,DH$8:DH$168)</f>
        <v>0</v>
      </c>
      <c r="DI186" s="140" t="n">
        <f aca="false">SUMIF($H$8:$H$168,$W186,DI$8:DI$168)</f>
        <v>0</v>
      </c>
      <c r="DJ186" s="140" t="n">
        <f aca="false">SUMIF($H$8:$H$168,$W186,DJ$8:DJ$168)</f>
        <v>0</v>
      </c>
      <c r="DK186" s="140" t="n">
        <f aca="false">SUMIF($H$8:$H$168,$W186,DK$8:DK$168)</f>
        <v>0</v>
      </c>
      <c r="DL186" s="140" t="n">
        <f aca="false">SUMIF($H$8:$H$168,$W186,DL$8:DL$168)</f>
        <v>0</v>
      </c>
      <c r="DM186" s="140" t="n">
        <f aca="false">SUMIF($H$8:$H$168,$W186,DM$8:DM$168)</f>
        <v>0</v>
      </c>
      <c r="DN186" s="140" t="n">
        <f aca="false">SUMIF($H$8:$H$168,$W186,DN$8:DN$168)</f>
        <v>0</v>
      </c>
      <c r="DO186" s="140" t="n">
        <f aca="false">SUMIF($H$8:$H$168,$W186,DO$8:DO$168)</f>
        <v>0</v>
      </c>
      <c r="DP186" s="140" t="n">
        <f aca="false">SUMIF($H$8:$H$168,$W186,DP$8:DP$168)</f>
        <v>0</v>
      </c>
      <c r="DQ186" s="140" t="n">
        <f aca="false">SUMIF($H$8:$H$168,$W186,DQ$8:DQ$168)</f>
        <v>0</v>
      </c>
      <c r="DR186" s="140" t="n">
        <f aca="false">SUMIF($H$8:$H$168,$W186,DR$8:DR$168)</f>
        <v>0</v>
      </c>
      <c r="DS186" s="140" t="n">
        <f aca="false">SUMIF($H$8:$H$168,$W186,DS$8:DS$168)</f>
        <v>0</v>
      </c>
      <c r="DT186" s="140" t="n">
        <f aca="false">SUMIF($H$8:$H$168,$W186,DT$8:DT$168)</f>
        <v>0</v>
      </c>
      <c r="DU186" s="140" t="n">
        <f aca="false">SUMIF($H$8:$H$168,$W186,DU$8:DU$168)</f>
        <v>0</v>
      </c>
      <c r="DV186" s="140" t="n">
        <f aca="false">SUMIF($H$8:$H$168,$W186,DV$8:DV$168)</f>
        <v>0</v>
      </c>
      <c r="DW186" s="140" t="n">
        <f aca="false">SUMIF($H$8:$H$168,$W186,DW$8:DW$168)</f>
        <v>0</v>
      </c>
      <c r="DX186" s="140" t="n">
        <f aca="false">SUMIF($H$8:$H$168,$W186,DX$8:DX$168)</f>
        <v>0</v>
      </c>
      <c r="DY186" s="140" t="n">
        <f aca="false">SUMIF($H$8:$H$168,$W186,DY$8:DY$168)</f>
        <v>0</v>
      </c>
      <c r="DZ186" s="140" t="n">
        <f aca="false">SUMIF($H$8:$H$168,$W186,DZ$8:DZ$168)</f>
        <v>0</v>
      </c>
      <c r="EA186" s="140" t="n">
        <f aca="false">SUMIF($H$8:$H$168,$W186,EA$8:EA$168)</f>
        <v>0</v>
      </c>
      <c r="EB186" s="140" t="n">
        <f aca="false">SUMIF($H$8:$H$168,$W186,EB$8:EB$168)</f>
        <v>0</v>
      </c>
      <c r="EC186" s="140" t="n">
        <f aca="false">SUMIF($H$8:$H$168,$W186,EC$8:EC$168)</f>
        <v>0</v>
      </c>
      <c r="ED186" s="140" t="n">
        <f aca="false">SUMIF($H$8:$H$168,$W186,ED$8:ED$168)</f>
        <v>0</v>
      </c>
      <c r="EE186" s="140" t="n">
        <f aca="false">SUMIF($H$8:$H$168,$W186,EE$8:EE$168)</f>
        <v>0</v>
      </c>
      <c r="EF186" s="140" t="n">
        <f aca="false">SUMIF($H$8:$H$168,$W186,EF$8:EF$168)</f>
        <v>0</v>
      </c>
      <c r="EG186" s="140" t="n">
        <f aca="false">SUMIF($H$8:$H$168,$W186,EG$8:EG$168)</f>
        <v>0</v>
      </c>
      <c r="EH186" s="140" t="n">
        <f aca="false">SUMIF($H$8:$H$168,$W186,EH$8:EH$168)</f>
        <v>0</v>
      </c>
      <c r="EI186" s="140" t="n">
        <f aca="false">SUMIF($H$8:$H$168,$W186,EI$8:EI$168)</f>
        <v>0</v>
      </c>
      <c r="EJ186" s="140" t="n">
        <f aca="false">SUMIF($H$8:$H$168,$W186,EJ$8:EJ$168)</f>
        <v>0</v>
      </c>
      <c r="EK186" s="140" t="n">
        <f aca="false">SUMIF($H$8:$H$168,$W186,EK$8:EK$168)</f>
        <v>0</v>
      </c>
      <c r="EL186" s="140" t="n">
        <f aca="false">SUMIF($H$8:$H$168,$W186,EL$8:EL$168)</f>
        <v>0</v>
      </c>
      <c r="EM186" s="140" t="n">
        <f aca="false">SUMIF($H$8:$H$168,$W186,EM$8:EM$168)</f>
        <v>0</v>
      </c>
      <c r="EN186" s="140" t="n">
        <f aca="false">SUMIF($H$8:$H$168,$W186,EN$8:EN$168)</f>
        <v>0</v>
      </c>
      <c r="EO186" s="140" t="n">
        <f aca="false">SUMIF($H$8:$H$168,$W186,EO$8:EO$168)</f>
        <v>0</v>
      </c>
      <c r="EP186" s="140" t="n">
        <f aca="false">SUMIF($H$8:$H$168,$W186,EP$8:EP$168)</f>
        <v>0</v>
      </c>
      <c r="EQ186" s="140" t="n">
        <f aca="false">SUMIF($H$8:$H$168,$W186,EQ$8:EQ$168)</f>
        <v>0</v>
      </c>
      <c r="ER186" s="140" t="n">
        <f aca="false">SUMIF($H$8:$H$168,$W186,ER$8:ER$168)</f>
        <v>0</v>
      </c>
      <c r="ES186" s="140" t="n">
        <f aca="false">SUMIF($H$8:$H$168,$W186,ES$8:ES$168)</f>
        <v>0</v>
      </c>
      <c r="ET186" s="140" t="n">
        <f aca="false">SUMIF($H$8:$H$168,$W186,ET$8:ET$168)</f>
        <v>0</v>
      </c>
      <c r="EU186" s="140" t="n">
        <f aca="false">SUMIF($H$8:$H$168,$W186,EU$8:EU$168)</f>
        <v>0</v>
      </c>
      <c r="EV186" s="140" t="n">
        <f aca="false">SUMIF($H$8:$H$168,$W186,EV$8:EV$168)</f>
        <v>0</v>
      </c>
      <c r="EW186" s="140" t="n">
        <f aca="false">SUMIF($H$8:$H$168,$W186,EW$8:EW$168)</f>
        <v>0</v>
      </c>
      <c r="EX186" s="140" t="n">
        <f aca="false">SUMIF($H$8:$H$168,$W186,EX$8:EX$168)</f>
        <v>0</v>
      </c>
      <c r="EY186" s="140" t="n">
        <f aca="false">SUMIF($H$8:$H$168,$W186,EY$8:EY$168)</f>
        <v>0</v>
      </c>
      <c r="EZ186" s="140" t="n">
        <f aca="false">SUMIF($H$8:$H$168,$W186,EZ$8:EZ$168)</f>
        <v>0</v>
      </c>
      <c r="FA186" s="140" t="n">
        <f aca="false">SUMIF($H$8:$H$168,$W186,FA$8:FA$168)</f>
        <v>0</v>
      </c>
      <c r="FB186" s="140" t="n">
        <f aca="false">SUMIF($H$8:$H$168,$W186,FB$8:FB$168)</f>
        <v>0</v>
      </c>
      <c r="FC186" s="140" t="n">
        <f aca="false">SUMIF($H$8:$H$168,$W186,FC$8:FC$168)</f>
        <v>0</v>
      </c>
      <c r="FD186" s="140" t="n">
        <f aca="false">SUMIF($H$8:$H$168,$W186,FD$8:FD$168)</f>
        <v>0</v>
      </c>
      <c r="FE186" s="140" t="n">
        <f aca="false">SUMIF($H$8:$H$168,$W186,FE$8:FE$168)</f>
        <v>0</v>
      </c>
      <c r="FF186" s="140" t="n">
        <f aca="false">SUMIF($H$8:$H$168,$W186,FF$8:FF$168)</f>
        <v>0</v>
      </c>
      <c r="FG186" s="140" t="n">
        <f aca="false">SUMIF($H$8:$H$168,$W186,FG$8:FG$168)</f>
        <v>0</v>
      </c>
      <c r="FH186" s="140" t="n">
        <f aca="false">SUMIF($H$8:$H$168,$W186,FH$8:FH$168)</f>
        <v>0</v>
      </c>
      <c r="FI186" s="140" t="n">
        <f aca="false">SUMIF($H$8:$H$168,$W186,FI$8:FI$168)</f>
        <v>0</v>
      </c>
      <c r="FJ186" s="140" t="n">
        <f aca="false">SUMIF($H$8:$H$168,$W186,FJ$8:FJ$168)</f>
        <v>0</v>
      </c>
      <c r="FK186" s="140" t="n">
        <f aca="false">SUMIF($H$8:$H$168,$W186,FK$8:FK$168)</f>
        <v>0</v>
      </c>
      <c r="FL186" s="140" t="n">
        <f aca="false">SUMIF($H$8:$H$168,$W186,FL$8:FL$168)</f>
        <v>0</v>
      </c>
      <c r="FM186" s="140" t="n">
        <f aca="false">SUMIF($H$8:$H$168,$W186,FM$8:FM$168)</f>
        <v>0</v>
      </c>
      <c r="FN186" s="140" t="n">
        <f aca="false">SUMIF($H$8:$H$168,$W186,FN$8:FN$168)</f>
        <v>0</v>
      </c>
      <c r="FO186" s="140" t="n">
        <f aca="false">SUMIF($H$8:$H$168,$W186,FO$8:FO$168)</f>
        <v>0</v>
      </c>
      <c r="FP186" s="140" t="n">
        <f aca="false">SUMIF($H$8:$H$168,$W186,FP$8:FP$168)</f>
        <v>0</v>
      </c>
      <c r="FQ186" s="140" t="n">
        <f aca="false">SUMIF($H$8:$H$168,$W186,FQ$8:FQ$168)</f>
        <v>0</v>
      </c>
      <c r="FR186" s="140" t="n">
        <f aca="false">SUMIF($H$8:$H$168,$W186,FR$8:FR$168)</f>
        <v>0</v>
      </c>
      <c r="FS186" s="140" t="n">
        <f aca="false">SUMIF($H$8:$H$168,$W186,FS$8:FS$168)</f>
        <v>0</v>
      </c>
      <c r="FT186" s="140" t="n">
        <f aca="false">SUMIF($H$8:$H$168,$W186,FT$8:FT$168)</f>
        <v>0</v>
      </c>
      <c r="FU186" s="140" t="n">
        <f aca="false">SUMIF($H$8:$H$168,$W186,FU$8:FU$168)</f>
        <v>0</v>
      </c>
      <c r="FV186" s="140" t="n">
        <f aca="false">SUMIF($H$8:$H$168,$W186,FV$8:FV$168)</f>
        <v>0</v>
      </c>
      <c r="FW186" s="140" t="n">
        <f aca="false">SUMIF($H$8:$H$168,$W186,FW$8:FW$168)</f>
        <v>0</v>
      </c>
      <c r="FX186" s="140" t="n">
        <f aca="false">SUMIF($H$8:$H$168,$W186,FX$8:FX$168)</f>
        <v>0</v>
      </c>
      <c r="FY186" s="140" t="n">
        <f aca="false">SUMIF($H$8:$H$168,$W186,FY$8:FY$168)</f>
        <v>0</v>
      </c>
      <c r="FZ186" s="140" t="n">
        <f aca="false">SUMIF($H$8:$H$168,$W186,FZ$8:FZ$168)</f>
        <v>0</v>
      </c>
      <c r="GA186" s="140" t="n">
        <f aca="false">SUMIF($H$8:$H$168,$W186,GA$8:GA$168)</f>
        <v>0</v>
      </c>
      <c r="GB186" s="140" t="n">
        <f aca="false">SUMIF($H$8:$H$168,$W186,GB$8:GB$168)</f>
        <v>0</v>
      </c>
      <c r="GC186" s="13"/>
      <c r="GD186" s="13"/>
      <c r="GE186" s="13"/>
    </row>
    <row r="187" customFormat="false" ht="12.75" hidden="false" customHeight="false" outlineLevel="0" collapsed="false">
      <c r="H187" s="145"/>
      <c r="I187" s="55"/>
      <c r="J187" s="55"/>
      <c r="L187" s="151"/>
      <c r="M187" s="135"/>
      <c r="N187" s="135"/>
      <c r="O187" s="135"/>
      <c r="P187" s="135"/>
      <c r="Q187" s="139"/>
      <c r="R187" s="137"/>
      <c r="T187" s="55"/>
      <c r="U187" s="129"/>
      <c r="W187" s="141" t="s">
        <v>406</v>
      </c>
      <c r="X187" s="53" t="n">
        <f aca="false">SUM(X184:X186)</f>
        <v>0</v>
      </c>
      <c r="Y187" s="53" t="n">
        <f aca="false">SUM(Y184:Y186)</f>
        <v>85.74</v>
      </c>
      <c r="Z187" s="53" t="n">
        <f aca="false">SUM(Z184:Z186)</f>
        <v>37.091</v>
      </c>
      <c r="AA187" s="53" t="n">
        <f aca="false">SUM(AA184:AA186)</f>
        <v>374.7</v>
      </c>
      <c r="AB187" s="53" t="n">
        <f aca="false">SUM(AB184:AB186)</f>
        <v>426.975</v>
      </c>
      <c r="AC187" s="53" t="n">
        <f aca="false">SUM(AC184:AC186)</f>
        <v>74.615</v>
      </c>
      <c r="AD187" s="53" t="n">
        <f aca="false">SUM(AD184:AD186)</f>
        <v>354.097</v>
      </c>
      <c r="AE187" s="53" t="n">
        <f aca="false">SUM(AE184:AE186)</f>
        <v>1057.309</v>
      </c>
      <c r="AF187" s="53" t="n">
        <f aca="false">SUM(AF184:AF186)</f>
        <v>40</v>
      </c>
      <c r="AG187" s="53" t="n">
        <f aca="false">SUM(AG184:AG186)</f>
        <v>100.522</v>
      </c>
      <c r="AH187" s="53" t="n">
        <f aca="false">SUM(AH184:AH186)</f>
        <v>192.05</v>
      </c>
      <c r="AI187" s="53" t="n">
        <f aca="false">SUM(AI184:AI186)</f>
        <v>81.4</v>
      </c>
      <c r="AJ187" s="53" t="n">
        <f aca="false">SUM(AJ184:AJ186)</f>
        <v>360.365</v>
      </c>
      <c r="AK187" s="53" t="n">
        <f aca="false">SUM(AK184:AK186)</f>
        <v>27.844</v>
      </c>
      <c r="AL187" s="53" t="n">
        <f aca="false">SUM(AL184:AL186)</f>
        <v>21.2</v>
      </c>
      <c r="AM187" s="53" t="n">
        <f aca="false">SUM(AM184:AM186)</f>
        <v>1899.4</v>
      </c>
      <c r="AN187" s="53" t="n">
        <f aca="false">SUM(AN184:AN186)</f>
        <v>201.739</v>
      </c>
      <c r="AO187" s="53" t="n">
        <f aca="false">SUM(AO184:AO186)</f>
        <v>328.598629</v>
      </c>
      <c r="AP187" s="53" t="n">
        <f aca="false">SUM(AP184:AP186)</f>
        <v>168.945</v>
      </c>
      <c r="AQ187" s="53" t="n">
        <f aca="false">SUM(AQ184:AQ186)</f>
        <v>71.054</v>
      </c>
      <c r="AR187" s="53" t="n">
        <f aca="false">SUM(AR184:AR186)</f>
        <v>234.03</v>
      </c>
      <c r="AS187" s="53" t="n">
        <f aca="false">SUM(AS184:AS186)</f>
        <v>71.356</v>
      </c>
      <c r="AT187" s="53" t="n">
        <f aca="false">SUM(AT184:AT186)</f>
        <v>0</v>
      </c>
      <c r="AU187" s="53" t="n">
        <f aca="false">SUM(AU184:AU186)</f>
        <v>232.7</v>
      </c>
      <c r="AV187" s="53" t="n">
        <f aca="false">SUM(AV184:AV186)</f>
        <v>32.6</v>
      </c>
      <c r="AW187" s="53" t="n">
        <f aca="false">SUM(AW184:AW186)</f>
        <v>286.654</v>
      </c>
      <c r="AX187" s="53" t="n">
        <f aca="false">SUM(AX184:AX186)</f>
        <v>0</v>
      </c>
      <c r="AY187" s="53" t="n">
        <f aca="false">SUM(AY184:AY186)</f>
        <v>0</v>
      </c>
      <c r="AZ187" s="53" t="n">
        <f aca="false">SUM(AZ184:AZ186)</f>
        <v>150</v>
      </c>
      <c r="BA187" s="53" t="n">
        <f aca="false">SUM(BA184:BA186)</f>
        <v>206.665</v>
      </c>
      <c r="BB187" s="53" t="n">
        <f aca="false">SUM(BB184:BB186)</f>
        <v>12.7</v>
      </c>
      <c r="BC187" s="53" t="n">
        <f aca="false">SUM(BC184:BC186)</f>
        <v>0</v>
      </c>
      <c r="BD187" s="53" t="n">
        <f aca="false">SUM(BD184:BD186)</f>
        <v>181.6</v>
      </c>
      <c r="BE187" s="53" t="n">
        <f aca="false">SUM(BE184:BE186)</f>
        <v>0</v>
      </c>
      <c r="BF187" s="53" t="n">
        <f aca="false">SUM(BF184:BF186)</f>
        <v>150</v>
      </c>
      <c r="BG187" s="53" t="n">
        <f aca="false">SUM(BG184:BG186)</f>
        <v>36.9</v>
      </c>
      <c r="BH187" s="53" t="n">
        <f aca="false">SUM(BH184:BH186)</f>
        <v>0</v>
      </c>
      <c r="BI187" s="53" t="n">
        <f aca="false">SUM(BI184:BI186)</f>
        <v>158.393</v>
      </c>
      <c r="BJ187" s="53" t="n">
        <f aca="false">SUM(BJ184:BJ186)</f>
        <v>0</v>
      </c>
      <c r="BK187" s="53" t="n">
        <f aca="false">SUM(BK184:BK186)</f>
        <v>250</v>
      </c>
      <c r="BL187" s="53" t="n">
        <f aca="false">SUM(BL184:BL186)</f>
        <v>0</v>
      </c>
      <c r="BM187" s="53" t="n">
        <f aca="false">SUM(BM184:BM186)</f>
        <v>25.8</v>
      </c>
      <c r="BN187" s="53" t="n">
        <f aca="false">SUM(BN184:BN186)</f>
        <v>0</v>
      </c>
      <c r="BO187" s="53" t="n">
        <f aca="false">SUM(BO184:BO186)</f>
        <v>0</v>
      </c>
      <c r="BP187" s="53" t="n">
        <f aca="false">SUM(BP184:BP186)</f>
        <v>102.75</v>
      </c>
      <c r="BQ187" s="53" t="n">
        <f aca="false">SUM(BQ184:BQ186)</f>
        <v>0</v>
      </c>
      <c r="BR187" s="53" t="n">
        <f aca="false">SUM(BR184:BR186)</f>
        <v>0</v>
      </c>
      <c r="BS187" s="53" t="n">
        <f aca="false">SUM(BS184:BS186)</f>
        <v>0</v>
      </c>
      <c r="BT187" s="53" t="n">
        <f aca="false">SUM(BT184:BT186)</f>
        <v>0</v>
      </c>
      <c r="BU187" s="53" t="n">
        <f aca="false">SUM(BU184:BU186)</f>
        <v>0</v>
      </c>
      <c r="BV187" s="53" t="n">
        <f aca="false">SUM(BV184:BV186)</f>
        <v>0</v>
      </c>
      <c r="BW187" s="53" t="n">
        <f aca="false">SUM(BW184:BW186)</f>
        <v>0</v>
      </c>
      <c r="BX187" s="53" t="n">
        <f aca="false">SUM(BX184:BX186)</f>
        <v>9.6</v>
      </c>
      <c r="BY187" s="53" t="n">
        <f aca="false">SUM(BY184:BY186)</f>
        <v>5.1</v>
      </c>
      <c r="BZ187" s="53" t="n">
        <f aca="false">SUM(BZ184:BZ186)</f>
        <v>24.4</v>
      </c>
      <c r="CA187" s="53" t="n">
        <f aca="false">SUM(CA184:CA186)</f>
        <v>73.277</v>
      </c>
      <c r="CB187" s="53" t="n">
        <f aca="false">SUM(CB184:CB186)</f>
        <v>0</v>
      </c>
      <c r="CC187" s="53" t="n">
        <f aca="false">SUM(CC184:CC186)</f>
        <v>42.979</v>
      </c>
      <c r="CD187" s="53" t="n">
        <f aca="false">SUM(CD184:CD186)</f>
        <v>0</v>
      </c>
      <c r="CE187" s="53" t="n">
        <f aca="false">SUM(CE184:CE186)</f>
        <v>0</v>
      </c>
      <c r="CF187" s="53" t="n">
        <f aca="false">SUM(CF184:CF186)</f>
        <v>0</v>
      </c>
      <c r="CG187" s="53" t="n">
        <f aca="false">SUM(CG184:CG186)</f>
        <v>0</v>
      </c>
      <c r="CH187" s="53" t="n">
        <f aca="false">SUM(CH184:CH186)</f>
        <v>0</v>
      </c>
      <c r="CI187" s="53" t="n">
        <f aca="false">SUM(CI184:CI186)</f>
        <v>0</v>
      </c>
      <c r="CJ187" s="53" t="n">
        <f aca="false">SUM(CJ184:CJ186)</f>
        <v>0</v>
      </c>
      <c r="CK187" s="53" t="n">
        <f aca="false">SUM(CK184:CK186)</f>
        <v>50.556</v>
      </c>
      <c r="CL187" s="53" t="n">
        <f aca="false">SUM(CL184:CL186)</f>
        <v>0</v>
      </c>
      <c r="CM187" s="53" t="n">
        <f aca="false">SUM(CM184:CM186)</f>
        <v>0</v>
      </c>
      <c r="CN187" s="53" t="n">
        <f aca="false">SUM(CN184:CN186)</f>
        <v>0</v>
      </c>
      <c r="CO187" s="53" t="n">
        <f aca="false">SUM(CO184:CO186)</f>
        <v>0</v>
      </c>
      <c r="CP187" s="53" t="n">
        <f aca="false">SUM(CP184:CP186)</f>
        <v>0</v>
      </c>
      <c r="CQ187" s="53" t="n">
        <f aca="false">SUM(CQ184:CQ186)</f>
        <v>0</v>
      </c>
      <c r="CR187" s="53" t="n">
        <f aca="false">SUM(CR184:CR186)</f>
        <v>0</v>
      </c>
      <c r="CS187" s="53" t="n">
        <f aca="false">SUM(CS184:CS186)</f>
        <v>0</v>
      </c>
      <c r="CT187" s="53" t="n">
        <f aca="false">SUM(CT184:CT186)</f>
        <v>0</v>
      </c>
      <c r="CU187" s="53" t="n">
        <f aca="false">SUM(CU184:CU186)</f>
        <v>0</v>
      </c>
      <c r="CV187" s="53" t="n">
        <f aca="false">SUM(CV184:CV186)</f>
        <v>0</v>
      </c>
      <c r="CW187" s="53" t="n">
        <f aca="false">SUM(CW184:CW186)</f>
        <v>0</v>
      </c>
      <c r="CX187" s="53" t="n">
        <f aca="false">SUM(CX184:CX186)</f>
        <v>0</v>
      </c>
      <c r="CY187" s="53" t="n">
        <f aca="false">SUM(CY184:CY186)</f>
        <v>0</v>
      </c>
      <c r="CZ187" s="53" t="n">
        <f aca="false">SUM(CZ184:CZ186)</f>
        <v>20</v>
      </c>
      <c r="DA187" s="53" t="n">
        <f aca="false">SUM(DA184:DA186)</f>
        <v>25</v>
      </c>
      <c r="DB187" s="53" t="n">
        <f aca="false">SUM(DB184:DB186)</f>
        <v>0</v>
      </c>
      <c r="DC187" s="53" t="n">
        <f aca="false">SUM(DC184:DC186)</f>
        <v>0</v>
      </c>
      <c r="DD187" s="53" t="n">
        <f aca="false">SUM(DD184:DD186)</f>
        <v>0</v>
      </c>
      <c r="DE187" s="53" t="n">
        <f aca="false">SUM(DE184:DE186)</f>
        <v>0.1</v>
      </c>
      <c r="DF187" s="53" t="n">
        <f aca="false">SUM(DF184:DF186)</f>
        <v>0</v>
      </c>
      <c r="DG187" s="53" t="n">
        <f aca="false">SUM(DG184:DG186)</f>
        <v>115.1</v>
      </c>
      <c r="DH187" s="53" t="n">
        <f aca="false">SUM(DH184:DH186)</f>
        <v>401.126</v>
      </c>
      <c r="DI187" s="53" t="n">
        <f aca="false">SUM(DI184:DI186)</f>
        <v>0</v>
      </c>
      <c r="DJ187" s="53" t="n">
        <f aca="false">SUM(DJ184:DJ186)</f>
        <v>0</v>
      </c>
      <c r="DK187" s="53" t="n">
        <f aca="false">SUM(DK184:DK186)</f>
        <v>0</v>
      </c>
      <c r="DL187" s="53" t="n">
        <f aca="false">SUM(DL184:DL186)</f>
        <v>0</v>
      </c>
      <c r="DM187" s="53" t="n">
        <f aca="false">SUM(DM184:DM186)</f>
        <v>0</v>
      </c>
      <c r="DN187" s="53" t="n">
        <f aca="false">SUM(DN184:DN186)</f>
        <v>0</v>
      </c>
      <c r="DO187" s="53" t="n">
        <f aca="false">SUM(DO184:DO186)</f>
        <v>0</v>
      </c>
      <c r="DP187" s="53" t="n">
        <f aca="false">SUM(DP184:DP186)</f>
        <v>0</v>
      </c>
      <c r="DQ187" s="53" t="n">
        <f aca="false">SUM(DQ184:DQ186)</f>
        <v>0</v>
      </c>
      <c r="DR187" s="53" t="n">
        <f aca="false">SUM(DR184:DR186)</f>
        <v>0</v>
      </c>
      <c r="DS187" s="53" t="n">
        <f aca="false">SUM(DS184:DS186)</f>
        <v>0</v>
      </c>
      <c r="DT187" s="53" t="n">
        <f aca="false">SUM(DT184:DT186)</f>
        <v>0</v>
      </c>
      <c r="DU187" s="53" t="n">
        <f aca="false">SUM(DU184:DU186)</f>
        <v>0</v>
      </c>
      <c r="DV187" s="53" t="n">
        <f aca="false">SUM(DV184:DV186)</f>
        <v>0</v>
      </c>
      <c r="DW187" s="53" t="n">
        <f aca="false">SUM(DW184:DW186)</f>
        <v>0</v>
      </c>
      <c r="DX187" s="53" t="n">
        <f aca="false">SUM(DX184:DX186)</f>
        <v>0</v>
      </c>
      <c r="DY187" s="53" t="n">
        <f aca="false">SUM(DY184:DY186)</f>
        <v>0</v>
      </c>
      <c r="DZ187" s="53" t="n">
        <f aca="false">SUM(DZ184:DZ186)</f>
        <v>0</v>
      </c>
      <c r="EA187" s="53" t="n">
        <f aca="false">SUM(EA184:EA186)</f>
        <v>0</v>
      </c>
      <c r="EB187" s="53" t="n">
        <f aca="false">SUM(EB184:EB186)</f>
        <v>389.956</v>
      </c>
      <c r="EC187" s="53" t="n">
        <f aca="false">SUM(EC184:EC186)</f>
        <v>0</v>
      </c>
      <c r="ED187" s="53" t="n">
        <f aca="false">SUM(ED184:ED186)</f>
        <v>0</v>
      </c>
      <c r="EE187" s="53" t="n">
        <f aca="false">SUM(EE184:EE186)</f>
        <v>0</v>
      </c>
      <c r="EF187" s="53" t="n">
        <f aca="false">SUM(EF184:EF186)</f>
        <v>0</v>
      </c>
      <c r="EG187" s="53" t="n">
        <f aca="false">SUM(EG184:EG186)</f>
        <v>0</v>
      </c>
      <c r="EH187" s="53" t="n">
        <f aca="false">SUM(EH184:EH186)</f>
        <v>0</v>
      </c>
      <c r="EI187" s="53" t="n">
        <f aca="false">SUM(EI184:EI186)</f>
        <v>0</v>
      </c>
      <c r="EJ187" s="53" t="n">
        <f aca="false">SUM(EJ184:EJ186)</f>
        <v>0</v>
      </c>
      <c r="EK187" s="53" t="n">
        <f aca="false">SUM(EK184:EK186)</f>
        <v>0</v>
      </c>
      <c r="EL187" s="53" t="n">
        <f aca="false">SUM(EL184:EL186)</f>
        <v>0</v>
      </c>
      <c r="EM187" s="53" t="n">
        <f aca="false">SUM(EM184:EM186)</f>
        <v>0</v>
      </c>
      <c r="EN187" s="53" t="n">
        <f aca="false">SUM(EN184:EN186)</f>
        <v>0</v>
      </c>
      <c r="EO187" s="53" t="n">
        <f aca="false">SUM(EO184:EO186)</f>
        <v>-61.4</v>
      </c>
      <c r="EP187" s="53" t="n">
        <f aca="false">SUM(EP184:EP186)</f>
        <v>0</v>
      </c>
      <c r="EQ187" s="53" t="n">
        <f aca="false">SUM(EQ184:EQ186)</f>
        <v>0</v>
      </c>
      <c r="ER187" s="53" t="n">
        <f aca="false">SUM(ER184:ER186)</f>
        <v>0</v>
      </c>
      <c r="ES187" s="53" t="n">
        <f aca="false">SUM(ES184:ES186)</f>
        <v>0</v>
      </c>
      <c r="ET187" s="53" t="n">
        <f aca="false">SUM(ET184:ET186)</f>
        <v>0</v>
      </c>
      <c r="EU187" s="53" t="n">
        <f aca="false">SUM(EU184:EU186)</f>
        <v>142.4</v>
      </c>
      <c r="EV187" s="53" t="n">
        <f aca="false">SUM(EV184:EV186)</f>
        <v>0</v>
      </c>
      <c r="EW187" s="53" t="n">
        <f aca="false">SUM(EW184:EW186)</f>
        <v>0</v>
      </c>
      <c r="EX187" s="53" t="n">
        <f aca="false">SUM(EX184:EX186)</f>
        <v>0</v>
      </c>
      <c r="EY187" s="53" t="n">
        <f aca="false">SUM(EY184:EY186)</f>
        <v>0</v>
      </c>
      <c r="EZ187" s="53" t="n">
        <f aca="false">SUM(EZ184:EZ186)</f>
        <v>0</v>
      </c>
      <c r="FA187" s="53" t="n">
        <f aca="false">SUM(FA184:FA186)</f>
        <v>0</v>
      </c>
      <c r="FB187" s="53" t="n">
        <f aca="false">SUM(FB184:FB186)</f>
        <v>0</v>
      </c>
      <c r="FC187" s="53" t="n">
        <f aca="false">SUM(FC184:FC186)</f>
        <v>0</v>
      </c>
      <c r="FD187" s="53" t="n">
        <f aca="false">SUM(FD184:FD186)</f>
        <v>0</v>
      </c>
      <c r="FE187" s="53" t="n">
        <f aca="false">SUM(FE184:FE186)</f>
        <v>75</v>
      </c>
      <c r="FF187" s="53" t="n">
        <f aca="false">SUM(FF184:FF186)</f>
        <v>0</v>
      </c>
      <c r="FG187" s="53" t="n">
        <f aca="false">SUM(FG184:FG186)</f>
        <v>0</v>
      </c>
      <c r="FH187" s="53" t="n">
        <f aca="false">SUM(FH184:FH186)</f>
        <v>0</v>
      </c>
      <c r="FI187" s="53" t="n">
        <f aca="false">SUM(FI184:FI186)</f>
        <v>0</v>
      </c>
      <c r="FJ187" s="53" t="n">
        <f aca="false">SUM(FJ184:FJ186)</f>
        <v>0</v>
      </c>
      <c r="FK187" s="53" t="n">
        <f aca="false">SUM(FK184:FK186)</f>
        <v>0</v>
      </c>
      <c r="FL187" s="53" t="n">
        <f aca="false">SUM(FL184:FL186)</f>
        <v>0</v>
      </c>
      <c r="FM187" s="53" t="n">
        <f aca="false">SUM(FM184:FM186)</f>
        <v>0</v>
      </c>
      <c r="FN187" s="53" t="n">
        <f aca="false">SUM(FN184:FN186)</f>
        <v>0</v>
      </c>
      <c r="FO187" s="53" t="n">
        <f aca="false">SUM(FO184:FO186)</f>
        <v>0</v>
      </c>
      <c r="FP187" s="53" t="n">
        <f aca="false">SUM(FP184:FP186)</f>
        <v>0</v>
      </c>
      <c r="FQ187" s="53" t="n">
        <f aca="false">SUM(FQ184:FQ186)</f>
        <v>0</v>
      </c>
      <c r="FR187" s="53" t="n">
        <f aca="false">SUM(FR184:FR186)</f>
        <v>0</v>
      </c>
      <c r="FS187" s="53" t="n">
        <f aca="false">SUM(FS184:FS186)</f>
        <v>0</v>
      </c>
      <c r="FT187" s="53" t="n">
        <f aca="false">SUM(FT184:FT186)</f>
        <v>0</v>
      </c>
      <c r="FU187" s="53" t="n">
        <f aca="false">SUM(FU184:FU186)</f>
        <v>0</v>
      </c>
      <c r="FV187" s="53" t="n">
        <f aca="false">SUM(FV184:FV186)</f>
        <v>0</v>
      </c>
      <c r="FW187" s="53" t="n">
        <f aca="false">SUM(FW184:FW186)</f>
        <v>0</v>
      </c>
      <c r="FX187" s="53" t="n">
        <f aca="false">SUM(FX184:FX186)</f>
        <v>0</v>
      </c>
      <c r="FY187" s="53" t="n">
        <f aca="false">SUM(FY184:FY186)</f>
        <v>0</v>
      </c>
      <c r="FZ187" s="53" t="n">
        <f aca="false">SUM(FZ184:FZ186)</f>
        <v>0</v>
      </c>
      <c r="GA187" s="53" t="n">
        <f aca="false">SUM(GA184:GA186)</f>
        <v>0</v>
      </c>
      <c r="GB187" s="53" t="n">
        <f aca="false">SUM(GB184:GB186)</f>
        <v>4</v>
      </c>
      <c r="GC187" s="13"/>
      <c r="GD187" s="65" t="n">
        <f aca="false">SUM($X187:$GC187)</f>
        <v>9352.986629</v>
      </c>
      <c r="GE187" s="65" t="n">
        <f aca="false">+GD187-T187</f>
        <v>9352.986629</v>
      </c>
    </row>
    <row r="188" customFormat="false" ht="12.75" hidden="false" customHeight="false" outlineLevel="0" collapsed="false">
      <c r="I188" s="55" t="n">
        <f aca="false">SUM(T8:T168)-I177-I182-I185-I186</f>
        <v>692.413068</v>
      </c>
      <c r="J188" s="55"/>
      <c r="L188" s="151"/>
      <c r="M188" s="135"/>
      <c r="N188" s="135"/>
      <c r="O188" s="135"/>
      <c r="P188" s="135"/>
      <c r="Q188" s="139"/>
      <c r="R188" s="137"/>
      <c r="T188" s="55"/>
      <c r="U188" s="129"/>
      <c r="W188" s="48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53"/>
      <c r="AU188" s="53"/>
      <c r="AV188" s="53"/>
      <c r="AW188" s="53"/>
      <c r="AX188" s="53"/>
      <c r="AY188" s="53"/>
      <c r="AZ188" s="53"/>
      <c r="BA188" s="53"/>
      <c r="BB188" s="53"/>
      <c r="BC188" s="53"/>
      <c r="BD188" s="53"/>
      <c r="BE188" s="53"/>
      <c r="BF188" s="53"/>
      <c r="BG188" s="53"/>
      <c r="BH188" s="53"/>
      <c r="BI188" s="53"/>
      <c r="BJ188" s="53"/>
      <c r="BK188" s="53"/>
      <c r="BL188" s="53"/>
      <c r="BM188" s="53"/>
      <c r="BN188" s="53"/>
      <c r="BO188" s="53"/>
      <c r="BP188" s="53"/>
      <c r="BQ188" s="53"/>
      <c r="BR188" s="53"/>
      <c r="BS188" s="53"/>
      <c r="BT188" s="53"/>
      <c r="BU188" s="53"/>
      <c r="BV188" s="53"/>
      <c r="BW188" s="53"/>
      <c r="BX188" s="53"/>
      <c r="BY188" s="53"/>
      <c r="BZ188" s="53"/>
      <c r="CA188" s="53"/>
      <c r="CB188" s="53"/>
      <c r="CC188" s="53"/>
      <c r="CD188" s="53"/>
      <c r="CE188" s="53"/>
      <c r="CF188" s="53"/>
      <c r="CG188" s="53"/>
      <c r="CH188" s="53"/>
      <c r="CI188" s="53"/>
      <c r="CJ188" s="53"/>
      <c r="CK188" s="53"/>
      <c r="CL188" s="53"/>
      <c r="CM188" s="53"/>
      <c r="CN188" s="53"/>
      <c r="CO188" s="53"/>
      <c r="CP188" s="53"/>
      <c r="CQ188" s="53"/>
      <c r="CR188" s="53"/>
      <c r="CS188" s="53"/>
      <c r="CT188" s="53"/>
      <c r="CU188" s="53"/>
      <c r="CV188" s="53"/>
      <c r="CW188" s="53"/>
      <c r="CX188" s="53"/>
      <c r="CY188" s="53"/>
      <c r="CZ188" s="53"/>
      <c r="DA188" s="53"/>
      <c r="DB188" s="53"/>
      <c r="DC188" s="53"/>
      <c r="DD188" s="53"/>
      <c r="DE188" s="53"/>
      <c r="DF188" s="53"/>
      <c r="DG188" s="53"/>
      <c r="DH188" s="53"/>
      <c r="DI188" s="53"/>
      <c r="DJ188" s="53"/>
      <c r="DK188" s="53"/>
      <c r="DL188" s="53"/>
      <c r="DM188" s="53"/>
      <c r="DN188" s="53"/>
      <c r="DO188" s="53"/>
      <c r="DP188" s="53"/>
      <c r="DQ188" s="53"/>
      <c r="DR188" s="53"/>
      <c r="DS188" s="53"/>
      <c r="DT188" s="53"/>
      <c r="DU188" s="53"/>
      <c r="DV188" s="53"/>
      <c r="DW188" s="53"/>
      <c r="DX188" s="53"/>
      <c r="DY188" s="53"/>
      <c r="DZ188" s="53"/>
      <c r="EA188" s="53"/>
      <c r="EB188" s="53"/>
      <c r="EC188" s="53"/>
      <c r="ED188" s="53"/>
      <c r="EE188" s="53"/>
      <c r="EF188" s="53"/>
      <c r="EG188" s="53"/>
      <c r="EH188" s="53"/>
      <c r="EI188" s="53"/>
      <c r="EJ188" s="53"/>
      <c r="EK188" s="53"/>
      <c r="EL188" s="53"/>
      <c r="EM188" s="53"/>
      <c r="EN188" s="53"/>
      <c r="EO188" s="53"/>
      <c r="EP188" s="53"/>
      <c r="EQ188" s="53"/>
      <c r="ER188" s="53"/>
      <c r="ES188" s="53"/>
      <c r="ET188" s="53"/>
      <c r="EU188" s="53"/>
      <c r="EV188" s="53"/>
      <c r="EW188" s="53"/>
      <c r="EX188" s="53"/>
      <c r="EY188" s="53"/>
      <c r="EZ188" s="53"/>
      <c r="FA188" s="53"/>
      <c r="FB188" s="53"/>
      <c r="FC188" s="53"/>
      <c r="FD188" s="53"/>
      <c r="FE188" s="53"/>
      <c r="FF188" s="53"/>
      <c r="FG188" s="53"/>
      <c r="FH188" s="53"/>
      <c r="FI188" s="53"/>
      <c r="FJ188" s="53"/>
      <c r="FK188" s="53"/>
      <c r="FL188" s="53"/>
      <c r="FM188" s="53"/>
      <c r="FN188" s="53"/>
      <c r="FO188" s="53"/>
      <c r="FP188" s="53"/>
      <c r="FQ188" s="53"/>
      <c r="FR188" s="53"/>
      <c r="FS188" s="53"/>
      <c r="FT188" s="53"/>
      <c r="FU188" s="53"/>
      <c r="FV188" s="53"/>
      <c r="FW188" s="53"/>
      <c r="FX188" s="53"/>
      <c r="FY188" s="53"/>
      <c r="FZ188" s="53"/>
      <c r="GA188" s="53"/>
      <c r="GB188" s="53"/>
      <c r="GC188" s="13"/>
      <c r="GD188" s="65" t="n">
        <f aca="false">SUM($X188:$GC188)</f>
        <v>0</v>
      </c>
      <c r="GE188" s="65" t="n">
        <f aca="false">+GD188-T188</f>
        <v>0</v>
      </c>
    </row>
    <row r="189" customFormat="false" ht="12.75" hidden="false" customHeight="false" outlineLevel="0" collapsed="false">
      <c r="I189" s="55"/>
      <c r="J189" s="55"/>
      <c r="L189" s="151"/>
      <c r="M189" s="135"/>
      <c r="N189" s="135"/>
      <c r="O189" s="135"/>
      <c r="P189" s="135"/>
      <c r="Q189" s="139"/>
      <c r="R189" s="137"/>
      <c r="T189" s="55"/>
      <c r="U189" s="129"/>
      <c r="W189" s="48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  <c r="AU189" s="53"/>
      <c r="AV189" s="53"/>
      <c r="AW189" s="53"/>
      <c r="AX189" s="53"/>
      <c r="AY189" s="53"/>
      <c r="AZ189" s="53"/>
      <c r="BA189" s="53"/>
      <c r="BB189" s="53"/>
      <c r="BC189" s="53"/>
      <c r="BD189" s="53"/>
      <c r="BE189" s="53"/>
      <c r="BF189" s="53"/>
      <c r="BG189" s="53"/>
      <c r="BH189" s="53"/>
      <c r="BI189" s="53"/>
      <c r="BJ189" s="53"/>
      <c r="BK189" s="53"/>
      <c r="BL189" s="53"/>
      <c r="BM189" s="53"/>
      <c r="BN189" s="53"/>
      <c r="BO189" s="53"/>
      <c r="BP189" s="53"/>
      <c r="BQ189" s="53"/>
      <c r="BR189" s="53"/>
      <c r="BS189" s="53"/>
      <c r="BT189" s="53"/>
      <c r="BU189" s="53"/>
      <c r="BV189" s="53"/>
      <c r="BW189" s="53"/>
      <c r="BX189" s="53"/>
      <c r="BY189" s="53"/>
      <c r="BZ189" s="53"/>
      <c r="CA189" s="53"/>
      <c r="CB189" s="53"/>
      <c r="CC189" s="53"/>
      <c r="CD189" s="53"/>
      <c r="CE189" s="53"/>
      <c r="CF189" s="53"/>
      <c r="CG189" s="53"/>
      <c r="CH189" s="53"/>
      <c r="CI189" s="53"/>
      <c r="CJ189" s="53"/>
      <c r="CK189" s="53"/>
      <c r="CL189" s="53"/>
      <c r="CM189" s="53"/>
      <c r="CN189" s="53"/>
      <c r="CO189" s="53"/>
      <c r="CP189" s="53"/>
      <c r="CQ189" s="53"/>
      <c r="CR189" s="53"/>
      <c r="CS189" s="53"/>
      <c r="CT189" s="53"/>
      <c r="CU189" s="53"/>
      <c r="CV189" s="53"/>
      <c r="CW189" s="53"/>
      <c r="CX189" s="53"/>
      <c r="CY189" s="53"/>
      <c r="CZ189" s="53"/>
      <c r="DA189" s="53"/>
      <c r="DB189" s="53"/>
      <c r="DC189" s="53"/>
      <c r="DD189" s="53"/>
      <c r="DE189" s="53"/>
      <c r="DF189" s="53"/>
      <c r="DG189" s="53"/>
      <c r="DH189" s="53"/>
      <c r="DI189" s="53"/>
      <c r="DJ189" s="53"/>
      <c r="DK189" s="53"/>
      <c r="DL189" s="53"/>
      <c r="DM189" s="53"/>
      <c r="DN189" s="53"/>
      <c r="DO189" s="53"/>
      <c r="DP189" s="53"/>
      <c r="DQ189" s="53"/>
      <c r="DR189" s="53"/>
      <c r="DS189" s="53"/>
      <c r="DT189" s="53"/>
      <c r="DU189" s="53"/>
      <c r="DV189" s="53"/>
      <c r="DW189" s="53"/>
      <c r="DX189" s="53"/>
      <c r="DY189" s="53"/>
      <c r="DZ189" s="53"/>
      <c r="EA189" s="53"/>
      <c r="EB189" s="53"/>
      <c r="EC189" s="53"/>
      <c r="ED189" s="53"/>
      <c r="EE189" s="53"/>
      <c r="EF189" s="53"/>
      <c r="EG189" s="53"/>
      <c r="EH189" s="53"/>
      <c r="EI189" s="53"/>
      <c r="EJ189" s="53"/>
      <c r="EK189" s="53"/>
      <c r="EL189" s="53"/>
      <c r="EM189" s="53"/>
      <c r="EN189" s="53"/>
      <c r="EO189" s="53"/>
      <c r="EP189" s="53"/>
      <c r="EQ189" s="53"/>
      <c r="ER189" s="53"/>
      <c r="ES189" s="53"/>
      <c r="ET189" s="53"/>
      <c r="EU189" s="53"/>
      <c r="EV189" s="53"/>
      <c r="EW189" s="53"/>
      <c r="EX189" s="53"/>
      <c r="EY189" s="53"/>
      <c r="EZ189" s="53"/>
      <c r="FA189" s="53"/>
      <c r="FB189" s="53"/>
      <c r="FC189" s="53"/>
      <c r="FD189" s="53"/>
      <c r="FE189" s="53"/>
      <c r="FF189" s="53"/>
      <c r="FG189" s="53"/>
      <c r="FH189" s="53"/>
      <c r="FI189" s="53"/>
      <c r="FJ189" s="53"/>
      <c r="FK189" s="53"/>
      <c r="FL189" s="53"/>
      <c r="FM189" s="53"/>
      <c r="FN189" s="53"/>
      <c r="FO189" s="53"/>
      <c r="FP189" s="53"/>
      <c r="FQ189" s="53"/>
      <c r="FR189" s="53"/>
      <c r="FS189" s="53"/>
      <c r="FT189" s="53"/>
      <c r="FU189" s="53"/>
      <c r="FV189" s="53"/>
      <c r="FW189" s="53"/>
      <c r="FX189" s="53"/>
      <c r="FY189" s="53"/>
      <c r="FZ189" s="53"/>
      <c r="GA189" s="53"/>
      <c r="GB189" s="53"/>
      <c r="GC189" s="13"/>
      <c r="GD189" s="65" t="n">
        <f aca="false">SUM($X189:$GC189)</f>
        <v>0</v>
      </c>
      <c r="GE189" s="65" t="n">
        <f aca="false">+GD189-T189</f>
        <v>0</v>
      </c>
    </row>
    <row r="190" customFormat="false" ht="12.75" hidden="false" customHeight="false" outlineLevel="0" collapsed="false">
      <c r="I190" s="55"/>
      <c r="J190" s="55"/>
      <c r="L190" s="151"/>
      <c r="M190" s="135"/>
      <c r="N190" s="135"/>
      <c r="O190" s="135"/>
      <c r="P190" s="135"/>
      <c r="Q190" s="139"/>
      <c r="R190" s="137"/>
      <c r="T190" s="55"/>
      <c r="U190" s="129"/>
      <c r="W190" s="152" t="s">
        <v>123</v>
      </c>
      <c r="X190" s="53" t="n">
        <f aca="false">SUMIF($H$8:$H$168,$W190,X$8:X$168)</f>
        <v>0</v>
      </c>
      <c r="Y190" s="53" t="n">
        <f aca="false">SUMIF($H$8:$H$168,$W190,Y$8:Y$168)</f>
        <v>0</v>
      </c>
      <c r="Z190" s="53" t="n">
        <f aca="false">SUMIF($H$8:$H$168,$W190,Z$8:Z$168)</f>
        <v>0</v>
      </c>
      <c r="AA190" s="53" t="n">
        <f aca="false">SUMIF($H$8:$H$168,$W190,AA$8:AA$168)</f>
        <v>0</v>
      </c>
      <c r="AB190" s="53" t="n">
        <f aca="false">SUMIF($H$8:$H$168,$W190,AB$8:AB$168)</f>
        <v>0</v>
      </c>
      <c r="AC190" s="53" t="n">
        <f aca="false">SUMIF($H$8:$H$168,$W190,AC$8:AC$168)</f>
        <v>0</v>
      </c>
      <c r="AD190" s="53" t="n">
        <f aca="false">SUMIF($H$8:$H$168,$W190,AD$8:AD$168)</f>
        <v>0</v>
      </c>
      <c r="AE190" s="53" t="n">
        <f aca="false">SUMIF($H$8:$H$168,$W190,AE$8:AE$168)</f>
        <v>0</v>
      </c>
      <c r="AF190" s="53" t="n">
        <f aca="false">SUMIF($H$8:$H$168,$W190,AF$8:AF$168)</f>
        <v>0</v>
      </c>
      <c r="AG190" s="53" t="n">
        <f aca="false">SUMIF($H$8:$H$168,$W190,AG$8:AG$168)</f>
        <v>0</v>
      </c>
      <c r="AH190" s="53" t="n">
        <f aca="false">SUMIF($H$8:$H$168,$W190,AH$8:AH$168)</f>
        <v>0</v>
      </c>
      <c r="AI190" s="53" t="n">
        <f aca="false">SUMIF($H$8:$H$168,$W190,AI$8:AI$168)</f>
        <v>102.915</v>
      </c>
      <c r="AJ190" s="53" t="n">
        <f aca="false">SUMIF($H$8:$H$168,$W190,AJ$8:AJ$168)</f>
        <v>0</v>
      </c>
      <c r="AK190" s="53" t="n">
        <f aca="false">SUMIF($H$8:$H$168,$W190,AK$8:AK$168)</f>
        <v>0</v>
      </c>
      <c r="AL190" s="53" t="n">
        <f aca="false">SUMIF($H$8:$H$168,$W190,AL$8:AL$168)</f>
        <v>0</v>
      </c>
      <c r="AM190" s="53" t="n">
        <f aca="false">SUMIF($H$8:$H$168,$W190,AM$8:AM$168)</f>
        <v>0</v>
      </c>
      <c r="AN190" s="53" t="n">
        <f aca="false">SUMIF($H$8:$H$168,$W190,AN$8:AN$168)</f>
        <v>0</v>
      </c>
      <c r="AO190" s="53" t="n">
        <f aca="false">SUMIF($H$8:$H$168,$W190,AO$8:AO$168)</f>
        <v>0</v>
      </c>
      <c r="AP190" s="53" t="n">
        <f aca="false">SUMIF($H$8:$H$168,$W190,AP$8:AP$168)</f>
        <v>0</v>
      </c>
      <c r="AQ190" s="53" t="n">
        <f aca="false">SUMIF($H$8:$H$168,$W190,AQ$8:AQ$168)</f>
        <v>0.088</v>
      </c>
      <c r="AR190" s="53" t="n">
        <f aca="false">SUMIF($H$8:$H$168,$W190,AR$8:AR$168)</f>
        <v>0</v>
      </c>
      <c r="AS190" s="53" t="n">
        <f aca="false">SUMIF($H$8:$H$168,$W190,AS$8:AS$168)</f>
        <v>0</v>
      </c>
      <c r="AT190" s="53" t="n">
        <f aca="false">SUMIF($H$8:$H$168,$W190,AT$8:AT$168)</f>
        <v>0</v>
      </c>
      <c r="AU190" s="53" t="n">
        <f aca="false">SUMIF($H$8:$H$168,$W190,AU$8:AU$168)</f>
        <v>51.957</v>
      </c>
      <c r="AV190" s="53" t="n">
        <f aca="false">SUMIF($H$8:$H$168,$W190,AV$8:AV$168)</f>
        <v>0</v>
      </c>
      <c r="AW190" s="53" t="n">
        <f aca="false">SUMIF($H$8:$H$168,$W190,AW$8:AW$168)</f>
        <v>0</v>
      </c>
      <c r="AX190" s="53" t="n">
        <f aca="false">SUMIF($H$8:$H$168,$W190,AX$8:AX$168)</f>
        <v>0</v>
      </c>
      <c r="AY190" s="53" t="n">
        <f aca="false">SUMIF($H$8:$H$168,$W190,AY$8:AY$168)</f>
        <v>0</v>
      </c>
      <c r="AZ190" s="53" t="n">
        <f aca="false">SUMIF($H$8:$H$168,$W190,AZ$8:AZ$168)</f>
        <v>0</v>
      </c>
      <c r="BA190" s="53" t="n">
        <f aca="false">SUMIF($H$8:$H$168,$W190,BA$8:BA$168)</f>
        <v>0</v>
      </c>
      <c r="BB190" s="53" t="n">
        <f aca="false">SUMIF($H$8:$H$168,$W190,BB$8:BB$168)</f>
        <v>0</v>
      </c>
      <c r="BC190" s="53" t="n">
        <f aca="false">SUMIF($H$8:$H$168,$W190,BC$8:BC$168)</f>
        <v>0</v>
      </c>
      <c r="BD190" s="53" t="n">
        <f aca="false">SUMIF($H$8:$H$168,$W190,BD$8:BD$168)</f>
        <v>0</v>
      </c>
      <c r="BE190" s="53" t="n">
        <f aca="false">SUMIF($H$8:$H$168,$W190,BE$8:BE$168)</f>
        <v>0</v>
      </c>
      <c r="BF190" s="53" t="n">
        <f aca="false">SUMIF($H$8:$H$168,$W190,BF$8:BF$168)</f>
        <v>0</v>
      </c>
      <c r="BG190" s="53" t="n">
        <f aca="false">SUMIF($H$8:$H$168,$W190,BG$8:BG$168)</f>
        <v>0</v>
      </c>
      <c r="BH190" s="53" t="n">
        <f aca="false">SUMIF($H$8:$H$168,$W190,BH$8:BH$168)</f>
        <v>0</v>
      </c>
      <c r="BI190" s="53" t="n">
        <f aca="false">SUMIF($H$8:$H$168,$W190,BI$8:BI$168)</f>
        <v>0</v>
      </c>
      <c r="BJ190" s="53" t="n">
        <f aca="false">SUMIF($H$8:$H$168,$W190,BJ$8:BJ$168)</f>
        <v>4.853</v>
      </c>
      <c r="BK190" s="53" t="n">
        <f aca="false">SUMIF($H$8:$H$168,$W190,BK$8:BK$168)</f>
        <v>0</v>
      </c>
      <c r="BL190" s="53" t="n">
        <f aca="false">SUMIF($H$8:$H$168,$W190,BL$8:BL$168)</f>
        <v>0</v>
      </c>
      <c r="BM190" s="53" t="n">
        <f aca="false">SUMIF($H$8:$H$168,$W190,BM$8:BM$168)</f>
        <v>0</v>
      </c>
      <c r="BN190" s="53" t="n">
        <f aca="false">SUMIF($H$8:$H$168,$W190,BN$8:BN$168)</f>
        <v>0</v>
      </c>
      <c r="BO190" s="53" t="n">
        <f aca="false">SUMIF($H$8:$H$168,$W190,BO$8:BO$168)</f>
        <v>0</v>
      </c>
      <c r="BP190" s="53" t="n">
        <f aca="false">SUMIF($H$8:$H$168,$W190,BP$8:BP$168)</f>
        <v>0</v>
      </c>
      <c r="BQ190" s="53" t="n">
        <f aca="false">SUMIF($H$8:$H$168,$W190,BQ$8:BQ$168)</f>
        <v>0</v>
      </c>
      <c r="BR190" s="53" t="n">
        <f aca="false">SUMIF($H$8:$H$168,$W190,BR$8:BR$168)</f>
        <v>0</v>
      </c>
      <c r="BS190" s="53" t="n">
        <f aca="false">SUMIF($H$8:$H$168,$W190,BS$8:BS$168)</f>
        <v>0</v>
      </c>
      <c r="BT190" s="53" t="n">
        <f aca="false">SUMIF($H$8:$H$168,$W190,BT$8:BT$168)</f>
        <v>0</v>
      </c>
      <c r="BU190" s="53" t="n">
        <f aca="false">SUMIF($H$8:$H$168,$W190,BU$8:BU$168)</f>
        <v>105</v>
      </c>
      <c r="BV190" s="53" t="n">
        <f aca="false">SUMIF($H$8:$H$168,$W190,BV$8:BV$168)</f>
        <v>0</v>
      </c>
      <c r="BW190" s="53" t="n">
        <f aca="false">SUMIF($H$8:$H$168,$W190,BW$8:BW$168)</f>
        <v>0</v>
      </c>
      <c r="BX190" s="53" t="n">
        <f aca="false">SUMIF($H$8:$H$168,$W190,BX$8:BX$168)</f>
        <v>0</v>
      </c>
      <c r="BY190" s="53" t="n">
        <f aca="false">SUMIF($H$8:$H$168,$W190,BY$8:BY$168)</f>
        <v>0</v>
      </c>
      <c r="BZ190" s="53" t="n">
        <f aca="false">SUMIF($H$8:$H$168,$W190,BZ$8:BZ$168)</f>
        <v>0</v>
      </c>
      <c r="CA190" s="53" t="n">
        <f aca="false">SUMIF($H$8:$H$168,$W190,CA$8:CA$168)</f>
        <v>0</v>
      </c>
      <c r="CB190" s="53" t="n">
        <f aca="false">SUMIF($H$8:$H$168,$W190,CB$8:CB$168)</f>
        <v>0</v>
      </c>
      <c r="CC190" s="53" t="n">
        <f aca="false">SUMIF($H$8:$H$168,$W190,CC$8:CC$168)</f>
        <v>0</v>
      </c>
      <c r="CD190" s="53" t="n">
        <f aca="false">SUMIF($H$8:$H$168,$W190,CD$8:CD$168)</f>
        <v>0</v>
      </c>
      <c r="CE190" s="53" t="n">
        <f aca="false">SUMIF($H$8:$H$168,$W190,CE$8:CE$168)</f>
        <v>0</v>
      </c>
      <c r="CF190" s="53" t="n">
        <f aca="false">SUMIF($H$8:$H$168,$W190,CF$8:CF$168)</f>
        <v>0</v>
      </c>
      <c r="CG190" s="53" t="n">
        <f aca="false">SUMIF($H$8:$H$168,$W190,CG$8:CG$168)</f>
        <v>0</v>
      </c>
      <c r="CH190" s="53" t="n">
        <f aca="false">SUMIF($H$8:$H$168,$W190,CH$8:CH$168)</f>
        <v>0</v>
      </c>
      <c r="CI190" s="53" t="n">
        <f aca="false">SUMIF($H$8:$H$168,$W190,CI$8:CI$168)</f>
        <v>0</v>
      </c>
      <c r="CJ190" s="53" t="n">
        <f aca="false">SUMIF($H$8:$H$168,$W190,CJ$8:CJ$168)</f>
        <v>0</v>
      </c>
      <c r="CK190" s="53" t="n">
        <f aca="false">SUMIF($H$8:$H$168,$W190,CK$8:CK$168)</f>
        <v>0</v>
      </c>
      <c r="CL190" s="53" t="n">
        <f aca="false">SUMIF($H$8:$H$168,$W190,CL$8:CL$168)</f>
        <v>0</v>
      </c>
      <c r="CM190" s="53" t="n">
        <f aca="false">SUMIF($H$8:$H$168,$W190,CM$8:CM$168)</f>
        <v>0</v>
      </c>
      <c r="CN190" s="53" t="n">
        <f aca="false">SUMIF($H$8:$H$168,$W190,CN$8:CN$168)</f>
        <v>0</v>
      </c>
      <c r="CO190" s="53" t="n">
        <f aca="false">SUMIF($H$8:$H$168,$W190,CO$8:CO$168)</f>
        <v>0</v>
      </c>
      <c r="CP190" s="53" t="n">
        <f aca="false">SUMIF($H$8:$H$168,$W190,CP$8:CP$168)</f>
        <v>0</v>
      </c>
      <c r="CQ190" s="53" t="n">
        <f aca="false">SUMIF($H$8:$H$168,$W190,CQ$8:CQ$168)</f>
        <v>0</v>
      </c>
      <c r="CR190" s="53" t="n">
        <f aca="false">SUMIF($H$8:$H$168,$W190,CR$8:CR$168)</f>
        <v>0</v>
      </c>
      <c r="CS190" s="53" t="n">
        <f aca="false">SUMIF($H$8:$H$168,$W190,CS$8:CS$168)</f>
        <v>0</v>
      </c>
      <c r="CT190" s="53" t="n">
        <f aca="false">SUMIF($H$8:$H$168,$W190,CT$8:CT$168)</f>
        <v>0</v>
      </c>
      <c r="CU190" s="53" t="n">
        <f aca="false">SUMIF($H$8:$H$168,$W190,CU$8:CU$168)</f>
        <v>0</v>
      </c>
      <c r="CV190" s="53" t="n">
        <f aca="false">SUMIF($H$8:$H$168,$W190,CV$8:CV$168)</f>
        <v>0</v>
      </c>
      <c r="CW190" s="53" t="n">
        <f aca="false">SUMIF($H$8:$H$168,$W190,CW$8:CW$168)</f>
        <v>0</v>
      </c>
      <c r="CX190" s="53" t="n">
        <f aca="false">SUMIF($H$8:$H$168,$W190,CX$8:CX$168)</f>
        <v>0</v>
      </c>
      <c r="CY190" s="53" t="n">
        <f aca="false">SUMIF($H$8:$H$168,$W190,CY$8:CY$168)</f>
        <v>0</v>
      </c>
      <c r="CZ190" s="53" t="n">
        <f aca="false">SUMIF($H$8:$H$168,$W190,CZ$8:CZ$168)</f>
        <v>0</v>
      </c>
      <c r="DA190" s="53" t="n">
        <f aca="false">SUMIF($H$8:$H$168,$W190,DA$8:DA$168)</f>
        <v>0</v>
      </c>
      <c r="DB190" s="53" t="n">
        <f aca="false">SUMIF($H$8:$H$168,$W190,DB$8:DB$168)</f>
        <v>0</v>
      </c>
      <c r="DC190" s="53" t="n">
        <f aca="false">SUMIF($H$8:$H$168,$W190,DC$8:DC$168)</f>
        <v>0</v>
      </c>
      <c r="DD190" s="53" t="n">
        <f aca="false">SUMIF($H$8:$H$168,$W190,DD$8:DD$168)</f>
        <v>0</v>
      </c>
      <c r="DE190" s="53" t="n">
        <f aca="false">SUMIF($H$8:$H$168,$W190,DE$8:DE$168)</f>
        <v>0</v>
      </c>
      <c r="DF190" s="53" t="n">
        <f aca="false">SUMIF($H$8:$H$168,$W190,DF$8:DF$168)</f>
        <v>0</v>
      </c>
      <c r="DG190" s="53" t="n">
        <f aca="false">SUMIF($H$8:$H$168,$W190,DG$8:DG$168)</f>
        <v>0</v>
      </c>
      <c r="DH190" s="53" t="n">
        <f aca="false">SUMIF($H$8:$H$168,$W190,DH$8:DH$168)</f>
        <v>0</v>
      </c>
      <c r="DI190" s="53" t="n">
        <f aca="false">SUMIF($H$8:$H$168,$W190,DI$8:DI$168)</f>
        <v>0</v>
      </c>
      <c r="DJ190" s="53" t="n">
        <f aca="false">SUMIF($H$8:$H$168,$W190,DJ$8:DJ$168)</f>
        <v>0</v>
      </c>
      <c r="DK190" s="53" t="n">
        <f aca="false">SUMIF($H$8:$H$168,$W190,DK$8:DK$168)</f>
        <v>0</v>
      </c>
      <c r="DL190" s="53" t="n">
        <f aca="false">SUMIF($H$8:$H$168,$W190,DL$8:DL$168)</f>
        <v>75</v>
      </c>
      <c r="DM190" s="53" t="n">
        <f aca="false">SUMIF($H$8:$H$168,$W190,DM$8:DM$168)</f>
        <v>0</v>
      </c>
      <c r="DN190" s="53" t="n">
        <f aca="false">SUMIF($H$8:$H$168,$W190,DN$8:DN$168)</f>
        <v>0</v>
      </c>
      <c r="DO190" s="53" t="n">
        <f aca="false">SUMIF($H$8:$H$168,$W190,DO$8:DO$168)</f>
        <v>0</v>
      </c>
      <c r="DP190" s="53" t="n">
        <f aca="false">SUMIF($H$8:$H$168,$W190,DP$8:DP$168)</f>
        <v>0</v>
      </c>
      <c r="DQ190" s="53" t="n">
        <f aca="false">SUMIF($H$8:$H$168,$W190,DQ$8:DQ$168)</f>
        <v>0</v>
      </c>
      <c r="DR190" s="53" t="n">
        <f aca="false">SUMIF($H$8:$H$168,$W190,DR$8:DR$168)</f>
        <v>0</v>
      </c>
      <c r="DS190" s="53" t="n">
        <f aca="false">SUMIF($H$8:$H$168,$W190,DS$8:DS$168)</f>
        <v>0</v>
      </c>
      <c r="DT190" s="53" t="n">
        <f aca="false">SUMIF($H$8:$H$168,$W190,DT$8:DT$168)</f>
        <v>0</v>
      </c>
      <c r="DU190" s="53" t="n">
        <f aca="false">SUMIF($H$8:$H$168,$W190,DU$8:DU$168)</f>
        <v>0</v>
      </c>
      <c r="DV190" s="53" t="n">
        <f aca="false">SUMIF($H$8:$H$168,$W190,DV$8:DV$168)</f>
        <v>0</v>
      </c>
      <c r="DW190" s="53" t="n">
        <f aca="false">SUMIF($H$8:$H$168,$W190,DW$8:DW$168)</f>
        <v>0</v>
      </c>
      <c r="DX190" s="53" t="n">
        <f aca="false">SUMIF($H$8:$H$168,$W190,DX$8:DX$168)</f>
        <v>0</v>
      </c>
      <c r="DY190" s="53" t="n">
        <f aca="false">SUMIF($H$8:$H$168,$W190,DY$8:DY$168)</f>
        <v>0</v>
      </c>
      <c r="DZ190" s="53" t="n">
        <f aca="false">SUMIF($H$8:$H$168,$W190,DZ$8:DZ$168)</f>
        <v>0</v>
      </c>
      <c r="EA190" s="53" t="n">
        <f aca="false">SUMIF($H$8:$H$168,$W190,EA$8:EA$168)</f>
        <v>0</v>
      </c>
      <c r="EB190" s="53" t="n">
        <f aca="false">SUMIF($H$8:$H$168,$W190,EB$8:EB$168)</f>
        <v>0</v>
      </c>
      <c r="EC190" s="53" t="n">
        <f aca="false">SUMIF($H$8:$H$168,$W190,EC$8:EC$168)</f>
        <v>0</v>
      </c>
      <c r="ED190" s="53" t="n">
        <f aca="false">SUMIF($H$8:$H$168,$W190,ED$8:ED$168)</f>
        <v>0</v>
      </c>
      <c r="EE190" s="53" t="n">
        <f aca="false">SUMIF($H$8:$H$168,$W190,EE$8:EE$168)</f>
        <v>0</v>
      </c>
      <c r="EF190" s="53" t="n">
        <f aca="false">SUMIF($H$8:$H$168,$W190,EF$8:EF$168)</f>
        <v>0</v>
      </c>
      <c r="EG190" s="53" t="n">
        <f aca="false">SUMIF($H$8:$H$168,$W190,EG$8:EG$168)</f>
        <v>0</v>
      </c>
      <c r="EH190" s="53" t="n">
        <f aca="false">SUMIF($H$8:$H$168,$W190,EH$8:EH$168)</f>
        <v>0</v>
      </c>
      <c r="EI190" s="53" t="n">
        <f aca="false">SUMIF($H$8:$H$168,$W190,EI$8:EI$168)</f>
        <v>0</v>
      </c>
      <c r="EJ190" s="53" t="n">
        <f aca="false">SUMIF($H$8:$H$168,$W190,EJ$8:EJ$168)</f>
        <v>0</v>
      </c>
      <c r="EK190" s="53" t="n">
        <f aca="false">SUMIF($H$8:$H$168,$W190,EK$8:EK$168)</f>
        <v>0</v>
      </c>
      <c r="EL190" s="53" t="n">
        <f aca="false">SUMIF($H$8:$H$168,$W190,EL$8:EL$168)</f>
        <v>0</v>
      </c>
      <c r="EM190" s="53" t="n">
        <f aca="false">SUMIF($H$8:$H$168,$W190,EM$8:EM$168)</f>
        <v>0</v>
      </c>
      <c r="EN190" s="53" t="n">
        <f aca="false">SUMIF($H$8:$H$168,$W190,EN$8:EN$168)</f>
        <v>0</v>
      </c>
      <c r="EO190" s="53" t="n">
        <f aca="false">SUMIF($H$8:$H$168,$W190,EO$8:EO$168)</f>
        <v>0</v>
      </c>
      <c r="EP190" s="53" t="n">
        <f aca="false">SUMIF($H$8:$H$168,$W190,EP$8:EP$168)</f>
        <v>0</v>
      </c>
      <c r="EQ190" s="53" t="n">
        <f aca="false">SUMIF($H$8:$H$168,$W190,EQ$8:EQ$168)</f>
        <v>0</v>
      </c>
      <c r="ER190" s="53" t="n">
        <f aca="false">SUMIF($H$8:$H$168,$W190,ER$8:ER$168)</f>
        <v>0</v>
      </c>
      <c r="ES190" s="53" t="n">
        <f aca="false">SUMIF($H$8:$H$168,$W190,ES$8:ES$168)</f>
        <v>0</v>
      </c>
      <c r="ET190" s="53" t="n">
        <f aca="false">SUMIF($H$8:$H$168,$W190,ET$8:ET$168)</f>
        <v>0</v>
      </c>
      <c r="EU190" s="53" t="n">
        <f aca="false">SUMIF($H$8:$H$168,$W190,EU$8:EU$168)</f>
        <v>0</v>
      </c>
      <c r="EV190" s="53" t="n">
        <f aca="false">SUMIF($H$8:$H$168,$W190,EV$8:EV$168)</f>
        <v>0</v>
      </c>
      <c r="EW190" s="53" t="n">
        <f aca="false">SUMIF($H$8:$H$168,$W190,EW$8:EW$168)</f>
        <v>0</v>
      </c>
      <c r="EX190" s="53" t="n">
        <f aca="false">SUMIF($H$8:$H$168,$W190,EX$8:EX$168)</f>
        <v>0</v>
      </c>
      <c r="EY190" s="53" t="n">
        <f aca="false">SUMIF($H$8:$H$168,$W190,EY$8:EY$168)</f>
        <v>0</v>
      </c>
      <c r="EZ190" s="53" t="n">
        <f aca="false">SUMIF($H$8:$H$168,$W190,EZ$8:EZ$168)</f>
        <v>0</v>
      </c>
      <c r="FA190" s="53" t="n">
        <f aca="false">SUMIF($H$8:$H$168,$W190,FA$8:FA$168)</f>
        <v>0</v>
      </c>
      <c r="FB190" s="53" t="n">
        <f aca="false">SUMIF($H$8:$H$168,$W190,FB$8:FB$168)</f>
        <v>0</v>
      </c>
      <c r="FC190" s="53" t="n">
        <f aca="false">SUMIF($H$8:$H$168,$W190,FC$8:FC$168)</f>
        <v>0</v>
      </c>
      <c r="FD190" s="53" t="n">
        <f aca="false">SUMIF($H$8:$H$168,$W190,FD$8:FD$168)</f>
        <v>0</v>
      </c>
      <c r="FE190" s="53" t="n">
        <f aca="false">SUMIF($H$8:$H$168,$W190,FE$8:FE$168)</f>
        <v>0</v>
      </c>
      <c r="FF190" s="53" t="n">
        <f aca="false">SUMIF($H$8:$H$168,$W190,FF$8:FF$168)</f>
        <v>0</v>
      </c>
      <c r="FG190" s="53" t="n">
        <f aca="false">SUMIF($H$8:$H$168,$W190,FG$8:FG$168)</f>
        <v>0</v>
      </c>
      <c r="FH190" s="53" t="n">
        <f aca="false">SUMIF($H$8:$H$168,$W190,FH$8:FH$168)</f>
        <v>0</v>
      </c>
      <c r="FI190" s="53" t="n">
        <f aca="false">SUMIF($H$8:$H$168,$W190,FI$8:FI$168)</f>
        <v>0</v>
      </c>
      <c r="FJ190" s="53" t="n">
        <f aca="false">SUMIF($H$8:$H$168,$W190,FJ$8:FJ$168)</f>
        <v>0</v>
      </c>
      <c r="FK190" s="53" t="n">
        <f aca="false">SUMIF($H$8:$H$168,$W190,FK$8:FK$168)</f>
        <v>0</v>
      </c>
      <c r="FL190" s="53" t="n">
        <f aca="false">SUMIF($H$8:$H$168,$W190,FL$8:FL$168)</f>
        <v>0</v>
      </c>
      <c r="FM190" s="53" t="n">
        <f aca="false">SUMIF($H$8:$H$168,$W190,FM$8:FM$168)</f>
        <v>0</v>
      </c>
      <c r="FN190" s="53" t="n">
        <f aca="false">SUMIF($H$8:$H$168,$W190,FN$8:FN$168)</f>
        <v>0</v>
      </c>
      <c r="FO190" s="53" t="n">
        <f aca="false">SUMIF($H$8:$H$168,$W190,FO$8:FO$168)</f>
        <v>0</v>
      </c>
      <c r="FP190" s="53" t="n">
        <f aca="false">SUMIF($H$8:$H$168,$W190,FP$8:FP$168)</f>
        <v>0</v>
      </c>
      <c r="FQ190" s="53" t="n">
        <f aca="false">SUMIF($H$8:$H$168,$W190,FQ$8:FQ$168)</f>
        <v>0</v>
      </c>
      <c r="FR190" s="53" t="n">
        <f aca="false">SUMIF($H$8:$H$168,$W190,FR$8:FR$168)</f>
        <v>0</v>
      </c>
      <c r="FS190" s="53" t="n">
        <f aca="false">SUMIF($H$8:$H$168,$W190,FS$8:FS$168)</f>
        <v>0</v>
      </c>
      <c r="FT190" s="53" t="n">
        <f aca="false">SUMIF($H$8:$H$168,$W190,FT$8:FT$168)</f>
        <v>0</v>
      </c>
      <c r="FU190" s="53" t="n">
        <f aca="false">SUMIF($H$8:$H$168,$W190,FU$8:FU$168)</f>
        <v>0</v>
      </c>
      <c r="FV190" s="53" t="n">
        <f aca="false">SUMIF($H$8:$H$168,$W190,FV$8:FV$168)</f>
        <v>0</v>
      </c>
      <c r="FW190" s="53" t="n">
        <f aca="false">SUMIF($H$8:$H$168,$W190,FW$8:FW$168)</f>
        <v>0</v>
      </c>
      <c r="FX190" s="53" t="n">
        <f aca="false">SUMIF($H$8:$H$168,$W190,FX$8:FX$168)</f>
        <v>0</v>
      </c>
      <c r="FY190" s="53" t="n">
        <f aca="false">SUMIF($H$8:$H$168,$W190,FY$8:FY$168)</f>
        <v>0</v>
      </c>
      <c r="FZ190" s="53" t="n">
        <f aca="false">SUMIF($H$8:$H$168,$W190,FZ$8:FZ$168)</f>
        <v>0</v>
      </c>
      <c r="GA190" s="53" t="n">
        <f aca="false">SUMIF($H$8:$H$168,$W190,GA$8:GA$168)</f>
        <v>0</v>
      </c>
      <c r="GB190" s="53" t="n">
        <f aca="false">SUMIF($H$8:$H$168,$W190,GB$8:GB$168)</f>
        <v>563.75</v>
      </c>
      <c r="GC190" s="13"/>
      <c r="GD190" s="65" t="n">
        <f aca="false">SUM($X190:$GC190)</f>
        <v>903.563</v>
      </c>
      <c r="GE190" s="65" t="n">
        <f aca="false">+GD190-T190</f>
        <v>903.563</v>
      </c>
    </row>
    <row r="191" customFormat="false" ht="12.75" hidden="false" customHeight="false" outlineLevel="0" collapsed="false">
      <c r="H191" s="88"/>
      <c r="I191" s="146"/>
      <c r="Q191" s="145"/>
      <c r="T191" s="146"/>
      <c r="U191" s="129"/>
      <c r="W191" s="152" t="s">
        <v>282</v>
      </c>
      <c r="X191" s="53" t="n">
        <f aca="false">SUMIF($H$8:$H$168,$W191,X$8:X$168)</f>
        <v>0</v>
      </c>
      <c r="Y191" s="53" t="n">
        <f aca="false">SUMIF($H$8:$H$168,$W191,Y$8:Y$168)</f>
        <v>690</v>
      </c>
      <c r="Z191" s="53" t="n">
        <f aca="false">SUMIF($H$8:$H$168,$W191,Z$8:Z$168)</f>
        <v>0</v>
      </c>
      <c r="AA191" s="53" t="n">
        <f aca="false">SUMIF($H$8:$H$168,$W191,AA$8:AA$168)</f>
        <v>0</v>
      </c>
      <c r="AB191" s="53" t="n">
        <f aca="false">SUMIF($H$8:$H$168,$W191,AB$8:AB$168)</f>
        <v>0</v>
      </c>
      <c r="AC191" s="53" t="n">
        <f aca="false">SUMIF($H$8:$H$168,$W191,AC$8:AC$168)</f>
        <v>0</v>
      </c>
      <c r="AD191" s="53" t="n">
        <f aca="false">SUMIF($H$8:$H$168,$W191,AD$8:AD$168)</f>
        <v>0</v>
      </c>
      <c r="AE191" s="53" t="n">
        <f aca="false">SUMIF($H$8:$H$168,$W191,AE$8:AE$168)</f>
        <v>0</v>
      </c>
      <c r="AF191" s="53" t="n">
        <f aca="false">SUMIF($H$8:$H$168,$W191,AF$8:AF$168)</f>
        <v>0</v>
      </c>
      <c r="AG191" s="53" t="n">
        <f aca="false">SUMIF($H$8:$H$168,$W191,AG$8:AG$168)</f>
        <v>0</v>
      </c>
      <c r="AH191" s="53" t="n">
        <f aca="false">SUMIF($H$8:$H$168,$W191,AH$8:AH$168)</f>
        <v>0</v>
      </c>
      <c r="AI191" s="53" t="n">
        <f aca="false">SUMIF($H$8:$H$168,$W191,AI$8:AI$168)</f>
        <v>0</v>
      </c>
      <c r="AJ191" s="53" t="n">
        <f aca="false">SUMIF($H$8:$H$168,$W191,AJ$8:AJ$168)</f>
        <v>0</v>
      </c>
      <c r="AK191" s="53" t="n">
        <f aca="false">SUMIF($H$8:$H$168,$W191,AK$8:AK$168)</f>
        <v>0</v>
      </c>
      <c r="AL191" s="53" t="n">
        <f aca="false">SUMIF($H$8:$H$168,$W191,AL$8:AL$168)</f>
        <v>0</v>
      </c>
      <c r="AM191" s="53" t="n">
        <f aca="false">SUMIF($H$8:$H$168,$W191,AM$8:AM$168)</f>
        <v>0</v>
      </c>
      <c r="AN191" s="53" t="n">
        <f aca="false">SUMIF($H$8:$H$168,$W191,AN$8:AN$168)</f>
        <v>0</v>
      </c>
      <c r="AO191" s="53" t="n">
        <f aca="false">SUMIF($H$8:$H$168,$W191,AO$8:AO$168)</f>
        <v>500</v>
      </c>
      <c r="AP191" s="53" t="n">
        <f aca="false">SUMIF($H$8:$H$168,$W191,AP$8:AP$168)</f>
        <v>0</v>
      </c>
      <c r="AQ191" s="53" t="n">
        <f aca="false">SUMIF($H$8:$H$168,$W191,AQ$8:AQ$168)</f>
        <v>0</v>
      </c>
      <c r="AR191" s="53" t="n">
        <f aca="false">SUMIF($H$8:$H$168,$W191,AR$8:AR$168)</f>
        <v>0</v>
      </c>
      <c r="AS191" s="53" t="n">
        <f aca="false">SUMIF($H$8:$H$168,$W191,AS$8:AS$168)</f>
        <v>0</v>
      </c>
      <c r="AT191" s="53" t="n">
        <f aca="false">SUMIF($H$8:$H$168,$W191,AT$8:AT$168)</f>
        <v>0</v>
      </c>
      <c r="AU191" s="53" t="n">
        <f aca="false">SUMIF($H$8:$H$168,$W191,AU$8:AU$168)</f>
        <v>0</v>
      </c>
      <c r="AV191" s="53" t="n">
        <f aca="false">SUMIF($H$8:$H$168,$W191,AV$8:AV$168)</f>
        <v>0</v>
      </c>
      <c r="AW191" s="53" t="n">
        <f aca="false">SUMIF($H$8:$H$168,$W191,AW$8:AW$168)</f>
        <v>0</v>
      </c>
      <c r="AX191" s="53" t="n">
        <f aca="false">SUMIF($H$8:$H$168,$W191,AX$8:AX$168)</f>
        <v>0</v>
      </c>
      <c r="AY191" s="53" t="n">
        <f aca="false">SUMIF($H$8:$H$168,$W191,AY$8:AY$168)</f>
        <v>0</v>
      </c>
      <c r="AZ191" s="53" t="n">
        <f aca="false">SUMIF($H$8:$H$168,$W191,AZ$8:AZ$168)</f>
        <v>0</v>
      </c>
      <c r="BA191" s="53" t="n">
        <f aca="false">SUMIF($H$8:$H$168,$W191,BA$8:BA$168)</f>
        <v>0</v>
      </c>
      <c r="BB191" s="53" t="n">
        <f aca="false">SUMIF($H$8:$H$168,$W191,BB$8:BB$168)</f>
        <v>0</v>
      </c>
      <c r="BC191" s="53" t="n">
        <f aca="false">SUMIF($H$8:$H$168,$W191,BC$8:BC$168)</f>
        <v>505</v>
      </c>
      <c r="BD191" s="53" t="n">
        <f aca="false">SUMIF($H$8:$H$168,$W191,BD$8:BD$168)</f>
        <v>0</v>
      </c>
      <c r="BE191" s="53" t="n">
        <f aca="false">SUMIF($H$8:$H$168,$W191,BE$8:BE$168)</f>
        <v>0</v>
      </c>
      <c r="BF191" s="53" t="n">
        <f aca="false">SUMIF($H$8:$H$168,$W191,BF$8:BF$168)</f>
        <v>0</v>
      </c>
      <c r="BG191" s="53" t="n">
        <f aca="false">SUMIF($H$8:$H$168,$W191,BG$8:BG$168)</f>
        <v>0</v>
      </c>
      <c r="BH191" s="53" t="n">
        <f aca="false">SUMIF($H$8:$H$168,$W191,BH$8:BH$168)</f>
        <v>0</v>
      </c>
      <c r="BI191" s="53" t="n">
        <f aca="false">SUMIF($H$8:$H$168,$W191,BI$8:BI$168)</f>
        <v>0</v>
      </c>
      <c r="BJ191" s="53" t="n">
        <f aca="false">SUMIF($H$8:$H$168,$W191,BJ$8:BJ$168)</f>
        <v>0</v>
      </c>
      <c r="BK191" s="53" t="n">
        <f aca="false">SUMIF($H$8:$H$168,$W191,BK$8:BK$168)</f>
        <v>0</v>
      </c>
      <c r="BL191" s="53" t="n">
        <f aca="false">SUMIF($H$8:$H$168,$W191,BL$8:BL$168)</f>
        <v>0</v>
      </c>
      <c r="BM191" s="53" t="n">
        <f aca="false">SUMIF($H$8:$H$168,$W191,BM$8:BM$168)</f>
        <v>0</v>
      </c>
      <c r="BN191" s="53" t="n">
        <f aca="false">SUMIF($H$8:$H$168,$W191,BN$8:BN$168)</f>
        <v>0</v>
      </c>
      <c r="BO191" s="53" t="n">
        <f aca="false">SUMIF($H$8:$H$168,$W191,BO$8:BO$168)</f>
        <v>0</v>
      </c>
      <c r="BP191" s="53" t="n">
        <f aca="false">SUMIF($H$8:$H$168,$W191,BP$8:BP$168)</f>
        <v>0</v>
      </c>
      <c r="BQ191" s="53" t="n">
        <f aca="false">SUMIF($H$8:$H$168,$W191,BQ$8:BQ$168)</f>
        <v>0</v>
      </c>
      <c r="BR191" s="53" t="n">
        <f aca="false">SUMIF($H$8:$H$168,$W191,BR$8:BR$168)</f>
        <v>0</v>
      </c>
      <c r="BS191" s="53" t="n">
        <f aca="false">SUMIF($H$8:$H$168,$W191,BS$8:BS$168)</f>
        <v>0</v>
      </c>
      <c r="BT191" s="53" t="n">
        <f aca="false">SUMIF($H$8:$H$168,$W191,BT$8:BT$168)</f>
        <v>0</v>
      </c>
      <c r="BU191" s="53" t="n">
        <f aca="false">SUMIF($H$8:$H$168,$W191,BU$8:BU$168)</f>
        <v>0</v>
      </c>
      <c r="BV191" s="53" t="n">
        <f aca="false">SUMIF($H$8:$H$168,$W191,BV$8:BV$168)</f>
        <v>0</v>
      </c>
      <c r="BW191" s="53" t="n">
        <f aca="false">SUMIF($H$8:$H$168,$W191,BW$8:BW$168)</f>
        <v>0</v>
      </c>
      <c r="BX191" s="53" t="n">
        <f aca="false">SUMIF($H$8:$H$168,$W191,BX$8:BX$168)</f>
        <v>0</v>
      </c>
      <c r="BY191" s="53" t="n">
        <f aca="false">SUMIF($H$8:$H$168,$W191,BY$8:BY$168)</f>
        <v>0</v>
      </c>
      <c r="BZ191" s="53" t="n">
        <f aca="false">SUMIF($H$8:$H$168,$W191,BZ$8:BZ$168)</f>
        <v>0</v>
      </c>
      <c r="CA191" s="53" t="n">
        <f aca="false">SUMIF($H$8:$H$168,$W191,CA$8:CA$168)</f>
        <v>0</v>
      </c>
      <c r="CB191" s="53" t="n">
        <f aca="false">SUMIF($H$8:$H$168,$W191,CB$8:CB$168)</f>
        <v>0</v>
      </c>
      <c r="CC191" s="53" t="n">
        <f aca="false">SUMIF($H$8:$H$168,$W191,CC$8:CC$168)</f>
        <v>0</v>
      </c>
      <c r="CD191" s="53" t="n">
        <f aca="false">SUMIF($H$8:$H$168,$W191,CD$8:CD$168)</f>
        <v>0</v>
      </c>
      <c r="CE191" s="53" t="n">
        <f aca="false">SUMIF($H$8:$H$168,$W191,CE$8:CE$168)</f>
        <v>0</v>
      </c>
      <c r="CF191" s="53" t="n">
        <f aca="false">SUMIF($H$8:$H$168,$W191,CF$8:CF$168)</f>
        <v>0</v>
      </c>
      <c r="CG191" s="53" t="n">
        <f aca="false">SUMIF($H$8:$H$168,$W191,CG$8:CG$168)</f>
        <v>0</v>
      </c>
      <c r="CH191" s="53" t="n">
        <f aca="false">SUMIF($H$8:$H$168,$W191,CH$8:CH$168)</f>
        <v>0</v>
      </c>
      <c r="CI191" s="53" t="n">
        <f aca="false">SUMIF($H$8:$H$168,$W191,CI$8:CI$168)</f>
        <v>0</v>
      </c>
      <c r="CJ191" s="53" t="n">
        <f aca="false">SUMIF($H$8:$H$168,$W191,CJ$8:CJ$168)</f>
        <v>0</v>
      </c>
      <c r="CK191" s="53" t="n">
        <f aca="false">SUMIF($H$8:$H$168,$W191,CK$8:CK$168)</f>
        <v>0</v>
      </c>
      <c r="CL191" s="53" t="n">
        <f aca="false">SUMIF($H$8:$H$168,$W191,CL$8:CL$168)</f>
        <v>0</v>
      </c>
      <c r="CM191" s="53" t="n">
        <f aca="false">SUMIF($H$8:$H$168,$W191,CM$8:CM$168)</f>
        <v>0</v>
      </c>
      <c r="CN191" s="53" t="n">
        <f aca="false">SUMIF($H$8:$H$168,$W191,CN$8:CN$168)</f>
        <v>0</v>
      </c>
      <c r="CO191" s="53" t="n">
        <f aca="false">SUMIF($H$8:$H$168,$W191,CO$8:CO$168)</f>
        <v>0</v>
      </c>
      <c r="CP191" s="53" t="n">
        <f aca="false">SUMIF($H$8:$H$168,$W191,CP$8:CP$168)</f>
        <v>0</v>
      </c>
      <c r="CQ191" s="53" t="n">
        <f aca="false">SUMIF($H$8:$H$168,$W191,CQ$8:CQ$168)</f>
        <v>0</v>
      </c>
      <c r="CR191" s="53" t="n">
        <f aca="false">SUMIF($H$8:$H$168,$W191,CR$8:CR$168)</f>
        <v>0</v>
      </c>
      <c r="CS191" s="53" t="n">
        <f aca="false">SUMIF($H$8:$H$168,$W191,CS$8:CS$168)</f>
        <v>0</v>
      </c>
      <c r="CT191" s="53" t="n">
        <f aca="false">SUMIF($H$8:$H$168,$W191,CT$8:CT$168)</f>
        <v>0</v>
      </c>
      <c r="CU191" s="53" t="n">
        <f aca="false">SUMIF($H$8:$H$168,$W191,CU$8:CU$168)</f>
        <v>0</v>
      </c>
      <c r="CV191" s="53" t="n">
        <f aca="false">SUMIF($H$8:$H$168,$W191,CV$8:CV$168)</f>
        <v>0</v>
      </c>
      <c r="CW191" s="53" t="n">
        <f aca="false">SUMIF($H$8:$H$168,$W191,CW$8:CW$168)</f>
        <v>0</v>
      </c>
      <c r="CX191" s="53" t="n">
        <f aca="false">SUMIF($H$8:$H$168,$W191,CX$8:CX$168)</f>
        <v>0</v>
      </c>
      <c r="CY191" s="53" t="n">
        <f aca="false">SUMIF($H$8:$H$168,$W191,CY$8:CY$168)</f>
        <v>0</v>
      </c>
      <c r="CZ191" s="53" t="n">
        <f aca="false">SUMIF($H$8:$H$168,$W191,CZ$8:CZ$168)</f>
        <v>0</v>
      </c>
      <c r="DA191" s="53" t="n">
        <f aca="false">SUMIF($H$8:$H$168,$W191,DA$8:DA$168)</f>
        <v>0</v>
      </c>
      <c r="DB191" s="53" t="n">
        <f aca="false">SUMIF($H$8:$H$168,$W191,DB$8:DB$168)</f>
        <v>0</v>
      </c>
      <c r="DC191" s="53" t="n">
        <f aca="false">SUMIF($H$8:$H$168,$W191,DC$8:DC$168)</f>
        <v>0</v>
      </c>
      <c r="DD191" s="53" t="n">
        <f aca="false">SUMIF($H$8:$H$168,$W191,DD$8:DD$168)</f>
        <v>0</v>
      </c>
      <c r="DE191" s="53" t="n">
        <f aca="false">SUMIF($H$8:$H$168,$W191,DE$8:DE$168)</f>
        <v>0</v>
      </c>
      <c r="DF191" s="53" t="n">
        <f aca="false">SUMIF($H$8:$H$168,$W191,DF$8:DF$168)</f>
        <v>0</v>
      </c>
      <c r="DG191" s="53" t="n">
        <f aca="false">SUMIF($H$8:$H$168,$W191,DG$8:DG$168)</f>
        <v>0</v>
      </c>
      <c r="DH191" s="53" t="n">
        <f aca="false">SUMIF($H$8:$H$168,$W191,DH$8:DH$168)</f>
        <v>0</v>
      </c>
      <c r="DI191" s="53" t="n">
        <f aca="false">SUMIF($H$8:$H$168,$W191,DI$8:DI$168)</f>
        <v>0</v>
      </c>
      <c r="DJ191" s="53" t="n">
        <f aca="false">SUMIF($H$8:$H$168,$W191,DJ$8:DJ$168)</f>
        <v>0</v>
      </c>
      <c r="DK191" s="53" t="n">
        <f aca="false">SUMIF($H$8:$H$168,$W191,DK$8:DK$168)</f>
        <v>0</v>
      </c>
      <c r="DL191" s="53" t="n">
        <f aca="false">SUMIF($H$8:$H$168,$W191,DL$8:DL$168)</f>
        <v>0</v>
      </c>
      <c r="DM191" s="53" t="n">
        <f aca="false">SUMIF($H$8:$H$168,$W191,DM$8:DM$168)</f>
        <v>0</v>
      </c>
      <c r="DN191" s="53" t="n">
        <f aca="false">SUMIF($H$8:$H$168,$W191,DN$8:DN$168)</f>
        <v>0</v>
      </c>
      <c r="DO191" s="53" t="n">
        <f aca="false">SUMIF($H$8:$H$168,$W191,DO$8:DO$168)</f>
        <v>0</v>
      </c>
      <c r="DP191" s="53" t="n">
        <f aca="false">SUMIF($H$8:$H$168,$W191,DP$8:DP$168)</f>
        <v>0</v>
      </c>
      <c r="DQ191" s="53" t="n">
        <f aca="false">SUMIF($H$8:$H$168,$W191,DQ$8:DQ$168)</f>
        <v>0</v>
      </c>
      <c r="DR191" s="53" t="n">
        <f aca="false">SUMIF($H$8:$H$168,$W191,DR$8:DR$168)</f>
        <v>0</v>
      </c>
      <c r="DS191" s="53" t="n">
        <f aca="false">SUMIF($H$8:$H$168,$W191,DS$8:DS$168)</f>
        <v>0</v>
      </c>
      <c r="DT191" s="53" t="n">
        <f aca="false">SUMIF($H$8:$H$168,$W191,DT$8:DT$168)</f>
        <v>0</v>
      </c>
      <c r="DU191" s="53" t="n">
        <f aca="false">SUMIF($H$8:$H$168,$W191,DU$8:DU$168)</f>
        <v>0</v>
      </c>
      <c r="DV191" s="53" t="n">
        <f aca="false">SUMIF($H$8:$H$168,$W191,DV$8:DV$168)</f>
        <v>0</v>
      </c>
      <c r="DW191" s="53" t="n">
        <f aca="false">SUMIF($H$8:$H$168,$W191,DW$8:DW$168)</f>
        <v>0</v>
      </c>
      <c r="DX191" s="53" t="n">
        <f aca="false">SUMIF($H$8:$H$168,$W191,DX$8:DX$168)</f>
        <v>0</v>
      </c>
      <c r="DY191" s="53" t="n">
        <f aca="false">SUMIF($H$8:$H$168,$W191,DY$8:DY$168)</f>
        <v>0</v>
      </c>
      <c r="DZ191" s="53" t="n">
        <f aca="false">SUMIF($H$8:$H$168,$W191,DZ$8:DZ$168)</f>
        <v>0</v>
      </c>
      <c r="EA191" s="53" t="n">
        <f aca="false">SUMIF($H$8:$H$168,$W191,EA$8:EA$168)</f>
        <v>0</v>
      </c>
      <c r="EB191" s="53" t="n">
        <f aca="false">SUMIF($H$8:$H$168,$W191,EB$8:EB$168)</f>
        <v>0</v>
      </c>
      <c r="EC191" s="53" t="n">
        <f aca="false">SUMIF($H$8:$H$168,$W191,EC$8:EC$168)</f>
        <v>0</v>
      </c>
      <c r="ED191" s="53" t="n">
        <f aca="false">SUMIF($H$8:$H$168,$W191,ED$8:ED$168)</f>
        <v>0</v>
      </c>
      <c r="EE191" s="53" t="n">
        <f aca="false">SUMIF($H$8:$H$168,$W191,EE$8:EE$168)</f>
        <v>0</v>
      </c>
      <c r="EF191" s="53" t="n">
        <f aca="false">SUMIF($H$8:$H$168,$W191,EF$8:EF$168)</f>
        <v>0</v>
      </c>
      <c r="EG191" s="53" t="n">
        <f aca="false">SUMIF($H$8:$H$168,$W191,EG$8:EG$168)</f>
        <v>0</v>
      </c>
      <c r="EH191" s="53" t="n">
        <f aca="false">SUMIF($H$8:$H$168,$W191,EH$8:EH$168)</f>
        <v>0</v>
      </c>
      <c r="EI191" s="53" t="n">
        <f aca="false">SUMIF($H$8:$H$168,$W191,EI$8:EI$168)</f>
        <v>0</v>
      </c>
      <c r="EJ191" s="53" t="n">
        <f aca="false">SUMIF($H$8:$H$168,$W191,EJ$8:EJ$168)</f>
        <v>0</v>
      </c>
      <c r="EK191" s="53" t="n">
        <f aca="false">SUMIF($H$8:$H$168,$W191,EK$8:EK$168)</f>
        <v>0</v>
      </c>
      <c r="EL191" s="53" t="n">
        <f aca="false">SUMIF($H$8:$H$168,$W191,EL$8:EL$168)</f>
        <v>0</v>
      </c>
      <c r="EM191" s="53" t="n">
        <f aca="false">SUMIF($H$8:$H$168,$W191,EM$8:EM$168)</f>
        <v>0</v>
      </c>
      <c r="EN191" s="53" t="n">
        <f aca="false">SUMIF($H$8:$H$168,$W191,EN$8:EN$168)</f>
        <v>0</v>
      </c>
      <c r="EO191" s="53" t="n">
        <f aca="false">SUMIF($H$8:$H$168,$W191,EO$8:EO$168)</f>
        <v>0</v>
      </c>
      <c r="EP191" s="53" t="n">
        <f aca="false">SUMIF($H$8:$H$168,$W191,EP$8:EP$168)</f>
        <v>0</v>
      </c>
      <c r="EQ191" s="53" t="n">
        <f aca="false">SUMIF($H$8:$H$168,$W191,EQ$8:EQ$168)</f>
        <v>0</v>
      </c>
      <c r="ER191" s="53" t="n">
        <f aca="false">SUMIF($H$8:$H$168,$W191,ER$8:ER$168)</f>
        <v>0</v>
      </c>
      <c r="ES191" s="53" t="n">
        <f aca="false">SUMIF($H$8:$H$168,$W191,ES$8:ES$168)</f>
        <v>0</v>
      </c>
      <c r="ET191" s="53" t="n">
        <f aca="false">SUMIF($H$8:$H$168,$W191,ET$8:ET$168)</f>
        <v>0</v>
      </c>
      <c r="EU191" s="53" t="n">
        <f aca="false">SUMIF($H$8:$H$168,$W191,EU$8:EU$168)</f>
        <v>0</v>
      </c>
      <c r="EV191" s="53" t="n">
        <f aca="false">SUMIF($H$8:$H$168,$W191,EV$8:EV$168)</f>
        <v>0</v>
      </c>
      <c r="EW191" s="53" t="n">
        <f aca="false">SUMIF($H$8:$H$168,$W191,EW$8:EW$168)</f>
        <v>0</v>
      </c>
      <c r="EX191" s="53" t="n">
        <f aca="false">SUMIF($H$8:$H$168,$W191,EX$8:EX$168)</f>
        <v>0</v>
      </c>
      <c r="EY191" s="53" t="n">
        <f aca="false">SUMIF($H$8:$H$168,$W191,EY$8:EY$168)</f>
        <v>0</v>
      </c>
      <c r="EZ191" s="53" t="n">
        <f aca="false">SUMIF($H$8:$H$168,$W191,EZ$8:EZ$168)</f>
        <v>0</v>
      </c>
      <c r="FA191" s="53" t="n">
        <f aca="false">SUMIF($H$8:$H$168,$W191,FA$8:FA$168)</f>
        <v>0</v>
      </c>
      <c r="FB191" s="53" t="n">
        <f aca="false">SUMIF($H$8:$H$168,$W191,FB$8:FB$168)</f>
        <v>0</v>
      </c>
      <c r="FC191" s="53" t="n">
        <f aca="false">SUMIF($H$8:$H$168,$W191,FC$8:FC$168)</f>
        <v>0</v>
      </c>
      <c r="FD191" s="53" t="n">
        <f aca="false">SUMIF($H$8:$H$168,$W191,FD$8:FD$168)</f>
        <v>0</v>
      </c>
      <c r="FE191" s="53" t="n">
        <f aca="false">SUMIF($H$8:$H$168,$W191,FE$8:FE$168)</f>
        <v>0</v>
      </c>
      <c r="FF191" s="53" t="n">
        <f aca="false">SUMIF($H$8:$H$168,$W191,FF$8:FF$168)</f>
        <v>0</v>
      </c>
      <c r="FG191" s="53" t="n">
        <f aca="false">SUMIF($H$8:$H$168,$W191,FG$8:FG$168)</f>
        <v>0</v>
      </c>
      <c r="FH191" s="53" t="n">
        <f aca="false">SUMIF($H$8:$H$168,$W191,FH$8:FH$168)</f>
        <v>0</v>
      </c>
      <c r="FI191" s="53" t="n">
        <f aca="false">SUMIF($H$8:$H$168,$W191,FI$8:FI$168)</f>
        <v>0</v>
      </c>
      <c r="FJ191" s="53" t="n">
        <f aca="false">SUMIF($H$8:$H$168,$W191,FJ$8:FJ$168)</f>
        <v>0</v>
      </c>
      <c r="FK191" s="53" t="n">
        <f aca="false">SUMIF($H$8:$H$168,$W191,FK$8:FK$168)</f>
        <v>0</v>
      </c>
      <c r="FL191" s="53" t="n">
        <f aca="false">SUMIF($H$8:$H$168,$W191,FL$8:FL$168)</f>
        <v>0</v>
      </c>
      <c r="FM191" s="53" t="n">
        <f aca="false">SUMIF($H$8:$H$168,$W191,FM$8:FM$168)</f>
        <v>0</v>
      </c>
      <c r="FN191" s="53" t="n">
        <f aca="false">SUMIF($H$8:$H$168,$W191,FN$8:FN$168)</f>
        <v>0</v>
      </c>
      <c r="FO191" s="53" t="n">
        <f aca="false">SUMIF($H$8:$H$168,$W191,FO$8:FO$168)</f>
        <v>0</v>
      </c>
      <c r="FP191" s="53" t="n">
        <f aca="false">SUMIF($H$8:$H$168,$W191,FP$8:FP$168)</f>
        <v>0</v>
      </c>
      <c r="FQ191" s="53" t="n">
        <f aca="false">SUMIF($H$8:$H$168,$W191,FQ$8:FQ$168)</f>
        <v>0</v>
      </c>
      <c r="FR191" s="53" t="n">
        <f aca="false">SUMIF($H$8:$H$168,$W191,FR$8:FR$168)</f>
        <v>0</v>
      </c>
      <c r="FS191" s="53" t="n">
        <f aca="false">SUMIF($H$8:$H$168,$W191,FS$8:FS$168)</f>
        <v>0</v>
      </c>
      <c r="FT191" s="53" t="n">
        <f aca="false">SUMIF($H$8:$H$168,$W191,FT$8:FT$168)</f>
        <v>0</v>
      </c>
      <c r="FU191" s="53" t="n">
        <f aca="false">SUMIF($H$8:$H$168,$W191,FU$8:FU$168)</f>
        <v>0</v>
      </c>
      <c r="FV191" s="53" t="n">
        <f aca="false">SUMIF($H$8:$H$168,$W191,FV$8:FV$168)</f>
        <v>0</v>
      </c>
      <c r="FW191" s="53" t="n">
        <f aca="false">SUMIF($H$8:$H$168,$W191,FW$8:FW$168)</f>
        <v>0</v>
      </c>
      <c r="FX191" s="53" t="n">
        <f aca="false">SUMIF($H$8:$H$168,$W191,FX$8:FX$168)</f>
        <v>0</v>
      </c>
      <c r="FY191" s="53" t="n">
        <f aca="false">SUMIF($H$8:$H$168,$W191,FY$8:FY$168)</f>
        <v>0</v>
      </c>
      <c r="FZ191" s="53" t="n">
        <f aca="false">SUMIF($H$8:$H$168,$W191,FZ$8:FZ$168)</f>
        <v>0</v>
      </c>
      <c r="GA191" s="53" t="n">
        <f aca="false">SUMIF($H$8:$H$168,$W191,GA$8:GA$168)</f>
        <v>0</v>
      </c>
      <c r="GB191" s="53" t="n">
        <f aca="false">SUMIF($H$8:$H$168,$W191,GB$8:GB$168)</f>
        <v>0</v>
      </c>
      <c r="GC191" s="13"/>
      <c r="GD191" s="13"/>
      <c r="GE191" s="13"/>
    </row>
    <row r="192" customFormat="false" ht="12.75" hidden="false" customHeight="false" outlineLevel="0" collapsed="false">
      <c r="A192" s="147"/>
      <c r="B192" s="26"/>
      <c r="C192" s="1"/>
      <c r="D192" s="1"/>
      <c r="E192" s="1"/>
      <c r="F192" s="1"/>
      <c r="G192" s="1"/>
      <c r="I192" s="137"/>
      <c r="J192" s="137"/>
      <c r="K192" s="1"/>
      <c r="L192" s="151"/>
      <c r="M192" s="135"/>
      <c r="N192" s="135"/>
      <c r="O192" s="135"/>
      <c r="P192" s="135"/>
      <c r="Q192" s="145"/>
      <c r="R192" s="137"/>
      <c r="S192" s="26"/>
      <c r="T192" s="137"/>
      <c r="U192" s="129"/>
      <c r="V192" s="1"/>
      <c r="W192" s="26"/>
      <c r="X192" s="137"/>
      <c r="Y192" s="137"/>
      <c r="Z192" s="137"/>
      <c r="AA192" s="137"/>
      <c r="AB192" s="137"/>
      <c r="AC192" s="137"/>
      <c r="AD192" s="137"/>
      <c r="AE192" s="137"/>
      <c r="AF192" s="137"/>
      <c r="AG192" s="137"/>
      <c r="AH192" s="137"/>
      <c r="AI192" s="137"/>
      <c r="AJ192" s="137"/>
      <c r="AK192" s="137"/>
      <c r="AL192" s="137"/>
      <c r="AM192" s="137"/>
      <c r="AN192" s="137"/>
      <c r="AO192" s="137"/>
      <c r="AP192" s="137"/>
      <c r="AQ192" s="137"/>
      <c r="AR192" s="137"/>
      <c r="AS192" s="137"/>
      <c r="AT192" s="137"/>
      <c r="AU192" s="137"/>
      <c r="AV192" s="137"/>
      <c r="AW192" s="137"/>
      <c r="AX192" s="137"/>
      <c r="AY192" s="137"/>
      <c r="AZ192" s="137"/>
      <c r="BA192" s="137"/>
      <c r="BB192" s="137"/>
      <c r="BC192" s="137"/>
      <c r="BD192" s="137"/>
      <c r="BE192" s="137"/>
      <c r="BF192" s="137"/>
      <c r="BG192" s="137"/>
      <c r="BH192" s="137"/>
      <c r="BI192" s="137"/>
      <c r="BJ192" s="137"/>
      <c r="BK192" s="137"/>
      <c r="BL192" s="137"/>
      <c r="BM192" s="137"/>
      <c r="BN192" s="137"/>
      <c r="BO192" s="137"/>
      <c r="BP192" s="137"/>
      <c r="BQ192" s="137"/>
      <c r="BR192" s="137"/>
      <c r="BS192" s="137"/>
      <c r="BT192" s="137"/>
      <c r="BU192" s="137"/>
      <c r="BV192" s="137"/>
      <c r="BW192" s="137"/>
      <c r="BX192" s="137"/>
      <c r="BY192" s="137"/>
      <c r="BZ192" s="137"/>
      <c r="CA192" s="137"/>
      <c r="CB192" s="137"/>
      <c r="CC192" s="137"/>
      <c r="CD192" s="137"/>
      <c r="CE192" s="137"/>
      <c r="CF192" s="137"/>
      <c r="CG192" s="137"/>
      <c r="CH192" s="137"/>
      <c r="CI192" s="137"/>
      <c r="CJ192" s="137"/>
      <c r="CK192" s="137"/>
      <c r="CL192" s="137"/>
      <c r="CM192" s="137"/>
      <c r="CN192" s="137"/>
      <c r="CO192" s="137"/>
      <c r="CP192" s="137"/>
      <c r="CQ192" s="137"/>
      <c r="CR192" s="137"/>
      <c r="CS192" s="137"/>
      <c r="CT192" s="137"/>
      <c r="CU192" s="137"/>
      <c r="CV192" s="137"/>
      <c r="CW192" s="137"/>
      <c r="CX192" s="137"/>
      <c r="CY192" s="137"/>
      <c r="CZ192" s="137"/>
      <c r="DA192" s="137"/>
      <c r="DB192" s="137"/>
      <c r="DC192" s="137"/>
      <c r="DD192" s="137"/>
      <c r="DE192" s="137"/>
      <c r="DF192" s="137"/>
      <c r="DG192" s="137"/>
      <c r="DH192" s="137"/>
      <c r="DI192" s="137"/>
      <c r="DJ192" s="137"/>
      <c r="DK192" s="137"/>
      <c r="DL192" s="137"/>
      <c r="DM192" s="137"/>
      <c r="DN192" s="137"/>
      <c r="DO192" s="137"/>
      <c r="DP192" s="137"/>
      <c r="DQ192" s="137"/>
      <c r="DR192" s="137"/>
      <c r="DS192" s="137"/>
      <c r="DT192" s="137"/>
      <c r="DU192" s="137"/>
      <c r="DV192" s="137"/>
      <c r="DW192" s="137"/>
      <c r="DX192" s="137"/>
      <c r="DY192" s="137"/>
      <c r="DZ192" s="137"/>
      <c r="EA192" s="137"/>
      <c r="EB192" s="137"/>
      <c r="EC192" s="137"/>
      <c r="ED192" s="137"/>
      <c r="EE192" s="137"/>
      <c r="EF192" s="137"/>
      <c r="EG192" s="137"/>
      <c r="EH192" s="137"/>
      <c r="EI192" s="137"/>
      <c r="EJ192" s="137"/>
      <c r="EK192" s="137"/>
      <c r="EL192" s="137"/>
      <c r="EM192" s="137"/>
      <c r="EN192" s="137"/>
      <c r="EO192" s="137"/>
      <c r="EP192" s="137"/>
      <c r="EQ192" s="137"/>
      <c r="ER192" s="137"/>
      <c r="ES192" s="137"/>
      <c r="ET192" s="137"/>
      <c r="EU192" s="137"/>
      <c r="EV192" s="137"/>
      <c r="EW192" s="137"/>
      <c r="EX192" s="137"/>
      <c r="EY192" s="137"/>
      <c r="EZ192" s="137"/>
      <c r="FA192" s="137"/>
      <c r="FB192" s="137"/>
      <c r="FC192" s="137"/>
      <c r="FD192" s="137"/>
      <c r="FE192" s="137"/>
      <c r="FF192" s="137"/>
      <c r="FG192" s="137"/>
      <c r="FH192" s="137"/>
      <c r="FI192" s="137"/>
      <c r="FJ192" s="137"/>
      <c r="FK192" s="137"/>
      <c r="FL192" s="137"/>
      <c r="FM192" s="137"/>
      <c r="FN192" s="137"/>
      <c r="FO192" s="137"/>
      <c r="FP192" s="137"/>
      <c r="FQ192" s="137"/>
      <c r="FR192" s="137"/>
      <c r="FS192" s="137"/>
      <c r="FT192" s="137"/>
      <c r="FU192" s="137"/>
      <c r="FV192" s="137"/>
      <c r="FW192" s="137"/>
      <c r="FX192" s="137"/>
      <c r="FY192" s="137"/>
      <c r="FZ192" s="137"/>
      <c r="GA192" s="137"/>
      <c r="GB192" s="137"/>
      <c r="GC192" s="137"/>
      <c r="GD192" s="137" t="n">
        <f aca="false">SUM(GD187:GD191)</f>
        <v>10256.549629</v>
      </c>
      <c r="GE192" s="137" t="n">
        <f aca="false">SUM(GE187:IV191)</f>
        <v>10256.549629</v>
      </c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  <c r="IW192" s="1"/>
    </row>
    <row r="193" customFormat="false" ht="13.5" hidden="false" customHeight="false" outlineLevel="0" collapsed="false">
      <c r="A193" s="147"/>
      <c r="B193" s="26"/>
      <c r="C193" s="1"/>
      <c r="D193" s="1"/>
      <c r="E193" s="1"/>
      <c r="F193" s="1"/>
      <c r="G193" s="1"/>
      <c r="H193" s="145"/>
      <c r="I193" s="137"/>
      <c r="J193" s="137"/>
      <c r="K193" s="1"/>
      <c r="L193" s="145"/>
      <c r="M193" s="1"/>
      <c r="N193" s="1"/>
      <c r="O193" s="1"/>
      <c r="P193" s="1"/>
      <c r="Q193" s="145"/>
      <c r="R193" s="137"/>
      <c r="S193" s="26"/>
      <c r="T193" s="137"/>
      <c r="U193" s="129"/>
      <c r="V193" s="1"/>
      <c r="W193" s="145" t="s">
        <v>134</v>
      </c>
      <c r="X193" s="153" t="n">
        <f aca="false">SUM(X8:X168)</f>
        <v>0</v>
      </c>
      <c r="Y193" s="153" t="n">
        <f aca="false">Y182+Y187+Y190+Y191</f>
        <v>1933.156</v>
      </c>
      <c r="Z193" s="153" t="n">
        <f aca="false">SUM(Z8:Z168)</f>
        <v>228.996</v>
      </c>
      <c r="AA193" s="153" t="n">
        <f aca="false">SUM(AA8:AA168)</f>
        <v>2124.7</v>
      </c>
      <c r="AB193" s="153" t="n">
        <f aca="false">SUM(AB8:AB168)</f>
        <v>426.975</v>
      </c>
      <c r="AC193" s="153" t="n">
        <f aca="false">SUM(AC8:AC168)</f>
        <v>1074.615</v>
      </c>
      <c r="AD193" s="153" t="n">
        <f aca="false">SUM(AD8:AD168)</f>
        <v>354.097</v>
      </c>
      <c r="AE193" s="153" t="n">
        <f aca="false">SUM(AE8:AE168)</f>
        <v>1057.309</v>
      </c>
      <c r="AF193" s="153" t="n">
        <f aca="false">SUM(AF8:AF168)</f>
        <v>40</v>
      </c>
      <c r="AG193" s="153" t="n">
        <f aca="false">SUM(AG8:AG168)</f>
        <v>100.522</v>
      </c>
      <c r="AH193" s="153" t="n">
        <f aca="false">SUM(AH8:AH168)</f>
        <v>1459.45</v>
      </c>
      <c r="AI193" s="153" t="n">
        <f aca="false">SUM(AI8:AI168)</f>
        <v>184.315</v>
      </c>
      <c r="AJ193" s="153" t="n">
        <f aca="false">SUM(AJ8:AJ168)</f>
        <v>360.365</v>
      </c>
      <c r="AK193" s="153" t="n">
        <f aca="false">SUM(AK8:AK168)</f>
        <v>42.844</v>
      </c>
      <c r="AL193" s="153" t="n">
        <f aca="false">SUM(AL8:AL168)</f>
        <v>21.2</v>
      </c>
      <c r="AM193" s="153" t="n">
        <f aca="false">SUM(AM8:AM168)</f>
        <v>1899.4</v>
      </c>
      <c r="AN193" s="153" t="n">
        <f aca="false">SUM(AN8:AN168)</f>
        <v>201.739</v>
      </c>
      <c r="AO193" s="153" t="n">
        <f aca="false">SUM(AO8:AO168)</f>
        <v>1506.011697</v>
      </c>
      <c r="AP193" s="153" t="n">
        <f aca="false">SUM(AP8:AP168)</f>
        <v>168.945</v>
      </c>
      <c r="AQ193" s="153" t="n">
        <f aca="false">SUM(AQ8:AQ168)</f>
        <v>71.142</v>
      </c>
      <c r="AR193" s="153" t="n">
        <f aca="false">SUM(AR8:AR168)</f>
        <v>234.03</v>
      </c>
      <c r="AS193" s="153" t="n">
        <f aca="false">SUM(AS8:AS168)</f>
        <v>71.356</v>
      </c>
      <c r="AT193" s="153" t="n">
        <f aca="false">SUM(AT8:AT168)</f>
        <v>0</v>
      </c>
      <c r="AU193" s="153" t="n">
        <f aca="false">SUM(AU8:AU168)</f>
        <v>284.657</v>
      </c>
      <c r="AV193" s="153" t="n">
        <f aca="false">SUM(AV8:AV168)</f>
        <v>32.6</v>
      </c>
      <c r="AW193" s="153" t="n">
        <f aca="false">SUM(AW8:AW168)</f>
        <v>286.654</v>
      </c>
      <c r="AX193" s="153" t="n">
        <f aca="false">SUM(AX8:AX168)</f>
        <v>0</v>
      </c>
      <c r="AY193" s="153" t="n">
        <f aca="false">SUM(AY8:AY168)</f>
        <v>0</v>
      </c>
      <c r="AZ193" s="153" t="n">
        <f aca="false">SUM(AZ8:AZ168)</f>
        <v>150</v>
      </c>
      <c r="BA193" s="153" t="n">
        <f aca="false">SUM(BA8:BA168)</f>
        <v>206.665</v>
      </c>
      <c r="BB193" s="153" t="n">
        <f aca="false">SUM(BB8:BB168)</f>
        <v>12.7</v>
      </c>
      <c r="BC193" s="153" t="n">
        <f aca="false">SUM(BC8:BC168)</f>
        <v>505</v>
      </c>
      <c r="BD193" s="153" t="n">
        <f aca="false">SUM(BD8:BD168)</f>
        <v>181.6</v>
      </c>
      <c r="BE193" s="153" t="n">
        <f aca="false">SUM(BE8:BE168)</f>
        <v>0</v>
      </c>
      <c r="BF193" s="153" t="n">
        <f aca="false">SUM(BF8:BF168)</f>
        <v>150</v>
      </c>
      <c r="BG193" s="153" t="n">
        <f aca="false">SUM(BG8:BG168)</f>
        <v>36.9</v>
      </c>
      <c r="BH193" s="153" t="n">
        <f aca="false">SUM(BH8:BH168)</f>
        <v>0</v>
      </c>
      <c r="BI193" s="153" t="n">
        <f aca="false">SUM(BI8:BI168)</f>
        <v>158.393</v>
      </c>
      <c r="BJ193" s="153" t="n">
        <f aca="false">SUM(BJ8:BJ168)</f>
        <v>4.853</v>
      </c>
      <c r="BK193" s="153" t="n">
        <f aca="false">SUM(BK8:BK168)</f>
        <v>250</v>
      </c>
      <c r="BL193" s="153" t="n">
        <f aca="false">SUM(BL8:BL168)</f>
        <v>0</v>
      </c>
      <c r="BM193" s="153" t="n">
        <f aca="false">SUM(BM8:BM168)</f>
        <v>25.8</v>
      </c>
      <c r="BN193" s="153" t="n">
        <f aca="false">SUM(BN8:BN168)</f>
        <v>0</v>
      </c>
      <c r="BO193" s="153" t="n">
        <f aca="false">SUM(BO8:BO168)</f>
        <v>0</v>
      </c>
      <c r="BP193" s="153" t="n">
        <f aca="false">SUM(BP8:BP168)</f>
        <v>102.75</v>
      </c>
      <c r="BQ193" s="153" t="n">
        <f aca="false">SUM(BQ8:BQ168)</f>
        <v>0</v>
      </c>
      <c r="BR193" s="153" t="n">
        <f aca="false">SUM(BR8:BR168)</f>
        <v>0</v>
      </c>
      <c r="BS193" s="153" t="n">
        <f aca="false">SUM(BS8:BS168)</f>
        <v>0</v>
      </c>
      <c r="BT193" s="153" t="n">
        <f aca="false">SUM(BT8:BT168)</f>
        <v>0</v>
      </c>
      <c r="BU193" s="153" t="n">
        <f aca="false">SUM(BU8:BU168)</f>
        <v>105</v>
      </c>
      <c r="BV193" s="153" t="n">
        <f aca="false">SUM(BV8:BV168)</f>
        <v>0</v>
      </c>
      <c r="BW193" s="153" t="n">
        <f aca="false">SUM(BW8:BW168)</f>
        <v>0</v>
      </c>
      <c r="BX193" s="153" t="n">
        <f aca="false">SUM(BX8:BX168)</f>
        <v>9.6</v>
      </c>
      <c r="BY193" s="153" t="n">
        <f aca="false">SUM(BY8:BY168)</f>
        <v>5.1</v>
      </c>
      <c r="BZ193" s="153" t="n">
        <f aca="false">SUM(BZ8:BZ168)</f>
        <v>24.4</v>
      </c>
      <c r="CA193" s="153" t="n">
        <f aca="false">SUM(CA8:CA168)</f>
        <v>73.277</v>
      </c>
      <c r="CB193" s="153" t="n">
        <f aca="false">SUM(CB8:CB168)</f>
        <v>0</v>
      </c>
      <c r="CC193" s="153" t="n">
        <f aca="false">SUM(CC8:CC168)</f>
        <v>42.979</v>
      </c>
      <c r="CD193" s="153" t="n">
        <f aca="false">SUM(CD8:CD168)</f>
        <v>0</v>
      </c>
      <c r="CE193" s="153" t="n">
        <f aca="false">SUM(CE8:CE168)</f>
        <v>0</v>
      </c>
      <c r="CF193" s="153" t="n">
        <f aca="false">SUM(CF8:CF168)</f>
        <v>0</v>
      </c>
      <c r="CG193" s="153" t="n">
        <f aca="false">SUM(CG8:CG168)</f>
        <v>0</v>
      </c>
      <c r="CH193" s="153" t="n">
        <f aca="false">SUM(CH8:CH168)</f>
        <v>0</v>
      </c>
      <c r="CI193" s="153" t="n">
        <f aca="false">SUM(CI8:CI168)</f>
        <v>0</v>
      </c>
      <c r="CJ193" s="153" t="n">
        <f aca="false">SUM(CJ8:CJ168)</f>
        <v>0</v>
      </c>
      <c r="CK193" s="153" t="n">
        <f aca="false">SUM(CK8:CK168)</f>
        <v>50.556</v>
      </c>
      <c r="CL193" s="153" t="n">
        <f aca="false">SUM(CL8:CL168)</f>
        <v>0</v>
      </c>
      <c r="CM193" s="153" t="n">
        <f aca="false">SUM(CM8:CM168)</f>
        <v>0</v>
      </c>
      <c r="CN193" s="153" t="n">
        <f aca="false">SUM(CN8:CN168)</f>
        <v>0</v>
      </c>
      <c r="CO193" s="153" t="n">
        <f aca="false">SUM(CO8:CO168)</f>
        <v>0</v>
      </c>
      <c r="CP193" s="153" t="n">
        <f aca="false">SUM(CP8:CP168)</f>
        <v>0</v>
      </c>
      <c r="CQ193" s="153" t="n">
        <f aca="false">SUM(CQ8:CQ168)</f>
        <v>0</v>
      </c>
      <c r="CR193" s="153" t="n">
        <f aca="false">SUM(CR8:CR168)</f>
        <v>0</v>
      </c>
      <c r="CS193" s="153" t="n">
        <f aca="false">SUM(CS8:CS168)</f>
        <v>0</v>
      </c>
      <c r="CT193" s="153" t="n">
        <f aca="false">SUM(CT8:CT168)</f>
        <v>0</v>
      </c>
      <c r="CU193" s="153" t="n">
        <f aca="false">SUM(CU8:CU168)</f>
        <v>0</v>
      </c>
      <c r="CV193" s="153" t="n">
        <f aca="false">SUM(CV8:CV168)</f>
        <v>0</v>
      </c>
      <c r="CW193" s="153" t="n">
        <f aca="false">SUM(CW8:CW168)</f>
        <v>0</v>
      </c>
      <c r="CX193" s="153" t="n">
        <f aca="false">SUM(CX8:CX168)</f>
        <v>0</v>
      </c>
      <c r="CY193" s="153" t="n">
        <f aca="false">SUM(CY8:CY168)</f>
        <v>0</v>
      </c>
      <c r="CZ193" s="153" t="n">
        <f aca="false">SUM(CZ8:CZ168)</f>
        <v>20</v>
      </c>
      <c r="DA193" s="153" t="n">
        <f aca="false">SUM(DA8:DA168)</f>
        <v>25</v>
      </c>
      <c r="DB193" s="153" t="n">
        <f aca="false">SUM(DB8:DB168)</f>
        <v>0</v>
      </c>
      <c r="DC193" s="153" t="n">
        <f aca="false">SUM(DC8:DC168)</f>
        <v>0</v>
      </c>
      <c r="DD193" s="153" t="n">
        <f aca="false">SUM(DD8:DD168)</f>
        <v>0</v>
      </c>
      <c r="DE193" s="153" t="n">
        <f aca="false">SUM(DE8:DE168)</f>
        <v>0.1</v>
      </c>
      <c r="DF193" s="153" t="n">
        <f aca="false">SUM(DF8:DF168)</f>
        <v>0</v>
      </c>
      <c r="DG193" s="153" t="n">
        <f aca="false">SUM(DG8:DG168)</f>
        <v>115.1</v>
      </c>
      <c r="DH193" s="153" t="n">
        <f aca="false">SUM(DH8:DH168)</f>
        <v>401.126</v>
      </c>
      <c r="DI193" s="153" t="n">
        <f aca="false">SUM(DI8:DI168)</f>
        <v>0</v>
      </c>
      <c r="DJ193" s="153" t="n">
        <f aca="false">SUM(DJ8:DJ168)</f>
        <v>0</v>
      </c>
      <c r="DK193" s="153" t="n">
        <f aca="false">SUM(DK8:DK168)</f>
        <v>0</v>
      </c>
      <c r="DL193" s="153" t="n">
        <f aca="false">SUM(DL8:DL168)</f>
        <v>75</v>
      </c>
      <c r="DM193" s="153" t="n">
        <f aca="false">SUM(DM8:DM168)</f>
        <v>0</v>
      </c>
      <c r="DN193" s="153" t="n">
        <f aca="false">SUM(DN8:DN168)</f>
        <v>0</v>
      </c>
      <c r="DO193" s="153" t="n">
        <f aca="false">SUM(DO8:DO168)</f>
        <v>0</v>
      </c>
      <c r="DP193" s="153" t="n">
        <f aca="false">SUM(DP8:DP168)</f>
        <v>0</v>
      </c>
      <c r="DQ193" s="153" t="n">
        <f aca="false">SUM(DQ8:DQ168)</f>
        <v>0</v>
      </c>
      <c r="DR193" s="153" t="n">
        <f aca="false">SUM(DR8:DR168)</f>
        <v>0</v>
      </c>
      <c r="DS193" s="153" t="n">
        <f aca="false">SUM(DS8:DS168)</f>
        <v>0</v>
      </c>
      <c r="DT193" s="153" t="n">
        <f aca="false">SUM(DT8:DT168)</f>
        <v>0</v>
      </c>
      <c r="DU193" s="153" t="n">
        <f aca="false">SUM(DU8:DU168)</f>
        <v>0</v>
      </c>
      <c r="DV193" s="153" t="n">
        <f aca="false">SUM(DV8:DV168)</f>
        <v>0</v>
      </c>
      <c r="DW193" s="153" t="n">
        <f aca="false">SUM(DW8:DW168)</f>
        <v>0</v>
      </c>
      <c r="DX193" s="153" t="n">
        <f aca="false">SUM(DX8:DX168)</f>
        <v>0</v>
      </c>
      <c r="DY193" s="153" t="n">
        <f aca="false">SUM(DY8:DY168)</f>
        <v>0</v>
      </c>
      <c r="DZ193" s="153" t="n">
        <f aca="false">SUM(DZ8:DZ168)</f>
        <v>0</v>
      </c>
      <c r="EA193" s="153" t="n">
        <f aca="false">SUM(EA8:EA168)</f>
        <v>0</v>
      </c>
      <c r="EB193" s="153" t="n">
        <f aca="false">SUM(EB8:EB168)</f>
        <v>389.956</v>
      </c>
      <c r="EC193" s="153" t="n">
        <f aca="false">SUM(EC8:EC168)</f>
        <v>0</v>
      </c>
      <c r="ED193" s="153" t="n">
        <f aca="false">SUM(ED8:ED168)</f>
        <v>0</v>
      </c>
      <c r="EE193" s="153" t="n">
        <f aca="false">SUM(EE8:EE168)</f>
        <v>0</v>
      </c>
      <c r="EF193" s="153" t="n">
        <f aca="false">SUM(EF8:EF168)</f>
        <v>0</v>
      </c>
      <c r="EG193" s="153" t="n">
        <f aca="false">SUM(EG8:EG168)</f>
        <v>0</v>
      </c>
      <c r="EH193" s="153" t="n">
        <f aca="false">SUM(EH8:EH168)</f>
        <v>0</v>
      </c>
      <c r="EI193" s="153" t="n">
        <f aca="false">SUM(EI8:EI168)</f>
        <v>0</v>
      </c>
      <c r="EJ193" s="153" t="n">
        <f aca="false">SUM(EJ8:EJ168)</f>
        <v>0</v>
      </c>
      <c r="EK193" s="153" t="n">
        <f aca="false">SUM(EK8:EK168)</f>
        <v>0</v>
      </c>
      <c r="EL193" s="153" t="n">
        <f aca="false">SUM(EL8:EL168)</f>
        <v>0</v>
      </c>
      <c r="EM193" s="153" t="n">
        <f aca="false">SUM(EM8:EM168)</f>
        <v>0</v>
      </c>
      <c r="EN193" s="153" t="n">
        <f aca="false">SUM(EN8:EN168)</f>
        <v>0</v>
      </c>
      <c r="EO193" s="153" t="n">
        <f aca="false">SUM(EO8:EO168)</f>
        <v>-61.4</v>
      </c>
      <c r="EP193" s="153" t="n">
        <f aca="false">SUM(EP8:EP168)</f>
        <v>0</v>
      </c>
      <c r="EQ193" s="153" t="n">
        <f aca="false">SUM(EQ8:EQ168)</f>
        <v>0</v>
      </c>
      <c r="ER193" s="153" t="n">
        <f aca="false">SUM(ER8:ER168)</f>
        <v>0</v>
      </c>
      <c r="ES193" s="153" t="n">
        <f aca="false">SUM(ES8:ES168)</f>
        <v>0</v>
      </c>
      <c r="ET193" s="153" t="n">
        <f aca="false">SUM(ET8:ET168)</f>
        <v>0</v>
      </c>
      <c r="EU193" s="153" t="n">
        <f aca="false">SUM(EU8:EU168)</f>
        <v>142.4</v>
      </c>
      <c r="EV193" s="153" t="n">
        <f aca="false">SUM(EV8:EV168)</f>
        <v>0</v>
      </c>
      <c r="EW193" s="153" t="n">
        <f aca="false">SUM(EW8:EW168)</f>
        <v>0</v>
      </c>
      <c r="EX193" s="153" t="n">
        <f aca="false">SUM(EX8:EX168)</f>
        <v>0</v>
      </c>
      <c r="EY193" s="153" t="n">
        <f aca="false">SUM(EY8:EY168)</f>
        <v>0</v>
      </c>
      <c r="EZ193" s="153" t="n">
        <f aca="false">SUM(EZ8:EZ168)</f>
        <v>0</v>
      </c>
      <c r="FA193" s="153" t="n">
        <f aca="false">SUM(FA8:FA168)</f>
        <v>0</v>
      </c>
      <c r="FB193" s="153" t="n">
        <f aca="false">SUM(FB8:FB168)</f>
        <v>0</v>
      </c>
      <c r="FC193" s="153" t="n">
        <f aca="false">SUM(FC8:FC168)</f>
        <v>0</v>
      </c>
      <c r="FD193" s="153" t="n">
        <f aca="false">SUM(FD8:FD168)</f>
        <v>0</v>
      </c>
      <c r="FE193" s="153" t="n">
        <f aca="false">SUM(FE8:FE168)</f>
        <v>75</v>
      </c>
      <c r="FF193" s="153" t="n">
        <f aca="false">SUM(FF8:FF168)</f>
        <v>0</v>
      </c>
      <c r="FG193" s="153" t="n">
        <f aca="false">SUM(FG8:FG168)</f>
        <v>0</v>
      </c>
      <c r="FH193" s="153" t="n">
        <f aca="false">SUM(FH8:FH168)</f>
        <v>0</v>
      </c>
      <c r="FI193" s="153" t="n">
        <f aca="false">SUM(FI8:FI168)</f>
        <v>0</v>
      </c>
      <c r="FJ193" s="153" t="n">
        <f aca="false">SUM(FJ8:FJ168)</f>
        <v>0</v>
      </c>
      <c r="FK193" s="153" t="n">
        <f aca="false">SUM(FK8:FK168)</f>
        <v>0</v>
      </c>
      <c r="FL193" s="153" t="n">
        <f aca="false">SUM(FL8:FL168)</f>
        <v>0</v>
      </c>
      <c r="FM193" s="153" t="n">
        <f aca="false">SUM(FM8:FM168)</f>
        <v>0</v>
      </c>
      <c r="FN193" s="153" t="n">
        <f aca="false">SUM(FN8:FN168)</f>
        <v>0</v>
      </c>
      <c r="FO193" s="153" t="n">
        <f aca="false">SUM(FO8:FO168)</f>
        <v>0</v>
      </c>
      <c r="FP193" s="153" t="n">
        <f aca="false">SUM(FP8:FP168)</f>
        <v>0</v>
      </c>
      <c r="FQ193" s="153" t="n">
        <f aca="false">SUM(FQ8:FQ168)</f>
        <v>0</v>
      </c>
      <c r="FR193" s="153" t="n">
        <f aca="false">SUM(FR8:FR168)</f>
        <v>0</v>
      </c>
      <c r="FS193" s="153" t="n">
        <f aca="false">SUM(FS8:FS168)</f>
        <v>0</v>
      </c>
      <c r="FT193" s="153" t="n">
        <f aca="false">SUM(FT8:FT168)</f>
        <v>0</v>
      </c>
      <c r="FU193" s="153" t="n">
        <f aca="false">SUM(FU8:FU168)</f>
        <v>0</v>
      </c>
      <c r="FV193" s="153" t="n">
        <f aca="false">SUM(FV8:FV168)</f>
        <v>0</v>
      </c>
      <c r="FW193" s="153" t="n">
        <f aca="false">SUM(FW8:FW168)</f>
        <v>0</v>
      </c>
      <c r="FX193" s="153" t="n">
        <f aca="false">SUM(FX8:FX168)</f>
        <v>0</v>
      </c>
      <c r="FY193" s="153" t="n">
        <f aca="false">SUM(FY8:FY168)</f>
        <v>0</v>
      </c>
      <c r="FZ193" s="153" t="n">
        <f aca="false">SUM(FZ8:FZ168)</f>
        <v>0</v>
      </c>
      <c r="GA193" s="153" t="n">
        <f aca="false">SUM(GA8:GA168)</f>
        <v>0</v>
      </c>
      <c r="GB193" s="153" t="n">
        <f aca="false">SUM(GB8:GB168)</f>
        <v>567.75</v>
      </c>
      <c r="GC193" s="13"/>
      <c r="GD193" s="13"/>
      <c r="GE193" s="13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  <c r="IW193" s="1"/>
    </row>
    <row r="194" customFormat="false" ht="13.5" hidden="false" customHeight="false" outlineLevel="0" collapsed="false">
      <c r="A194" s="147"/>
      <c r="B194" s="26"/>
      <c r="C194" s="1"/>
      <c r="D194" s="1"/>
      <c r="E194" s="1"/>
      <c r="F194" s="1"/>
      <c r="G194" s="1"/>
      <c r="H194" s="145"/>
      <c r="I194" s="137"/>
      <c r="J194" s="137"/>
      <c r="K194" s="1"/>
      <c r="L194" s="145"/>
      <c r="M194" s="1"/>
      <c r="N194" s="1"/>
      <c r="O194" s="1"/>
      <c r="P194" s="1"/>
      <c r="Q194" s="145"/>
      <c r="R194" s="137"/>
      <c r="S194" s="26"/>
      <c r="T194" s="137"/>
      <c r="U194" s="129"/>
      <c r="V194" s="1"/>
      <c r="W194" s="145"/>
      <c r="X194" s="137" t="n">
        <f aca="false">X193-X182-X187-X190-X191</f>
        <v>0</v>
      </c>
      <c r="Y194" s="137" t="n">
        <f aca="false">SUM(Y8:Y168)-Y193</f>
        <v>0</v>
      </c>
      <c r="Z194" s="137" t="n">
        <f aca="false">Z193-Z182-Z187-Z190-Z191</f>
        <v>0</v>
      </c>
      <c r="AA194" s="137" t="n">
        <f aca="false">AA193-AA182-AA187-AA190-AA191</f>
        <v>0</v>
      </c>
      <c r="AB194" s="137" t="n">
        <f aca="false">AB193-AB182-AB187-AB190-AB191</f>
        <v>0</v>
      </c>
      <c r="AC194" s="137" t="n">
        <f aca="false">AC193-AC182-AC187-AC190-AC191</f>
        <v>0</v>
      </c>
      <c r="AD194" s="137" t="n">
        <f aca="false">AD193-AD182-AD187-AD190-AD191</f>
        <v>0</v>
      </c>
      <c r="AE194" s="137" t="n">
        <f aca="false">AE193-AE182-AE187-AE190-AE191</f>
        <v>0</v>
      </c>
      <c r="AF194" s="137" t="n">
        <f aca="false">AF193-AF182-AF187-AF190-AF191</f>
        <v>0</v>
      </c>
      <c r="AG194" s="137" t="n">
        <f aca="false">AG193-AG182-AG187-AG190-AG191</f>
        <v>0</v>
      </c>
      <c r="AH194" s="137" t="n">
        <f aca="false">AH193-AH182-AH187-AH190-AH191</f>
        <v>0</v>
      </c>
      <c r="AI194" s="137" t="n">
        <f aca="false">AI193-AI182-AI187-AI190-AI191</f>
        <v>0</v>
      </c>
      <c r="AJ194" s="137" t="n">
        <f aca="false">AJ193-AJ182-AJ187-AJ190-AJ191</f>
        <v>0</v>
      </c>
      <c r="AK194" s="137" t="n">
        <f aca="false">AK193-AK182-AK187-AK190-AK191</f>
        <v>15</v>
      </c>
      <c r="AL194" s="137" t="n">
        <f aca="false">AL193-AL182-AL187-AL190-AL191</f>
        <v>0</v>
      </c>
      <c r="AM194" s="137" t="n">
        <f aca="false">AM193-AM182-AM187-AM190-AM191</f>
        <v>0</v>
      </c>
      <c r="AN194" s="137" t="n">
        <f aca="false">AN193-AN182-AN187-AN190-AN191</f>
        <v>0</v>
      </c>
      <c r="AO194" s="137" t="n">
        <f aca="false">AO193-AO182-AO187-AO190-AO191</f>
        <v>677.413068</v>
      </c>
      <c r="AP194" s="137" t="n">
        <f aca="false">AP193-AP182-AP187-AP190-AP191</f>
        <v>0</v>
      </c>
      <c r="AQ194" s="137" t="n">
        <f aca="false">AQ193-AQ182-AQ187-AQ190-AQ191</f>
        <v>-6.13398221105399E-015</v>
      </c>
      <c r="AR194" s="137" t="n">
        <f aca="false">AR193-AR182-AR187-AR190-AR191</f>
        <v>0</v>
      </c>
      <c r="AS194" s="137" t="n">
        <f aca="false">AS193-AS182-AS187-AS190-AS191</f>
        <v>0</v>
      </c>
      <c r="AT194" s="137" t="n">
        <f aca="false">AT193-AT182-AT187-AT190-AT191</f>
        <v>0</v>
      </c>
      <c r="AU194" s="137" t="n">
        <f aca="false">AU193-AU182-AU187-AU190-AU191</f>
        <v>0</v>
      </c>
      <c r="AV194" s="137" t="n">
        <f aca="false">AV193-AV182-AV187-AV190-AV191</f>
        <v>0</v>
      </c>
      <c r="AW194" s="137" t="n">
        <f aca="false">AW193-AW182-AW187-AW190-AW191</f>
        <v>0</v>
      </c>
      <c r="AX194" s="137" t="n">
        <f aca="false">AX193-AX182-AX187-AX190-AX191</f>
        <v>0</v>
      </c>
      <c r="AY194" s="137" t="n">
        <f aca="false">AY193-AY182-AY187-AY190-AY191</f>
        <v>0</v>
      </c>
      <c r="AZ194" s="137" t="n">
        <f aca="false">AZ193-AZ182-AZ187-AZ190-AZ191</f>
        <v>0</v>
      </c>
      <c r="BA194" s="137" t="n">
        <f aca="false">BA193-BA182-BA187-BA190-BA191</f>
        <v>0</v>
      </c>
      <c r="BB194" s="137" t="n">
        <f aca="false">BB193-BB182-BB187-BB190-BB191</f>
        <v>0</v>
      </c>
      <c r="BC194" s="137" t="n">
        <f aca="false">BC193-BC182-BC187-BC190-BC191</f>
        <v>0</v>
      </c>
      <c r="BD194" s="137" t="n">
        <f aca="false">BD193-BD182-BD187-BD190-BD191</f>
        <v>0</v>
      </c>
      <c r="BE194" s="137" t="n">
        <f aca="false">BE193-BE182-BE187-BE190-BE191</f>
        <v>0</v>
      </c>
      <c r="BF194" s="137" t="n">
        <f aca="false">BF193-BF182-BF187-BF190-BF191</f>
        <v>0</v>
      </c>
      <c r="BG194" s="137" t="n">
        <f aca="false">BG193-BG182-BG187-BG190-BG191</f>
        <v>0</v>
      </c>
      <c r="BH194" s="137" t="n">
        <f aca="false">BH193-BH182-BH187-BH190-BH191</f>
        <v>0</v>
      </c>
      <c r="BI194" s="137" t="n">
        <f aca="false">BI193-BI182-BI187-BI190-BI191</f>
        <v>0</v>
      </c>
      <c r="BJ194" s="137" t="n">
        <f aca="false">BJ193-BJ182-BJ187-BJ190-BJ191</f>
        <v>0</v>
      </c>
      <c r="BK194" s="137" t="n">
        <f aca="false">BK193-BK182-BK187-BK190-BK191</f>
        <v>0</v>
      </c>
      <c r="BL194" s="137" t="n">
        <f aca="false">BL193-BL182-BL187-BL190-BL191</f>
        <v>0</v>
      </c>
      <c r="BM194" s="137" t="n">
        <f aca="false">BM193-BM182-BM187-BM190-BM191</f>
        <v>0</v>
      </c>
      <c r="BN194" s="137" t="n">
        <f aca="false">BN193-BN182-BN187-BN190-BN191</f>
        <v>0</v>
      </c>
      <c r="BO194" s="137" t="n">
        <f aca="false">BO193-BO182-BO187-BO190-BO191</f>
        <v>0</v>
      </c>
      <c r="BP194" s="137" t="n">
        <f aca="false">BP193-BP182-BP187-BP190-BP191</f>
        <v>0</v>
      </c>
      <c r="BQ194" s="137" t="n">
        <f aca="false">BQ193-BQ182-BQ187-BQ190-BQ191</f>
        <v>0</v>
      </c>
      <c r="BR194" s="137" t="n">
        <f aca="false">BR193-BR182-BR187-BR190-BR191</f>
        <v>0</v>
      </c>
      <c r="BS194" s="137" t="n">
        <f aca="false">BS193-BS182-BS187-BS190-BS191</f>
        <v>0</v>
      </c>
      <c r="BT194" s="137" t="n">
        <f aca="false">BT193-BT182-BT187-BT190-BT191</f>
        <v>0</v>
      </c>
      <c r="BU194" s="137" t="n">
        <f aca="false">BU193-BU182-BU187-BU190-BU191</f>
        <v>0</v>
      </c>
      <c r="BV194" s="137" t="n">
        <f aca="false">BV193-BV182-BV187-BV190-BV191</f>
        <v>0</v>
      </c>
      <c r="BW194" s="137" t="n">
        <f aca="false">BW193-BW182-BW187-BW190-BW191</f>
        <v>0</v>
      </c>
      <c r="BX194" s="137" t="n">
        <f aca="false">BX193-BX182-BX187-BX190-BX191</f>
        <v>0</v>
      </c>
      <c r="BY194" s="137" t="n">
        <f aca="false">BY193-BY182-BY187-BY190-BY191</f>
        <v>0</v>
      </c>
      <c r="BZ194" s="137" t="n">
        <f aca="false">BZ193-BZ182-BZ187-BZ190-BZ191</f>
        <v>0</v>
      </c>
      <c r="CA194" s="137" t="n">
        <f aca="false">CA193-CA182-CA187-CA190-CA191</f>
        <v>0</v>
      </c>
      <c r="CB194" s="137" t="n">
        <f aca="false">CB193-CB182-CB187-CB190-CB191</f>
        <v>0</v>
      </c>
      <c r="CC194" s="137" t="n">
        <f aca="false">CC193-CC182-CC187-CC190-CC191</f>
        <v>0</v>
      </c>
      <c r="CD194" s="137" t="n">
        <f aca="false">CD193-CD182-CD187-CD190-CD191</f>
        <v>0</v>
      </c>
      <c r="CE194" s="137" t="n">
        <f aca="false">CE193-CE182-CE187-CE190-CE191</f>
        <v>0</v>
      </c>
      <c r="CF194" s="137" t="n">
        <f aca="false">CF193-CF182-CF187-CF190-CF191</f>
        <v>0</v>
      </c>
      <c r="CG194" s="137" t="n">
        <f aca="false">CG193-CG182-CG187-CG190-CG191</f>
        <v>0</v>
      </c>
      <c r="CH194" s="137" t="n">
        <f aca="false">CH193-CH182-CH187-CH190-CH191</f>
        <v>0</v>
      </c>
      <c r="CI194" s="137" t="n">
        <f aca="false">CI193-CI182-CI187-CI190-CI191</f>
        <v>0</v>
      </c>
      <c r="CJ194" s="137" t="n">
        <f aca="false">CJ193-CJ182-CJ187-CJ190-CJ191</f>
        <v>0</v>
      </c>
      <c r="CK194" s="137" t="n">
        <f aca="false">CK193-CK182-CK187-CK190-CK191</f>
        <v>0</v>
      </c>
      <c r="CL194" s="137" t="n">
        <f aca="false">CL193-CL182-CL187-CL190-CL191</f>
        <v>0</v>
      </c>
      <c r="CM194" s="137" t="n">
        <f aca="false">CM193-CM182-CM187-CM190-CM191</f>
        <v>0</v>
      </c>
      <c r="CN194" s="137" t="n">
        <f aca="false">CN193-CN182-CN187-CN190-CN191</f>
        <v>0</v>
      </c>
      <c r="CO194" s="137" t="n">
        <f aca="false">CO193-CO182-CO187-CO190-CO191</f>
        <v>0</v>
      </c>
      <c r="CP194" s="137" t="n">
        <f aca="false">CP193-CP182-CP187-CP190-CP191</f>
        <v>0</v>
      </c>
      <c r="CQ194" s="137" t="n">
        <f aca="false">CQ193-CQ182-CQ187-CQ190-CQ191</f>
        <v>0</v>
      </c>
      <c r="CR194" s="137" t="n">
        <f aca="false">CR193-CR182-CR187-CR190-CR191</f>
        <v>0</v>
      </c>
      <c r="CS194" s="137" t="n">
        <f aca="false">CS193-CS182-CS187-CS190-CS191</f>
        <v>0</v>
      </c>
      <c r="CT194" s="137" t="n">
        <f aca="false">CT193-CT182-CT187-CT190-CT191</f>
        <v>0</v>
      </c>
      <c r="CU194" s="137" t="n">
        <f aca="false">CU193-CU182-CU187-CU190-CU191</f>
        <v>0</v>
      </c>
      <c r="CV194" s="137" t="n">
        <f aca="false">CV193-CV182-CV187-CV190-CV191</f>
        <v>0</v>
      </c>
      <c r="CW194" s="137" t="n">
        <f aca="false">CW193-CW182-CW187-CW190-CW191</f>
        <v>0</v>
      </c>
      <c r="CX194" s="137" t="n">
        <f aca="false">CX193-CX182-CX187-CX190-CX191</f>
        <v>0</v>
      </c>
      <c r="CY194" s="137" t="n">
        <f aca="false">CY193-CY182-CY187-CY190-CY191</f>
        <v>0</v>
      </c>
      <c r="CZ194" s="137" t="n">
        <f aca="false">CZ193-CZ182-CZ187-CZ190-CZ191</f>
        <v>0</v>
      </c>
      <c r="DA194" s="137" t="n">
        <f aca="false">DA193-DA182-DA187-DA190-DA191</f>
        <v>0</v>
      </c>
      <c r="DB194" s="137" t="n">
        <f aca="false">DB193-DB182-DB187-DB190-DB191</f>
        <v>0</v>
      </c>
      <c r="DC194" s="137" t="n">
        <f aca="false">DC193-DC182-DC187-DC190-DC191</f>
        <v>0</v>
      </c>
      <c r="DD194" s="137" t="n">
        <f aca="false">DD193-DD182-DD187-DD190-DD191</f>
        <v>0</v>
      </c>
      <c r="DE194" s="137" t="n">
        <f aca="false">DE193-DE182-DE187-DE190-DE191</f>
        <v>0</v>
      </c>
      <c r="DF194" s="137" t="n">
        <f aca="false">DF193-DF182-DF187-DF190-DF191</f>
        <v>0</v>
      </c>
      <c r="DG194" s="137" t="n">
        <f aca="false">DG193-DG182-DG187-DG190-DG191</f>
        <v>0</v>
      </c>
      <c r="DH194" s="137" t="n">
        <f aca="false">DH193-DH182-DH187-DH190-DH191</f>
        <v>0</v>
      </c>
      <c r="DI194" s="137" t="n">
        <f aca="false">DI193-DI182-DI187-DI190-DI191</f>
        <v>0</v>
      </c>
      <c r="DJ194" s="137" t="n">
        <f aca="false">DJ193-DJ182-DJ187-DJ190-DJ191</f>
        <v>0</v>
      </c>
      <c r="DK194" s="137" t="n">
        <f aca="false">DK193-DK182-DK187-DK190-DK191</f>
        <v>0</v>
      </c>
      <c r="DL194" s="137" t="n">
        <f aca="false">DL193-DL182-DL187-DL190-DL191</f>
        <v>0</v>
      </c>
      <c r="DM194" s="137" t="n">
        <f aca="false">DM193-DM182-DM187-DM190-DM191</f>
        <v>0</v>
      </c>
      <c r="DN194" s="137" t="n">
        <f aca="false">DN193-DN182-DN187-DN190-DN191</f>
        <v>0</v>
      </c>
      <c r="DO194" s="137" t="n">
        <f aca="false">DO193-DO182-DO187-DO190-DO191</f>
        <v>0</v>
      </c>
      <c r="DP194" s="137" t="n">
        <f aca="false">DP193-DP182-DP187-DP190-DP191</f>
        <v>0</v>
      </c>
      <c r="DQ194" s="137" t="n">
        <f aca="false">DQ193-DQ182-DQ187-DQ190-DQ191</f>
        <v>0</v>
      </c>
      <c r="DR194" s="137" t="n">
        <f aca="false">DR193-DR182-DR187-DR190-DR191</f>
        <v>0</v>
      </c>
      <c r="DS194" s="137" t="n">
        <f aca="false">DS193-DS182-DS187-DS190-DS191</f>
        <v>0</v>
      </c>
      <c r="DT194" s="137" t="n">
        <f aca="false">DT193-DT182-DT187-DT190-DT191</f>
        <v>0</v>
      </c>
      <c r="DU194" s="137" t="n">
        <f aca="false">DU193-DU182-DU187-DU190-DU191</f>
        <v>0</v>
      </c>
      <c r="DV194" s="137" t="n">
        <f aca="false">DV193-DV182-DV187-DV190-DV191</f>
        <v>0</v>
      </c>
      <c r="DW194" s="137" t="n">
        <f aca="false">DW193-DW182-DW187-DW190-DW191</f>
        <v>0</v>
      </c>
      <c r="DX194" s="137" t="n">
        <f aca="false">DX193-DX182-DX187-DX190-DX191</f>
        <v>0</v>
      </c>
      <c r="DY194" s="137" t="n">
        <f aca="false">DY193-DY182-DY187-DY190-DY191</f>
        <v>0</v>
      </c>
      <c r="DZ194" s="137" t="n">
        <f aca="false">DZ193-DZ182-DZ187-DZ190-DZ191</f>
        <v>0</v>
      </c>
      <c r="EA194" s="137" t="n">
        <f aca="false">EA193-EA182-EA187-EA190-EA191</f>
        <v>0</v>
      </c>
      <c r="EB194" s="137" t="n">
        <f aca="false">EB193-EB182-EB187-EB190-EB191</f>
        <v>0</v>
      </c>
      <c r="EC194" s="137" t="n">
        <f aca="false">EC193-EC182-EC187-EC190-EC191</f>
        <v>0</v>
      </c>
      <c r="ED194" s="137" t="n">
        <f aca="false">ED193-ED182-ED187-ED190-ED191</f>
        <v>0</v>
      </c>
      <c r="EE194" s="137" t="n">
        <f aca="false">EE193-EE182-EE187-EE190-EE191</f>
        <v>0</v>
      </c>
      <c r="EF194" s="137" t="n">
        <f aca="false">EF193-EF182-EF187-EF190-EF191</f>
        <v>0</v>
      </c>
      <c r="EG194" s="137" t="n">
        <f aca="false">EG193-EG182-EG187-EG190-EG191</f>
        <v>0</v>
      </c>
      <c r="EH194" s="137" t="n">
        <f aca="false">EH193-EH182-EH187-EH190-EH191</f>
        <v>0</v>
      </c>
      <c r="EI194" s="137" t="n">
        <f aca="false">EI193-EI182-EI187-EI190-EI191</f>
        <v>0</v>
      </c>
      <c r="EJ194" s="137" t="n">
        <f aca="false">EJ193-EJ182-EJ187-EJ190-EJ191</f>
        <v>0</v>
      </c>
      <c r="EK194" s="137" t="n">
        <f aca="false">EK193-EK182-EK187-EK190-EK191</f>
        <v>0</v>
      </c>
      <c r="EL194" s="137" t="n">
        <f aca="false">EL193-EL182-EL187-EL190-EL191</f>
        <v>0</v>
      </c>
      <c r="EM194" s="137" t="n">
        <f aca="false">EM193-EM182-EM187-EM190-EM191</f>
        <v>0</v>
      </c>
      <c r="EN194" s="137" t="n">
        <f aca="false">EN193-EN182-EN187-EN190-EN191</f>
        <v>0</v>
      </c>
      <c r="EO194" s="137" t="n">
        <f aca="false">EO193-EO182-EO187-EO190-EO191</f>
        <v>0</v>
      </c>
      <c r="EP194" s="137" t="n">
        <f aca="false">EP193-EP182-EP187-EP190-EP191</f>
        <v>0</v>
      </c>
      <c r="EQ194" s="137" t="n">
        <f aca="false">EQ193-EQ182-EQ187-EQ190-EQ191</f>
        <v>0</v>
      </c>
      <c r="ER194" s="137" t="n">
        <f aca="false">ER193-ER182-ER187-ER190-ER191</f>
        <v>0</v>
      </c>
      <c r="ES194" s="137" t="n">
        <f aca="false">ES193-ES182-ES187-ES190-ES191</f>
        <v>0</v>
      </c>
      <c r="ET194" s="137" t="n">
        <f aca="false">ET193-ET182-ET187-ET190-ET191</f>
        <v>0</v>
      </c>
      <c r="EU194" s="137" t="n">
        <f aca="false">EU193-EU182-EU187-EU190-EU191</f>
        <v>0</v>
      </c>
      <c r="EV194" s="137" t="n">
        <f aca="false">EV193-EV182-EV187-EV190-EV191</f>
        <v>0</v>
      </c>
      <c r="EW194" s="137" t="n">
        <f aca="false">EW193-EW182-EW187-EW190-EW191</f>
        <v>0</v>
      </c>
      <c r="EX194" s="137" t="n">
        <f aca="false">EX193-EX182-EX187-EX190-EX191</f>
        <v>0</v>
      </c>
      <c r="EY194" s="137" t="n">
        <f aca="false">EY193-EY182-EY187-EY190-EY191</f>
        <v>0</v>
      </c>
      <c r="EZ194" s="137" t="n">
        <f aca="false">EZ193-EZ182-EZ187-EZ190-EZ191</f>
        <v>0</v>
      </c>
      <c r="FA194" s="137" t="n">
        <f aca="false">FA193-FA182-FA187-FA190-FA191</f>
        <v>0</v>
      </c>
      <c r="FB194" s="137" t="n">
        <f aca="false">FB193-FB182-FB187-FB190-FB191</f>
        <v>0</v>
      </c>
      <c r="FC194" s="137" t="n">
        <f aca="false">FC193-FC182-FC187-FC190-FC191</f>
        <v>0</v>
      </c>
      <c r="FD194" s="137" t="n">
        <f aca="false">FD193-FD182-FD187-FD190-FD191</f>
        <v>0</v>
      </c>
      <c r="FE194" s="137" t="n">
        <f aca="false">FE193-FE182-FE187-FE190-FE191</f>
        <v>0</v>
      </c>
      <c r="FF194" s="137" t="n">
        <f aca="false">FF193-FF182-FF187-FF190-FF191</f>
        <v>0</v>
      </c>
      <c r="FG194" s="137" t="n">
        <f aca="false">FG193-FG182-FG187-FG190-FG191</f>
        <v>0</v>
      </c>
      <c r="FH194" s="137" t="n">
        <f aca="false">FH193-FH182-FH187-FH190-FH191</f>
        <v>0</v>
      </c>
      <c r="FI194" s="137" t="n">
        <f aca="false">FI193-FI182-FI187-FI190-FI191</f>
        <v>0</v>
      </c>
      <c r="FJ194" s="137" t="n">
        <f aca="false">FJ193-FJ182-FJ187-FJ190-FJ191</f>
        <v>0</v>
      </c>
      <c r="FK194" s="137" t="n">
        <f aca="false">FK193-FK182-FK187-FK190-FK191</f>
        <v>0</v>
      </c>
      <c r="FL194" s="137" t="n">
        <f aca="false">FL193-FL182-FL187-FL190-FL191</f>
        <v>0</v>
      </c>
      <c r="FM194" s="137" t="n">
        <f aca="false">FM193-FM182-FM187-FM190-FM191</f>
        <v>0</v>
      </c>
      <c r="FN194" s="137" t="n">
        <f aca="false">FN193-FN182-FN187-FN190-FN191</f>
        <v>0</v>
      </c>
      <c r="FO194" s="137" t="n">
        <f aca="false">FO193-FO182-FO187-FO190-FO191</f>
        <v>0</v>
      </c>
      <c r="FP194" s="137" t="n">
        <f aca="false">FP193-FP182-FP187-FP190-FP191</f>
        <v>0</v>
      </c>
      <c r="FQ194" s="137" t="n">
        <f aca="false">FQ193-FQ182-FQ187-FQ190-FQ191</f>
        <v>0</v>
      </c>
      <c r="FR194" s="137" t="n">
        <f aca="false">FR193-FR182-FR187-FR190-FR191</f>
        <v>0</v>
      </c>
      <c r="FS194" s="137" t="n">
        <f aca="false">FS193-FS182-FS187-FS190-FS191</f>
        <v>0</v>
      </c>
      <c r="FT194" s="137" t="n">
        <f aca="false">FT193-FT182-FT187-FT190-FT191</f>
        <v>0</v>
      </c>
      <c r="FU194" s="137" t="n">
        <f aca="false">FU193-FU182-FU187-FU190-FU191</f>
        <v>0</v>
      </c>
      <c r="FV194" s="137" t="n">
        <f aca="false">FV193-FV182-FV187-FV190-FV191</f>
        <v>0</v>
      </c>
      <c r="FW194" s="137" t="n">
        <f aca="false">FW193-FW182-FW187-FW190-FW191</f>
        <v>0</v>
      </c>
      <c r="FX194" s="137" t="n">
        <f aca="false">FX193-FX182-FX187-FX190-FX191</f>
        <v>0</v>
      </c>
      <c r="FY194" s="137" t="n">
        <f aca="false">FY193-FY182-FY187-FY190-FY191</f>
        <v>0</v>
      </c>
      <c r="FZ194" s="137" t="n">
        <f aca="false">FZ193-FZ182-FZ187-FZ190-FZ191</f>
        <v>0</v>
      </c>
      <c r="GA194" s="137" t="n">
        <f aca="false">GA193-GA182-GA187-GA190-GA191</f>
        <v>0</v>
      </c>
      <c r="GB194" s="137" t="n">
        <f aca="false">GB193-GB182-GB187-GB190-GB191</f>
        <v>0</v>
      </c>
      <c r="GC194" s="137"/>
      <c r="GD194" s="137" t="n">
        <f aca="false">+GD192+GD185</f>
        <v>19916.492258</v>
      </c>
      <c r="GE194" s="137" t="n">
        <f aca="false">+GE192+GE185</f>
        <v>10260.199629</v>
      </c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  <c r="IW194" s="1"/>
    </row>
    <row r="195" customFormat="false" ht="12.75" hidden="false" customHeight="false" outlineLevel="0" collapsed="false">
      <c r="H195" s="145"/>
      <c r="I195" s="154"/>
      <c r="J195" s="155"/>
      <c r="Q195" s="145"/>
      <c r="S195" s="48"/>
      <c r="T195" s="154"/>
      <c r="U195" s="129"/>
      <c r="W195" s="145"/>
      <c r="X195" s="137"/>
      <c r="Y195" s="137"/>
      <c r="Z195" s="137"/>
      <c r="AA195" s="137"/>
      <c r="AB195" s="137"/>
      <c r="AC195" s="137"/>
      <c r="AD195" s="137"/>
      <c r="AE195" s="137"/>
      <c r="AF195" s="137"/>
      <c r="AG195" s="137"/>
      <c r="AH195" s="137"/>
      <c r="AI195" s="137"/>
      <c r="AJ195" s="137"/>
      <c r="AK195" s="137"/>
      <c r="AL195" s="137"/>
      <c r="AM195" s="137"/>
      <c r="AN195" s="137"/>
      <c r="AO195" s="137"/>
      <c r="AP195" s="137"/>
      <c r="AQ195" s="137"/>
      <c r="AR195" s="137"/>
      <c r="AS195" s="137"/>
      <c r="AT195" s="137"/>
      <c r="AU195" s="137"/>
      <c r="AV195" s="137"/>
      <c r="AW195" s="137"/>
      <c r="AX195" s="137"/>
      <c r="AY195" s="137"/>
      <c r="AZ195" s="137"/>
      <c r="BA195" s="137"/>
      <c r="BB195" s="137"/>
      <c r="BC195" s="137"/>
      <c r="BD195" s="137"/>
      <c r="BE195" s="137"/>
      <c r="BF195" s="137"/>
      <c r="BG195" s="137"/>
      <c r="BH195" s="137"/>
      <c r="BI195" s="137"/>
      <c r="BJ195" s="137"/>
      <c r="BK195" s="137"/>
      <c r="BL195" s="137"/>
      <c r="BM195" s="137"/>
      <c r="BN195" s="137"/>
      <c r="BO195" s="137"/>
      <c r="BP195" s="137"/>
      <c r="BQ195" s="137"/>
      <c r="BR195" s="137"/>
      <c r="BS195" s="137"/>
      <c r="BT195" s="137"/>
      <c r="BU195" s="137"/>
      <c r="BV195" s="137"/>
      <c r="BW195" s="137"/>
      <c r="BX195" s="137"/>
      <c r="BY195" s="137"/>
      <c r="BZ195" s="137"/>
      <c r="CA195" s="137"/>
      <c r="CB195" s="137"/>
      <c r="CC195" s="137"/>
      <c r="CD195" s="137"/>
      <c r="CE195" s="137"/>
      <c r="CF195" s="137"/>
      <c r="CG195" s="137"/>
      <c r="CH195" s="137"/>
      <c r="CI195" s="137"/>
      <c r="CJ195" s="137"/>
      <c r="CK195" s="137"/>
      <c r="CL195" s="137"/>
      <c r="CM195" s="137"/>
      <c r="CN195" s="137"/>
      <c r="CO195" s="137"/>
      <c r="CP195" s="137"/>
      <c r="CQ195" s="137"/>
      <c r="CR195" s="137"/>
      <c r="CS195" s="137"/>
      <c r="CT195" s="137"/>
      <c r="CU195" s="137"/>
      <c r="CV195" s="137"/>
      <c r="CW195" s="137"/>
      <c r="CX195" s="137"/>
      <c r="CY195" s="137"/>
      <c r="CZ195" s="137"/>
      <c r="DA195" s="137"/>
      <c r="DB195" s="137"/>
      <c r="DC195" s="137"/>
      <c r="DD195" s="137"/>
      <c r="DE195" s="137"/>
      <c r="DF195" s="137"/>
      <c r="DG195" s="137"/>
      <c r="DH195" s="137"/>
      <c r="DI195" s="137"/>
      <c r="DJ195" s="137"/>
      <c r="DK195" s="137"/>
      <c r="DL195" s="137"/>
      <c r="DM195" s="137"/>
      <c r="DN195" s="137"/>
      <c r="DO195" s="137"/>
      <c r="DP195" s="137"/>
      <c r="DQ195" s="137"/>
      <c r="DR195" s="137"/>
      <c r="DS195" s="137"/>
      <c r="DT195" s="137"/>
      <c r="DU195" s="137"/>
      <c r="DV195" s="137"/>
      <c r="DW195" s="137"/>
      <c r="DX195" s="137"/>
      <c r="DY195" s="137"/>
      <c r="DZ195" s="137"/>
      <c r="EA195" s="137"/>
      <c r="EB195" s="137"/>
      <c r="EC195" s="137"/>
      <c r="ED195" s="137"/>
      <c r="EE195" s="137"/>
      <c r="EF195" s="137"/>
      <c r="EG195" s="137"/>
      <c r="EH195" s="137"/>
      <c r="EI195" s="137"/>
      <c r="EJ195" s="137"/>
      <c r="EK195" s="137"/>
      <c r="EL195" s="137"/>
      <c r="EM195" s="137"/>
      <c r="EN195" s="137"/>
      <c r="EO195" s="137"/>
      <c r="EP195" s="137"/>
      <c r="EQ195" s="137"/>
      <c r="ER195" s="137"/>
      <c r="ES195" s="137"/>
      <c r="ET195" s="137"/>
      <c r="EU195" s="137"/>
      <c r="EV195" s="137"/>
      <c r="EW195" s="137"/>
      <c r="EX195" s="137"/>
      <c r="EY195" s="137"/>
      <c r="EZ195" s="137"/>
      <c r="FA195" s="137"/>
      <c r="FB195" s="137"/>
      <c r="FC195" s="137"/>
      <c r="FD195" s="137"/>
      <c r="FE195" s="137"/>
      <c r="FF195" s="137"/>
      <c r="FG195" s="137"/>
      <c r="FH195" s="137"/>
      <c r="FI195" s="137"/>
      <c r="FJ195" s="137"/>
      <c r="FK195" s="137"/>
      <c r="FL195" s="137"/>
      <c r="FM195" s="137"/>
      <c r="FN195" s="137"/>
      <c r="FO195" s="137"/>
      <c r="FP195" s="137"/>
      <c r="FQ195" s="137"/>
      <c r="FR195" s="137"/>
      <c r="FS195" s="137"/>
      <c r="FT195" s="137"/>
      <c r="FU195" s="137"/>
      <c r="FV195" s="137"/>
      <c r="FW195" s="137"/>
      <c r="FX195" s="137"/>
      <c r="FY195" s="137"/>
      <c r="FZ195" s="137"/>
      <c r="GA195" s="137"/>
      <c r="GB195" s="137"/>
      <c r="GC195" s="137"/>
      <c r="GD195" s="137"/>
      <c r="GE195" s="137"/>
    </row>
    <row r="196" customFormat="false" ht="12.75" hidden="false" customHeight="false" outlineLevel="0" collapsed="false">
      <c r="Q196" s="145"/>
      <c r="S196" s="156"/>
      <c r="T196" s="154"/>
      <c r="U196" s="129"/>
      <c r="V196" s="144"/>
      <c r="W196" s="157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  <c r="DW196" s="13"/>
      <c r="DX196" s="13"/>
      <c r="DY196" s="13"/>
      <c r="DZ196" s="13"/>
      <c r="EA196" s="13"/>
      <c r="EB196" s="13"/>
      <c r="EC196" s="13"/>
      <c r="ED196" s="13"/>
      <c r="EE196" s="13"/>
      <c r="EF196" s="13"/>
      <c r="EG196" s="13"/>
      <c r="EH196" s="13"/>
      <c r="EI196" s="13"/>
      <c r="EJ196" s="13"/>
      <c r="EK196" s="13"/>
      <c r="EL196" s="13"/>
      <c r="EM196" s="13"/>
      <c r="EN196" s="13"/>
      <c r="EO196" s="13"/>
      <c r="EP196" s="13"/>
      <c r="EQ196" s="13"/>
      <c r="ER196" s="13"/>
      <c r="ES196" s="13"/>
      <c r="ET196" s="13"/>
      <c r="EU196" s="13"/>
      <c r="EV196" s="13"/>
      <c r="EW196" s="13"/>
      <c r="EX196" s="13"/>
      <c r="EY196" s="13"/>
      <c r="EZ196" s="13"/>
      <c r="FA196" s="13"/>
      <c r="FB196" s="13"/>
      <c r="FC196" s="13"/>
      <c r="FD196" s="13"/>
      <c r="FE196" s="13"/>
      <c r="FF196" s="13"/>
      <c r="FG196" s="13"/>
      <c r="FH196" s="13"/>
      <c r="FI196" s="13"/>
      <c r="FJ196" s="13"/>
      <c r="FK196" s="13"/>
      <c r="FL196" s="13"/>
      <c r="FM196" s="13"/>
      <c r="FN196" s="13"/>
      <c r="FO196" s="13"/>
      <c r="FP196" s="13"/>
      <c r="FQ196" s="13"/>
      <c r="FR196" s="13"/>
      <c r="FS196" s="13"/>
      <c r="FT196" s="13"/>
      <c r="FU196" s="13"/>
      <c r="FV196" s="13"/>
      <c r="FW196" s="13"/>
      <c r="FX196" s="13"/>
      <c r="FY196" s="13"/>
      <c r="FZ196" s="13"/>
      <c r="GA196" s="13"/>
      <c r="GB196" s="13"/>
      <c r="GC196" s="144"/>
      <c r="GD196" s="144"/>
      <c r="GE196" s="144"/>
      <c r="GF196" s="144"/>
      <c r="GG196" s="144"/>
      <c r="GH196" s="144"/>
      <c r="GI196" s="144"/>
      <c r="GJ196" s="144"/>
      <c r="GK196" s="144"/>
      <c r="GL196" s="144"/>
      <c r="GM196" s="144"/>
      <c r="GN196" s="144"/>
      <c r="GO196" s="144"/>
      <c r="GP196" s="144"/>
      <c r="GQ196" s="144"/>
      <c r="GR196" s="144"/>
      <c r="GS196" s="144"/>
      <c r="GT196" s="144"/>
      <c r="GU196" s="144"/>
      <c r="GV196" s="144"/>
      <c r="GW196" s="144"/>
      <c r="GX196" s="144"/>
      <c r="GY196" s="144"/>
      <c r="GZ196" s="144"/>
      <c r="HA196" s="144"/>
      <c r="HB196" s="144"/>
      <c r="HC196" s="144"/>
      <c r="HD196" s="144"/>
      <c r="HE196" s="144"/>
      <c r="HF196" s="144"/>
      <c r="HG196" s="144"/>
      <c r="HH196" s="144"/>
      <c r="HI196" s="144"/>
      <c r="HJ196" s="144"/>
      <c r="HK196" s="144"/>
      <c r="HL196" s="144"/>
      <c r="HM196" s="144"/>
      <c r="HN196" s="144"/>
      <c r="HO196" s="144"/>
      <c r="HP196" s="144"/>
      <c r="HQ196" s="144"/>
      <c r="HR196" s="144"/>
      <c r="HS196" s="144"/>
      <c r="HT196" s="144"/>
      <c r="HU196" s="144"/>
      <c r="HV196" s="144"/>
      <c r="HW196" s="144"/>
      <c r="HX196" s="144"/>
      <c r="HY196" s="144"/>
      <c r="HZ196" s="144"/>
      <c r="IA196" s="144"/>
      <c r="IB196" s="144"/>
      <c r="IC196" s="144"/>
      <c r="ID196" s="144"/>
      <c r="IE196" s="144"/>
      <c r="IF196" s="144"/>
      <c r="IG196" s="144"/>
      <c r="IH196" s="144"/>
      <c r="II196" s="144"/>
      <c r="IJ196" s="144"/>
      <c r="IK196" s="144"/>
      <c r="IL196" s="144"/>
      <c r="IM196" s="144"/>
      <c r="IN196" s="144"/>
      <c r="IO196" s="144"/>
      <c r="IP196" s="144"/>
      <c r="IQ196" s="144"/>
      <c r="IR196" s="144"/>
      <c r="IS196" s="144"/>
      <c r="IT196" s="144"/>
      <c r="IU196" s="144"/>
      <c r="IV196" s="144"/>
      <c r="IW196" s="144"/>
    </row>
    <row r="197" customFormat="false" ht="12.75" hidden="false" customHeight="false" outlineLevel="0" collapsed="false">
      <c r="Q197" s="145"/>
      <c r="S197" s="156"/>
      <c r="T197" s="154"/>
      <c r="U197" s="129"/>
      <c r="V197" s="144"/>
      <c r="W197" s="157"/>
      <c r="X197" s="13"/>
      <c r="Y197" s="144"/>
      <c r="Z197" s="144"/>
      <c r="AA197" s="144"/>
      <c r="AB197" s="144"/>
      <c r="AC197" s="144"/>
      <c r="AD197" s="144"/>
      <c r="AE197" s="144"/>
      <c r="AF197" s="144"/>
      <c r="AG197" s="144"/>
      <c r="AH197" s="144"/>
      <c r="AI197" s="144"/>
      <c r="AJ197" s="144"/>
      <c r="AK197" s="144"/>
      <c r="AL197" s="144"/>
      <c r="AM197" s="144"/>
      <c r="AN197" s="144"/>
      <c r="AO197" s="144"/>
      <c r="AP197" s="144"/>
      <c r="AQ197" s="144"/>
      <c r="AR197" s="144"/>
      <c r="AS197" s="144"/>
      <c r="AT197" s="144"/>
      <c r="AU197" s="144"/>
      <c r="AV197" s="144"/>
      <c r="AW197" s="144"/>
      <c r="AX197" s="144"/>
      <c r="AY197" s="144"/>
      <c r="AZ197" s="144"/>
      <c r="BA197" s="144"/>
      <c r="BB197" s="144"/>
      <c r="BC197" s="144"/>
      <c r="BD197" s="144"/>
      <c r="BE197" s="144"/>
      <c r="BF197" s="144"/>
      <c r="BG197" s="144"/>
      <c r="BH197" s="144"/>
      <c r="BI197" s="144"/>
      <c r="BJ197" s="144"/>
      <c r="BK197" s="144"/>
      <c r="BL197" s="144"/>
      <c r="BM197" s="144"/>
      <c r="BN197" s="144"/>
      <c r="BO197" s="144"/>
      <c r="BP197" s="144"/>
      <c r="BQ197" s="144"/>
      <c r="BR197" s="144"/>
      <c r="BS197" s="144"/>
      <c r="BT197" s="144"/>
      <c r="BU197" s="144"/>
      <c r="BV197" s="144"/>
      <c r="BW197" s="144"/>
      <c r="BX197" s="144"/>
      <c r="BY197" s="144"/>
      <c r="BZ197" s="144"/>
      <c r="CA197" s="144"/>
      <c r="CB197" s="144"/>
      <c r="CC197" s="144"/>
      <c r="CD197" s="144"/>
      <c r="CE197" s="144"/>
      <c r="CF197" s="144"/>
      <c r="CG197" s="144"/>
      <c r="CH197" s="144"/>
      <c r="CI197" s="144"/>
      <c r="CJ197" s="144"/>
      <c r="CK197" s="144"/>
      <c r="CL197" s="144"/>
      <c r="CM197" s="144"/>
      <c r="CN197" s="144"/>
      <c r="CO197" s="144"/>
      <c r="CP197" s="144"/>
      <c r="CQ197" s="144"/>
      <c r="CR197" s="144"/>
      <c r="CS197" s="144"/>
      <c r="CT197" s="144"/>
      <c r="CU197" s="144"/>
      <c r="CV197" s="144"/>
      <c r="CW197" s="144"/>
      <c r="CX197" s="144"/>
      <c r="CY197" s="144"/>
      <c r="CZ197" s="144"/>
      <c r="DA197" s="144"/>
      <c r="DB197" s="144"/>
      <c r="DC197" s="144"/>
      <c r="DD197" s="144"/>
      <c r="DE197" s="144"/>
      <c r="DF197" s="144"/>
      <c r="DG197" s="144"/>
      <c r="DH197" s="144"/>
      <c r="DI197" s="144"/>
      <c r="DJ197" s="144"/>
      <c r="DK197" s="144"/>
      <c r="DL197" s="144"/>
      <c r="DM197" s="144"/>
      <c r="DN197" s="144"/>
      <c r="DO197" s="144"/>
      <c r="DP197" s="144"/>
      <c r="DQ197" s="144"/>
      <c r="DR197" s="144"/>
      <c r="DS197" s="144"/>
      <c r="DT197" s="144"/>
      <c r="DU197" s="144"/>
      <c r="DV197" s="144"/>
      <c r="DW197" s="144"/>
      <c r="DX197" s="144"/>
      <c r="DY197" s="144"/>
      <c r="DZ197" s="144"/>
      <c r="EA197" s="144"/>
      <c r="EB197" s="144"/>
      <c r="EC197" s="144"/>
      <c r="ED197" s="144"/>
      <c r="EE197" s="144"/>
      <c r="EF197" s="144"/>
      <c r="EG197" s="144"/>
      <c r="EH197" s="144"/>
      <c r="EI197" s="144"/>
      <c r="EJ197" s="144"/>
      <c r="EK197" s="144"/>
      <c r="EL197" s="144"/>
      <c r="EM197" s="144"/>
      <c r="EN197" s="144"/>
      <c r="EO197" s="144"/>
      <c r="EP197" s="144"/>
      <c r="EQ197" s="144"/>
      <c r="ER197" s="144"/>
      <c r="ES197" s="144"/>
      <c r="ET197" s="144"/>
      <c r="EU197" s="144"/>
      <c r="EV197" s="144"/>
      <c r="EW197" s="144"/>
      <c r="EX197" s="144"/>
      <c r="EY197" s="144"/>
      <c r="EZ197" s="144"/>
      <c r="FA197" s="144"/>
      <c r="FB197" s="144"/>
      <c r="FC197" s="144"/>
      <c r="FD197" s="144"/>
      <c r="FE197" s="144"/>
      <c r="FF197" s="144"/>
      <c r="FG197" s="144"/>
      <c r="FH197" s="144"/>
      <c r="FI197" s="144"/>
      <c r="FJ197" s="144"/>
      <c r="FK197" s="144"/>
      <c r="FL197" s="144"/>
      <c r="FM197" s="144"/>
      <c r="FN197" s="144"/>
      <c r="FO197" s="144"/>
      <c r="FP197" s="144"/>
      <c r="FQ197" s="144"/>
      <c r="FR197" s="144"/>
      <c r="FS197" s="144"/>
      <c r="FT197" s="144"/>
      <c r="FU197" s="144"/>
      <c r="FV197" s="144"/>
      <c r="FW197" s="144"/>
      <c r="FX197" s="144"/>
      <c r="FY197" s="144"/>
      <c r="FZ197" s="144"/>
      <c r="GA197" s="144"/>
      <c r="GB197" s="144"/>
      <c r="GC197" s="144"/>
      <c r="GD197" s="144"/>
      <c r="GE197" s="144"/>
      <c r="GF197" s="144"/>
      <c r="GG197" s="144"/>
      <c r="GH197" s="144"/>
      <c r="GI197" s="144"/>
      <c r="GJ197" s="144"/>
      <c r="GK197" s="144"/>
      <c r="GL197" s="144"/>
      <c r="GM197" s="144"/>
      <c r="GN197" s="144"/>
      <c r="GO197" s="144"/>
      <c r="GP197" s="144"/>
      <c r="GQ197" s="144"/>
      <c r="GR197" s="144"/>
      <c r="GS197" s="144"/>
      <c r="GT197" s="144"/>
      <c r="GU197" s="144"/>
      <c r="GV197" s="144"/>
      <c r="GW197" s="144"/>
      <c r="GX197" s="144"/>
      <c r="GY197" s="144"/>
      <c r="GZ197" s="144"/>
      <c r="HA197" s="144"/>
      <c r="HB197" s="144"/>
      <c r="HC197" s="144"/>
      <c r="HD197" s="144"/>
      <c r="HE197" s="144"/>
      <c r="HF197" s="144"/>
      <c r="HG197" s="144"/>
      <c r="HH197" s="144"/>
      <c r="HI197" s="144"/>
      <c r="HJ197" s="144"/>
      <c r="HK197" s="144"/>
      <c r="HL197" s="144"/>
      <c r="HM197" s="144"/>
      <c r="HN197" s="144"/>
      <c r="HO197" s="144"/>
      <c r="HP197" s="144"/>
      <c r="HQ197" s="144"/>
      <c r="HR197" s="144"/>
      <c r="HS197" s="144"/>
      <c r="HT197" s="144"/>
      <c r="HU197" s="144"/>
      <c r="HV197" s="144"/>
      <c r="HW197" s="144"/>
      <c r="HX197" s="144"/>
      <c r="HY197" s="144"/>
      <c r="HZ197" s="144"/>
      <c r="IA197" s="144"/>
      <c r="IB197" s="144"/>
      <c r="IC197" s="144"/>
      <c r="ID197" s="144"/>
      <c r="IE197" s="144"/>
      <c r="IF197" s="144"/>
      <c r="IG197" s="144"/>
      <c r="IH197" s="144"/>
      <c r="II197" s="144"/>
      <c r="IJ197" s="144"/>
      <c r="IK197" s="144"/>
      <c r="IL197" s="144"/>
      <c r="IM197" s="144"/>
      <c r="IN197" s="144"/>
      <c r="IO197" s="144"/>
      <c r="IP197" s="144"/>
      <c r="IQ197" s="144"/>
      <c r="IR197" s="144"/>
      <c r="IS197" s="144"/>
      <c r="IT197" s="144"/>
      <c r="IU197" s="144"/>
      <c r="IV197" s="144"/>
      <c r="IW197" s="144"/>
    </row>
    <row r="198" customFormat="false" ht="12.75" hidden="false" customHeight="false" outlineLevel="0" collapsed="false">
      <c r="I198" s="53" t="n">
        <f aca="false">+I190+I187+I179</f>
        <v>7975.481629</v>
      </c>
      <c r="J198" s="53" t="n">
        <f aca="false">+J190+J187+J179</f>
        <v>0</v>
      </c>
      <c r="Q198" s="145"/>
      <c r="S198" s="156"/>
      <c r="U198" s="129"/>
      <c r="V198" s="144"/>
      <c r="W198" s="157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3"/>
      <c r="AM198" s="53"/>
      <c r="AN198" s="53"/>
      <c r="AO198" s="53"/>
      <c r="AP198" s="53"/>
      <c r="AQ198" s="53"/>
      <c r="AR198" s="53"/>
      <c r="AS198" s="53"/>
      <c r="AT198" s="53"/>
      <c r="AU198" s="53"/>
      <c r="AV198" s="53"/>
      <c r="AW198" s="53"/>
      <c r="AX198" s="53"/>
      <c r="AY198" s="53"/>
      <c r="AZ198" s="53"/>
      <c r="BA198" s="53"/>
      <c r="BB198" s="53"/>
      <c r="BC198" s="53"/>
      <c r="BD198" s="53"/>
      <c r="BE198" s="53"/>
      <c r="BF198" s="53"/>
      <c r="BG198" s="53"/>
      <c r="BH198" s="53"/>
      <c r="BI198" s="53"/>
      <c r="BJ198" s="53"/>
      <c r="BK198" s="53"/>
      <c r="BL198" s="53"/>
      <c r="BM198" s="53"/>
      <c r="BN198" s="53"/>
      <c r="BO198" s="53"/>
      <c r="BP198" s="53"/>
      <c r="BQ198" s="53"/>
      <c r="BR198" s="53"/>
      <c r="BS198" s="53"/>
      <c r="BT198" s="53"/>
      <c r="BU198" s="53"/>
      <c r="BV198" s="53"/>
      <c r="BW198" s="53"/>
      <c r="BX198" s="53"/>
      <c r="BY198" s="53"/>
      <c r="BZ198" s="53"/>
      <c r="CA198" s="53"/>
      <c r="CB198" s="53"/>
      <c r="CC198" s="53"/>
      <c r="CD198" s="53"/>
      <c r="CE198" s="53"/>
      <c r="CF198" s="53"/>
      <c r="CG198" s="53"/>
      <c r="CH198" s="53"/>
      <c r="CI198" s="53"/>
      <c r="CJ198" s="53"/>
      <c r="CK198" s="53"/>
      <c r="CL198" s="53"/>
      <c r="CM198" s="53"/>
      <c r="CN198" s="53"/>
      <c r="CO198" s="53"/>
      <c r="CP198" s="53"/>
      <c r="CQ198" s="53"/>
      <c r="CR198" s="53"/>
      <c r="CS198" s="53"/>
      <c r="CT198" s="53"/>
      <c r="CU198" s="53"/>
      <c r="CV198" s="53"/>
      <c r="CW198" s="53"/>
      <c r="CX198" s="53"/>
      <c r="CY198" s="53"/>
      <c r="CZ198" s="53"/>
      <c r="DA198" s="53"/>
      <c r="DB198" s="53"/>
      <c r="DC198" s="53"/>
      <c r="DD198" s="53"/>
      <c r="DE198" s="53"/>
      <c r="DF198" s="53"/>
      <c r="DG198" s="53"/>
      <c r="DH198" s="53"/>
      <c r="DI198" s="53"/>
      <c r="DJ198" s="53"/>
      <c r="DK198" s="53"/>
      <c r="DL198" s="53"/>
      <c r="DM198" s="53"/>
      <c r="DN198" s="53"/>
      <c r="DO198" s="53"/>
      <c r="DP198" s="53"/>
      <c r="DQ198" s="53"/>
      <c r="DR198" s="53"/>
      <c r="DS198" s="53"/>
      <c r="DT198" s="53"/>
      <c r="DU198" s="53"/>
      <c r="DV198" s="53"/>
      <c r="DW198" s="53"/>
      <c r="DX198" s="53"/>
      <c r="DY198" s="53"/>
      <c r="DZ198" s="53"/>
      <c r="EA198" s="53"/>
      <c r="EB198" s="53"/>
      <c r="EC198" s="53"/>
      <c r="ED198" s="53"/>
      <c r="EE198" s="53"/>
      <c r="EF198" s="53"/>
      <c r="EG198" s="53"/>
      <c r="EH198" s="53"/>
      <c r="EI198" s="53"/>
      <c r="EJ198" s="53"/>
      <c r="EK198" s="53"/>
      <c r="EL198" s="53"/>
      <c r="EM198" s="53"/>
      <c r="EN198" s="53"/>
      <c r="EO198" s="53"/>
      <c r="EP198" s="53"/>
      <c r="EQ198" s="53"/>
      <c r="ER198" s="53"/>
      <c r="ES198" s="53"/>
      <c r="ET198" s="53"/>
      <c r="EU198" s="53"/>
      <c r="EV198" s="53"/>
      <c r="EW198" s="53"/>
      <c r="EX198" s="53"/>
      <c r="EY198" s="53"/>
      <c r="EZ198" s="53"/>
      <c r="FA198" s="53"/>
      <c r="FB198" s="53"/>
      <c r="FC198" s="53"/>
      <c r="FD198" s="53"/>
      <c r="FE198" s="53"/>
      <c r="FF198" s="53"/>
      <c r="FG198" s="53"/>
      <c r="FH198" s="53"/>
      <c r="FI198" s="53"/>
      <c r="FJ198" s="53"/>
      <c r="FK198" s="53"/>
      <c r="FL198" s="53"/>
      <c r="FM198" s="53"/>
      <c r="FN198" s="53"/>
      <c r="FO198" s="53"/>
      <c r="FP198" s="53"/>
      <c r="FQ198" s="53"/>
      <c r="FR198" s="53"/>
      <c r="FS198" s="53"/>
      <c r="FT198" s="53"/>
      <c r="FU198" s="53"/>
      <c r="FV198" s="53"/>
      <c r="FW198" s="53"/>
      <c r="FX198" s="53"/>
      <c r="FY198" s="53"/>
      <c r="FZ198" s="53"/>
      <c r="GA198" s="53"/>
      <c r="GB198" s="53"/>
      <c r="GC198" s="144"/>
      <c r="GD198" s="158"/>
      <c r="GE198" s="158"/>
      <c r="GF198" s="144"/>
      <c r="GG198" s="144"/>
      <c r="GH198" s="144"/>
      <c r="GI198" s="144"/>
      <c r="GJ198" s="144"/>
      <c r="GK198" s="144"/>
      <c r="GL198" s="144"/>
      <c r="GM198" s="144"/>
      <c r="GN198" s="144"/>
      <c r="GO198" s="144"/>
      <c r="GP198" s="144"/>
      <c r="GQ198" s="144"/>
      <c r="GR198" s="144"/>
      <c r="GS198" s="144"/>
      <c r="GT198" s="144"/>
      <c r="GU198" s="144"/>
      <c r="GV198" s="144"/>
      <c r="GW198" s="144"/>
      <c r="GX198" s="144"/>
      <c r="GY198" s="144"/>
      <c r="GZ198" s="144"/>
      <c r="HA198" s="144"/>
      <c r="HB198" s="144"/>
      <c r="HC198" s="144"/>
      <c r="HD198" s="144"/>
      <c r="HE198" s="144"/>
      <c r="HF198" s="144"/>
      <c r="HG198" s="144"/>
      <c r="HH198" s="144"/>
      <c r="HI198" s="144"/>
      <c r="HJ198" s="144"/>
      <c r="HK198" s="144"/>
      <c r="HL198" s="144"/>
      <c r="HM198" s="144"/>
      <c r="HN198" s="144"/>
      <c r="HO198" s="144"/>
      <c r="HP198" s="144"/>
      <c r="HQ198" s="144"/>
      <c r="HR198" s="144"/>
      <c r="HS198" s="144"/>
      <c r="HT198" s="144"/>
      <c r="HU198" s="144"/>
      <c r="HV198" s="144"/>
      <c r="HW198" s="144"/>
      <c r="HX198" s="144"/>
      <c r="HY198" s="144"/>
      <c r="HZ198" s="144"/>
      <c r="IA198" s="144"/>
      <c r="IB198" s="144"/>
      <c r="IC198" s="144"/>
      <c r="ID198" s="144"/>
      <c r="IE198" s="144"/>
      <c r="IF198" s="144"/>
      <c r="IG198" s="144"/>
      <c r="IH198" s="144"/>
      <c r="II198" s="144"/>
      <c r="IJ198" s="144"/>
      <c r="IK198" s="144"/>
      <c r="IL198" s="144"/>
      <c r="IM198" s="144"/>
      <c r="IN198" s="144"/>
      <c r="IO198" s="144"/>
      <c r="IP198" s="144"/>
      <c r="IQ198" s="144"/>
      <c r="IR198" s="144"/>
      <c r="IS198" s="144"/>
      <c r="IT198" s="144"/>
      <c r="IU198" s="144"/>
      <c r="IV198" s="144"/>
      <c r="IW198" s="144"/>
    </row>
    <row r="199" customFormat="false" ht="12.75" hidden="false" customHeight="false" outlineLevel="0" collapsed="false">
      <c r="H199" s="49" t="s">
        <v>407</v>
      </c>
      <c r="I199" s="53" t="n">
        <f aca="false">+I183</f>
        <v>0</v>
      </c>
      <c r="J199" s="53" t="n">
        <f aca="false">+J183</f>
        <v>0</v>
      </c>
      <c r="Q199" s="136"/>
      <c r="S199" s="159"/>
      <c r="U199" s="129"/>
      <c r="V199" s="144"/>
      <c r="W199" s="160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53"/>
      <c r="AL199" s="53"/>
      <c r="AM199" s="53"/>
      <c r="AN199" s="53"/>
      <c r="AO199" s="53"/>
      <c r="AP199" s="53"/>
      <c r="AQ199" s="53"/>
      <c r="AR199" s="53"/>
      <c r="AS199" s="53"/>
      <c r="AT199" s="53"/>
      <c r="AU199" s="53"/>
      <c r="AV199" s="53"/>
      <c r="AW199" s="53"/>
      <c r="AX199" s="53"/>
      <c r="AY199" s="53"/>
      <c r="AZ199" s="53"/>
      <c r="BA199" s="53"/>
      <c r="BB199" s="53"/>
      <c r="BC199" s="53"/>
      <c r="BD199" s="53"/>
      <c r="BE199" s="53"/>
      <c r="BF199" s="53"/>
      <c r="BG199" s="53"/>
      <c r="BH199" s="53"/>
      <c r="BI199" s="53"/>
      <c r="BJ199" s="53"/>
      <c r="BK199" s="53"/>
      <c r="BL199" s="53"/>
      <c r="BM199" s="53"/>
      <c r="BN199" s="53"/>
      <c r="BO199" s="53"/>
      <c r="BP199" s="53"/>
      <c r="BQ199" s="53"/>
      <c r="BR199" s="53"/>
      <c r="BS199" s="53"/>
      <c r="BT199" s="53"/>
      <c r="BU199" s="53"/>
      <c r="BV199" s="53"/>
      <c r="BW199" s="53"/>
      <c r="BX199" s="53"/>
      <c r="BY199" s="53"/>
      <c r="BZ199" s="53"/>
      <c r="CA199" s="53"/>
      <c r="CB199" s="53"/>
      <c r="CC199" s="53"/>
      <c r="CD199" s="53"/>
      <c r="CE199" s="53"/>
      <c r="CF199" s="53"/>
      <c r="CG199" s="53"/>
      <c r="CH199" s="53"/>
      <c r="CI199" s="53"/>
      <c r="CJ199" s="53"/>
      <c r="CK199" s="53"/>
      <c r="CL199" s="53"/>
      <c r="CM199" s="53"/>
      <c r="CN199" s="53"/>
      <c r="CO199" s="53"/>
      <c r="CP199" s="53"/>
      <c r="CQ199" s="53"/>
      <c r="CR199" s="53"/>
      <c r="CS199" s="53"/>
      <c r="CT199" s="53"/>
      <c r="CU199" s="53"/>
      <c r="CV199" s="53"/>
      <c r="CW199" s="53"/>
      <c r="CX199" s="53"/>
      <c r="CY199" s="53"/>
      <c r="CZ199" s="53"/>
      <c r="DA199" s="53"/>
      <c r="DB199" s="53"/>
      <c r="DC199" s="53"/>
      <c r="DD199" s="53"/>
      <c r="DE199" s="53"/>
      <c r="DF199" s="53"/>
      <c r="DG199" s="53"/>
      <c r="DH199" s="53"/>
      <c r="DI199" s="53"/>
      <c r="DJ199" s="53"/>
      <c r="DK199" s="53"/>
      <c r="DL199" s="53"/>
      <c r="DM199" s="53"/>
      <c r="DN199" s="53"/>
      <c r="DO199" s="53"/>
      <c r="DP199" s="53"/>
      <c r="DQ199" s="53"/>
      <c r="DR199" s="53"/>
      <c r="DS199" s="53"/>
      <c r="DT199" s="53"/>
      <c r="DU199" s="53"/>
      <c r="DV199" s="53"/>
      <c r="DW199" s="53"/>
      <c r="DX199" s="53"/>
      <c r="DY199" s="53"/>
      <c r="DZ199" s="53"/>
      <c r="EA199" s="53"/>
      <c r="EB199" s="53"/>
      <c r="EC199" s="53"/>
      <c r="ED199" s="53"/>
      <c r="EE199" s="53"/>
      <c r="EF199" s="53"/>
      <c r="EG199" s="53"/>
      <c r="EH199" s="53"/>
      <c r="EI199" s="53"/>
      <c r="EJ199" s="53"/>
      <c r="EK199" s="53"/>
      <c r="EL199" s="53"/>
      <c r="EM199" s="53"/>
      <c r="EN199" s="53"/>
      <c r="EO199" s="53"/>
      <c r="EP199" s="53"/>
      <c r="EQ199" s="53"/>
      <c r="ER199" s="53"/>
      <c r="ES199" s="53"/>
      <c r="ET199" s="53"/>
      <c r="EU199" s="53"/>
      <c r="EV199" s="53"/>
      <c r="EW199" s="53"/>
      <c r="EX199" s="53"/>
      <c r="EY199" s="53"/>
      <c r="EZ199" s="53"/>
      <c r="FA199" s="53"/>
      <c r="FB199" s="53"/>
      <c r="FC199" s="53"/>
      <c r="FD199" s="53"/>
      <c r="FE199" s="53"/>
      <c r="FF199" s="53"/>
      <c r="FG199" s="53"/>
      <c r="FH199" s="53"/>
      <c r="FI199" s="53"/>
      <c r="FJ199" s="53"/>
      <c r="FK199" s="53"/>
      <c r="FL199" s="53"/>
      <c r="FM199" s="53"/>
      <c r="FN199" s="53"/>
      <c r="FO199" s="53"/>
      <c r="FP199" s="53"/>
      <c r="FQ199" s="53"/>
      <c r="FR199" s="53"/>
      <c r="FS199" s="53"/>
      <c r="FT199" s="53"/>
      <c r="FU199" s="53"/>
      <c r="FV199" s="53"/>
      <c r="FW199" s="53"/>
      <c r="FX199" s="53"/>
      <c r="FY199" s="53"/>
      <c r="FZ199" s="53"/>
      <c r="GA199" s="53"/>
      <c r="GB199" s="53"/>
      <c r="GC199" s="144"/>
      <c r="GD199" s="158"/>
      <c r="GE199" s="158"/>
      <c r="GF199" s="144"/>
      <c r="GG199" s="144"/>
      <c r="GH199" s="144"/>
      <c r="GI199" s="144"/>
      <c r="GJ199" s="144"/>
      <c r="GK199" s="144"/>
      <c r="GL199" s="144"/>
      <c r="GM199" s="144"/>
      <c r="GN199" s="144"/>
      <c r="GO199" s="144"/>
      <c r="GP199" s="144"/>
      <c r="GQ199" s="144"/>
      <c r="GR199" s="144"/>
      <c r="GS199" s="144"/>
      <c r="GT199" s="144"/>
      <c r="GU199" s="144"/>
      <c r="GV199" s="144"/>
      <c r="GW199" s="144"/>
      <c r="GX199" s="144"/>
      <c r="GY199" s="144"/>
      <c r="GZ199" s="144"/>
      <c r="HA199" s="144"/>
      <c r="HB199" s="144"/>
      <c r="HC199" s="144"/>
      <c r="HD199" s="144"/>
      <c r="HE199" s="144"/>
      <c r="HF199" s="144"/>
      <c r="HG199" s="144"/>
      <c r="HH199" s="144"/>
      <c r="HI199" s="144"/>
      <c r="HJ199" s="144"/>
      <c r="HK199" s="144"/>
      <c r="HL199" s="144"/>
      <c r="HM199" s="144"/>
      <c r="HN199" s="144"/>
      <c r="HO199" s="144"/>
      <c r="HP199" s="144"/>
      <c r="HQ199" s="144"/>
      <c r="HR199" s="144"/>
      <c r="HS199" s="144"/>
      <c r="HT199" s="144"/>
      <c r="HU199" s="144"/>
      <c r="HV199" s="144"/>
      <c r="HW199" s="144"/>
      <c r="HX199" s="144"/>
      <c r="HY199" s="144"/>
      <c r="HZ199" s="144"/>
      <c r="IA199" s="144"/>
      <c r="IB199" s="144"/>
      <c r="IC199" s="144"/>
      <c r="ID199" s="144"/>
      <c r="IE199" s="144"/>
      <c r="IF199" s="144"/>
      <c r="IG199" s="144"/>
      <c r="IH199" s="144"/>
      <c r="II199" s="144"/>
      <c r="IJ199" s="144"/>
      <c r="IK199" s="144"/>
      <c r="IL199" s="144"/>
      <c r="IM199" s="144"/>
      <c r="IN199" s="144"/>
      <c r="IO199" s="144"/>
      <c r="IP199" s="144"/>
      <c r="IQ199" s="144"/>
      <c r="IR199" s="144"/>
      <c r="IS199" s="144"/>
      <c r="IT199" s="144"/>
      <c r="IU199" s="144"/>
      <c r="IV199" s="144"/>
      <c r="IW199" s="144"/>
    </row>
    <row r="200" customFormat="false" ht="12.75" hidden="false" customHeight="false" outlineLevel="0" collapsed="false">
      <c r="H200" s="100" t="s">
        <v>123</v>
      </c>
      <c r="I200" s="53" t="n">
        <f aca="false">+I180+I189</f>
        <v>810.356</v>
      </c>
      <c r="J200" s="53" t="n">
        <f aca="false">+J180+J189</f>
        <v>0</v>
      </c>
      <c r="Q200" s="136"/>
      <c r="S200" s="156"/>
      <c r="U200" s="129"/>
      <c r="V200" s="144"/>
      <c r="W200" s="160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53"/>
      <c r="AL200" s="53"/>
      <c r="AM200" s="53"/>
      <c r="AN200" s="53"/>
      <c r="AO200" s="53"/>
      <c r="AP200" s="53"/>
      <c r="AQ200" s="53"/>
      <c r="AR200" s="53"/>
      <c r="AS200" s="53"/>
      <c r="AT200" s="53"/>
      <c r="AU200" s="53"/>
      <c r="AV200" s="53"/>
      <c r="AW200" s="53"/>
      <c r="AX200" s="53"/>
      <c r="AY200" s="53"/>
      <c r="AZ200" s="53"/>
      <c r="BA200" s="53"/>
      <c r="BB200" s="53"/>
      <c r="BC200" s="53"/>
      <c r="BD200" s="53"/>
      <c r="BE200" s="53"/>
      <c r="BF200" s="53"/>
      <c r="BG200" s="53"/>
      <c r="BH200" s="53"/>
      <c r="BI200" s="53"/>
      <c r="BJ200" s="53"/>
      <c r="BK200" s="53"/>
      <c r="BL200" s="53"/>
      <c r="BM200" s="53"/>
      <c r="BN200" s="53"/>
      <c r="BO200" s="53"/>
      <c r="BP200" s="53"/>
      <c r="BQ200" s="53"/>
      <c r="BR200" s="53"/>
      <c r="BS200" s="53"/>
      <c r="BT200" s="53"/>
      <c r="BU200" s="53"/>
      <c r="BV200" s="53"/>
      <c r="BW200" s="53"/>
      <c r="BX200" s="53"/>
      <c r="BY200" s="53"/>
      <c r="BZ200" s="53"/>
      <c r="CA200" s="53"/>
      <c r="CB200" s="53"/>
      <c r="CC200" s="53"/>
      <c r="CD200" s="53"/>
      <c r="CE200" s="53"/>
      <c r="CF200" s="53"/>
      <c r="CG200" s="53"/>
      <c r="CH200" s="53"/>
      <c r="CI200" s="53"/>
      <c r="CJ200" s="53"/>
      <c r="CK200" s="53"/>
      <c r="CL200" s="53"/>
      <c r="CM200" s="53"/>
      <c r="CN200" s="53"/>
      <c r="CO200" s="53"/>
      <c r="CP200" s="53"/>
      <c r="CQ200" s="53"/>
      <c r="CR200" s="53"/>
      <c r="CS200" s="53"/>
      <c r="CT200" s="53"/>
      <c r="CU200" s="53"/>
      <c r="CV200" s="53"/>
      <c r="CW200" s="53"/>
      <c r="CX200" s="53"/>
      <c r="CY200" s="53"/>
      <c r="CZ200" s="53"/>
      <c r="DA200" s="53"/>
      <c r="DB200" s="53"/>
      <c r="DC200" s="53"/>
      <c r="DD200" s="53"/>
      <c r="DE200" s="53"/>
      <c r="DF200" s="53"/>
      <c r="DG200" s="53"/>
      <c r="DH200" s="53"/>
      <c r="DI200" s="53"/>
      <c r="DJ200" s="53"/>
      <c r="DK200" s="53"/>
      <c r="DL200" s="53"/>
      <c r="DM200" s="53"/>
      <c r="DN200" s="53"/>
      <c r="DO200" s="53"/>
      <c r="DP200" s="53"/>
      <c r="DQ200" s="53"/>
      <c r="DR200" s="53"/>
      <c r="DS200" s="53"/>
      <c r="DT200" s="53"/>
      <c r="DU200" s="53"/>
      <c r="DV200" s="53"/>
      <c r="DW200" s="53"/>
      <c r="DX200" s="53"/>
      <c r="DY200" s="53"/>
      <c r="DZ200" s="53"/>
      <c r="EA200" s="53"/>
      <c r="EB200" s="53"/>
      <c r="EC200" s="53"/>
      <c r="ED200" s="53"/>
      <c r="EE200" s="53"/>
      <c r="EF200" s="53"/>
      <c r="EG200" s="53"/>
      <c r="EH200" s="53"/>
      <c r="EI200" s="53"/>
      <c r="EJ200" s="53"/>
      <c r="EK200" s="53"/>
      <c r="EL200" s="53"/>
      <c r="EM200" s="53"/>
      <c r="EN200" s="53"/>
      <c r="EO200" s="53"/>
      <c r="EP200" s="53"/>
      <c r="EQ200" s="53"/>
      <c r="ER200" s="53"/>
      <c r="ES200" s="53"/>
      <c r="ET200" s="53"/>
      <c r="EU200" s="53"/>
      <c r="EV200" s="53"/>
      <c r="EW200" s="53"/>
      <c r="EX200" s="53"/>
      <c r="EY200" s="53"/>
      <c r="EZ200" s="53"/>
      <c r="FA200" s="53"/>
      <c r="FB200" s="53"/>
      <c r="FC200" s="53"/>
      <c r="FD200" s="53"/>
      <c r="FE200" s="53"/>
      <c r="FF200" s="53"/>
      <c r="FG200" s="53"/>
      <c r="FH200" s="53"/>
      <c r="FI200" s="53"/>
      <c r="FJ200" s="53"/>
      <c r="FK200" s="53"/>
      <c r="FL200" s="53"/>
      <c r="FM200" s="53"/>
      <c r="FN200" s="53"/>
      <c r="FO200" s="53"/>
      <c r="FP200" s="53"/>
      <c r="FQ200" s="53"/>
      <c r="FR200" s="53"/>
      <c r="FS200" s="53"/>
      <c r="FT200" s="53"/>
      <c r="FU200" s="53"/>
      <c r="FV200" s="53"/>
      <c r="FW200" s="53"/>
      <c r="FX200" s="53"/>
      <c r="FY200" s="53"/>
      <c r="FZ200" s="53"/>
      <c r="GA200" s="53"/>
      <c r="GB200" s="53"/>
      <c r="GC200" s="144"/>
      <c r="GD200" s="158"/>
      <c r="GE200" s="158"/>
      <c r="GF200" s="144"/>
      <c r="GG200" s="144"/>
      <c r="GH200" s="144"/>
      <c r="GI200" s="144"/>
      <c r="GJ200" s="144"/>
      <c r="GK200" s="144"/>
      <c r="GL200" s="144"/>
      <c r="GM200" s="144"/>
      <c r="GN200" s="144"/>
      <c r="GO200" s="144"/>
      <c r="GP200" s="144"/>
      <c r="GQ200" s="144"/>
      <c r="GR200" s="144"/>
      <c r="GS200" s="144"/>
      <c r="GT200" s="144"/>
      <c r="GU200" s="144"/>
      <c r="GV200" s="144"/>
      <c r="GW200" s="144"/>
      <c r="GX200" s="144"/>
      <c r="GY200" s="144"/>
      <c r="GZ200" s="144"/>
      <c r="HA200" s="144"/>
      <c r="HB200" s="144"/>
      <c r="HC200" s="144"/>
      <c r="HD200" s="144"/>
      <c r="HE200" s="144"/>
      <c r="HF200" s="144"/>
      <c r="HG200" s="144"/>
      <c r="HH200" s="144"/>
      <c r="HI200" s="144"/>
      <c r="HJ200" s="144"/>
      <c r="HK200" s="144"/>
      <c r="HL200" s="144"/>
      <c r="HM200" s="144"/>
      <c r="HN200" s="144"/>
      <c r="HO200" s="144"/>
      <c r="HP200" s="144"/>
      <c r="HQ200" s="144"/>
      <c r="HR200" s="144"/>
      <c r="HS200" s="144"/>
      <c r="HT200" s="144"/>
      <c r="HU200" s="144"/>
      <c r="HV200" s="144"/>
      <c r="HW200" s="144"/>
      <c r="HX200" s="144"/>
      <c r="HY200" s="144"/>
      <c r="HZ200" s="144"/>
      <c r="IA200" s="144"/>
      <c r="IB200" s="144"/>
      <c r="IC200" s="144"/>
      <c r="ID200" s="144"/>
      <c r="IE200" s="144"/>
      <c r="IF200" s="144"/>
      <c r="IG200" s="144"/>
      <c r="IH200" s="144"/>
      <c r="II200" s="144"/>
      <c r="IJ200" s="144"/>
      <c r="IK200" s="144"/>
      <c r="IL200" s="144"/>
      <c r="IM200" s="144"/>
      <c r="IN200" s="144"/>
      <c r="IO200" s="144"/>
      <c r="IP200" s="144"/>
      <c r="IQ200" s="144"/>
      <c r="IR200" s="144"/>
      <c r="IS200" s="144"/>
      <c r="IT200" s="144"/>
      <c r="IU200" s="144"/>
      <c r="IV200" s="144"/>
      <c r="IW200" s="144"/>
    </row>
    <row r="201" customFormat="false" ht="12.75" hidden="false" customHeight="false" outlineLevel="0" collapsed="false">
      <c r="H201" s="49" t="s">
        <v>408</v>
      </c>
      <c r="I201" s="53" t="n">
        <f aca="false">+T150</f>
        <v>0</v>
      </c>
      <c r="J201" s="53"/>
      <c r="Q201" s="136"/>
      <c r="S201" s="156"/>
      <c r="U201" s="129"/>
      <c r="V201" s="144"/>
      <c r="W201" s="160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  <c r="AL201" s="53"/>
      <c r="AM201" s="53"/>
      <c r="AN201" s="53"/>
      <c r="AO201" s="53"/>
      <c r="AP201" s="53"/>
      <c r="AQ201" s="53"/>
      <c r="AR201" s="53"/>
      <c r="AS201" s="53"/>
      <c r="AT201" s="53"/>
      <c r="AU201" s="53"/>
      <c r="AV201" s="53"/>
      <c r="AW201" s="53"/>
      <c r="AX201" s="53"/>
      <c r="AY201" s="53"/>
      <c r="AZ201" s="53"/>
      <c r="BA201" s="53"/>
      <c r="BB201" s="53"/>
      <c r="BC201" s="53"/>
      <c r="BD201" s="53"/>
      <c r="BE201" s="53"/>
      <c r="BF201" s="53"/>
      <c r="BG201" s="53"/>
      <c r="BH201" s="53"/>
      <c r="BI201" s="53"/>
      <c r="BJ201" s="53"/>
      <c r="BK201" s="53"/>
      <c r="BL201" s="53"/>
      <c r="BM201" s="53"/>
      <c r="BN201" s="53"/>
      <c r="BO201" s="53"/>
      <c r="BP201" s="53"/>
      <c r="BQ201" s="53"/>
      <c r="BR201" s="53"/>
      <c r="BS201" s="53"/>
      <c r="BT201" s="53"/>
      <c r="BU201" s="53"/>
      <c r="BV201" s="53"/>
      <c r="BW201" s="53"/>
      <c r="BX201" s="53"/>
      <c r="BY201" s="53"/>
      <c r="BZ201" s="53"/>
      <c r="CA201" s="53"/>
      <c r="CB201" s="53"/>
      <c r="CC201" s="53"/>
      <c r="CD201" s="53"/>
      <c r="CE201" s="53"/>
      <c r="CF201" s="53"/>
      <c r="CG201" s="53"/>
      <c r="CH201" s="53"/>
      <c r="CI201" s="53"/>
      <c r="CJ201" s="53"/>
      <c r="CK201" s="53"/>
      <c r="CL201" s="53"/>
      <c r="CM201" s="53"/>
      <c r="CN201" s="53"/>
      <c r="CO201" s="53"/>
      <c r="CP201" s="53"/>
      <c r="CQ201" s="53"/>
      <c r="CR201" s="53"/>
      <c r="CS201" s="53"/>
      <c r="CT201" s="53"/>
      <c r="CU201" s="53"/>
      <c r="CV201" s="53"/>
      <c r="CW201" s="53"/>
      <c r="CX201" s="53"/>
      <c r="CY201" s="53"/>
      <c r="CZ201" s="53"/>
      <c r="DA201" s="53"/>
      <c r="DB201" s="53"/>
      <c r="DC201" s="53"/>
      <c r="DD201" s="53"/>
      <c r="DE201" s="53"/>
      <c r="DF201" s="53"/>
      <c r="DG201" s="53"/>
      <c r="DH201" s="53"/>
      <c r="DI201" s="53"/>
      <c r="DJ201" s="53"/>
      <c r="DK201" s="53"/>
      <c r="DL201" s="53"/>
      <c r="DM201" s="53"/>
      <c r="DN201" s="53"/>
      <c r="DO201" s="53"/>
      <c r="DP201" s="53"/>
      <c r="DQ201" s="53"/>
      <c r="DR201" s="53"/>
      <c r="DS201" s="53"/>
      <c r="DT201" s="53"/>
      <c r="DU201" s="53"/>
      <c r="DV201" s="53"/>
      <c r="DW201" s="53"/>
      <c r="DX201" s="53"/>
      <c r="DY201" s="53"/>
      <c r="DZ201" s="53"/>
      <c r="EA201" s="53"/>
      <c r="EB201" s="53"/>
      <c r="EC201" s="53"/>
      <c r="ED201" s="53"/>
      <c r="EE201" s="53"/>
      <c r="EF201" s="53"/>
      <c r="EG201" s="53"/>
      <c r="EH201" s="53"/>
      <c r="EI201" s="53"/>
      <c r="EJ201" s="53"/>
      <c r="EK201" s="53"/>
      <c r="EL201" s="53"/>
      <c r="EM201" s="53"/>
      <c r="EN201" s="53"/>
      <c r="EO201" s="53"/>
      <c r="EP201" s="53"/>
      <c r="EQ201" s="53"/>
      <c r="ER201" s="53"/>
      <c r="ES201" s="53"/>
      <c r="ET201" s="53"/>
      <c r="EU201" s="53"/>
      <c r="EV201" s="53"/>
      <c r="EW201" s="53"/>
      <c r="EX201" s="53"/>
      <c r="EY201" s="53"/>
      <c r="EZ201" s="53"/>
      <c r="FA201" s="53"/>
      <c r="FB201" s="53"/>
      <c r="FC201" s="53"/>
      <c r="FD201" s="53"/>
      <c r="FE201" s="53"/>
      <c r="FF201" s="53"/>
      <c r="FG201" s="53"/>
      <c r="FH201" s="53"/>
      <c r="FI201" s="53"/>
      <c r="FJ201" s="53"/>
      <c r="FK201" s="53"/>
      <c r="FL201" s="53"/>
      <c r="FM201" s="53"/>
      <c r="FN201" s="53"/>
      <c r="FO201" s="53"/>
      <c r="FP201" s="53"/>
      <c r="FQ201" s="53"/>
      <c r="FR201" s="53"/>
      <c r="FS201" s="53"/>
      <c r="FT201" s="53"/>
      <c r="FU201" s="53"/>
      <c r="FV201" s="53"/>
      <c r="FW201" s="53"/>
      <c r="FX201" s="53"/>
      <c r="FY201" s="53"/>
      <c r="FZ201" s="53"/>
      <c r="GA201" s="53"/>
      <c r="GB201" s="53"/>
      <c r="GC201" s="144"/>
      <c r="GD201" s="158"/>
      <c r="GE201" s="158"/>
      <c r="GF201" s="144"/>
      <c r="GG201" s="144"/>
      <c r="GH201" s="144"/>
      <c r="GI201" s="144"/>
      <c r="GJ201" s="144"/>
      <c r="GK201" s="144"/>
      <c r="GL201" s="144"/>
      <c r="GM201" s="144"/>
      <c r="GN201" s="144"/>
      <c r="GO201" s="144"/>
      <c r="GP201" s="144"/>
      <c r="GQ201" s="144"/>
      <c r="GR201" s="144"/>
      <c r="GS201" s="144"/>
      <c r="GT201" s="144"/>
      <c r="GU201" s="144"/>
      <c r="GV201" s="144"/>
      <c r="GW201" s="144"/>
      <c r="GX201" s="144"/>
      <c r="GY201" s="144"/>
      <c r="GZ201" s="144"/>
      <c r="HA201" s="144"/>
      <c r="HB201" s="144"/>
      <c r="HC201" s="144"/>
      <c r="HD201" s="144"/>
      <c r="HE201" s="144"/>
      <c r="HF201" s="144"/>
      <c r="HG201" s="144"/>
      <c r="HH201" s="144"/>
      <c r="HI201" s="144"/>
      <c r="HJ201" s="144"/>
      <c r="HK201" s="144"/>
      <c r="HL201" s="144"/>
      <c r="HM201" s="144"/>
      <c r="HN201" s="144"/>
      <c r="HO201" s="144"/>
      <c r="HP201" s="144"/>
      <c r="HQ201" s="144"/>
      <c r="HR201" s="144"/>
      <c r="HS201" s="144"/>
      <c r="HT201" s="144"/>
      <c r="HU201" s="144"/>
      <c r="HV201" s="144"/>
      <c r="HW201" s="144"/>
      <c r="HX201" s="144"/>
      <c r="HY201" s="144"/>
      <c r="HZ201" s="144"/>
      <c r="IA201" s="144"/>
      <c r="IB201" s="144"/>
      <c r="IC201" s="144"/>
      <c r="ID201" s="144"/>
      <c r="IE201" s="144"/>
      <c r="IF201" s="144"/>
      <c r="IG201" s="144"/>
      <c r="IH201" s="144"/>
      <c r="II201" s="144"/>
      <c r="IJ201" s="144"/>
      <c r="IK201" s="144"/>
      <c r="IL201" s="144"/>
      <c r="IM201" s="144"/>
      <c r="IN201" s="144"/>
      <c r="IO201" s="144"/>
      <c r="IP201" s="144"/>
      <c r="IQ201" s="144"/>
      <c r="IR201" s="144"/>
      <c r="IS201" s="144"/>
      <c r="IT201" s="144"/>
      <c r="IU201" s="144"/>
      <c r="IV201" s="144"/>
      <c r="IW201" s="144"/>
    </row>
    <row r="202" customFormat="false" ht="12.75" hidden="false" customHeight="false" outlineLevel="0" collapsed="false">
      <c r="H202" s="49" t="s">
        <v>118</v>
      </c>
      <c r="I202" s="53" t="n">
        <f aca="false">+I181</f>
        <v>506.858</v>
      </c>
      <c r="J202" s="53" t="n">
        <f aca="false">+J181</f>
        <v>0</v>
      </c>
      <c r="Q202" s="145"/>
      <c r="S202" s="156"/>
      <c r="U202" s="129"/>
      <c r="V202" s="144"/>
      <c r="W202" s="157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 s="53"/>
      <c r="AL202" s="53"/>
      <c r="AM202" s="53"/>
      <c r="AN202" s="53"/>
      <c r="AO202" s="53"/>
      <c r="AP202" s="53"/>
      <c r="AQ202" s="53"/>
      <c r="AR202" s="53"/>
      <c r="AS202" s="53"/>
      <c r="AT202" s="53"/>
      <c r="AU202" s="53"/>
      <c r="AV202" s="53"/>
      <c r="AW202" s="53"/>
      <c r="AX202" s="53"/>
      <c r="AY202" s="53"/>
      <c r="AZ202" s="53"/>
      <c r="BA202" s="53"/>
      <c r="BB202" s="53"/>
      <c r="BC202" s="53"/>
      <c r="BD202" s="53"/>
      <c r="BE202" s="53"/>
      <c r="BF202" s="53"/>
      <c r="BG202" s="53"/>
      <c r="BH202" s="53"/>
      <c r="BI202" s="53"/>
      <c r="BJ202" s="53"/>
      <c r="BK202" s="53"/>
      <c r="BL202" s="53"/>
      <c r="BM202" s="53"/>
      <c r="BN202" s="53"/>
      <c r="BO202" s="53"/>
      <c r="BP202" s="53"/>
      <c r="BQ202" s="53"/>
      <c r="BR202" s="53"/>
      <c r="BS202" s="53"/>
      <c r="BT202" s="53"/>
      <c r="BU202" s="53"/>
      <c r="BV202" s="53"/>
      <c r="BW202" s="53"/>
      <c r="BX202" s="53"/>
      <c r="BY202" s="53"/>
      <c r="BZ202" s="53"/>
      <c r="CA202" s="53"/>
      <c r="CB202" s="53"/>
      <c r="CC202" s="53"/>
      <c r="CD202" s="53"/>
      <c r="CE202" s="53"/>
      <c r="CF202" s="53"/>
      <c r="CG202" s="53"/>
      <c r="CH202" s="53"/>
      <c r="CI202" s="53"/>
      <c r="CJ202" s="53"/>
      <c r="CK202" s="53"/>
      <c r="CL202" s="53"/>
      <c r="CM202" s="53"/>
      <c r="CN202" s="53"/>
      <c r="CO202" s="53"/>
      <c r="CP202" s="53"/>
      <c r="CQ202" s="53"/>
      <c r="CR202" s="53"/>
      <c r="CS202" s="53"/>
      <c r="CT202" s="53"/>
      <c r="CU202" s="53"/>
      <c r="CV202" s="53"/>
      <c r="CW202" s="53"/>
      <c r="CX202" s="53"/>
      <c r="CY202" s="53"/>
      <c r="CZ202" s="53"/>
      <c r="DA202" s="53"/>
      <c r="DB202" s="53"/>
      <c r="DC202" s="53"/>
      <c r="DD202" s="53"/>
      <c r="DE202" s="53"/>
      <c r="DF202" s="53"/>
      <c r="DG202" s="53"/>
      <c r="DH202" s="53"/>
      <c r="DI202" s="53"/>
      <c r="DJ202" s="53"/>
      <c r="DK202" s="53"/>
      <c r="DL202" s="53"/>
      <c r="DM202" s="53"/>
      <c r="DN202" s="53"/>
      <c r="DO202" s="53"/>
      <c r="DP202" s="53"/>
      <c r="DQ202" s="53"/>
      <c r="DR202" s="53"/>
      <c r="DS202" s="53"/>
      <c r="DT202" s="53"/>
      <c r="DU202" s="53"/>
      <c r="DV202" s="53"/>
      <c r="DW202" s="53"/>
      <c r="DX202" s="53"/>
      <c r="DY202" s="53"/>
      <c r="DZ202" s="53"/>
      <c r="EA202" s="53"/>
      <c r="EB202" s="53"/>
      <c r="EC202" s="53"/>
      <c r="ED202" s="53"/>
      <c r="EE202" s="53"/>
      <c r="EF202" s="53"/>
      <c r="EG202" s="53"/>
      <c r="EH202" s="53"/>
      <c r="EI202" s="53"/>
      <c r="EJ202" s="53"/>
      <c r="EK202" s="53"/>
      <c r="EL202" s="53"/>
      <c r="EM202" s="53"/>
      <c r="EN202" s="53"/>
      <c r="EO202" s="53"/>
      <c r="EP202" s="53"/>
      <c r="EQ202" s="53"/>
      <c r="ER202" s="53"/>
      <c r="ES202" s="53"/>
      <c r="ET202" s="53"/>
      <c r="EU202" s="53"/>
      <c r="EV202" s="53"/>
      <c r="EW202" s="53"/>
      <c r="EX202" s="53"/>
      <c r="EY202" s="53"/>
      <c r="EZ202" s="53"/>
      <c r="FA202" s="53"/>
      <c r="FB202" s="53"/>
      <c r="FC202" s="53"/>
      <c r="FD202" s="53"/>
      <c r="FE202" s="53"/>
      <c r="FF202" s="53"/>
      <c r="FG202" s="53"/>
      <c r="FH202" s="53"/>
      <c r="FI202" s="53"/>
      <c r="FJ202" s="53"/>
      <c r="FK202" s="53"/>
      <c r="FL202" s="53"/>
      <c r="FM202" s="53"/>
      <c r="FN202" s="53"/>
      <c r="FO202" s="53"/>
      <c r="FP202" s="53"/>
      <c r="FQ202" s="53"/>
      <c r="FR202" s="53"/>
      <c r="FS202" s="53"/>
      <c r="FT202" s="53"/>
      <c r="FU202" s="53"/>
      <c r="FV202" s="53"/>
      <c r="FW202" s="53"/>
      <c r="FX202" s="53"/>
      <c r="FY202" s="53"/>
      <c r="FZ202" s="53"/>
      <c r="GA202" s="53"/>
      <c r="GB202" s="53"/>
      <c r="GC202" s="144"/>
      <c r="GD202" s="158"/>
      <c r="GE202" s="158"/>
      <c r="GF202" s="144"/>
      <c r="GG202" s="144"/>
      <c r="GH202" s="144"/>
      <c r="GI202" s="144"/>
      <c r="GJ202" s="144"/>
      <c r="GK202" s="144"/>
      <c r="GL202" s="144"/>
      <c r="GM202" s="144"/>
      <c r="GN202" s="144"/>
      <c r="GO202" s="144"/>
      <c r="GP202" s="144"/>
      <c r="GQ202" s="144"/>
      <c r="GR202" s="144"/>
      <c r="GS202" s="144"/>
      <c r="GT202" s="144"/>
      <c r="GU202" s="144"/>
      <c r="GV202" s="144"/>
      <c r="GW202" s="144"/>
      <c r="GX202" s="144"/>
      <c r="GY202" s="144"/>
      <c r="GZ202" s="144"/>
      <c r="HA202" s="144"/>
      <c r="HB202" s="144"/>
      <c r="HC202" s="144"/>
      <c r="HD202" s="144"/>
      <c r="HE202" s="144"/>
      <c r="HF202" s="144"/>
      <c r="HG202" s="144"/>
      <c r="HH202" s="144"/>
      <c r="HI202" s="144"/>
      <c r="HJ202" s="144"/>
      <c r="HK202" s="144"/>
      <c r="HL202" s="144"/>
      <c r="HM202" s="144"/>
      <c r="HN202" s="144"/>
      <c r="HO202" s="144"/>
      <c r="HP202" s="144"/>
      <c r="HQ202" s="144"/>
      <c r="HR202" s="144"/>
      <c r="HS202" s="144"/>
      <c r="HT202" s="144"/>
      <c r="HU202" s="144"/>
      <c r="HV202" s="144"/>
      <c r="HW202" s="144"/>
      <c r="HX202" s="144"/>
      <c r="HY202" s="144"/>
      <c r="HZ202" s="144"/>
      <c r="IA202" s="144"/>
      <c r="IB202" s="144"/>
      <c r="IC202" s="144"/>
      <c r="ID202" s="144"/>
      <c r="IE202" s="144"/>
      <c r="IF202" s="144"/>
      <c r="IG202" s="144"/>
      <c r="IH202" s="144"/>
      <c r="II202" s="144"/>
      <c r="IJ202" s="144"/>
      <c r="IK202" s="144"/>
      <c r="IL202" s="144"/>
      <c r="IM202" s="144"/>
      <c r="IN202" s="144"/>
      <c r="IO202" s="144"/>
      <c r="IP202" s="144"/>
      <c r="IQ202" s="144"/>
      <c r="IR202" s="144"/>
      <c r="IS202" s="144"/>
      <c r="IT202" s="144"/>
      <c r="IU202" s="144"/>
      <c r="IV202" s="144"/>
      <c r="IW202" s="144"/>
    </row>
    <row r="203" customFormat="false" ht="13.5" hidden="false" customHeight="false" outlineLevel="0" collapsed="false">
      <c r="H203" s="49" t="s">
        <v>125</v>
      </c>
      <c r="I203" s="161" t="n">
        <f aca="false">+I202+I198+I200+I199+I201</f>
        <v>9292.695629</v>
      </c>
      <c r="J203" s="137" t="n">
        <f aca="false">+J202+J198+J200+J199</f>
        <v>0</v>
      </c>
      <c r="Q203" s="0"/>
      <c r="S203" s="156"/>
      <c r="T203" s="137"/>
      <c r="U203" s="129"/>
      <c r="V203" s="144"/>
      <c r="W203" s="144"/>
      <c r="X203" s="144"/>
      <c r="Y203" s="144"/>
      <c r="Z203" s="144"/>
      <c r="AA203" s="144"/>
      <c r="AB203" s="144"/>
      <c r="AC203" s="144"/>
      <c r="AD203" s="144"/>
      <c r="AE203" s="144"/>
      <c r="AF203" s="144"/>
      <c r="AG203" s="144"/>
      <c r="AH203" s="144"/>
      <c r="AI203" s="144"/>
      <c r="AJ203" s="144"/>
      <c r="AK203" s="144"/>
      <c r="AL203" s="144"/>
      <c r="AM203" s="144"/>
      <c r="AN203" s="144"/>
      <c r="AO203" s="144"/>
      <c r="AP203" s="144"/>
      <c r="AQ203" s="144"/>
      <c r="AR203" s="144"/>
      <c r="AS203" s="144"/>
      <c r="AT203" s="144"/>
      <c r="AU203" s="144"/>
      <c r="AV203" s="144"/>
      <c r="AW203" s="144"/>
      <c r="AX203" s="144"/>
      <c r="AY203" s="144"/>
      <c r="AZ203" s="144"/>
      <c r="BA203" s="144"/>
      <c r="BB203" s="144"/>
      <c r="BC203" s="144"/>
      <c r="BD203" s="144"/>
      <c r="BE203" s="144"/>
      <c r="BF203" s="144"/>
      <c r="BG203" s="144"/>
      <c r="BH203" s="144"/>
      <c r="BI203" s="144"/>
      <c r="BJ203" s="144"/>
      <c r="BK203" s="144"/>
      <c r="BL203" s="144"/>
      <c r="BM203" s="144"/>
      <c r="BN203" s="144"/>
      <c r="BO203" s="144"/>
      <c r="BP203" s="144"/>
      <c r="BQ203" s="144"/>
      <c r="BR203" s="144"/>
      <c r="BS203" s="144"/>
      <c r="BT203" s="144"/>
      <c r="BU203" s="144"/>
      <c r="BV203" s="144"/>
      <c r="BW203" s="144"/>
      <c r="BX203" s="144"/>
      <c r="BY203" s="144"/>
      <c r="BZ203" s="144"/>
      <c r="CA203" s="144"/>
      <c r="CB203" s="144"/>
      <c r="CC203" s="144"/>
      <c r="CD203" s="144"/>
      <c r="CE203" s="144"/>
      <c r="CF203" s="144"/>
      <c r="CG203" s="144"/>
      <c r="CH203" s="144"/>
      <c r="CI203" s="144"/>
      <c r="CJ203" s="144"/>
      <c r="CK203" s="144"/>
      <c r="CL203" s="144"/>
      <c r="CM203" s="144"/>
      <c r="CN203" s="144"/>
      <c r="CO203" s="144"/>
      <c r="CP203" s="144"/>
      <c r="CQ203" s="144"/>
      <c r="CR203" s="144"/>
      <c r="CS203" s="144"/>
      <c r="CT203" s="144"/>
      <c r="CU203" s="144"/>
      <c r="CV203" s="144"/>
      <c r="CW203" s="144"/>
      <c r="CX203" s="144"/>
      <c r="CY203" s="144"/>
      <c r="CZ203" s="144"/>
      <c r="DA203" s="144"/>
      <c r="DB203" s="144"/>
      <c r="DC203" s="144"/>
      <c r="DD203" s="144"/>
      <c r="DE203" s="144"/>
      <c r="DF203" s="144"/>
      <c r="DG203" s="144"/>
      <c r="DH203" s="144"/>
      <c r="DI203" s="144"/>
      <c r="DJ203" s="144"/>
      <c r="DK203" s="144"/>
      <c r="DL203" s="144"/>
      <c r="DM203" s="144"/>
      <c r="DN203" s="144"/>
      <c r="DO203" s="144"/>
      <c r="DP203" s="144"/>
      <c r="DQ203" s="144"/>
      <c r="DR203" s="144"/>
      <c r="DS203" s="144"/>
      <c r="DT203" s="144"/>
      <c r="DU203" s="144"/>
      <c r="DV203" s="144"/>
      <c r="DW203" s="144"/>
      <c r="DX203" s="144"/>
      <c r="DY203" s="144"/>
      <c r="DZ203" s="144"/>
      <c r="EA203" s="144"/>
      <c r="EB203" s="144"/>
      <c r="EC203" s="144"/>
      <c r="ED203" s="144"/>
      <c r="EE203" s="144"/>
      <c r="EF203" s="144"/>
      <c r="EG203" s="144"/>
      <c r="EH203" s="144"/>
      <c r="EI203" s="144"/>
      <c r="EJ203" s="144"/>
      <c r="EK203" s="144"/>
      <c r="EL203" s="144"/>
      <c r="EM203" s="144"/>
      <c r="EN203" s="144"/>
      <c r="EO203" s="144"/>
      <c r="EP203" s="144"/>
      <c r="EQ203" s="144"/>
      <c r="ER203" s="144"/>
      <c r="ES203" s="144"/>
      <c r="ET203" s="144"/>
      <c r="EU203" s="144"/>
      <c r="EV203" s="144"/>
      <c r="EW203" s="144"/>
      <c r="EX203" s="144"/>
      <c r="EY203" s="144"/>
      <c r="EZ203" s="144"/>
      <c r="FA203" s="144"/>
      <c r="FB203" s="144"/>
      <c r="FC203" s="144"/>
      <c r="FD203" s="144"/>
      <c r="FE203" s="144"/>
      <c r="FF203" s="144"/>
      <c r="FG203" s="144"/>
      <c r="FH203" s="144"/>
      <c r="FI203" s="144"/>
      <c r="FJ203" s="144"/>
      <c r="FK203" s="144"/>
      <c r="FL203" s="144"/>
      <c r="FM203" s="144"/>
      <c r="FN203" s="144"/>
      <c r="FO203" s="144"/>
      <c r="FP203" s="144"/>
      <c r="FQ203" s="144"/>
      <c r="FR203" s="144"/>
      <c r="FS203" s="144"/>
      <c r="FT203" s="144"/>
      <c r="FU203" s="144"/>
      <c r="FV203" s="144"/>
      <c r="FW203" s="144"/>
      <c r="FX203" s="144"/>
      <c r="FY203" s="144"/>
      <c r="FZ203" s="144"/>
      <c r="GA203" s="144"/>
      <c r="GB203" s="144"/>
      <c r="GC203" s="144"/>
      <c r="GD203" s="144"/>
      <c r="GE203" s="144"/>
      <c r="GF203" s="144"/>
      <c r="GG203" s="144"/>
      <c r="GH203" s="144"/>
      <c r="GI203" s="144"/>
      <c r="GJ203" s="144"/>
      <c r="GK203" s="144"/>
      <c r="GL203" s="144"/>
      <c r="GM203" s="144"/>
      <c r="GN203" s="144"/>
      <c r="GO203" s="144"/>
      <c r="GP203" s="144"/>
      <c r="GQ203" s="144"/>
      <c r="GR203" s="144"/>
      <c r="GS203" s="144"/>
      <c r="GT203" s="144"/>
      <c r="GU203" s="144"/>
      <c r="GV203" s="144"/>
      <c r="GW203" s="144"/>
      <c r="GX203" s="144"/>
      <c r="GY203" s="144"/>
      <c r="GZ203" s="144"/>
      <c r="HA203" s="144"/>
      <c r="HB203" s="144"/>
      <c r="HC203" s="144"/>
      <c r="HD203" s="144"/>
      <c r="HE203" s="144"/>
      <c r="HF203" s="144"/>
      <c r="HG203" s="144"/>
      <c r="HH203" s="144"/>
      <c r="HI203" s="144"/>
      <c r="HJ203" s="144"/>
      <c r="HK203" s="144"/>
      <c r="HL203" s="144"/>
      <c r="HM203" s="144"/>
      <c r="HN203" s="144"/>
      <c r="HO203" s="144"/>
      <c r="HP203" s="144"/>
      <c r="HQ203" s="144"/>
      <c r="HR203" s="144"/>
      <c r="HS203" s="144"/>
      <c r="HT203" s="144"/>
      <c r="HU203" s="144"/>
      <c r="HV203" s="144"/>
      <c r="HW203" s="144"/>
      <c r="HX203" s="144"/>
      <c r="HY203" s="144"/>
      <c r="HZ203" s="144"/>
      <c r="IA203" s="144"/>
      <c r="IB203" s="144"/>
      <c r="IC203" s="144"/>
      <c r="ID203" s="144"/>
      <c r="IE203" s="144"/>
      <c r="IF203" s="144"/>
      <c r="IG203" s="144"/>
      <c r="IH203" s="144"/>
      <c r="II203" s="144"/>
      <c r="IJ203" s="144"/>
      <c r="IK203" s="144"/>
      <c r="IL203" s="144"/>
      <c r="IM203" s="144"/>
      <c r="IN203" s="144"/>
      <c r="IO203" s="144"/>
      <c r="IP203" s="144"/>
      <c r="IQ203" s="144"/>
      <c r="IR203" s="144"/>
      <c r="IS203" s="144"/>
      <c r="IT203" s="144"/>
      <c r="IU203" s="144"/>
      <c r="IV203" s="144"/>
      <c r="IW203" s="144"/>
    </row>
    <row r="204" customFormat="false" ht="13.5" hidden="false" customHeight="false" outlineLevel="0" collapsed="false">
      <c r="J204" s="155" t="n">
        <f aca="false">+J203+I203</f>
        <v>9292.695629</v>
      </c>
      <c r="S204" s="156"/>
      <c r="T204" s="154"/>
      <c r="U204" s="129"/>
      <c r="V204" s="144"/>
      <c r="W204" s="144"/>
      <c r="X204" s="162"/>
      <c r="Y204" s="162"/>
      <c r="Z204" s="162"/>
      <c r="AA204" s="162"/>
      <c r="AB204" s="162"/>
      <c r="AC204" s="162"/>
      <c r="AD204" s="162"/>
      <c r="AE204" s="162"/>
      <c r="AF204" s="162"/>
      <c r="AG204" s="162"/>
      <c r="AH204" s="162"/>
      <c r="AI204" s="162"/>
      <c r="AJ204" s="162"/>
      <c r="AK204" s="162"/>
      <c r="AL204" s="162"/>
      <c r="AM204" s="162"/>
      <c r="AN204" s="162"/>
      <c r="AO204" s="162"/>
      <c r="AP204" s="162"/>
      <c r="AQ204" s="162"/>
      <c r="AR204" s="162"/>
      <c r="AS204" s="162"/>
      <c r="AT204" s="162"/>
      <c r="AU204" s="162"/>
      <c r="AV204" s="162"/>
      <c r="AW204" s="162"/>
      <c r="AX204" s="162"/>
      <c r="AY204" s="162"/>
      <c r="AZ204" s="162"/>
      <c r="BA204" s="162"/>
      <c r="BB204" s="162"/>
      <c r="BC204" s="162"/>
      <c r="BD204" s="162"/>
      <c r="BE204" s="162"/>
      <c r="BF204" s="162"/>
      <c r="BG204" s="162"/>
      <c r="BH204" s="162"/>
      <c r="BI204" s="162"/>
      <c r="BJ204" s="162"/>
      <c r="BK204" s="162"/>
      <c r="BL204" s="162"/>
      <c r="BM204" s="162"/>
      <c r="BN204" s="162"/>
      <c r="BO204" s="162"/>
      <c r="BP204" s="162"/>
      <c r="BQ204" s="162"/>
      <c r="BR204" s="162"/>
      <c r="BS204" s="162"/>
      <c r="BT204" s="162"/>
      <c r="BU204" s="162"/>
      <c r="BV204" s="162"/>
      <c r="BW204" s="162"/>
      <c r="BX204" s="162"/>
      <c r="BY204" s="162"/>
      <c r="BZ204" s="162"/>
      <c r="CA204" s="162"/>
      <c r="CB204" s="162"/>
      <c r="CC204" s="162"/>
      <c r="CD204" s="162"/>
      <c r="CE204" s="162"/>
      <c r="CF204" s="162"/>
      <c r="CG204" s="162"/>
      <c r="CH204" s="162"/>
      <c r="CI204" s="162"/>
      <c r="CJ204" s="162"/>
      <c r="CK204" s="162"/>
      <c r="CL204" s="162"/>
      <c r="CM204" s="162"/>
      <c r="CN204" s="162"/>
      <c r="CO204" s="162"/>
      <c r="CP204" s="162"/>
      <c r="CQ204" s="162"/>
      <c r="CR204" s="162"/>
      <c r="CS204" s="162"/>
      <c r="CT204" s="162"/>
      <c r="CU204" s="162"/>
      <c r="CV204" s="162"/>
      <c r="CW204" s="162"/>
      <c r="CX204" s="162"/>
      <c r="CY204" s="162"/>
      <c r="CZ204" s="162"/>
      <c r="DA204" s="162"/>
      <c r="DB204" s="162"/>
      <c r="DC204" s="162"/>
      <c r="DD204" s="162"/>
      <c r="DE204" s="162"/>
      <c r="DF204" s="162"/>
      <c r="DG204" s="162"/>
      <c r="DH204" s="162"/>
      <c r="DI204" s="162"/>
      <c r="DJ204" s="162"/>
      <c r="DK204" s="162"/>
      <c r="DL204" s="162"/>
      <c r="DM204" s="162"/>
      <c r="DN204" s="162"/>
      <c r="DO204" s="162"/>
      <c r="DP204" s="162"/>
      <c r="DQ204" s="162"/>
      <c r="DR204" s="162"/>
      <c r="DS204" s="162"/>
      <c r="DT204" s="162"/>
      <c r="DU204" s="162"/>
      <c r="DV204" s="162"/>
      <c r="DW204" s="162"/>
      <c r="DX204" s="162"/>
      <c r="DY204" s="162"/>
      <c r="DZ204" s="162"/>
      <c r="EA204" s="162"/>
      <c r="EB204" s="162"/>
      <c r="EC204" s="162"/>
      <c r="ED204" s="162"/>
      <c r="EE204" s="162"/>
      <c r="EF204" s="162"/>
      <c r="EG204" s="162"/>
      <c r="EH204" s="162"/>
      <c r="EI204" s="162"/>
      <c r="EJ204" s="162"/>
      <c r="EK204" s="162"/>
      <c r="EL204" s="162"/>
      <c r="EM204" s="162"/>
      <c r="EN204" s="162"/>
      <c r="EO204" s="162"/>
      <c r="EP204" s="162"/>
      <c r="EQ204" s="162"/>
      <c r="ER204" s="162"/>
      <c r="ES204" s="162"/>
      <c r="ET204" s="162"/>
      <c r="EU204" s="162"/>
      <c r="EV204" s="162"/>
      <c r="EW204" s="162"/>
      <c r="EX204" s="162"/>
      <c r="EY204" s="162"/>
      <c r="EZ204" s="162"/>
      <c r="FA204" s="162"/>
      <c r="FB204" s="162"/>
      <c r="FC204" s="162"/>
      <c r="FD204" s="162"/>
      <c r="FE204" s="162"/>
      <c r="FF204" s="162"/>
      <c r="FG204" s="162"/>
      <c r="FH204" s="162"/>
      <c r="FI204" s="162"/>
      <c r="FJ204" s="162"/>
      <c r="FK204" s="162"/>
      <c r="FL204" s="162"/>
      <c r="FM204" s="162"/>
      <c r="FN204" s="162"/>
      <c r="FO204" s="162"/>
      <c r="FP204" s="162"/>
      <c r="FQ204" s="162"/>
      <c r="FR204" s="162"/>
      <c r="FS204" s="162"/>
      <c r="FT204" s="162"/>
      <c r="FU204" s="162"/>
      <c r="FV204" s="162"/>
      <c r="FW204" s="162"/>
      <c r="FX204" s="162"/>
      <c r="FY204" s="162"/>
      <c r="FZ204" s="162"/>
      <c r="GA204" s="162"/>
      <c r="GB204" s="162"/>
      <c r="GC204" s="162"/>
      <c r="GD204" s="162"/>
      <c r="GE204" s="162"/>
      <c r="GF204" s="144"/>
      <c r="GG204" s="144"/>
      <c r="GH204" s="144"/>
      <c r="GI204" s="144"/>
      <c r="GJ204" s="144"/>
      <c r="GK204" s="144"/>
      <c r="GL204" s="144"/>
      <c r="GM204" s="144"/>
      <c r="GN204" s="144"/>
      <c r="GO204" s="144"/>
      <c r="GP204" s="144"/>
      <c r="GQ204" s="144"/>
      <c r="GR204" s="144"/>
      <c r="GS204" s="144"/>
      <c r="GT204" s="144"/>
      <c r="GU204" s="144"/>
      <c r="GV204" s="144"/>
      <c r="GW204" s="144"/>
      <c r="GX204" s="144"/>
      <c r="GY204" s="144"/>
      <c r="GZ204" s="144"/>
      <c r="HA204" s="144"/>
      <c r="HB204" s="144"/>
      <c r="HC204" s="144"/>
      <c r="HD204" s="144"/>
      <c r="HE204" s="144"/>
      <c r="HF204" s="144"/>
      <c r="HG204" s="144"/>
      <c r="HH204" s="144"/>
      <c r="HI204" s="144"/>
      <c r="HJ204" s="144"/>
      <c r="HK204" s="144"/>
      <c r="HL204" s="144"/>
      <c r="HM204" s="144"/>
      <c r="HN204" s="144"/>
      <c r="HO204" s="144"/>
      <c r="HP204" s="144"/>
      <c r="HQ204" s="144"/>
      <c r="HR204" s="144"/>
      <c r="HS204" s="144"/>
      <c r="HT204" s="144"/>
      <c r="HU204" s="144"/>
      <c r="HV204" s="144"/>
      <c r="HW204" s="144"/>
      <c r="HX204" s="144"/>
      <c r="HY204" s="144"/>
      <c r="HZ204" s="144"/>
      <c r="IA204" s="144"/>
      <c r="IB204" s="144"/>
      <c r="IC204" s="144"/>
      <c r="ID204" s="144"/>
      <c r="IE204" s="144"/>
      <c r="IF204" s="144"/>
      <c r="IG204" s="144"/>
      <c r="IH204" s="144"/>
      <c r="II204" s="144"/>
      <c r="IJ204" s="144"/>
      <c r="IK204" s="144"/>
      <c r="IL204" s="144"/>
      <c r="IM204" s="144"/>
      <c r="IN204" s="144"/>
      <c r="IO204" s="144"/>
      <c r="IP204" s="144"/>
      <c r="IQ204" s="144"/>
      <c r="IR204" s="144"/>
      <c r="IS204" s="144"/>
      <c r="IT204" s="144"/>
      <c r="IU204" s="144"/>
      <c r="IV204" s="144"/>
      <c r="IW204" s="144"/>
    </row>
    <row r="205" customFormat="false" ht="12.75" hidden="false" customHeight="false" outlineLevel="0" collapsed="false">
      <c r="S205" s="143"/>
      <c r="U205" s="129"/>
      <c r="V205" s="144"/>
      <c r="W205" s="144"/>
      <c r="X205" s="144"/>
      <c r="Y205" s="144"/>
      <c r="Z205" s="144"/>
      <c r="AA205" s="144"/>
      <c r="AB205" s="144"/>
      <c r="AC205" s="144"/>
      <c r="AD205" s="144"/>
      <c r="AE205" s="144"/>
      <c r="AF205" s="144"/>
      <c r="AG205" s="144"/>
      <c r="AH205" s="144"/>
      <c r="AI205" s="144"/>
      <c r="AJ205" s="144"/>
      <c r="AK205" s="144"/>
      <c r="AL205" s="144"/>
      <c r="AM205" s="144"/>
      <c r="AN205" s="144"/>
      <c r="AO205" s="144"/>
      <c r="AP205" s="144"/>
      <c r="AQ205" s="144"/>
      <c r="AR205" s="144"/>
      <c r="AS205" s="144"/>
      <c r="AT205" s="144"/>
      <c r="AU205" s="144"/>
      <c r="AV205" s="144"/>
      <c r="AW205" s="144"/>
      <c r="AX205" s="144"/>
      <c r="AY205" s="144"/>
      <c r="AZ205" s="144"/>
      <c r="BA205" s="144"/>
      <c r="BB205" s="144"/>
      <c r="BC205" s="144"/>
      <c r="BD205" s="144"/>
      <c r="BE205" s="144"/>
      <c r="BF205" s="144"/>
      <c r="BG205" s="144"/>
      <c r="BH205" s="144"/>
      <c r="BI205" s="144"/>
      <c r="BJ205" s="144"/>
      <c r="BK205" s="144"/>
      <c r="BL205" s="144"/>
      <c r="BM205" s="144"/>
      <c r="BN205" s="144"/>
      <c r="BO205" s="144"/>
      <c r="BP205" s="144"/>
      <c r="BQ205" s="144"/>
      <c r="BR205" s="144"/>
      <c r="BS205" s="144"/>
      <c r="BT205" s="144"/>
      <c r="BU205" s="144"/>
      <c r="BV205" s="144"/>
      <c r="BW205" s="144"/>
      <c r="BX205" s="144"/>
      <c r="BY205" s="144"/>
      <c r="BZ205" s="144"/>
      <c r="CA205" s="144"/>
      <c r="CB205" s="144"/>
      <c r="CC205" s="144"/>
      <c r="CD205" s="144"/>
      <c r="CE205" s="144"/>
      <c r="CF205" s="144"/>
      <c r="CG205" s="144"/>
      <c r="CH205" s="144"/>
      <c r="CI205" s="144"/>
      <c r="CJ205" s="144"/>
      <c r="CK205" s="144"/>
      <c r="CL205" s="144"/>
      <c r="CM205" s="144"/>
      <c r="CN205" s="144"/>
      <c r="CO205" s="144"/>
      <c r="CP205" s="144"/>
      <c r="CQ205" s="144"/>
      <c r="CR205" s="144"/>
      <c r="CS205" s="144"/>
      <c r="CT205" s="144"/>
      <c r="CU205" s="144"/>
      <c r="CV205" s="144"/>
      <c r="CW205" s="144"/>
      <c r="CX205" s="144"/>
      <c r="CY205" s="144"/>
      <c r="CZ205" s="144"/>
      <c r="DA205" s="144"/>
      <c r="DB205" s="144"/>
      <c r="DC205" s="144"/>
      <c r="DD205" s="144"/>
      <c r="DE205" s="144"/>
      <c r="DF205" s="144"/>
      <c r="DG205" s="144"/>
      <c r="DH205" s="144"/>
      <c r="DI205" s="144"/>
      <c r="DJ205" s="144"/>
      <c r="DK205" s="144"/>
      <c r="DL205" s="144"/>
      <c r="DM205" s="144"/>
      <c r="DN205" s="144"/>
      <c r="DO205" s="144"/>
      <c r="DP205" s="144"/>
      <c r="DQ205" s="144"/>
      <c r="DR205" s="144"/>
      <c r="DS205" s="144"/>
      <c r="DT205" s="144"/>
      <c r="DU205" s="144"/>
      <c r="DV205" s="144"/>
      <c r="DW205" s="144"/>
      <c r="DX205" s="144"/>
      <c r="DY205" s="144"/>
      <c r="DZ205" s="144"/>
      <c r="EA205" s="144"/>
      <c r="EB205" s="144"/>
      <c r="EC205" s="144"/>
      <c r="ED205" s="144"/>
      <c r="EE205" s="144"/>
      <c r="EF205" s="144"/>
      <c r="EG205" s="144"/>
      <c r="EH205" s="144"/>
      <c r="EI205" s="144"/>
      <c r="EJ205" s="144"/>
      <c r="EK205" s="144"/>
      <c r="EL205" s="144"/>
      <c r="EM205" s="144"/>
      <c r="EN205" s="144"/>
      <c r="EO205" s="144"/>
      <c r="EP205" s="144"/>
      <c r="EQ205" s="144"/>
      <c r="ER205" s="144"/>
      <c r="ES205" s="144"/>
      <c r="ET205" s="144"/>
      <c r="EU205" s="144"/>
      <c r="EV205" s="144"/>
      <c r="EW205" s="144"/>
      <c r="EX205" s="144"/>
      <c r="EY205" s="144"/>
      <c r="EZ205" s="144"/>
      <c r="FA205" s="144"/>
      <c r="FB205" s="144"/>
      <c r="FC205" s="144"/>
      <c r="FD205" s="144"/>
      <c r="FE205" s="144"/>
      <c r="FF205" s="144"/>
      <c r="FG205" s="144"/>
      <c r="FH205" s="144"/>
      <c r="FI205" s="144"/>
      <c r="FJ205" s="144"/>
      <c r="FK205" s="144"/>
      <c r="FL205" s="144"/>
      <c r="FM205" s="144"/>
      <c r="FN205" s="144"/>
      <c r="FO205" s="144"/>
      <c r="FP205" s="144"/>
      <c r="FQ205" s="144"/>
      <c r="FR205" s="144"/>
      <c r="FS205" s="144"/>
      <c r="FT205" s="144"/>
      <c r="FU205" s="144"/>
      <c r="FV205" s="144"/>
      <c r="FW205" s="144"/>
      <c r="FX205" s="144"/>
      <c r="FY205" s="144"/>
      <c r="FZ205" s="144"/>
      <c r="GA205" s="144"/>
      <c r="GB205" s="144"/>
      <c r="GC205" s="144"/>
      <c r="GD205" s="144"/>
      <c r="GE205" s="144"/>
      <c r="GF205" s="144"/>
      <c r="GG205" s="144"/>
      <c r="GH205" s="144"/>
      <c r="GI205" s="144"/>
      <c r="GJ205" s="144"/>
      <c r="GK205" s="144"/>
      <c r="GL205" s="144"/>
      <c r="GM205" s="144"/>
      <c r="GN205" s="144"/>
      <c r="GO205" s="144"/>
      <c r="GP205" s="144"/>
      <c r="GQ205" s="144"/>
      <c r="GR205" s="144"/>
      <c r="GS205" s="144"/>
      <c r="GT205" s="144"/>
      <c r="GU205" s="144"/>
      <c r="GV205" s="144"/>
      <c r="GW205" s="144"/>
      <c r="GX205" s="144"/>
      <c r="GY205" s="144"/>
      <c r="GZ205" s="144"/>
      <c r="HA205" s="144"/>
      <c r="HB205" s="144"/>
      <c r="HC205" s="144"/>
      <c r="HD205" s="144"/>
      <c r="HE205" s="144"/>
      <c r="HF205" s="144"/>
      <c r="HG205" s="144"/>
      <c r="HH205" s="144"/>
      <c r="HI205" s="144"/>
      <c r="HJ205" s="144"/>
      <c r="HK205" s="144"/>
      <c r="HL205" s="144"/>
      <c r="HM205" s="144"/>
      <c r="HN205" s="144"/>
      <c r="HO205" s="144"/>
      <c r="HP205" s="144"/>
      <c r="HQ205" s="144"/>
      <c r="HR205" s="144"/>
      <c r="HS205" s="144"/>
      <c r="HT205" s="144"/>
      <c r="HU205" s="144"/>
      <c r="HV205" s="144"/>
      <c r="HW205" s="144"/>
      <c r="HX205" s="144"/>
      <c r="HY205" s="144"/>
      <c r="HZ205" s="144"/>
      <c r="IA205" s="144"/>
      <c r="IB205" s="144"/>
      <c r="IC205" s="144"/>
      <c r="ID205" s="144"/>
      <c r="IE205" s="144"/>
      <c r="IF205" s="144"/>
      <c r="IG205" s="144"/>
      <c r="IH205" s="144"/>
      <c r="II205" s="144"/>
      <c r="IJ205" s="144"/>
      <c r="IK205" s="144"/>
      <c r="IL205" s="144"/>
      <c r="IM205" s="144"/>
      <c r="IN205" s="144"/>
      <c r="IO205" s="144"/>
      <c r="IP205" s="144"/>
      <c r="IQ205" s="144"/>
      <c r="IR205" s="144"/>
      <c r="IS205" s="144"/>
      <c r="IT205" s="144"/>
      <c r="IU205" s="144"/>
      <c r="IV205" s="144"/>
      <c r="IW205" s="144"/>
    </row>
    <row r="206" customFormat="false" ht="12.75" hidden="false" customHeight="false" outlineLevel="0" collapsed="false">
      <c r="U206" s="129"/>
    </row>
    <row r="207" customFormat="false" ht="12.75" hidden="false" customHeight="false" outlineLevel="0" collapsed="false">
      <c r="S207" s="62"/>
      <c r="T207" s="52"/>
      <c r="U207" s="163"/>
    </row>
    <row r="208" customFormat="false" ht="12.75" hidden="false" customHeight="false" outlineLevel="0" collapsed="false">
      <c r="S208" s="62"/>
      <c r="T208" s="52"/>
      <c r="U208" s="163"/>
    </row>
    <row r="209" customFormat="false" ht="12.75" hidden="false" customHeight="false" outlineLevel="0" collapsed="false">
      <c r="S209" s="62"/>
      <c r="T209" s="52"/>
      <c r="U209" s="163"/>
    </row>
    <row r="210" customFormat="false" ht="12.75" hidden="false" customHeight="false" outlineLevel="0" collapsed="false">
      <c r="S210" s="62"/>
      <c r="T210" s="52"/>
      <c r="U210" s="163"/>
    </row>
    <row r="211" customFormat="false" ht="12.75" hidden="false" customHeight="false" outlineLevel="0" collapsed="false">
      <c r="U211" s="129"/>
    </row>
    <row r="212" customFormat="false" ht="12.75" hidden="false" customHeight="false" outlineLevel="0" collapsed="false">
      <c r="U212" s="129"/>
    </row>
  </sheetData>
  <mergeCells count="1">
    <mergeCell ref="Q2:R2"/>
  </mergeCells>
  <printOptions headings="false" gridLines="false" gridLinesSet="true" horizontalCentered="false" verticalCentered="false"/>
  <pageMargins left="0.747916666666667" right="0.747916666666667" top="0.5" bottom="0.984027777777778" header="0.511811023622047" footer="0.5"/>
  <pageSetup paperSize="5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/>
    <oddFooter>&amp;L&amp;F, &amp;A &amp;Cp. &amp;P of &amp;N&amp;RPrinted: 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8"/>
  <sheetViews>
    <sheetView showFormulas="false" showGridLines="true" showRowColHeaders="true" showZeros="true" rightToLeft="false" tabSelected="true" showOutlineSymbols="true" defaultGridColor="true" view="normal" topLeftCell="I1" colorId="64" zoomScale="100" zoomScaleNormal="100" zoomScalePageLayoutView="100" workbookViewId="0">
      <pane xSplit="0" ySplit="1" topLeftCell="BM2" activePane="bottomLeft" state="frozen"/>
      <selection pane="topLeft" activeCell="I1" activeCellId="0" sqref="I1"/>
      <selection pane="bottom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53" width="9.06"/>
    <col collapsed="false" customWidth="true" hidden="true" outlineLevel="0" max="4" min="2" style="124" width="7.56"/>
    <col collapsed="false" customWidth="true" hidden="true" outlineLevel="0" max="5" min="5" style="35" width="34.41"/>
    <col collapsed="false" customWidth="true" hidden="true" outlineLevel="0" max="6" min="6" style="35" width="10.13"/>
    <col collapsed="false" customWidth="true" hidden="true" outlineLevel="0" max="8" min="7" style="35" width="3.99"/>
    <col collapsed="false" customWidth="true" hidden="false" outlineLevel="0" max="9" min="9" style="100" width="18.85"/>
    <col collapsed="false" customWidth="true" hidden="false" outlineLevel="0" max="10" min="10" style="37" width="36.56"/>
    <col collapsed="false" customWidth="true" hidden="false" outlineLevel="0" max="11" min="11" style="39" width="30.85"/>
    <col collapsed="false" customWidth="true" hidden="false" outlineLevel="0" max="12" min="12" style="39" width="60.28"/>
    <col collapsed="false" customWidth="true" hidden="false" outlineLevel="0" max="13" min="13" style="39" width="18.56"/>
    <col collapsed="false" customWidth="true" hidden="false" outlineLevel="0" max="14" min="14" style="39" width="14.85"/>
    <col collapsed="false" customWidth="true" hidden="false" outlineLevel="0" max="15" min="15" style="39" width="30.13"/>
    <col collapsed="false" customWidth="true" hidden="false" outlineLevel="0" max="16" min="16" style="39" width="8.7"/>
    <col collapsed="false" customWidth="true" hidden="false" outlineLevel="0" max="17" min="17" style="39" width="7.99"/>
    <col collapsed="false" customWidth="true" hidden="false" outlineLevel="0" max="18" min="18" style="39" width="6.56"/>
    <col collapsed="false" customWidth="true" hidden="false" outlineLevel="0" max="19" min="19" style="110" width="12.56"/>
    <col collapsed="false" customWidth="true" hidden="false" outlineLevel="0" max="20" min="20" style="127" width="7.42"/>
    <col collapsed="false" customWidth="true" hidden="false" outlineLevel="0" max="21" min="21" style="55" width="11.7"/>
    <col collapsed="false" customWidth="true" hidden="false" outlineLevel="0" max="22" min="22" style="164" width="14.99"/>
    <col collapsed="false" customWidth="true" hidden="true" outlineLevel="0" max="23" min="23" style="55" width="15.13"/>
    <col collapsed="false" customWidth="true" hidden="true" outlineLevel="0" max="24" min="24" style="39" width="12.56"/>
    <col collapsed="false" customWidth="true" hidden="true" outlineLevel="0" max="25" min="25" style="152" width="13.41"/>
    <col collapsed="false" customWidth="true" hidden="true" outlineLevel="0" max="26" min="26" style="164" width="13.85"/>
    <col collapsed="false" customWidth="true" hidden="true" outlineLevel="0" max="27" min="27" style="165" width="12.42"/>
    <col collapsed="false" customWidth="true" hidden="true" outlineLevel="0" max="29" min="28" style="166" width="12.42"/>
    <col collapsed="false" customWidth="true" hidden="true" outlineLevel="0" max="31" min="30" style="166" width="14.7"/>
    <col collapsed="false" customWidth="true" hidden="true" outlineLevel="0" max="32" min="32" style="18" width="18.99"/>
    <col collapsed="false" customWidth="false" hidden="false" outlineLevel="0" max="33" min="33" style="18" width="9.14"/>
    <col collapsed="false" customWidth="true" hidden="false" outlineLevel="0" max="34" min="34" style="18" width="10.85"/>
    <col collapsed="false" customWidth="true" hidden="false" outlineLevel="0" max="35" min="35" style="18" width="14.41"/>
    <col collapsed="false" customWidth="true" hidden="false" outlineLevel="0" max="36" min="36" style="18" width="15.28"/>
    <col collapsed="false" customWidth="true" hidden="false" outlineLevel="0" max="37" min="37" style="18" width="14.41"/>
    <col collapsed="false" customWidth="true" hidden="false" outlineLevel="0" max="39" min="38" style="18" width="13.99"/>
    <col collapsed="false" customWidth="true" hidden="false" outlineLevel="0" max="40" min="40" style="18" width="14.41"/>
    <col collapsed="false" customWidth="true" hidden="false" outlineLevel="0" max="41" min="41" style="18" width="13.41"/>
    <col collapsed="false" customWidth="true" hidden="false" outlineLevel="0" max="43" min="42" style="18" width="13.99"/>
    <col collapsed="false" customWidth="true" hidden="false" outlineLevel="0" max="44" min="44" style="18" width="14.41"/>
    <col collapsed="false" customWidth="true" hidden="false" outlineLevel="0" max="45" min="45" style="18" width="13.41"/>
    <col collapsed="false" customWidth="true" hidden="false" outlineLevel="0" max="47" min="46" style="18" width="13.99"/>
    <col collapsed="false" customWidth="true" hidden="false" outlineLevel="0" max="48" min="48" style="18" width="14.41"/>
    <col collapsed="false" customWidth="true" hidden="false" outlineLevel="0" max="49" min="49" style="18" width="13.28"/>
    <col collapsed="false" customWidth="true" hidden="false" outlineLevel="0" max="51" min="50" style="18" width="13.7"/>
    <col collapsed="false" customWidth="true" hidden="false" outlineLevel="0" max="52" min="52" style="18" width="14.14"/>
    <col collapsed="false" customWidth="true" hidden="false" outlineLevel="0" max="53" min="53" style="18" width="13.41"/>
    <col collapsed="false" customWidth="true" hidden="false" outlineLevel="0" max="55" min="54" style="18" width="13.99"/>
    <col collapsed="false" customWidth="true" hidden="false" outlineLevel="0" max="56" min="56" style="18" width="14.41"/>
    <col collapsed="false" customWidth="true" hidden="false" outlineLevel="0" max="57" min="57" style="18" width="13.28"/>
    <col collapsed="false" customWidth="true" hidden="false" outlineLevel="0" max="59" min="58" style="18" width="13.7"/>
    <col collapsed="false" customWidth="true" hidden="false" outlineLevel="0" max="60" min="60" style="18" width="14.14"/>
    <col collapsed="false" customWidth="true" hidden="false" outlineLevel="0" max="61" min="61" style="18" width="13.41"/>
    <col collapsed="false" customWidth="true" hidden="false" outlineLevel="0" max="63" min="62" style="18" width="13.99"/>
    <col collapsed="false" customWidth="true" hidden="false" outlineLevel="0" max="64" min="64" style="18" width="14.41"/>
    <col collapsed="false" customWidth="true" hidden="false" outlineLevel="0" max="65" min="65" style="18" width="13.41"/>
    <col collapsed="false" customWidth="true" hidden="false" outlineLevel="0" max="67" min="66" style="18" width="13.99"/>
    <col collapsed="false" customWidth="true" hidden="false" outlineLevel="0" max="68" min="68" style="18" width="14.41"/>
    <col collapsed="false" customWidth="true" hidden="false" outlineLevel="0" max="69" min="69" style="18" width="12.99"/>
    <col collapsed="false" customWidth="true" hidden="false" outlineLevel="0" max="71" min="70" style="18" width="13.41"/>
    <col collapsed="false" customWidth="true" hidden="false" outlineLevel="0" max="72" min="72" style="18" width="13.99"/>
    <col collapsed="false" customWidth="true" hidden="false" outlineLevel="0" max="73" min="73" style="18" width="12.56"/>
    <col collapsed="false" customWidth="true" hidden="false" outlineLevel="0" max="75" min="74" style="18" width="12.99"/>
    <col collapsed="false" customWidth="true" hidden="false" outlineLevel="0" max="76" min="76" style="18" width="13.41"/>
    <col collapsed="false" customWidth="true" hidden="false" outlineLevel="0" max="77" min="77" style="18" width="12.99"/>
    <col collapsed="false" customWidth="true" hidden="false" outlineLevel="0" max="79" min="78" style="18" width="13.41"/>
    <col collapsed="false" customWidth="true" hidden="false" outlineLevel="0" max="80" min="80" style="18" width="13.99"/>
    <col collapsed="false" customWidth="true" hidden="false" outlineLevel="0" max="81" min="81" style="18" width="12.99"/>
    <col collapsed="false" customWidth="true" hidden="false" outlineLevel="0" max="83" min="82" style="18" width="13.41"/>
    <col collapsed="false" customWidth="true" hidden="false" outlineLevel="0" max="84" min="84" style="18" width="13.99"/>
    <col collapsed="false" customWidth="true" hidden="false" outlineLevel="0" max="85" min="85" style="18" width="12.99"/>
    <col collapsed="false" customWidth="true" hidden="false" outlineLevel="0" max="87" min="86" style="18" width="13.41"/>
    <col collapsed="false" customWidth="true" hidden="false" outlineLevel="0" max="88" min="88" style="18" width="13.99"/>
    <col collapsed="false" customWidth="true" hidden="false" outlineLevel="0" max="89" min="89" style="18" width="12.7"/>
    <col collapsed="false" customWidth="true" hidden="false" outlineLevel="0" max="91" min="90" style="18" width="13.28"/>
    <col collapsed="false" customWidth="true" hidden="false" outlineLevel="0" max="92" min="92" style="18" width="13.7"/>
    <col collapsed="false" customWidth="true" hidden="false" outlineLevel="0" max="93" min="93" style="18" width="12.99"/>
    <col collapsed="false" customWidth="true" hidden="false" outlineLevel="0" max="95" min="94" style="18" width="13.41"/>
    <col collapsed="false" customWidth="true" hidden="false" outlineLevel="0" max="96" min="96" style="18" width="13.99"/>
    <col collapsed="false" customWidth="true" hidden="false" outlineLevel="0" max="97" min="97" style="18" width="12.7"/>
    <col collapsed="false" customWidth="true" hidden="false" outlineLevel="0" max="98" min="98" style="18" width="13.28"/>
    <col collapsed="false" customWidth="true" hidden="false" outlineLevel="0" max="99" min="99" style="18" width="12.7"/>
    <col collapsed="false" customWidth="true" hidden="false" outlineLevel="0" max="100" min="100" style="18" width="13.28"/>
    <col collapsed="false" customWidth="true" hidden="false" outlineLevel="0" max="101" min="101" style="18" width="12.7"/>
    <col collapsed="false" customWidth="true" hidden="false" outlineLevel="0" max="102" min="102" style="18" width="13.28"/>
    <col collapsed="false" customWidth="true" hidden="false" outlineLevel="0" max="103" min="103" style="18" width="12.7"/>
    <col collapsed="false" customWidth="true" hidden="false" outlineLevel="0" max="104" min="104" style="18" width="13.28"/>
    <col collapsed="false" customWidth="true" hidden="false" outlineLevel="0" max="105" min="105" style="18" width="12.7"/>
    <col collapsed="false" customWidth="true" hidden="false" outlineLevel="0" max="106" min="106" style="18" width="13.28"/>
    <col collapsed="false" customWidth="true" hidden="false" outlineLevel="0" max="107" min="107" style="18" width="12.7"/>
    <col collapsed="false" customWidth="true" hidden="false" outlineLevel="0" max="108" min="108" style="18" width="13.28"/>
    <col collapsed="false" customWidth="true" hidden="false" outlineLevel="0" max="109" min="109" style="18" width="12.7"/>
    <col collapsed="false" customWidth="true" hidden="false" outlineLevel="0" max="110" min="110" style="18" width="13.28"/>
    <col collapsed="false" customWidth="true" hidden="false" outlineLevel="0" max="111" min="111" style="18" width="12.7"/>
    <col collapsed="false" customWidth="true" hidden="false" outlineLevel="0" max="112" min="112" style="18" width="13.28"/>
    <col collapsed="false" customWidth="true" hidden="false" outlineLevel="0" max="113" min="113" style="18" width="12.7"/>
    <col collapsed="false" customWidth="true" hidden="false" outlineLevel="0" max="114" min="114" style="18" width="13.28"/>
    <col collapsed="false" customWidth="true" hidden="false" outlineLevel="0" max="115" min="115" style="18" width="12.7"/>
    <col collapsed="false" customWidth="true" hidden="false" outlineLevel="0" max="116" min="116" style="18" width="13.28"/>
    <col collapsed="false" customWidth="true" hidden="false" outlineLevel="0" max="117" min="117" style="18" width="12.7"/>
    <col collapsed="false" customWidth="true" hidden="false" outlineLevel="0" max="118" min="118" style="18" width="13.28"/>
    <col collapsed="false" customWidth="true" hidden="false" outlineLevel="0" max="119" min="119" style="18" width="12.7"/>
    <col collapsed="false" customWidth="true" hidden="false" outlineLevel="0" max="120" min="120" style="18" width="13.28"/>
    <col collapsed="false" customWidth="true" hidden="false" outlineLevel="0" max="121" min="121" style="18" width="12.7"/>
    <col collapsed="false" customWidth="true" hidden="false" outlineLevel="0" max="122" min="122" style="18" width="13.28"/>
    <col collapsed="false" customWidth="true" hidden="false" outlineLevel="0" max="123" min="123" style="18" width="12.7"/>
    <col collapsed="false" customWidth="true" hidden="false" outlineLevel="0" max="124" min="124" style="18" width="13.28"/>
    <col collapsed="false" customWidth="true" hidden="false" outlineLevel="0" max="125" min="125" style="18" width="12.7"/>
    <col collapsed="false" customWidth="true" hidden="false" outlineLevel="0" max="126" min="126" style="18" width="13.28"/>
    <col collapsed="false" customWidth="true" hidden="false" outlineLevel="0" max="127" min="127" style="18" width="12.7"/>
    <col collapsed="false" customWidth="true" hidden="false" outlineLevel="0" max="128" min="128" style="18" width="13.28"/>
    <col collapsed="false" customWidth="true" hidden="false" outlineLevel="0" max="129" min="129" style="18" width="12.7"/>
    <col collapsed="false" customWidth="true" hidden="false" outlineLevel="0" max="130" min="130" style="18" width="13.28"/>
    <col collapsed="false" customWidth="true" hidden="false" outlineLevel="0" max="131" min="131" style="18" width="12.7"/>
    <col collapsed="false" customWidth="true" hidden="false" outlineLevel="0" max="132" min="132" style="18" width="13.28"/>
    <col collapsed="false" customWidth="true" hidden="false" outlineLevel="0" max="133" min="133" style="18" width="12.7"/>
    <col collapsed="false" customWidth="true" hidden="false" outlineLevel="0" max="134" min="134" style="18" width="13.28"/>
    <col collapsed="false" customWidth="true" hidden="false" outlineLevel="0" max="135" min="135" style="18" width="12.7"/>
    <col collapsed="false" customWidth="true" hidden="false" outlineLevel="0" max="136" min="136" style="18" width="13.28"/>
    <col collapsed="false" customWidth="true" hidden="false" outlineLevel="0" max="137" min="137" style="18" width="12.7"/>
    <col collapsed="false" customWidth="true" hidden="false" outlineLevel="0" max="138" min="138" style="18" width="13.28"/>
    <col collapsed="false" customWidth="true" hidden="false" outlineLevel="0" max="139" min="139" style="18" width="13.7"/>
    <col collapsed="false" customWidth="true" hidden="false" outlineLevel="0" max="140" min="140" style="18" width="14.14"/>
    <col collapsed="false" customWidth="true" hidden="false" outlineLevel="0" max="141" min="141" style="18" width="13.41"/>
    <col collapsed="false" customWidth="true" hidden="false" outlineLevel="0" max="142" min="142" style="18" width="13.28"/>
    <col collapsed="false" customWidth="true" hidden="false" outlineLevel="0" max="143" min="143" style="18" width="13.99"/>
    <col collapsed="false" customWidth="true" hidden="false" outlineLevel="0" max="144" min="144" style="18" width="1.28"/>
    <col collapsed="false" customWidth="true" hidden="false" outlineLevel="0" max="145" min="145" style="18" width="11.85"/>
    <col collapsed="false" customWidth="true" hidden="false" outlineLevel="0" max="146" min="146" style="18" width="13.28"/>
    <col collapsed="false" customWidth="false" hidden="false" outlineLevel="0" max="257" min="147" style="18" width="9.14"/>
  </cols>
  <sheetData>
    <row r="1" customFormat="false" ht="20.25" hidden="false" customHeight="false" outlineLevel="0" collapsed="false">
      <c r="B1" s="65"/>
      <c r="C1" s="56"/>
      <c r="D1" s="56"/>
      <c r="E1" s="56"/>
      <c r="F1" s="56"/>
      <c r="G1" s="56"/>
      <c r="H1" s="56"/>
      <c r="I1" s="57" t="s">
        <v>258</v>
      </c>
      <c r="J1" s="167"/>
      <c r="K1" s="59"/>
      <c r="L1" s="60"/>
      <c r="M1" s="60"/>
      <c r="N1" s="60"/>
      <c r="O1" s="60"/>
      <c r="P1" s="60"/>
      <c r="Q1" s="60"/>
      <c r="R1" s="60"/>
      <c r="S1" s="168"/>
      <c r="T1" s="60" t="s">
        <v>327</v>
      </c>
      <c r="U1" s="169" t="n">
        <f aca="false">+Rates!$C$4</f>
        <v>0.9113</v>
      </c>
      <c r="V1" s="64"/>
      <c r="W1" s="170"/>
      <c r="X1" s="60"/>
      <c r="Y1" s="171"/>
      <c r="Z1" s="172"/>
      <c r="AA1" s="173"/>
      <c r="AB1" s="174"/>
      <c r="AC1" s="174"/>
      <c r="AD1" s="174"/>
      <c r="AE1" s="174"/>
      <c r="AF1" s="60"/>
      <c r="AG1" s="59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  <c r="IW1" s="65"/>
    </row>
    <row r="2" customFormat="false" ht="18" hidden="false" customHeight="false" outlineLevel="0" collapsed="false">
      <c r="B2" s="65"/>
      <c r="C2" s="66"/>
      <c r="D2" s="66"/>
      <c r="E2" s="66"/>
      <c r="F2" s="66"/>
      <c r="G2" s="66"/>
      <c r="H2" s="66"/>
      <c r="I2" s="67" t="s">
        <v>409</v>
      </c>
      <c r="J2" s="167"/>
      <c r="K2" s="59"/>
      <c r="L2" s="60"/>
      <c r="M2" s="60"/>
      <c r="N2" s="60"/>
      <c r="O2" s="60"/>
      <c r="P2" s="60"/>
      <c r="Q2" s="176" t="n">
        <f aca="true">TODAY()</f>
        <v>45926</v>
      </c>
      <c r="R2" s="176"/>
      <c r="S2" s="176"/>
      <c r="T2" s="60" t="s">
        <v>323</v>
      </c>
      <c r="U2" s="169" t="n">
        <f aca="false">+Rates!$C$5</f>
        <v>1.47611</v>
      </c>
      <c r="V2" s="70"/>
      <c r="W2" s="177" t="n">
        <f aca="false">+AD2</f>
        <v>45926</v>
      </c>
      <c r="X2" s="177"/>
      <c r="Y2" s="171"/>
      <c r="Z2" s="172"/>
      <c r="AA2" s="173"/>
      <c r="AB2" s="174"/>
      <c r="AC2" s="173" t="s">
        <v>410</v>
      </c>
      <c r="AD2" s="178" t="n">
        <f aca="true">TODAY()</f>
        <v>45926</v>
      </c>
      <c r="AE2" s="178"/>
      <c r="AF2" s="65"/>
      <c r="AG2" s="59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2.75" hidden="false" customHeight="false" outlineLevel="0" collapsed="false">
      <c r="B3" s="179"/>
      <c r="C3" s="179"/>
      <c r="D3" s="71"/>
      <c r="E3" s="71"/>
      <c r="F3" s="71"/>
      <c r="G3" s="71"/>
      <c r="H3" s="71"/>
      <c r="I3" s="72" t="s">
        <v>262</v>
      </c>
      <c r="J3" s="167"/>
      <c r="K3" s="59"/>
      <c r="L3" s="60"/>
      <c r="M3" s="60"/>
      <c r="N3" s="60"/>
      <c r="O3" s="60"/>
      <c r="P3" s="60"/>
      <c r="Q3" s="60"/>
      <c r="R3" s="60"/>
      <c r="S3" s="180" t="n">
        <v>47.86</v>
      </c>
      <c r="T3" s="60" t="s">
        <v>411</v>
      </c>
      <c r="U3" s="181" t="n">
        <f aca="false">1/S3</f>
        <v>0.0208942749686586</v>
      </c>
      <c r="V3" s="64"/>
      <c r="W3" s="65"/>
      <c r="X3" s="60"/>
      <c r="Y3" s="171"/>
      <c r="Z3" s="172"/>
      <c r="AB3" s="65"/>
      <c r="AC3" s="174"/>
      <c r="AD3" s="174"/>
      <c r="AE3" s="174"/>
      <c r="AF3" s="60"/>
      <c r="AG3" s="59"/>
      <c r="AH3" s="65"/>
      <c r="AI3" s="65"/>
      <c r="AJ3" s="65"/>
      <c r="AK3" s="65"/>
      <c r="AL3" s="17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  <c r="IU3" s="65"/>
      <c r="IV3" s="65"/>
      <c r="IW3" s="65"/>
    </row>
    <row r="4" customFormat="false" ht="12.75" hidden="false" customHeight="true" outlineLevel="0" collapsed="false">
      <c r="B4" s="65"/>
      <c r="C4" s="65"/>
      <c r="D4" s="182"/>
      <c r="E4" s="58"/>
      <c r="F4" s="58"/>
      <c r="G4" s="58"/>
      <c r="H4" s="58"/>
      <c r="I4" s="59"/>
      <c r="J4" s="167"/>
      <c r="K4" s="59"/>
      <c r="L4" s="60"/>
      <c r="M4" s="60"/>
      <c r="N4" s="60"/>
      <c r="O4" s="60"/>
      <c r="P4" s="60"/>
      <c r="Q4" s="60"/>
      <c r="R4" s="60"/>
      <c r="S4" s="180" t="n">
        <v>9.505</v>
      </c>
      <c r="T4" s="60" t="s">
        <v>412</v>
      </c>
      <c r="U4" s="181" t="n">
        <f aca="false">1/S4</f>
        <v>0.105207785376118</v>
      </c>
      <c r="V4" s="64"/>
      <c r="W4" s="65"/>
      <c r="X4" s="183" t="s">
        <v>413</v>
      </c>
      <c r="Y4" s="183"/>
      <c r="Z4" s="172"/>
      <c r="AA4" s="184" t="s">
        <v>414</v>
      </c>
      <c r="AB4" s="184"/>
      <c r="AC4" s="184"/>
      <c r="AD4" s="184"/>
      <c r="AE4" s="185"/>
      <c r="AF4" s="60"/>
      <c r="AG4" s="59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</row>
    <row r="5" customFormat="false" ht="12.75" hidden="false" customHeight="false" outlineLevel="0" collapsed="false">
      <c r="B5" s="65"/>
      <c r="C5" s="65"/>
      <c r="D5" s="182"/>
      <c r="E5" s="58"/>
      <c r="F5" s="58"/>
      <c r="G5" s="58"/>
      <c r="H5" s="58"/>
      <c r="I5" s="59"/>
      <c r="J5" s="167"/>
      <c r="K5" s="59"/>
      <c r="L5" s="60"/>
      <c r="M5" s="60"/>
      <c r="N5" s="60"/>
      <c r="O5" s="60"/>
      <c r="P5" s="60"/>
      <c r="Q5" s="60"/>
      <c r="R5" s="60"/>
      <c r="S5" s="168"/>
      <c r="T5" s="60"/>
      <c r="U5" s="65"/>
      <c r="V5" s="64"/>
      <c r="W5" s="65"/>
      <c r="X5" s="176"/>
      <c r="Y5" s="176"/>
      <c r="Z5" s="172"/>
      <c r="AA5" s="185"/>
      <c r="AB5" s="185"/>
      <c r="AC5" s="185"/>
      <c r="AD5" s="185"/>
      <c r="AE5" s="185"/>
      <c r="AF5" s="60"/>
      <c r="AG5" s="59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 t="n">
        <f aca="false">SUM(EO7:EO174)</f>
        <v>24687.4519830774</v>
      </c>
      <c r="EP5" s="65" t="n">
        <f aca="false">SUM(EP7:EP174)</f>
        <v>1971.27465804012</v>
      </c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</row>
    <row r="6" customFormat="false" ht="26.25" hidden="false" customHeight="false" outlineLevel="0" collapsed="false">
      <c r="A6" s="186"/>
      <c r="B6" s="74"/>
      <c r="C6" s="74"/>
      <c r="D6" s="74"/>
      <c r="E6" s="75" t="s">
        <v>415</v>
      </c>
      <c r="F6" s="75" t="s">
        <v>416</v>
      </c>
      <c r="G6" s="75"/>
      <c r="H6" s="75"/>
      <c r="I6" s="187" t="s">
        <v>265</v>
      </c>
      <c r="J6" s="75" t="s">
        <v>266</v>
      </c>
      <c r="K6" s="74" t="s">
        <v>267</v>
      </c>
      <c r="L6" s="74" t="s">
        <v>417</v>
      </c>
      <c r="M6" s="188" t="s">
        <v>268</v>
      </c>
      <c r="N6" s="77" t="s">
        <v>269</v>
      </c>
      <c r="O6" s="77" t="s">
        <v>270</v>
      </c>
      <c r="P6" s="78" t="s">
        <v>271</v>
      </c>
      <c r="Q6" s="78" t="s">
        <v>272</v>
      </c>
      <c r="R6" s="78" t="s">
        <v>273</v>
      </c>
      <c r="S6" s="79" t="s">
        <v>274</v>
      </c>
      <c r="T6" s="76" t="s">
        <v>275</v>
      </c>
      <c r="U6" s="188" t="s">
        <v>418</v>
      </c>
      <c r="V6" s="80" t="s">
        <v>277</v>
      </c>
      <c r="W6" s="188" t="s">
        <v>419</v>
      </c>
      <c r="X6" s="74" t="s">
        <v>420</v>
      </c>
      <c r="Y6" s="189" t="s">
        <v>421</v>
      </c>
      <c r="Z6" s="188" t="s">
        <v>422</v>
      </c>
      <c r="AA6" s="190" t="s">
        <v>407</v>
      </c>
      <c r="AB6" s="190" t="s">
        <v>423</v>
      </c>
      <c r="AC6" s="190" t="s">
        <v>424</v>
      </c>
      <c r="AD6" s="190" t="s">
        <v>425</v>
      </c>
      <c r="AE6" s="190" t="s">
        <v>426</v>
      </c>
      <c r="AF6" s="191" t="s">
        <v>427</v>
      </c>
      <c r="AG6" s="84"/>
      <c r="AH6" s="175" t="n">
        <f aca="true">TODAY()</f>
        <v>45926</v>
      </c>
      <c r="AI6" s="175" t="n">
        <v>37256</v>
      </c>
      <c r="AJ6" s="175" t="n">
        <v>37346</v>
      </c>
      <c r="AK6" s="175" t="n">
        <v>37437</v>
      </c>
      <c r="AL6" s="175" t="n">
        <v>37529</v>
      </c>
      <c r="AM6" s="175" t="n">
        <v>37621</v>
      </c>
      <c r="AN6" s="175" t="n">
        <v>37711</v>
      </c>
      <c r="AO6" s="175" t="n">
        <v>37802</v>
      </c>
      <c r="AP6" s="175" t="n">
        <v>37894</v>
      </c>
      <c r="AQ6" s="175" t="n">
        <v>37986</v>
      </c>
      <c r="AR6" s="175" t="n">
        <v>38077</v>
      </c>
      <c r="AS6" s="175" t="n">
        <v>38168</v>
      </c>
      <c r="AT6" s="175" t="n">
        <v>38260</v>
      </c>
      <c r="AU6" s="175" t="n">
        <v>38352</v>
      </c>
      <c r="AV6" s="175" t="n">
        <v>38442</v>
      </c>
      <c r="AW6" s="175" t="n">
        <v>38533</v>
      </c>
      <c r="AX6" s="175" t="n">
        <v>38625</v>
      </c>
      <c r="AY6" s="175" t="n">
        <v>38717</v>
      </c>
      <c r="AZ6" s="175" t="n">
        <v>38807</v>
      </c>
      <c r="BA6" s="175" t="n">
        <v>38898</v>
      </c>
      <c r="BB6" s="175" t="n">
        <v>38990</v>
      </c>
      <c r="BC6" s="175" t="n">
        <v>39082</v>
      </c>
      <c r="BD6" s="175" t="n">
        <v>39172</v>
      </c>
      <c r="BE6" s="175" t="n">
        <v>39263</v>
      </c>
      <c r="BF6" s="175" t="n">
        <v>39355</v>
      </c>
      <c r="BG6" s="175" t="n">
        <v>39447</v>
      </c>
      <c r="BH6" s="175" t="n">
        <v>39538</v>
      </c>
      <c r="BI6" s="175" t="n">
        <v>39629</v>
      </c>
      <c r="BJ6" s="175" t="n">
        <v>39721</v>
      </c>
      <c r="BK6" s="175" t="n">
        <v>39813</v>
      </c>
      <c r="BL6" s="175" t="n">
        <v>39903</v>
      </c>
      <c r="BM6" s="175" t="n">
        <v>39994</v>
      </c>
      <c r="BN6" s="175" t="n">
        <v>40086</v>
      </c>
      <c r="BO6" s="175" t="n">
        <v>40178</v>
      </c>
      <c r="BP6" s="175" t="n">
        <v>40268</v>
      </c>
      <c r="BQ6" s="175" t="n">
        <v>40359</v>
      </c>
      <c r="BR6" s="175" t="n">
        <v>40451</v>
      </c>
      <c r="BS6" s="175" t="n">
        <v>40543</v>
      </c>
      <c r="BT6" s="175" t="n">
        <v>40633</v>
      </c>
      <c r="BU6" s="175" t="n">
        <v>40724</v>
      </c>
      <c r="BV6" s="175" t="n">
        <v>40816</v>
      </c>
      <c r="BW6" s="175" t="n">
        <v>40908</v>
      </c>
      <c r="BX6" s="175" t="n">
        <v>40999</v>
      </c>
      <c r="BY6" s="175" t="n">
        <v>41090</v>
      </c>
      <c r="BZ6" s="175" t="n">
        <v>41182</v>
      </c>
      <c r="CA6" s="175" t="n">
        <v>41274</v>
      </c>
      <c r="CB6" s="175" t="n">
        <v>41364</v>
      </c>
      <c r="CC6" s="175" t="n">
        <v>41455</v>
      </c>
      <c r="CD6" s="175" t="n">
        <v>41547</v>
      </c>
      <c r="CE6" s="175" t="n">
        <v>41639</v>
      </c>
      <c r="CF6" s="175" t="n">
        <v>41729</v>
      </c>
      <c r="CG6" s="175" t="n">
        <v>41820</v>
      </c>
      <c r="CH6" s="175" t="n">
        <v>41912</v>
      </c>
      <c r="CI6" s="175" t="n">
        <v>42004</v>
      </c>
      <c r="CJ6" s="175" t="n">
        <v>42094</v>
      </c>
      <c r="CK6" s="175" t="n">
        <v>42185</v>
      </c>
      <c r="CL6" s="175" t="n">
        <v>42277</v>
      </c>
      <c r="CM6" s="175" t="n">
        <v>42369</v>
      </c>
      <c r="CN6" s="175" t="n">
        <v>42460</v>
      </c>
      <c r="CO6" s="175" t="n">
        <v>42551</v>
      </c>
      <c r="CP6" s="175" t="n">
        <v>42643</v>
      </c>
      <c r="CQ6" s="175" t="n">
        <v>42735</v>
      </c>
      <c r="CR6" s="175" t="n">
        <v>42825</v>
      </c>
      <c r="CS6" s="175" t="n">
        <v>42916</v>
      </c>
      <c r="CT6" s="175" t="n">
        <v>43008</v>
      </c>
      <c r="CU6" s="175" t="n">
        <v>43100</v>
      </c>
      <c r="CV6" s="175" t="n">
        <v>43190</v>
      </c>
      <c r="CW6" s="175" t="n">
        <v>43281</v>
      </c>
      <c r="CX6" s="175" t="n">
        <v>43373</v>
      </c>
      <c r="CY6" s="175" t="n">
        <v>43465</v>
      </c>
      <c r="CZ6" s="175" t="n">
        <v>43555</v>
      </c>
      <c r="DA6" s="175" t="n">
        <v>43646</v>
      </c>
      <c r="DB6" s="175" t="n">
        <v>43738</v>
      </c>
      <c r="DC6" s="175" t="n">
        <v>43830</v>
      </c>
      <c r="DD6" s="175" t="n">
        <v>43921</v>
      </c>
      <c r="DE6" s="175" t="n">
        <v>44012</v>
      </c>
      <c r="DF6" s="175" t="n">
        <v>44104</v>
      </c>
      <c r="DG6" s="175" t="n">
        <v>44196</v>
      </c>
      <c r="DH6" s="175" t="n">
        <v>44286</v>
      </c>
      <c r="DI6" s="175" t="n">
        <v>44377</v>
      </c>
      <c r="DJ6" s="175" t="n">
        <v>44469</v>
      </c>
      <c r="DK6" s="175" t="n">
        <v>44561</v>
      </c>
      <c r="DL6" s="175" t="n">
        <v>44651</v>
      </c>
      <c r="DM6" s="175" t="n">
        <v>44742</v>
      </c>
      <c r="DN6" s="175" t="n">
        <v>44834</v>
      </c>
      <c r="DO6" s="175" t="n">
        <v>44926</v>
      </c>
      <c r="DP6" s="175" t="n">
        <v>45016</v>
      </c>
      <c r="DQ6" s="175" t="n">
        <v>45107</v>
      </c>
      <c r="DR6" s="175" t="n">
        <v>45199</v>
      </c>
      <c r="DS6" s="175" t="n">
        <v>45291</v>
      </c>
      <c r="DT6" s="175" t="n">
        <v>45382</v>
      </c>
      <c r="DU6" s="175" t="n">
        <v>45473</v>
      </c>
      <c r="DV6" s="175" t="n">
        <v>45565</v>
      </c>
      <c r="DW6" s="175" t="n">
        <v>45657</v>
      </c>
      <c r="DX6" s="175" t="n">
        <v>45747</v>
      </c>
      <c r="DY6" s="175" t="n">
        <v>45838</v>
      </c>
      <c r="DZ6" s="175" t="n">
        <v>45930</v>
      </c>
      <c r="EA6" s="175" t="n">
        <v>46022</v>
      </c>
      <c r="EB6" s="175" t="n">
        <v>46112</v>
      </c>
      <c r="EC6" s="175" t="n">
        <v>46203</v>
      </c>
      <c r="ED6" s="175" t="n">
        <v>46295</v>
      </c>
      <c r="EE6" s="175" t="n">
        <v>46387</v>
      </c>
      <c r="EF6" s="175" t="n">
        <v>46477</v>
      </c>
      <c r="EG6" s="175" t="n">
        <v>46568</v>
      </c>
      <c r="EH6" s="175" t="n">
        <v>46660</v>
      </c>
      <c r="EI6" s="175" t="n">
        <v>46752</v>
      </c>
      <c r="EJ6" s="175" t="n">
        <v>46843</v>
      </c>
      <c r="EK6" s="175" t="n">
        <v>46934</v>
      </c>
      <c r="EL6" s="175" t="n">
        <v>47026</v>
      </c>
      <c r="EM6" s="84"/>
      <c r="EN6" s="84"/>
      <c r="EO6" s="84" t="s">
        <v>278</v>
      </c>
      <c r="EP6" s="84" t="s">
        <v>279</v>
      </c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</row>
    <row r="7" customFormat="false" ht="5.25" hidden="false" customHeight="true" outlineLevel="0" collapsed="false">
      <c r="A7" s="192"/>
      <c r="B7" s="193"/>
      <c r="C7" s="193"/>
      <c r="D7" s="194"/>
      <c r="E7" s="195"/>
      <c r="F7" s="195"/>
      <c r="G7" s="195"/>
      <c r="H7" s="195"/>
      <c r="I7" s="193"/>
      <c r="J7" s="196"/>
      <c r="K7" s="197"/>
      <c r="L7" s="197"/>
      <c r="M7" s="197"/>
      <c r="N7" s="197"/>
      <c r="O7" s="197"/>
      <c r="P7" s="193"/>
      <c r="Q7" s="193"/>
      <c r="R7" s="193"/>
      <c r="S7" s="198"/>
      <c r="T7" s="193"/>
      <c r="U7" s="199"/>
      <c r="V7" s="200"/>
      <c r="W7" s="199"/>
      <c r="X7" s="197"/>
      <c r="Y7" s="201"/>
      <c r="Z7" s="200"/>
      <c r="AA7" s="202"/>
      <c r="AB7" s="203"/>
      <c r="AC7" s="204"/>
      <c r="AD7" s="204"/>
      <c r="AE7" s="204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  <c r="IW7" s="95"/>
    </row>
    <row r="8" customFormat="false" ht="12.75" hidden="false" customHeight="false" outlineLevel="0" collapsed="false">
      <c r="A8" s="205" t="n">
        <v>1</v>
      </c>
      <c r="B8" s="97" t="s">
        <v>260</v>
      </c>
      <c r="C8" s="97" t="s">
        <v>257</v>
      </c>
      <c r="D8" s="186" t="s">
        <v>280</v>
      </c>
      <c r="E8" s="37" t="s">
        <v>428</v>
      </c>
      <c r="F8" s="99" t="n">
        <v>37134</v>
      </c>
      <c r="G8" s="37"/>
      <c r="H8" s="37"/>
      <c r="I8" s="100" t="n">
        <v>140</v>
      </c>
      <c r="J8" s="37" t="s">
        <v>179</v>
      </c>
      <c r="M8" s="39" t="s">
        <v>284</v>
      </c>
      <c r="N8" s="39" t="s">
        <v>429</v>
      </c>
      <c r="O8" s="35" t="s">
        <v>430</v>
      </c>
      <c r="P8" s="127" t="s">
        <v>287</v>
      </c>
      <c r="Q8" s="127"/>
      <c r="R8" s="127"/>
      <c r="S8" s="206"/>
      <c r="T8" s="127" t="s">
        <v>288</v>
      </c>
      <c r="V8" s="108" t="n">
        <v>37437</v>
      </c>
      <c r="Z8" s="207" t="n">
        <v>36857</v>
      </c>
      <c r="AA8" s="208" t="e">
        <f aca="false">SUM(#REF!)</f>
        <v>#REF!</v>
      </c>
      <c r="AB8" s="209"/>
      <c r="AC8" s="209" t="n">
        <f aca="false">0.0025/2</f>
        <v>0.00125</v>
      </c>
      <c r="AD8" s="210" t="e">
        <f aca="false">+AC8+AB8*#REF!+AA8*#REF!</f>
        <v>#REF!</v>
      </c>
      <c r="AE8" s="211"/>
      <c r="AI8" s="87" t="n">
        <f aca="false">IF($V8&gt;AH$6,IF($V8&lt;=AI$6,$U8,0),0)</f>
        <v>0</v>
      </c>
      <c r="AJ8" s="87" t="n">
        <f aca="false">IF($V8&gt;AI$6,IF($V8&lt;=AJ$6,$U8,0),0)</f>
        <v>0</v>
      </c>
      <c r="AK8" s="87" t="n">
        <f aca="false">IF(AND($V8&gt;AJ$6,$V8&lt;=AK$6),+$U8,0)</f>
        <v>0</v>
      </c>
      <c r="AL8" s="87" t="n">
        <f aca="false">IF(AND($V8&gt;AK$6,$V8&lt;=AL$6),+$U8,0)</f>
        <v>0</v>
      </c>
      <c r="AM8" s="87" t="n">
        <f aca="false">IF(AND($V8&gt;AL$6,$V8&lt;=AM$6),+$U8,0)</f>
        <v>0</v>
      </c>
      <c r="AN8" s="87" t="n">
        <f aca="false">IF(AND($V8&gt;AM$6,$V8&lt;=AN$6),+$U8,0)</f>
        <v>0</v>
      </c>
      <c r="AO8" s="87" t="n">
        <f aca="false">IF(AND($V8&gt;AN$6,$V8&lt;=AO$6),+$U8,0)</f>
        <v>0</v>
      </c>
      <c r="AP8" s="87" t="n">
        <f aca="false">IF(AND($V8&gt;AO$6,$V8&lt;=AP$6),+$U8,0)</f>
        <v>0</v>
      </c>
      <c r="AQ8" s="87" t="n">
        <f aca="false">IF(AND($V8&gt;AP$6,$V8&lt;=AQ$6),+$U8,0)</f>
        <v>0</v>
      </c>
      <c r="AR8" s="87" t="n">
        <f aca="false">IF(AND($V8&gt;AQ$6,$V8&lt;=AR$6),+$U8,0)</f>
        <v>0</v>
      </c>
      <c r="AS8" s="87" t="n">
        <f aca="false">IF(AND($V8&gt;AR$6,$V8&lt;=AS$6),+$U8,0)</f>
        <v>0</v>
      </c>
      <c r="AT8" s="87" t="n">
        <f aca="false">IF(AND($V8&gt;AS$6,$V8&lt;=AT$6),+$U8,0)</f>
        <v>0</v>
      </c>
      <c r="AU8" s="87" t="n">
        <f aca="false">IF(AND($V8&gt;AT$6,$V8&lt;=AU$6),+$U8,0)</f>
        <v>0</v>
      </c>
      <c r="AV8" s="87" t="n">
        <f aca="false">IF(AND($V8&gt;AU$6,$V8&lt;=AV$6),+$U8,0)</f>
        <v>0</v>
      </c>
      <c r="AW8" s="87" t="n">
        <f aca="false">IF(AND($V8&gt;AV$6,$V8&lt;=AW$6),+$U8,0)</f>
        <v>0</v>
      </c>
      <c r="AX8" s="87" t="n">
        <f aca="false">IF(AND($V8&gt;AW$6,$V8&lt;=AX$6),+$U8,0)</f>
        <v>0</v>
      </c>
      <c r="AY8" s="87" t="n">
        <f aca="false">IF(AND($V8&gt;AX$6,$V8&lt;=AY$6),+$U8,0)</f>
        <v>0</v>
      </c>
      <c r="AZ8" s="87" t="n">
        <f aca="false">IF(AND($V8&gt;AY$6,$V8&lt;=AZ$6),+$U8,0)</f>
        <v>0</v>
      </c>
      <c r="BA8" s="87" t="n">
        <f aca="false">IF(AND($V8&gt;AZ$6,$V8&lt;=BA$6),+$U8,0)</f>
        <v>0</v>
      </c>
      <c r="BB8" s="87" t="n">
        <f aca="false">IF(AND($V8&gt;BA$6,$V8&lt;=BB$6),+$U8,0)</f>
        <v>0</v>
      </c>
      <c r="BC8" s="87" t="n">
        <f aca="false">IF(AND($V8&gt;BB$6,$V8&lt;=BC$6),+$U8,0)</f>
        <v>0</v>
      </c>
      <c r="BD8" s="87" t="n">
        <f aca="false">IF(AND($V8&gt;BC$6,$V8&lt;=BD$6),+$U8,0)</f>
        <v>0</v>
      </c>
      <c r="BE8" s="87" t="n">
        <f aca="false">IF(AND($V8&gt;BD$6,$V8&lt;=BE$6),+$U8,0)</f>
        <v>0</v>
      </c>
      <c r="BF8" s="87" t="n">
        <f aca="false">IF(AND($V8&gt;BE$6,$V8&lt;=BF$6),+$U8,0)</f>
        <v>0</v>
      </c>
      <c r="BG8" s="87" t="n">
        <f aca="false">IF(AND($V8&gt;BF$6,$V8&lt;=BG$6),+$U8,0)</f>
        <v>0</v>
      </c>
      <c r="BH8" s="87" t="n">
        <f aca="false">IF(AND($V8&gt;BG$6,$V8&lt;=BH$6),+$U8,0)</f>
        <v>0</v>
      </c>
      <c r="BI8" s="87" t="n">
        <f aca="false">IF(AND($V8&gt;BH$6,$V8&lt;=BI$6),+$U8,0)</f>
        <v>0</v>
      </c>
      <c r="BJ8" s="87" t="n">
        <f aca="false">IF(AND($V8&gt;BI$6,$V8&lt;=BJ$6),+$U8,0)</f>
        <v>0</v>
      </c>
      <c r="BK8" s="87" t="n">
        <f aca="false">IF(AND($V8&gt;BJ$6,$V8&lt;=BK$6),+$U8,0)</f>
        <v>0</v>
      </c>
      <c r="BL8" s="87" t="n">
        <f aca="false">IF(AND($V8&gt;BK$6,$V8&lt;=BL$6),+$U8,0)</f>
        <v>0</v>
      </c>
      <c r="BM8" s="87" t="n">
        <f aca="false">IF(AND($V8&gt;BL$6,$V8&lt;=BM$6),+$U8,0)</f>
        <v>0</v>
      </c>
      <c r="BN8" s="87" t="n">
        <f aca="false">IF(AND($V8&gt;BM$6,$V8&lt;=BN$6),+$U8,0)</f>
        <v>0</v>
      </c>
      <c r="BO8" s="87" t="n">
        <f aca="false">IF(AND($V8&gt;BN$6,$V8&lt;=BO$6),+$U8,0)</f>
        <v>0</v>
      </c>
      <c r="BP8" s="87" t="n">
        <f aca="false">IF(AND($V8&gt;BO$6,$V8&lt;=BP$6),+$U8,0)</f>
        <v>0</v>
      </c>
      <c r="BQ8" s="87" t="n">
        <f aca="false">IF(AND($V8&gt;BP$6,$V8&lt;=BQ$6),+$U8,0)</f>
        <v>0</v>
      </c>
      <c r="BR8" s="87" t="n">
        <f aca="false">IF(AND($V8&gt;BQ$6,$V8&lt;=BR$6),+$U8,0)</f>
        <v>0</v>
      </c>
      <c r="BS8" s="87" t="n">
        <f aca="false">IF(AND($V8&gt;BR$6,$V8&lt;=BS$6),+$U8,0)</f>
        <v>0</v>
      </c>
      <c r="BT8" s="87" t="n">
        <f aca="false">IF(AND($V8&gt;BS$6,$V8&lt;=BT$6),+$U8,0)</f>
        <v>0</v>
      </c>
      <c r="BU8" s="87" t="n">
        <f aca="false">IF(AND($V8&gt;BT$6,$V8&lt;=BU$6),+$U8,0)</f>
        <v>0</v>
      </c>
      <c r="BV8" s="87" t="n">
        <f aca="false">IF(AND($V8&gt;BU$6,$V8&lt;=BV$6),+$U8,0)</f>
        <v>0</v>
      </c>
      <c r="BW8" s="87" t="n">
        <f aca="false">IF(AND($V8&gt;BV$6,$V8&lt;=BW$6),+$U8,0)</f>
        <v>0</v>
      </c>
      <c r="BX8" s="87" t="n">
        <f aca="false">IF(AND($V8&gt;BW$6,$V8&lt;=BX$6),+$U8,0)</f>
        <v>0</v>
      </c>
      <c r="BY8" s="87" t="n">
        <f aca="false">IF(AND($V8&gt;BX$6,$V8&lt;=BY$6),+$U8,0)</f>
        <v>0</v>
      </c>
      <c r="BZ8" s="87" t="n">
        <f aca="false">IF(AND($V8&gt;BY$6,$V8&lt;=BZ$6),+$U8,0)</f>
        <v>0</v>
      </c>
      <c r="CA8" s="87" t="n">
        <f aca="false">IF(AND($V8&gt;BZ$6,$V8&lt;=CA$6),+$U8,0)</f>
        <v>0</v>
      </c>
      <c r="CB8" s="87" t="n">
        <f aca="false">IF(AND($V8&gt;CA$6,$V8&lt;=CB$6),+$U8,0)</f>
        <v>0</v>
      </c>
      <c r="CC8" s="87" t="n">
        <f aca="false">IF(AND($V8&gt;CB$6,$V8&lt;=CC$6),+$U8,0)</f>
        <v>0</v>
      </c>
      <c r="CD8" s="87" t="n">
        <f aca="false">IF(AND($V8&gt;CC$6,$V8&lt;=CD$6),+$U8,0)</f>
        <v>0</v>
      </c>
      <c r="CE8" s="87" t="n">
        <f aca="false">IF(AND($V8&gt;CD$6,$V8&lt;=CE$6),+$U8,0)</f>
        <v>0</v>
      </c>
      <c r="CF8" s="87" t="n">
        <f aca="false">IF(AND($V8&gt;CE$6,$V8&lt;=CF$6),+$U8,0)</f>
        <v>0</v>
      </c>
      <c r="CG8" s="87" t="n">
        <f aca="false">IF(AND($V8&gt;CF$6,$V8&lt;=CG$6),+$U8,0)</f>
        <v>0</v>
      </c>
      <c r="CH8" s="87" t="n">
        <f aca="false">IF(AND($V8&gt;CG$6,$V8&lt;=CH$6),+$U8,0)</f>
        <v>0</v>
      </c>
      <c r="CI8" s="87" t="n">
        <f aca="false">IF(AND($V8&gt;CH$6,$V8&lt;=CI$6),+$U8,0)</f>
        <v>0</v>
      </c>
      <c r="CJ8" s="87" t="n">
        <f aca="false">IF(AND($V8&gt;CI$6,$V8&lt;=CJ$6),+$U8,0)</f>
        <v>0</v>
      </c>
      <c r="CK8" s="87" t="n">
        <f aca="false">IF(AND($V8&gt;CJ$6,$V8&lt;=CK$6),+$U8,0)</f>
        <v>0</v>
      </c>
      <c r="CL8" s="87" t="n">
        <f aca="false">IF(AND($V8&gt;CK$6,$V8&lt;=CL$6),+$U8,0)</f>
        <v>0</v>
      </c>
      <c r="CM8" s="87" t="n">
        <f aca="false">IF(AND($V8&gt;CL$6,$V8&lt;=CM$6),+$U8,0)</f>
        <v>0</v>
      </c>
      <c r="CN8" s="87" t="n">
        <f aca="false">IF(AND($V8&gt;CM$6,$V8&lt;=CN$6),+$U8,0)</f>
        <v>0</v>
      </c>
      <c r="CO8" s="87" t="n">
        <f aca="false">IF(AND($V8&gt;CN$6,$V8&lt;=CO$6),+$U8,0)</f>
        <v>0</v>
      </c>
      <c r="CP8" s="87" t="n">
        <f aca="false">IF(AND($V8&gt;CO$6,$V8&lt;=CP$6),+$U8,0)</f>
        <v>0</v>
      </c>
      <c r="CQ8" s="87" t="n">
        <f aca="false">IF(AND($V8&gt;CP$6,$V8&lt;=CQ$6),+$U8,0)</f>
        <v>0</v>
      </c>
      <c r="CR8" s="87" t="n">
        <f aca="false">IF(AND($V8&gt;CQ$6,$V8&lt;=CR$6),+$U8,0)</f>
        <v>0</v>
      </c>
      <c r="CS8" s="87" t="n">
        <f aca="false">IF(AND($V8&gt;CR$6,$V8&lt;=CS$6),+$U8,0)</f>
        <v>0</v>
      </c>
      <c r="CT8" s="87" t="n">
        <f aca="false">IF(AND($V8&gt;CS$6,$V8&lt;=CT$6),+$U8,0)</f>
        <v>0</v>
      </c>
      <c r="CU8" s="87" t="n">
        <f aca="false">IF(AND($V8&gt;CT$6,$V8&lt;=CU$6),+$U8,0)</f>
        <v>0</v>
      </c>
      <c r="CV8" s="87" t="n">
        <f aca="false">IF(AND($V8&gt;CU$6,$V8&lt;=CV$6),+$U8,0)</f>
        <v>0</v>
      </c>
      <c r="CW8" s="87" t="n">
        <f aca="false">IF(AND($V8&gt;CV$6,$V8&lt;=CW$6),+$U8,0)</f>
        <v>0</v>
      </c>
      <c r="CX8" s="87" t="n">
        <f aca="false">IF(AND($V8&gt;CW$6,$V8&lt;=CX$6),+$U8,0)</f>
        <v>0</v>
      </c>
      <c r="CY8" s="87" t="n">
        <f aca="false">IF(AND($V8&gt;CX$6,$V8&lt;=CY$6),+$U8,0)</f>
        <v>0</v>
      </c>
      <c r="CZ8" s="87" t="n">
        <f aca="false">IF(AND($V8&gt;CY$6,$V8&lt;=CZ$6),+$U8,0)</f>
        <v>0</v>
      </c>
      <c r="DA8" s="87" t="n">
        <f aca="false">IF(AND($V8&gt;CZ$6,$V8&lt;=DA$6),+$U8,0)</f>
        <v>0</v>
      </c>
      <c r="DB8" s="87" t="n">
        <f aca="false">IF(AND($V8&gt;DA$6,$V8&lt;=DB$6),+$U8,0)</f>
        <v>0</v>
      </c>
      <c r="DC8" s="87" t="n">
        <f aca="false">IF(AND($V8&gt;DB$6,$V8&lt;=DC$6),+$U8,0)</f>
        <v>0</v>
      </c>
      <c r="DD8" s="87" t="n">
        <f aca="false">IF(AND($V8&gt;DC$6,$V8&lt;=DD$6),+$U8,0)</f>
        <v>0</v>
      </c>
      <c r="DE8" s="87" t="n">
        <f aca="false">IF(AND($V8&gt;DD$6,$V8&lt;=DE$6),+$U8,0)</f>
        <v>0</v>
      </c>
      <c r="DF8" s="87" t="n">
        <f aca="false">IF(AND($V8&gt;DE$6,$V8&lt;=DF$6),+$U8,0)</f>
        <v>0</v>
      </c>
      <c r="DG8" s="87" t="n">
        <f aca="false">IF(AND($V8&gt;DF$6,$V8&lt;=DG$6),+$U8,0)</f>
        <v>0</v>
      </c>
      <c r="DH8" s="87" t="n">
        <f aca="false">IF(AND($V8&gt;DG$6,$V8&lt;=DH$6),+$U8,0)</f>
        <v>0</v>
      </c>
      <c r="DI8" s="87" t="n">
        <f aca="false">IF(AND($V8&gt;DH$6,$V8&lt;=DI$6),+$U8,0)</f>
        <v>0</v>
      </c>
      <c r="DJ8" s="87" t="n">
        <f aca="false">IF(AND($V8&gt;DI$6,$V8&lt;=DJ$6),+$U8,0)</f>
        <v>0</v>
      </c>
      <c r="DK8" s="87" t="n">
        <f aca="false">IF(AND($V8&gt;DJ$6,$V8&lt;=DK$6),+$U8,0)</f>
        <v>0</v>
      </c>
      <c r="DL8" s="87" t="n">
        <f aca="false">IF(AND($V8&gt;DK$6,$V8&lt;=DL$6),+$U8,0)</f>
        <v>0</v>
      </c>
      <c r="DM8" s="87" t="n">
        <f aca="false">IF(AND($V8&gt;DL$6,$V8&lt;=DM$6),+$U8,0)</f>
        <v>0</v>
      </c>
      <c r="DN8" s="87" t="n">
        <f aca="false">IF(AND($V8&gt;DM$6,$V8&lt;=DN$6),+$U8,0)</f>
        <v>0</v>
      </c>
      <c r="DO8" s="87" t="n">
        <f aca="false">IF(AND($V8&gt;DN$6,$V8&lt;=DO$6),+$U8,0)</f>
        <v>0</v>
      </c>
      <c r="DP8" s="87" t="n">
        <f aca="false">IF(AND($V8&gt;DO$6,$V8&lt;=DP$6),+$U8,0)</f>
        <v>0</v>
      </c>
      <c r="DQ8" s="87" t="n">
        <f aca="false">IF(AND($V8&gt;DP$6,$V8&lt;=DQ$6),+$U8,0)</f>
        <v>0</v>
      </c>
      <c r="DR8" s="87" t="n">
        <f aca="false">IF(AND($V8&gt;DQ$6,$V8&lt;=DR$6),+$U8,0)</f>
        <v>0</v>
      </c>
      <c r="DS8" s="87" t="n">
        <f aca="false">IF(AND($V8&gt;DR$6,$V8&lt;=DS$6),+$U8,0)</f>
        <v>0</v>
      </c>
      <c r="DT8" s="87" t="n">
        <f aca="false">IF(AND($V8&gt;DS$6,$V8&lt;=DT$6),+$U8,0)</f>
        <v>0</v>
      </c>
      <c r="DU8" s="87" t="n">
        <f aca="false">IF(AND($V8&gt;DT$6,$V8&lt;=DU$6),+$U8,0)</f>
        <v>0</v>
      </c>
      <c r="DV8" s="87" t="n">
        <f aca="false">IF(AND($V8&gt;DU$6,$V8&lt;=DV$6),+$U8,0)</f>
        <v>0</v>
      </c>
      <c r="DW8" s="87" t="n">
        <f aca="false">IF(AND($V8&gt;DV$6,$V8&lt;=DW$6),+$U8,0)</f>
        <v>0</v>
      </c>
      <c r="DX8" s="87" t="n">
        <f aca="false">IF(AND($V8&gt;DW$6,$V8&lt;=DX$6),+$U8,0)</f>
        <v>0</v>
      </c>
      <c r="DY8" s="87" t="n">
        <f aca="false">IF(AND($V8&gt;DX$6,$V8&lt;=DY$6),+$U8,0)</f>
        <v>0</v>
      </c>
      <c r="DZ8" s="87" t="n">
        <f aca="false">IF(AND($V8&gt;DY$6,$V8&lt;=DZ$6),+$U8,0)</f>
        <v>0</v>
      </c>
      <c r="EA8" s="87" t="n">
        <f aca="false">IF(AND($V8&gt;DZ$6,$V8&lt;=EA$6),+$U8,0)</f>
        <v>0</v>
      </c>
      <c r="EB8" s="87" t="n">
        <f aca="false">IF(AND($V8&gt;EA$6,$V8&lt;=EB$6),+$U8,0)</f>
        <v>0</v>
      </c>
      <c r="EC8" s="87" t="n">
        <f aca="false">IF(AND($V8&gt;EB$6,$V8&lt;=EC$6),+$U8,0)</f>
        <v>0</v>
      </c>
      <c r="ED8" s="87" t="n">
        <f aca="false">IF(AND($V8&gt;EC$6,$V8&lt;=ED$6),+$U8,0)</f>
        <v>0</v>
      </c>
      <c r="EE8" s="87" t="n">
        <f aca="false">IF(AND($V8&gt;ED$6,$V8&lt;=EE$6),+$U8,0)</f>
        <v>0</v>
      </c>
      <c r="EF8" s="87" t="n">
        <f aca="false">IF(AND($V8&gt;EE$6,$V8&lt;=EF$6),+$U8,0)</f>
        <v>0</v>
      </c>
      <c r="EG8" s="87" t="n">
        <f aca="false">IF(AND($V8&gt;EF$6,$V8&lt;=EG$6),+$U8,0)</f>
        <v>0</v>
      </c>
      <c r="EH8" s="87" t="n">
        <f aca="false">IF(AND($V8&gt;EG$6,$V8&lt;=EH$6),+$U8,0)</f>
        <v>0</v>
      </c>
      <c r="EI8" s="87" t="n">
        <f aca="false">IF(AND($V8&gt;EH$6,$V8&lt;=EI$6),+$U8,0)</f>
        <v>0</v>
      </c>
      <c r="EJ8" s="87" t="n">
        <f aca="false">IF(AND($V8&gt;EI$6,$V8&lt;=EJ$6),+$U8,0)</f>
        <v>0</v>
      </c>
      <c r="EK8" s="87" t="n">
        <f aca="false">IF(AND($V8&gt;EJ$6,$V8&lt;=EK$6),+$U8,0)</f>
        <v>0</v>
      </c>
      <c r="EL8" s="87" t="n">
        <f aca="false">IF(AND($V8&gt;EK$6,$V8&lt;=EL$6),+$U8,0)</f>
        <v>0</v>
      </c>
      <c r="EM8" s="87" t="n">
        <f aca="false">IF(AND($V8&gt;EL$6,$V8&lt;=EN$6),+$U8,0)</f>
        <v>0</v>
      </c>
      <c r="EO8" s="65" t="n">
        <f aca="false">SUM($AI8:$EN8)</f>
        <v>0</v>
      </c>
      <c r="EP8" s="65" t="n">
        <f aca="false">+EO8-U8</f>
        <v>0</v>
      </c>
    </row>
    <row r="9" customFormat="false" ht="12.75" hidden="false" customHeight="false" outlineLevel="0" collapsed="false">
      <c r="A9" s="205" t="n">
        <v>1</v>
      </c>
      <c r="B9" s="97" t="s">
        <v>260</v>
      </c>
      <c r="C9" s="97" t="s">
        <v>256</v>
      </c>
      <c r="D9" s="186" t="s">
        <v>280</v>
      </c>
      <c r="E9" s="38" t="s">
        <v>431</v>
      </c>
      <c r="F9" s="212" t="n">
        <f aca="false">'Balance Sheet'!Y187</f>
        <v>85.74</v>
      </c>
      <c r="G9" s="38"/>
      <c r="H9" s="38"/>
      <c r="I9" s="88" t="n">
        <v>140</v>
      </c>
      <c r="J9" s="38" t="s">
        <v>180</v>
      </c>
      <c r="K9" s="89" t="s">
        <v>432</v>
      </c>
      <c r="L9" s="89" t="s">
        <v>433</v>
      </c>
      <c r="M9" s="39" t="s">
        <v>284</v>
      </c>
      <c r="N9" s="39" t="s">
        <v>434</v>
      </c>
      <c r="O9" s="35" t="s">
        <v>307</v>
      </c>
      <c r="P9" s="127" t="s">
        <v>287</v>
      </c>
      <c r="Q9" s="127" t="s">
        <v>287</v>
      </c>
      <c r="R9" s="127"/>
      <c r="S9" s="213" t="n">
        <v>517.48825</v>
      </c>
      <c r="T9" s="127" t="s">
        <v>288</v>
      </c>
      <c r="U9" s="55" t="n">
        <f aca="false">IF($T9="USD",+$S9,VLOOKUP($T9,$T$1:$U$5,2)*$S9)</f>
        <v>517.48825</v>
      </c>
      <c r="V9" s="214" t="n">
        <v>37435</v>
      </c>
      <c r="X9" s="215" t="s">
        <v>435</v>
      </c>
      <c r="Y9" s="216" t="s">
        <v>436</v>
      </c>
      <c r="Z9" s="94" t="n">
        <v>36845</v>
      </c>
      <c r="AA9" s="208" t="e">
        <f aca="false">SUM(#REF!)</f>
        <v>#REF!</v>
      </c>
      <c r="AB9" s="208" t="n">
        <v>0.15</v>
      </c>
      <c r="AC9" s="208" t="n">
        <v>0.004</v>
      </c>
      <c r="AD9" s="211" t="e">
        <f aca="false">+AC9+AB9*#REF!+AA9*#REF!</f>
        <v>#REF!</v>
      </c>
      <c r="AE9" s="211"/>
      <c r="AF9" s="87"/>
      <c r="AG9" s="87"/>
      <c r="AH9" s="87"/>
      <c r="AI9" s="87" t="n">
        <f aca="false">IF($V9&gt;AH$6,IF($V9&lt;=AI$6,$U9,0),0)</f>
        <v>0</v>
      </c>
      <c r="AJ9" s="87" t="n">
        <f aca="false">IF($V9&gt;AI$6,IF($V9&lt;=AJ$6,$U9,0),0)</f>
        <v>0</v>
      </c>
      <c r="AK9" s="87" t="n">
        <f aca="false">IF(AND($V9&gt;AJ$6,$V9&lt;=AK$6),+$U9,0)</f>
        <v>517.48825</v>
      </c>
      <c r="AL9" s="87" t="n">
        <f aca="false">IF(AND($V9&gt;AK$6,$V9&lt;=AL$6),+$U9,0)</f>
        <v>0</v>
      </c>
      <c r="AM9" s="87" t="n">
        <f aca="false">IF(AND($V9&gt;AL$6,$V9&lt;=AM$6),+$U9,0)</f>
        <v>0</v>
      </c>
      <c r="AN9" s="87" t="n">
        <f aca="false">IF(AND($V9&gt;AM$6,$V9&lt;=AN$6),+$U9,0)</f>
        <v>0</v>
      </c>
      <c r="AO9" s="87" t="n">
        <f aca="false">IF(AND($V9&gt;AN$6,$V9&lt;=AO$6),+$U9,0)</f>
        <v>0</v>
      </c>
      <c r="AP9" s="87" t="n">
        <f aca="false">IF(AND($V9&gt;AO$6,$V9&lt;=AP$6),+$U9,0)</f>
        <v>0</v>
      </c>
      <c r="AQ9" s="87" t="n">
        <f aca="false">IF(AND($V9&gt;AP$6,$V9&lt;=AQ$6),+$U9,0)</f>
        <v>0</v>
      </c>
      <c r="AR9" s="87" t="n">
        <f aca="false">IF(AND($V9&gt;AQ$6,$V9&lt;=AR$6),+$U9,0)</f>
        <v>0</v>
      </c>
      <c r="AS9" s="87" t="n">
        <f aca="false">IF(AND($V9&gt;AR$6,$V9&lt;=AS$6),+$U9,0)</f>
        <v>0</v>
      </c>
      <c r="AT9" s="87" t="n">
        <f aca="false">IF(AND($V9&gt;AS$6,$V9&lt;=AT$6),+$U9,0)</f>
        <v>0</v>
      </c>
      <c r="AU9" s="87" t="n">
        <f aca="false">IF(AND($V9&gt;AT$6,$V9&lt;=AU$6),+$U9,0)</f>
        <v>0</v>
      </c>
      <c r="AV9" s="87" t="n">
        <f aca="false">IF(AND($V9&gt;AU$6,$V9&lt;=AV$6),+$U9,0)</f>
        <v>0</v>
      </c>
      <c r="AW9" s="87" t="n">
        <f aca="false">IF(AND($V9&gt;AV$6,$V9&lt;=AW$6),+$U9,0)</f>
        <v>0</v>
      </c>
      <c r="AX9" s="87" t="n">
        <f aca="false">IF(AND($V9&gt;AW$6,$V9&lt;=AX$6),+$U9,0)</f>
        <v>0</v>
      </c>
      <c r="AY9" s="87" t="n">
        <f aca="false">IF(AND($V9&gt;AX$6,$V9&lt;=AY$6),+$U9,0)</f>
        <v>0</v>
      </c>
      <c r="AZ9" s="87" t="n">
        <f aca="false">IF(AND($V9&gt;AY$6,$V9&lt;=AZ$6),+$U9,0)</f>
        <v>0</v>
      </c>
      <c r="BA9" s="87" t="n">
        <f aca="false">IF(AND($V9&gt;AZ$6,$V9&lt;=BA$6),+$U9,0)</f>
        <v>0</v>
      </c>
      <c r="BB9" s="87" t="n">
        <f aca="false">IF(AND($V9&gt;BA$6,$V9&lt;=BB$6),+$U9,0)</f>
        <v>0</v>
      </c>
      <c r="BC9" s="87" t="n">
        <f aca="false">IF(AND($V9&gt;BB$6,$V9&lt;=BC$6),+$U9,0)</f>
        <v>0</v>
      </c>
      <c r="BD9" s="87" t="n">
        <f aca="false">IF(AND($V9&gt;BC$6,$V9&lt;=BD$6),+$U9,0)</f>
        <v>0</v>
      </c>
      <c r="BE9" s="87" t="n">
        <f aca="false">IF(AND($V9&gt;BD$6,$V9&lt;=BE$6),+$U9,0)</f>
        <v>0</v>
      </c>
      <c r="BF9" s="87" t="n">
        <f aca="false">IF(AND($V9&gt;BE$6,$V9&lt;=BF$6),+$U9,0)</f>
        <v>0</v>
      </c>
      <c r="BG9" s="87" t="n">
        <f aca="false">IF(AND($V9&gt;BF$6,$V9&lt;=BG$6),+$U9,0)</f>
        <v>0</v>
      </c>
      <c r="BH9" s="87" t="n">
        <f aca="false">IF(AND($V9&gt;BG$6,$V9&lt;=BH$6),+$U9,0)</f>
        <v>0</v>
      </c>
      <c r="BI9" s="87" t="n">
        <f aca="false">IF(AND($V9&gt;BH$6,$V9&lt;=BI$6),+$U9,0)</f>
        <v>0</v>
      </c>
      <c r="BJ9" s="87" t="n">
        <f aca="false">IF(AND($V9&gt;BI$6,$V9&lt;=BJ$6),+$U9,0)</f>
        <v>0</v>
      </c>
      <c r="BK9" s="87" t="n">
        <f aca="false">IF(AND($V9&gt;BJ$6,$V9&lt;=BK$6),+$U9,0)</f>
        <v>0</v>
      </c>
      <c r="BL9" s="87" t="n">
        <f aca="false">IF(AND($V9&gt;BK$6,$V9&lt;=BL$6),+$U9,0)</f>
        <v>0</v>
      </c>
      <c r="BM9" s="87" t="n">
        <f aca="false">IF(AND($V9&gt;BL$6,$V9&lt;=BM$6),+$U9,0)</f>
        <v>0</v>
      </c>
      <c r="BN9" s="87" t="n">
        <f aca="false">IF(AND($V9&gt;BM$6,$V9&lt;=BN$6),+$U9,0)</f>
        <v>0</v>
      </c>
      <c r="BO9" s="87" t="n">
        <f aca="false">IF(AND($V9&gt;BN$6,$V9&lt;=BO$6),+$U9,0)</f>
        <v>0</v>
      </c>
      <c r="BP9" s="87" t="n">
        <f aca="false">IF(AND($V9&gt;BO$6,$V9&lt;=BP$6),+$U9,0)</f>
        <v>0</v>
      </c>
      <c r="BQ9" s="87" t="n">
        <f aca="false">IF(AND($V9&gt;BP$6,$V9&lt;=BQ$6),+$U9,0)</f>
        <v>0</v>
      </c>
      <c r="BR9" s="87" t="n">
        <f aca="false">IF(AND($V9&gt;BQ$6,$V9&lt;=BR$6),+$U9,0)</f>
        <v>0</v>
      </c>
      <c r="BS9" s="87" t="n">
        <f aca="false">IF(AND($V9&gt;BR$6,$V9&lt;=BS$6),+$U9,0)</f>
        <v>0</v>
      </c>
      <c r="BT9" s="87" t="n">
        <f aca="false">IF(AND($V9&gt;BS$6,$V9&lt;=BT$6),+$U9,0)</f>
        <v>0</v>
      </c>
      <c r="BU9" s="87" t="n">
        <f aca="false">IF(AND($V9&gt;BT$6,$V9&lt;=BU$6),+$U9,0)</f>
        <v>0</v>
      </c>
      <c r="BV9" s="87" t="n">
        <f aca="false">IF(AND($V9&gt;BU$6,$V9&lt;=BV$6),+$U9,0)</f>
        <v>0</v>
      </c>
      <c r="BW9" s="87" t="n">
        <f aca="false">IF(AND($V9&gt;BV$6,$V9&lt;=BW$6),+$U9,0)</f>
        <v>0</v>
      </c>
      <c r="BX9" s="87" t="n">
        <f aca="false">IF(AND($V9&gt;BW$6,$V9&lt;=BX$6),+$U9,0)</f>
        <v>0</v>
      </c>
      <c r="BY9" s="87" t="n">
        <f aca="false">IF(AND($V9&gt;BX$6,$V9&lt;=BY$6),+$U9,0)</f>
        <v>0</v>
      </c>
      <c r="BZ9" s="87" t="n">
        <f aca="false">IF(AND($V9&gt;BY$6,$V9&lt;=BZ$6),+$U9,0)</f>
        <v>0</v>
      </c>
      <c r="CA9" s="87" t="n">
        <f aca="false">IF(AND($V9&gt;BZ$6,$V9&lt;=CA$6),+$U9,0)</f>
        <v>0</v>
      </c>
      <c r="CB9" s="87" t="n">
        <f aca="false">IF(AND($V9&gt;CA$6,$V9&lt;=CB$6),+$U9,0)</f>
        <v>0</v>
      </c>
      <c r="CC9" s="87" t="n">
        <f aca="false">IF(AND($V9&gt;CB$6,$V9&lt;=CC$6),+$U9,0)</f>
        <v>0</v>
      </c>
      <c r="CD9" s="87" t="n">
        <f aca="false">IF(AND($V9&gt;CC$6,$V9&lt;=CD$6),+$U9,0)</f>
        <v>0</v>
      </c>
      <c r="CE9" s="87" t="n">
        <f aca="false">IF(AND($V9&gt;CD$6,$V9&lt;=CE$6),+$U9,0)</f>
        <v>0</v>
      </c>
      <c r="CF9" s="87" t="n">
        <f aca="false">IF(AND($V9&gt;CE$6,$V9&lt;=CF$6),+$U9,0)</f>
        <v>0</v>
      </c>
      <c r="CG9" s="87" t="n">
        <f aca="false">IF(AND($V9&gt;CF$6,$V9&lt;=CG$6),+$U9,0)</f>
        <v>0</v>
      </c>
      <c r="CH9" s="87" t="n">
        <f aca="false">IF(AND($V9&gt;CG$6,$V9&lt;=CH$6),+$U9,0)</f>
        <v>0</v>
      </c>
      <c r="CI9" s="87" t="n">
        <f aca="false">IF(AND($V9&gt;CH$6,$V9&lt;=CI$6),+$U9,0)</f>
        <v>0</v>
      </c>
      <c r="CJ9" s="87" t="n">
        <f aca="false">IF(AND($V9&gt;CI$6,$V9&lt;=CJ$6),+$U9,0)</f>
        <v>0</v>
      </c>
      <c r="CK9" s="87" t="n">
        <f aca="false">IF(AND($V9&gt;CJ$6,$V9&lt;=CK$6),+$U9,0)</f>
        <v>0</v>
      </c>
      <c r="CL9" s="87" t="n">
        <f aca="false">IF(AND($V9&gt;CK$6,$V9&lt;=CL$6),+$U9,0)</f>
        <v>0</v>
      </c>
      <c r="CM9" s="87" t="n">
        <f aca="false">IF(AND($V9&gt;CL$6,$V9&lt;=CM$6),+$U9,0)</f>
        <v>0</v>
      </c>
      <c r="CN9" s="87" t="n">
        <f aca="false">IF(AND($V9&gt;CM$6,$V9&lt;=CN$6),+$U9,0)</f>
        <v>0</v>
      </c>
      <c r="CO9" s="87" t="n">
        <f aca="false">IF(AND($V9&gt;CN$6,$V9&lt;=CO$6),+$U9,0)</f>
        <v>0</v>
      </c>
      <c r="CP9" s="87" t="n">
        <f aca="false">IF(AND($V9&gt;CO$6,$V9&lt;=CP$6),+$U9,0)</f>
        <v>0</v>
      </c>
      <c r="CQ9" s="87" t="n">
        <f aca="false">IF(AND($V9&gt;CP$6,$V9&lt;=CQ$6),+$U9,0)</f>
        <v>0</v>
      </c>
      <c r="CR9" s="87" t="n">
        <f aca="false">IF(AND($V9&gt;CQ$6,$V9&lt;=CR$6),+$U9,0)</f>
        <v>0</v>
      </c>
      <c r="CS9" s="87" t="n">
        <f aca="false">IF(AND($V9&gt;CR$6,$V9&lt;=CS$6),+$U9,0)</f>
        <v>0</v>
      </c>
      <c r="CT9" s="87" t="n">
        <f aca="false">IF(AND($V9&gt;CS$6,$V9&lt;=CT$6),+$U9,0)</f>
        <v>0</v>
      </c>
      <c r="CU9" s="87" t="n">
        <f aca="false">IF(AND($V9&gt;CT$6,$V9&lt;=CU$6),+$U9,0)</f>
        <v>0</v>
      </c>
      <c r="CV9" s="87" t="n">
        <f aca="false">IF(AND($V9&gt;CU$6,$V9&lt;=CV$6),+$U9,0)</f>
        <v>0</v>
      </c>
      <c r="CW9" s="87" t="n">
        <f aca="false">IF(AND($V9&gt;CV$6,$V9&lt;=CW$6),+$U9,0)</f>
        <v>0</v>
      </c>
      <c r="CX9" s="87" t="n">
        <f aca="false">IF(AND($V9&gt;CW$6,$V9&lt;=CX$6),+$U9,0)</f>
        <v>0</v>
      </c>
      <c r="CY9" s="87" t="n">
        <f aca="false">IF(AND($V9&gt;CX$6,$V9&lt;=CY$6),+$U9,0)</f>
        <v>0</v>
      </c>
      <c r="CZ9" s="87" t="n">
        <f aca="false">IF(AND($V9&gt;CY$6,$V9&lt;=CZ$6),+$U9,0)</f>
        <v>0</v>
      </c>
      <c r="DA9" s="87" t="n">
        <f aca="false">IF(AND($V9&gt;CZ$6,$V9&lt;=DA$6),+$U9,0)</f>
        <v>0</v>
      </c>
      <c r="DB9" s="87" t="n">
        <f aca="false">IF(AND($V9&gt;DA$6,$V9&lt;=DB$6),+$U9,0)</f>
        <v>0</v>
      </c>
      <c r="DC9" s="87" t="n">
        <f aca="false">IF(AND($V9&gt;DB$6,$V9&lt;=DC$6),+$U9,0)</f>
        <v>0</v>
      </c>
      <c r="DD9" s="87" t="n">
        <f aca="false">IF(AND($V9&gt;DC$6,$V9&lt;=DD$6),+$U9,0)</f>
        <v>0</v>
      </c>
      <c r="DE9" s="87" t="n">
        <f aca="false">IF(AND($V9&gt;DD$6,$V9&lt;=DE$6),+$U9,0)</f>
        <v>0</v>
      </c>
      <c r="DF9" s="87" t="n">
        <f aca="false">IF(AND($V9&gt;DE$6,$V9&lt;=DF$6),+$U9,0)</f>
        <v>0</v>
      </c>
      <c r="DG9" s="87" t="n">
        <f aca="false">IF(AND($V9&gt;DF$6,$V9&lt;=DG$6),+$U9,0)</f>
        <v>0</v>
      </c>
      <c r="DH9" s="87" t="n">
        <f aca="false">IF(AND($V9&gt;DG$6,$V9&lt;=DH$6),+$U9,0)</f>
        <v>0</v>
      </c>
      <c r="DI9" s="87" t="n">
        <f aca="false">IF(AND($V9&gt;DH$6,$V9&lt;=DI$6),+$U9,0)</f>
        <v>0</v>
      </c>
      <c r="DJ9" s="87" t="n">
        <f aca="false">IF(AND($V9&gt;DI$6,$V9&lt;=DJ$6),+$U9,0)</f>
        <v>0</v>
      </c>
      <c r="DK9" s="87" t="n">
        <f aca="false">IF(AND($V9&gt;DJ$6,$V9&lt;=DK$6),+$U9,0)</f>
        <v>0</v>
      </c>
      <c r="DL9" s="87" t="n">
        <f aca="false">IF(AND($V9&gt;DK$6,$V9&lt;=DL$6),+$U9,0)</f>
        <v>0</v>
      </c>
      <c r="DM9" s="87" t="n">
        <f aca="false">IF(AND($V9&gt;DL$6,$V9&lt;=DM$6),+$U9,0)</f>
        <v>0</v>
      </c>
      <c r="DN9" s="87" t="n">
        <f aca="false">IF(AND($V9&gt;DM$6,$V9&lt;=DN$6),+$U9,0)</f>
        <v>0</v>
      </c>
      <c r="DO9" s="87" t="n">
        <f aca="false">IF(AND($V9&gt;DN$6,$V9&lt;=DO$6),+$U9,0)</f>
        <v>0</v>
      </c>
      <c r="DP9" s="87" t="n">
        <f aca="false">IF(AND($V9&gt;DO$6,$V9&lt;=DP$6),+$U9,0)</f>
        <v>0</v>
      </c>
      <c r="DQ9" s="87" t="n">
        <f aca="false">IF(AND($V9&gt;DP$6,$V9&lt;=DQ$6),+$U9,0)</f>
        <v>0</v>
      </c>
      <c r="DR9" s="87" t="n">
        <f aca="false">IF(AND($V9&gt;DQ$6,$V9&lt;=DR$6),+$U9,0)</f>
        <v>0</v>
      </c>
      <c r="DS9" s="87" t="n">
        <f aca="false">IF(AND($V9&gt;DR$6,$V9&lt;=DS$6),+$U9,0)</f>
        <v>0</v>
      </c>
      <c r="DT9" s="87" t="n">
        <f aca="false">IF(AND($V9&gt;DS$6,$V9&lt;=DT$6),+$U9,0)</f>
        <v>0</v>
      </c>
      <c r="DU9" s="87" t="n">
        <f aca="false">IF(AND($V9&gt;DT$6,$V9&lt;=DU$6),+$U9,0)</f>
        <v>0</v>
      </c>
      <c r="DV9" s="87" t="n">
        <f aca="false">IF(AND($V9&gt;DU$6,$V9&lt;=DV$6),+$U9,0)</f>
        <v>0</v>
      </c>
      <c r="DW9" s="87" t="n">
        <f aca="false">IF(AND($V9&gt;DV$6,$V9&lt;=DW$6),+$U9,0)</f>
        <v>0</v>
      </c>
      <c r="DX9" s="87" t="n">
        <f aca="false">IF(AND($V9&gt;DW$6,$V9&lt;=DX$6),+$U9,0)</f>
        <v>0</v>
      </c>
      <c r="DY9" s="87" t="n">
        <f aca="false">IF(AND($V9&gt;DX$6,$V9&lt;=DY$6),+$U9,0)</f>
        <v>0</v>
      </c>
      <c r="DZ9" s="87" t="n">
        <f aca="false">IF(AND($V9&gt;DY$6,$V9&lt;=DZ$6),+$U9,0)</f>
        <v>0</v>
      </c>
      <c r="EA9" s="87" t="n">
        <f aca="false">IF(AND($V9&gt;DZ$6,$V9&lt;=EA$6),+$U9,0)</f>
        <v>0</v>
      </c>
      <c r="EB9" s="87" t="n">
        <f aca="false">IF(AND($V9&gt;EA$6,$V9&lt;=EB$6),+$U9,0)</f>
        <v>0</v>
      </c>
      <c r="EC9" s="87" t="n">
        <f aca="false">IF(AND($V9&gt;EB$6,$V9&lt;=EC$6),+$U9,0)</f>
        <v>0</v>
      </c>
      <c r="ED9" s="87" t="n">
        <f aca="false">IF(AND($V9&gt;EC$6,$V9&lt;=ED$6),+$U9,0)</f>
        <v>0</v>
      </c>
      <c r="EE9" s="87" t="n">
        <f aca="false">IF(AND($V9&gt;ED$6,$V9&lt;=EE$6),+$U9,0)</f>
        <v>0</v>
      </c>
      <c r="EF9" s="87" t="n">
        <f aca="false">IF(AND($V9&gt;EE$6,$V9&lt;=EF$6),+$U9,0)</f>
        <v>0</v>
      </c>
      <c r="EG9" s="87" t="n">
        <f aca="false">IF(AND($V9&gt;EF$6,$V9&lt;=EG$6),+$U9,0)</f>
        <v>0</v>
      </c>
      <c r="EH9" s="87" t="n">
        <f aca="false">IF(AND($V9&gt;EG$6,$V9&lt;=EH$6),+$U9,0)</f>
        <v>0</v>
      </c>
      <c r="EI9" s="87" t="n">
        <f aca="false">IF(AND($V9&gt;EH$6,$V9&lt;=EI$6),+$U9,0)</f>
        <v>0</v>
      </c>
      <c r="EJ9" s="87" t="n">
        <f aca="false">IF(AND($V9&gt;EI$6,$V9&lt;=EJ$6),+$U9,0)</f>
        <v>0</v>
      </c>
      <c r="EK9" s="87" t="n">
        <f aca="false">IF(AND($V9&gt;EJ$6,$V9&lt;=EK$6),+$U9,0)</f>
        <v>0</v>
      </c>
      <c r="EL9" s="87" t="n">
        <f aca="false">IF(AND($V9&gt;EK$6,$V9&lt;=EL$6),+$U9,0)</f>
        <v>0</v>
      </c>
      <c r="EM9" s="87" t="n">
        <f aca="false">IF(AND($V9&gt;EL$6,$V9&lt;=EN$6),+$U9,0)</f>
        <v>0</v>
      </c>
      <c r="EN9" s="87"/>
      <c r="EO9" s="65" t="n">
        <f aca="false">SUM($AI9:$EN9)</f>
        <v>517.48825</v>
      </c>
      <c r="EP9" s="65" t="n">
        <f aca="false">+EO9-U9</f>
        <v>0</v>
      </c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</row>
    <row r="10" customFormat="false" ht="12.75" hidden="false" customHeight="false" outlineLevel="0" collapsed="false">
      <c r="A10" s="205" t="n">
        <v>1</v>
      </c>
      <c r="B10" s="97" t="s">
        <v>260</v>
      </c>
      <c r="C10" s="97" t="s">
        <v>257</v>
      </c>
      <c r="D10" s="186" t="s">
        <v>280</v>
      </c>
      <c r="E10" s="37" t="s">
        <v>428</v>
      </c>
      <c r="F10" s="99" t="n">
        <v>37134</v>
      </c>
      <c r="G10" s="37"/>
      <c r="H10" s="37"/>
      <c r="I10" s="100" t="n">
        <v>140</v>
      </c>
      <c r="J10" s="37" t="s">
        <v>181</v>
      </c>
      <c r="L10" s="39" t="s">
        <v>437</v>
      </c>
      <c r="M10" s="39" t="s">
        <v>284</v>
      </c>
      <c r="N10" s="39" t="s">
        <v>438</v>
      </c>
      <c r="O10" s="35" t="s">
        <v>439</v>
      </c>
      <c r="P10" s="127" t="s">
        <v>287</v>
      </c>
      <c r="Q10" s="127" t="s">
        <v>287</v>
      </c>
      <c r="R10" s="127" t="s">
        <v>287</v>
      </c>
      <c r="S10" s="206" t="n">
        <v>222.1</v>
      </c>
      <c r="T10" s="127" t="s">
        <v>288</v>
      </c>
      <c r="U10" s="55" t="n">
        <f aca="false">IF($T10="USD",+$S10,VLOOKUP($T10,$T$1:$U$5,2)*$S10)</f>
        <v>222.1</v>
      </c>
      <c r="V10" s="108" t="n">
        <v>37346</v>
      </c>
      <c r="Z10" s="207" t="n">
        <v>36796</v>
      </c>
      <c r="AA10" s="208" t="e">
        <f aca="false">SUM(#REF!)</f>
        <v>#REF!</v>
      </c>
      <c r="AB10" s="209"/>
      <c r="AC10" s="209" t="n">
        <f aca="false">0.0025/2</f>
        <v>0.00125</v>
      </c>
      <c r="AD10" s="210" t="e">
        <f aca="false">+AC10+AB10*#REF!+AA10*#REF!</f>
        <v>#REF!</v>
      </c>
      <c r="AE10" s="211"/>
      <c r="AI10" s="87" t="n">
        <f aca="false">IF($V10&gt;AH$6,IF($V10&lt;=AI$6,$U10,0),0)</f>
        <v>0</v>
      </c>
      <c r="AJ10" s="87" t="n">
        <f aca="false">IF($V10&gt;AI$6,IF($V10&lt;=AJ$6,$U10,0),0)</f>
        <v>222.1</v>
      </c>
      <c r="AK10" s="87" t="n">
        <f aca="false">IF(AND($V10&gt;AJ$6,$V10&lt;=AK$6),+$U10,0)</f>
        <v>0</v>
      </c>
      <c r="AL10" s="87" t="n">
        <f aca="false">IF(AND($V10&gt;AK$6,$V10&lt;=AL$6),+$U10,0)</f>
        <v>0</v>
      </c>
      <c r="AM10" s="87" t="n">
        <f aca="false">IF(AND($V10&gt;AL$6,$V10&lt;=AM$6),+$U10,0)</f>
        <v>0</v>
      </c>
      <c r="AN10" s="87" t="n">
        <f aca="false">IF(AND($V10&gt;AM$6,$V10&lt;=AN$6),+$U10,0)</f>
        <v>0</v>
      </c>
      <c r="AO10" s="87" t="n">
        <f aca="false">IF(AND($V10&gt;AN$6,$V10&lt;=AO$6),+$U10,0)</f>
        <v>0</v>
      </c>
      <c r="AP10" s="87" t="n">
        <f aca="false">IF(AND($V10&gt;AO$6,$V10&lt;=AP$6),+$U10,0)</f>
        <v>0</v>
      </c>
      <c r="AQ10" s="87" t="n">
        <f aca="false">IF(AND($V10&gt;AP$6,$V10&lt;=AQ$6),+$U10,0)</f>
        <v>0</v>
      </c>
      <c r="AR10" s="87" t="n">
        <f aca="false">IF(AND($V10&gt;AQ$6,$V10&lt;=AR$6),+$U10,0)</f>
        <v>0</v>
      </c>
      <c r="AS10" s="87" t="n">
        <f aca="false">IF(AND($V10&gt;AR$6,$V10&lt;=AS$6),+$U10,0)</f>
        <v>0</v>
      </c>
      <c r="AT10" s="87" t="n">
        <f aca="false">IF(AND($V10&gt;AS$6,$V10&lt;=AT$6),+$U10,0)</f>
        <v>0</v>
      </c>
      <c r="AU10" s="87" t="n">
        <f aca="false">IF(AND($V10&gt;AT$6,$V10&lt;=AU$6),+$U10,0)</f>
        <v>0</v>
      </c>
      <c r="AV10" s="87" t="n">
        <f aca="false">IF(AND($V10&gt;AU$6,$V10&lt;=AV$6),+$U10,0)</f>
        <v>0</v>
      </c>
      <c r="AW10" s="87" t="n">
        <f aca="false">IF(AND($V10&gt;AV$6,$V10&lt;=AW$6),+$U10,0)</f>
        <v>0</v>
      </c>
      <c r="AX10" s="87" t="n">
        <f aca="false">IF(AND($V10&gt;AW$6,$V10&lt;=AX$6),+$U10,0)</f>
        <v>0</v>
      </c>
      <c r="AY10" s="87" t="n">
        <f aca="false">IF(AND($V10&gt;AX$6,$V10&lt;=AY$6),+$U10,0)</f>
        <v>0</v>
      </c>
      <c r="AZ10" s="87" t="n">
        <f aca="false">IF(AND($V10&gt;AY$6,$V10&lt;=AZ$6),+$U10,0)</f>
        <v>0</v>
      </c>
      <c r="BA10" s="87" t="n">
        <f aca="false">IF(AND($V10&gt;AZ$6,$V10&lt;=BA$6),+$U10,0)</f>
        <v>0</v>
      </c>
      <c r="BB10" s="87" t="n">
        <f aca="false">IF(AND($V10&gt;BA$6,$V10&lt;=BB$6),+$U10,0)</f>
        <v>0</v>
      </c>
      <c r="BC10" s="87" t="n">
        <f aca="false">IF(AND($V10&gt;BB$6,$V10&lt;=BC$6),+$U10,0)</f>
        <v>0</v>
      </c>
      <c r="BD10" s="87" t="n">
        <f aca="false">IF(AND($V10&gt;BC$6,$V10&lt;=BD$6),+$U10,0)</f>
        <v>0</v>
      </c>
      <c r="BE10" s="87" t="n">
        <f aca="false">IF(AND($V10&gt;BD$6,$V10&lt;=BE$6),+$U10,0)</f>
        <v>0</v>
      </c>
      <c r="BF10" s="87" t="n">
        <f aca="false">IF(AND($V10&gt;BE$6,$V10&lt;=BF$6),+$U10,0)</f>
        <v>0</v>
      </c>
      <c r="BG10" s="87" t="n">
        <f aca="false">IF(AND($V10&gt;BF$6,$V10&lt;=BG$6),+$U10,0)</f>
        <v>0</v>
      </c>
      <c r="BH10" s="87" t="n">
        <f aca="false">IF(AND($V10&gt;BG$6,$V10&lt;=BH$6),+$U10,0)</f>
        <v>0</v>
      </c>
      <c r="BI10" s="87" t="n">
        <f aca="false">IF(AND($V10&gt;BH$6,$V10&lt;=BI$6),+$U10,0)</f>
        <v>0</v>
      </c>
      <c r="BJ10" s="87" t="n">
        <f aca="false">IF(AND($V10&gt;BI$6,$V10&lt;=BJ$6),+$U10,0)</f>
        <v>0</v>
      </c>
      <c r="BK10" s="87" t="n">
        <f aca="false">IF(AND($V10&gt;BJ$6,$V10&lt;=BK$6),+$U10,0)</f>
        <v>0</v>
      </c>
      <c r="BL10" s="87" t="n">
        <f aca="false">IF(AND($V10&gt;BK$6,$V10&lt;=BL$6),+$U10,0)</f>
        <v>0</v>
      </c>
      <c r="BM10" s="87" t="n">
        <f aca="false">IF(AND($V10&gt;BL$6,$V10&lt;=BM$6),+$U10,0)</f>
        <v>0</v>
      </c>
      <c r="BN10" s="87" t="n">
        <f aca="false">IF(AND($V10&gt;BM$6,$V10&lt;=BN$6),+$U10,0)</f>
        <v>0</v>
      </c>
      <c r="BO10" s="87" t="n">
        <f aca="false">IF(AND($V10&gt;BN$6,$V10&lt;=BO$6),+$U10,0)</f>
        <v>0</v>
      </c>
      <c r="BP10" s="87" t="n">
        <f aca="false">IF(AND($V10&gt;BO$6,$V10&lt;=BP$6),+$U10,0)</f>
        <v>0</v>
      </c>
      <c r="BQ10" s="87" t="n">
        <f aca="false">IF(AND($V10&gt;BP$6,$V10&lt;=BQ$6),+$U10,0)</f>
        <v>0</v>
      </c>
      <c r="BR10" s="87" t="n">
        <f aca="false">IF(AND($V10&gt;BQ$6,$V10&lt;=BR$6),+$U10,0)</f>
        <v>0</v>
      </c>
      <c r="BS10" s="87" t="n">
        <f aca="false">IF(AND($V10&gt;BR$6,$V10&lt;=BS$6),+$U10,0)</f>
        <v>0</v>
      </c>
      <c r="BT10" s="87" t="n">
        <f aca="false">IF(AND($V10&gt;BS$6,$V10&lt;=BT$6),+$U10,0)</f>
        <v>0</v>
      </c>
      <c r="BU10" s="87" t="n">
        <f aca="false">IF(AND($V10&gt;BT$6,$V10&lt;=BU$6),+$U10,0)</f>
        <v>0</v>
      </c>
      <c r="BV10" s="87" t="n">
        <f aca="false">IF(AND($V10&gt;BU$6,$V10&lt;=BV$6),+$U10,0)</f>
        <v>0</v>
      </c>
      <c r="BW10" s="87" t="n">
        <f aca="false">IF(AND($V10&gt;BV$6,$V10&lt;=BW$6),+$U10,0)</f>
        <v>0</v>
      </c>
      <c r="BX10" s="87" t="n">
        <f aca="false">IF(AND($V10&gt;BW$6,$V10&lt;=BX$6),+$U10,0)</f>
        <v>0</v>
      </c>
      <c r="BY10" s="87" t="n">
        <f aca="false">IF(AND($V10&gt;BX$6,$V10&lt;=BY$6),+$U10,0)</f>
        <v>0</v>
      </c>
      <c r="BZ10" s="87" t="n">
        <f aca="false">IF(AND($V10&gt;BY$6,$V10&lt;=BZ$6),+$U10,0)</f>
        <v>0</v>
      </c>
      <c r="CA10" s="87" t="n">
        <f aca="false">IF(AND($V10&gt;BZ$6,$V10&lt;=CA$6),+$U10,0)</f>
        <v>0</v>
      </c>
      <c r="CB10" s="87" t="n">
        <f aca="false">IF(AND($V10&gt;CA$6,$V10&lt;=CB$6),+$U10,0)</f>
        <v>0</v>
      </c>
      <c r="CC10" s="87" t="n">
        <f aca="false">IF(AND($V10&gt;CB$6,$V10&lt;=CC$6),+$U10,0)</f>
        <v>0</v>
      </c>
      <c r="CD10" s="87" t="n">
        <f aca="false">IF(AND($V10&gt;CC$6,$V10&lt;=CD$6),+$U10,0)</f>
        <v>0</v>
      </c>
      <c r="CE10" s="87" t="n">
        <f aca="false">IF(AND($V10&gt;CD$6,$V10&lt;=CE$6),+$U10,0)</f>
        <v>0</v>
      </c>
      <c r="CF10" s="87" t="n">
        <f aca="false">IF(AND($V10&gt;CE$6,$V10&lt;=CF$6),+$U10,0)</f>
        <v>0</v>
      </c>
      <c r="CG10" s="87" t="n">
        <f aca="false">IF(AND($V10&gt;CF$6,$V10&lt;=CG$6),+$U10,0)</f>
        <v>0</v>
      </c>
      <c r="CH10" s="87" t="n">
        <f aca="false">IF(AND($V10&gt;CG$6,$V10&lt;=CH$6),+$U10,0)</f>
        <v>0</v>
      </c>
      <c r="CI10" s="87" t="n">
        <f aca="false">IF(AND($V10&gt;CH$6,$V10&lt;=CI$6),+$U10,0)</f>
        <v>0</v>
      </c>
      <c r="CJ10" s="87" t="n">
        <f aca="false">IF(AND($V10&gt;CI$6,$V10&lt;=CJ$6),+$U10,0)</f>
        <v>0</v>
      </c>
      <c r="CK10" s="87" t="n">
        <f aca="false">IF(AND($V10&gt;CJ$6,$V10&lt;=CK$6),+$U10,0)</f>
        <v>0</v>
      </c>
      <c r="CL10" s="87" t="n">
        <f aca="false">IF(AND($V10&gt;CK$6,$V10&lt;=CL$6),+$U10,0)</f>
        <v>0</v>
      </c>
      <c r="CM10" s="87" t="n">
        <f aca="false">IF(AND($V10&gt;CL$6,$V10&lt;=CM$6),+$U10,0)</f>
        <v>0</v>
      </c>
      <c r="CN10" s="87" t="n">
        <f aca="false">IF(AND($V10&gt;CM$6,$V10&lt;=CN$6),+$U10,0)</f>
        <v>0</v>
      </c>
      <c r="CO10" s="87" t="n">
        <f aca="false">IF(AND($V10&gt;CN$6,$V10&lt;=CO$6),+$U10,0)</f>
        <v>0</v>
      </c>
      <c r="CP10" s="87" t="n">
        <f aca="false">IF(AND($V10&gt;CO$6,$V10&lt;=CP$6),+$U10,0)</f>
        <v>0</v>
      </c>
      <c r="CQ10" s="87" t="n">
        <f aca="false">IF(AND($V10&gt;CP$6,$V10&lt;=CQ$6),+$U10,0)</f>
        <v>0</v>
      </c>
      <c r="CR10" s="87" t="n">
        <f aca="false">IF(AND($V10&gt;CQ$6,$V10&lt;=CR$6),+$U10,0)</f>
        <v>0</v>
      </c>
      <c r="CS10" s="87" t="n">
        <f aca="false">IF(AND($V10&gt;CR$6,$V10&lt;=CS$6),+$U10,0)</f>
        <v>0</v>
      </c>
      <c r="CT10" s="87" t="n">
        <f aca="false">IF(AND($V10&gt;CS$6,$V10&lt;=CT$6),+$U10,0)</f>
        <v>0</v>
      </c>
      <c r="CU10" s="87" t="n">
        <f aca="false">IF(AND($V10&gt;CT$6,$V10&lt;=CU$6),+$U10,0)</f>
        <v>0</v>
      </c>
      <c r="CV10" s="87" t="n">
        <f aca="false">IF(AND($V10&gt;CU$6,$V10&lt;=CV$6),+$U10,0)</f>
        <v>0</v>
      </c>
      <c r="CW10" s="87" t="n">
        <f aca="false">IF(AND($V10&gt;CV$6,$V10&lt;=CW$6),+$U10,0)</f>
        <v>0</v>
      </c>
      <c r="CX10" s="87" t="n">
        <f aca="false">IF(AND($V10&gt;CW$6,$V10&lt;=CX$6),+$U10,0)</f>
        <v>0</v>
      </c>
      <c r="CY10" s="87" t="n">
        <f aca="false">IF(AND($V10&gt;CX$6,$V10&lt;=CY$6),+$U10,0)</f>
        <v>0</v>
      </c>
      <c r="CZ10" s="87" t="n">
        <f aca="false">IF(AND($V10&gt;CY$6,$V10&lt;=CZ$6),+$U10,0)</f>
        <v>0</v>
      </c>
      <c r="DA10" s="87" t="n">
        <f aca="false">IF(AND($V10&gt;CZ$6,$V10&lt;=DA$6),+$U10,0)</f>
        <v>0</v>
      </c>
      <c r="DB10" s="87" t="n">
        <f aca="false">IF(AND($V10&gt;DA$6,$V10&lt;=DB$6),+$U10,0)</f>
        <v>0</v>
      </c>
      <c r="DC10" s="87" t="n">
        <f aca="false">IF(AND($V10&gt;DB$6,$V10&lt;=DC$6),+$U10,0)</f>
        <v>0</v>
      </c>
      <c r="DD10" s="87" t="n">
        <f aca="false">IF(AND($V10&gt;DC$6,$V10&lt;=DD$6),+$U10,0)</f>
        <v>0</v>
      </c>
      <c r="DE10" s="87" t="n">
        <f aca="false">IF(AND($V10&gt;DD$6,$V10&lt;=DE$6),+$U10,0)</f>
        <v>0</v>
      </c>
      <c r="DF10" s="87" t="n">
        <f aca="false">IF(AND($V10&gt;DE$6,$V10&lt;=DF$6),+$U10,0)</f>
        <v>0</v>
      </c>
      <c r="DG10" s="87" t="n">
        <f aca="false">IF(AND($V10&gt;DF$6,$V10&lt;=DG$6),+$U10,0)</f>
        <v>0</v>
      </c>
      <c r="DH10" s="87" t="n">
        <f aca="false">IF(AND($V10&gt;DG$6,$V10&lt;=DH$6),+$U10,0)</f>
        <v>0</v>
      </c>
      <c r="DI10" s="87" t="n">
        <f aca="false">IF(AND($V10&gt;DH$6,$V10&lt;=DI$6),+$U10,0)</f>
        <v>0</v>
      </c>
      <c r="DJ10" s="87" t="n">
        <f aca="false">IF(AND($V10&gt;DI$6,$V10&lt;=DJ$6),+$U10,0)</f>
        <v>0</v>
      </c>
      <c r="DK10" s="87" t="n">
        <f aca="false">IF(AND($V10&gt;DJ$6,$V10&lt;=DK$6),+$U10,0)</f>
        <v>0</v>
      </c>
      <c r="DL10" s="87" t="n">
        <f aca="false">IF(AND($V10&gt;DK$6,$V10&lt;=DL$6),+$U10,0)</f>
        <v>0</v>
      </c>
      <c r="DM10" s="87" t="n">
        <f aca="false">IF(AND($V10&gt;DL$6,$V10&lt;=DM$6),+$U10,0)</f>
        <v>0</v>
      </c>
      <c r="DN10" s="87" t="n">
        <f aca="false">IF(AND($V10&gt;DM$6,$V10&lt;=DN$6),+$U10,0)</f>
        <v>0</v>
      </c>
      <c r="DO10" s="87" t="n">
        <f aca="false">IF(AND($V10&gt;DN$6,$V10&lt;=DO$6),+$U10,0)</f>
        <v>0</v>
      </c>
      <c r="DP10" s="87" t="n">
        <f aca="false">IF(AND($V10&gt;DO$6,$V10&lt;=DP$6),+$U10,0)</f>
        <v>0</v>
      </c>
      <c r="DQ10" s="87" t="n">
        <f aca="false">IF(AND($V10&gt;DP$6,$V10&lt;=DQ$6),+$U10,0)</f>
        <v>0</v>
      </c>
      <c r="DR10" s="87" t="n">
        <f aca="false">IF(AND($V10&gt;DQ$6,$V10&lt;=DR$6),+$U10,0)</f>
        <v>0</v>
      </c>
      <c r="DS10" s="87" t="n">
        <f aca="false">IF(AND($V10&gt;DR$6,$V10&lt;=DS$6),+$U10,0)</f>
        <v>0</v>
      </c>
      <c r="DT10" s="87" t="n">
        <f aca="false">IF(AND($V10&gt;DS$6,$V10&lt;=DT$6),+$U10,0)</f>
        <v>0</v>
      </c>
      <c r="DU10" s="87" t="n">
        <f aca="false">IF(AND($V10&gt;DT$6,$V10&lt;=DU$6),+$U10,0)</f>
        <v>0</v>
      </c>
      <c r="DV10" s="87" t="n">
        <f aca="false">IF(AND($V10&gt;DU$6,$V10&lt;=DV$6),+$U10,0)</f>
        <v>0</v>
      </c>
      <c r="DW10" s="87" t="n">
        <f aca="false">IF(AND($V10&gt;DV$6,$V10&lt;=DW$6),+$U10,0)</f>
        <v>0</v>
      </c>
      <c r="DX10" s="87" t="n">
        <f aca="false">IF(AND($V10&gt;DW$6,$V10&lt;=DX$6),+$U10,0)</f>
        <v>0</v>
      </c>
      <c r="DY10" s="87" t="n">
        <f aca="false">IF(AND($V10&gt;DX$6,$V10&lt;=DY$6),+$U10,0)</f>
        <v>0</v>
      </c>
      <c r="DZ10" s="87" t="n">
        <f aca="false">IF(AND($V10&gt;DY$6,$V10&lt;=DZ$6),+$U10,0)</f>
        <v>0</v>
      </c>
      <c r="EA10" s="87" t="n">
        <f aca="false">IF(AND($V10&gt;DZ$6,$V10&lt;=EA$6),+$U10,0)</f>
        <v>0</v>
      </c>
      <c r="EB10" s="87" t="n">
        <f aca="false">IF(AND($V10&gt;EA$6,$V10&lt;=EB$6),+$U10,0)</f>
        <v>0</v>
      </c>
      <c r="EC10" s="87" t="n">
        <f aca="false">IF(AND($V10&gt;EB$6,$V10&lt;=EC$6),+$U10,0)</f>
        <v>0</v>
      </c>
      <c r="ED10" s="87" t="n">
        <f aca="false">IF(AND($V10&gt;EC$6,$V10&lt;=ED$6),+$U10,0)</f>
        <v>0</v>
      </c>
      <c r="EE10" s="87" t="n">
        <f aca="false">IF(AND($V10&gt;ED$6,$V10&lt;=EE$6),+$U10,0)</f>
        <v>0</v>
      </c>
      <c r="EF10" s="87" t="n">
        <f aca="false">IF(AND($V10&gt;EE$6,$V10&lt;=EF$6),+$U10,0)</f>
        <v>0</v>
      </c>
      <c r="EG10" s="87" t="n">
        <f aca="false">IF(AND($V10&gt;EF$6,$V10&lt;=EG$6),+$U10,0)</f>
        <v>0</v>
      </c>
      <c r="EH10" s="87" t="n">
        <f aca="false">IF(AND($V10&gt;EG$6,$V10&lt;=EH$6),+$U10,0)</f>
        <v>0</v>
      </c>
      <c r="EI10" s="87" t="n">
        <f aca="false">IF(AND($V10&gt;EH$6,$V10&lt;=EI$6),+$U10,0)</f>
        <v>0</v>
      </c>
      <c r="EJ10" s="87" t="n">
        <f aca="false">IF(AND($V10&gt;EI$6,$V10&lt;=EJ$6),+$U10,0)</f>
        <v>0</v>
      </c>
      <c r="EK10" s="87" t="n">
        <f aca="false">IF(AND($V10&gt;EJ$6,$V10&lt;=EK$6),+$U10,0)</f>
        <v>0</v>
      </c>
      <c r="EL10" s="87" t="n">
        <f aca="false">IF(AND($V10&gt;EK$6,$V10&lt;=EL$6),+$U10,0)</f>
        <v>0</v>
      </c>
      <c r="EM10" s="87" t="n">
        <f aca="false">IF(AND($V10&gt;EL$6,$V10&lt;=EN$6),+$U10,0)</f>
        <v>0</v>
      </c>
      <c r="EO10" s="65" t="n">
        <f aca="false">SUM($AI10:$EN10)</f>
        <v>222.1</v>
      </c>
      <c r="EP10" s="65" t="n">
        <f aca="false">+EO10-U10</f>
        <v>0</v>
      </c>
    </row>
    <row r="11" customFormat="false" ht="12.75" hidden="false" customHeight="false" outlineLevel="0" collapsed="false">
      <c r="A11" s="205" t="n">
        <v>1</v>
      </c>
      <c r="B11" s="97" t="s">
        <v>260</v>
      </c>
      <c r="C11" s="97" t="s">
        <v>256</v>
      </c>
      <c r="D11" s="186" t="s">
        <v>280</v>
      </c>
      <c r="E11" s="38" t="s">
        <v>431</v>
      </c>
      <c r="F11" s="212" t="n">
        <v>37187</v>
      </c>
      <c r="G11" s="38"/>
      <c r="H11" s="38"/>
      <c r="I11" s="88" t="n">
        <v>140</v>
      </c>
      <c r="J11" s="38" t="s">
        <v>182</v>
      </c>
      <c r="K11" s="89"/>
      <c r="L11" s="89" t="s">
        <v>440</v>
      </c>
      <c r="M11" s="39" t="s">
        <v>284</v>
      </c>
      <c r="N11" s="39" t="s">
        <v>319</v>
      </c>
      <c r="O11" s="35" t="s">
        <v>441</v>
      </c>
      <c r="P11" s="127" t="s">
        <v>287</v>
      </c>
      <c r="Q11" s="127" t="s">
        <v>287</v>
      </c>
      <c r="R11" s="127" t="s">
        <v>442</v>
      </c>
      <c r="S11" s="213" t="n">
        <v>80</v>
      </c>
      <c r="T11" s="127" t="s">
        <v>288</v>
      </c>
      <c r="U11" s="55" t="n">
        <f aca="false">IF($T11="USD",+$S11,VLOOKUP($T11,$T$1:$U$5,2)*$S11)</f>
        <v>80</v>
      </c>
      <c r="V11" s="214" t="n">
        <v>37894</v>
      </c>
      <c r="X11" s="215" t="s">
        <v>443</v>
      </c>
      <c r="Y11" s="217"/>
      <c r="Z11" s="94" t="n">
        <v>37164</v>
      </c>
      <c r="AA11" s="208" t="e">
        <f aca="false">SUM(#REF!)</f>
        <v>#REF!</v>
      </c>
      <c r="AB11" s="208" t="n">
        <v>0.15</v>
      </c>
      <c r="AC11" s="208" t="n">
        <v>0.004</v>
      </c>
      <c r="AD11" s="211" t="e">
        <f aca="false">+AC11+AB11*#REF!+AA11*#REF!</f>
        <v>#REF!</v>
      </c>
      <c r="AE11" s="211"/>
      <c r="AF11" s="87"/>
      <c r="AG11" s="87"/>
      <c r="AH11" s="87"/>
      <c r="AI11" s="87" t="n">
        <f aca="false">IF($V11&gt;AH$6,IF($V11&lt;=AI$6,$U11,0),0)</f>
        <v>0</v>
      </c>
      <c r="AJ11" s="87" t="n">
        <f aca="false">IF($V11&gt;AI$6,IF($V11&lt;=AJ$6,$U11,0),0)</f>
        <v>0</v>
      </c>
      <c r="AK11" s="87" t="n">
        <f aca="false">IF(AND($V11&gt;AJ$6,$V11&lt;=AK$6),+$U11,0)</f>
        <v>0</v>
      </c>
      <c r="AL11" s="87" t="n">
        <f aca="false">IF(AND($V11&gt;AK$6,$V11&lt;=AL$6),+$U11,0)</f>
        <v>0</v>
      </c>
      <c r="AM11" s="87" t="n">
        <f aca="false">IF(AND($V11&gt;AL$6,$V11&lt;=AM$6),+$U11,0)</f>
        <v>0</v>
      </c>
      <c r="AN11" s="87" t="n">
        <f aca="false">IF(AND($V11&gt;AM$6,$V11&lt;=AN$6),+$U11,0)</f>
        <v>0</v>
      </c>
      <c r="AO11" s="87" t="n">
        <f aca="false">IF(AND($V11&gt;AN$6,$V11&lt;=AO$6),+$U11,0)</f>
        <v>0</v>
      </c>
      <c r="AP11" s="87" t="n">
        <f aca="false">IF(AND($V11&gt;AO$6,$V11&lt;=AP$6),+$U11,0)</f>
        <v>80</v>
      </c>
      <c r="AQ11" s="87" t="n">
        <f aca="false">IF(AND($V11&gt;AP$6,$V11&lt;=AQ$6),+$U11,0)</f>
        <v>0</v>
      </c>
      <c r="AR11" s="87" t="n">
        <f aca="false">IF(AND($V11&gt;AQ$6,$V11&lt;=AR$6),+$U11,0)</f>
        <v>0</v>
      </c>
      <c r="AS11" s="87" t="n">
        <f aca="false">IF(AND($V11&gt;AR$6,$V11&lt;=AS$6),+$U11,0)</f>
        <v>0</v>
      </c>
      <c r="AT11" s="87" t="n">
        <f aca="false">IF(AND($V11&gt;AS$6,$V11&lt;=AT$6),+$U11,0)</f>
        <v>0</v>
      </c>
      <c r="AU11" s="87" t="n">
        <f aca="false">IF(AND($V11&gt;AT$6,$V11&lt;=AU$6),+$U11,0)</f>
        <v>0</v>
      </c>
      <c r="AV11" s="87" t="n">
        <f aca="false">IF(AND($V11&gt;AU$6,$V11&lt;=AV$6),+$U11,0)</f>
        <v>0</v>
      </c>
      <c r="AW11" s="87" t="n">
        <f aca="false">IF(AND($V11&gt;AV$6,$V11&lt;=AW$6),+$U11,0)</f>
        <v>0</v>
      </c>
      <c r="AX11" s="87" t="n">
        <f aca="false">IF(AND($V11&gt;AW$6,$V11&lt;=AX$6),+$U11,0)</f>
        <v>0</v>
      </c>
      <c r="AY11" s="87" t="n">
        <f aca="false">IF(AND($V11&gt;AX$6,$V11&lt;=AY$6),+$U11,0)</f>
        <v>0</v>
      </c>
      <c r="AZ11" s="87" t="n">
        <f aca="false">IF(AND($V11&gt;AY$6,$V11&lt;=AZ$6),+$U11,0)</f>
        <v>0</v>
      </c>
      <c r="BA11" s="87" t="n">
        <f aca="false">IF(AND($V11&gt;AZ$6,$V11&lt;=BA$6),+$U11,0)</f>
        <v>0</v>
      </c>
      <c r="BB11" s="87" t="n">
        <f aca="false">IF(AND($V11&gt;BA$6,$V11&lt;=BB$6),+$U11,0)</f>
        <v>0</v>
      </c>
      <c r="BC11" s="87" t="n">
        <f aca="false">IF(AND($V11&gt;BB$6,$V11&lt;=BC$6),+$U11,0)</f>
        <v>0</v>
      </c>
      <c r="BD11" s="87" t="n">
        <f aca="false">IF(AND($V11&gt;BC$6,$V11&lt;=BD$6),+$U11,0)</f>
        <v>0</v>
      </c>
      <c r="BE11" s="87" t="n">
        <f aca="false">IF(AND($V11&gt;BD$6,$V11&lt;=BE$6),+$U11,0)</f>
        <v>0</v>
      </c>
      <c r="BF11" s="87" t="n">
        <f aca="false">IF(AND($V11&gt;BE$6,$V11&lt;=BF$6),+$U11,0)</f>
        <v>0</v>
      </c>
      <c r="BG11" s="87" t="n">
        <f aca="false">IF(AND($V11&gt;BF$6,$V11&lt;=BG$6),+$U11,0)</f>
        <v>0</v>
      </c>
      <c r="BH11" s="87" t="n">
        <f aca="false">IF(AND($V11&gt;BG$6,$V11&lt;=BH$6),+$U11,0)</f>
        <v>0</v>
      </c>
      <c r="BI11" s="87" t="n">
        <f aca="false">IF(AND($V11&gt;BH$6,$V11&lt;=BI$6),+$U11,0)</f>
        <v>0</v>
      </c>
      <c r="BJ11" s="87" t="n">
        <f aca="false">IF(AND($V11&gt;BI$6,$V11&lt;=BJ$6),+$U11,0)</f>
        <v>0</v>
      </c>
      <c r="BK11" s="87" t="n">
        <f aca="false">IF(AND($V11&gt;BJ$6,$V11&lt;=BK$6),+$U11,0)</f>
        <v>0</v>
      </c>
      <c r="BL11" s="87" t="n">
        <f aca="false">IF(AND($V11&gt;BK$6,$V11&lt;=BL$6),+$U11,0)</f>
        <v>0</v>
      </c>
      <c r="BM11" s="87" t="n">
        <f aca="false">IF(AND($V11&gt;BL$6,$V11&lt;=BM$6),+$U11,0)</f>
        <v>0</v>
      </c>
      <c r="BN11" s="87" t="n">
        <f aca="false">IF(AND($V11&gt;BM$6,$V11&lt;=BN$6),+$U11,0)</f>
        <v>0</v>
      </c>
      <c r="BO11" s="87" t="n">
        <f aca="false">IF(AND($V11&gt;BN$6,$V11&lt;=BO$6),+$U11,0)</f>
        <v>0</v>
      </c>
      <c r="BP11" s="87" t="n">
        <f aca="false">IF(AND($V11&gt;BO$6,$V11&lt;=BP$6),+$U11,0)</f>
        <v>0</v>
      </c>
      <c r="BQ11" s="87" t="n">
        <f aca="false">IF(AND($V11&gt;BP$6,$V11&lt;=BQ$6),+$U11,0)</f>
        <v>0</v>
      </c>
      <c r="BR11" s="87" t="n">
        <f aca="false">IF(AND($V11&gt;BQ$6,$V11&lt;=BR$6),+$U11,0)</f>
        <v>0</v>
      </c>
      <c r="BS11" s="87" t="n">
        <f aca="false">IF(AND($V11&gt;BR$6,$V11&lt;=BS$6),+$U11,0)</f>
        <v>0</v>
      </c>
      <c r="BT11" s="87" t="n">
        <f aca="false">IF(AND($V11&gt;BS$6,$V11&lt;=BT$6),+$U11,0)</f>
        <v>0</v>
      </c>
      <c r="BU11" s="87" t="n">
        <f aca="false">IF(AND($V11&gt;BT$6,$V11&lt;=BU$6),+$U11,0)</f>
        <v>0</v>
      </c>
      <c r="BV11" s="87" t="n">
        <f aca="false">IF(AND($V11&gt;BU$6,$V11&lt;=BV$6),+$U11,0)</f>
        <v>0</v>
      </c>
      <c r="BW11" s="87" t="n">
        <f aca="false">IF(AND($V11&gt;BV$6,$V11&lt;=BW$6),+$U11,0)</f>
        <v>0</v>
      </c>
      <c r="BX11" s="87" t="n">
        <f aca="false">IF(AND($V11&gt;BW$6,$V11&lt;=BX$6),+$U11,0)</f>
        <v>0</v>
      </c>
      <c r="BY11" s="87" t="n">
        <f aca="false">IF(AND($V11&gt;BX$6,$V11&lt;=BY$6),+$U11,0)</f>
        <v>0</v>
      </c>
      <c r="BZ11" s="87" t="n">
        <f aca="false">IF(AND($V11&gt;BY$6,$V11&lt;=BZ$6),+$U11,0)</f>
        <v>0</v>
      </c>
      <c r="CA11" s="87" t="n">
        <f aca="false">IF(AND($V11&gt;BZ$6,$V11&lt;=CA$6),+$U11,0)</f>
        <v>0</v>
      </c>
      <c r="CB11" s="87" t="n">
        <f aca="false">IF(AND($V11&gt;CA$6,$V11&lt;=CB$6),+$U11,0)</f>
        <v>0</v>
      </c>
      <c r="CC11" s="87" t="n">
        <f aca="false">IF(AND($V11&gt;CB$6,$V11&lt;=CC$6),+$U11,0)</f>
        <v>0</v>
      </c>
      <c r="CD11" s="87" t="n">
        <f aca="false">IF(AND($V11&gt;CC$6,$V11&lt;=CD$6),+$U11,0)</f>
        <v>0</v>
      </c>
      <c r="CE11" s="87" t="n">
        <f aca="false">IF(AND($V11&gt;CD$6,$V11&lt;=CE$6),+$U11,0)</f>
        <v>0</v>
      </c>
      <c r="CF11" s="87" t="n">
        <f aca="false">IF(AND($V11&gt;CE$6,$V11&lt;=CF$6),+$U11,0)</f>
        <v>0</v>
      </c>
      <c r="CG11" s="87" t="n">
        <f aca="false">IF(AND($V11&gt;CF$6,$V11&lt;=CG$6),+$U11,0)</f>
        <v>0</v>
      </c>
      <c r="CH11" s="87" t="n">
        <f aca="false">IF(AND($V11&gt;CG$6,$V11&lt;=CH$6),+$U11,0)</f>
        <v>0</v>
      </c>
      <c r="CI11" s="87" t="n">
        <f aca="false">IF(AND($V11&gt;CH$6,$V11&lt;=CI$6),+$U11,0)</f>
        <v>0</v>
      </c>
      <c r="CJ11" s="87" t="n">
        <f aca="false">IF(AND($V11&gt;CI$6,$V11&lt;=CJ$6),+$U11,0)</f>
        <v>0</v>
      </c>
      <c r="CK11" s="87" t="n">
        <f aca="false">IF(AND($V11&gt;CJ$6,$V11&lt;=CK$6),+$U11,0)</f>
        <v>0</v>
      </c>
      <c r="CL11" s="87" t="n">
        <f aca="false">IF(AND($V11&gt;CK$6,$V11&lt;=CL$6),+$U11,0)</f>
        <v>0</v>
      </c>
      <c r="CM11" s="87" t="n">
        <f aca="false">IF(AND($V11&gt;CL$6,$V11&lt;=CM$6),+$U11,0)</f>
        <v>0</v>
      </c>
      <c r="CN11" s="87" t="n">
        <f aca="false">IF(AND($V11&gt;CM$6,$V11&lt;=CN$6),+$U11,0)</f>
        <v>0</v>
      </c>
      <c r="CO11" s="87" t="n">
        <f aca="false">IF(AND($V11&gt;CN$6,$V11&lt;=CO$6),+$U11,0)</f>
        <v>0</v>
      </c>
      <c r="CP11" s="87" t="n">
        <f aca="false">IF(AND($V11&gt;CO$6,$V11&lt;=CP$6),+$U11,0)</f>
        <v>0</v>
      </c>
      <c r="CQ11" s="87" t="n">
        <f aca="false">IF(AND($V11&gt;CP$6,$V11&lt;=CQ$6),+$U11,0)</f>
        <v>0</v>
      </c>
      <c r="CR11" s="87" t="n">
        <f aca="false">IF(AND($V11&gt;CQ$6,$V11&lt;=CR$6),+$U11,0)</f>
        <v>0</v>
      </c>
      <c r="CS11" s="87" t="n">
        <f aca="false">IF(AND($V11&gt;CR$6,$V11&lt;=CS$6),+$U11,0)</f>
        <v>0</v>
      </c>
      <c r="CT11" s="87" t="n">
        <f aca="false">IF(AND($V11&gt;CS$6,$V11&lt;=CT$6),+$U11,0)</f>
        <v>0</v>
      </c>
      <c r="CU11" s="87" t="n">
        <f aca="false">IF(AND($V11&gt;CT$6,$V11&lt;=CU$6),+$U11,0)</f>
        <v>0</v>
      </c>
      <c r="CV11" s="87" t="n">
        <f aca="false">IF(AND($V11&gt;CU$6,$V11&lt;=CV$6),+$U11,0)</f>
        <v>0</v>
      </c>
      <c r="CW11" s="87" t="n">
        <f aca="false">IF(AND($V11&gt;CV$6,$V11&lt;=CW$6),+$U11,0)</f>
        <v>0</v>
      </c>
      <c r="CX11" s="87" t="n">
        <f aca="false">IF(AND($V11&gt;CW$6,$V11&lt;=CX$6),+$U11,0)</f>
        <v>0</v>
      </c>
      <c r="CY11" s="87" t="n">
        <f aca="false">IF(AND($V11&gt;CX$6,$V11&lt;=CY$6),+$U11,0)</f>
        <v>0</v>
      </c>
      <c r="CZ11" s="87" t="n">
        <f aca="false">IF(AND($V11&gt;CY$6,$V11&lt;=CZ$6),+$U11,0)</f>
        <v>0</v>
      </c>
      <c r="DA11" s="87" t="n">
        <f aca="false">IF(AND($V11&gt;CZ$6,$V11&lt;=DA$6),+$U11,0)</f>
        <v>0</v>
      </c>
      <c r="DB11" s="87" t="n">
        <f aca="false">IF(AND($V11&gt;DA$6,$V11&lt;=DB$6),+$U11,0)</f>
        <v>0</v>
      </c>
      <c r="DC11" s="87" t="n">
        <f aca="false">IF(AND($V11&gt;DB$6,$V11&lt;=DC$6),+$U11,0)</f>
        <v>0</v>
      </c>
      <c r="DD11" s="87" t="n">
        <f aca="false">IF(AND($V11&gt;DC$6,$V11&lt;=DD$6),+$U11,0)</f>
        <v>0</v>
      </c>
      <c r="DE11" s="87" t="n">
        <f aca="false">IF(AND($V11&gt;DD$6,$V11&lt;=DE$6),+$U11,0)</f>
        <v>0</v>
      </c>
      <c r="DF11" s="87" t="n">
        <f aca="false">IF(AND($V11&gt;DE$6,$V11&lt;=DF$6),+$U11,0)</f>
        <v>0</v>
      </c>
      <c r="DG11" s="87" t="n">
        <f aca="false">IF(AND($V11&gt;DF$6,$V11&lt;=DG$6),+$U11,0)</f>
        <v>0</v>
      </c>
      <c r="DH11" s="87" t="n">
        <f aca="false">IF(AND($V11&gt;DG$6,$V11&lt;=DH$6),+$U11,0)</f>
        <v>0</v>
      </c>
      <c r="DI11" s="87" t="n">
        <f aca="false">IF(AND($V11&gt;DH$6,$V11&lt;=DI$6),+$U11,0)</f>
        <v>0</v>
      </c>
      <c r="DJ11" s="87" t="n">
        <f aca="false">IF(AND($V11&gt;DI$6,$V11&lt;=DJ$6),+$U11,0)</f>
        <v>0</v>
      </c>
      <c r="DK11" s="87" t="n">
        <f aca="false">IF(AND($V11&gt;DJ$6,$V11&lt;=DK$6),+$U11,0)</f>
        <v>0</v>
      </c>
      <c r="DL11" s="87" t="n">
        <f aca="false">IF(AND($V11&gt;DK$6,$V11&lt;=DL$6),+$U11,0)</f>
        <v>0</v>
      </c>
      <c r="DM11" s="87" t="n">
        <f aca="false">IF(AND($V11&gt;DL$6,$V11&lt;=DM$6),+$U11,0)</f>
        <v>0</v>
      </c>
      <c r="DN11" s="87" t="n">
        <f aca="false">IF(AND($V11&gt;DM$6,$V11&lt;=DN$6),+$U11,0)</f>
        <v>0</v>
      </c>
      <c r="DO11" s="87" t="n">
        <f aca="false">IF(AND($V11&gt;DN$6,$V11&lt;=DO$6),+$U11,0)</f>
        <v>0</v>
      </c>
      <c r="DP11" s="87" t="n">
        <f aca="false">IF(AND($V11&gt;DO$6,$V11&lt;=DP$6),+$U11,0)</f>
        <v>0</v>
      </c>
      <c r="DQ11" s="87" t="n">
        <f aca="false">IF(AND($V11&gt;DP$6,$V11&lt;=DQ$6),+$U11,0)</f>
        <v>0</v>
      </c>
      <c r="DR11" s="87" t="n">
        <f aca="false">IF(AND($V11&gt;DQ$6,$V11&lt;=DR$6),+$U11,0)</f>
        <v>0</v>
      </c>
      <c r="DS11" s="87" t="n">
        <f aca="false">IF(AND($V11&gt;DR$6,$V11&lt;=DS$6),+$U11,0)</f>
        <v>0</v>
      </c>
      <c r="DT11" s="87" t="n">
        <f aca="false">IF(AND($V11&gt;DS$6,$V11&lt;=DT$6),+$U11,0)</f>
        <v>0</v>
      </c>
      <c r="DU11" s="87" t="n">
        <f aca="false">IF(AND($V11&gt;DT$6,$V11&lt;=DU$6),+$U11,0)</f>
        <v>0</v>
      </c>
      <c r="DV11" s="87" t="n">
        <f aca="false">IF(AND($V11&gt;DU$6,$V11&lt;=DV$6),+$U11,0)</f>
        <v>0</v>
      </c>
      <c r="DW11" s="87" t="n">
        <f aca="false">IF(AND($V11&gt;DV$6,$V11&lt;=DW$6),+$U11,0)</f>
        <v>0</v>
      </c>
      <c r="DX11" s="87" t="n">
        <f aca="false">IF(AND($V11&gt;DW$6,$V11&lt;=DX$6),+$U11,0)</f>
        <v>0</v>
      </c>
      <c r="DY11" s="87" t="n">
        <f aca="false">IF(AND($V11&gt;DX$6,$V11&lt;=DY$6),+$U11,0)</f>
        <v>0</v>
      </c>
      <c r="DZ11" s="87" t="n">
        <f aca="false">IF(AND($V11&gt;DY$6,$V11&lt;=DZ$6),+$U11,0)</f>
        <v>0</v>
      </c>
      <c r="EA11" s="87" t="n">
        <f aca="false">IF(AND($V11&gt;DZ$6,$V11&lt;=EA$6),+$U11,0)</f>
        <v>0</v>
      </c>
      <c r="EB11" s="87" t="n">
        <f aca="false">IF(AND($V11&gt;EA$6,$V11&lt;=EB$6),+$U11,0)</f>
        <v>0</v>
      </c>
      <c r="EC11" s="87" t="n">
        <f aca="false">IF(AND($V11&gt;EB$6,$V11&lt;=EC$6),+$U11,0)</f>
        <v>0</v>
      </c>
      <c r="ED11" s="87" t="n">
        <f aca="false">IF(AND($V11&gt;EC$6,$V11&lt;=ED$6),+$U11,0)</f>
        <v>0</v>
      </c>
      <c r="EE11" s="87" t="n">
        <f aca="false">IF(AND($V11&gt;ED$6,$V11&lt;=EE$6),+$U11,0)</f>
        <v>0</v>
      </c>
      <c r="EF11" s="87" t="n">
        <f aca="false">IF(AND($V11&gt;EE$6,$V11&lt;=EF$6),+$U11,0)</f>
        <v>0</v>
      </c>
      <c r="EG11" s="87" t="n">
        <f aca="false">IF(AND($V11&gt;EF$6,$V11&lt;=EG$6),+$U11,0)</f>
        <v>0</v>
      </c>
      <c r="EH11" s="87" t="n">
        <f aca="false">IF(AND($V11&gt;EG$6,$V11&lt;=EH$6),+$U11,0)</f>
        <v>0</v>
      </c>
      <c r="EI11" s="87" t="n">
        <f aca="false">IF(AND($V11&gt;EH$6,$V11&lt;=EI$6),+$U11,0)</f>
        <v>0</v>
      </c>
      <c r="EJ11" s="87" t="n">
        <f aca="false">IF(AND($V11&gt;EI$6,$V11&lt;=EJ$6),+$U11,0)</f>
        <v>0</v>
      </c>
      <c r="EK11" s="87" t="n">
        <f aca="false">IF(AND($V11&gt;EJ$6,$V11&lt;=EK$6),+$U11,0)</f>
        <v>0</v>
      </c>
      <c r="EL11" s="87" t="n">
        <f aca="false">IF(AND($V11&gt;EK$6,$V11&lt;=EL$6),+$U11,0)</f>
        <v>0</v>
      </c>
      <c r="EM11" s="87" t="n">
        <f aca="false">IF(AND($V11&gt;EL$6,$V11&lt;=EN$6),+$U11,0)</f>
        <v>0</v>
      </c>
      <c r="EN11" s="87"/>
      <c r="EO11" s="65" t="n">
        <f aca="false">SUM($AI11:$EN11)</f>
        <v>80</v>
      </c>
      <c r="EP11" s="65" t="n">
        <f aca="false">+EO11-U11</f>
        <v>0</v>
      </c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  <c r="IW11" s="87"/>
    </row>
    <row r="12" customFormat="false" ht="12.75" hidden="false" customHeight="false" outlineLevel="0" collapsed="false">
      <c r="A12" s="205" t="n">
        <v>1</v>
      </c>
      <c r="B12" s="101" t="s">
        <v>444</v>
      </c>
      <c r="C12" s="97" t="s">
        <v>256</v>
      </c>
      <c r="D12" s="186" t="s">
        <v>280</v>
      </c>
      <c r="E12" s="38" t="s">
        <v>431</v>
      </c>
      <c r="F12" s="212" t="n">
        <v>37187</v>
      </c>
      <c r="G12" s="38"/>
      <c r="H12" s="38"/>
      <c r="I12" s="88" t="n">
        <v>140</v>
      </c>
      <c r="J12" s="38" t="s">
        <v>183</v>
      </c>
      <c r="K12" s="89" t="s">
        <v>445</v>
      </c>
      <c r="L12" s="89" t="s">
        <v>446</v>
      </c>
      <c r="M12" s="39" t="s">
        <v>284</v>
      </c>
      <c r="N12" s="39" t="s">
        <v>447</v>
      </c>
      <c r="O12" s="35" t="s">
        <v>448</v>
      </c>
      <c r="P12" s="127" t="s">
        <v>287</v>
      </c>
      <c r="Q12" s="127" t="s">
        <v>287</v>
      </c>
      <c r="R12" s="127" t="s">
        <v>287</v>
      </c>
      <c r="S12" s="218" t="n">
        <v>31.023</v>
      </c>
      <c r="T12" s="127" t="s">
        <v>323</v>
      </c>
      <c r="U12" s="55" t="n">
        <v>43.5</v>
      </c>
      <c r="V12" s="214" t="n">
        <v>37996</v>
      </c>
      <c r="W12" s="93"/>
      <c r="X12" s="215" t="s">
        <v>443</v>
      </c>
      <c r="Y12" s="217" t="n">
        <v>0.11</v>
      </c>
      <c r="Z12" s="94" t="n">
        <v>36845</v>
      </c>
      <c r="AA12" s="208" t="e">
        <f aca="false">SUM(#REF!)</f>
        <v>#REF!</v>
      </c>
      <c r="AB12" s="208" t="n">
        <v>0.15</v>
      </c>
      <c r="AC12" s="208" t="n">
        <v>0.004</v>
      </c>
      <c r="AD12" s="211" t="e">
        <f aca="false">+AC12+AB12*#REF!+AA12*#REF!</f>
        <v>#REF!</v>
      </c>
      <c r="AE12" s="211"/>
      <c r="AF12" s="87"/>
      <c r="AG12" s="87"/>
      <c r="AH12" s="87"/>
      <c r="AI12" s="87" t="n">
        <f aca="false">IF($V12&gt;AH$6,IF($V12&lt;=AI$6,$U12,0),0)</f>
        <v>0</v>
      </c>
      <c r="AJ12" s="87" t="n">
        <f aca="false">IF($V12&gt;AI$6,IF($V12&lt;=AJ$6,$U12,0),0)</f>
        <v>0</v>
      </c>
      <c r="AK12" s="87" t="n">
        <f aca="false">IF(AND($V12&gt;AJ$6,$V12&lt;=AK$6),+$U12,0)</f>
        <v>0</v>
      </c>
      <c r="AL12" s="87" t="n">
        <f aca="false">IF(AND($V12&gt;AK$6,$V12&lt;=AL$6),+$U12,0)</f>
        <v>0</v>
      </c>
      <c r="AM12" s="87" t="n">
        <f aca="false">IF(AND($V12&gt;AL$6,$V12&lt;=AM$6),+$U12,0)</f>
        <v>0</v>
      </c>
      <c r="AN12" s="87" t="n">
        <f aca="false">IF(AND($V12&gt;AM$6,$V12&lt;=AN$6),+$U12,0)</f>
        <v>0</v>
      </c>
      <c r="AO12" s="87" t="n">
        <f aca="false">IF(AND($V12&gt;AN$6,$V12&lt;=AO$6),+$U12,0)</f>
        <v>0</v>
      </c>
      <c r="AP12" s="87" t="n">
        <f aca="false">IF(AND($V12&gt;AO$6,$V12&lt;=AP$6),+$U12,0)</f>
        <v>0</v>
      </c>
      <c r="AQ12" s="87" t="n">
        <f aca="false">IF(AND($V12&gt;AP$6,$V12&lt;=AQ$6),+$U12,0)</f>
        <v>0</v>
      </c>
      <c r="AR12" s="87" t="n">
        <f aca="false">IF(AND($V12&gt;AQ$6,$V12&lt;=AR$6),+$U12,0)</f>
        <v>43.5</v>
      </c>
      <c r="AS12" s="87" t="n">
        <f aca="false">IF(AND($V12&gt;AR$6,$V12&lt;=AS$6),+$U12,0)</f>
        <v>0</v>
      </c>
      <c r="AT12" s="87" t="n">
        <f aca="false">IF(AND($V12&gt;AS$6,$V12&lt;=AT$6),+$U12,0)</f>
        <v>0</v>
      </c>
      <c r="AU12" s="87" t="n">
        <f aca="false">IF(AND($V12&gt;AT$6,$V12&lt;=AU$6),+$U12,0)</f>
        <v>0</v>
      </c>
      <c r="AV12" s="87" t="n">
        <f aca="false">IF(AND($V12&gt;AU$6,$V12&lt;=AV$6),+$U12,0)</f>
        <v>0</v>
      </c>
      <c r="AW12" s="87" t="n">
        <f aca="false">IF(AND($V12&gt;AV$6,$V12&lt;=AW$6),+$U12,0)</f>
        <v>0</v>
      </c>
      <c r="AX12" s="87" t="n">
        <f aca="false">IF(AND($V12&gt;AW$6,$V12&lt;=AX$6),+$U12,0)</f>
        <v>0</v>
      </c>
      <c r="AY12" s="87" t="n">
        <f aca="false">IF(AND($V12&gt;AX$6,$V12&lt;=AY$6),+$U12,0)</f>
        <v>0</v>
      </c>
      <c r="AZ12" s="87" t="n">
        <f aca="false">IF(AND($V12&gt;AY$6,$V12&lt;=AZ$6),+$U12,0)</f>
        <v>0</v>
      </c>
      <c r="BA12" s="87" t="n">
        <f aca="false">IF(AND($V12&gt;AZ$6,$V12&lt;=BA$6),+$U12,0)</f>
        <v>0</v>
      </c>
      <c r="BB12" s="87" t="n">
        <f aca="false">IF(AND($V12&gt;BA$6,$V12&lt;=BB$6),+$U12,0)</f>
        <v>0</v>
      </c>
      <c r="BC12" s="87" t="n">
        <f aca="false">IF(AND($V12&gt;BB$6,$V12&lt;=BC$6),+$U12,0)</f>
        <v>0</v>
      </c>
      <c r="BD12" s="87" t="n">
        <f aca="false">IF(AND($V12&gt;BC$6,$V12&lt;=BD$6),+$U12,0)</f>
        <v>0</v>
      </c>
      <c r="BE12" s="87" t="n">
        <f aca="false">IF(AND($V12&gt;BD$6,$V12&lt;=BE$6),+$U12,0)</f>
        <v>0</v>
      </c>
      <c r="BF12" s="87" t="n">
        <f aca="false">IF(AND($V12&gt;BE$6,$V12&lt;=BF$6),+$U12,0)</f>
        <v>0</v>
      </c>
      <c r="BG12" s="87" t="n">
        <f aca="false">IF(AND($V12&gt;BF$6,$V12&lt;=BG$6),+$U12,0)</f>
        <v>0</v>
      </c>
      <c r="BH12" s="87" t="n">
        <f aca="false">IF(AND($V12&gt;BG$6,$V12&lt;=BH$6),+$U12,0)</f>
        <v>0</v>
      </c>
      <c r="BI12" s="87" t="n">
        <f aca="false">IF(AND($V12&gt;BH$6,$V12&lt;=BI$6),+$U12,0)</f>
        <v>0</v>
      </c>
      <c r="BJ12" s="87" t="n">
        <f aca="false">IF(AND($V12&gt;BI$6,$V12&lt;=BJ$6),+$U12,0)</f>
        <v>0</v>
      </c>
      <c r="BK12" s="87" t="n">
        <f aca="false">IF(AND($V12&gt;BJ$6,$V12&lt;=BK$6),+$U12,0)</f>
        <v>0</v>
      </c>
      <c r="BL12" s="87" t="n">
        <f aca="false">IF(AND($V12&gt;BK$6,$V12&lt;=BL$6),+$U12,0)</f>
        <v>0</v>
      </c>
      <c r="BM12" s="87" t="n">
        <f aca="false">IF(AND($V12&gt;BL$6,$V12&lt;=BM$6),+$U12,0)</f>
        <v>0</v>
      </c>
      <c r="BN12" s="87" t="n">
        <f aca="false">IF(AND($V12&gt;BM$6,$V12&lt;=BN$6),+$U12,0)</f>
        <v>0</v>
      </c>
      <c r="BO12" s="87" t="n">
        <f aca="false">IF(AND($V12&gt;BN$6,$V12&lt;=BO$6),+$U12,0)</f>
        <v>0</v>
      </c>
      <c r="BP12" s="87" t="n">
        <f aca="false">IF(AND($V12&gt;BO$6,$V12&lt;=BP$6),+$U12,0)</f>
        <v>0</v>
      </c>
      <c r="BQ12" s="87" t="n">
        <f aca="false">IF(AND($V12&gt;BP$6,$V12&lt;=BQ$6),+$U12,0)</f>
        <v>0</v>
      </c>
      <c r="BR12" s="87" t="n">
        <f aca="false">IF(AND($V12&gt;BQ$6,$V12&lt;=BR$6),+$U12,0)</f>
        <v>0</v>
      </c>
      <c r="BS12" s="87" t="n">
        <f aca="false">IF(AND($V12&gt;BR$6,$V12&lt;=BS$6),+$U12,0)</f>
        <v>0</v>
      </c>
      <c r="BT12" s="87" t="n">
        <f aca="false">IF(AND($V12&gt;BS$6,$V12&lt;=BT$6),+$U12,0)</f>
        <v>0</v>
      </c>
      <c r="BU12" s="87" t="n">
        <f aca="false">IF(AND($V12&gt;BT$6,$V12&lt;=BU$6),+$U12,0)</f>
        <v>0</v>
      </c>
      <c r="BV12" s="87" t="n">
        <f aca="false">IF(AND($V12&gt;BU$6,$V12&lt;=BV$6),+$U12,0)</f>
        <v>0</v>
      </c>
      <c r="BW12" s="87" t="n">
        <f aca="false">IF(AND($V12&gt;BV$6,$V12&lt;=BW$6),+$U12,0)</f>
        <v>0</v>
      </c>
      <c r="BX12" s="87" t="n">
        <f aca="false">IF(AND($V12&gt;BW$6,$V12&lt;=BX$6),+$U12,0)</f>
        <v>0</v>
      </c>
      <c r="BY12" s="87" t="n">
        <f aca="false">IF(AND($V12&gt;BX$6,$V12&lt;=BY$6),+$U12,0)</f>
        <v>0</v>
      </c>
      <c r="BZ12" s="87" t="n">
        <f aca="false">IF(AND($V12&gt;BY$6,$V12&lt;=BZ$6),+$U12,0)</f>
        <v>0</v>
      </c>
      <c r="CA12" s="87" t="n">
        <f aca="false">IF(AND($V12&gt;BZ$6,$V12&lt;=CA$6),+$U12,0)</f>
        <v>0</v>
      </c>
      <c r="CB12" s="87" t="n">
        <f aca="false">IF(AND($V12&gt;CA$6,$V12&lt;=CB$6),+$U12,0)</f>
        <v>0</v>
      </c>
      <c r="CC12" s="87" t="n">
        <f aca="false">IF(AND($V12&gt;CB$6,$V12&lt;=CC$6),+$U12,0)</f>
        <v>0</v>
      </c>
      <c r="CD12" s="87" t="n">
        <f aca="false">IF(AND($V12&gt;CC$6,$V12&lt;=CD$6),+$U12,0)</f>
        <v>0</v>
      </c>
      <c r="CE12" s="87" t="n">
        <f aca="false">IF(AND($V12&gt;CD$6,$V12&lt;=CE$6),+$U12,0)</f>
        <v>0</v>
      </c>
      <c r="CF12" s="87" t="n">
        <f aca="false">IF(AND($V12&gt;CE$6,$V12&lt;=CF$6),+$U12,0)</f>
        <v>0</v>
      </c>
      <c r="CG12" s="87" t="n">
        <f aca="false">IF(AND($V12&gt;CF$6,$V12&lt;=CG$6),+$U12,0)</f>
        <v>0</v>
      </c>
      <c r="CH12" s="87" t="n">
        <f aca="false">IF(AND($V12&gt;CG$6,$V12&lt;=CH$6),+$U12,0)</f>
        <v>0</v>
      </c>
      <c r="CI12" s="87" t="n">
        <f aca="false">IF(AND($V12&gt;CH$6,$V12&lt;=CI$6),+$U12,0)</f>
        <v>0</v>
      </c>
      <c r="CJ12" s="87" t="n">
        <f aca="false">IF(AND($V12&gt;CI$6,$V12&lt;=CJ$6),+$U12,0)</f>
        <v>0</v>
      </c>
      <c r="CK12" s="87" t="n">
        <f aca="false">IF(AND($V12&gt;CJ$6,$V12&lt;=CK$6),+$U12,0)</f>
        <v>0</v>
      </c>
      <c r="CL12" s="87" t="n">
        <f aca="false">IF(AND($V12&gt;CK$6,$V12&lt;=CL$6),+$U12,0)</f>
        <v>0</v>
      </c>
      <c r="CM12" s="87" t="n">
        <f aca="false">IF(AND($V12&gt;CL$6,$V12&lt;=CM$6),+$U12,0)</f>
        <v>0</v>
      </c>
      <c r="CN12" s="87" t="n">
        <f aca="false">IF(AND($V12&gt;CM$6,$V12&lt;=CN$6),+$U12,0)</f>
        <v>0</v>
      </c>
      <c r="CO12" s="87" t="n">
        <f aca="false">IF(AND($V12&gt;CN$6,$V12&lt;=CO$6),+$U12,0)</f>
        <v>0</v>
      </c>
      <c r="CP12" s="87" t="n">
        <f aca="false">IF(AND($V12&gt;CO$6,$V12&lt;=CP$6),+$U12,0)</f>
        <v>0</v>
      </c>
      <c r="CQ12" s="87" t="n">
        <f aca="false">IF(AND($V12&gt;CP$6,$V12&lt;=CQ$6),+$U12,0)</f>
        <v>0</v>
      </c>
      <c r="CR12" s="87" t="n">
        <f aca="false">IF(AND($V12&gt;CQ$6,$V12&lt;=CR$6),+$U12,0)</f>
        <v>0</v>
      </c>
      <c r="CS12" s="87" t="n">
        <f aca="false">IF(AND($V12&gt;CR$6,$V12&lt;=CS$6),+$U12,0)</f>
        <v>0</v>
      </c>
      <c r="CT12" s="87" t="n">
        <f aca="false">IF(AND($V12&gt;CS$6,$V12&lt;=CT$6),+$U12,0)</f>
        <v>0</v>
      </c>
      <c r="CU12" s="87" t="n">
        <f aca="false">IF(AND($V12&gt;CT$6,$V12&lt;=CU$6),+$U12,0)</f>
        <v>0</v>
      </c>
      <c r="CV12" s="87" t="n">
        <f aca="false">IF(AND($V12&gt;CU$6,$V12&lt;=CV$6),+$U12,0)</f>
        <v>0</v>
      </c>
      <c r="CW12" s="87" t="n">
        <f aca="false">IF(AND($V12&gt;CV$6,$V12&lt;=CW$6),+$U12,0)</f>
        <v>0</v>
      </c>
      <c r="CX12" s="87" t="n">
        <f aca="false">IF(AND($V12&gt;CW$6,$V12&lt;=CX$6),+$U12,0)</f>
        <v>0</v>
      </c>
      <c r="CY12" s="87" t="n">
        <f aca="false">IF(AND($V12&gt;CX$6,$V12&lt;=CY$6),+$U12,0)</f>
        <v>0</v>
      </c>
      <c r="CZ12" s="87" t="n">
        <f aca="false">IF(AND($V12&gt;CY$6,$V12&lt;=CZ$6),+$U12,0)</f>
        <v>0</v>
      </c>
      <c r="DA12" s="87" t="n">
        <f aca="false">IF(AND($V12&gt;CZ$6,$V12&lt;=DA$6),+$U12,0)</f>
        <v>0</v>
      </c>
      <c r="DB12" s="87" t="n">
        <f aca="false">IF(AND($V12&gt;DA$6,$V12&lt;=DB$6),+$U12,0)</f>
        <v>0</v>
      </c>
      <c r="DC12" s="87" t="n">
        <f aca="false">IF(AND($V12&gt;DB$6,$V12&lt;=DC$6),+$U12,0)</f>
        <v>0</v>
      </c>
      <c r="DD12" s="87" t="n">
        <f aca="false">IF(AND($V12&gt;DC$6,$V12&lt;=DD$6),+$U12,0)</f>
        <v>0</v>
      </c>
      <c r="DE12" s="87" t="n">
        <f aca="false">IF(AND($V12&gt;DD$6,$V12&lt;=DE$6),+$U12,0)</f>
        <v>0</v>
      </c>
      <c r="DF12" s="87" t="n">
        <f aca="false">IF(AND($V12&gt;DE$6,$V12&lt;=DF$6),+$U12,0)</f>
        <v>0</v>
      </c>
      <c r="DG12" s="87" t="n">
        <f aca="false">IF(AND($V12&gt;DF$6,$V12&lt;=DG$6),+$U12,0)</f>
        <v>0</v>
      </c>
      <c r="DH12" s="87" t="n">
        <f aca="false">IF(AND($V12&gt;DG$6,$V12&lt;=DH$6),+$U12,0)</f>
        <v>0</v>
      </c>
      <c r="DI12" s="87" t="n">
        <f aca="false">IF(AND($V12&gt;DH$6,$V12&lt;=DI$6),+$U12,0)</f>
        <v>0</v>
      </c>
      <c r="DJ12" s="87" t="n">
        <f aca="false">IF(AND($V12&gt;DI$6,$V12&lt;=DJ$6),+$U12,0)</f>
        <v>0</v>
      </c>
      <c r="DK12" s="87" t="n">
        <f aca="false">IF(AND($V12&gt;DJ$6,$V12&lt;=DK$6),+$U12,0)</f>
        <v>0</v>
      </c>
      <c r="DL12" s="87" t="n">
        <f aca="false">IF(AND($V12&gt;DK$6,$V12&lt;=DL$6),+$U12,0)</f>
        <v>0</v>
      </c>
      <c r="DM12" s="87" t="n">
        <f aca="false">IF(AND($V12&gt;DL$6,$V12&lt;=DM$6),+$U12,0)</f>
        <v>0</v>
      </c>
      <c r="DN12" s="87" t="n">
        <f aca="false">IF(AND($V12&gt;DM$6,$V12&lt;=DN$6),+$U12,0)</f>
        <v>0</v>
      </c>
      <c r="DO12" s="87" t="n">
        <f aca="false">IF(AND($V12&gt;DN$6,$V12&lt;=DO$6),+$U12,0)</f>
        <v>0</v>
      </c>
      <c r="DP12" s="87" t="n">
        <f aca="false">IF(AND($V12&gt;DO$6,$V12&lt;=DP$6),+$U12,0)</f>
        <v>0</v>
      </c>
      <c r="DQ12" s="87" t="n">
        <f aca="false">IF(AND($V12&gt;DP$6,$V12&lt;=DQ$6),+$U12,0)</f>
        <v>0</v>
      </c>
      <c r="DR12" s="87" t="n">
        <f aca="false">IF(AND($V12&gt;DQ$6,$V12&lt;=DR$6),+$U12,0)</f>
        <v>0</v>
      </c>
      <c r="DS12" s="87" t="n">
        <f aca="false">IF(AND($V12&gt;DR$6,$V12&lt;=DS$6),+$U12,0)</f>
        <v>0</v>
      </c>
      <c r="DT12" s="87" t="n">
        <f aca="false">IF(AND($V12&gt;DS$6,$V12&lt;=DT$6),+$U12,0)</f>
        <v>0</v>
      </c>
      <c r="DU12" s="87" t="n">
        <f aca="false">IF(AND($V12&gt;DT$6,$V12&lt;=DU$6),+$U12,0)</f>
        <v>0</v>
      </c>
      <c r="DV12" s="87" t="n">
        <f aca="false">IF(AND($V12&gt;DU$6,$V12&lt;=DV$6),+$U12,0)</f>
        <v>0</v>
      </c>
      <c r="DW12" s="87" t="n">
        <f aca="false">IF(AND($V12&gt;DV$6,$V12&lt;=DW$6),+$U12,0)</f>
        <v>0</v>
      </c>
      <c r="DX12" s="87" t="n">
        <f aca="false">IF(AND($V12&gt;DW$6,$V12&lt;=DX$6),+$U12,0)</f>
        <v>0</v>
      </c>
      <c r="DY12" s="87" t="n">
        <f aca="false">IF(AND($V12&gt;DX$6,$V12&lt;=DY$6),+$U12,0)</f>
        <v>0</v>
      </c>
      <c r="DZ12" s="87" t="n">
        <f aca="false">IF(AND($V12&gt;DY$6,$V12&lt;=DZ$6),+$U12,0)</f>
        <v>0</v>
      </c>
      <c r="EA12" s="87" t="n">
        <f aca="false">IF(AND($V12&gt;DZ$6,$V12&lt;=EA$6),+$U12,0)</f>
        <v>0</v>
      </c>
      <c r="EB12" s="87" t="n">
        <f aca="false">IF(AND($V12&gt;EA$6,$V12&lt;=EB$6),+$U12,0)</f>
        <v>0</v>
      </c>
      <c r="EC12" s="87" t="n">
        <f aca="false">IF(AND($V12&gt;EB$6,$V12&lt;=EC$6),+$U12,0)</f>
        <v>0</v>
      </c>
      <c r="ED12" s="87" t="n">
        <f aca="false">IF(AND($V12&gt;EC$6,$V12&lt;=ED$6),+$U12,0)</f>
        <v>0</v>
      </c>
      <c r="EE12" s="87" t="n">
        <f aca="false">IF(AND($V12&gt;ED$6,$V12&lt;=EE$6),+$U12,0)</f>
        <v>0</v>
      </c>
      <c r="EF12" s="87" t="n">
        <f aca="false">IF(AND($V12&gt;EE$6,$V12&lt;=EF$6),+$U12,0)</f>
        <v>0</v>
      </c>
      <c r="EG12" s="87" t="n">
        <f aca="false">IF(AND($V12&gt;EF$6,$V12&lt;=EG$6),+$U12,0)</f>
        <v>0</v>
      </c>
      <c r="EH12" s="87" t="n">
        <f aca="false">IF(AND($V12&gt;EG$6,$V12&lt;=EH$6),+$U12,0)</f>
        <v>0</v>
      </c>
      <c r="EI12" s="87" t="n">
        <f aca="false">IF(AND($V12&gt;EH$6,$V12&lt;=EI$6),+$U12,0)</f>
        <v>0</v>
      </c>
      <c r="EJ12" s="87" t="n">
        <f aca="false">IF(AND($V12&gt;EI$6,$V12&lt;=EJ$6),+$U12,0)</f>
        <v>0</v>
      </c>
      <c r="EK12" s="87" t="n">
        <f aca="false">IF(AND($V12&gt;EJ$6,$V12&lt;=EK$6),+$U12,0)</f>
        <v>0</v>
      </c>
      <c r="EL12" s="87" t="n">
        <f aca="false">IF(AND($V12&gt;EK$6,$V12&lt;=EL$6),+$U12,0)</f>
        <v>0</v>
      </c>
      <c r="EM12" s="87" t="n">
        <f aca="false">IF(AND($V12&gt;EL$6,$V12&lt;=EN$6),+$U12,0)</f>
        <v>0</v>
      </c>
      <c r="EN12" s="87"/>
      <c r="EO12" s="65" t="n">
        <f aca="false">SUM($AI12:$EN12)</f>
        <v>43.5</v>
      </c>
      <c r="EP12" s="65" t="n">
        <f aca="false">+EO12-U12</f>
        <v>0</v>
      </c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</row>
    <row r="13" customFormat="false" ht="12.75" hidden="false" customHeight="false" outlineLevel="0" collapsed="false">
      <c r="A13" s="205" t="n">
        <v>1</v>
      </c>
      <c r="B13" s="101" t="s">
        <v>444</v>
      </c>
      <c r="C13" s="97" t="s">
        <v>256</v>
      </c>
      <c r="D13" s="186" t="s">
        <v>280</v>
      </c>
      <c r="E13" s="38" t="s">
        <v>431</v>
      </c>
      <c r="F13" s="212" t="n">
        <v>37187</v>
      </c>
      <c r="G13" s="38"/>
      <c r="H13" s="38"/>
      <c r="I13" s="88" t="n">
        <v>140</v>
      </c>
      <c r="J13" s="38" t="s">
        <v>184</v>
      </c>
      <c r="K13" s="89" t="s">
        <v>445</v>
      </c>
      <c r="L13" s="89" t="s">
        <v>446</v>
      </c>
      <c r="M13" s="39" t="s">
        <v>284</v>
      </c>
      <c r="N13" s="39" t="s">
        <v>447</v>
      </c>
      <c r="O13" s="35" t="s">
        <v>448</v>
      </c>
      <c r="P13" s="127" t="s">
        <v>287</v>
      </c>
      <c r="Q13" s="127" t="s">
        <v>287</v>
      </c>
      <c r="R13" s="127" t="s">
        <v>287</v>
      </c>
      <c r="S13" s="218" t="n">
        <f aca="false">143.511+23.602</f>
        <v>167.113</v>
      </c>
      <c r="T13" s="127" t="s">
        <v>323</v>
      </c>
      <c r="U13" s="55" t="n">
        <v>247.3</v>
      </c>
      <c r="V13" s="214" t="n">
        <v>37996</v>
      </c>
      <c r="W13" s="52"/>
      <c r="X13" s="215" t="s">
        <v>443</v>
      </c>
      <c r="Y13" s="217" t="n">
        <v>0.11</v>
      </c>
      <c r="Z13" s="94" t="n">
        <v>37057</v>
      </c>
      <c r="AA13" s="208" t="e">
        <f aca="false">SUM(#REF!)</f>
        <v>#REF!</v>
      </c>
      <c r="AB13" s="208" t="n">
        <v>0.15</v>
      </c>
      <c r="AC13" s="208" t="n">
        <v>0.004</v>
      </c>
      <c r="AD13" s="211" t="e">
        <f aca="false">+AC13+AB13*#REF!+AA13*#REF!</f>
        <v>#REF!</v>
      </c>
      <c r="AE13" s="211"/>
      <c r="AF13" s="87"/>
      <c r="AG13" s="87"/>
      <c r="AH13" s="87"/>
      <c r="AI13" s="87" t="n">
        <f aca="false">IF($V13&gt;AH$6,IF($V13&lt;=AI$6,$U13,0),0)</f>
        <v>0</v>
      </c>
      <c r="AJ13" s="87" t="n">
        <f aca="false">IF($V13&gt;AI$6,IF($V13&lt;=AJ$6,$U13,0),0)</f>
        <v>0</v>
      </c>
      <c r="AK13" s="87" t="n">
        <f aca="false">IF(AND($V13&gt;AJ$6,$V13&lt;=AK$6),+$U13,0)</f>
        <v>0</v>
      </c>
      <c r="AL13" s="87" t="n">
        <f aca="false">IF(AND($V13&gt;AK$6,$V13&lt;=AL$6),+$U13,0)</f>
        <v>0</v>
      </c>
      <c r="AM13" s="87" t="n">
        <f aca="false">IF(AND($V13&gt;AL$6,$V13&lt;=AM$6),+$U13,0)</f>
        <v>0</v>
      </c>
      <c r="AN13" s="87" t="n">
        <f aca="false">IF(AND($V13&gt;AM$6,$V13&lt;=AN$6),+$U13,0)</f>
        <v>0</v>
      </c>
      <c r="AO13" s="87" t="n">
        <f aca="false">IF(AND($V13&gt;AN$6,$V13&lt;=AO$6),+$U13,0)</f>
        <v>0</v>
      </c>
      <c r="AP13" s="87" t="n">
        <f aca="false">IF(AND($V13&gt;AO$6,$V13&lt;=AP$6),+$U13,0)</f>
        <v>0</v>
      </c>
      <c r="AQ13" s="87" t="n">
        <f aca="false">IF(AND($V13&gt;AP$6,$V13&lt;=AQ$6),+$U13,0)</f>
        <v>0</v>
      </c>
      <c r="AR13" s="87" t="n">
        <f aca="false">IF(AND($V13&gt;AQ$6,$V13&lt;=AR$6),+$U13,0)</f>
        <v>247.3</v>
      </c>
      <c r="AS13" s="87" t="n">
        <f aca="false">IF(AND($V13&gt;AR$6,$V13&lt;=AS$6),+$U13,0)</f>
        <v>0</v>
      </c>
      <c r="AT13" s="87" t="n">
        <f aca="false">IF(AND($V13&gt;AS$6,$V13&lt;=AT$6),+$U13,0)</f>
        <v>0</v>
      </c>
      <c r="AU13" s="87" t="n">
        <f aca="false">IF(AND($V13&gt;AT$6,$V13&lt;=AU$6),+$U13,0)</f>
        <v>0</v>
      </c>
      <c r="AV13" s="87" t="n">
        <f aca="false">IF(AND($V13&gt;AU$6,$V13&lt;=AV$6),+$U13,0)</f>
        <v>0</v>
      </c>
      <c r="AW13" s="87" t="n">
        <f aca="false">IF(AND($V13&gt;AV$6,$V13&lt;=AW$6),+$U13,0)</f>
        <v>0</v>
      </c>
      <c r="AX13" s="87" t="n">
        <f aca="false">IF(AND($V13&gt;AW$6,$V13&lt;=AX$6),+$U13,0)</f>
        <v>0</v>
      </c>
      <c r="AY13" s="87" t="n">
        <f aca="false">IF(AND($V13&gt;AX$6,$V13&lt;=AY$6),+$U13,0)</f>
        <v>0</v>
      </c>
      <c r="AZ13" s="87" t="n">
        <f aca="false">IF(AND($V13&gt;AY$6,$V13&lt;=AZ$6),+$U13,0)</f>
        <v>0</v>
      </c>
      <c r="BA13" s="87" t="n">
        <f aca="false">IF(AND($V13&gt;AZ$6,$V13&lt;=BA$6),+$U13,0)</f>
        <v>0</v>
      </c>
      <c r="BB13" s="87" t="n">
        <f aca="false">IF(AND($V13&gt;BA$6,$V13&lt;=BB$6),+$U13,0)</f>
        <v>0</v>
      </c>
      <c r="BC13" s="87" t="n">
        <f aca="false">IF(AND($V13&gt;BB$6,$V13&lt;=BC$6),+$U13,0)</f>
        <v>0</v>
      </c>
      <c r="BD13" s="87" t="n">
        <f aca="false">IF(AND($V13&gt;BC$6,$V13&lt;=BD$6),+$U13,0)</f>
        <v>0</v>
      </c>
      <c r="BE13" s="87" t="n">
        <f aca="false">IF(AND($V13&gt;BD$6,$V13&lt;=BE$6),+$U13,0)</f>
        <v>0</v>
      </c>
      <c r="BF13" s="87" t="n">
        <f aca="false">IF(AND($V13&gt;BE$6,$V13&lt;=BF$6),+$U13,0)</f>
        <v>0</v>
      </c>
      <c r="BG13" s="87" t="n">
        <f aca="false">IF(AND($V13&gt;BF$6,$V13&lt;=BG$6),+$U13,0)</f>
        <v>0</v>
      </c>
      <c r="BH13" s="87" t="n">
        <f aca="false">IF(AND($V13&gt;BG$6,$V13&lt;=BH$6),+$U13,0)</f>
        <v>0</v>
      </c>
      <c r="BI13" s="87" t="n">
        <f aca="false">IF(AND($V13&gt;BH$6,$V13&lt;=BI$6),+$U13,0)</f>
        <v>0</v>
      </c>
      <c r="BJ13" s="87" t="n">
        <f aca="false">IF(AND($V13&gt;BI$6,$V13&lt;=BJ$6),+$U13,0)</f>
        <v>0</v>
      </c>
      <c r="BK13" s="87" t="n">
        <f aca="false">IF(AND($V13&gt;BJ$6,$V13&lt;=BK$6),+$U13,0)</f>
        <v>0</v>
      </c>
      <c r="BL13" s="87" t="n">
        <f aca="false">IF(AND($V13&gt;BK$6,$V13&lt;=BL$6),+$U13,0)</f>
        <v>0</v>
      </c>
      <c r="BM13" s="87" t="n">
        <f aca="false">IF(AND($V13&gt;BL$6,$V13&lt;=BM$6),+$U13,0)</f>
        <v>0</v>
      </c>
      <c r="BN13" s="87" t="n">
        <f aca="false">IF(AND($V13&gt;BM$6,$V13&lt;=BN$6),+$U13,0)</f>
        <v>0</v>
      </c>
      <c r="BO13" s="87" t="n">
        <f aca="false">IF(AND($V13&gt;BN$6,$V13&lt;=BO$6),+$U13,0)</f>
        <v>0</v>
      </c>
      <c r="BP13" s="87" t="n">
        <f aca="false">IF(AND($V13&gt;BO$6,$V13&lt;=BP$6),+$U13,0)</f>
        <v>0</v>
      </c>
      <c r="BQ13" s="87" t="n">
        <f aca="false">IF(AND($V13&gt;BP$6,$V13&lt;=BQ$6),+$U13,0)</f>
        <v>0</v>
      </c>
      <c r="BR13" s="87" t="n">
        <f aca="false">IF(AND($V13&gt;BQ$6,$V13&lt;=BR$6),+$U13,0)</f>
        <v>0</v>
      </c>
      <c r="BS13" s="87" t="n">
        <f aca="false">IF(AND($V13&gt;BR$6,$V13&lt;=BS$6),+$U13,0)</f>
        <v>0</v>
      </c>
      <c r="BT13" s="87" t="n">
        <f aca="false">IF(AND($V13&gt;BS$6,$V13&lt;=BT$6),+$U13,0)</f>
        <v>0</v>
      </c>
      <c r="BU13" s="87" t="n">
        <f aca="false">IF(AND($V13&gt;BT$6,$V13&lt;=BU$6),+$U13,0)</f>
        <v>0</v>
      </c>
      <c r="BV13" s="87" t="n">
        <f aca="false">IF(AND($V13&gt;BU$6,$V13&lt;=BV$6),+$U13,0)</f>
        <v>0</v>
      </c>
      <c r="BW13" s="87" t="n">
        <f aca="false">IF(AND($V13&gt;BV$6,$V13&lt;=BW$6),+$U13,0)</f>
        <v>0</v>
      </c>
      <c r="BX13" s="87" t="n">
        <f aca="false">IF(AND($V13&gt;BW$6,$V13&lt;=BX$6),+$U13,0)</f>
        <v>0</v>
      </c>
      <c r="BY13" s="87" t="n">
        <f aca="false">IF(AND($V13&gt;BX$6,$V13&lt;=BY$6),+$U13,0)</f>
        <v>0</v>
      </c>
      <c r="BZ13" s="87" t="n">
        <f aca="false">IF(AND($V13&gt;BY$6,$V13&lt;=BZ$6),+$U13,0)</f>
        <v>0</v>
      </c>
      <c r="CA13" s="87" t="n">
        <f aca="false">IF(AND($V13&gt;BZ$6,$V13&lt;=CA$6),+$U13,0)</f>
        <v>0</v>
      </c>
      <c r="CB13" s="87" t="n">
        <f aca="false">IF(AND($V13&gt;CA$6,$V13&lt;=CB$6),+$U13,0)</f>
        <v>0</v>
      </c>
      <c r="CC13" s="87" t="n">
        <f aca="false">IF(AND($V13&gt;CB$6,$V13&lt;=CC$6),+$U13,0)</f>
        <v>0</v>
      </c>
      <c r="CD13" s="87" t="n">
        <f aca="false">IF(AND($V13&gt;CC$6,$V13&lt;=CD$6),+$U13,0)</f>
        <v>0</v>
      </c>
      <c r="CE13" s="87" t="n">
        <f aca="false">IF(AND($V13&gt;CD$6,$V13&lt;=CE$6),+$U13,0)</f>
        <v>0</v>
      </c>
      <c r="CF13" s="87" t="n">
        <f aca="false">IF(AND($V13&gt;CE$6,$V13&lt;=CF$6),+$U13,0)</f>
        <v>0</v>
      </c>
      <c r="CG13" s="87" t="n">
        <f aca="false">IF(AND($V13&gt;CF$6,$V13&lt;=CG$6),+$U13,0)</f>
        <v>0</v>
      </c>
      <c r="CH13" s="87" t="n">
        <f aca="false">IF(AND($V13&gt;CG$6,$V13&lt;=CH$6),+$U13,0)</f>
        <v>0</v>
      </c>
      <c r="CI13" s="87" t="n">
        <f aca="false">IF(AND($V13&gt;CH$6,$V13&lt;=CI$6),+$U13,0)</f>
        <v>0</v>
      </c>
      <c r="CJ13" s="87" t="n">
        <f aca="false">IF(AND($V13&gt;CI$6,$V13&lt;=CJ$6),+$U13,0)</f>
        <v>0</v>
      </c>
      <c r="CK13" s="87" t="n">
        <f aca="false">IF(AND($V13&gt;CJ$6,$V13&lt;=CK$6),+$U13,0)</f>
        <v>0</v>
      </c>
      <c r="CL13" s="87" t="n">
        <f aca="false">IF(AND($V13&gt;CK$6,$V13&lt;=CL$6),+$U13,0)</f>
        <v>0</v>
      </c>
      <c r="CM13" s="87" t="n">
        <f aca="false">IF(AND($V13&gt;CL$6,$V13&lt;=CM$6),+$U13,0)</f>
        <v>0</v>
      </c>
      <c r="CN13" s="87" t="n">
        <f aca="false">IF(AND($V13&gt;CM$6,$V13&lt;=CN$6),+$U13,0)</f>
        <v>0</v>
      </c>
      <c r="CO13" s="87" t="n">
        <f aca="false">IF(AND($V13&gt;CN$6,$V13&lt;=CO$6),+$U13,0)</f>
        <v>0</v>
      </c>
      <c r="CP13" s="87" t="n">
        <f aca="false">IF(AND($V13&gt;CO$6,$V13&lt;=CP$6),+$U13,0)</f>
        <v>0</v>
      </c>
      <c r="CQ13" s="87" t="n">
        <f aca="false">IF(AND($V13&gt;CP$6,$V13&lt;=CQ$6),+$U13,0)</f>
        <v>0</v>
      </c>
      <c r="CR13" s="87" t="n">
        <f aca="false">IF(AND($V13&gt;CQ$6,$V13&lt;=CR$6),+$U13,0)</f>
        <v>0</v>
      </c>
      <c r="CS13" s="87" t="n">
        <f aca="false">IF(AND($V13&gt;CR$6,$V13&lt;=CS$6),+$U13,0)</f>
        <v>0</v>
      </c>
      <c r="CT13" s="87" t="n">
        <f aca="false">IF(AND($V13&gt;CS$6,$V13&lt;=CT$6),+$U13,0)</f>
        <v>0</v>
      </c>
      <c r="CU13" s="87" t="n">
        <f aca="false">IF(AND($V13&gt;CT$6,$V13&lt;=CU$6),+$U13,0)</f>
        <v>0</v>
      </c>
      <c r="CV13" s="87" t="n">
        <f aca="false">IF(AND($V13&gt;CU$6,$V13&lt;=CV$6),+$U13,0)</f>
        <v>0</v>
      </c>
      <c r="CW13" s="87" t="n">
        <f aca="false">IF(AND($V13&gt;CV$6,$V13&lt;=CW$6),+$U13,0)</f>
        <v>0</v>
      </c>
      <c r="CX13" s="87" t="n">
        <f aca="false">IF(AND($V13&gt;CW$6,$V13&lt;=CX$6),+$U13,0)</f>
        <v>0</v>
      </c>
      <c r="CY13" s="87" t="n">
        <f aca="false">IF(AND($V13&gt;CX$6,$V13&lt;=CY$6),+$U13,0)</f>
        <v>0</v>
      </c>
      <c r="CZ13" s="87" t="n">
        <f aca="false">IF(AND($V13&gt;CY$6,$V13&lt;=CZ$6),+$U13,0)</f>
        <v>0</v>
      </c>
      <c r="DA13" s="87" t="n">
        <f aca="false">IF(AND($V13&gt;CZ$6,$V13&lt;=DA$6),+$U13,0)</f>
        <v>0</v>
      </c>
      <c r="DB13" s="87" t="n">
        <f aca="false">IF(AND($V13&gt;DA$6,$V13&lt;=DB$6),+$U13,0)</f>
        <v>0</v>
      </c>
      <c r="DC13" s="87" t="n">
        <f aca="false">IF(AND($V13&gt;DB$6,$V13&lt;=DC$6),+$U13,0)</f>
        <v>0</v>
      </c>
      <c r="DD13" s="87" t="n">
        <f aca="false">IF(AND($V13&gt;DC$6,$V13&lt;=DD$6),+$U13,0)</f>
        <v>0</v>
      </c>
      <c r="DE13" s="87" t="n">
        <f aca="false">IF(AND($V13&gt;DD$6,$V13&lt;=DE$6),+$U13,0)</f>
        <v>0</v>
      </c>
      <c r="DF13" s="87" t="n">
        <f aca="false">IF(AND($V13&gt;DE$6,$V13&lt;=DF$6),+$U13,0)</f>
        <v>0</v>
      </c>
      <c r="DG13" s="87" t="n">
        <f aca="false">IF(AND($V13&gt;DF$6,$V13&lt;=DG$6),+$U13,0)</f>
        <v>0</v>
      </c>
      <c r="DH13" s="87" t="n">
        <f aca="false">IF(AND($V13&gt;DG$6,$V13&lt;=DH$6),+$U13,0)</f>
        <v>0</v>
      </c>
      <c r="DI13" s="87" t="n">
        <f aca="false">IF(AND($V13&gt;DH$6,$V13&lt;=DI$6),+$U13,0)</f>
        <v>0</v>
      </c>
      <c r="DJ13" s="87" t="n">
        <f aca="false">IF(AND($V13&gt;DI$6,$V13&lt;=DJ$6),+$U13,0)</f>
        <v>0</v>
      </c>
      <c r="DK13" s="87" t="n">
        <f aca="false">IF(AND($V13&gt;DJ$6,$V13&lt;=DK$6),+$U13,0)</f>
        <v>0</v>
      </c>
      <c r="DL13" s="87" t="n">
        <f aca="false">IF(AND($V13&gt;DK$6,$V13&lt;=DL$6),+$U13,0)</f>
        <v>0</v>
      </c>
      <c r="DM13" s="87" t="n">
        <f aca="false">IF(AND($V13&gt;DL$6,$V13&lt;=DM$6),+$U13,0)</f>
        <v>0</v>
      </c>
      <c r="DN13" s="87" t="n">
        <f aca="false">IF(AND($V13&gt;DM$6,$V13&lt;=DN$6),+$U13,0)</f>
        <v>0</v>
      </c>
      <c r="DO13" s="87" t="n">
        <f aca="false">IF(AND($V13&gt;DN$6,$V13&lt;=DO$6),+$U13,0)</f>
        <v>0</v>
      </c>
      <c r="DP13" s="87" t="n">
        <f aca="false">IF(AND($V13&gt;DO$6,$V13&lt;=DP$6),+$U13,0)</f>
        <v>0</v>
      </c>
      <c r="DQ13" s="87" t="n">
        <f aca="false">IF(AND($V13&gt;DP$6,$V13&lt;=DQ$6),+$U13,0)</f>
        <v>0</v>
      </c>
      <c r="DR13" s="87" t="n">
        <f aca="false">IF(AND($V13&gt;DQ$6,$V13&lt;=DR$6),+$U13,0)</f>
        <v>0</v>
      </c>
      <c r="DS13" s="87" t="n">
        <f aca="false">IF(AND($V13&gt;DR$6,$V13&lt;=DS$6),+$U13,0)</f>
        <v>0</v>
      </c>
      <c r="DT13" s="87" t="n">
        <f aca="false">IF(AND($V13&gt;DS$6,$V13&lt;=DT$6),+$U13,0)</f>
        <v>0</v>
      </c>
      <c r="DU13" s="87" t="n">
        <f aca="false">IF(AND($V13&gt;DT$6,$V13&lt;=DU$6),+$U13,0)</f>
        <v>0</v>
      </c>
      <c r="DV13" s="87" t="n">
        <f aca="false">IF(AND($V13&gt;DU$6,$V13&lt;=DV$6),+$U13,0)</f>
        <v>0</v>
      </c>
      <c r="DW13" s="87" t="n">
        <f aca="false">IF(AND($V13&gt;DV$6,$V13&lt;=DW$6),+$U13,0)</f>
        <v>0</v>
      </c>
      <c r="DX13" s="87" t="n">
        <f aca="false">IF(AND($V13&gt;DW$6,$V13&lt;=DX$6),+$U13,0)</f>
        <v>0</v>
      </c>
      <c r="DY13" s="87" t="n">
        <f aca="false">IF(AND($V13&gt;DX$6,$V13&lt;=DY$6),+$U13,0)</f>
        <v>0</v>
      </c>
      <c r="DZ13" s="87" t="n">
        <f aca="false">IF(AND($V13&gt;DY$6,$V13&lt;=DZ$6),+$U13,0)</f>
        <v>0</v>
      </c>
      <c r="EA13" s="87" t="n">
        <f aca="false">IF(AND($V13&gt;DZ$6,$V13&lt;=EA$6),+$U13,0)</f>
        <v>0</v>
      </c>
      <c r="EB13" s="87" t="n">
        <f aca="false">IF(AND($V13&gt;EA$6,$V13&lt;=EB$6),+$U13,0)</f>
        <v>0</v>
      </c>
      <c r="EC13" s="87" t="n">
        <f aca="false">IF(AND($V13&gt;EB$6,$V13&lt;=EC$6),+$U13,0)</f>
        <v>0</v>
      </c>
      <c r="ED13" s="87" t="n">
        <f aca="false">IF(AND($V13&gt;EC$6,$V13&lt;=ED$6),+$U13,0)</f>
        <v>0</v>
      </c>
      <c r="EE13" s="87" t="n">
        <f aca="false">IF(AND($V13&gt;ED$6,$V13&lt;=EE$6),+$U13,0)</f>
        <v>0</v>
      </c>
      <c r="EF13" s="87" t="n">
        <f aca="false">IF(AND($V13&gt;EE$6,$V13&lt;=EF$6),+$U13,0)</f>
        <v>0</v>
      </c>
      <c r="EG13" s="87" t="n">
        <f aca="false">IF(AND($V13&gt;EF$6,$V13&lt;=EG$6),+$U13,0)</f>
        <v>0</v>
      </c>
      <c r="EH13" s="87" t="n">
        <f aca="false">IF(AND($V13&gt;EG$6,$V13&lt;=EH$6),+$U13,0)</f>
        <v>0</v>
      </c>
      <c r="EI13" s="87" t="n">
        <f aca="false">IF(AND($V13&gt;EH$6,$V13&lt;=EI$6),+$U13,0)</f>
        <v>0</v>
      </c>
      <c r="EJ13" s="87" t="n">
        <f aca="false">IF(AND($V13&gt;EI$6,$V13&lt;=EJ$6),+$U13,0)</f>
        <v>0</v>
      </c>
      <c r="EK13" s="87" t="n">
        <f aca="false">IF(AND($V13&gt;EJ$6,$V13&lt;=EK$6),+$U13,0)</f>
        <v>0</v>
      </c>
      <c r="EL13" s="87" t="n">
        <f aca="false">IF(AND($V13&gt;EK$6,$V13&lt;=EL$6),+$U13,0)</f>
        <v>0</v>
      </c>
      <c r="EM13" s="87" t="n">
        <f aca="false">IF(AND($V13&gt;EL$6,$V13&lt;=EN$6),+$U13,0)</f>
        <v>0</v>
      </c>
      <c r="EN13" s="87"/>
      <c r="EO13" s="65" t="n">
        <f aca="false">SUM($AI13:$EN13)</f>
        <v>247.3</v>
      </c>
      <c r="EP13" s="65" t="n">
        <f aca="false">+EO13-U13</f>
        <v>0</v>
      </c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  <c r="IW13" s="87"/>
    </row>
    <row r="14" customFormat="false" ht="12.75" hidden="false" customHeight="false" outlineLevel="0" collapsed="false">
      <c r="A14" s="205" t="n">
        <v>1</v>
      </c>
      <c r="B14" s="97" t="s">
        <v>260</v>
      </c>
      <c r="C14" s="97" t="s">
        <v>257</v>
      </c>
      <c r="D14" s="186" t="s">
        <v>280</v>
      </c>
      <c r="E14" s="37" t="s">
        <v>428</v>
      </c>
      <c r="F14" s="99" t="n">
        <v>37134</v>
      </c>
      <c r="G14" s="37"/>
      <c r="H14" s="37"/>
      <c r="I14" s="100" t="n">
        <v>140</v>
      </c>
      <c r="J14" s="37" t="s">
        <v>185</v>
      </c>
      <c r="L14" s="39" t="s">
        <v>449</v>
      </c>
      <c r="M14" s="39" t="s">
        <v>284</v>
      </c>
      <c r="N14" s="39" t="s">
        <v>438</v>
      </c>
      <c r="O14" s="35" t="s">
        <v>439</v>
      </c>
      <c r="P14" s="127" t="s">
        <v>287</v>
      </c>
      <c r="Q14" s="127" t="s">
        <v>287</v>
      </c>
      <c r="R14" s="127" t="s">
        <v>287</v>
      </c>
      <c r="S14" s="206" t="n">
        <v>62.7775</v>
      </c>
      <c r="T14" s="127" t="s">
        <v>288</v>
      </c>
      <c r="U14" s="55" t="n">
        <f aca="false">IF($T14="USD",+$S14,VLOOKUP($T14,$T$1:$U$5,2)*$S14)</f>
        <v>62.7775</v>
      </c>
      <c r="V14" s="108" t="n">
        <v>37346</v>
      </c>
      <c r="Z14" s="207" t="n">
        <v>36826</v>
      </c>
      <c r="AA14" s="208" t="e">
        <f aca="false">SUM(#REF!)</f>
        <v>#REF!</v>
      </c>
      <c r="AB14" s="209"/>
      <c r="AC14" s="209" t="n">
        <f aca="false">0.0025/2</f>
        <v>0.00125</v>
      </c>
      <c r="AD14" s="210" t="e">
        <f aca="false">+AC14+AB14*#REF!+AA14*#REF!</f>
        <v>#REF!</v>
      </c>
      <c r="AE14" s="211"/>
      <c r="AI14" s="87" t="n">
        <f aca="false">IF($V14&gt;AH$6,IF($V14&lt;=AI$6,$U14,0),0)</f>
        <v>0</v>
      </c>
      <c r="AJ14" s="87" t="n">
        <f aca="false">IF($V14&gt;AI$6,IF($V14&lt;=AJ$6,$U14,0),0)</f>
        <v>62.7775</v>
      </c>
      <c r="AK14" s="87" t="n">
        <f aca="false">IF(AND($V14&gt;AJ$6,$V14&lt;=AK$6),+$U14,0)</f>
        <v>0</v>
      </c>
      <c r="AL14" s="87" t="n">
        <f aca="false">IF(AND($V14&gt;AK$6,$V14&lt;=AL$6),+$U14,0)</f>
        <v>0</v>
      </c>
      <c r="AM14" s="87" t="n">
        <f aca="false">IF(AND($V14&gt;AL$6,$V14&lt;=AM$6),+$U14,0)</f>
        <v>0</v>
      </c>
      <c r="AN14" s="87" t="n">
        <f aca="false">IF(AND($V14&gt;AM$6,$V14&lt;=AN$6),+$U14,0)</f>
        <v>0</v>
      </c>
      <c r="AO14" s="87" t="n">
        <f aca="false">IF(AND($V14&gt;AN$6,$V14&lt;=AO$6),+$U14,0)</f>
        <v>0</v>
      </c>
      <c r="AP14" s="87" t="n">
        <f aca="false">IF(AND($V14&gt;AO$6,$V14&lt;=AP$6),+$U14,0)</f>
        <v>0</v>
      </c>
      <c r="AQ14" s="87" t="n">
        <f aca="false">IF(AND($V14&gt;AP$6,$V14&lt;=AQ$6),+$U14,0)</f>
        <v>0</v>
      </c>
      <c r="AR14" s="87" t="n">
        <f aca="false">IF(AND($V14&gt;AQ$6,$V14&lt;=AR$6),+$U14,0)</f>
        <v>0</v>
      </c>
      <c r="AS14" s="87" t="n">
        <f aca="false">IF(AND($V14&gt;AR$6,$V14&lt;=AS$6),+$U14,0)</f>
        <v>0</v>
      </c>
      <c r="AT14" s="87" t="n">
        <f aca="false">IF(AND($V14&gt;AS$6,$V14&lt;=AT$6),+$U14,0)</f>
        <v>0</v>
      </c>
      <c r="AU14" s="87" t="n">
        <f aca="false">IF(AND($V14&gt;AT$6,$V14&lt;=AU$6),+$U14,0)</f>
        <v>0</v>
      </c>
      <c r="AV14" s="87" t="n">
        <f aca="false">IF(AND($V14&gt;AU$6,$V14&lt;=AV$6),+$U14,0)</f>
        <v>0</v>
      </c>
      <c r="AW14" s="87" t="n">
        <f aca="false">IF(AND($V14&gt;AV$6,$V14&lt;=AW$6),+$U14,0)</f>
        <v>0</v>
      </c>
      <c r="AX14" s="87" t="n">
        <f aca="false">IF(AND($V14&gt;AW$6,$V14&lt;=AX$6),+$U14,0)</f>
        <v>0</v>
      </c>
      <c r="AY14" s="87" t="n">
        <f aca="false">IF(AND($V14&gt;AX$6,$V14&lt;=AY$6),+$U14,0)</f>
        <v>0</v>
      </c>
      <c r="AZ14" s="87" t="n">
        <f aca="false">IF(AND($V14&gt;AY$6,$V14&lt;=AZ$6),+$U14,0)</f>
        <v>0</v>
      </c>
      <c r="BA14" s="87" t="n">
        <f aca="false">IF(AND($V14&gt;AZ$6,$V14&lt;=BA$6),+$U14,0)</f>
        <v>0</v>
      </c>
      <c r="BB14" s="87" t="n">
        <f aca="false">IF(AND($V14&gt;BA$6,$V14&lt;=BB$6),+$U14,0)</f>
        <v>0</v>
      </c>
      <c r="BC14" s="87" t="n">
        <f aca="false">IF(AND($V14&gt;BB$6,$V14&lt;=BC$6),+$U14,0)</f>
        <v>0</v>
      </c>
      <c r="BD14" s="87" t="n">
        <f aca="false">IF(AND($V14&gt;BC$6,$V14&lt;=BD$6),+$U14,0)</f>
        <v>0</v>
      </c>
      <c r="BE14" s="87" t="n">
        <f aca="false">IF(AND($V14&gt;BD$6,$V14&lt;=BE$6),+$U14,0)</f>
        <v>0</v>
      </c>
      <c r="BF14" s="87" t="n">
        <f aca="false">IF(AND($V14&gt;BE$6,$V14&lt;=BF$6),+$U14,0)</f>
        <v>0</v>
      </c>
      <c r="BG14" s="87" t="n">
        <f aca="false">IF(AND($V14&gt;BF$6,$V14&lt;=BG$6),+$U14,0)</f>
        <v>0</v>
      </c>
      <c r="BH14" s="87" t="n">
        <f aca="false">IF(AND($V14&gt;BG$6,$V14&lt;=BH$6),+$U14,0)</f>
        <v>0</v>
      </c>
      <c r="BI14" s="87" t="n">
        <f aca="false">IF(AND($V14&gt;BH$6,$V14&lt;=BI$6),+$U14,0)</f>
        <v>0</v>
      </c>
      <c r="BJ14" s="87" t="n">
        <f aca="false">IF(AND($V14&gt;BI$6,$V14&lt;=BJ$6),+$U14,0)</f>
        <v>0</v>
      </c>
      <c r="BK14" s="87" t="n">
        <f aca="false">IF(AND($V14&gt;BJ$6,$V14&lt;=BK$6),+$U14,0)</f>
        <v>0</v>
      </c>
      <c r="BL14" s="87" t="n">
        <f aca="false">IF(AND($V14&gt;BK$6,$V14&lt;=BL$6),+$U14,0)</f>
        <v>0</v>
      </c>
      <c r="BM14" s="87" t="n">
        <f aca="false">IF(AND($V14&gt;BL$6,$V14&lt;=BM$6),+$U14,0)</f>
        <v>0</v>
      </c>
      <c r="BN14" s="87" t="n">
        <f aca="false">IF(AND($V14&gt;BM$6,$V14&lt;=BN$6),+$U14,0)</f>
        <v>0</v>
      </c>
      <c r="BO14" s="87" t="n">
        <f aca="false">IF(AND($V14&gt;BN$6,$V14&lt;=BO$6),+$U14,0)</f>
        <v>0</v>
      </c>
      <c r="BP14" s="87" t="n">
        <f aca="false">IF(AND($V14&gt;BO$6,$V14&lt;=BP$6),+$U14,0)</f>
        <v>0</v>
      </c>
      <c r="BQ14" s="87" t="n">
        <f aca="false">IF(AND($V14&gt;BP$6,$V14&lt;=BQ$6),+$U14,0)</f>
        <v>0</v>
      </c>
      <c r="BR14" s="87" t="n">
        <f aca="false">IF(AND($V14&gt;BQ$6,$V14&lt;=BR$6),+$U14,0)</f>
        <v>0</v>
      </c>
      <c r="BS14" s="87" t="n">
        <f aca="false">IF(AND($V14&gt;BR$6,$V14&lt;=BS$6),+$U14,0)</f>
        <v>0</v>
      </c>
      <c r="BT14" s="87" t="n">
        <f aca="false">IF(AND($V14&gt;BS$6,$V14&lt;=BT$6),+$U14,0)</f>
        <v>0</v>
      </c>
      <c r="BU14" s="87" t="n">
        <f aca="false">IF(AND($V14&gt;BT$6,$V14&lt;=BU$6),+$U14,0)</f>
        <v>0</v>
      </c>
      <c r="BV14" s="87" t="n">
        <f aca="false">IF(AND($V14&gt;BU$6,$V14&lt;=BV$6),+$U14,0)</f>
        <v>0</v>
      </c>
      <c r="BW14" s="87" t="n">
        <f aca="false">IF(AND($V14&gt;BV$6,$V14&lt;=BW$6),+$U14,0)</f>
        <v>0</v>
      </c>
      <c r="BX14" s="87" t="n">
        <f aca="false">IF(AND($V14&gt;BW$6,$V14&lt;=BX$6),+$U14,0)</f>
        <v>0</v>
      </c>
      <c r="BY14" s="87" t="n">
        <f aca="false">IF(AND($V14&gt;BX$6,$V14&lt;=BY$6),+$U14,0)</f>
        <v>0</v>
      </c>
      <c r="BZ14" s="87" t="n">
        <f aca="false">IF(AND($V14&gt;BY$6,$V14&lt;=BZ$6),+$U14,0)</f>
        <v>0</v>
      </c>
      <c r="CA14" s="87" t="n">
        <f aca="false">IF(AND($V14&gt;BZ$6,$V14&lt;=CA$6),+$U14,0)</f>
        <v>0</v>
      </c>
      <c r="CB14" s="87" t="n">
        <f aca="false">IF(AND($V14&gt;CA$6,$V14&lt;=CB$6),+$U14,0)</f>
        <v>0</v>
      </c>
      <c r="CC14" s="87" t="n">
        <f aca="false">IF(AND($V14&gt;CB$6,$V14&lt;=CC$6),+$U14,0)</f>
        <v>0</v>
      </c>
      <c r="CD14" s="87" t="n">
        <f aca="false">IF(AND($V14&gt;CC$6,$V14&lt;=CD$6),+$U14,0)</f>
        <v>0</v>
      </c>
      <c r="CE14" s="87" t="n">
        <f aca="false">IF(AND($V14&gt;CD$6,$V14&lt;=CE$6),+$U14,0)</f>
        <v>0</v>
      </c>
      <c r="CF14" s="87" t="n">
        <f aca="false">IF(AND($V14&gt;CE$6,$V14&lt;=CF$6),+$U14,0)</f>
        <v>0</v>
      </c>
      <c r="CG14" s="87" t="n">
        <f aca="false">IF(AND($V14&gt;CF$6,$V14&lt;=CG$6),+$U14,0)</f>
        <v>0</v>
      </c>
      <c r="CH14" s="87" t="n">
        <f aca="false">IF(AND($V14&gt;CG$6,$V14&lt;=CH$6),+$U14,0)</f>
        <v>0</v>
      </c>
      <c r="CI14" s="87" t="n">
        <f aca="false">IF(AND($V14&gt;CH$6,$V14&lt;=CI$6),+$U14,0)</f>
        <v>0</v>
      </c>
      <c r="CJ14" s="87" t="n">
        <f aca="false">IF(AND($V14&gt;CI$6,$V14&lt;=CJ$6),+$U14,0)</f>
        <v>0</v>
      </c>
      <c r="CK14" s="87" t="n">
        <f aca="false">IF(AND($V14&gt;CJ$6,$V14&lt;=CK$6),+$U14,0)</f>
        <v>0</v>
      </c>
      <c r="CL14" s="87" t="n">
        <f aca="false">IF(AND($V14&gt;CK$6,$V14&lt;=CL$6),+$U14,0)</f>
        <v>0</v>
      </c>
      <c r="CM14" s="87" t="n">
        <f aca="false">IF(AND($V14&gt;CL$6,$V14&lt;=CM$6),+$U14,0)</f>
        <v>0</v>
      </c>
      <c r="CN14" s="87" t="n">
        <f aca="false">IF(AND($V14&gt;CM$6,$V14&lt;=CN$6),+$U14,0)</f>
        <v>0</v>
      </c>
      <c r="CO14" s="87" t="n">
        <f aca="false">IF(AND($V14&gt;CN$6,$V14&lt;=CO$6),+$U14,0)</f>
        <v>0</v>
      </c>
      <c r="CP14" s="87" t="n">
        <f aca="false">IF(AND($V14&gt;CO$6,$V14&lt;=CP$6),+$U14,0)</f>
        <v>0</v>
      </c>
      <c r="CQ14" s="87" t="n">
        <f aca="false">IF(AND($V14&gt;CP$6,$V14&lt;=CQ$6),+$U14,0)</f>
        <v>0</v>
      </c>
      <c r="CR14" s="87" t="n">
        <f aca="false">IF(AND($V14&gt;CQ$6,$V14&lt;=CR$6),+$U14,0)</f>
        <v>0</v>
      </c>
      <c r="CS14" s="87" t="n">
        <f aca="false">IF(AND($V14&gt;CR$6,$V14&lt;=CS$6),+$U14,0)</f>
        <v>0</v>
      </c>
      <c r="CT14" s="87" t="n">
        <f aca="false">IF(AND($V14&gt;CS$6,$V14&lt;=CT$6),+$U14,0)</f>
        <v>0</v>
      </c>
      <c r="CU14" s="87" t="n">
        <f aca="false">IF(AND($V14&gt;CT$6,$V14&lt;=CU$6),+$U14,0)</f>
        <v>0</v>
      </c>
      <c r="CV14" s="87" t="n">
        <f aca="false">IF(AND($V14&gt;CU$6,$V14&lt;=CV$6),+$U14,0)</f>
        <v>0</v>
      </c>
      <c r="CW14" s="87" t="n">
        <f aca="false">IF(AND($V14&gt;CV$6,$V14&lt;=CW$6),+$U14,0)</f>
        <v>0</v>
      </c>
      <c r="CX14" s="87" t="n">
        <f aca="false">IF(AND($V14&gt;CW$6,$V14&lt;=CX$6),+$U14,0)</f>
        <v>0</v>
      </c>
      <c r="CY14" s="87" t="n">
        <f aca="false">IF(AND($V14&gt;CX$6,$V14&lt;=CY$6),+$U14,0)</f>
        <v>0</v>
      </c>
      <c r="CZ14" s="87" t="n">
        <f aca="false">IF(AND($V14&gt;CY$6,$V14&lt;=CZ$6),+$U14,0)</f>
        <v>0</v>
      </c>
      <c r="DA14" s="87" t="n">
        <f aca="false">IF(AND($V14&gt;CZ$6,$V14&lt;=DA$6),+$U14,0)</f>
        <v>0</v>
      </c>
      <c r="DB14" s="87" t="n">
        <f aca="false">IF(AND($V14&gt;DA$6,$V14&lt;=DB$6),+$U14,0)</f>
        <v>0</v>
      </c>
      <c r="DC14" s="87" t="n">
        <f aca="false">IF(AND($V14&gt;DB$6,$V14&lt;=DC$6),+$U14,0)</f>
        <v>0</v>
      </c>
      <c r="DD14" s="87" t="n">
        <f aca="false">IF(AND($V14&gt;DC$6,$V14&lt;=DD$6),+$U14,0)</f>
        <v>0</v>
      </c>
      <c r="DE14" s="87" t="n">
        <f aca="false">IF(AND($V14&gt;DD$6,$V14&lt;=DE$6),+$U14,0)</f>
        <v>0</v>
      </c>
      <c r="DF14" s="87" t="n">
        <f aca="false">IF(AND($V14&gt;DE$6,$V14&lt;=DF$6),+$U14,0)</f>
        <v>0</v>
      </c>
      <c r="DG14" s="87" t="n">
        <f aca="false">IF(AND($V14&gt;DF$6,$V14&lt;=DG$6),+$U14,0)</f>
        <v>0</v>
      </c>
      <c r="DH14" s="87" t="n">
        <f aca="false">IF(AND($V14&gt;DG$6,$V14&lt;=DH$6),+$U14,0)</f>
        <v>0</v>
      </c>
      <c r="DI14" s="87" t="n">
        <f aca="false">IF(AND($V14&gt;DH$6,$V14&lt;=DI$6),+$U14,0)</f>
        <v>0</v>
      </c>
      <c r="DJ14" s="87" t="n">
        <f aca="false">IF(AND($V14&gt;DI$6,$V14&lt;=DJ$6),+$U14,0)</f>
        <v>0</v>
      </c>
      <c r="DK14" s="87" t="n">
        <f aca="false">IF(AND($V14&gt;DJ$6,$V14&lt;=DK$6),+$U14,0)</f>
        <v>0</v>
      </c>
      <c r="DL14" s="87" t="n">
        <f aca="false">IF(AND($V14&gt;DK$6,$V14&lt;=DL$6),+$U14,0)</f>
        <v>0</v>
      </c>
      <c r="DM14" s="87" t="n">
        <f aca="false">IF(AND($V14&gt;DL$6,$V14&lt;=DM$6),+$U14,0)</f>
        <v>0</v>
      </c>
      <c r="DN14" s="87" t="n">
        <f aca="false">IF(AND($V14&gt;DM$6,$V14&lt;=DN$6),+$U14,0)</f>
        <v>0</v>
      </c>
      <c r="DO14" s="87" t="n">
        <f aca="false">IF(AND($V14&gt;DN$6,$V14&lt;=DO$6),+$U14,0)</f>
        <v>0</v>
      </c>
      <c r="DP14" s="87" t="n">
        <f aca="false">IF(AND($V14&gt;DO$6,$V14&lt;=DP$6),+$U14,0)</f>
        <v>0</v>
      </c>
      <c r="DQ14" s="87" t="n">
        <f aca="false">IF(AND($V14&gt;DP$6,$V14&lt;=DQ$6),+$U14,0)</f>
        <v>0</v>
      </c>
      <c r="DR14" s="87" t="n">
        <f aca="false">IF(AND($V14&gt;DQ$6,$V14&lt;=DR$6),+$U14,0)</f>
        <v>0</v>
      </c>
      <c r="DS14" s="87" t="n">
        <f aca="false">IF(AND($V14&gt;DR$6,$V14&lt;=DS$6),+$U14,0)</f>
        <v>0</v>
      </c>
      <c r="DT14" s="87" t="n">
        <f aca="false">IF(AND($V14&gt;DS$6,$V14&lt;=DT$6),+$U14,0)</f>
        <v>0</v>
      </c>
      <c r="DU14" s="87" t="n">
        <f aca="false">IF(AND($V14&gt;DT$6,$V14&lt;=DU$6),+$U14,0)</f>
        <v>0</v>
      </c>
      <c r="DV14" s="87" t="n">
        <f aca="false">IF(AND($V14&gt;DU$6,$V14&lt;=DV$6),+$U14,0)</f>
        <v>0</v>
      </c>
      <c r="DW14" s="87" t="n">
        <f aca="false">IF(AND($V14&gt;DV$6,$V14&lt;=DW$6),+$U14,0)</f>
        <v>0</v>
      </c>
      <c r="DX14" s="87" t="n">
        <f aca="false">IF(AND($V14&gt;DW$6,$V14&lt;=DX$6),+$U14,0)</f>
        <v>0</v>
      </c>
      <c r="DY14" s="87" t="n">
        <f aca="false">IF(AND($V14&gt;DX$6,$V14&lt;=DY$6),+$U14,0)</f>
        <v>0</v>
      </c>
      <c r="DZ14" s="87" t="n">
        <f aca="false">IF(AND($V14&gt;DY$6,$V14&lt;=DZ$6),+$U14,0)</f>
        <v>0</v>
      </c>
      <c r="EA14" s="87" t="n">
        <f aca="false">IF(AND($V14&gt;DZ$6,$V14&lt;=EA$6),+$U14,0)</f>
        <v>0</v>
      </c>
      <c r="EB14" s="87" t="n">
        <f aca="false">IF(AND($V14&gt;EA$6,$V14&lt;=EB$6),+$U14,0)</f>
        <v>0</v>
      </c>
      <c r="EC14" s="87" t="n">
        <f aca="false">IF(AND($V14&gt;EB$6,$V14&lt;=EC$6),+$U14,0)</f>
        <v>0</v>
      </c>
      <c r="ED14" s="87" t="n">
        <f aca="false">IF(AND($V14&gt;EC$6,$V14&lt;=ED$6),+$U14,0)</f>
        <v>0</v>
      </c>
      <c r="EE14" s="87" t="n">
        <f aca="false">IF(AND($V14&gt;ED$6,$V14&lt;=EE$6),+$U14,0)</f>
        <v>0</v>
      </c>
      <c r="EF14" s="87" t="n">
        <f aca="false">IF(AND($V14&gt;EE$6,$V14&lt;=EF$6),+$U14,0)</f>
        <v>0</v>
      </c>
      <c r="EG14" s="87" t="n">
        <f aca="false">IF(AND($V14&gt;EF$6,$V14&lt;=EG$6),+$U14,0)</f>
        <v>0</v>
      </c>
      <c r="EH14" s="87" t="n">
        <f aca="false">IF(AND($V14&gt;EG$6,$V14&lt;=EH$6),+$U14,0)</f>
        <v>0</v>
      </c>
      <c r="EI14" s="87" t="n">
        <f aca="false">IF(AND($V14&gt;EH$6,$V14&lt;=EI$6),+$U14,0)</f>
        <v>0</v>
      </c>
      <c r="EJ14" s="87" t="n">
        <f aca="false">IF(AND($V14&gt;EI$6,$V14&lt;=EJ$6),+$U14,0)</f>
        <v>0</v>
      </c>
      <c r="EK14" s="87" t="n">
        <f aca="false">IF(AND($V14&gt;EJ$6,$V14&lt;=EK$6),+$U14,0)</f>
        <v>0</v>
      </c>
      <c r="EL14" s="87" t="n">
        <f aca="false">IF(AND($V14&gt;EK$6,$V14&lt;=EL$6),+$U14,0)</f>
        <v>0</v>
      </c>
      <c r="EM14" s="87" t="n">
        <f aca="false">IF(AND($V14&gt;EL$6,$V14&lt;=EN$6),+$U14,0)</f>
        <v>0</v>
      </c>
      <c r="EO14" s="65" t="n">
        <f aca="false">SUM($AI14:$EN14)</f>
        <v>62.7775</v>
      </c>
      <c r="EP14" s="65" t="n">
        <f aca="false">+EO14-U14</f>
        <v>0</v>
      </c>
    </row>
    <row r="15" customFormat="false" ht="12.75" hidden="false" customHeight="false" outlineLevel="0" collapsed="false">
      <c r="A15" s="205" t="n">
        <v>1</v>
      </c>
      <c r="B15" s="97" t="s">
        <v>260</v>
      </c>
      <c r="C15" s="97" t="s">
        <v>256</v>
      </c>
      <c r="D15" s="186" t="s">
        <v>280</v>
      </c>
      <c r="E15" s="38" t="s">
        <v>431</v>
      </c>
      <c r="F15" s="212" t="n">
        <v>37187</v>
      </c>
      <c r="G15" s="38"/>
      <c r="H15" s="38"/>
      <c r="I15" s="88" t="n">
        <v>140</v>
      </c>
      <c r="J15" s="38" t="s">
        <v>186</v>
      </c>
      <c r="K15" s="89" t="s">
        <v>450</v>
      </c>
      <c r="L15" s="89" t="s">
        <v>451</v>
      </c>
      <c r="M15" s="39" t="s">
        <v>284</v>
      </c>
      <c r="N15" s="39" t="s">
        <v>452</v>
      </c>
      <c r="O15" s="35" t="s">
        <v>453</v>
      </c>
      <c r="P15" s="127" t="s">
        <v>287</v>
      </c>
      <c r="Q15" s="127" t="s">
        <v>287</v>
      </c>
      <c r="R15" s="127" t="s">
        <v>287</v>
      </c>
      <c r="S15" s="213" t="n">
        <v>2.949983</v>
      </c>
      <c r="T15" s="127" t="s">
        <v>288</v>
      </c>
      <c r="U15" s="55" t="n">
        <f aca="false">IF($T15="USD",+$S15,VLOOKUP($T15,$T$1:$U$5,2)*$S15)</f>
        <v>2.949983</v>
      </c>
      <c r="V15" s="214" t="n">
        <v>41625</v>
      </c>
      <c r="X15" s="215" t="s">
        <v>443</v>
      </c>
      <c r="Y15" s="217" t="n">
        <v>0.102</v>
      </c>
      <c r="Z15" s="94" t="n">
        <v>36175</v>
      </c>
      <c r="AA15" s="208" t="e">
        <f aca="false">SUM(#REF!)</f>
        <v>#REF!</v>
      </c>
      <c r="AB15" s="208" t="n">
        <v>0.15</v>
      </c>
      <c r="AC15" s="208" t="n">
        <v>0.004</v>
      </c>
      <c r="AD15" s="211" t="e">
        <f aca="false">+AC15+AB15*#REF!+AA15*#REF!</f>
        <v>#REF!</v>
      </c>
      <c r="AE15" s="211"/>
      <c r="AF15" s="87"/>
      <c r="AG15" s="87"/>
      <c r="AH15" s="87"/>
      <c r="AI15" s="87" t="n">
        <f aca="false">IF($V15&gt;AH$6,IF($V15&lt;=AI$6,$U15,0),0)</f>
        <v>0</v>
      </c>
      <c r="AJ15" s="87" t="n">
        <f aca="false">IF($V15&gt;AI$6,IF($V15&lt;=AJ$6,$U15,0),0)</f>
        <v>0</v>
      </c>
      <c r="AK15" s="87" t="n">
        <f aca="false">IF(AND($V15&gt;AJ$6,$V15&lt;=AK$6),+$U15,0)</f>
        <v>0</v>
      </c>
      <c r="AL15" s="87" t="n">
        <f aca="false">IF(AND($V15&gt;AK$6,$V15&lt;=AL$6),+$U15,0)</f>
        <v>0</v>
      </c>
      <c r="AM15" s="87" t="n">
        <f aca="false">IF(AND($V15&gt;AL$6,$V15&lt;=AM$6),+$U15,0)</f>
        <v>0</v>
      </c>
      <c r="AN15" s="87" t="n">
        <f aca="false">IF(AND($V15&gt;AM$6,$V15&lt;=AN$6),+$U15,0)</f>
        <v>0</v>
      </c>
      <c r="AO15" s="87" t="n">
        <f aca="false">IF(AND($V15&gt;AN$6,$V15&lt;=AO$6),+$U15,0)</f>
        <v>0</v>
      </c>
      <c r="AP15" s="87" t="n">
        <f aca="false">IF(AND($V15&gt;AO$6,$V15&lt;=AP$6),+$U15,0)</f>
        <v>0</v>
      </c>
      <c r="AQ15" s="87" t="n">
        <f aca="false">IF(AND($V15&gt;AP$6,$V15&lt;=AQ$6),+$U15,0)</f>
        <v>0</v>
      </c>
      <c r="AR15" s="87" t="n">
        <f aca="false">IF(AND($V15&gt;AQ$6,$V15&lt;=AR$6),+$U15,0)</f>
        <v>0</v>
      </c>
      <c r="AS15" s="87" t="n">
        <f aca="false">IF(AND($V15&gt;AR$6,$V15&lt;=AS$6),+$U15,0)</f>
        <v>0</v>
      </c>
      <c r="AT15" s="87" t="n">
        <f aca="false">IF(AND($V15&gt;AS$6,$V15&lt;=AT$6),+$U15,0)</f>
        <v>0</v>
      </c>
      <c r="AU15" s="87" t="n">
        <f aca="false">IF(AND($V15&gt;AT$6,$V15&lt;=AU$6),+$U15,0)</f>
        <v>0</v>
      </c>
      <c r="AV15" s="87" t="n">
        <f aca="false">IF(AND($V15&gt;AU$6,$V15&lt;=AV$6),+$U15,0)</f>
        <v>0</v>
      </c>
      <c r="AW15" s="87" t="n">
        <f aca="false">IF(AND($V15&gt;AV$6,$V15&lt;=AW$6),+$U15,0)</f>
        <v>0</v>
      </c>
      <c r="AX15" s="87" t="n">
        <f aca="false">IF(AND($V15&gt;AW$6,$V15&lt;=AX$6),+$U15,0)</f>
        <v>0</v>
      </c>
      <c r="AY15" s="87" t="n">
        <f aca="false">IF(AND($V15&gt;AX$6,$V15&lt;=AY$6),+$U15,0)</f>
        <v>0</v>
      </c>
      <c r="AZ15" s="87" t="n">
        <f aca="false">IF(AND($V15&gt;AY$6,$V15&lt;=AZ$6),+$U15,0)</f>
        <v>0</v>
      </c>
      <c r="BA15" s="87" t="n">
        <f aca="false">IF(AND($V15&gt;AZ$6,$V15&lt;=BA$6),+$U15,0)</f>
        <v>0</v>
      </c>
      <c r="BB15" s="87" t="n">
        <f aca="false">IF(AND($V15&gt;BA$6,$V15&lt;=BB$6),+$U15,0)</f>
        <v>0</v>
      </c>
      <c r="BC15" s="87" t="n">
        <f aca="false">IF(AND($V15&gt;BB$6,$V15&lt;=BC$6),+$U15,0)</f>
        <v>0</v>
      </c>
      <c r="BD15" s="87" t="n">
        <f aca="false">IF(AND($V15&gt;BC$6,$V15&lt;=BD$6),+$U15,0)</f>
        <v>0</v>
      </c>
      <c r="BE15" s="87" t="n">
        <f aca="false">IF(AND($V15&gt;BD$6,$V15&lt;=BE$6),+$U15,0)</f>
        <v>0</v>
      </c>
      <c r="BF15" s="87" t="n">
        <f aca="false">IF(AND($V15&gt;BE$6,$V15&lt;=BF$6),+$U15,0)</f>
        <v>0</v>
      </c>
      <c r="BG15" s="87" t="n">
        <f aca="false">IF(AND($V15&gt;BF$6,$V15&lt;=BG$6),+$U15,0)</f>
        <v>0</v>
      </c>
      <c r="BH15" s="87" t="n">
        <f aca="false">IF(AND($V15&gt;BG$6,$V15&lt;=BH$6),+$U15,0)</f>
        <v>0</v>
      </c>
      <c r="BI15" s="87" t="n">
        <f aca="false">IF(AND($V15&gt;BH$6,$V15&lt;=BI$6),+$U15,0)</f>
        <v>0</v>
      </c>
      <c r="BJ15" s="87" t="n">
        <f aca="false">IF(AND($V15&gt;BI$6,$V15&lt;=BJ$6),+$U15,0)</f>
        <v>0</v>
      </c>
      <c r="BK15" s="87" t="n">
        <f aca="false">IF(AND($V15&gt;BJ$6,$V15&lt;=BK$6),+$U15,0)</f>
        <v>0</v>
      </c>
      <c r="BL15" s="87" t="n">
        <f aca="false">IF(AND($V15&gt;BK$6,$V15&lt;=BL$6),+$U15,0)</f>
        <v>0</v>
      </c>
      <c r="BM15" s="87" t="n">
        <f aca="false">IF(AND($V15&gt;BL$6,$V15&lt;=BM$6),+$U15,0)</f>
        <v>0</v>
      </c>
      <c r="BN15" s="87" t="n">
        <f aca="false">IF(AND($V15&gt;BM$6,$V15&lt;=BN$6),+$U15,0)</f>
        <v>0</v>
      </c>
      <c r="BO15" s="87" t="n">
        <f aca="false">IF(AND($V15&gt;BN$6,$V15&lt;=BO$6),+$U15,0)</f>
        <v>0</v>
      </c>
      <c r="BP15" s="87" t="n">
        <f aca="false">IF(AND($V15&gt;BO$6,$V15&lt;=BP$6),+$U15,0)</f>
        <v>0</v>
      </c>
      <c r="BQ15" s="87" t="n">
        <f aca="false">IF(AND($V15&gt;BP$6,$V15&lt;=BQ$6),+$U15,0)</f>
        <v>0</v>
      </c>
      <c r="BR15" s="87" t="n">
        <f aca="false">IF(AND($V15&gt;BQ$6,$V15&lt;=BR$6),+$U15,0)</f>
        <v>0</v>
      </c>
      <c r="BS15" s="87" t="n">
        <f aca="false">IF(AND($V15&gt;BR$6,$V15&lt;=BS$6),+$U15,0)</f>
        <v>0</v>
      </c>
      <c r="BT15" s="87" t="n">
        <f aca="false">IF(AND($V15&gt;BS$6,$V15&lt;=BT$6),+$U15,0)</f>
        <v>0</v>
      </c>
      <c r="BU15" s="87" t="n">
        <f aca="false">IF(AND($V15&gt;BT$6,$V15&lt;=BU$6),+$U15,0)</f>
        <v>0</v>
      </c>
      <c r="BV15" s="87" t="n">
        <f aca="false">IF(AND($V15&gt;BU$6,$V15&lt;=BV$6),+$U15,0)</f>
        <v>0</v>
      </c>
      <c r="BW15" s="87" t="n">
        <f aca="false">IF(AND($V15&gt;BV$6,$V15&lt;=BW$6),+$U15,0)</f>
        <v>0</v>
      </c>
      <c r="BX15" s="87" t="n">
        <f aca="false">IF(AND($V15&gt;BW$6,$V15&lt;=BX$6),+$U15,0)</f>
        <v>0</v>
      </c>
      <c r="BY15" s="87" t="n">
        <f aca="false">IF(AND($V15&gt;BX$6,$V15&lt;=BY$6),+$U15,0)</f>
        <v>0</v>
      </c>
      <c r="BZ15" s="87" t="n">
        <f aca="false">IF(AND($V15&gt;BY$6,$V15&lt;=BZ$6),+$U15,0)</f>
        <v>0</v>
      </c>
      <c r="CA15" s="87" t="n">
        <f aca="false">IF(AND($V15&gt;BZ$6,$V15&lt;=CA$6),+$U15,0)</f>
        <v>0</v>
      </c>
      <c r="CB15" s="87" t="n">
        <f aca="false">IF(AND($V15&gt;CA$6,$V15&lt;=CB$6),+$U15,0)</f>
        <v>0</v>
      </c>
      <c r="CC15" s="87" t="n">
        <f aca="false">IF(AND($V15&gt;CB$6,$V15&lt;=CC$6),+$U15,0)</f>
        <v>0</v>
      </c>
      <c r="CD15" s="87" t="n">
        <f aca="false">IF(AND($V15&gt;CC$6,$V15&lt;=CD$6),+$U15,0)</f>
        <v>0</v>
      </c>
      <c r="CE15" s="87" t="n">
        <f aca="false">IF(AND($V15&gt;CD$6,$V15&lt;=CE$6),+$U15,0)</f>
        <v>2.949983</v>
      </c>
      <c r="CF15" s="87" t="n">
        <f aca="false">IF(AND($V15&gt;CE$6,$V15&lt;=CF$6),+$U15,0)</f>
        <v>0</v>
      </c>
      <c r="CG15" s="87" t="n">
        <f aca="false">IF(AND($V15&gt;CF$6,$V15&lt;=CG$6),+$U15,0)</f>
        <v>0</v>
      </c>
      <c r="CH15" s="87" t="n">
        <f aca="false">IF(AND($V15&gt;CG$6,$V15&lt;=CH$6),+$U15,0)</f>
        <v>0</v>
      </c>
      <c r="CI15" s="87" t="n">
        <f aca="false">IF(AND($V15&gt;CH$6,$V15&lt;=CI$6),+$U15,0)</f>
        <v>0</v>
      </c>
      <c r="CJ15" s="87" t="n">
        <f aca="false">IF(AND($V15&gt;CI$6,$V15&lt;=CJ$6),+$U15,0)</f>
        <v>0</v>
      </c>
      <c r="CK15" s="87" t="n">
        <f aca="false">IF(AND($V15&gt;CJ$6,$V15&lt;=CK$6),+$U15,0)</f>
        <v>0</v>
      </c>
      <c r="CL15" s="87" t="n">
        <f aca="false">IF(AND($V15&gt;CK$6,$V15&lt;=CL$6),+$U15,0)</f>
        <v>0</v>
      </c>
      <c r="CM15" s="87" t="n">
        <f aca="false">IF(AND($V15&gt;CL$6,$V15&lt;=CM$6),+$U15,0)</f>
        <v>0</v>
      </c>
      <c r="CN15" s="87" t="n">
        <f aca="false">IF(AND($V15&gt;CM$6,$V15&lt;=CN$6),+$U15,0)</f>
        <v>0</v>
      </c>
      <c r="CO15" s="87" t="n">
        <f aca="false">IF(AND($V15&gt;CN$6,$V15&lt;=CO$6),+$U15,0)</f>
        <v>0</v>
      </c>
      <c r="CP15" s="87" t="n">
        <f aca="false">IF(AND($V15&gt;CO$6,$V15&lt;=CP$6),+$U15,0)</f>
        <v>0</v>
      </c>
      <c r="CQ15" s="87" t="n">
        <f aca="false">IF(AND($V15&gt;CP$6,$V15&lt;=CQ$6),+$U15,0)</f>
        <v>0</v>
      </c>
      <c r="CR15" s="87" t="n">
        <f aca="false">IF(AND($V15&gt;CQ$6,$V15&lt;=CR$6),+$U15,0)</f>
        <v>0</v>
      </c>
      <c r="CS15" s="87" t="n">
        <f aca="false">IF(AND($V15&gt;CR$6,$V15&lt;=CS$6),+$U15,0)</f>
        <v>0</v>
      </c>
      <c r="CT15" s="87" t="n">
        <f aca="false">IF(AND($V15&gt;CS$6,$V15&lt;=CT$6),+$U15,0)</f>
        <v>0</v>
      </c>
      <c r="CU15" s="87" t="n">
        <f aca="false">IF(AND($V15&gt;CT$6,$V15&lt;=CU$6),+$U15,0)</f>
        <v>0</v>
      </c>
      <c r="CV15" s="87" t="n">
        <f aca="false">IF(AND($V15&gt;CU$6,$V15&lt;=CV$6),+$U15,0)</f>
        <v>0</v>
      </c>
      <c r="CW15" s="87" t="n">
        <f aca="false">IF(AND($V15&gt;CV$6,$V15&lt;=CW$6),+$U15,0)</f>
        <v>0</v>
      </c>
      <c r="CX15" s="87" t="n">
        <f aca="false">IF(AND($V15&gt;CW$6,$V15&lt;=CX$6),+$U15,0)</f>
        <v>0</v>
      </c>
      <c r="CY15" s="87" t="n">
        <f aca="false">IF(AND($V15&gt;CX$6,$V15&lt;=CY$6),+$U15,0)</f>
        <v>0</v>
      </c>
      <c r="CZ15" s="87" t="n">
        <f aca="false">IF(AND($V15&gt;CY$6,$V15&lt;=CZ$6),+$U15,0)</f>
        <v>0</v>
      </c>
      <c r="DA15" s="87" t="n">
        <f aca="false">IF(AND($V15&gt;CZ$6,$V15&lt;=DA$6),+$U15,0)</f>
        <v>0</v>
      </c>
      <c r="DB15" s="87" t="n">
        <f aca="false">IF(AND($V15&gt;DA$6,$V15&lt;=DB$6),+$U15,0)</f>
        <v>0</v>
      </c>
      <c r="DC15" s="87" t="n">
        <f aca="false">IF(AND($V15&gt;DB$6,$V15&lt;=DC$6),+$U15,0)</f>
        <v>0</v>
      </c>
      <c r="DD15" s="87" t="n">
        <f aca="false">IF(AND($V15&gt;DC$6,$V15&lt;=DD$6),+$U15,0)</f>
        <v>0</v>
      </c>
      <c r="DE15" s="87" t="n">
        <f aca="false">IF(AND($V15&gt;DD$6,$V15&lt;=DE$6),+$U15,0)</f>
        <v>0</v>
      </c>
      <c r="DF15" s="87" t="n">
        <f aca="false">IF(AND($V15&gt;DE$6,$V15&lt;=DF$6),+$U15,0)</f>
        <v>0</v>
      </c>
      <c r="DG15" s="87" t="n">
        <f aca="false">IF(AND($V15&gt;DF$6,$V15&lt;=DG$6),+$U15,0)</f>
        <v>0</v>
      </c>
      <c r="DH15" s="87" t="n">
        <f aca="false">IF(AND($V15&gt;DG$6,$V15&lt;=DH$6),+$U15,0)</f>
        <v>0</v>
      </c>
      <c r="DI15" s="87" t="n">
        <f aca="false">IF(AND($V15&gt;DH$6,$V15&lt;=DI$6),+$U15,0)</f>
        <v>0</v>
      </c>
      <c r="DJ15" s="87" t="n">
        <f aca="false">IF(AND($V15&gt;DI$6,$V15&lt;=DJ$6),+$U15,0)</f>
        <v>0</v>
      </c>
      <c r="DK15" s="87" t="n">
        <f aca="false">IF(AND($V15&gt;DJ$6,$V15&lt;=DK$6),+$U15,0)</f>
        <v>0</v>
      </c>
      <c r="DL15" s="87" t="n">
        <f aca="false">IF(AND($V15&gt;DK$6,$V15&lt;=DL$6),+$U15,0)</f>
        <v>0</v>
      </c>
      <c r="DM15" s="87" t="n">
        <f aca="false">IF(AND($V15&gt;DL$6,$V15&lt;=DM$6),+$U15,0)</f>
        <v>0</v>
      </c>
      <c r="DN15" s="87" t="n">
        <f aca="false">IF(AND($V15&gt;DM$6,$V15&lt;=DN$6),+$U15,0)</f>
        <v>0</v>
      </c>
      <c r="DO15" s="87" t="n">
        <f aca="false">IF(AND($V15&gt;DN$6,$V15&lt;=DO$6),+$U15,0)</f>
        <v>0</v>
      </c>
      <c r="DP15" s="87" t="n">
        <f aca="false">IF(AND($V15&gt;DO$6,$V15&lt;=DP$6),+$U15,0)</f>
        <v>0</v>
      </c>
      <c r="DQ15" s="87" t="n">
        <f aca="false">IF(AND($V15&gt;DP$6,$V15&lt;=DQ$6),+$U15,0)</f>
        <v>0</v>
      </c>
      <c r="DR15" s="87" t="n">
        <f aca="false">IF(AND($V15&gt;DQ$6,$V15&lt;=DR$6),+$U15,0)</f>
        <v>0</v>
      </c>
      <c r="DS15" s="87" t="n">
        <f aca="false">IF(AND($V15&gt;DR$6,$V15&lt;=DS$6),+$U15,0)</f>
        <v>0</v>
      </c>
      <c r="DT15" s="87" t="n">
        <f aca="false">IF(AND($V15&gt;DS$6,$V15&lt;=DT$6),+$U15,0)</f>
        <v>0</v>
      </c>
      <c r="DU15" s="87" t="n">
        <f aca="false">IF(AND($V15&gt;DT$6,$V15&lt;=DU$6),+$U15,0)</f>
        <v>0</v>
      </c>
      <c r="DV15" s="87" t="n">
        <f aca="false">IF(AND($V15&gt;DU$6,$V15&lt;=DV$6),+$U15,0)</f>
        <v>0</v>
      </c>
      <c r="DW15" s="87" t="n">
        <f aca="false">IF(AND($V15&gt;DV$6,$V15&lt;=DW$6),+$U15,0)</f>
        <v>0</v>
      </c>
      <c r="DX15" s="87" t="n">
        <f aca="false">IF(AND($V15&gt;DW$6,$V15&lt;=DX$6),+$U15,0)</f>
        <v>0</v>
      </c>
      <c r="DY15" s="87" t="n">
        <f aca="false">IF(AND($V15&gt;DX$6,$V15&lt;=DY$6),+$U15,0)</f>
        <v>0</v>
      </c>
      <c r="DZ15" s="87" t="n">
        <f aca="false">IF(AND($V15&gt;DY$6,$V15&lt;=DZ$6),+$U15,0)</f>
        <v>0</v>
      </c>
      <c r="EA15" s="87" t="n">
        <f aca="false">IF(AND($V15&gt;DZ$6,$V15&lt;=EA$6),+$U15,0)</f>
        <v>0</v>
      </c>
      <c r="EB15" s="87" t="n">
        <f aca="false">IF(AND($V15&gt;EA$6,$V15&lt;=EB$6),+$U15,0)</f>
        <v>0</v>
      </c>
      <c r="EC15" s="87" t="n">
        <f aca="false">IF(AND($V15&gt;EB$6,$V15&lt;=EC$6),+$U15,0)</f>
        <v>0</v>
      </c>
      <c r="ED15" s="87" t="n">
        <f aca="false">IF(AND($V15&gt;EC$6,$V15&lt;=ED$6),+$U15,0)</f>
        <v>0</v>
      </c>
      <c r="EE15" s="87" t="n">
        <f aca="false">IF(AND($V15&gt;ED$6,$V15&lt;=EE$6),+$U15,0)</f>
        <v>0</v>
      </c>
      <c r="EF15" s="87" t="n">
        <f aca="false">IF(AND($V15&gt;EE$6,$V15&lt;=EF$6),+$U15,0)</f>
        <v>0</v>
      </c>
      <c r="EG15" s="87" t="n">
        <f aca="false">IF(AND($V15&gt;EF$6,$V15&lt;=EG$6),+$U15,0)</f>
        <v>0</v>
      </c>
      <c r="EH15" s="87" t="n">
        <f aca="false">IF(AND($V15&gt;EG$6,$V15&lt;=EH$6),+$U15,0)</f>
        <v>0</v>
      </c>
      <c r="EI15" s="87" t="n">
        <f aca="false">IF(AND($V15&gt;EH$6,$V15&lt;=EI$6),+$U15,0)</f>
        <v>0</v>
      </c>
      <c r="EJ15" s="87" t="n">
        <f aca="false">IF(AND($V15&gt;EI$6,$V15&lt;=EJ$6),+$U15,0)</f>
        <v>0</v>
      </c>
      <c r="EK15" s="87" t="n">
        <f aca="false">IF(AND($V15&gt;EJ$6,$V15&lt;=EK$6),+$U15,0)</f>
        <v>0</v>
      </c>
      <c r="EL15" s="87" t="n">
        <f aca="false">IF(AND($V15&gt;EK$6,$V15&lt;=EL$6),+$U15,0)</f>
        <v>0</v>
      </c>
      <c r="EM15" s="87" t="n">
        <f aca="false">IF(AND($V15&gt;EL$6,$V15&lt;=EN$6),+$U15,0)</f>
        <v>0</v>
      </c>
      <c r="EN15" s="87"/>
      <c r="EO15" s="65" t="n">
        <f aca="false">SUM($AI15:$EN15)</f>
        <v>2.949983</v>
      </c>
      <c r="EP15" s="65" t="n">
        <f aca="false">+EO15-U15</f>
        <v>0</v>
      </c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  <c r="IW15" s="87"/>
    </row>
    <row r="16" customFormat="false" ht="12.75" hidden="false" customHeight="false" outlineLevel="0" collapsed="false">
      <c r="A16" s="205" t="n">
        <v>1</v>
      </c>
      <c r="B16" s="101" t="s">
        <v>444</v>
      </c>
      <c r="C16" s="97" t="s">
        <v>256</v>
      </c>
      <c r="D16" s="186" t="s">
        <v>280</v>
      </c>
      <c r="E16" s="38" t="s">
        <v>431</v>
      </c>
      <c r="F16" s="212" t="n">
        <v>37187</v>
      </c>
      <c r="G16" s="38"/>
      <c r="H16" s="38"/>
      <c r="I16" s="88" t="n">
        <v>140</v>
      </c>
      <c r="J16" s="38" t="s">
        <v>187</v>
      </c>
      <c r="K16" s="89" t="s">
        <v>454</v>
      </c>
      <c r="L16" s="89" t="s">
        <v>455</v>
      </c>
      <c r="M16" s="39" t="s">
        <v>284</v>
      </c>
      <c r="N16" s="39" t="s">
        <v>319</v>
      </c>
      <c r="O16" s="35" t="s">
        <v>453</v>
      </c>
      <c r="P16" s="127" t="s">
        <v>287</v>
      </c>
      <c r="Q16" s="127" t="s">
        <v>287</v>
      </c>
      <c r="R16" s="127" t="s">
        <v>287</v>
      </c>
      <c r="S16" s="218" t="n">
        <v>49.5</v>
      </c>
      <c r="T16" s="127" t="s">
        <v>323</v>
      </c>
      <c r="U16" s="55" t="n">
        <v>73.01</v>
      </c>
      <c r="V16" s="214" t="n">
        <v>37271</v>
      </c>
      <c r="W16" s="93"/>
      <c r="X16" s="215" t="s">
        <v>443</v>
      </c>
      <c r="Y16" s="217" t="n">
        <v>0.102</v>
      </c>
      <c r="Z16" s="94" t="n">
        <v>36175</v>
      </c>
      <c r="AA16" s="208" t="e">
        <f aca="false">SUM(#REF!)</f>
        <v>#REF!</v>
      </c>
      <c r="AB16" s="208" t="n">
        <v>0.15</v>
      </c>
      <c r="AC16" s="208" t="n">
        <v>0.004</v>
      </c>
      <c r="AD16" s="211" t="e">
        <f aca="false">+AC16+AB16*#REF!+AA16*#REF!</f>
        <v>#REF!</v>
      </c>
      <c r="AE16" s="211"/>
      <c r="AF16" s="87"/>
      <c r="AG16" s="87"/>
      <c r="AH16" s="87"/>
      <c r="AI16" s="87" t="n">
        <f aca="false">IF($V16&gt;AH$6,IF($V16&lt;=AI$6,$U16,0),0)</f>
        <v>0</v>
      </c>
      <c r="AJ16" s="87" t="n">
        <f aca="false">IF($V16&gt;AI$6,IF($V16&lt;=AJ$6,$U16,0),0)</f>
        <v>73.01</v>
      </c>
      <c r="AK16" s="87" t="n">
        <f aca="false">IF(AND($V16&gt;AJ$6,$V16&lt;=AK$6),+$U16,0)</f>
        <v>0</v>
      </c>
      <c r="AL16" s="87" t="n">
        <f aca="false">IF(AND($V16&gt;AK$6,$V16&lt;=AL$6),+$U16,0)</f>
        <v>0</v>
      </c>
      <c r="AM16" s="87" t="n">
        <f aca="false">IF(AND($V16&gt;AL$6,$V16&lt;=AM$6),+$U16,0)</f>
        <v>0</v>
      </c>
      <c r="AN16" s="87" t="n">
        <f aca="false">IF(AND($V16&gt;AM$6,$V16&lt;=AN$6),+$U16,0)</f>
        <v>0</v>
      </c>
      <c r="AO16" s="87" t="n">
        <f aca="false">IF(AND($V16&gt;AN$6,$V16&lt;=AO$6),+$U16,0)</f>
        <v>0</v>
      </c>
      <c r="AP16" s="87" t="n">
        <f aca="false">IF(AND($V16&gt;AO$6,$V16&lt;=AP$6),+$U16,0)</f>
        <v>0</v>
      </c>
      <c r="AQ16" s="87" t="n">
        <f aca="false">IF(AND($V16&gt;AP$6,$V16&lt;=AQ$6),+$U16,0)</f>
        <v>0</v>
      </c>
      <c r="AR16" s="87" t="n">
        <f aca="false">IF(AND($V16&gt;AQ$6,$V16&lt;=AR$6),+$U16,0)</f>
        <v>0</v>
      </c>
      <c r="AS16" s="87" t="n">
        <f aca="false">IF(AND($V16&gt;AR$6,$V16&lt;=AS$6),+$U16,0)</f>
        <v>0</v>
      </c>
      <c r="AT16" s="87" t="n">
        <f aca="false">IF(AND($V16&gt;AS$6,$V16&lt;=AT$6),+$U16,0)</f>
        <v>0</v>
      </c>
      <c r="AU16" s="87" t="n">
        <f aca="false">IF(AND($V16&gt;AT$6,$V16&lt;=AU$6),+$U16,0)</f>
        <v>0</v>
      </c>
      <c r="AV16" s="87" t="n">
        <f aca="false">IF(AND($V16&gt;AU$6,$V16&lt;=AV$6),+$U16,0)</f>
        <v>0</v>
      </c>
      <c r="AW16" s="87" t="n">
        <f aca="false">IF(AND($V16&gt;AV$6,$V16&lt;=AW$6),+$U16,0)</f>
        <v>0</v>
      </c>
      <c r="AX16" s="87" t="n">
        <f aca="false">IF(AND($V16&gt;AW$6,$V16&lt;=AX$6),+$U16,0)</f>
        <v>0</v>
      </c>
      <c r="AY16" s="87" t="n">
        <f aca="false">IF(AND($V16&gt;AX$6,$V16&lt;=AY$6),+$U16,0)</f>
        <v>0</v>
      </c>
      <c r="AZ16" s="87" t="n">
        <f aca="false">IF(AND($V16&gt;AY$6,$V16&lt;=AZ$6),+$U16,0)</f>
        <v>0</v>
      </c>
      <c r="BA16" s="87" t="n">
        <f aca="false">IF(AND($V16&gt;AZ$6,$V16&lt;=BA$6),+$U16,0)</f>
        <v>0</v>
      </c>
      <c r="BB16" s="87" t="n">
        <f aca="false">IF(AND($V16&gt;BA$6,$V16&lt;=BB$6),+$U16,0)</f>
        <v>0</v>
      </c>
      <c r="BC16" s="87" t="n">
        <f aca="false">IF(AND($V16&gt;BB$6,$V16&lt;=BC$6),+$U16,0)</f>
        <v>0</v>
      </c>
      <c r="BD16" s="87" t="n">
        <f aca="false">IF(AND($V16&gt;BC$6,$V16&lt;=BD$6),+$U16,0)</f>
        <v>0</v>
      </c>
      <c r="BE16" s="87" t="n">
        <f aca="false">IF(AND($V16&gt;BD$6,$V16&lt;=BE$6),+$U16,0)</f>
        <v>0</v>
      </c>
      <c r="BF16" s="87" t="n">
        <f aca="false">IF(AND($V16&gt;BE$6,$V16&lt;=BF$6),+$U16,0)</f>
        <v>0</v>
      </c>
      <c r="BG16" s="87" t="n">
        <f aca="false">IF(AND($V16&gt;BF$6,$V16&lt;=BG$6),+$U16,0)</f>
        <v>0</v>
      </c>
      <c r="BH16" s="87" t="n">
        <f aca="false">IF(AND($V16&gt;BG$6,$V16&lt;=BH$6),+$U16,0)</f>
        <v>0</v>
      </c>
      <c r="BI16" s="87" t="n">
        <f aca="false">IF(AND($V16&gt;BH$6,$V16&lt;=BI$6),+$U16,0)</f>
        <v>0</v>
      </c>
      <c r="BJ16" s="87" t="n">
        <f aca="false">IF(AND($V16&gt;BI$6,$V16&lt;=BJ$6),+$U16,0)</f>
        <v>0</v>
      </c>
      <c r="BK16" s="87" t="n">
        <f aca="false">IF(AND($V16&gt;BJ$6,$V16&lt;=BK$6),+$U16,0)</f>
        <v>0</v>
      </c>
      <c r="BL16" s="87" t="n">
        <f aca="false">IF(AND($V16&gt;BK$6,$V16&lt;=BL$6),+$U16,0)</f>
        <v>0</v>
      </c>
      <c r="BM16" s="87" t="n">
        <f aca="false">IF(AND($V16&gt;BL$6,$V16&lt;=BM$6),+$U16,0)</f>
        <v>0</v>
      </c>
      <c r="BN16" s="87" t="n">
        <f aca="false">IF(AND($V16&gt;BM$6,$V16&lt;=BN$6),+$U16,0)</f>
        <v>0</v>
      </c>
      <c r="BO16" s="87" t="n">
        <f aca="false">IF(AND($V16&gt;BN$6,$V16&lt;=BO$6),+$U16,0)</f>
        <v>0</v>
      </c>
      <c r="BP16" s="87" t="n">
        <f aca="false">IF(AND($V16&gt;BO$6,$V16&lt;=BP$6),+$U16,0)</f>
        <v>0</v>
      </c>
      <c r="BQ16" s="87" t="n">
        <f aca="false">IF(AND($V16&gt;BP$6,$V16&lt;=BQ$6),+$U16,0)</f>
        <v>0</v>
      </c>
      <c r="BR16" s="87" t="n">
        <f aca="false">IF(AND($V16&gt;BQ$6,$V16&lt;=BR$6),+$U16,0)</f>
        <v>0</v>
      </c>
      <c r="BS16" s="87" t="n">
        <f aca="false">IF(AND($V16&gt;BR$6,$V16&lt;=BS$6),+$U16,0)</f>
        <v>0</v>
      </c>
      <c r="BT16" s="87" t="n">
        <f aca="false">IF(AND($V16&gt;BS$6,$V16&lt;=BT$6),+$U16,0)</f>
        <v>0</v>
      </c>
      <c r="BU16" s="87" t="n">
        <f aca="false">IF(AND($V16&gt;BT$6,$V16&lt;=BU$6),+$U16,0)</f>
        <v>0</v>
      </c>
      <c r="BV16" s="87" t="n">
        <f aca="false">IF(AND($V16&gt;BU$6,$V16&lt;=BV$6),+$U16,0)</f>
        <v>0</v>
      </c>
      <c r="BW16" s="87" t="n">
        <f aca="false">IF(AND($V16&gt;BV$6,$V16&lt;=BW$6),+$U16,0)</f>
        <v>0</v>
      </c>
      <c r="BX16" s="87" t="n">
        <f aca="false">IF(AND($V16&gt;BW$6,$V16&lt;=BX$6),+$U16,0)</f>
        <v>0</v>
      </c>
      <c r="BY16" s="87" t="n">
        <f aca="false">IF(AND($V16&gt;BX$6,$V16&lt;=BY$6),+$U16,0)</f>
        <v>0</v>
      </c>
      <c r="BZ16" s="87" t="n">
        <f aca="false">IF(AND($V16&gt;BY$6,$V16&lt;=BZ$6),+$U16,0)</f>
        <v>0</v>
      </c>
      <c r="CA16" s="87" t="n">
        <f aca="false">IF(AND($V16&gt;BZ$6,$V16&lt;=CA$6),+$U16,0)</f>
        <v>0</v>
      </c>
      <c r="CB16" s="87" t="n">
        <f aca="false">IF(AND($V16&gt;CA$6,$V16&lt;=CB$6),+$U16,0)</f>
        <v>0</v>
      </c>
      <c r="CC16" s="87" t="n">
        <f aca="false">IF(AND($V16&gt;CB$6,$V16&lt;=CC$6),+$U16,0)</f>
        <v>0</v>
      </c>
      <c r="CD16" s="87" t="n">
        <f aca="false">IF(AND($V16&gt;CC$6,$V16&lt;=CD$6),+$U16,0)</f>
        <v>0</v>
      </c>
      <c r="CE16" s="87" t="n">
        <f aca="false">IF(AND($V16&gt;CD$6,$V16&lt;=CE$6),+$U16,0)</f>
        <v>0</v>
      </c>
      <c r="CF16" s="87" t="n">
        <f aca="false">IF(AND($V16&gt;CE$6,$V16&lt;=CF$6),+$U16,0)</f>
        <v>0</v>
      </c>
      <c r="CG16" s="87" t="n">
        <f aca="false">IF(AND($V16&gt;CF$6,$V16&lt;=CG$6),+$U16,0)</f>
        <v>0</v>
      </c>
      <c r="CH16" s="87" t="n">
        <f aca="false">IF(AND($V16&gt;CG$6,$V16&lt;=CH$6),+$U16,0)</f>
        <v>0</v>
      </c>
      <c r="CI16" s="87" t="n">
        <f aca="false">IF(AND($V16&gt;CH$6,$V16&lt;=CI$6),+$U16,0)</f>
        <v>0</v>
      </c>
      <c r="CJ16" s="87" t="n">
        <f aca="false">IF(AND($V16&gt;CI$6,$V16&lt;=CJ$6),+$U16,0)</f>
        <v>0</v>
      </c>
      <c r="CK16" s="87" t="n">
        <f aca="false">IF(AND($V16&gt;CJ$6,$V16&lt;=CK$6),+$U16,0)</f>
        <v>0</v>
      </c>
      <c r="CL16" s="87" t="n">
        <f aca="false">IF(AND($V16&gt;CK$6,$V16&lt;=CL$6),+$U16,0)</f>
        <v>0</v>
      </c>
      <c r="CM16" s="87" t="n">
        <f aca="false">IF(AND($V16&gt;CL$6,$V16&lt;=CM$6),+$U16,0)</f>
        <v>0</v>
      </c>
      <c r="CN16" s="87" t="n">
        <f aca="false">IF(AND($V16&gt;CM$6,$V16&lt;=CN$6),+$U16,0)</f>
        <v>0</v>
      </c>
      <c r="CO16" s="87" t="n">
        <f aca="false">IF(AND($V16&gt;CN$6,$V16&lt;=CO$6),+$U16,0)</f>
        <v>0</v>
      </c>
      <c r="CP16" s="87" t="n">
        <f aca="false">IF(AND($V16&gt;CO$6,$V16&lt;=CP$6),+$U16,0)</f>
        <v>0</v>
      </c>
      <c r="CQ16" s="87" t="n">
        <f aca="false">IF(AND($V16&gt;CP$6,$V16&lt;=CQ$6),+$U16,0)</f>
        <v>0</v>
      </c>
      <c r="CR16" s="87" t="n">
        <f aca="false">IF(AND($V16&gt;CQ$6,$V16&lt;=CR$6),+$U16,0)</f>
        <v>0</v>
      </c>
      <c r="CS16" s="87" t="n">
        <f aca="false">IF(AND($V16&gt;CR$6,$V16&lt;=CS$6),+$U16,0)</f>
        <v>0</v>
      </c>
      <c r="CT16" s="87" t="n">
        <f aca="false">IF(AND($V16&gt;CS$6,$V16&lt;=CT$6),+$U16,0)</f>
        <v>0</v>
      </c>
      <c r="CU16" s="87" t="n">
        <f aca="false">IF(AND($V16&gt;CT$6,$V16&lt;=CU$6),+$U16,0)</f>
        <v>0</v>
      </c>
      <c r="CV16" s="87" t="n">
        <f aca="false">IF(AND($V16&gt;CU$6,$V16&lt;=CV$6),+$U16,0)</f>
        <v>0</v>
      </c>
      <c r="CW16" s="87" t="n">
        <f aca="false">IF(AND($V16&gt;CV$6,$V16&lt;=CW$6),+$U16,0)</f>
        <v>0</v>
      </c>
      <c r="CX16" s="87" t="n">
        <f aca="false">IF(AND($V16&gt;CW$6,$V16&lt;=CX$6),+$U16,0)</f>
        <v>0</v>
      </c>
      <c r="CY16" s="87" t="n">
        <f aca="false">IF(AND($V16&gt;CX$6,$V16&lt;=CY$6),+$U16,0)</f>
        <v>0</v>
      </c>
      <c r="CZ16" s="87" t="n">
        <f aca="false">IF(AND($V16&gt;CY$6,$V16&lt;=CZ$6),+$U16,0)</f>
        <v>0</v>
      </c>
      <c r="DA16" s="87" t="n">
        <f aca="false">IF(AND($V16&gt;CZ$6,$V16&lt;=DA$6),+$U16,0)</f>
        <v>0</v>
      </c>
      <c r="DB16" s="87" t="n">
        <f aca="false">IF(AND($V16&gt;DA$6,$V16&lt;=DB$6),+$U16,0)</f>
        <v>0</v>
      </c>
      <c r="DC16" s="87" t="n">
        <f aca="false">IF(AND($V16&gt;DB$6,$V16&lt;=DC$6),+$U16,0)</f>
        <v>0</v>
      </c>
      <c r="DD16" s="87" t="n">
        <f aca="false">IF(AND($V16&gt;DC$6,$V16&lt;=DD$6),+$U16,0)</f>
        <v>0</v>
      </c>
      <c r="DE16" s="87" t="n">
        <f aca="false">IF(AND($V16&gt;DD$6,$V16&lt;=DE$6),+$U16,0)</f>
        <v>0</v>
      </c>
      <c r="DF16" s="87" t="n">
        <f aca="false">IF(AND($V16&gt;DE$6,$V16&lt;=DF$6),+$U16,0)</f>
        <v>0</v>
      </c>
      <c r="DG16" s="87" t="n">
        <f aca="false">IF(AND($V16&gt;DF$6,$V16&lt;=DG$6),+$U16,0)</f>
        <v>0</v>
      </c>
      <c r="DH16" s="87" t="n">
        <f aca="false">IF(AND($V16&gt;DG$6,$V16&lt;=DH$6),+$U16,0)</f>
        <v>0</v>
      </c>
      <c r="DI16" s="87" t="n">
        <f aca="false">IF(AND($V16&gt;DH$6,$V16&lt;=DI$6),+$U16,0)</f>
        <v>0</v>
      </c>
      <c r="DJ16" s="87" t="n">
        <f aca="false">IF(AND($V16&gt;DI$6,$V16&lt;=DJ$6),+$U16,0)</f>
        <v>0</v>
      </c>
      <c r="DK16" s="87" t="n">
        <f aca="false">IF(AND($V16&gt;DJ$6,$V16&lt;=DK$6),+$U16,0)</f>
        <v>0</v>
      </c>
      <c r="DL16" s="87" t="n">
        <f aca="false">IF(AND($V16&gt;DK$6,$V16&lt;=DL$6),+$U16,0)</f>
        <v>0</v>
      </c>
      <c r="DM16" s="87" t="n">
        <f aca="false">IF(AND($V16&gt;DL$6,$V16&lt;=DM$6),+$U16,0)</f>
        <v>0</v>
      </c>
      <c r="DN16" s="87" t="n">
        <f aca="false">IF(AND($V16&gt;DM$6,$V16&lt;=DN$6),+$U16,0)</f>
        <v>0</v>
      </c>
      <c r="DO16" s="87" t="n">
        <f aca="false">IF(AND($V16&gt;DN$6,$V16&lt;=DO$6),+$U16,0)</f>
        <v>0</v>
      </c>
      <c r="DP16" s="87" t="n">
        <f aca="false">IF(AND($V16&gt;DO$6,$V16&lt;=DP$6),+$U16,0)</f>
        <v>0</v>
      </c>
      <c r="DQ16" s="87" t="n">
        <f aca="false">IF(AND($V16&gt;DP$6,$V16&lt;=DQ$6),+$U16,0)</f>
        <v>0</v>
      </c>
      <c r="DR16" s="87" t="n">
        <f aca="false">IF(AND($V16&gt;DQ$6,$V16&lt;=DR$6),+$U16,0)</f>
        <v>0</v>
      </c>
      <c r="DS16" s="87" t="n">
        <f aca="false">IF(AND($V16&gt;DR$6,$V16&lt;=DS$6),+$U16,0)</f>
        <v>0</v>
      </c>
      <c r="DT16" s="87" t="n">
        <f aca="false">IF(AND($V16&gt;DS$6,$V16&lt;=DT$6),+$U16,0)</f>
        <v>0</v>
      </c>
      <c r="DU16" s="87" t="n">
        <f aca="false">IF(AND($V16&gt;DT$6,$V16&lt;=DU$6),+$U16,0)</f>
        <v>0</v>
      </c>
      <c r="DV16" s="87" t="n">
        <f aca="false">IF(AND($V16&gt;DU$6,$V16&lt;=DV$6),+$U16,0)</f>
        <v>0</v>
      </c>
      <c r="DW16" s="87" t="n">
        <f aca="false">IF(AND($V16&gt;DV$6,$V16&lt;=DW$6),+$U16,0)</f>
        <v>0</v>
      </c>
      <c r="DX16" s="87" t="n">
        <f aca="false">IF(AND($V16&gt;DW$6,$V16&lt;=DX$6),+$U16,0)</f>
        <v>0</v>
      </c>
      <c r="DY16" s="87" t="n">
        <f aca="false">IF(AND($V16&gt;DX$6,$V16&lt;=DY$6),+$U16,0)</f>
        <v>0</v>
      </c>
      <c r="DZ16" s="87" t="n">
        <f aca="false">IF(AND($V16&gt;DY$6,$V16&lt;=DZ$6),+$U16,0)</f>
        <v>0</v>
      </c>
      <c r="EA16" s="87" t="n">
        <f aca="false">IF(AND($V16&gt;DZ$6,$V16&lt;=EA$6),+$U16,0)</f>
        <v>0</v>
      </c>
      <c r="EB16" s="87" t="n">
        <f aca="false">IF(AND($V16&gt;EA$6,$V16&lt;=EB$6),+$U16,0)</f>
        <v>0</v>
      </c>
      <c r="EC16" s="87" t="n">
        <f aca="false">IF(AND($V16&gt;EB$6,$V16&lt;=EC$6),+$U16,0)</f>
        <v>0</v>
      </c>
      <c r="ED16" s="87" t="n">
        <f aca="false">IF(AND($V16&gt;EC$6,$V16&lt;=ED$6),+$U16,0)</f>
        <v>0</v>
      </c>
      <c r="EE16" s="87" t="n">
        <f aca="false">IF(AND($V16&gt;ED$6,$V16&lt;=EE$6),+$U16,0)</f>
        <v>0</v>
      </c>
      <c r="EF16" s="87" t="n">
        <f aca="false">IF(AND($V16&gt;EE$6,$V16&lt;=EF$6),+$U16,0)</f>
        <v>0</v>
      </c>
      <c r="EG16" s="87" t="n">
        <f aca="false">IF(AND($V16&gt;EF$6,$V16&lt;=EG$6),+$U16,0)</f>
        <v>0</v>
      </c>
      <c r="EH16" s="87" t="n">
        <f aca="false">IF(AND($V16&gt;EG$6,$V16&lt;=EH$6),+$U16,0)</f>
        <v>0</v>
      </c>
      <c r="EI16" s="87" t="n">
        <f aca="false">IF(AND($V16&gt;EH$6,$V16&lt;=EI$6),+$U16,0)</f>
        <v>0</v>
      </c>
      <c r="EJ16" s="87" t="n">
        <f aca="false">IF(AND($V16&gt;EI$6,$V16&lt;=EJ$6),+$U16,0)</f>
        <v>0</v>
      </c>
      <c r="EK16" s="87" t="n">
        <f aca="false">IF(AND($V16&gt;EJ$6,$V16&lt;=EK$6),+$U16,0)</f>
        <v>0</v>
      </c>
      <c r="EL16" s="87" t="n">
        <f aca="false">IF(AND($V16&gt;EK$6,$V16&lt;=EL$6),+$U16,0)</f>
        <v>0</v>
      </c>
      <c r="EM16" s="87" t="n">
        <f aca="false">IF(AND($V16&gt;EL$6,$V16&lt;=EN$6),+$U16,0)</f>
        <v>0</v>
      </c>
      <c r="EN16" s="87"/>
      <c r="EO16" s="65" t="n">
        <f aca="false">SUM($AI16:$EN16)</f>
        <v>73.01</v>
      </c>
      <c r="EP16" s="65" t="n">
        <f aca="false">+EO16-U16</f>
        <v>0</v>
      </c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  <c r="IW16" s="87"/>
    </row>
    <row r="17" customFormat="false" ht="12.75" hidden="false" customHeight="false" outlineLevel="0" collapsed="false">
      <c r="A17" s="205" t="n">
        <v>1</v>
      </c>
      <c r="B17" s="97" t="s">
        <v>260</v>
      </c>
      <c r="C17" s="97" t="s">
        <v>256</v>
      </c>
      <c r="D17" s="186" t="s">
        <v>280</v>
      </c>
      <c r="E17" s="38" t="s">
        <v>431</v>
      </c>
      <c r="F17" s="212" t="n">
        <v>37187</v>
      </c>
      <c r="G17" s="38"/>
      <c r="H17" s="38"/>
      <c r="I17" s="88" t="n">
        <v>140</v>
      </c>
      <c r="J17" s="38" t="s">
        <v>188</v>
      </c>
      <c r="K17" s="89"/>
      <c r="L17" s="89" t="s">
        <v>456</v>
      </c>
      <c r="M17" s="39" t="s">
        <v>284</v>
      </c>
      <c r="N17" s="39" t="s">
        <v>457</v>
      </c>
      <c r="O17" s="35" t="s">
        <v>458</v>
      </c>
      <c r="P17" s="127" t="s">
        <v>287</v>
      </c>
      <c r="Q17" s="127" t="s">
        <v>287</v>
      </c>
      <c r="R17" s="127" t="s">
        <v>442</v>
      </c>
      <c r="S17" s="213" t="n">
        <v>25</v>
      </c>
      <c r="T17" s="127" t="s">
        <v>288</v>
      </c>
      <c r="U17" s="55" t="n">
        <f aca="false">IF($T17="USD",+$S17,VLOOKUP($T17,$T$1:$U$5,2)*$S17)</f>
        <v>25</v>
      </c>
      <c r="V17" s="214" t="n">
        <v>37892</v>
      </c>
      <c r="X17" s="215" t="s">
        <v>443</v>
      </c>
      <c r="Y17" s="217" t="n">
        <v>0.102</v>
      </c>
      <c r="Z17" s="94" t="n">
        <v>37162</v>
      </c>
      <c r="AA17" s="208" t="e">
        <f aca="false">SUM(#REF!)</f>
        <v>#REF!</v>
      </c>
      <c r="AB17" s="208" t="n">
        <v>0.15</v>
      </c>
      <c r="AC17" s="208" t="n">
        <v>0.004</v>
      </c>
      <c r="AD17" s="211" t="e">
        <f aca="false">+AC17+AB17*#REF!+AA17*#REF!</f>
        <v>#REF!</v>
      </c>
      <c r="AE17" s="211"/>
      <c r="AF17" s="87"/>
      <c r="AG17" s="87"/>
      <c r="AH17" s="87"/>
      <c r="AI17" s="87" t="n">
        <f aca="false">IF($V17&gt;AH$6,IF($V17&lt;=AI$6,$U17,0),0)</f>
        <v>0</v>
      </c>
      <c r="AJ17" s="87" t="n">
        <f aca="false">IF($V17&gt;AI$6,IF($V17&lt;=AJ$6,$U17,0),0)</f>
        <v>0</v>
      </c>
      <c r="AK17" s="87" t="n">
        <f aca="false">IF(AND($V17&gt;AJ$6,$V17&lt;=AK$6),+$U17,0)</f>
        <v>0</v>
      </c>
      <c r="AL17" s="87" t="n">
        <f aca="false">IF(AND($V17&gt;AK$6,$V17&lt;=AL$6),+$U17,0)</f>
        <v>0</v>
      </c>
      <c r="AM17" s="87" t="n">
        <f aca="false">IF(AND($V17&gt;AL$6,$V17&lt;=AM$6),+$U17,0)</f>
        <v>0</v>
      </c>
      <c r="AN17" s="87" t="n">
        <f aca="false">IF(AND($V17&gt;AM$6,$V17&lt;=AN$6),+$U17,0)</f>
        <v>0</v>
      </c>
      <c r="AO17" s="87" t="n">
        <f aca="false">IF(AND($V17&gt;AN$6,$V17&lt;=AO$6),+$U17,0)</f>
        <v>0</v>
      </c>
      <c r="AP17" s="87" t="n">
        <f aca="false">IF(AND($V17&gt;AO$6,$V17&lt;=AP$6),+$U17,0)</f>
        <v>25</v>
      </c>
      <c r="AQ17" s="87" t="n">
        <f aca="false">IF(AND($V17&gt;AP$6,$V17&lt;=AQ$6),+$U17,0)</f>
        <v>0</v>
      </c>
      <c r="AR17" s="87" t="n">
        <f aca="false">IF(AND($V17&gt;AQ$6,$V17&lt;=AR$6),+$U17,0)</f>
        <v>0</v>
      </c>
      <c r="AS17" s="87" t="n">
        <f aca="false">IF(AND($V17&gt;AR$6,$V17&lt;=AS$6),+$U17,0)</f>
        <v>0</v>
      </c>
      <c r="AT17" s="87" t="n">
        <f aca="false">IF(AND($V17&gt;AS$6,$V17&lt;=AT$6),+$U17,0)</f>
        <v>0</v>
      </c>
      <c r="AU17" s="87" t="n">
        <f aca="false">IF(AND($V17&gt;AT$6,$V17&lt;=AU$6),+$U17,0)</f>
        <v>0</v>
      </c>
      <c r="AV17" s="87" t="n">
        <f aca="false">IF(AND($V17&gt;AU$6,$V17&lt;=AV$6),+$U17,0)</f>
        <v>0</v>
      </c>
      <c r="AW17" s="87" t="n">
        <f aca="false">IF(AND($V17&gt;AV$6,$V17&lt;=AW$6),+$U17,0)</f>
        <v>0</v>
      </c>
      <c r="AX17" s="87" t="n">
        <f aca="false">IF(AND($V17&gt;AW$6,$V17&lt;=AX$6),+$U17,0)</f>
        <v>0</v>
      </c>
      <c r="AY17" s="87" t="n">
        <f aca="false">IF(AND($V17&gt;AX$6,$V17&lt;=AY$6),+$U17,0)</f>
        <v>0</v>
      </c>
      <c r="AZ17" s="87" t="n">
        <f aca="false">IF(AND($V17&gt;AY$6,$V17&lt;=AZ$6),+$U17,0)</f>
        <v>0</v>
      </c>
      <c r="BA17" s="87" t="n">
        <f aca="false">IF(AND($V17&gt;AZ$6,$V17&lt;=BA$6),+$U17,0)</f>
        <v>0</v>
      </c>
      <c r="BB17" s="87" t="n">
        <f aca="false">IF(AND($V17&gt;BA$6,$V17&lt;=BB$6),+$U17,0)</f>
        <v>0</v>
      </c>
      <c r="BC17" s="87" t="n">
        <f aca="false">IF(AND($V17&gt;BB$6,$V17&lt;=BC$6),+$U17,0)</f>
        <v>0</v>
      </c>
      <c r="BD17" s="87" t="n">
        <f aca="false">IF(AND($V17&gt;BC$6,$V17&lt;=BD$6),+$U17,0)</f>
        <v>0</v>
      </c>
      <c r="BE17" s="87" t="n">
        <f aca="false">IF(AND($V17&gt;BD$6,$V17&lt;=BE$6),+$U17,0)</f>
        <v>0</v>
      </c>
      <c r="BF17" s="87" t="n">
        <f aca="false">IF(AND($V17&gt;BE$6,$V17&lt;=BF$6),+$U17,0)</f>
        <v>0</v>
      </c>
      <c r="BG17" s="87" t="n">
        <f aca="false">IF(AND($V17&gt;BF$6,$V17&lt;=BG$6),+$U17,0)</f>
        <v>0</v>
      </c>
      <c r="BH17" s="87" t="n">
        <f aca="false">IF(AND($V17&gt;BG$6,$V17&lt;=BH$6),+$U17,0)</f>
        <v>0</v>
      </c>
      <c r="BI17" s="87" t="n">
        <f aca="false">IF(AND($V17&gt;BH$6,$V17&lt;=BI$6),+$U17,0)</f>
        <v>0</v>
      </c>
      <c r="BJ17" s="87" t="n">
        <f aca="false">IF(AND($V17&gt;BI$6,$V17&lt;=BJ$6),+$U17,0)</f>
        <v>0</v>
      </c>
      <c r="BK17" s="87" t="n">
        <f aca="false">IF(AND($V17&gt;BJ$6,$V17&lt;=BK$6),+$U17,0)</f>
        <v>0</v>
      </c>
      <c r="BL17" s="87" t="n">
        <f aca="false">IF(AND($V17&gt;BK$6,$V17&lt;=BL$6),+$U17,0)</f>
        <v>0</v>
      </c>
      <c r="BM17" s="87" t="n">
        <f aca="false">IF(AND($V17&gt;BL$6,$V17&lt;=BM$6),+$U17,0)</f>
        <v>0</v>
      </c>
      <c r="BN17" s="87" t="n">
        <f aca="false">IF(AND($V17&gt;BM$6,$V17&lt;=BN$6),+$U17,0)</f>
        <v>0</v>
      </c>
      <c r="BO17" s="87" t="n">
        <f aca="false">IF(AND($V17&gt;BN$6,$V17&lt;=BO$6),+$U17,0)</f>
        <v>0</v>
      </c>
      <c r="BP17" s="87" t="n">
        <f aca="false">IF(AND($V17&gt;BO$6,$V17&lt;=BP$6),+$U17,0)</f>
        <v>0</v>
      </c>
      <c r="BQ17" s="87" t="n">
        <f aca="false">IF(AND($V17&gt;BP$6,$V17&lt;=BQ$6),+$U17,0)</f>
        <v>0</v>
      </c>
      <c r="BR17" s="87" t="n">
        <f aca="false">IF(AND($V17&gt;BQ$6,$V17&lt;=BR$6),+$U17,0)</f>
        <v>0</v>
      </c>
      <c r="BS17" s="87" t="n">
        <f aca="false">IF(AND($V17&gt;BR$6,$V17&lt;=BS$6),+$U17,0)</f>
        <v>0</v>
      </c>
      <c r="BT17" s="87" t="n">
        <f aca="false">IF(AND($V17&gt;BS$6,$V17&lt;=BT$6),+$U17,0)</f>
        <v>0</v>
      </c>
      <c r="BU17" s="87" t="n">
        <f aca="false">IF(AND($V17&gt;BT$6,$V17&lt;=BU$6),+$U17,0)</f>
        <v>0</v>
      </c>
      <c r="BV17" s="87" t="n">
        <f aca="false">IF(AND($V17&gt;BU$6,$V17&lt;=BV$6),+$U17,0)</f>
        <v>0</v>
      </c>
      <c r="BW17" s="87" t="n">
        <f aca="false">IF(AND($V17&gt;BV$6,$V17&lt;=BW$6),+$U17,0)</f>
        <v>0</v>
      </c>
      <c r="BX17" s="87" t="n">
        <f aca="false">IF(AND($V17&gt;BW$6,$V17&lt;=BX$6),+$U17,0)</f>
        <v>0</v>
      </c>
      <c r="BY17" s="87" t="n">
        <f aca="false">IF(AND($V17&gt;BX$6,$V17&lt;=BY$6),+$U17,0)</f>
        <v>0</v>
      </c>
      <c r="BZ17" s="87" t="n">
        <f aca="false">IF(AND($V17&gt;BY$6,$V17&lt;=BZ$6),+$U17,0)</f>
        <v>0</v>
      </c>
      <c r="CA17" s="87" t="n">
        <f aca="false">IF(AND($V17&gt;BZ$6,$V17&lt;=CA$6),+$U17,0)</f>
        <v>0</v>
      </c>
      <c r="CB17" s="87" t="n">
        <f aca="false">IF(AND($V17&gt;CA$6,$V17&lt;=CB$6),+$U17,0)</f>
        <v>0</v>
      </c>
      <c r="CC17" s="87" t="n">
        <f aca="false">IF(AND($V17&gt;CB$6,$V17&lt;=CC$6),+$U17,0)</f>
        <v>0</v>
      </c>
      <c r="CD17" s="87" t="n">
        <f aca="false">IF(AND($V17&gt;CC$6,$V17&lt;=CD$6),+$U17,0)</f>
        <v>0</v>
      </c>
      <c r="CE17" s="87" t="n">
        <f aca="false">IF(AND($V17&gt;CD$6,$V17&lt;=CE$6),+$U17,0)</f>
        <v>0</v>
      </c>
      <c r="CF17" s="87" t="n">
        <f aca="false">IF(AND($V17&gt;CE$6,$V17&lt;=CF$6),+$U17,0)</f>
        <v>0</v>
      </c>
      <c r="CG17" s="87" t="n">
        <f aca="false">IF(AND($V17&gt;CF$6,$V17&lt;=CG$6),+$U17,0)</f>
        <v>0</v>
      </c>
      <c r="CH17" s="87" t="n">
        <f aca="false">IF(AND($V17&gt;CG$6,$V17&lt;=CH$6),+$U17,0)</f>
        <v>0</v>
      </c>
      <c r="CI17" s="87" t="n">
        <f aca="false">IF(AND($V17&gt;CH$6,$V17&lt;=CI$6),+$U17,0)</f>
        <v>0</v>
      </c>
      <c r="CJ17" s="87" t="n">
        <f aca="false">IF(AND($V17&gt;CI$6,$V17&lt;=CJ$6),+$U17,0)</f>
        <v>0</v>
      </c>
      <c r="CK17" s="87" t="n">
        <f aca="false">IF(AND($V17&gt;CJ$6,$V17&lt;=CK$6),+$U17,0)</f>
        <v>0</v>
      </c>
      <c r="CL17" s="87" t="n">
        <f aca="false">IF(AND($V17&gt;CK$6,$V17&lt;=CL$6),+$U17,0)</f>
        <v>0</v>
      </c>
      <c r="CM17" s="87" t="n">
        <f aca="false">IF(AND($V17&gt;CL$6,$V17&lt;=CM$6),+$U17,0)</f>
        <v>0</v>
      </c>
      <c r="CN17" s="87" t="n">
        <f aca="false">IF(AND($V17&gt;CM$6,$V17&lt;=CN$6),+$U17,0)</f>
        <v>0</v>
      </c>
      <c r="CO17" s="87" t="n">
        <f aca="false">IF(AND($V17&gt;CN$6,$V17&lt;=CO$6),+$U17,0)</f>
        <v>0</v>
      </c>
      <c r="CP17" s="87" t="n">
        <f aca="false">IF(AND($V17&gt;CO$6,$V17&lt;=CP$6),+$U17,0)</f>
        <v>0</v>
      </c>
      <c r="CQ17" s="87" t="n">
        <f aca="false">IF(AND($V17&gt;CP$6,$V17&lt;=CQ$6),+$U17,0)</f>
        <v>0</v>
      </c>
      <c r="CR17" s="87" t="n">
        <f aca="false">IF(AND($V17&gt;CQ$6,$V17&lt;=CR$6),+$U17,0)</f>
        <v>0</v>
      </c>
      <c r="CS17" s="87" t="n">
        <f aca="false">IF(AND($V17&gt;CR$6,$V17&lt;=CS$6),+$U17,0)</f>
        <v>0</v>
      </c>
      <c r="CT17" s="87" t="n">
        <f aca="false">IF(AND($V17&gt;CS$6,$V17&lt;=CT$6),+$U17,0)</f>
        <v>0</v>
      </c>
      <c r="CU17" s="87" t="n">
        <f aca="false">IF(AND($V17&gt;CT$6,$V17&lt;=CU$6),+$U17,0)</f>
        <v>0</v>
      </c>
      <c r="CV17" s="87" t="n">
        <f aca="false">IF(AND($V17&gt;CU$6,$V17&lt;=CV$6),+$U17,0)</f>
        <v>0</v>
      </c>
      <c r="CW17" s="87" t="n">
        <f aca="false">IF(AND($V17&gt;CV$6,$V17&lt;=CW$6),+$U17,0)</f>
        <v>0</v>
      </c>
      <c r="CX17" s="87" t="n">
        <f aca="false">IF(AND($V17&gt;CW$6,$V17&lt;=CX$6),+$U17,0)</f>
        <v>0</v>
      </c>
      <c r="CY17" s="87" t="n">
        <f aca="false">IF(AND($V17&gt;CX$6,$V17&lt;=CY$6),+$U17,0)</f>
        <v>0</v>
      </c>
      <c r="CZ17" s="87" t="n">
        <f aca="false">IF(AND($V17&gt;CY$6,$V17&lt;=CZ$6),+$U17,0)</f>
        <v>0</v>
      </c>
      <c r="DA17" s="87" t="n">
        <f aca="false">IF(AND($V17&gt;CZ$6,$V17&lt;=DA$6),+$U17,0)</f>
        <v>0</v>
      </c>
      <c r="DB17" s="87" t="n">
        <f aca="false">IF(AND($V17&gt;DA$6,$V17&lt;=DB$6),+$U17,0)</f>
        <v>0</v>
      </c>
      <c r="DC17" s="87" t="n">
        <f aca="false">IF(AND($V17&gt;DB$6,$V17&lt;=DC$6),+$U17,0)</f>
        <v>0</v>
      </c>
      <c r="DD17" s="87" t="n">
        <f aca="false">IF(AND($V17&gt;DC$6,$V17&lt;=DD$6),+$U17,0)</f>
        <v>0</v>
      </c>
      <c r="DE17" s="87" t="n">
        <f aca="false">IF(AND($V17&gt;DD$6,$V17&lt;=DE$6),+$U17,0)</f>
        <v>0</v>
      </c>
      <c r="DF17" s="87" t="n">
        <f aca="false">IF(AND($V17&gt;DE$6,$V17&lt;=DF$6),+$U17,0)</f>
        <v>0</v>
      </c>
      <c r="DG17" s="87" t="n">
        <f aca="false">IF(AND($V17&gt;DF$6,$V17&lt;=DG$6),+$U17,0)</f>
        <v>0</v>
      </c>
      <c r="DH17" s="87" t="n">
        <f aca="false">IF(AND($V17&gt;DG$6,$V17&lt;=DH$6),+$U17,0)</f>
        <v>0</v>
      </c>
      <c r="DI17" s="87" t="n">
        <f aca="false">IF(AND($V17&gt;DH$6,$V17&lt;=DI$6),+$U17,0)</f>
        <v>0</v>
      </c>
      <c r="DJ17" s="87" t="n">
        <f aca="false">IF(AND($V17&gt;DI$6,$V17&lt;=DJ$6),+$U17,0)</f>
        <v>0</v>
      </c>
      <c r="DK17" s="87" t="n">
        <f aca="false">IF(AND($V17&gt;DJ$6,$V17&lt;=DK$6),+$U17,0)</f>
        <v>0</v>
      </c>
      <c r="DL17" s="87" t="n">
        <f aca="false">IF(AND($V17&gt;DK$6,$V17&lt;=DL$6),+$U17,0)</f>
        <v>0</v>
      </c>
      <c r="DM17" s="87" t="n">
        <f aca="false">IF(AND($V17&gt;DL$6,$V17&lt;=DM$6),+$U17,0)</f>
        <v>0</v>
      </c>
      <c r="DN17" s="87" t="n">
        <f aca="false">IF(AND($V17&gt;DM$6,$V17&lt;=DN$6),+$U17,0)</f>
        <v>0</v>
      </c>
      <c r="DO17" s="87" t="n">
        <f aca="false">IF(AND($V17&gt;DN$6,$V17&lt;=DO$6),+$U17,0)</f>
        <v>0</v>
      </c>
      <c r="DP17" s="87" t="n">
        <f aca="false">IF(AND($V17&gt;DO$6,$V17&lt;=DP$6),+$U17,0)</f>
        <v>0</v>
      </c>
      <c r="DQ17" s="87" t="n">
        <f aca="false">IF(AND($V17&gt;DP$6,$V17&lt;=DQ$6),+$U17,0)</f>
        <v>0</v>
      </c>
      <c r="DR17" s="87" t="n">
        <f aca="false">IF(AND($V17&gt;DQ$6,$V17&lt;=DR$6),+$U17,0)</f>
        <v>0</v>
      </c>
      <c r="DS17" s="87" t="n">
        <f aca="false">IF(AND($V17&gt;DR$6,$V17&lt;=DS$6),+$U17,0)</f>
        <v>0</v>
      </c>
      <c r="DT17" s="87" t="n">
        <f aca="false">IF(AND($V17&gt;DS$6,$V17&lt;=DT$6),+$U17,0)</f>
        <v>0</v>
      </c>
      <c r="DU17" s="87" t="n">
        <f aca="false">IF(AND($V17&gt;DT$6,$V17&lt;=DU$6),+$U17,0)</f>
        <v>0</v>
      </c>
      <c r="DV17" s="87" t="n">
        <f aca="false">IF(AND($V17&gt;DU$6,$V17&lt;=DV$6),+$U17,0)</f>
        <v>0</v>
      </c>
      <c r="DW17" s="87" t="n">
        <f aca="false">IF(AND($V17&gt;DV$6,$V17&lt;=DW$6),+$U17,0)</f>
        <v>0</v>
      </c>
      <c r="DX17" s="87" t="n">
        <f aca="false">IF(AND($V17&gt;DW$6,$V17&lt;=DX$6),+$U17,0)</f>
        <v>0</v>
      </c>
      <c r="DY17" s="87" t="n">
        <f aca="false">IF(AND($V17&gt;DX$6,$V17&lt;=DY$6),+$U17,0)</f>
        <v>0</v>
      </c>
      <c r="DZ17" s="87" t="n">
        <f aca="false">IF(AND($V17&gt;DY$6,$V17&lt;=DZ$6),+$U17,0)</f>
        <v>0</v>
      </c>
      <c r="EA17" s="87" t="n">
        <f aca="false">IF(AND($V17&gt;DZ$6,$V17&lt;=EA$6),+$U17,0)</f>
        <v>0</v>
      </c>
      <c r="EB17" s="87" t="n">
        <f aca="false">IF(AND($V17&gt;EA$6,$V17&lt;=EB$6),+$U17,0)</f>
        <v>0</v>
      </c>
      <c r="EC17" s="87" t="n">
        <f aca="false">IF(AND($V17&gt;EB$6,$V17&lt;=EC$6),+$U17,0)</f>
        <v>0</v>
      </c>
      <c r="ED17" s="87" t="n">
        <f aca="false">IF(AND($V17&gt;EC$6,$V17&lt;=ED$6),+$U17,0)</f>
        <v>0</v>
      </c>
      <c r="EE17" s="87" t="n">
        <f aca="false">IF(AND($V17&gt;ED$6,$V17&lt;=EE$6),+$U17,0)</f>
        <v>0</v>
      </c>
      <c r="EF17" s="87" t="n">
        <f aca="false">IF(AND($V17&gt;EE$6,$V17&lt;=EF$6),+$U17,0)</f>
        <v>0</v>
      </c>
      <c r="EG17" s="87" t="n">
        <f aca="false">IF(AND($V17&gt;EF$6,$V17&lt;=EG$6),+$U17,0)</f>
        <v>0</v>
      </c>
      <c r="EH17" s="87" t="n">
        <f aca="false">IF(AND($V17&gt;EG$6,$V17&lt;=EH$6),+$U17,0)</f>
        <v>0</v>
      </c>
      <c r="EI17" s="87" t="n">
        <f aca="false">IF(AND($V17&gt;EH$6,$V17&lt;=EI$6),+$U17,0)</f>
        <v>0</v>
      </c>
      <c r="EJ17" s="87" t="n">
        <f aca="false">IF(AND($V17&gt;EI$6,$V17&lt;=EJ$6),+$U17,0)</f>
        <v>0</v>
      </c>
      <c r="EK17" s="87" t="n">
        <f aca="false">IF(AND($V17&gt;EJ$6,$V17&lt;=EK$6),+$U17,0)</f>
        <v>0</v>
      </c>
      <c r="EL17" s="87" t="n">
        <f aca="false">IF(AND($V17&gt;EK$6,$V17&lt;=EL$6),+$U17,0)</f>
        <v>0</v>
      </c>
      <c r="EM17" s="87" t="n">
        <f aca="false">IF(AND($V17&gt;EL$6,$V17&lt;=EN$6),+$U17,0)</f>
        <v>0</v>
      </c>
      <c r="EN17" s="87"/>
      <c r="EO17" s="65" t="n">
        <f aca="false">SUM($AI17:$EN17)</f>
        <v>25</v>
      </c>
      <c r="EP17" s="65" t="n">
        <f aca="false">+EO17-U17</f>
        <v>0</v>
      </c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  <c r="IW17" s="87"/>
    </row>
    <row r="18" customFormat="false" ht="12.75" hidden="false" customHeight="false" outlineLevel="0" collapsed="false">
      <c r="A18" s="205" t="n">
        <v>1</v>
      </c>
      <c r="B18" s="97" t="s">
        <v>260</v>
      </c>
      <c r="C18" s="97" t="s">
        <v>257</v>
      </c>
      <c r="D18" s="186" t="s">
        <v>280</v>
      </c>
      <c r="E18" s="37" t="s">
        <v>428</v>
      </c>
      <c r="F18" s="99" t="n">
        <v>37134</v>
      </c>
      <c r="G18" s="37" t="s">
        <v>459</v>
      </c>
      <c r="H18" s="37"/>
      <c r="I18" s="100" t="n">
        <v>140</v>
      </c>
      <c r="J18" s="37" t="s">
        <v>189</v>
      </c>
      <c r="L18" s="39" t="s">
        <v>460</v>
      </c>
      <c r="M18" s="39" t="s">
        <v>284</v>
      </c>
      <c r="N18" s="39" t="s">
        <v>293</v>
      </c>
      <c r="O18" s="35" t="s">
        <v>461</v>
      </c>
      <c r="P18" s="127" t="s">
        <v>287</v>
      </c>
      <c r="Q18" s="127" t="s">
        <v>287</v>
      </c>
      <c r="R18" s="127" t="s">
        <v>287</v>
      </c>
      <c r="S18" s="206" t="n">
        <v>358</v>
      </c>
      <c r="T18" s="127" t="s">
        <v>288</v>
      </c>
      <c r="U18" s="55" t="n">
        <f aca="false">IF($T18="USD",+$S18,VLOOKUP($T18,$T$1:$U$5,2)*$S18)</f>
        <v>358</v>
      </c>
      <c r="V18" s="108" t="n">
        <v>38883</v>
      </c>
      <c r="Z18" s="64" t="n">
        <v>37057</v>
      </c>
      <c r="AA18" s="208" t="e">
        <f aca="false">SUM(#REF!)</f>
        <v>#REF!</v>
      </c>
      <c r="AB18" s="209"/>
      <c r="AC18" s="209" t="n">
        <f aca="false">0.0025/2</f>
        <v>0.00125</v>
      </c>
      <c r="AD18" s="210" t="e">
        <f aca="false">+AC18+AB18*#REF!+AA18*#REF!</f>
        <v>#REF!</v>
      </c>
      <c r="AE18" s="211"/>
      <c r="AH18" s="13" t="n">
        <v>22.603779472628</v>
      </c>
      <c r="AI18" s="118" t="n">
        <v>21.88</v>
      </c>
      <c r="AJ18" s="13" t="n">
        <v>21.1609850382049</v>
      </c>
      <c r="AK18" s="13" t="n">
        <v>22.603779472628</v>
      </c>
      <c r="AL18" s="13" t="n">
        <v>21.8823822554165</v>
      </c>
      <c r="AM18" s="13" t="n">
        <v>21.8823822554165</v>
      </c>
      <c r="AN18" s="13" t="n">
        <v>21.8823822554165</v>
      </c>
      <c r="AO18" s="13" t="n">
        <v>21.8823822554165</v>
      </c>
      <c r="AP18" s="13" t="n">
        <v>21.8823822554165</v>
      </c>
      <c r="AQ18" s="13" t="n">
        <v>21.8823822554165</v>
      </c>
      <c r="AR18" s="13" t="n">
        <v>21.8823822554165</v>
      </c>
      <c r="AS18" s="13" t="n">
        <v>22.122847994487</v>
      </c>
      <c r="AT18" s="13" t="n">
        <v>22.122847994487</v>
      </c>
      <c r="AU18" s="13" t="n">
        <v>21.8823822554165</v>
      </c>
      <c r="AV18" s="13" t="n">
        <v>21.641916516346</v>
      </c>
      <c r="AW18" s="13" t="n">
        <v>22.122847994487</v>
      </c>
      <c r="AX18" s="13" t="n">
        <v>22.122847994487</v>
      </c>
      <c r="AY18" s="13" t="n">
        <v>21.8823822554165</v>
      </c>
      <c r="AZ18" s="13" t="n">
        <v>21.641916516346</v>
      </c>
      <c r="BA18" s="13" t="n">
        <v>22.122847994487</v>
      </c>
      <c r="BB18" s="87" t="n">
        <f aca="false">IF(AND($V18&gt;BA$6,$V18&lt;=BB$6),+$U18,0)</f>
        <v>0</v>
      </c>
      <c r="BC18" s="87" t="n">
        <f aca="false">IF(AND($V18&gt;BB$6,$V18&lt;=BC$6),+$U18,0)</f>
        <v>0</v>
      </c>
      <c r="BD18" s="87" t="n">
        <f aca="false">IF(AND($V18&gt;BC$6,$V18&lt;=BD$6),+$U18,0)</f>
        <v>0</v>
      </c>
      <c r="BE18" s="87" t="n">
        <f aca="false">IF(AND($V18&gt;BD$6,$V18&lt;=BE$6),+$U18,0)</f>
        <v>0</v>
      </c>
      <c r="BF18" s="87" t="n">
        <f aca="false">IF(AND($V18&gt;BE$6,$V18&lt;=BF$6),+$U18,0)</f>
        <v>0</v>
      </c>
      <c r="BG18" s="87" t="n">
        <f aca="false">IF(AND($V18&gt;BF$6,$V18&lt;=BG$6),+$U18,0)</f>
        <v>0</v>
      </c>
      <c r="BH18" s="87" t="n">
        <f aca="false">IF(AND($V18&gt;BG$6,$V18&lt;=BH$6),+$U18,0)</f>
        <v>0</v>
      </c>
      <c r="BI18" s="87" t="n">
        <f aca="false">IF(AND($V18&gt;BH$6,$V18&lt;=BI$6),+$U18,0)</f>
        <v>0</v>
      </c>
      <c r="BJ18" s="87" t="n">
        <f aca="false">IF(AND($V18&gt;BI$6,$V18&lt;=BJ$6),+$U18,0)</f>
        <v>0</v>
      </c>
      <c r="BK18" s="87" t="n">
        <f aca="false">IF(AND($V18&gt;BJ$6,$V18&lt;=BK$6),+$U18,0)</f>
        <v>0</v>
      </c>
      <c r="BL18" s="87" t="n">
        <f aca="false">IF(AND($V18&gt;BK$6,$V18&lt;=BL$6),+$U18,0)</f>
        <v>0</v>
      </c>
      <c r="BM18" s="87" t="n">
        <f aca="false">IF(AND($V18&gt;BL$6,$V18&lt;=BM$6),+$U18,0)</f>
        <v>0</v>
      </c>
      <c r="BN18" s="87" t="n">
        <f aca="false">IF(AND($V18&gt;BM$6,$V18&lt;=BN$6),+$U18,0)</f>
        <v>0</v>
      </c>
      <c r="BO18" s="87" t="n">
        <f aca="false">IF(AND($V18&gt;BN$6,$V18&lt;=BO$6),+$U18,0)</f>
        <v>0</v>
      </c>
      <c r="BP18" s="87" t="n">
        <f aca="false">IF(AND($V18&gt;BO$6,$V18&lt;=BP$6),+$U18,0)</f>
        <v>0</v>
      </c>
      <c r="BQ18" s="87" t="n">
        <f aca="false">IF(AND($V18&gt;BP$6,$V18&lt;=BQ$6),+$U18,0)</f>
        <v>0</v>
      </c>
      <c r="BR18" s="87" t="n">
        <f aca="false">IF(AND($V18&gt;BQ$6,$V18&lt;=BR$6),+$U18,0)</f>
        <v>0</v>
      </c>
      <c r="BS18" s="87" t="n">
        <f aca="false">IF(AND($V18&gt;BR$6,$V18&lt;=BS$6),+$U18,0)</f>
        <v>0</v>
      </c>
      <c r="BT18" s="87" t="n">
        <f aca="false">IF(AND($V18&gt;BS$6,$V18&lt;=BT$6),+$U18,0)</f>
        <v>0</v>
      </c>
      <c r="BU18" s="87" t="n">
        <f aca="false">IF(AND($V18&gt;BT$6,$V18&lt;=BU$6),+$U18,0)</f>
        <v>0</v>
      </c>
      <c r="BV18" s="87" t="n">
        <f aca="false">IF(AND($V18&gt;BU$6,$V18&lt;=BV$6),+$U18,0)</f>
        <v>0</v>
      </c>
      <c r="BW18" s="87" t="n">
        <f aca="false">IF(AND($V18&gt;BV$6,$V18&lt;=BW$6),+$U18,0)</f>
        <v>0</v>
      </c>
      <c r="BX18" s="87" t="n">
        <f aca="false">IF(AND($V18&gt;BW$6,$V18&lt;=BX$6),+$U18,0)</f>
        <v>0</v>
      </c>
      <c r="BY18" s="87" t="n">
        <f aca="false">IF(AND($V18&gt;BX$6,$V18&lt;=BY$6),+$U18,0)</f>
        <v>0</v>
      </c>
      <c r="BZ18" s="87" t="n">
        <f aca="false">IF(AND($V18&gt;BY$6,$V18&lt;=BZ$6),+$U18,0)</f>
        <v>0</v>
      </c>
      <c r="CA18" s="87" t="n">
        <f aca="false">IF(AND($V18&gt;BZ$6,$V18&lt;=CA$6),+$U18,0)</f>
        <v>0</v>
      </c>
      <c r="CB18" s="87" t="n">
        <f aca="false">IF(AND($V18&gt;CA$6,$V18&lt;=CB$6),+$U18,0)</f>
        <v>0</v>
      </c>
      <c r="CC18" s="87" t="n">
        <f aca="false">IF(AND($V18&gt;CB$6,$V18&lt;=CC$6),+$U18,0)</f>
        <v>0</v>
      </c>
      <c r="CD18" s="87" t="n">
        <f aca="false">IF(AND($V18&gt;CC$6,$V18&lt;=CD$6),+$U18,0)</f>
        <v>0</v>
      </c>
      <c r="CE18" s="87" t="n">
        <f aca="false">IF(AND($V18&gt;CD$6,$V18&lt;=CE$6),+$U18,0)</f>
        <v>0</v>
      </c>
      <c r="CF18" s="87" t="n">
        <f aca="false">IF(AND($V18&gt;CE$6,$V18&lt;=CF$6),+$U18,0)</f>
        <v>0</v>
      </c>
      <c r="CG18" s="87" t="n">
        <f aca="false">IF(AND($V18&gt;CF$6,$V18&lt;=CG$6),+$U18,0)</f>
        <v>0</v>
      </c>
      <c r="CH18" s="87" t="n">
        <f aca="false">IF(AND($V18&gt;CG$6,$V18&lt;=CH$6),+$U18,0)</f>
        <v>0</v>
      </c>
      <c r="CI18" s="87" t="n">
        <f aca="false">IF(AND($V18&gt;CH$6,$V18&lt;=CI$6),+$U18,0)</f>
        <v>0</v>
      </c>
      <c r="CJ18" s="87" t="n">
        <f aca="false">IF(AND($V18&gt;CI$6,$V18&lt;=CJ$6),+$U18,0)</f>
        <v>0</v>
      </c>
      <c r="CK18" s="87" t="n">
        <f aca="false">IF(AND($V18&gt;CJ$6,$V18&lt;=CK$6),+$U18,0)</f>
        <v>0</v>
      </c>
      <c r="CL18" s="87" t="n">
        <f aca="false">IF(AND($V18&gt;CK$6,$V18&lt;=CL$6),+$U18,0)</f>
        <v>0</v>
      </c>
      <c r="CM18" s="87" t="n">
        <f aca="false">IF(AND($V18&gt;CL$6,$V18&lt;=CM$6),+$U18,0)</f>
        <v>0</v>
      </c>
      <c r="CN18" s="87" t="n">
        <f aca="false">IF(AND($V18&gt;CM$6,$V18&lt;=CN$6),+$U18,0)</f>
        <v>0</v>
      </c>
      <c r="CO18" s="87" t="n">
        <f aca="false">IF(AND($V18&gt;CN$6,$V18&lt;=CO$6),+$U18,0)</f>
        <v>0</v>
      </c>
      <c r="CP18" s="87" t="n">
        <f aca="false">IF(AND($V18&gt;CO$6,$V18&lt;=CP$6),+$U18,0)</f>
        <v>0</v>
      </c>
      <c r="CQ18" s="87" t="n">
        <f aca="false">IF(AND($V18&gt;CP$6,$V18&lt;=CQ$6),+$U18,0)</f>
        <v>0</v>
      </c>
      <c r="CR18" s="87" t="n">
        <f aca="false">IF(AND($V18&gt;CQ$6,$V18&lt;=CR$6),+$U18,0)</f>
        <v>0</v>
      </c>
      <c r="CS18" s="87" t="n">
        <f aca="false">IF(AND($V18&gt;CR$6,$V18&lt;=CS$6),+$U18,0)</f>
        <v>0</v>
      </c>
      <c r="CT18" s="87" t="n">
        <f aca="false">IF(AND($V18&gt;CS$6,$V18&lt;=CT$6),+$U18,0)</f>
        <v>0</v>
      </c>
      <c r="CU18" s="87" t="n">
        <f aca="false">IF(AND($V18&gt;CT$6,$V18&lt;=CU$6),+$U18,0)</f>
        <v>0</v>
      </c>
      <c r="CV18" s="87" t="n">
        <f aca="false">IF(AND($V18&gt;CU$6,$V18&lt;=CV$6),+$U18,0)</f>
        <v>0</v>
      </c>
      <c r="CW18" s="87" t="n">
        <f aca="false">IF(AND($V18&gt;CV$6,$V18&lt;=CW$6),+$U18,0)</f>
        <v>0</v>
      </c>
      <c r="CX18" s="87" t="n">
        <f aca="false">IF(AND($V18&gt;CW$6,$V18&lt;=CX$6),+$U18,0)</f>
        <v>0</v>
      </c>
      <c r="CY18" s="87" t="n">
        <f aca="false">IF(AND($V18&gt;CX$6,$V18&lt;=CY$6),+$U18,0)</f>
        <v>0</v>
      </c>
      <c r="CZ18" s="87" t="n">
        <f aca="false">IF(AND($V18&gt;CY$6,$V18&lt;=CZ$6),+$U18,0)</f>
        <v>0</v>
      </c>
      <c r="DA18" s="87" t="n">
        <f aca="false">IF(AND($V18&gt;CZ$6,$V18&lt;=DA$6),+$U18,0)</f>
        <v>0</v>
      </c>
      <c r="DB18" s="87" t="n">
        <f aca="false">IF(AND($V18&gt;DA$6,$V18&lt;=DB$6),+$U18,0)</f>
        <v>0</v>
      </c>
      <c r="DC18" s="87" t="n">
        <f aca="false">IF(AND($V18&gt;DB$6,$V18&lt;=DC$6),+$U18,0)</f>
        <v>0</v>
      </c>
      <c r="DD18" s="87" t="n">
        <f aca="false">IF(AND($V18&gt;DC$6,$V18&lt;=DD$6),+$U18,0)</f>
        <v>0</v>
      </c>
      <c r="DE18" s="87" t="n">
        <f aca="false">IF(AND($V18&gt;DD$6,$V18&lt;=DE$6),+$U18,0)</f>
        <v>0</v>
      </c>
      <c r="DF18" s="87" t="n">
        <f aca="false">IF(AND($V18&gt;DE$6,$V18&lt;=DF$6),+$U18,0)</f>
        <v>0</v>
      </c>
      <c r="DG18" s="87" t="n">
        <f aca="false">IF(AND($V18&gt;DF$6,$V18&lt;=DG$6),+$U18,0)</f>
        <v>0</v>
      </c>
      <c r="DH18" s="87" t="n">
        <f aca="false">IF(AND($V18&gt;DG$6,$V18&lt;=DH$6),+$U18,0)</f>
        <v>0</v>
      </c>
      <c r="DI18" s="87" t="n">
        <f aca="false">IF(AND($V18&gt;DH$6,$V18&lt;=DI$6),+$U18,0)</f>
        <v>0</v>
      </c>
      <c r="DJ18" s="87" t="n">
        <f aca="false">IF(AND($V18&gt;DI$6,$V18&lt;=DJ$6),+$U18,0)</f>
        <v>0</v>
      </c>
      <c r="DK18" s="87" t="n">
        <f aca="false">IF(AND($V18&gt;DJ$6,$V18&lt;=DK$6),+$U18,0)</f>
        <v>0</v>
      </c>
      <c r="DL18" s="87" t="n">
        <f aca="false">IF(AND($V18&gt;DK$6,$V18&lt;=DL$6),+$U18,0)</f>
        <v>0</v>
      </c>
      <c r="DM18" s="87" t="n">
        <f aca="false">IF(AND($V18&gt;DL$6,$V18&lt;=DM$6),+$U18,0)</f>
        <v>0</v>
      </c>
      <c r="DN18" s="87" t="n">
        <f aca="false">IF(AND($V18&gt;DM$6,$V18&lt;=DN$6),+$U18,0)</f>
        <v>0</v>
      </c>
      <c r="DO18" s="87" t="n">
        <f aca="false">IF(AND($V18&gt;DN$6,$V18&lt;=DO$6),+$U18,0)</f>
        <v>0</v>
      </c>
      <c r="DP18" s="87" t="n">
        <f aca="false">IF(AND($V18&gt;DO$6,$V18&lt;=DP$6),+$U18,0)</f>
        <v>0</v>
      </c>
      <c r="DQ18" s="87" t="n">
        <f aca="false">IF(AND($V18&gt;DP$6,$V18&lt;=DQ$6),+$U18,0)</f>
        <v>0</v>
      </c>
      <c r="DR18" s="87" t="n">
        <f aca="false">IF(AND($V18&gt;DQ$6,$V18&lt;=DR$6),+$U18,0)</f>
        <v>0</v>
      </c>
      <c r="DS18" s="87" t="n">
        <f aca="false">IF(AND($V18&gt;DR$6,$V18&lt;=DS$6),+$U18,0)</f>
        <v>0</v>
      </c>
      <c r="DT18" s="87" t="n">
        <f aca="false">IF(AND($V18&gt;DS$6,$V18&lt;=DT$6),+$U18,0)</f>
        <v>0</v>
      </c>
      <c r="DU18" s="87" t="n">
        <f aca="false">IF(AND($V18&gt;DT$6,$V18&lt;=DU$6),+$U18,0)</f>
        <v>0</v>
      </c>
      <c r="DV18" s="87" t="n">
        <f aca="false">IF(AND($V18&gt;DU$6,$V18&lt;=DV$6),+$U18,0)</f>
        <v>0</v>
      </c>
      <c r="DW18" s="87" t="n">
        <f aca="false">IF(AND($V18&gt;DV$6,$V18&lt;=DW$6),+$U18,0)</f>
        <v>0</v>
      </c>
      <c r="DX18" s="87" t="n">
        <f aca="false">IF(AND($V18&gt;DW$6,$V18&lt;=DX$6),+$U18,0)</f>
        <v>0</v>
      </c>
      <c r="DY18" s="87" t="n">
        <f aca="false">IF(AND($V18&gt;DX$6,$V18&lt;=DY$6),+$U18,0)</f>
        <v>0</v>
      </c>
      <c r="DZ18" s="87" t="n">
        <f aca="false">IF(AND($V18&gt;DY$6,$V18&lt;=DZ$6),+$U18,0)</f>
        <v>0</v>
      </c>
      <c r="EA18" s="87" t="n">
        <f aca="false">IF(AND($V18&gt;DZ$6,$V18&lt;=EA$6),+$U18,0)</f>
        <v>0</v>
      </c>
      <c r="EB18" s="87" t="n">
        <f aca="false">IF(AND($V18&gt;EA$6,$V18&lt;=EB$6),+$U18,0)</f>
        <v>0</v>
      </c>
      <c r="EC18" s="87" t="n">
        <f aca="false">IF(AND($V18&gt;EB$6,$V18&lt;=EC$6),+$U18,0)</f>
        <v>0</v>
      </c>
      <c r="ED18" s="87" t="n">
        <f aca="false">IF(AND($V18&gt;EC$6,$V18&lt;=ED$6),+$U18,0)</f>
        <v>0</v>
      </c>
      <c r="EE18" s="87" t="n">
        <f aca="false">IF(AND($V18&gt;ED$6,$V18&lt;=EE$6),+$U18,0)</f>
        <v>0</v>
      </c>
      <c r="EF18" s="87" t="n">
        <f aca="false">IF(AND($V18&gt;EE$6,$V18&lt;=EF$6),+$U18,0)</f>
        <v>0</v>
      </c>
      <c r="EG18" s="87" t="n">
        <f aca="false">IF(AND($V18&gt;EF$6,$V18&lt;=EG$6),+$U18,0)</f>
        <v>0</v>
      </c>
      <c r="EH18" s="87" t="n">
        <f aca="false">IF(AND($V18&gt;EG$6,$V18&lt;=EH$6),+$U18,0)</f>
        <v>0</v>
      </c>
      <c r="EI18" s="87" t="n">
        <f aca="false">IF(AND($V18&gt;EH$6,$V18&lt;=EI$6),+$U18,0)</f>
        <v>0</v>
      </c>
      <c r="EJ18" s="87" t="n">
        <f aca="false">IF(AND($V18&gt;EI$6,$V18&lt;=EJ$6),+$U18,0)</f>
        <v>0</v>
      </c>
      <c r="EK18" s="87" t="n">
        <f aca="false">IF(AND($V18&gt;EJ$6,$V18&lt;=EK$6),+$U18,0)</f>
        <v>0</v>
      </c>
      <c r="EL18" s="87" t="n">
        <f aca="false">IF(AND($V18&gt;EK$6,$V18&lt;=EL$6),+$U18,0)</f>
        <v>0</v>
      </c>
      <c r="EM18" s="87" t="n">
        <f aca="false">IF(AND($V18&gt;EL$6,$V18&lt;=EN$6),+$U18,0)</f>
        <v>0</v>
      </c>
      <c r="EO18" s="65" t="n">
        <f aca="false">SUM($BB18:$EN18)</f>
        <v>0</v>
      </c>
      <c r="EP18" s="65" t="n">
        <f aca="false">+EO18-U18</f>
        <v>-358</v>
      </c>
    </row>
    <row r="19" customFormat="false" ht="12.75" hidden="false" customHeight="false" outlineLevel="0" collapsed="false">
      <c r="A19" s="205" t="n">
        <v>1.5</v>
      </c>
      <c r="B19" s="97" t="s">
        <v>260</v>
      </c>
      <c r="C19" s="97" t="s">
        <v>256</v>
      </c>
      <c r="D19" s="186" t="s">
        <v>280</v>
      </c>
      <c r="E19" s="38" t="s">
        <v>431</v>
      </c>
      <c r="F19" s="212" t="n">
        <v>37187</v>
      </c>
      <c r="G19" s="38"/>
      <c r="H19" s="38"/>
      <c r="I19" s="88" t="n">
        <v>140</v>
      </c>
      <c r="J19" s="38" t="s">
        <v>190</v>
      </c>
      <c r="K19" s="89" t="s">
        <v>462</v>
      </c>
      <c r="L19" s="89" t="s">
        <v>463</v>
      </c>
      <c r="M19" s="39" t="s">
        <v>284</v>
      </c>
      <c r="N19" s="39" t="s">
        <v>452</v>
      </c>
      <c r="O19" s="35" t="s">
        <v>464</v>
      </c>
      <c r="P19" s="127" t="s">
        <v>287</v>
      </c>
      <c r="Q19" s="127" t="s">
        <v>287</v>
      </c>
      <c r="R19" s="127" t="s">
        <v>287</v>
      </c>
      <c r="S19" s="213" t="n">
        <v>31.298384</v>
      </c>
      <c r="T19" s="127" t="s">
        <v>288</v>
      </c>
      <c r="U19" s="55" t="n">
        <f aca="false">IF($T19="USD",+$S19,VLOOKUP($T19,$T$1:$U$5,2)*$S19)</f>
        <v>31.298384</v>
      </c>
      <c r="V19" s="214" t="n">
        <v>37580</v>
      </c>
      <c r="X19" s="215" t="s">
        <v>443</v>
      </c>
      <c r="Y19" s="217" t="n">
        <v>0.18</v>
      </c>
      <c r="Z19" s="94" t="n">
        <v>36979</v>
      </c>
      <c r="AA19" s="219" t="e">
        <f aca="false">SUM(#REF!)</f>
        <v>#REF!</v>
      </c>
      <c r="AB19" s="219" t="n">
        <v>0.15</v>
      </c>
      <c r="AC19" s="219" t="n">
        <v>0.0004</v>
      </c>
      <c r="AD19" s="211" t="e">
        <f aca="false">+AC19+AB19*#REF!+AA19*#REF!</f>
        <v>#REF!</v>
      </c>
      <c r="AE19" s="211"/>
      <c r="AF19" s="87"/>
      <c r="AG19" s="87"/>
      <c r="AH19" s="87"/>
      <c r="AI19" s="87" t="n">
        <f aca="false">IF($V19&gt;AH$6,IF($V19&lt;=AI$6,$U19,0),0)</f>
        <v>0</v>
      </c>
      <c r="AJ19" s="87" t="n">
        <f aca="false">IF(AND($V19&gt;AI$6,$V19&lt;=AJ$6),+$U19,0)</f>
        <v>0</v>
      </c>
      <c r="AK19" s="87" t="n">
        <f aca="false">IF(AND($V19&gt;AJ$6,$V19&lt;=AK$6),+$U19,0)</f>
        <v>0</v>
      </c>
      <c r="AL19" s="87" t="n">
        <f aca="false">IF(AND($V19&gt;AK$6,$V19&lt;=AL$6),+$U19,0)</f>
        <v>0</v>
      </c>
      <c r="AM19" s="87" t="n">
        <f aca="false">IF(AND($V19&gt;AL$6,$V19&lt;=AM$6),+$U19,0)</f>
        <v>31.298384</v>
      </c>
      <c r="AN19" s="87" t="n">
        <f aca="false">IF(AND($V19&gt;AM$6,$V19&lt;=AN$6),+$U19,0)</f>
        <v>0</v>
      </c>
      <c r="AO19" s="87" t="n">
        <f aca="false">IF(AND($V19&gt;AN$6,$V19&lt;=AO$6),+$U19,0)</f>
        <v>0</v>
      </c>
      <c r="AP19" s="87" t="n">
        <f aca="false">IF(AND($V19&gt;AO$6,$V19&lt;=AP$6),+$U19,0)</f>
        <v>0</v>
      </c>
      <c r="AQ19" s="87" t="n">
        <f aca="false">IF(AND($V19&gt;AP$6,$V19&lt;=AQ$6),+$U19,0)</f>
        <v>0</v>
      </c>
      <c r="AR19" s="87" t="n">
        <f aca="false">IF(AND($V19&gt;AQ$6,$V19&lt;=AR$6),+$U19,0)</f>
        <v>0</v>
      </c>
      <c r="AS19" s="87" t="n">
        <f aca="false">IF(AND($V19&gt;AR$6,$V19&lt;=AS$6),+$U19,0)</f>
        <v>0</v>
      </c>
      <c r="AT19" s="87" t="n">
        <f aca="false">IF(AND($V19&gt;AS$6,$V19&lt;=AT$6),+$U19,0)</f>
        <v>0</v>
      </c>
      <c r="AU19" s="87" t="n">
        <f aca="false">IF(AND($V19&gt;AT$6,$V19&lt;=AU$6),+$U19,0)</f>
        <v>0</v>
      </c>
      <c r="AV19" s="87" t="n">
        <f aca="false">IF(AND($V19&gt;AU$6,$V19&lt;=AV$6),+$U19,0)</f>
        <v>0</v>
      </c>
      <c r="AW19" s="87" t="n">
        <f aca="false">IF(AND($V19&gt;AV$6,$V19&lt;=AW$6),+$U19,0)</f>
        <v>0</v>
      </c>
      <c r="AX19" s="87" t="n">
        <f aca="false">IF(AND($V19&gt;AW$6,$V19&lt;=AX$6),+$U19,0)</f>
        <v>0</v>
      </c>
      <c r="AY19" s="87" t="n">
        <f aca="false">IF(AND($V19&gt;AX$6,$V19&lt;=AY$6),+$U19,0)</f>
        <v>0</v>
      </c>
      <c r="AZ19" s="87" t="n">
        <f aca="false">IF(AND($V19&gt;AY$6,$V19&lt;=AZ$6),+$U19,0)</f>
        <v>0</v>
      </c>
      <c r="BA19" s="87" t="n">
        <f aca="false">IF(AND($V19&gt;AZ$6,$V19&lt;=BA$6),+$U19,0)</f>
        <v>0</v>
      </c>
      <c r="BB19" s="87" t="n">
        <f aca="false">IF(AND($V19&gt;BA$6,$V19&lt;=BB$6),+$U19,0)</f>
        <v>0</v>
      </c>
      <c r="BC19" s="87" t="n">
        <f aca="false">IF(AND($V19&gt;BB$6,$V19&lt;=BC$6),+$U19,0)</f>
        <v>0</v>
      </c>
      <c r="BD19" s="87" t="n">
        <f aca="false">IF(AND($V19&gt;BC$6,$V19&lt;=BD$6),+$U19,0)</f>
        <v>0</v>
      </c>
      <c r="BE19" s="87" t="n">
        <f aca="false">IF(AND($V19&gt;BD$6,$V19&lt;=BE$6),+$U19,0)</f>
        <v>0</v>
      </c>
      <c r="BF19" s="87" t="n">
        <f aca="false">IF(AND($V19&gt;BE$6,$V19&lt;=BF$6),+$U19,0)</f>
        <v>0</v>
      </c>
      <c r="BG19" s="87" t="n">
        <f aca="false">IF(AND($V19&gt;BF$6,$V19&lt;=BG$6),+$U19,0)</f>
        <v>0</v>
      </c>
      <c r="BH19" s="87" t="n">
        <f aca="false">IF(AND($V19&gt;BG$6,$V19&lt;=BH$6),+$U19,0)</f>
        <v>0</v>
      </c>
      <c r="BI19" s="87" t="n">
        <f aca="false">IF(AND($V19&gt;BH$6,$V19&lt;=BI$6),+$U19,0)</f>
        <v>0</v>
      </c>
      <c r="BJ19" s="87" t="n">
        <f aca="false">IF(AND($V19&gt;BI$6,$V19&lt;=BJ$6),+$U19,0)</f>
        <v>0</v>
      </c>
      <c r="BK19" s="87" t="n">
        <f aca="false">IF(AND($V19&gt;BJ$6,$V19&lt;=BK$6),+$U19,0)</f>
        <v>0</v>
      </c>
      <c r="BL19" s="87" t="n">
        <f aca="false">IF(AND($V19&gt;BK$6,$V19&lt;=BL$6),+$U19,0)</f>
        <v>0</v>
      </c>
      <c r="BM19" s="87" t="n">
        <f aca="false">IF(AND($V19&gt;BL$6,$V19&lt;=BM$6),+$U19,0)</f>
        <v>0</v>
      </c>
      <c r="BN19" s="87" t="n">
        <f aca="false">IF(AND($V19&gt;BM$6,$V19&lt;=BN$6),+$U19,0)</f>
        <v>0</v>
      </c>
      <c r="BO19" s="87" t="n">
        <f aca="false">IF(AND($V19&gt;BN$6,$V19&lt;=BO$6),+$U19,0)</f>
        <v>0</v>
      </c>
      <c r="BP19" s="87" t="n">
        <f aca="false">IF(AND($V19&gt;BO$6,$V19&lt;=BP$6),+$U19,0)</f>
        <v>0</v>
      </c>
      <c r="BQ19" s="87" t="n">
        <f aca="false">IF(AND($V19&gt;BP$6,$V19&lt;=BQ$6),+$U19,0)</f>
        <v>0</v>
      </c>
      <c r="BR19" s="87" t="n">
        <f aca="false">IF(AND($V19&gt;BQ$6,$V19&lt;=BR$6),+$U19,0)</f>
        <v>0</v>
      </c>
      <c r="BS19" s="87" t="n">
        <f aca="false">IF(AND($V19&gt;BR$6,$V19&lt;=BS$6),+$U19,0)</f>
        <v>0</v>
      </c>
      <c r="BT19" s="87" t="n">
        <f aca="false">IF(AND($V19&gt;BS$6,$V19&lt;=BT$6),+$U19,0)</f>
        <v>0</v>
      </c>
      <c r="BU19" s="87" t="n">
        <f aca="false">IF(AND($V19&gt;BT$6,$V19&lt;=BU$6),+$U19,0)</f>
        <v>0</v>
      </c>
      <c r="BV19" s="87" t="n">
        <f aca="false">IF(AND($V19&gt;BU$6,$V19&lt;=BV$6),+$U19,0)</f>
        <v>0</v>
      </c>
      <c r="BW19" s="87" t="n">
        <f aca="false">IF(AND($V19&gt;BV$6,$V19&lt;=BW$6),+$U19,0)</f>
        <v>0</v>
      </c>
      <c r="BX19" s="87" t="n">
        <f aca="false">IF(AND($V19&gt;BW$6,$V19&lt;=BX$6),+$U19,0)</f>
        <v>0</v>
      </c>
      <c r="BY19" s="87" t="n">
        <f aca="false">IF(AND($V19&gt;BX$6,$V19&lt;=BY$6),+$U19,0)</f>
        <v>0</v>
      </c>
      <c r="BZ19" s="87" t="n">
        <f aca="false">IF(AND($V19&gt;BY$6,$V19&lt;=BZ$6),+$U19,0)</f>
        <v>0</v>
      </c>
      <c r="CA19" s="87" t="n">
        <f aca="false">IF(AND($V19&gt;BZ$6,$V19&lt;=CA$6),+$U19,0)</f>
        <v>0</v>
      </c>
      <c r="CB19" s="87" t="n">
        <f aca="false">IF(AND($V19&gt;CA$6,$V19&lt;=CB$6),+$U19,0)</f>
        <v>0</v>
      </c>
      <c r="CC19" s="87" t="n">
        <f aca="false">IF(AND($V19&gt;CB$6,$V19&lt;=CC$6),+$U19,0)</f>
        <v>0</v>
      </c>
      <c r="CD19" s="87" t="n">
        <f aca="false">IF(AND($V19&gt;CC$6,$V19&lt;=CD$6),+$U19,0)</f>
        <v>0</v>
      </c>
      <c r="CE19" s="87" t="n">
        <f aca="false">IF(AND($V19&gt;CD$6,$V19&lt;=CE$6),+$U19,0)</f>
        <v>0</v>
      </c>
      <c r="CF19" s="87" t="n">
        <f aca="false">IF(AND($V19&gt;CE$6,$V19&lt;=CF$6),+$U19,0)</f>
        <v>0</v>
      </c>
      <c r="CG19" s="87" t="n">
        <f aca="false">IF(AND($V19&gt;CF$6,$V19&lt;=CG$6),+$U19,0)</f>
        <v>0</v>
      </c>
      <c r="CH19" s="87" t="n">
        <f aca="false">IF(AND($V19&gt;CG$6,$V19&lt;=CH$6),+$U19,0)</f>
        <v>0</v>
      </c>
      <c r="CI19" s="87" t="n">
        <f aca="false">IF(AND($V19&gt;CH$6,$V19&lt;=CI$6),+$U19,0)</f>
        <v>0</v>
      </c>
      <c r="CJ19" s="87" t="n">
        <f aca="false">IF(AND($V19&gt;CI$6,$V19&lt;=CJ$6),+$U19,0)</f>
        <v>0</v>
      </c>
      <c r="CK19" s="87" t="n">
        <f aca="false">IF(AND($V19&gt;CJ$6,$V19&lt;=CK$6),+$U19,0)</f>
        <v>0</v>
      </c>
      <c r="CL19" s="87" t="n">
        <f aca="false">IF(AND($V19&gt;CK$6,$V19&lt;=CL$6),+$U19,0)</f>
        <v>0</v>
      </c>
      <c r="CM19" s="87" t="n">
        <f aca="false">IF(AND($V19&gt;CL$6,$V19&lt;=CM$6),+$U19,0)</f>
        <v>0</v>
      </c>
      <c r="CN19" s="87" t="n">
        <f aca="false">IF(AND($V19&gt;CM$6,$V19&lt;=CN$6),+$U19,0)</f>
        <v>0</v>
      </c>
      <c r="CO19" s="87" t="n">
        <f aca="false">IF(AND($V19&gt;CN$6,$V19&lt;=CO$6),+$U19,0)</f>
        <v>0</v>
      </c>
      <c r="CP19" s="87" t="n">
        <f aca="false">IF(AND($V19&gt;CO$6,$V19&lt;=CP$6),+$U19,0)</f>
        <v>0</v>
      </c>
      <c r="CQ19" s="87" t="n">
        <f aca="false">IF(AND($V19&gt;CP$6,$V19&lt;=CQ$6),+$U19,0)</f>
        <v>0</v>
      </c>
      <c r="CR19" s="87" t="n">
        <f aca="false">IF(AND($V19&gt;CQ$6,$V19&lt;=CR$6),+$U19,0)</f>
        <v>0</v>
      </c>
      <c r="CS19" s="87" t="n">
        <f aca="false">IF(AND($V19&gt;CR$6,$V19&lt;=CS$6),+$U19,0)</f>
        <v>0</v>
      </c>
      <c r="CT19" s="87" t="n">
        <f aca="false">IF(AND($V19&gt;CS$6,$V19&lt;=CT$6),+$U19,0)</f>
        <v>0</v>
      </c>
      <c r="CU19" s="87" t="n">
        <f aca="false">IF(AND($V19&gt;CT$6,$V19&lt;=CU$6),+$U19,0)</f>
        <v>0</v>
      </c>
      <c r="CV19" s="87" t="n">
        <f aca="false">IF(AND($V19&gt;CU$6,$V19&lt;=CV$6),+$U19,0)</f>
        <v>0</v>
      </c>
      <c r="CW19" s="87" t="n">
        <f aca="false">IF(AND($V19&gt;CV$6,$V19&lt;=CW$6),+$U19,0)</f>
        <v>0</v>
      </c>
      <c r="CX19" s="87" t="n">
        <f aca="false">IF(AND($V19&gt;CW$6,$V19&lt;=CX$6),+$U19,0)</f>
        <v>0</v>
      </c>
      <c r="CY19" s="87" t="n">
        <f aca="false">IF(AND($V19&gt;CX$6,$V19&lt;=CY$6),+$U19,0)</f>
        <v>0</v>
      </c>
      <c r="CZ19" s="87" t="n">
        <f aca="false">IF(AND($V19&gt;CY$6,$V19&lt;=CZ$6),+$U19,0)</f>
        <v>0</v>
      </c>
      <c r="DA19" s="87" t="n">
        <f aca="false">IF(AND($V19&gt;CZ$6,$V19&lt;=DA$6),+$U19,0)</f>
        <v>0</v>
      </c>
      <c r="DB19" s="87" t="n">
        <f aca="false">IF(AND($V19&gt;DA$6,$V19&lt;=DB$6),+$U19,0)</f>
        <v>0</v>
      </c>
      <c r="DC19" s="87" t="n">
        <f aca="false">IF(AND($V19&gt;DB$6,$V19&lt;=DC$6),+$U19,0)</f>
        <v>0</v>
      </c>
      <c r="DD19" s="87" t="n">
        <f aca="false">IF(AND($V19&gt;DC$6,$V19&lt;=DD$6),+$U19,0)</f>
        <v>0</v>
      </c>
      <c r="DE19" s="87" t="n">
        <f aca="false">IF(AND($V19&gt;DD$6,$V19&lt;=DE$6),+$U19,0)</f>
        <v>0</v>
      </c>
      <c r="DF19" s="87" t="n">
        <f aca="false">IF(AND($V19&gt;DE$6,$V19&lt;=DF$6),+$U19,0)</f>
        <v>0</v>
      </c>
      <c r="DG19" s="87" t="n">
        <f aca="false">IF(AND($V19&gt;DF$6,$V19&lt;=DG$6),+$U19,0)</f>
        <v>0</v>
      </c>
      <c r="DH19" s="87" t="n">
        <f aca="false">IF(AND($V19&gt;DG$6,$V19&lt;=DH$6),+$U19,0)</f>
        <v>0</v>
      </c>
      <c r="DI19" s="87" t="n">
        <f aca="false">IF(AND($V19&gt;DH$6,$V19&lt;=DI$6),+$U19,0)</f>
        <v>0</v>
      </c>
      <c r="DJ19" s="87" t="n">
        <f aca="false">IF(AND($V19&gt;DI$6,$V19&lt;=DJ$6),+$U19,0)</f>
        <v>0</v>
      </c>
      <c r="DK19" s="87" t="n">
        <f aca="false">IF(AND($V19&gt;DJ$6,$V19&lt;=DK$6),+$U19,0)</f>
        <v>0</v>
      </c>
      <c r="DL19" s="87" t="n">
        <f aca="false">IF(AND($V19&gt;DK$6,$V19&lt;=DL$6),+$U19,0)</f>
        <v>0</v>
      </c>
      <c r="DM19" s="87" t="n">
        <f aca="false">IF(AND($V19&gt;DL$6,$V19&lt;=DM$6),+$U19,0)</f>
        <v>0</v>
      </c>
      <c r="DN19" s="87" t="n">
        <f aca="false">IF(AND($V19&gt;DM$6,$V19&lt;=DN$6),+$U19,0)</f>
        <v>0</v>
      </c>
      <c r="DO19" s="87" t="n">
        <f aca="false">IF(AND($V19&gt;DN$6,$V19&lt;=DO$6),+$U19,0)</f>
        <v>0</v>
      </c>
      <c r="DP19" s="87" t="n">
        <f aca="false">IF(AND($V19&gt;DO$6,$V19&lt;=DP$6),+$U19,0)</f>
        <v>0</v>
      </c>
      <c r="DQ19" s="87" t="n">
        <f aca="false">IF(AND($V19&gt;DP$6,$V19&lt;=DQ$6),+$U19,0)</f>
        <v>0</v>
      </c>
      <c r="DR19" s="87" t="n">
        <f aca="false">IF(AND($V19&gt;DQ$6,$V19&lt;=DR$6),+$U19,0)</f>
        <v>0</v>
      </c>
      <c r="DS19" s="87" t="n">
        <f aca="false">IF(AND($V19&gt;DR$6,$V19&lt;=DS$6),+$U19,0)</f>
        <v>0</v>
      </c>
      <c r="DT19" s="87" t="n">
        <f aca="false">IF(AND($V19&gt;DS$6,$V19&lt;=DT$6),+$U19,0)</f>
        <v>0</v>
      </c>
      <c r="DU19" s="87" t="n">
        <f aca="false">IF(AND($V19&gt;DT$6,$V19&lt;=DU$6),+$U19,0)</f>
        <v>0</v>
      </c>
      <c r="DV19" s="87" t="n">
        <f aca="false">IF(AND($V19&gt;DU$6,$V19&lt;=DV$6),+$U19,0)</f>
        <v>0</v>
      </c>
      <c r="DW19" s="87" t="n">
        <f aca="false">IF(AND($V19&gt;DV$6,$V19&lt;=DW$6),+$U19,0)</f>
        <v>0</v>
      </c>
      <c r="DX19" s="87" t="n">
        <f aca="false">IF(AND($V19&gt;DW$6,$V19&lt;=DX$6),+$U19,0)</f>
        <v>0</v>
      </c>
      <c r="DY19" s="87" t="n">
        <f aca="false">IF(AND($V19&gt;DX$6,$V19&lt;=DY$6),+$U19,0)</f>
        <v>0</v>
      </c>
      <c r="DZ19" s="87" t="n">
        <f aca="false">IF(AND($V19&gt;DY$6,$V19&lt;=DZ$6),+$U19,0)</f>
        <v>0</v>
      </c>
      <c r="EA19" s="87" t="n">
        <f aca="false">IF(AND($V19&gt;DZ$6,$V19&lt;=EA$6),+$U19,0)</f>
        <v>0</v>
      </c>
      <c r="EB19" s="87" t="n">
        <f aca="false">IF(AND($V19&gt;EA$6,$V19&lt;=EB$6),+$U19,0)</f>
        <v>0</v>
      </c>
      <c r="EC19" s="87" t="n">
        <f aca="false">IF(AND($V19&gt;EB$6,$V19&lt;=EC$6),+$U19,0)</f>
        <v>0</v>
      </c>
      <c r="ED19" s="87" t="n">
        <f aca="false">IF(AND($V19&gt;EC$6,$V19&lt;=ED$6),+$U19,0)</f>
        <v>0</v>
      </c>
      <c r="EE19" s="87" t="n">
        <f aca="false">IF(AND($V19&gt;ED$6,$V19&lt;=EE$6),+$U19,0)</f>
        <v>0</v>
      </c>
      <c r="EF19" s="87" t="n">
        <f aca="false">IF(AND($V19&gt;EE$6,$V19&lt;=EF$6),+$U19,0)</f>
        <v>0</v>
      </c>
      <c r="EG19" s="87" t="n">
        <f aca="false">IF(AND($V19&gt;EF$6,$V19&lt;=EG$6),+$U19,0)</f>
        <v>0</v>
      </c>
      <c r="EH19" s="87" t="n">
        <f aca="false">IF(AND($V19&gt;EG$6,$V19&lt;=EH$6),+$U19,0)</f>
        <v>0</v>
      </c>
      <c r="EI19" s="87" t="n">
        <f aca="false">IF(AND($V19&gt;EH$6,$V19&lt;=EI$6),+$U19,0)</f>
        <v>0</v>
      </c>
      <c r="EJ19" s="87" t="n">
        <f aca="false">IF(AND($V19&gt;EI$6,$V19&lt;=EJ$6),+$U19,0)</f>
        <v>0</v>
      </c>
      <c r="EK19" s="87" t="n">
        <f aca="false">IF(AND($V19&gt;EJ$6,$V19&lt;=EK$6),+$U19,0)</f>
        <v>0</v>
      </c>
      <c r="EL19" s="87" t="n">
        <f aca="false">IF(AND($V19&gt;EK$6,$V19&lt;=EL$6),+$U19,0)</f>
        <v>0</v>
      </c>
      <c r="EM19" s="87" t="n">
        <f aca="false">IF(AND($V19&gt;EL$6,$V19&lt;=EN$6),+$U19,0)</f>
        <v>0</v>
      </c>
      <c r="EN19" s="87"/>
      <c r="EO19" s="65" t="n">
        <f aca="false">SUM($AI19:$EN19)</f>
        <v>31.298384</v>
      </c>
      <c r="EP19" s="65" t="n">
        <f aca="false">+EO19-U19</f>
        <v>0</v>
      </c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  <c r="IW19" s="87"/>
    </row>
    <row r="20" customFormat="false" ht="12.75" hidden="false" customHeight="false" outlineLevel="0" collapsed="false">
      <c r="A20" s="205" t="n">
        <v>1.5</v>
      </c>
      <c r="B20" s="97" t="s">
        <v>260</v>
      </c>
      <c r="C20" s="97" t="s">
        <v>256</v>
      </c>
      <c r="D20" s="186" t="s">
        <v>280</v>
      </c>
      <c r="E20" s="38" t="s">
        <v>431</v>
      </c>
      <c r="F20" s="212" t="n">
        <v>37187</v>
      </c>
      <c r="G20" s="38"/>
      <c r="H20" s="38"/>
      <c r="I20" s="88" t="n">
        <v>140</v>
      </c>
      <c r="J20" s="38" t="s">
        <v>191</v>
      </c>
      <c r="K20" s="89" t="s">
        <v>465</v>
      </c>
      <c r="L20" s="89" t="s">
        <v>466</v>
      </c>
      <c r="M20" s="39" t="s">
        <v>284</v>
      </c>
      <c r="N20" s="39" t="s">
        <v>452</v>
      </c>
      <c r="O20" s="35" t="s">
        <v>464</v>
      </c>
      <c r="P20" s="127" t="s">
        <v>287</v>
      </c>
      <c r="Q20" s="127" t="s">
        <v>287</v>
      </c>
      <c r="R20" s="127" t="s">
        <v>287</v>
      </c>
      <c r="S20" s="213" t="n">
        <v>115.192873</v>
      </c>
      <c r="T20" s="127" t="s">
        <v>288</v>
      </c>
      <c r="U20" s="55" t="n">
        <f aca="false">IF($T20="USD",+$S20,VLOOKUP($T20,$T$1:$U$5,2)*$S20)</f>
        <v>115.192873</v>
      </c>
      <c r="V20" s="214" t="n">
        <v>37580</v>
      </c>
      <c r="X20" s="215" t="s">
        <v>443</v>
      </c>
      <c r="Y20" s="217" t="n">
        <v>0.3</v>
      </c>
      <c r="Z20" s="94" t="n">
        <v>36979</v>
      </c>
      <c r="AA20" s="219" t="e">
        <f aca="false">SUM(#REF!)</f>
        <v>#REF!</v>
      </c>
      <c r="AB20" s="219" t="n">
        <v>0.15</v>
      </c>
      <c r="AC20" s="219" t="n">
        <v>0.0004</v>
      </c>
      <c r="AD20" s="211" t="e">
        <f aca="false">+AC20+AB20*#REF!+AA20*#REF!</f>
        <v>#REF!</v>
      </c>
      <c r="AE20" s="211"/>
      <c r="AF20" s="87"/>
      <c r="AG20" s="87"/>
      <c r="AH20" s="87"/>
      <c r="AI20" s="87" t="n">
        <f aca="false">IF($V20&gt;AH$6,IF($V20&lt;=AI$6,$U20,0),0)</f>
        <v>0</v>
      </c>
      <c r="AJ20" s="87" t="n">
        <f aca="false">IF(AND($V20&gt;AI$6,$V20&lt;=AJ$6),+$U20,0)</f>
        <v>0</v>
      </c>
      <c r="AK20" s="87" t="n">
        <f aca="false">IF(AND($V20&gt;AJ$6,$V20&lt;=AK$6),+$U20,0)</f>
        <v>0</v>
      </c>
      <c r="AL20" s="87" t="n">
        <f aca="false">IF(AND($V20&gt;AK$6,$V20&lt;=AL$6),+$U20,0)</f>
        <v>0</v>
      </c>
      <c r="AM20" s="87" t="n">
        <f aca="false">IF(AND($V20&gt;AL$6,$V20&lt;=AM$6),+$U20,0)</f>
        <v>115.192873</v>
      </c>
      <c r="AN20" s="87" t="n">
        <f aca="false">IF(AND($V20&gt;AM$6,$V20&lt;=AN$6),+$U20,0)</f>
        <v>0</v>
      </c>
      <c r="AO20" s="87" t="n">
        <f aca="false">IF(AND($V20&gt;AN$6,$V20&lt;=AO$6),+$U20,0)</f>
        <v>0</v>
      </c>
      <c r="AP20" s="87" t="n">
        <f aca="false">IF(AND($V20&gt;AO$6,$V20&lt;=AP$6),+$U20,0)</f>
        <v>0</v>
      </c>
      <c r="AQ20" s="87" t="n">
        <f aca="false">IF(AND($V20&gt;AP$6,$V20&lt;=AQ$6),+$U20,0)</f>
        <v>0</v>
      </c>
      <c r="AR20" s="87" t="n">
        <f aca="false">IF(AND($V20&gt;AQ$6,$V20&lt;=AR$6),+$U20,0)</f>
        <v>0</v>
      </c>
      <c r="AS20" s="87" t="n">
        <f aca="false">IF(AND($V20&gt;AR$6,$V20&lt;=AS$6),+$U20,0)</f>
        <v>0</v>
      </c>
      <c r="AT20" s="87" t="n">
        <f aca="false">IF(AND($V20&gt;AS$6,$V20&lt;=AT$6),+$U20,0)</f>
        <v>0</v>
      </c>
      <c r="AU20" s="87" t="n">
        <f aca="false">IF(AND($V20&gt;AT$6,$V20&lt;=AU$6),+$U20,0)</f>
        <v>0</v>
      </c>
      <c r="AV20" s="87" t="n">
        <f aca="false">IF(AND($V20&gt;AU$6,$V20&lt;=AV$6),+$U20,0)</f>
        <v>0</v>
      </c>
      <c r="AW20" s="87" t="n">
        <f aca="false">IF(AND($V20&gt;AV$6,$V20&lt;=AW$6),+$U20,0)</f>
        <v>0</v>
      </c>
      <c r="AX20" s="87" t="n">
        <f aca="false">IF(AND($V20&gt;AW$6,$V20&lt;=AX$6),+$U20,0)</f>
        <v>0</v>
      </c>
      <c r="AY20" s="87" t="n">
        <f aca="false">IF(AND($V20&gt;AX$6,$V20&lt;=AY$6),+$U20,0)</f>
        <v>0</v>
      </c>
      <c r="AZ20" s="87" t="n">
        <f aca="false">IF(AND($V20&gt;AY$6,$V20&lt;=AZ$6),+$U20,0)</f>
        <v>0</v>
      </c>
      <c r="BA20" s="87" t="n">
        <f aca="false">IF(AND($V20&gt;AZ$6,$V20&lt;=BA$6),+$U20,0)</f>
        <v>0</v>
      </c>
      <c r="BB20" s="87" t="n">
        <f aca="false">IF(AND($V20&gt;BA$6,$V20&lt;=BB$6),+$U20,0)</f>
        <v>0</v>
      </c>
      <c r="BC20" s="87" t="n">
        <f aca="false">IF(AND($V20&gt;BB$6,$V20&lt;=BC$6),+$U20,0)</f>
        <v>0</v>
      </c>
      <c r="BD20" s="87" t="n">
        <f aca="false">IF(AND($V20&gt;BC$6,$V20&lt;=BD$6),+$U20,0)</f>
        <v>0</v>
      </c>
      <c r="BE20" s="87" t="n">
        <f aca="false">IF(AND($V20&gt;BD$6,$V20&lt;=BE$6),+$U20,0)</f>
        <v>0</v>
      </c>
      <c r="BF20" s="87" t="n">
        <f aca="false">IF(AND($V20&gt;BE$6,$V20&lt;=BF$6),+$U20,0)</f>
        <v>0</v>
      </c>
      <c r="BG20" s="87" t="n">
        <f aca="false">IF(AND($V20&gt;BF$6,$V20&lt;=BG$6),+$U20,0)</f>
        <v>0</v>
      </c>
      <c r="BH20" s="87" t="n">
        <f aca="false">IF(AND($V20&gt;BG$6,$V20&lt;=BH$6),+$U20,0)</f>
        <v>0</v>
      </c>
      <c r="BI20" s="87" t="n">
        <f aca="false">IF(AND($V20&gt;BH$6,$V20&lt;=BI$6),+$U20,0)</f>
        <v>0</v>
      </c>
      <c r="BJ20" s="87" t="n">
        <f aca="false">IF(AND($V20&gt;BI$6,$V20&lt;=BJ$6),+$U20,0)</f>
        <v>0</v>
      </c>
      <c r="BK20" s="87" t="n">
        <f aca="false">IF(AND($V20&gt;BJ$6,$V20&lt;=BK$6),+$U20,0)</f>
        <v>0</v>
      </c>
      <c r="BL20" s="87" t="n">
        <f aca="false">IF(AND($V20&gt;BK$6,$V20&lt;=BL$6),+$U20,0)</f>
        <v>0</v>
      </c>
      <c r="BM20" s="87" t="n">
        <f aca="false">IF(AND($V20&gt;BL$6,$V20&lt;=BM$6),+$U20,0)</f>
        <v>0</v>
      </c>
      <c r="BN20" s="87" t="n">
        <f aca="false">IF(AND($V20&gt;BM$6,$V20&lt;=BN$6),+$U20,0)</f>
        <v>0</v>
      </c>
      <c r="BO20" s="87" t="n">
        <f aca="false">IF(AND($V20&gt;BN$6,$V20&lt;=BO$6),+$U20,0)</f>
        <v>0</v>
      </c>
      <c r="BP20" s="87" t="n">
        <f aca="false">IF(AND($V20&gt;BO$6,$V20&lt;=BP$6),+$U20,0)</f>
        <v>0</v>
      </c>
      <c r="BQ20" s="87" t="n">
        <f aca="false">IF(AND($V20&gt;BP$6,$V20&lt;=BQ$6),+$U20,0)</f>
        <v>0</v>
      </c>
      <c r="BR20" s="87" t="n">
        <f aca="false">IF(AND($V20&gt;BQ$6,$V20&lt;=BR$6),+$U20,0)</f>
        <v>0</v>
      </c>
      <c r="BS20" s="87" t="n">
        <f aca="false">IF(AND($V20&gt;BR$6,$V20&lt;=BS$6),+$U20,0)</f>
        <v>0</v>
      </c>
      <c r="BT20" s="87" t="n">
        <f aca="false">IF(AND($V20&gt;BS$6,$V20&lt;=BT$6),+$U20,0)</f>
        <v>0</v>
      </c>
      <c r="BU20" s="87" t="n">
        <f aca="false">IF(AND($V20&gt;BT$6,$V20&lt;=BU$6),+$U20,0)</f>
        <v>0</v>
      </c>
      <c r="BV20" s="87" t="n">
        <f aca="false">IF(AND($V20&gt;BU$6,$V20&lt;=BV$6),+$U20,0)</f>
        <v>0</v>
      </c>
      <c r="BW20" s="87" t="n">
        <f aca="false">IF(AND($V20&gt;BV$6,$V20&lt;=BW$6),+$U20,0)</f>
        <v>0</v>
      </c>
      <c r="BX20" s="87" t="n">
        <f aca="false">IF(AND($V20&gt;BW$6,$V20&lt;=BX$6),+$U20,0)</f>
        <v>0</v>
      </c>
      <c r="BY20" s="87" t="n">
        <f aca="false">IF(AND($V20&gt;BX$6,$V20&lt;=BY$6),+$U20,0)</f>
        <v>0</v>
      </c>
      <c r="BZ20" s="87" t="n">
        <f aca="false">IF(AND($V20&gt;BY$6,$V20&lt;=BZ$6),+$U20,0)</f>
        <v>0</v>
      </c>
      <c r="CA20" s="87" t="n">
        <f aca="false">IF(AND($V20&gt;BZ$6,$V20&lt;=CA$6),+$U20,0)</f>
        <v>0</v>
      </c>
      <c r="CB20" s="87" t="n">
        <f aca="false">IF(AND($V20&gt;CA$6,$V20&lt;=CB$6),+$U20,0)</f>
        <v>0</v>
      </c>
      <c r="CC20" s="87" t="n">
        <f aca="false">IF(AND($V20&gt;CB$6,$V20&lt;=CC$6),+$U20,0)</f>
        <v>0</v>
      </c>
      <c r="CD20" s="87" t="n">
        <f aca="false">IF(AND($V20&gt;CC$6,$V20&lt;=CD$6),+$U20,0)</f>
        <v>0</v>
      </c>
      <c r="CE20" s="87" t="n">
        <f aca="false">IF(AND($V20&gt;CD$6,$V20&lt;=CE$6),+$U20,0)</f>
        <v>0</v>
      </c>
      <c r="CF20" s="87" t="n">
        <f aca="false">IF(AND($V20&gt;CE$6,$V20&lt;=CF$6),+$U20,0)</f>
        <v>0</v>
      </c>
      <c r="CG20" s="87" t="n">
        <f aca="false">IF(AND($V20&gt;CF$6,$V20&lt;=CG$6),+$U20,0)</f>
        <v>0</v>
      </c>
      <c r="CH20" s="87" t="n">
        <f aca="false">IF(AND($V20&gt;CG$6,$V20&lt;=CH$6),+$U20,0)</f>
        <v>0</v>
      </c>
      <c r="CI20" s="87" t="n">
        <f aca="false">IF(AND($V20&gt;CH$6,$V20&lt;=CI$6),+$U20,0)</f>
        <v>0</v>
      </c>
      <c r="CJ20" s="87" t="n">
        <f aca="false">IF(AND($V20&gt;CI$6,$V20&lt;=CJ$6),+$U20,0)</f>
        <v>0</v>
      </c>
      <c r="CK20" s="87" t="n">
        <f aca="false">IF(AND($V20&gt;CJ$6,$V20&lt;=CK$6),+$U20,0)</f>
        <v>0</v>
      </c>
      <c r="CL20" s="87" t="n">
        <f aca="false">IF(AND($V20&gt;CK$6,$V20&lt;=CL$6),+$U20,0)</f>
        <v>0</v>
      </c>
      <c r="CM20" s="87" t="n">
        <f aca="false">IF(AND($V20&gt;CL$6,$V20&lt;=CM$6),+$U20,0)</f>
        <v>0</v>
      </c>
      <c r="CN20" s="87" t="n">
        <f aca="false">IF(AND($V20&gt;CM$6,$V20&lt;=CN$6),+$U20,0)</f>
        <v>0</v>
      </c>
      <c r="CO20" s="87" t="n">
        <f aca="false">IF(AND($V20&gt;CN$6,$V20&lt;=CO$6),+$U20,0)</f>
        <v>0</v>
      </c>
      <c r="CP20" s="87" t="n">
        <f aca="false">IF(AND($V20&gt;CO$6,$V20&lt;=CP$6),+$U20,0)</f>
        <v>0</v>
      </c>
      <c r="CQ20" s="87" t="n">
        <f aca="false">IF(AND($V20&gt;CP$6,$V20&lt;=CQ$6),+$U20,0)</f>
        <v>0</v>
      </c>
      <c r="CR20" s="87" t="n">
        <f aca="false">IF(AND($V20&gt;CQ$6,$V20&lt;=CR$6),+$U20,0)</f>
        <v>0</v>
      </c>
      <c r="CS20" s="87" t="n">
        <f aca="false">IF(AND($V20&gt;CR$6,$V20&lt;=CS$6),+$U20,0)</f>
        <v>0</v>
      </c>
      <c r="CT20" s="87" t="n">
        <f aca="false">IF(AND($V20&gt;CS$6,$V20&lt;=CT$6),+$U20,0)</f>
        <v>0</v>
      </c>
      <c r="CU20" s="87" t="n">
        <f aca="false">IF(AND($V20&gt;CT$6,$V20&lt;=CU$6),+$U20,0)</f>
        <v>0</v>
      </c>
      <c r="CV20" s="87" t="n">
        <f aca="false">IF(AND($V20&gt;CU$6,$V20&lt;=CV$6),+$U20,0)</f>
        <v>0</v>
      </c>
      <c r="CW20" s="87" t="n">
        <f aca="false">IF(AND($V20&gt;CV$6,$V20&lt;=CW$6),+$U20,0)</f>
        <v>0</v>
      </c>
      <c r="CX20" s="87" t="n">
        <f aca="false">IF(AND($V20&gt;CW$6,$V20&lt;=CX$6),+$U20,0)</f>
        <v>0</v>
      </c>
      <c r="CY20" s="87" t="n">
        <f aca="false">IF(AND($V20&gt;CX$6,$V20&lt;=CY$6),+$U20,0)</f>
        <v>0</v>
      </c>
      <c r="CZ20" s="87" t="n">
        <f aca="false">IF(AND($V20&gt;CY$6,$V20&lt;=CZ$6),+$U20,0)</f>
        <v>0</v>
      </c>
      <c r="DA20" s="87" t="n">
        <f aca="false">IF(AND($V20&gt;CZ$6,$V20&lt;=DA$6),+$U20,0)</f>
        <v>0</v>
      </c>
      <c r="DB20" s="87" t="n">
        <f aca="false">IF(AND($V20&gt;DA$6,$V20&lt;=DB$6),+$U20,0)</f>
        <v>0</v>
      </c>
      <c r="DC20" s="87" t="n">
        <f aca="false">IF(AND($V20&gt;DB$6,$V20&lt;=DC$6),+$U20,0)</f>
        <v>0</v>
      </c>
      <c r="DD20" s="87" t="n">
        <f aca="false">IF(AND($V20&gt;DC$6,$V20&lt;=DD$6),+$U20,0)</f>
        <v>0</v>
      </c>
      <c r="DE20" s="87" t="n">
        <f aca="false">IF(AND($V20&gt;DD$6,$V20&lt;=DE$6),+$U20,0)</f>
        <v>0</v>
      </c>
      <c r="DF20" s="87" t="n">
        <f aca="false">IF(AND($V20&gt;DE$6,$V20&lt;=DF$6),+$U20,0)</f>
        <v>0</v>
      </c>
      <c r="DG20" s="87" t="n">
        <f aca="false">IF(AND($V20&gt;DF$6,$V20&lt;=DG$6),+$U20,0)</f>
        <v>0</v>
      </c>
      <c r="DH20" s="87" t="n">
        <f aca="false">IF(AND($V20&gt;DG$6,$V20&lt;=DH$6),+$U20,0)</f>
        <v>0</v>
      </c>
      <c r="DI20" s="87" t="n">
        <f aca="false">IF(AND($V20&gt;DH$6,$V20&lt;=DI$6),+$U20,0)</f>
        <v>0</v>
      </c>
      <c r="DJ20" s="87" t="n">
        <f aca="false">IF(AND($V20&gt;DI$6,$V20&lt;=DJ$6),+$U20,0)</f>
        <v>0</v>
      </c>
      <c r="DK20" s="87" t="n">
        <f aca="false">IF(AND($V20&gt;DJ$6,$V20&lt;=DK$6),+$U20,0)</f>
        <v>0</v>
      </c>
      <c r="DL20" s="87" t="n">
        <f aca="false">IF(AND($V20&gt;DK$6,$V20&lt;=DL$6),+$U20,0)</f>
        <v>0</v>
      </c>
      <c r="DM20" s="87" t="n">
        <f aca="false">IF(AND($V20&gt;DL$6,$V20&lt;=DM$6),+$U20,0)</f>
        <v>0</v>
      </c>
      <c r="DN20" s="87" t="n">
        <f aca="false">IF(AND($V20&gt;DM$6,$V20&lt;=DN$6),+$U20,0)</f>
        <v>0</v>
      </c>
      <c r="DO20" s="87" t="n">
        <f aca="false">IF(AND($V20&gt;DN$6,$V20&lt;=DO$6),+$U20,0)</f>
        <v>0</v>
      </c>
      <c r="DP20" s="87" t="n">
        <f aca="false">IF(AND($V20&gt;DO$6,$V20&lt;=DP$6),+$U20,0)</f>
        <v>0</v>
      </c>
      <c r="DQ20" s="87" t="n">
        <f aca="false">IF(AND($V20&gt;DP$6,$V20&lt;=DQ$6),+$U20,0)</f>
        <v>0</v>
      </c>
      <c r="DR20" s="87" t="n">
        <f aca="false">IF(AND($V20&gt;DQ$6,$V20&lt;=DR$6),+$U20,0)</f>
        <v>0</v>
      </c>
      <c r="DS20" s="87" t="n">
        <f aca="false">IF(AND($V20&gt;DR$6,$V20&lt;=DS$6),+$U20,0)</f>
        <v>0</v>
      </c>
      <c r="DT20" s="87" t="n">
        <f aca="false">IF(AND($V20&gt;DS$6,$V20&lt;=DT$6),+$U20,0)</f>
        <v>0</v>
      </c>
      <c r="DU20" s="87" t="n">
        <f aca="false">IF(AND($V20&gt;DT$6,$V20&lt;=DU$6),+$U20,0)</f>
        <v>0</v>
      </c>
      <c r="DV20" s="87" t="n">
        <f aca="false">IF(AND($V20&gt;DU$6,$V20&lt;=DV$6),+$U20,0)</f>
        <v>0</v>
      </c>
      <c r="DW20" s="87" t="n">
        <f aca="false">IF(AND($V20&gt;DV$6,$V20&lt;=DW$6),+$U20,0)</f>
        <v>0</v>
      </c>
      <c r="DX20" s="87" t="n">
        <f aca="false">IF(AND($V20&gt;DW$6,$V20&lt;=DX$6),+$U20,0)</f>
        <v>0</v>
      </c>
      <c r="DY20" s="87" t="n">
        <f aca="false">IF(AND($V20&gt;DX$6,$V20&lt;=DY$6),+$U20,0)</f>
        <v>0</v>
      </c>
      <c r="DZ20" s="87" t="n">
        <f aca="false">IF(AND($V20&gt;DY$6,$V20&lt;=DZ$6),+$U20,0)</f>
        <v>0</v>
      </c>
      <c r="EA20" s="87" t="n">
        <f aca="false">IF(AND($V20&gt;DZ$6,$V20&lt;=EA$6),+$U20,0)</f>
        <v>0</v>
      </c>
      <c r="EB20" s="87" t="n">
        <f aca="false">IF(AND($V20&gt;EA$6,$V20&lt;=EB$6),+$U20,0)</f>
        <v>0</v>
      </c>
      <c r="EC20" s="87" t="n">
        <f aca="false">IF(AND($V20&gt;EB$6,$V20&lt;=EC$6),+$U20,0)</f>
        <v>0</v>
      </c>
      <c r="ED20" s="87" t="n">
        <f aca="false">IF(AND($V20&gt;EC$6,$V20&lt;=ED$6),+$U20,0)</f>
        <v>0</v>
      </c>
      <c r="EE20" s="87" t="n">
        <f aca="false">IF(AND($V20&gt;ED$6,$V20&lt;=EE$6),+$U20,0)</f>
        <v>0</v>
      </c>
      <c r="EF20" s="87" t="n">
        <f aca="false">IF(AND($V20&gt;EE$6,$V20&lt;=EF$6),+$U20,0)</f>
        <v>0</v>
      </c>
      <c r="EG20" s="87" t="n">
        <f aca="false">IF(AND($V20&gt;EF$6,$V20&lt;=EG$6),+$U20,0)</f>
        <v>0</v>
      </c>
      <c r="EH20" s="87" t="n">
        <f aca="false">IF(AND($V20&gt;EG$6,$V20&lt;=EH$6),+$U20,0)</f>
        <v>0</v>
      </c>
      <c r="EI20" s="87" t="n">
        <f aca="false">IF(AND($V20&gt;EH$6,$V20&lt;=EI$6),+$U20,0)</f>
        <v>0</v>
      </c>
      <c r="EJ20" s="87" t="n">
        <f aca="false">IF(AND($V20&gt;EI$6,$V20&lt;=EJ$6),+$U20,0)</f>
        <v>0</v>
      </c>
      <c r="EK20" s="87" t="n">
        <f aca="false">IF(AND($V20&gt;EJ$6,$V20&lt;=EK$6),+$U20,0)</f>
        <v>0</v>
      </c>
      <c r="EL20" s="87" t="n">
        <f aca="false">IF(AND($V20&gt;EK$6,$V20&lt;=EL$6),+$U20,0)</f>
        <v>0</v>
      </c>
      <c r="EM20" s="87" t="n">
        <f aca="false">IF(AND($V20&gt;EL$6,$V20&lt;=EN$6),+$U20,0)</f>
        <v>0</v>
      </c>
      <c r="EN20" s="87"/>
      <c r="EO20" s="65" t="n">
        <f aca="false">SUM($AI20:$EN20)</f>
        <v>115.192873</v>
      </c>
      <c r="EP20" s="65" t="n">
        <f aca="false">+EO20-U20</f>
        <v>0</v>
      </c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  <c r="IW20" s="87"/>
    </row>
    <row r="21" customFormat="false" ht="12.75" hidden="false" customHeight="false" outlineLevel="0" collapsed="false">
      <c r="A21" s="205" t="n">
        <v>1.5</v>
      </c>
      <c r="B21" s="97" t="s">
        <v>260</v>
      </c>
      <c r="C21" s="97" t="s">
        <v>256</v>
      </c>
      <c r="D21" s="186" t="s">
        <v>280</v>
      </c>
      <c r="E21" s="38" t="s">
        <v>431</v>
      </c>
      <c r="F21" s="212" t="n">
        <v>37187</v>
      </c>
      <c r="G21" s="38"/>
      <c r="H21" s="38"/>
      <c r="I21" s="88" t="n">
        <v>140</v>
      </c>
      <c r="J21" s="38" t="s">
        <v>192</v>
      </c>
      <c r="K21" s="89" t="s">
        <v>465</v>
      </c>
      <c r="L21" s="89" t="s">
        <v>467</v>
      </c>
      <c r="M21" s="39" t="s">
        <v>284</v>
      </c>
      <c r="N21" s="39" t="s">
        <v>452</v>
      </c>
      <c r="O21" s="35" t="s">
        <v>464</v>
      </c>
      <c r="P21" s="127" t="s">
        <v>287</v>
      </c>
      <c r="Q21" s="127" t="s">
        <v>287</v>
      </c>
      <c r="R21" s="127" t="s">
        <v>287</v>
      </c>
      <c r="S21" s="213" t="n">
        <v>38</v>
      </c>
      <c r="T21" s="127" t="s">
        <v>288</v>
      </c>
      <c r="U21" s="55" t="n">
        <f aca="false">IF($T21="USD",+$S21,VLOOKUP($T21,$T$1:$U$5,2)*$S21)</f>
        <v>38</v>
      </c>
      <c r="V21" s="214" t="n">
        <v>37580</v>
      </c>
      <c r="X21" s="215" t="s">
        <v>443</v>
      </c>
      <c r="Y21" s="216"/>
      <c r="Z21" s="94" t="n">
        <v>37056</v>
      </c>
      <c r="AA21" s="219" t="e">
        <f aca="false">SUM(#REF!)</f>
        <v>#REF!</v>
      </c>
      <c r="AB21" s="219" t="n">
        <v>0.15</v>
      </c>
      <c r="AC21" s="219" t="n">
        <v>0.004</v>
      </c>
      <c r="AD21" s="211" t="e">
        <f aca="false">+AC21+AB21*#REF!+AA21*#REF!</f>
        <v>#REF!</v>
      </c>
      <c r="AE21" s="211"/>
      <c r="AF21" s="87"/>
      <c r="AG21" s="87"/>
      <c r="AH21" s="87"/>
      <c r="AI21" s="87" t="n">
        <f aca="false">IF($V21&gt;AH$6,IF($V21&lt;=AI$6,$U21,0),0)</f>
        <v>0</v>
      </c>
      <c r="AJ21" s="87" t="n">
        <f aca="false">IF(AND($V21&gt;AI$6,$V21&lt;=AJ$6),+$U21,0)</f>
        <v>0</v>
      </c>
      <c r="AK21" s="87" t="n">
        <f aca="false">IF(AND($V21&gt;AJ$6,$V21&lt;=AK$6),+$U21,0)</f>
        <v>0</v>
      </c>
      <c r="AL21" s="87" t="n">
        <f aca="false">IF(AND($V21&gt;AK$6,$V21&lt;=AL$6),+$U21,0)</f>
        <v>0</v>
      </c>
      <c r="AM21" s="87" t="n">
        <f aca="false">IF(AND($V21&gt;AL$6,$V21&lt;=AM$6),+$U21,0)</f>
        <v>38</v>
      </c>
      <c r="AN21" s="87" t="n">
        <f aca="false">IF(AND($V21&gt;AM$6,$V21&lt;=AN$6),+$U21,0)</f>
        <v>0</v>
      </c>
      <c r="AO21" s="87" t="n">
        <f aca="false">IF(AND($V21&gt;AN$6,$V21&lt;=AO$6),+$U21,0)</f>
        <v>0</v>
      </c>
      <c r="AP21" s="87" t="n">
        <f aca="false">IF(AND($V21&gt;AO$6,$V21&lt;=AP$6),+$U21,0)</f>
        <v>0</v>
      </c>
      <c r="AQ21" s="87" t="n">
        <f aca="false">IF(AND($V21&gt;AP$6,$V21&lt;=AQ$6),+$U21,0)</f>
        <v>0</v>
      </c>
      <c r="AR21" s="87" t="n">
        <f aca="false">IF(AND($V21&gt;AQ$6,$V21&lt;=AR$6),+$U21,0)</f>
        <v>0</v>
      </c>
      <c r="AS21" s="87" t="n">
        <f aca="false">IF(AND($V21&gt;AR$6,$V21&lt;=AS$6),+$U21,0)</f>
        <v>0</v>
      </c>
      <c r="AT21" s="87" t="n">
        <f aca="false">IF(AND($V21&gt;AS$6,$V21&lt;=AT$6),+$U21,0)</f>
        <v>0</v>
      </c>
      <c r="AU21" s="87" t="n">
        <f aca="false">IF(AND($V21&gt;AT$6,$V21&lt;=AU$6),+$U21,0)</f>
        <v>0</v>
      </c>
      <c r="AV21" s="87" t="n">
        <f aca="false">IF(AND($V21&gt;AU$6,$V21&lt;=AV$6),+$U21,0)</f>
        <v>0</v>
      </c>
      <c r="AW21" s="87" t="n">
        <f aca="false">IF(AND($V21&gt;AV$6,$V21&lt;=AW$6),+$U21,0)</f>
        <v>0</v>
      </c>
      <c r="AX21" s="87" t="n">
        <f aca="false">IF(AND($V21&gt;AW$6,$V21&lt;=AX$6),+$U21,0)</f>
        <v>0</v>
      </c>
      <c r="AY21" s="87" t="n">
        <f aca="false">IF(AND($V21&gt;AX$6,$V21&lt;=AY$6),+$U21,0)</f>
        <v>0</v>
      </c>
      <c r="AZ21" s="87" t="n">
        <f aca="false">IF(AND($V21&gt;AY$6,$V21&lt;=AZ$6),+$U21,0)</f>
        <v>0</v>
      </c>
      <c r="BA21" s="87" t="n">
        <f aca="false">IF(AND($V21&gt;AZ$6,$V21&lt;=BA$6),+$U21,0)</f>
        <v>0</v>
      </c>
      <c r="BB21" s="87" t="n">
        <f aca="false">IF(AND($V21&gt;BA$6,$V21&lt;=BB$6),+$U21,0)</f>
        <v>0</v>
      </c>
      <c r="BC21" s="87" t="n">
        <f aca="false">IF(AND($V21&gt;BB$6,$V21&lt;=BC$6),+$U21,0)</f>
        <v>0</v>
      </c>
      <c r="BD21" s="87" t="n">
        <f aca="false">IF(AND($V21&gt;BC$6,$V21&lt;=BD$6),+$U21,0)</f>
        <v>0</v>
      </c>
      <c r="BE21" s="87" t="n">
        <f aca="false">IF(AND($V21&gt;BD$6,$V21&lt;=BE$6),+$U21,0)</f>
        <v>0</v>
      </c>
      <c r="BF21" s="87" t="n">
        <f aca="false">IF(AND($V21&gt;BE$6,$V21&lt;=BF$6),+$U21,0)</f>
        <v>0</v>
      </c>
      <c r="BG21" s="87" t="n">
        <f aca="false">IF(AND($V21&gt;BF$6,$V21&lt;=BG$6),+$U21,0)</f>
        <v>0</v>
      </c>
      <c r="BH21" s="87" t="n">
        <f aca="false">IF(AND($V21&gt;BG$6,$V21&lt;=BH$6),+$U21,0)</f>
        <v>0</v>
      </c>
      <c r="BI21" s="87" t="n">
        <f aca="false">IF(AND($V21&gt;BH$6,$V21&lt;=BI$6),+$U21,0)</f>
        <v>0</v>
      </c>
      <c r="BJ21" s="87" t="n">
        <f aca="false">IF(AND($V21&gt;BI$6,$V21&lt;=BJ$6),+$U21,0)</f>
        <v>0</v>
      </c>
      <c r="BK21" s="87" t="n">
        <f aca="false">IF(AND($V21&gt;BJ$6,$V21&lt;=BK$6),+$U21,0)</f>
        <v>0</v>
      </c>
      <c r="BL21" s="87" t="n">
        <f aca="false">IF(AND($V21&gt;BK$6,$V21&lt;=BL$6),+$U21,0)</f>
        <v>0</v>
      </c>
      <c r="BM21" s="87" t="n">
        <f aca="false">IF(AND($V21&gt;BL$6,$V21&lt;=BM$6),+$U21,0)</f>
        <v>0</v>
      </c>
      <c r="BN21" s="87" t="n">
        <f aca="false">IF(AND($V21&gt;BM$6,$V21&lt;=BN$6),+$U21,0)</f>
        <v>0</v>
      </c>
      <c r="BO21" s="87" t="n">
        <f aca="false">IF(AND($V21&gt;BN$6,$V21&lt;=BO$6),+$U21,0)</f>
        <v>0</v>
      </c>
      <c r="BP21" s="87" t="n">
        <f aca="false">IF(AND($V21&gt;BO$6,$V21&lt;=BP$6),+$U21,0)</f>
        <v>0</v>
      </c>
      <c r="BQ21" s="87" t="n">
        <f aca="false">IF(AND($V21&gt;BP$6,$V21&lt;=BQ$6),+$U21,0)</f>
        <v>0</v>
      </c>
      <c r="BR21" s="87" t="n">
        <f aca="false">IF(AND($V21&gt;BQ$6,$V21&lt;=BR$6),+$U21,0)</f>
        <v>0</v>
      </c>
      <c r="BS21" s="87" t="n">
        <f aca="false">IF(AND($V21&gt;BR$6,$V21&lt;=BS$6),+$U21,0)</f>
        <v>0</v>
      </c>
      <c r="BT21" s="87" t="n">
        <f aca="false">IF(AND($V21&gt;BS$6,$V21&lt;=BT$6),+$U21,0)</f>
        <v>0</v>
      </c>
      <c r="BU21" s="87" t="n">
        <f aca="false">IF(AND($V21&gt;BT$6,$V21&lt;=BU$6),+$U21,0)</f>
        <v>0</v>
      </c>
      <c r="BV21" s="87" t="n">
        <f aca="false">IF(AND($V21&gt;BU$6,$V21&lt;=BV$6),+$U21,0)</f>
        <v>0</v>
      </c>
      <c r="BW21" s="87" t="n">
        <f aca="false">IF(AND($V21&gt;BV$6,$V21&lt;=BW$6),+$U21,0)</f>
        <v>0</v>
      </c>
      <c r="BX21" s="87" t="n">
        <f aca="false">IF(AND($V21&gt;BW$6,$V21&lt;=BX$6),+$U21,0)</f>
        <v>0</v>
      </c>
      <c r="BY21" s="87" t="n">
        <f aca="false">IF(AND($V21&gt;BX$6,$V21&lt;=BY$6),+$U21,0)</f>
        <v>0</v>
      </c>
      <c r="BZ21" s="87" t="n">
        <f aca="false">IF(AND($V21&gt;BY$6,$V21&lt;=BZ$6),+$U21,0)</f>
        <v>0</v>
      </c>
      <c r="CA21" s="87" t="n">
        <f aca="false">IF(AND($V21&gt;BZ$6,$V21&lt;=CA$6),+$U21,0)</f>
        <v>0</v>
      </c>
      <c r="CB21" s="87" t="n">
        <f aca="false">IF(AND($V21&gt;CA$6,$V21&lt;=CB$6),+$U21,0)</f>
        <v>0</v>
      </c>
      <c r="CC21" s="87" t="n">
        <f aca="false">IF(AND($V21&gt;CB$6,$V21&lt;=CC$6),+$U21,0)</f>
        <v>0</v>
      </c>
      <c r="CD21" s="87" t="n">
        <f aca="false">IF(AND($V21&gt;CC$6,$V21&lt;=CD$6),+$U21,0)</f>
        <v>0</v>
      </c>
      <c r="CE21" s="87" t="n">
        <f aca="false">IF(AND($V21&gt;CD$6,$V21&lt;=CE$6),+$U21,0)</f>
        <v>0</v>
      </c>
      <c r="CF21" s="87" t="n">
        <f aca="false">IF(AND($V21&gt;CE$6,$V21&lt;=CF$6),+$U21,0)</f>
        <v>0</v>
      </c>
      <c r="CG21" s="87" t="n">
        <f aca="false">IF(AND($V21&gt;CF$6,$V21&lt;=CG$6),+$U21,0)</f>
        <v>0</v>
      </c>
      <c r="CH21" s="87" t="n">
        <f aca="false">IF(AND($V21&gt;CG$6,$V21&lt;=CH$6),+$U21,0)</f>
        <v>0</v>
      </c>
      <c r="CI21" s="87" t="n">
        <f aca="false">IF(AND($V21&gt;CH$6,$V21&lt;=CI$6),+$U21,0)</f>
        <v>0</v>
      </c>
      <c r="CJ21" s="87" t="n">
        <f aca="false">IF(AND($V21&gt;CI$6,$V21&lt;=CJ$6),+$U21,0)</f>
        <v>0</v>
      </c>
      <c r="CK21" s="87" t="n">
        <f aca="false">IF(AND($V21&gt;CJ$6,$V21&lt;=CK$6),+$U21,0)</f>
        <v>0</v>
      </c>
      <c r="CL21" s="87" t="n">
        <f aca="false">IF(AND($V21&gt;CK$6,$V21&lt;=CL$6),+$U21,0)</f>
        <v>0</v>
      </c>
      <c r="CM21" s="87" t="n">
        <f aca="false">IF(AND($V21&gt;CL$6,$V21&lt;=CM$6),+$U21,0)</f>
        <v>0</v>
      </c>
      <c r="CN21" s="87" t="n">
        <f aca="false">IF(AND($V21&gt;CM$6,$V21&lt;=CN$6),+$U21,0)</f>
        <v>0</v>
      </c>
      <c r="CO21" s="87" t="n">
        <f aca="false">IF(AND($V21&gt;CN$6,$V21&lt;=CO$6),+$U21,0)</f>
        <v>0</v>
      </c>
      <c r="CP21" s="87" t="n">
        <f aca="false">IF(AND($V21&gt;CO$6,$V21&lt;=CP$6),+$U21,0)</f>
        <v>0</v>
      </c>
      <c r="CQ21" s="87" t="n">
        <f aca="false">IF(AND($V21&gt;CP$6,$V21&lt;=CQ$6),+$U21,0)</f>
        <v>0</v>
      </c>
      <c r="CR21" s="87" t="n">
        <f aca="false">IF(AND($V21&gt;CQ$6,$V21&lt;=CR$6),+$U21,0)</f>
        <v>0</v>
      </c>
      <c r="CS21" s="87" t="n">
        <f aca="false">IF(AND($V21&gt;CR$6,$V21&lt;=CS$6),+$U21,0)</f>
        <v>0</v>
      </c>
      <c r="CT21" s="87" t="n">
        <f aca="false">IF(AND($V21&gt;CS$6,$V21&lt;=CT$6),+$U21,0)</f>
        <v>0</v>
      </c>
      <c r="CU21" s="87" t="n">
        <f aca="false">IF(AND($V21&gt;CT$6,$V21&lt;=CU$6),+$U21,0)</f>
        <v>0</v>
      </c>
      <c r="CV21" s="87" t="n">
        <f aca="false">IF(AND($V21&gt;CU$6,$V21&lt;=CV$6),+$U21,0)</f>
        <v>0</v>
      </c>
      <c r="CW21" s="87" t="n">
        <f aca="false">IF(AND($V21&gt;CV$6,$V21&lt;=CW$6),+$U21,0)</f>
        <v>0</v>
      </c>
      <c r="CX21" s="87" t="n">
        <f aca="false">IF(AND($V21&gt;CW$6,$V21&lt;=CX$6),+$U21,0)</f>
        <v>0</v>
      </c>
      <c r="CY21" s="87" t="n">
        <f aca="false">IF(AND($V21&gt;CX$6,$V21&lt;=CY$6),+$U21,0)</f>
        <v>0</v>
      </c>
      <c r="CZ21" s="87" t="n">
        <f aca="false">IF(AND($V21&gt;CY$6,$V21&lt;=CZ$6),+$U21,0)</f>
        <v>0</v>
      </c>
      <c r="DA21" s="87" t="n">
        <f aca="false">IF(AND($V21&gt;CZ$6,$V21&lt;=DA$6),+$U21,0)</f>
        <v>0</v>
      </c>
      <c r="DB21" s="87" t="n">
        <f aca="false">IF(AND($V21&gt;DA$6,$V21&lt;=DB$6),+$U21,0)</f>
        <v>0</v>
      </c>
      <c r="DC21" s="87" t="n">
        <f aca="false">IF(AND($V21&gt;DB$6,$V21&lt;=DC$6),+$U21,0)</f>
        <v>0</v>
      </c>
      <c r="DD21" s="87" t="n">
        <f aca="false">IF(AND($V21&gt;DC$6,$V21&lt;=DD$6),+$U21,0)</f>
        <v>0</v>
      </c>
      <c r="DE21" s="87" t="n">
        <f aca="false">IF(AND($V21&gt;DD$6,$V21&lt;=DE$6),+$U21,0)</f>
        <v>0</v>
      </c>
      <c r="DF21" s="87" t="n">
        <f aca="false">IF(AND($V21&gt;DE$6,$V21&lt;=DF$6),+$U21,0)</f>
        <v>0</v>
      </c>
      <c r="DG21" s="87" t="n">
        <f aca="false">IF(AND($V21&gt;DF$6,$V21&lt;=DG$6),+$U21,0)</f>
        <v>0</v>
      </c>
      <c r="DH21" s="87" t="n">
        <f aca="false">IF(AND($V21&gt;DG$6,$V21&lt;=DH$6),+$U21,0)</f>
        <v>0</v>
      </c>
      <c r="DI21" s="87" t="n">
        <f aca="false">IF(AND($V21&gt;DH$6,$V21&lt;=DI$6),+$U21,0)</f>
        <v>0</v>
      </c>
      <c r="DJ21" s="87" t="n">
        <f aca="false">IF(AND($V21&gt;DI$6,$V21&lt;=DJ$6),+$U21,0)</f>
        <v>0</v>
      </c>
      <c r="DK21" s="87" t="n">
        <f aca="false">IF(AND($V21&gt;DJ$6,$V21&lt;=DK$6),+$U21,0)</f>
        <v>0</v>
      </c>
      <c r="DL21" s="87" t="n">
        <f aca="false">IF(AND($V21&gt;DK$6,$V21&lt;=DL$6),+$U21,0)</f>
        <v>0</v>
      </c>
      <c r="DM21" s="87" t="n">
        <f aca="false">IF(AND($V21&gt;DL$6,$V21&lt;=DM$6),+$U21,0)</f>
        <v>0</v>
      </c>
      <c r="DN21" s="87" t="n">
        <f aca="false">IF(AND($V21&gt;DM$6,$V21&lt;=DN$6),+$U21,0)</f>
        <v>0</v>
      </c>
      <c r="DO21" s="87" t="n">
        <f aca="false">IF(AND($V21&gt;DN$6,$V21&lt;=DO$6),+$U21,0)</f>
        <v>0</v>
      </c>
      <c r="DP21" s="87" t="n">
        <f aca="false">IF(AND($V21&gt;DO$6,$V21&lt;=DP$6),+$U21,0)</f>
        <v>0</v>
      </c>
      <c r="DQ21" s="87" t="n">
        <f aca="false">IF(AND($V21&gt;DP$6,$V21&lt;=DQ$6),+$U21,0)</f>
        <v>0</v>
      </c>
      <c r="DR21" s="87" t="n">
        <f aca="false">IF(AND($V21&gt;DQ$6,$V21&lt;=DR$6),+$U21,0)</f>
        <v>0</v>
      </c>
      <c r="DS21" s="87" t="n">
        <f aca="false">IF(AND($V21&gt;DR$6,$V21&lt;=DS$6),+$U21,0)</f>
        <v>0</v>
      </c>
      <c r="DT21" s="87" t="n">
        <f aca="false">IF(AND($V21&gt;DS$6,$V21&lt;=DT$6),+$U21,0)</f>
        <v>0</v>
      </c>
      <c r="DU21" s="87" t="n">
        <f aca="false">IF(AND($V21&gt;DT$6,$V21&lt;=DU$6),+$U21,0)</f>
        <v>0</v>
      </c>
      <c r="DV21" s="87" t="n">
        <f aca="false">IF(AND($V21&gt;DU$6,$V21&lt;=DV$6),+$U21,0)</f>
        <v>0</v>
      </c>
      <c r="DW21" s="87" t="n">
        <f aca="false">IF(AND($V21&gt;DV$6,$V21&lt;=DW$6),+$U21,0)</f>
        <v>0</v>
      </c>
      <c r="DX21" s="87" t="n">
        <f aca="false">IF(AND($V21&gt;DW$6,$V21&lt;=DX$6),+$U21,0)</f>
        <v>0</v>
      </c>
      <c r="DY21" s="87" t="n">
        <f aca="false">IF(AND($V21&gt;DX$6,$V21&lt;=DY$6),+$U21,0)</f>
        <v>0</v>
      </c>
      <c r="DZ21" s="87" t="n">
        <f aca="false">IF(AND($V21&gt;DY$6,$V21&lt;=DZ$6),+$U21,0)</f>
        <v>0</v>
      </c>
      <c r="EA21" s="87" t="n">
        <f aca="false">IF(AND($V21&gt;DZ$6,$V21&lt;=EA$6),+$U21,0)</f>
        <v>0</v>
      </c>
      <c r="EB21" s="87" t="n">
        <f aca="false">IF(AND($V21&gt;EA$6,$V21&lt;=EB$6),+$U21,0)</f>
        <v>0</v>
      </c>
      <c r="EC21" s="87" t="n">
        <f aca="false">IF(AND($V21&gt;EB$6,$V21&lt;=EC$6),+$U21,0)</f>
        <v>0</v>
      </c>
      <c r="ED21" s="87" t="n">
        <f aca="false">IF(AND($V21&gt;EC$6,$V21&lt;=ED$6),+$U21,0)</f>
        <v>0</v>
      </c>
      <c r="EE21" s="87" t="n">
        <f aca="false">IF(AND($V21&gt;ED$6,$V21&lt;=EE$6),+$U21,0)</f>
        <v>0</v>
      </c>
      <c r="EF21" s="87" t="n">
        <f aca="false">IF(AND($V21&gt;EE$6,$V21&lt;=EF$6),+$U21,0)</f>
        <v>0</v>
      </c>
      <c r="EG21" s="87" t="n">
        <f aca="false">IF(AND($V21&gt;EF$6,$V21&lt;=EG$6),+$U21,0)</f>
        <v>0</v>
      </c>
      <c r="EH21" s="87" t="n">
        <f aca="false">IF(AND($V21&gt;EG$6,$V21&lt;=EH$6),+$U21,0)</f>
        <v>0</v>
      </c>
      <c r="EI21" s="87" t="n">
        <f aca="false">IF(AND($V21&gt;EH$6,$V21&lt;=EI$6),+$U21,0)</f>
        <v>0</v>
      </c>
      <c r="EJ21" s="87" t="n">
        <f aca="false">IF(AND($V21&gt;EI$6,$V21&lt;=EJ$6),+$U21,0)</f>
        <v>0</v>
      </c>
      <c r="EK21" s="87" t="n">
        <f aca="false">IF(AND($V21&gt;EJ$6,$V21&lt;=EK$6),+$U21,0)</f>
        <v>0</v>
      </c>
      <c r="EL21" s="87" t="n">
        <f aca="false">IF(AND($V21&gt;EK$6,$V21&lt;=EL$6),+$U21,0)</f>
        <v>0</v>
      </c>
      <c r="EM21" s="87" t="n">
        <f aca="false">IF(AND($V21&gt;EL$6,$V21&lt;=EN$6),+$U21,0)</f>
        <v>0</v>
      </c>
      <c r="EN21" s="87"/>
      <c r="EO21" s="65" t="n">
        <f aca="false">SUM($AI21:$EN21)</f>
        <v>38</v>
      </c>
      <c r="EP21" s="65" t="n">
        <f aca="false">+EO21-U21</f>
        <v>0</v>
      </c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  <c r="IS21" s="87"/>
      <c r="IT21" s="87"/>
      <c r="IU21" s="87"/>
      <c r="IV21" s="87"/>
      <c r="IW21" s="87"/>
    </row>
    <row r="22" customFormat="false" ht="12.75" hidden="false" customHeight="false" outlineLevel="0" collapsed="false">
      <c r="A22" s="205" t="n">
        <v>1.5</v>
      </c>
      <c r="B22" s="97" t="s">
        <v>260</v>
      </c>
      <c r="C22" s="97" t="s">
        <v>256</v>
      </c>
      <c r="D22" s="186" t="s">
        <v>280</v>
      </c>
      <c r="E22" s="38" t="s">
        <v>431</v>
      </c>
      <c r="F22" s="212" t="n">
        <v>37187</v>
      </c>
      <c r="G22" s="38"/>
      <c r="H22" s="38"/>
      <c r="I22" s="88" t="n">
        <v>140</v>
      </c>
      <c r="J22" s="38" t="s">
        <v>193</v>
      </c>
      <c r="K22" s="89" t="s">
        <v>462</v>
      </c>
      <c r="L22" s="89" t="s">
        <v>468</v>
      </c>
      <c r="M22" s="39" t="s">
        <v>284</v>
      </c>
      <c r="N22" s="39" t="s">
        <v>452</v>
      </c>
      <c r="O22" s="35" t="s">
        <v>464</v>
      </c>
      <c r="P22" s="127" t="s">
        <v>287</v>
      </c>
      <c r="Q22" s="127" t="s">
        <v>287</v>
      </c>
      <c r="R22" s="127" t="s">
        <v>287</v>
      </c>
      <c r="S22" s="213" t="n">
        <v>46.78434553</v>
      </c>
      <c r="T22" s="127" t="s">
        <v>288</v>
      </c>
      <c r="U22" s="55" t="n">
        <f aca="false">IF($T22="USD",+$S22,VLOOKUP($T22,$T$1:$U$5,2)*$S22)</f>
        <v>46.78434553</v>
      </c>
      <c r="V22" s="214" t="n">
        <v>37456</v>
      </c>
      <c r="X22" s="215" t="s">
        <v>435</v>
      </c>
      <c r="Y22" s="216" t="s">
        <v>436</v>
      </c>
      <c r="Z22" s="94" t="n">
        <v>36845</v>
      </c>
      <c r="AA22" s="219" t="e">
        <f aca="false">SUM(#REF!)</f>
        <v>#REF!</v>
      </c>
      <c r="AB22" s="219" t="n">
        <v>0.15</v>
      </c>
      <c r="AC22" s="219" t="n">
        <v>0.0004</v>
      </c>
      <c r="AD22" s="211" t="e">
        <f aca="false">+AC22+AB22*#REF!+AA22*#REF!</f>
        <v>#REF!</v>
      </c>
      <c r="AE22" s="211"/>
      <c r="AF22" s="87"/>
      <c r="AG22" s="87"/>
      <c r="AH22" s="87"/>
      <c r="AI22" s="87" t="n">
        <f aca="false">IF($V22&gt;AH$6,IF($V22&lt;=AI$6,$U22,0),0)</f>
        <v>0</v>
      </c>
      <c r="AJ22" s="87" t="n">
        <f aca="false">IF(AND($V22&gt;AI$6,$V22&lt;=AJ$6),+$U22,0)</f>
        <v>0</v>
      </c>
      <c r="AK22" s="87" t="n">
        <f aca="false">IF(AND($V22&gt;AJ$6,$V22&lt;=AK$6),+$U22,0)</f>
        <v>0</v>
      </c>
      <c r="AL22" s="87" t="n">
        <f aca="false">IF(AND($V22&gt;AK$6,$V22&lt;=AL$6),+$U22,0)</f>
        <v>46.78434553</v>
      </c>
      <c r="AM22" s="87" t="n">
        <f aca="false">IF(AND($V22&gt;AL$6,$V22&lt;=AM$6),+$U22,0)</f>
        <v>0</v>
      </c>
      <c r="AN22" s="87" t="n">
        <f aca="false">IF(AND($V22&gt;AM$6,$V22&lt;=AN$6),+$U22,0)</f>
        <v>0</v>
      </c>
      <c r="AO22" s="87" t="n">
        <f aca="false">IF(AND($V22&gt;AN$6,$V22&lt;=AO$6),+$U22,0)</f>
        <v>0</v>
      </c>
      <c r="AP22" s="87" t="n">
        <f aca="false">IF(AND($V22&gt;AO$6,$V22&lt;=AP$6),+$U22,0)</f>
        <v>0</v>
      </c>
      <c r="AQ22" s="87" t="n">
        <f aca="false">IF(AND($V22&gt;AP$6,$V22&lt;=AQ$6),+$U22,0)</f>
        <v>0</v>
      </c>
      <c r="AR22" s="87" t="n">
        <f aca="false">IF(AND($V22&gt;AQ$6,$V22&lt;=AR$6),+$U22,0)</f>
        <v>0</v>
      </c>
      <c r="AS22" s="87" t="n">
        <f aca="false">IF(AND($V22&gt;AR$6,$V22&lt;=AS$6),+$U22,0)</f>
        <v>0</v>
      </c>
      <c r="AT22" s="87" t="n">
        <f aca="false">IF(AND($V22&gt;AS$6,$V22&lt;=AT$6),+$U22,0)</f>
        <v>0</v>
      </c>
      <c r="AU22" s="87" t="n">
        <f aca="false">IF(AND($V22&gt;AT$6,$V22&lt;=AU$6),+$U22,0)</f>
        <v>0</v>
      </c>
      <c r="AV22" s="87" t="n">
        <f aca="false">IF(AND($V22&gt;AU$6,$V22&lt;=AV$6),+$U22,0)</f>
        <v>0</v>
      </c>
      <c r="AW22" s="87" t="n">
        <f aca="false">IF(AND($V22&gt;AV$6,$V22&lt;=AW$6),+$U22,0)</f>
        <v>0</v>
      </c>
      <c r="AX22" s="87" t="n">
        <f aca="false">IF(AND($V22&gt;AW$6,$V22&lt;=AX$6),+$U22,0)</f>
        <v>0</v>
      </c>
      <c r="AY22" s="87" t="n">
        <f aca="false">IF(AND($V22&gt;AX$6,$V22&lt;=AY$6),+$U22,0)</f>
        <v>0</v>
      </c>
      <c r="AZ22" s="87" t="n">
        <f aca="false">IF(AND($V22&gt;AY$6,$V22&lt;=AZ$6),+$U22,0)</f>
        <v>0</v>
      </c>
      <c r="BA22" s="87" t="n">
        <f aca="false">IF(AND($V22&gt;AZ$6,$V22&lt;=BA$6),+$U22,0)</f>
        <v>0</v>
      </c>
      <c r="BB22" s="87" t="n">
        <f aca="false">IF(AND($V22&gt;BA$6,$V22&lt;=BB$6),+$U22,0)</f>
        <v>0</v>
      </c>
      <c r="BC22" s="87" t="n">
        <f aca="false">IF(AND($V22&gt;BB$6,$V22&lt;=BC$6),+$U22,0)</f>
        <v>0</v>
      </c>
      <c r="BD22" s="87" t="n">
        <f aca="false">IF(AND($V22&gt;BC$6,$V22&lt;=BD$6),+$U22,0)</f>
        <v>0</v>
      </c>
      <c r="BE22" s="87" t="n">
        <f aca="false">IF(AND($V22&gt;BD$6,$V22&lt;=BE$6),+$U22,0)</f>
        <v>0</v>
      </c>
      <c r="BF22" s="87" t="n">
        <f aca="false">IF(AND($V22&gt;BE$6,$V22&lt;=BF$6),+$U22,0)</f>
        <v>0</v>
      </c>
      <c r="BG22" s="87" t="n">
        <f aca="false">IF(AND($V22&gt;BF$6,$V22&lt;=BG$6),+$U22,0)</f>
        <v>0</v>
      </c>
      <c r="BH22" s="87" t="n">
        <f aca="false">IF(AND($V22&gt;BG$6,$V22&lt;=BH$6),+$U22,0)</f>
        <v>0</v>
      </c>
      <c r="BI22" s="87" t="n">
        <f aca="false">IF(AND($V22&gt;BH$6,$V22&lt;=BI$6),+$U22,0)</f>
        <v>0</v>
      </c>
      <c r="BJ22" s="87" t="n">
        <f aca="false">IF(AND($V22&gt;BI$6,$V22&lt;=BJ$6),+$U22,0)</f>
        <v>0</v>
      </c>
      <c r="BK22" s="87" t="n">
        <f aca="false">IF(AND($V22&gt;BJ$6,$V22&lt;=BK$6),+$U22,0)</f>
        <v>0</v>
      </c>
      <c r="BL22" s="87" t="n">
        <f aca="false">IF(AND($V22&gt;BK$6,$V22&lt;=BL$6),+$U22,0)</f>
        <v>0</v>
      </c>
      <c r="BM22" s="87" t="n">
        <f aca="false">IF(AND($V22&gt;BL$6,$V22&lt;=BM$6),+$U22,0)</f>
        <v>0</v>
      </c>
      <c r="BN22" s="87" t="n">
        <f aca="false">IF(AND($V22&gt;BM$6,$V22&lt;=BN$6),+$U22,0)</f>
        <v>0</v>
      </c>
      <c r="BO22" s="87" t="n">
        <f aca="false">IF(AND($V22&gt;BN$6,$V22&lt;=BO$6),+$U22,0)</f>
        <v>0</v>
      </c>
      <c r="BP22" s="87" t="n">
        <f aca="false">IF(AND($V22&gt;BO$6,$V22&lt;=BP$6),+$U22,0)</f>
        <v>0</v>
      </c>
      <c r="BQ22" s="87" t="n">
        <f aca="false">IF(AND($V22&gt;BP$6,$V22&lt;=BQ$6),+$U22,0)</f>
        <v>0</v>
      </c>
      <c r="BR22" s="87" t="n">
        <f aca="false">IF(AND($V22&gt;BQ$6,$V22&lt;=BR$6),+$U22,0)</f>
        <v>0</v>
      </c>
      <c r="BS22" s="87" t="n">
        <f aca="false">IF(AND($V22&gt;BR$6,$V22&lt;=BS$6),+$U22,0)</f>
        <v>0</v>
      </c>
      <c r="BT22" s="87" t="n">
        <f aca="false">IF(AND($V22&gt;BS$6,$V22&lt;=BT$6),+$U22,0)</f>
        <v>0</v>
      </c>
      <c r="BU22" s="87" t="n">
        <f aca="false">IF(AND($V22&gt;BT$6,$V22&lt;=BU$6),+$U22,0)</f>
        <v>0</v>
      </c>
      <c r="BV22" s="87" t="n">
        <f aca="false">IF(AND($V22&gt;BU$6,$V22&lt;=BV$6),+$U22,0)</f>
        <v>0</v>
      </c>
      <c r="BW22" s="87" t="n">
        <f aca="false">IF(AND($V22&gt;BV$6,$V22&lt;=BW$6),+$U22,0)</f>
        <v>0</v>
      </c>
      <c r="BX22" s="87" t="n">
        <f aca="false">IF(AND($V22&gt;BW$6,$V22&lt;=BX$6),+$U22,0)</f>
        <v>0</v>
      </c>
      <c r="BY22" s="87" t="n">
        <f aca="false">IF(AND($V22&gt;BX$6,$V22&lt;=BY$6),+$U22,0)</f>
        <v>0</v>
      </c>
      <c r="BZ22" s="87" t="n">
        <f aca="false">IF(AND($V22&gt;BY$6,$V22&lt;=BZ$6),+$U22,0)</f>
        <v>0</v>
      </c>
      <c r="CA22" s="87" t="n">
        <f aca="false">IF(AND($V22&gt;BZ$6,$V22&lt;=CA$6),+$U22,0)</f>
        <v>0</v>
      </c>
      <c r="CB22" s="87" t="n">
        <f aca="false">IF(AND($V22&gt;CA$6,$V22&lt;=CB$6),+$U22,0)</f>
        <v>0</v>
      </c>
      <c r="CC22" s="87" t="n">
        <f aca="false">IF(AND($V22&gt;CB$6,$V22&lt;=CC$6),+$U22,0)</f>
        <v>0</v>
      </c>
      <c r="CD22" s="87" t="n">
        <f aca="false">IF(AND($V22&gt;CC$6,$V22&lt;=CD$6),+$U22,0)</f>
        <v>0</v>
      </c>
      <c r="CE22" s="87" t="n">
        <f aca="false">IF(AND($V22&gt;CD$6,$V22&lt;=CE$6),+$U22,0)</f>
        <v>0</v>
      </c>
      <c r="CF22" s="87" t="n">
        <f aca="false">IF(AND($V22&gt;CE$6,$V22&lt;=CF$6),+$U22,0)</f>
        <v>0</v>
      </c>
      <c r="CG22" s="87" t="n">
        <f aca="false">IF(AND($V22&gt;CF$6,$V22&lt;=CG$6),+$U22,0)</f>
        <v>0</v>
      </c>
      <c r="CH22" s="87" t="n">
        <f aca="false">IF(AND($V22&gt;CG$6,$V22&lt;=CH$6),+$U22,0)</f>
        <v>0</v>
      </c>
      <c r="CI22" s="87" t="n">
        <f aca="false">IF(AND($V22&gt;CH$6,$V22&lt;=CI$6),+$U22,0)</f>
        <v>0</v>
      </c>
      <c r="CJ22" s="87" t="n">
        <f aca="false">IF(AND($V22&gt;CI$6,$V22&lt;=CJ$6),+$U22,0)</f>
        <v>0</v>
      </c>
      <c r="CK22" s="87" t="n">
        <f aca="false">IF(AND($V22&gt;CJ$6,$V22&lt;=CK$6),+$U22,0)</f>
        <v>0</v>
      </c>
      <c r="CL22" s="87" t="n">
        <f aca="false">IF(AND($V22&gt;CK$6,$V22&lt;=CL$6),+$U22,0)</f>
        <v>0</v>
      </c>
      <c r="CM22" s="87" t="n">
        <f aca="false">IF(AND($V22&gt;CL$6,$V22&lt;=CM$6),+$U22,0)</f>
        <v>0</v>
      </c>
      <c r="CN22" s="87" t="n">
        <f aca="false">IF(AND($V22&gt;CM$6,$V22&lt;=CN$6),+$U22,0)</f>
        <v>0</v>
      </c>
      <c r="CO22" s="87" t="n">
        <f aca="false">IF(AND($V22&gt;CN$6,$V22&lt;=CO$6),+$U22,0)</f>
        <v>0</v>
      </c>
      <c r="CP22" s="87" t="n">
        <f aca="false">IF(AND($V22&gt;CO$6,$V22&lt;=CP$6),+$U22,0)</f>
        <v>0</v>
      </c>
      <c r="CQ22" s="87" t="n">
        <f aca="false">IF(AND($V22&gt;CP$6,$V22&lt;=CQ$6),+$U22,0)</f>
        <v>0</v>
      </c>
      <c r="CR22" s="87" t="n">
        <f aca="false">IF(AND($V22&gt;CQ$6,$V22&lt;=CR$6),+$U22,0)</f>
        <v>0</v>
      </c>
      <c r="CS22" s="87" t="n">
        <f aca="false">IF(AND($V22&gt;CR$6,$V22&lt;=CS$6),+$U22,0)</f>
        <v>0</v>
      </c>
      <c r="CT22" s="87" t="n">
        <f aca="false">IF(AND($V22&gt;CS$6,$V22&lt;=CT$6),+$U22,0)</f>
        <v>0</v>
      </c>
      <c r="CU22" s="87" t="n">
        <f aca="false">IF(AND($V22&gt;CT$6,$V22&lt;=CU$6),+$U22,0)</f>
        <v>0</v>
      </c>
      <c r="CV22" s="87" t="n">
        <f aca="false">IF(AND($V22&gt;CU$6,$V22&lt;=CV$6),+$U22,0)</f>
        <v>0</v>
      </c>
      <c r="CW22" s="87" t="n">
        <f aca="false">IF(AND($V22&gt;CV$6,$V22&lt;=CW$6),+$U22,0)</f>
        <v>0</v>
      </c>
      <c r="CX22" s="87" t="n">
        <f aca="false">IF(AND($V22&gt;CW$6,$V22&lt;=CX$6),+$U22,0)</f>
        <v>0</v>
      </c>
      <c r="CY22" s="87" t="n">
        <f aca="false">IF(AND($V22&gt;CX$6,$V22&lt;=CY$6),+$U22,0)</f>
        <v>0</v>
      </c>
      <c r="CZ22" s="87" t="n">
        <f aca="false">IF(AND($V22&gt;CY$6,$V22&lt;=CZ$6),+$U22,0)</f>
        <v>0</v>
      </c>
      <c r="DA22" s="87" t="n">
        <f aca="false">IF(AND($V22&gt;CZ$6,$V22&lt;=DA$6),+$U22,0)</f>
        <v>0</v>
      </c>
      <c r="DB22" s="87" t="n">
        <f aca="false">IF(AND($V22&gt;DA$6,$V22&lt;=DB$6),+$U22,0)</f>
        <v>0</v>
      </c>
      <c r="DC22" s="87" t="n">
        <f aca="false">IF(AND($V22&gt;DB$6,$V22&lt;=DC$6),+$U22,0)</f>
        <v>0</v>
      </c>
      <c r="DD22" s="87" t="n">
        <f aca="false">IF(AND($V22&gt;DC$6,$V22&lt;=DD$6),+$U22,0)</f>
        <v>0</v>
      </c>
      <c r="DE22" s="87" t="n">
        <f aca="false">IF(AND($V22&gt;DD$6,$V22&lt;=DE$6),+$U22,0)</f>
        <v>0</v>
      </c>
      <c r="DF22" s="87" t="n">
        <f aca="false">IF(AND($V22&gt;DE$6,$V22&lt;=DF$6),+$U22,0)</f>
        <v>0</v>
      </c>
      <c r="DG22" s="87" t="n">
        <f aca="false">IF(AND($V22&gt;DF$6,$V22&lt;=DG$6),+$U22,0)</f>
        <v>0</v>
      </c>
      <c r="DH22" s="87" t="n">
        <f aca="false">IF(AND($V22&gt;DG$6,$V22&lt;=DH$6),+$U22,0)</f>
        <v>0</v>
      </c>
      <c r="DI22" s="87" t="n">
        <f aca="false">IF(AND($V22&gt;DH$6,$V22&lt;=DI$6),+$U22,0)</f>
        <v>0</v>
      </c>
      <c r="DJ22" s="87" t="n">
        <f aca="false">IF(AND($V22&gt;DI$6,$V22&lt;=DJ$6),+$U22,0)</f>
        <v>0</v>
      </c>
      <c r="DK22" s="87" t="n">
        <f aca="false">IF(AND($V22&gt;DJ$6,$V22&lt;=DK$6),+$U22,0)</f>
        <v>0</v>
      </c>
      <c r="DL22" s="87" t="n">
        <f aca="false">IF(AND($V22&gt;DK$6,$V22&lt;=DL$6),+$U22,0)</f>
        <v>0</v>
      </c>
      <c r="DM22" s="87" t="n">
        <f aca="false">IF(AND($V22&gt;DL$6,$V22&lt;=DM$6),+$U22,0)</f>
        <v>0</v>
      </c>
      <c r="DN22" s="87" t="n">
        <f aca="false">IF(AND($V22&gt;DM$6,$V22&lt;=DN$6),+$U22,0)</f>
        <v>0</v>
      </c>
      <c r="DO22" s="87" t="n">
        <f aca="false">IF(AND($V22&gt;DN$6,$V22&lt;=DO$6),+$U22,0)</f>
        <v>0</v>
      </c>
      <c r="DP22" s="87" t="n">
        <f aca="false">IF(AND($V22&gt;DO$6,$V22&lt;=DP$6),+$U22,0)</f>
        <v>0</v>
      </c>
      <c r="DQ22" s="87" t="n">
        <f aca="false">IF(AND($V22&gt;DP$6,$V22&lt;=DQ$6),+$U22,0)</f>
        <v>0</v>
      </c>
      <c r="DR22" s="87" t="n">
        <f aca="false">IF(AND($V22&gt;DQ$6,$V22&lt;=DR$6),+$U22,0)</f>
        <v>0</v>
      </c>
      <c r="DS22" s="87" t="n">
        <f aca="false">IF(AND($V22&gt;DR$6,$V22&lt;=DS$6),+$U22,0)</f>
        <v>0</v>
      </c>
      <c r="DT22" s="87" t="n">
        <f aca="false">IF(AND($V22&gt;DS$6,$V22&lt;=DT$6),+$U22,0)</f>
        <v>0</v>
      </c>
      <c r="DU22" s="87" t="n">
        <f aca="false">IF(AND($V22&gt;DT$6,$V22&lt;=DU$6),+$U22,0)</f>
        <v>0</v>
      </c>
      <c r="DV22" s="87" t="n">
        <f aca="false">IF(AND($V22&gt;DU$6,$V22&lt;=DV$6),+$U22,0)</f>
        <v>0</v>
      </c>
      <c r="DW22" s="87" t="n">
        <f aca="false">IF(AND($V22&gt;DV$6,$V22&lt;=DW$6),+$U22,0)</f>
        <v>0</v>
      </c>
      <c r="DX22" s="87" t="n">
        <f aca="false">IF(AND($V22&gt;DW$6,$V22&lt;=DX$6),+$U22,0)</f>
        <v>0</v>
      </c>
      <c r="DY22" s="87" t="n">
        <f aca="false">IF(AND($V22&gt;DX$6,$V22&lt;=DY$6),+$U22,0)</f>
        <v>0</v>
      </c>
      <c r="DZ22" s="87" t="n">
        <f aca="false">IF(AND($V22&gt;DY$6,$V22&lt;=DZ$6),+$U22,0)</f>
        <v>0</v>
      </c>
      <c r="EA22" s="87" t="n">
        <f aca="false">IF(AND($V22&gt;DZ$6,$V22&lt;=EA$6),+$U22,0)</f>
        <v>0</v>
      </c>
      <c r="EB22" s="87" t="n">
        <f aca="false">IF(AND($V22&gt;EA$6,$V22&lt;=EB$6),+$U22,0)</f>
        <v>0</v>
      </c>
      <c r="EC22" s="87" t="n">
        <f aca="false">IF(AND($V22&gt;EB$6,$V22&lt;=EC$6),+$U22,0)</f>
        <v>0</v>
      </c>
      <c r="ED22" s="87" t="n">
        <f aca="false">IF(AND($V22&gt;EC$6,$V22&lt;=ED$6),+$U22,0)</f>
        <v>0</v>
      </c>
      <c r="EE22" s="87" t="n">
        <f aca="false">IF(AND($V22&gt;ED$6,$V22&lt;=EE$6),+$U22,0)</f>
        <v>0</v>
      </c>
      <c r="EF22" s="87" t="n">
        <f aca="false">IF(AND($V22&gt;EE$6,$V22&lt;=EF$6),+$U22,0)</f>
        <v>0</v>
      </c>
      <c r="EG22" s="87" t="n">
        <f aca="false">IF(AND($V22&gt;EF$6,$V22&lt;=EG$6),+$U22,0)</f>
        <v>0</v>
      </c>
      <c r="EH22" s="87" t="n">
        <f aca="false">IF(AND($V22&gt;EG$6,$V22&lt;=EH$6),+$U22,0)</f>
        <v>0</v>
      </c>
      <c r="EI22" s="87" t="n">
        <f aca="false">IF(AND($V22&gt;EH$6,$V22&lt;=EI$6),+$U22,0)</f>
        <v>0</v>
      </c>
      <c r="EJ22" s="87" t="n">
        <f aca="false">IF(AND($V22&gt;EI$6,$V22&lt;=EJ$6),+$U22,0)</f>
        <v>0</v>
      </c>
      <c r="EK22" s="87" t="n">
        <f aca="false">IF(AND($V22&gt;EJ$6,$V22&lt;=EK$6),+$U22,0)</f>
        <v>0</v>
      </c>
      <c r="EL22" s="87" t="n">
        <f aca="false">IF(AND($V22&gt;EK$6,$V22&lt;=EL$6),+$U22,0)</f>
        <v>0</v>
      </c>
      <c r="EM22" s="87" t="n">
        <f aca="false">IF(AND($V22&gt;EL$6,$V22&lt;=EN$6),+$U22,0)</f>
        <v>0</v>
      </c>
      <c r="EN22" s="87"/>
      <c r="EO22" s="65" t="n">
        <f aca="false">SUM($AI22:$EN22)</f>
        <v>46.78434553</v>
      </c>
      <c r="EP22" s="65" t="n">
        <f aca="false">+EO22-U22</f>
        <v>0</v>
      </c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  <c r="IS22" s="87"/>
      <c r="IT22" s="87"/>
      <c r="IU22" s="87"/>
      <c r="IV22" s="87"/>
      <c r="IW22" s="87"/>
    </row>
    <row r="23" customFormat="false" ht="12.75" hidden="false" customHeight="false" outlineLevel="0" collapsed="false">
      <c r="A23" s="205" t="n">
        <v>1.5</v>
      </c>
      <c r="B23" s="97" t="s">
        <v>260</v>
      </c>
      <c r="C23" s="97" t="s">
        <v>256</v>
      </c>
      <c r="D23" s="186" t="s">
        <v>280</v>
      </c>
      <c r="E23" s="38" t="s">
        <v>431</v>
      </c>
      <c r="F23" s="212" t="n">
        <v>37187</v>
      </c>
      <c r="G23" s="38"/>
      <c r="H23" s="38"/>
      <c r="I23" s="88" t="n">
        <v>140</v>
      </c>
      <c r="J23" s="38" t="s">
        <v>194</v>
      </c>
      <c r="K23" s="89" t="s">
        <v>462</v>
      </c>
      <c r="L23" s="89" t="s">
        <v>469</v>
      </c>
      <c r="M23" s="39" t="s">
        <v>284</v>
      </c>
      <c r="N23" s="39" t="s">
        <v>452</v>
      </c>
      <c r="O23" s="35" t="s">
        <v>464</v>
      </c>
      <c r="P23" s="127" t="s">
        <v>287</v>
      </c>
      <c r="Q23" s="127" t="s">
        <v>287</v>
      </c>
      <c r="R23" s="127" t="s">
        <v>287</v>
      </c>
      <c r="S23" s="213" t="n">
        <v>30.143527</v>
      </c>
      <c r="T23" s="127" t="s">
        <v>288</v>
      </c>
      <c r="U23" s="55" t="n">
        <f aca="false">IF($T23="USD",+$S23,VLOOKUP($T23,$T$1:$U$5,2)*$S23)</f>
        <v>30.143527</v>
      </c>
      <c r="V23" s="214" t="n">
        <v>37456</v>
      </c>
      <c r="X23" s="215" t="s">
        <v>435</v>
      </c>
      <c r="Y23" s="216" t="s">
        <v>436</v>
      </c>
      <c r="Z23" s="94" t="n">
        <v>36845</v>
      </c>
      <c r="AA23" s="219" t="e">
        <f aca="false">SUM(#REF!)</f>
        <v>#REF!</v>
      </c>
      <c r="AB23" s="219" t="n">
        <v>0.15</v>
      </c>
      <c r="AC23" s="219" t="n">
        <v>0.0004</v>
      </c>
      <c r="AD23" s="211" t="e">
        <f aca="false">+AC23+AB23*#REF!+AA23*#REF!</f>
        <v>#REF!</v>
      </c>
      <c r="AE23" s="211"/>
      <c r="AF23" s="87"/>
      <c r="AG23" s="87"/>
      <c r="AH23" s="87"/>
      <c r="AI23" s="87" t="n">
        <f aca="false">IF($V23&gt;AH$6,IF($V23&lt;=AI$6,$U23,0),0)</f>
        <v>0</v>
      </c>
      <c r="AJ23" s="87" t="n">
        <f aca="false">IF(AND($V23&gt;AI$6,$V23&lt;=AJ$6),+$U23,0)</f>
        <v>0</v>
      </c>
      <c r="AK23" s="87" t="n">
        <f aca="false">IF(AND($V23&gt;AJ$6,$V23&lt;=AK$6),+$U23,0)</f>
        <v>0</v>
      </c>
      <c r="AL23" s="87" t="n">
        <f aca="false">IF(AND($V23&gt;AK$6,$V23&lt;=AL$6),+$U23,0)</f>
        <v>30.143527</v>
      </c>
      <c r="AM23" s="87" t="n">
        <f aca="false">IF(AND($V23&gt;AL$6,$V23&lt;=AM$6),+$U23,0)</f>
        <v>0</v>
      </c>
      <c r="AN23" s="87" t="n">
        <f aca="false">IF(AND($V23&gt;AM$6,$V23&lt;=AN$6),+$U23,0)</f>
        <v>0</v>
      </c>
      <c r="AO23" s="87" t="n">
        <f aca="false">IF(AND($V23&gt;AN$6,$V23&lt;=AO$6),+$U23,0)</f>
        <v>0</v>
      </c>
      <c r="AP23" s="87" t="n">
        <f aca="false">IF(AND($V23&gt;AO$6,$V23&lt;=AP$6),+$U23,0)</f>
        <v>0</v>
      </c>
      <c r="AQ23" s="87" t="n">
        <f aca="false">IF(AND($V23&gt;AP$6,$V23&lt;=AQ$6),+$U23,0)</f>
        <v>0</v>
      </c>
      <c r="AR23" s="87" t="n">
        <f aca="false">IF(AND($V23&gt;AQ$6,$V23&lt;=AR$6),+$U23,0)</f>
        <v>0</v>
      </c>
      <c r="AS23" s="87" t="n">
        <f aca="false">IF(AND($V23&gt;AR$6,$V23&lt;=AS$6),+$U23,0)</f>
        <v>0</v>
      </c>
      <c r="AT23" s="87" t="n">
        <f aca="false">IF(AND($V23&gt;AS$6,$V23&lt;=AT$6),+$U23,0)</f>
        <v>0</v>
      </c>
      <c r="AU23" s="87" t="n">
        <f aca="false">IF(AND($V23&gt;AT$6,$V23&lt;=AU$6),+$U23,0)</f>
        <v>0</v>
      </c>
      <c r="AV23" s="87" t="n">
        <f aca="false">IF(AND($V23&gt;AU$6,$V23&lt;=AV$6),+$U23,0)</f>
        <v>0</v>
      </c>
      <c r="AW23" s="87" t="n">
        <f aca="false">IF(AND($V23&gt;AV$6,$V23&lt;=AW$6),+$U23,0)</f>
        <v>0</v>
      </c>
      <c r="AX23" s="87" t="n">
        <f aca="false">IF(AND($V23&gt;AW$6,$V23&lt;=AX$6),+$U23,0)</f>
        <v>0</v>
      </c>
      <c r="AY23" s="87" t="n">
        <f aca="false">IF(AND($V23&gt;AX$6,$V23&lt;=AY$6),+$U23,0)</f>
        <v>0</v>
      </c>
      <c r="AZ23" s="87" t="n">
        <f aca="false">IF(AND($V23&gt;AY$6,$V23&lt;=AZ$6),+$U23,0)</f>
        <v>0</v>
      </c>
      <c r="BA23" s="87" t="n">
        <f aca="false">IF(AND($V23&gt;AZ$6,$V23&lt;=BA$6),+$U23,0)</f>
        <v>0</v>
      </c>
      <c r="BB23" s="87" t="n">
        <f aca="false">IF(AND($V23&gt;BA$6,$V23&lt;=BB$6),+$U23,0)</f>
        <v>0</v>
      </c>
      <c r="BC23" s="87" t="n">
        <f aca="false">IF(AND($V23&gt;BB$6,$V23&lt;=BC$6),+$U23,0)</f>
        <v>0</v>
      </c>
      <c r="BD23" s="87" t="n">
        <f aca="false">IF(AND($V23&gt;BC$6,$V23&lt;=BD$6),+$U23,0)</f>
        <v>0</v>
      </c>
      <c r="BE23" s="87" t="n">
        <f aca="false">IF(AND($V23&gt;BD$6,$V23&lt;=BE$6),+$U23,0)</f>
        <v>0</v>
      </c>
      <c r="BF23" s="87" t="n">
        <f aca="false">IF(AND($V23&gt;BE$6,$V23&lt;=BF$6),+$U23,0)</f>
        <v>0</v>
      </c>
      <c r="BG23" s="87" t="n">
        <f aca="false">IF(AND($V23&gt;BF$6,$V23&lt;=BG$6),+$U23,0)</f>
        <v>0</v>
      </c>
      <c r="BH23" s="87" t="n">
        <f aca="false">IF(AND($V23&gt;BG$6,$V23&lt;=BH$6),+$U23,0)</f>
        <v>0</v>
      </c>
      <c r="BI23" s="87" t="n">
        <f aca="false">IF(AND($V23&gt;BH$6,$V23&lt;=BI$6),+$U23,0)</f>
        <v>0</v>
      </c>
      <c r="BJ23" s="87" t="n">
        <f aca="false">IF(AND($V23&gt;BI$6,$V23&lt;=BJ$6),+$U23,0)</f>
        <v>0</v>
      </c>
      <c r="BK23" s="87" t="n">
        <f aca="false">IF(AND($V23&gt;BJ$6,$V23&lt;=BK$6),+$U23,0)</f>
        <v>0</v>
      </c>
      <c r="BL23" s="87" t="n">
        <f aca="false">IF(AND($V23&gt;BK$6,$V23&lt;=BL$6),+$U23,0)</f>
        <v>0</v>
      </c>
      <c r="BM23" s="87" t="n">
        <f aca="false">IF(AND($V23&gt;BL$6,$V23&lt;=BM$6),+$U23,0)</f>
        <v>0</v>
      </c>
      <c r="BN23" s="87" t="n">
        <f aca="false">IF(AND($V23&gt;BM$6,$V23&lt;=BN$6),+$U23,0)</f>
        <v>0</v>
      </c>
      <c r="BO23" s="87" t="n">
        <f aca="false">IF(AND($V23&gt;BN$6,$V23&lt;=BO$6),+$U23,0)</f>
        <v>0</v>
      </c>
      <c r="BP23" s="87" t="n">
        <f aca="false">IF(AND($V23&gt;BO$6,$V23&lt;=BP$6),+$U23,0)</f>
        <v>0</v>
      </c>
      <c r="BQ23" s="87" t="n">
        <f aca="false">IF(AND($V23&gt;BP$6,$V23&lt;=BQ$6),+$U23,0)</f>
        <v>0</v>
      </c>
      <c r="BR23" s="87" t="n">
        <f aca="false">IF(AND($V23&gt;BQ$6,$V23&lt;=BR$6),+$U23,0)</f>
        <v>0</v>
      </c>
      <c r="BS23" s="87" t="n">
        <f aca="false">IF(AND($V23&gt;BR$6,$V23&lt;=BS$6),+$U23,0)</f>
        <v>0</v>
      </c>
      <c r="BT23" s="87" t="n">
        <f aca="false">IF(AND($V23&gt;BS$6,$V23&lt;=BT$6),+$U23,0)</f>
        <v>0</v>
      </c>
      <c r="BU23" s="87" t="n">
        <f aca="false">IF(AND($V23&gt;BT$6,$V23&lt;=BU$6),+$U23,0)</f>
        <v>0</v>
      </c>
      <c r="BV23" s="87" t="n">
        <f aca="false">IF(AND($V23&gt;BU$6,$V23&lt;=BV$6),+$U23,0)</f>
        <v>0</v>
      </c>
      <c r="BW23" s="87" t="n">
        <f aca="false">IF(AND($V23&gt;BV$6,$V23&lt;=BW$6),+$U23,0)</f>
        <v>0</v>
      </c>
      <c r="BX23" s="87" t="n">
        <f aca="false">IF(AND($V23&gt;BW$6,$V23&lt;=BX$6),+$U23,0)</f>
        <v>0</v>
      </c>
      <c r="BY23" s="87" t="n">
        <f aca="false">IF(AND($V23&gt;BX$6,$V23&lt;=BY$6),+$U23,0)</f>
        <v>0</v>
      </c>
      <c r="BZ23" s="87" t="n">
        <f aca="false">IF(AND($V23&gt;BY$6,$V23&lt;=BZ$6),+$U23,0)</f>
        <v>0</v>
      </c>
      <c r="CA23" s="87" t="n">
        <f aca="false">IF(AND($V23&gt;BZ$6,$V23&lt;=CA$6),+$U23,0)</f>
        <v>0</v>
      </c>
      <c r="CB23" s="87" t="n">
        <f aca="false">IF(AND($V23&gt;CA$6,$V23&lt;=CB$6),+$U23,0)</f>
        <v>0</v>
      </c>
      <c r="CC23" s="87" t="n">
        <f aca="false">IF(AND($V23&gt;CB$6,$V23&lt;=CC$6),+$U23,0)</f>
        <v>0</v>
      </c>
      <c r="CD23" s="87" t="n">
        <f aca="false">IF(AND($V23&gt;CC$6,$V23&lt;=CD$6),+$U23,0)</f>
        <v>0</v>
      </c>
      <c r="CE23" s="87" t="n">
        <f aca="false">IF(AND($V23&gt;CD$6,$V23&lt;=CE$6),+$U23,0)</f>
        <v>0</v>
      </c>
      <c r="CF23" s="87" t="n">
        <f aca="false">IF(AND($V23&gt;CE$6,$V23&lt;=CF$6),+$U23,0)</f>
        <v>0</v>
      </c>
      <c r="CG23" s="87" t="n">
        <f aca="false">IF(AND($V23&gt;CF$6,$V23&lt;=CG$6),+$U23,0)</f>
        <v>0</v>
      </c>
      <c r="CH23" s="87" t="n">
        <f aca="false">IF(AND($V23&gt;CG$6,$V23&lt;=CH$6),+$U23,0)</f>
        <v>0</v>
      </c>
      <c r="CI23" s="87" t="n">
        <f aca="false">IF(AND($V23&gt;CH$6,$V23&lt;=CI$6),+$U23,0)</f>
        <v>0</v>
      </c>
      <c r="CJ23" s="87" t="n">
        <f aca="false">IF(AND($V23&gt;CI$6,$V23&lt;=CJ$6),+$U23,0)</f>
        <v>0</v>
      </c>
      <c r="CK23" s="87" t="n">
        <f aca="false">IF(AND($V23&gt;CJ$6,$V23&lt;=CK$6),+$U23,0)</f>
        <v>0</v>
      </c>
      <c r="CL23" s="87" t="n">
        <f aca="false">IF(AND($V23&gt;CK$6,$V23&lt;=CL$6),+$U23,0)</f>
        <v>0</v>
      </c>
      <c r="CM23" s="87" t="n">
        <f aca="false">IF(AND($V23&gt;CL$6,$V23&lt;=CM$6),+$U23,0)</f>
        <v>0</v>
      </c>
      <c r="CN23" s="87" t="n">
        <f aca="false">IF(AND($V23&gt;CM$6,$V23&lt;=CN$6),+$U23,0)</f>
        <v>0</v>
      </c>
      <c r="CO23" s="87" t="n">
        <f aca="false">IF(AND($V23&gt;CN$6,$V23&lt;=CO$6),+$U23,0)</f>
        <v>0</v>
      </c>
      <c r="CP23" s="87" t="n">
        <f aca="false">IF(AND($V23&gt;CO$6,$V23&lt;=CP$6),+$U23,0)</f>
        <v>0</v>
      </c>
      <c r="CQ23" s="87" t="n">
        <f aca="false">IF(AND($V23&gt;CP$6,$V23&lt;=CQ$6),+$U23,0)</f>
        <v>0</v>
      </c>
      <c r="CR23" s="87" t="n">
        <f aca="false">IF(AND($V23&gt;CQ$6,$V23&lt;=CR$6),+$U23,0)</f>
        <v>0</v>
      </c>
      <c r="CS23" s="87" t="n">
        <f aca="false">IF(AND($V23&gt;CR$6,$V23&lt;=CS$6),+$U23,0)</f>
        <v>0</v>
      </c>
      <c r="CT23" s="87" t="n">
        <f aca="false">IF(AND($V23&gt;CS$6,$V23&lt;=CT$6),+$U23,0)</f>
        <v>0</v>
      </c>
      <c r="CU23" s="87" t="n">
        <f aca="false">IF(AND($V23&gt;CT$6,$V23&lt;=CU$6),+$U23,0)</f>
        <v>0</v>
      </c>
      <c r="CV23" s="87" t="n">
        <f aca="false">IF(AND($V23&gt;CU$6,$V23&lt;=CV$6),+$U23,0)</f>
        <v>0</v>
      </c>
      <c r="CW23" s="87" t="n">
        <f aca="false">IF(AND($V23&gt;CV$6,$V23&lt;=CW$6),+$U23,0)</f>
        <v>0</v>
      </c>
      <c r="CX23" s="87" t="n">
        <f aca="false">IF(AND($V23&gt;CW$6,$V23&lt;=CX$6),+$U23,0)</f>
        <v>0</v>
      </c>
      <c r="CY23" s="87" t="n">
        <f aca="false">IF(AND($V23&gt;CX$6,$V23&lt;=CY$6),+$U23,0)</f>
        <v>0</v>
      </c>
      <c r="CZ23" s="87" t="n">
        <f aca="false">IF(AND($V23&gt;CY$6,$V23&lt;=CZ$6),+$U23,0)</f>
        <v>0</v>
      </c>
      <c r="DA23" s="87" t="n">
        <f aca="false">IF(AND($V23&gt;CZ$6,$V23&lt;=DA$6),+$U23,0)</f>
        <v>0</v>
      </c>
      <c r="DB23" s="87" t="n">
        <f aca="false">IF(AND($V23&gt;DA$6,$V23&lt;=DB$6),+$U23,0)</f>
        <v>0</v>
      </c>
      <c r="DC23" s="87" t="n">
        <f aca="false">IF(AND($V23&gt;DB$6,$V23&lt;=DC$6),+$U23,0)</f>
        <v>0</v>
      </c>
      <c r="DD23" s="87" t="n">
        <f aca="false">IF(AND($V23&gt;DC$6,$V23&lt;=DD$6),+$U23,0)</f>
        <v>0</v>
      </c>
      <c r="DE23" s="87" t="n">
        <f aca="false">IF(AND($V23&gt;DD$6,$V23&lt;=DE$6),+$U23,0)</f>
        <v>0</v>
      </c>
      <c r="DF23" s="87" t="n">
        <f aca="false">IF(AND($V23&gt;DE$6,$V23&lt;=DF$6),+$U23,0)</f>
        <v>0</v>
      </c>
      <c r="DG23" s="87" t="n">
        <f aca="false">IF(AND($V23&gt;DF$6,$V23&lt;=DG$6),+$U23,0)</f>
        <v>0</v>
      </c>
      <c r="DH23" s="87" t="n">
        <f aca="false">IF(AND($V23&gt;DG$6,$V23&lt;=DH$6),+$U23,0)</f>
        <v>0</v>
      </c>
      <c r="DI23" s="87" t="n">
        <f aca="false">IF(AND($V23&gt;DH$6,$V23&lt;=DI$6),+$U23,0)</f>
        <v>0</v>
      </c>
      <c r="DJ23" s="87" t="n">
        <f aca="false">IF(AND($V23&gt;DI$6,$V23&lt;=DJ$6),+$U23,0)</f>
        <v>0</v>
      </c>
      <c r="DK23" s="87" t="n">
        <f aca="false">IF(AND($V23&gt;DJ$6,$V23&lt;=DK$6),+$U23,0)</f>
        <v>0</v>
      </c>
      <c r="DL23" s="87" t="n">
        <f aca="false">IF(AND($V23&gt;DK$6,$V23&lt;=DL$6),+$U23,0)</f>
        <v>0</v>
      </c>
      <c r="DM23" s="87" t="n">
        <f aca="false">IF(AND($V23&gt;DL$6,$V23&lt;=DM$6),+$U23,0)</f>
        <v>0</v>
      </c>
      <c r="DN23" s="87" t="n">
        <f aca="false">IF(AND($V23&gt;DM$6,$V23&lt;=DN$6),+$U23,0)</f>
        <v>0</v>
      </c>
      <c r="DO23" s="87" t="n">
        <f aca="false">IF(AND($V23&gt;DN$6,$V23&lt;=DO$6),+$U23,0)</f>
        <v>0</v>
      </c>
      <c r="DP23" s="87" t="n">
        <f aca="false">IF(AND($V23&gt;DO$6,$V23&lt;=DP$6),+$U23,0)</f>
        <v>0</v>
      </c>
      <c r="DQ23" s="87" t="n">
        <f aca="false">IF(AND($V23&gt;DP$6,$V23&lt;=DQ$6),+$U23,0)</f>
        <v>0</v>
      </c>
      <c r="DR23" s="87" t="n">
        <f aca="false">IF(AND($V23&gt;DQ$6,$V23&lt;=DR$6),+$U23,0)</f>
        <v>0</v>
      </c>
      <c r="DS23" s="87" t="n">
        <f aca="false">IF(AND($V23&gt;DR$6,$V23&lt;=DS$6),+$U23,0)</f>
        <v>0</v>
      </c>
      <c r="DT23" s="87" t="n">
        <f aca="false">IF(AND($V23&gt;DS$6,$V23&lt;=DT$6),+$U23,0)</f>
        <v>0</v>
      </c>
      <c r="DU23" s="87" t="n">
        <f aca="false">IF(AND($V23&gt;DT$6,$V23&lt;=DU$6),+$U23,0)</f>
        <v>0</v>
      </c>
      <c r="DV23" s="87" t="n">
        <f aca="false">IF(AND($V23&gt;DU$6,$V23&lt;=DV$6),+$U23,0)</f>
        <v>0</v>
      </c>
      <c r="DW23" s="87" t="n">
        <f aca="false">IF(AND($V23&gt;DV$6,$V23&lt;=DW$6),+$U23,0)</f>
        <v>0</v>
      </c>
      <c r="DX23" s="87" t="n">
        <f aca="false">IF(AND($V23&gt;DW$6,$V23&lt;=DX$6),+$U23,0)</f>
        <v>0</v>
      </c>
      <c r="DY23" s="87" t="n">
        <f aca="false">IF(AND($V23&gt;DX$6,$V23&lt;=DY$6),+$U23,0)</f>
        <v>0</v>
      </c>
      <c r="DZ23" s="87" t="n">
        <f aca="false">IF(AND($V23&gt;DY$6,$V23&lt;=DZ$6),+$U23,0)</f>
        <v>0</v>
      </c>
      <c r="EA23" s="87" t="n">
        <f aca="false">IF(AND($V23&gt;DZ$6,$V23&lt;=EA$6),+$U23,0)</f>
        <v>0</v>
      </c>
      <c r="EB23" s="87" t="n">
        <f aca="false">IF(AND($V23&gt;EA$6,$V23&lt;=EB$6),+$U23,0)</f>
        <v>0</v>
      </c>
      <c r="EC23" s="87" t="n">
        <f aca="false">IF(AND($V23&gt;EB$6,$V23&lt;=EC$6),+$U23,0)</f>
        <v>0</v>
      </c>
      <c r="ED23" s="87" t="n">
        <f aca="false">IF(AND($V23&gt;EC$6,$V23&lt;=ED$6),+$U23,0)</f>
        <v>0</v>
      </c>
      <c r="EE23" s="87" t="n">
        <f aca="false">IF(AND($V23&gt;ED$6,$V23&lt;=EE$6),+$U23,0)</f>
        <v>0</v>
      </c>
      <c r="EF23" s="87" t="n">
        <f aca="false">IF(AND($V23&gt;EE$6,$V23&lt;=EF$6),+$U23,0)</f>
        <v>0</v>
      </c>
      <c r="EG23" s="87" t="n">
        <f aca="false">IF(AND($V23&gt;EF$6,$V23&lt;=EG$6),+$U23,0)</f>
        <v>0</v>
      </c>
      <c r="EH23" s="87" t="n">
        <f aca="false">IF(AND($V23&gt;EG$6,$V23&lt;=EH$6),+$U23,0)</f>
        <v>0</v>
      </c>
      <c r="EI23" s="87" t="n">
        <f aca="false">IF(AND($V23&gt;EH$6,$V23&lt;=EI$6),+$U23,0)</f>
        <v>0</v>
      </c>
      <c r="EJ23" s="87" t="n">
        <f aca="false">IF(AND($V23&gt;EI$6,$V23&lt;=EJ$6),+$U23,0)</f>
        <v>0</v>
      </c>
      <c r="EK23" s="87" t="n">
        <f aca="false">IF(AND($V23&gt;EJ$6,$V23&lt;=EK$6),+$U23,0)</f>
        <v>0</v>
      </c>
      <c r="EL23" s="87" t="n">
        <f aca="false">IF(AND($V23&gt;EK$6,$V23&lt;=EL$6),+$U23,0)</f>
        <v>0</v>
      </c>
      <c r="EM23" s="87" t="n">
        <f aca="false">IF(AND($V23&gt;EL$6,$V23&lt;=EN$6),+$U23,0)</f>
        <v>0</v>
      </c>
      <c r="EN23" s="87"/>
      <c r="EO23" s="65" t="n">
        <f aca="false">SUM($AI23:$EN23)</f>
        <v>30.143527</v>
      </c>
      <c r="EP23" s="65" t="n">
        <f aca="false">+EO23-U23</f>
        <v>0</v>
      </c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  <c r="IR23" s="87"/>
      <c r="IS23" s="87"/>
      <c r="IT23" s="87"/>
      <c r="IU23" s="87"/>
      <c r="IV23" s="87"/>
      <c r="IW23" s="87"/>
    </row>
    <row r="24" customFormat="false" ht="12.75" hidden="false" customHeight="false" outlineLevel="0" collapsed="false">
      <c r="A24" s="205" t="n">
        <v>1.5</v>
      </c>
      <c r="B24" s="97" t="s">
        <v>260</v>
      </c>
      <c r="C24" s="97" t="s">
        <v>256</v>
      </c>
      <c r="D24" s="186" t="s">
        <v>280</v>
      </c>
      <c r="E24" s="38" t="s">
        <v>431</v>
      </c>
      <c r="F24" s="212" t="n">
        <v>37187</v>
      </c>
      <c r="G24" s="38"/>
      <c r="H24" s="38"/>
      <c r="I24" s="88" t="n">
        <v>140</v>
      </c>
      <c r="J24" s="38" t="s">
        <v>195</v>
      </c>
      <c r="K24" s="89" t="s">
        <v>462</v>
      </c>
      <c r="L24" s="89" t="s">
        <v>468</v>
      </c>
      <c r="M24" s="39" t="s">
        <v>284</v>
      </c>
      <c r="N24" s="39" t="s">
        <v>452</v>
      </c>
      <c r="O24" s="35" t="s">
        <v>464</v>
      </c>
      <c r="P24" s="127" t="s">
        <v>287</v>
      </c>
      <c r="Q24" s="127" t="s">
        <v>287</v>
      </c>
      <c r="R24" s="127" t="s">
        <v>287</v>
      </c>
      <c r="S24" s="213" t="n">
        <v>91.503944</v>
      </c>
      <c r="T24" s="127" t="s">
        <v>288</v>
      </c>
      <c r="U24" s="55" t="n">
        <f aca="false">IF($T24="USD",+$S24,VLOOKUP($T24,$T$1:$U$5,2)*$S24)</f>
        <v>91.503944</v>
      </c>
      <c r="V24" s="214" t="n">
        <v>37456</v>
      </c>
      <c r="X24" s="215" t="s">
        <v>435</v>
      </c>
      <c r="Y24" s="216" t="s">
        <v>436</v>
      </c>
      <c r="Z24" s="94" t="n">
        <v>36845</v>
      </c>
      <c r="AA24" s="219" t="e">
        <f aca="false">SUM(#REF!)</f>
        <v>#REF!</v>
      </c>
      <c r="AB24" s="219" t="n">
        <v>0.15</v>
      </c>
      <c r="AC24" s="219" t="n">
        <v>0.0004</v>
      </c>
      <c r="AD24" s="211" t="e">
        <f aca="false">+AC24+AB24*#REF!+AA24*#REF!</f>
        <v>#REF!</v>
      </c>
      <c r="AE24" s="211"/>
      <c r="AF24" s="87"/>
      <c r="AG24" s="87"/>
      <c r="AH24" s="87"/>
      <c r="AI24" s="87" t="n">
        <f aca="false">IF($V24&gt;AH$6,IF($V24&lt;=AI$6,$U24,0),0)</f>
        <v>0</v>
      </c>
      <c r="AJ24" s="87" t="n">
        <f aca="false">IF(AND($V24&gt;AI$6,$V24&lt;=AJ$6),+$U24,0)</f>
        <v>0</v>
      </c>
      <c r="AK24" s="87" t="n">
        <f aca="false">IF(AND($V24&gt;AJ$6,$V24&lt;=AK$6),+$U24,0)</f>
        <v>0</v>
      </c>
      <c r="AL24" s="87" t="n">
        <f aca="false">IF(AND($V24&gt;AK$6,$V24&lt;=AL$6),+$U24,0)</f>
        <v>91.503944</v>
      </c>
      <c r="AM24" s="87" t="n">
        <f aca="false">IF(AND($V24&gt;AL$6,$V24&lt;=AM$6),+$U24,0)</f>
        <v>0</v>
      </c>
      <c r="AN24" s="87" t="n">
        <f aca="false">IF(AND($V24&gt;AM$6,$V24&lt;=AN$6),+$U24,0)</f>
        <v>0</v>
      </c>
      <c r="AO24" s="87" t="n">
        <f aca="false">IF(AND($V24&gt;AN$6,$V24&lt;=AO$6),+$U24,0)</f>
        <v>0</v>
      </c>
      <c r="AP24" s="87" t="n">
        <f aca="false">IF(AND($V24&gt;AO$6,$V24&lt;=AP$6),+$U24,0)</f>
        <v>0</v>
      </c>
      <c r="AQ24" s="87" t="n">
        <f aca="false">IF(AND($V24&gt;AP$6,$V24&lt;=AQ$6),+$U24,0)</f>
        <v>0</v>
      </c>
      <c r="AR24" s="87" t="n">
        <f aca="false">IF(AND($V24&gt;AQ$6,$V24&lt;=AR$6),+$U24,0)</f>
        <v>0</v>
      </c>
      <c r="AS24" s="87" t="n">
        <f aca="false">IF(AND($V24&gt;AR$6,$V24&lt;=AS$6),+$U24,0)</f>
        <v>0</v>
      </c>
      <c r="AT24" s="87" t="n">
        <f aca="false">IF(AND($V24&gt;AS$6,$V24&lt;=AT$6),+$U24,0)</f>
        <v>0</v>
      </c>
      <c r="AU24" s="87" t="n">
        <f aca="false">IF(AND($V24&gt;AT$6,$V24&lt;=AU$6),+$U24,0)</f>
        <v>0</v>
      </c>
      <c r="AV24" s="87" t="n">
        <f aca="false">IF(AND($V24&gt;AU$6,$V24&lt;=AV$6),+$U24,0)</f>
        <v>0</v>
      </c>
      <c r="AW24" s="87" t="n">
        <f aca="false">IF(AND($V24&gt;AV$6,$V24&lt;=AW$6),+$U24,0)</f>
        <v>0</v>
      </c>
      <c r="AX24" s="87" t="n">
        <f aca="false">IF(AND($V24&gt;AW$6,$V24&lt;=AX$6),+$U24,0)</f>
        <v>0</v>
      </c>
      <c r="AY24" s="87" t="n">
        <f aca="false">IF(AND($V24&gt;AX$6,$V24&lt;=AY$6),+$U24,0)</f>
        <v>0</v>
      </c>
      <c r="AZ24" s="87" t="n">
        <f aca="false">IF(AND($V24&gt;AY$6,$V24&lt;=AZ$6),+$U24,0)</f>
        <v>0</v>
      </c>
      <c r="BA24" s="87" t="n">
        <f aca="false">IF(AND($V24&gt;AZ$6,$V24&lt;=BA$6),+$U24,0)</f>
        <v>0</v>
      </c>
      <c r="BB24" s="87" t="n">
        <f aca="false">IF(AND($V24&gt;BA$6,$V24&lt;=BB$6),+$U24,0)</f>
        <v>0</v>
      </c>
      <c r="BC24" s="87" t="n">
        <f aca="false">IF(AND($V24&gt;BB$6,$V24&lt;=BC$6),+$U24,0)</f>
        <v>0</v>
      </c>
      <c r="BD24" s="87" t="n">
        <f aca="false">IF(AND($V24&gt;BC$6,$V24&lt;=BD$6),+$U24,0)</f>
        <v>0</v>
      </c>
      <c r="BE24" s="87" t="n">
        <f aca="false">IF(AND($V24&gt;BD$6,$V24&lt;=BE$6),+$U24,0)</f>
        <v>0</v>
      </c>
      <c r="BF24" s="87" t="n">
        <f aca="false">IF(AND($V24&gt;BE$6,$V24&lt;=BF$6),+$U24,0)</f>
        <v>0</v>
      </c>
      <c r="BG24" s="87" t="n">
        <f aca="false">IF(AND($V24&gt;BF$6,$V24&lt;=BG$6),+$U24,0)</f>
        <v>0</v>
      </c>
      <c r="BH24" s="87" t="n">
        <f aca="false">IF(AND($V24&gt;BG$6,$V24&lt;=BH$6),+$U24,0)</f>
        <v>0</v>
      </c>
      <c r="BI24" s="87" t="n">
        <f aca="false">IF(AND($V24&gt;BH$6,$V24&lt;=BI$6),+$U24,0)</f>
        <v>0</v>
      </c>
      <c r="BJ24" s="87" t="n">
        <f aca="false">IF(AND($V24&gt;BI$6,$V24&lt;=BJ$6),+$U24,0)</f>
        <v>0</v>
      </c>
      <c r="BK24" s="87" t="n">
        <f aca="false">IF(AND($V24&gt;BJ$6,$V24&lt;=BK$6),+$U24,0)</f>
        <v>0</v>
      </c>
      <c r="BL24" s="87" t="n">
        <f aca="false">IF(AND($V24&gt;BK$6,$V24&lt;=BL$6),+$U24,0)</f>
        <v>0</v>
      </c>
      <c r="BM24" s="87" t="n">
        <f aca="false">IF(AND($V24&gt;BL$6,$V24&lt;=BM$6),+$U24,0)</f>
        <v>0</v>
      </c>
      <c r="BN24" s="87" t="n">
        <f aca="false">IF(AND($V24&gt;BM$6,$V24&lt;=BN$6),+$U24,0)</f>
        <v>0</v>
      </c>
      <c r="BO24" s="87" t="n">
        <f aca="false">IF(AND($V24&gt;BN$6,$V24&lt;=BO$6),+$U24,0)</f>
        <v>0</v>
      </c>
      <c r="BP24" s="87" t="n">
        <f aca="false">IF(AND($V24&gt;BO$6,$V24&lt;=BP$6),+$U24,0)</f>
        <v>0</v>
      </c>
      <c r="BQ24" s="87" t="n">
        <f aca="false">IF(AND($V24&gt;BP$6,$V24&lt;=BQ$6),+$U24,0)</f>
        <v>0</v>
      </c>
      <c r="BR24" s="87" t="n">
        <f aca="false">IF(AND($V24&gt;BQ$6,$V24&lt;=BR$6),+$U24,0)</f>
        <v>0</v>
      </c>
      <c r="BS24" s="87" t="n">
        <f aca="false">IF(AND($V24&gt;BR$6,$V24&lt;=BS$6),+$U24,0)</f>
        <v>0</v>
      </c>
      <c r="BT24" s="87" t="n">
        <f aca="false">IF(AND($V24&gt;BS$6,$V24&lt;=BT$6),+$U24,0)</f>
        <v>0</v>
      </c>
      <c r="BU24" s="87" t="n">
        <f aca="false">IF(AND($V24&gt;BT$6,$V24&lt;=BU$6),+$U24,0)</f>
        <v>0</v>
      </c>
      <c r="BV24" s="87" t="n">
        <f aca="false">IF(AND($V24&gt;BU$6,$V24&lt;=BV$6),+$U24,0)</f>
        <v>0</v>
      </c>
      <c r="BW24" s="87" t="n">
        <f aca="false">IF(AND($V24&gt;BV$6,$V24&lt;=BW$6),+$U24,0)</f>
        <v>0</v>
      </c>
      <c r="BX24" s="87" t="n">
        <f aca="false">IF(AND($V24&gt;BW$6,$V24&lt;=BX$6),+$U24,0)</f>
        <v>0</v>
      </c>
      <c r="BY24" s="87" t="n">
        <f aca="false">IF(AND($V24&gt;BX$6,$V24&lt;=BY$6),+$U24,0)</f>
        <v>0</v>
      </c>
      <c r="BZ24" s="87" t="n">
        <f aca="false">IF(AND($V24&gt;BY$6,$V24&lt;=BZ$6),+$U24,0)</f>
        <v>0</v>
      </c>
      <c r="CA24" s="87" t="n">
        <f aca="false">IF(AND($V24&gt;BZ$6,$V24&lt;=CA$6),+$U24,0)</f>
        <v>0</v>
      </c>
      <c r="CB24" s="87" t="n">
        <f aca="false">IF(AND($V24&gt;CA$6,$V24&lt;=CB$6),+$U24,0)</f>
        <v>0</v>
      </c>
      <c r="CC24" s="87" t="n">
        <f aca="false">IF(AND($V24&gt;CB$6,$V24&lt;=CC$6),+$U24,0)</f>
        <v>0</v>
      </c>
      <c r="CD24" s="87" t="n">
        <f aca="false">IF(AND($V24&gt;CC$6,$V24&lt;=CD$6),+$U24,0)</f>
        <v>0</v>
      </c>
      <c r="CE24" s="87" t="n">
        <f aca="false">IF(AND($V24&gt;CD$6,$V24&lt;=CE$6),+$U24,0)</f>
        <v>0</v>
      </c>
      <c r="CF24" s="87" t="n">
        <f aca="false">IF(AND($V24&gt;CE$6,$V24&lt;=CF$6),+$U24,0)</f>
        <v>0</v>
      </c>
      <c r="CG24" s="87" t="n">
        <f aca="false">IF(AND($V24&gt;CF$6,$V24&lt;=CG$6),+$U24,0)</f>
        <v>0</v>
      </c>
      <c r="CH24" s="87" t="n">
        <f aca="false">IF(AND($V24&gt;CG$6,$V24&lt;=CH$6),+$U24,0)</f>
        <v>0</v>
      </c>
      <c r="CI24" s="87" t="n">
        <f aca="false">IF(AND($V24&gt;CH$6,$V24&lt;=CI$6),+$U24,0)</f>
        <v>0</v>
      </c>
      <c r="CJ24" s="87" t="n">
        <f aca="false">IF(AND($V24&gt;CI$6,$V24&lt;=CJ$6),+$U24,0)</f>
        <v>0</v>
      </c>
      <c r="CK24" s="87" t="n">
        <f aca="false">IF(AND($V24&gt;CJ$6,$V24&lt;=CK$6),+$U24,0)</f>
        <v>0</v>
      </c>
      <c r="CL24" s="87" t="n">
        <f aca="false">IF(AND($V24&gt;CK$6,$V24&lt;=CL$6),+$U24,0)</f>
        <v>0</v>
      </c>
      <c r="CM24" s="87" t="n">
        <f aca="false">IF(AND($V24&gt;CL$6,$V24&lt;=CM$6),+$U24,0)</f>
        <v>0</v>
      </c>
      <c r="CN24" s="87" t="n">
        <f aca="false">IF(AND($V24&gt;CM$6,$V24&lt;=CN$6),+$U24,0)</f>
        <v>0</v>
      </c>
      <c r="CO24" s="87" t="n">
        <f aca="false">IF(AND($V24&gt;CN$6,$V24&lt;=CO$6),+$U24,0)</f>
        <v>0</v>
      </c>
      <c r="CP24" s="87" t="n">
        <f aca="false">IF(AND($V24&gt;CO$6,$V24&lt;=CP$6),+$U24,0)</f>
        <v>0</v>
      </c>
      <c r="CQ24" s="87" t="n">
        <f aca="false">IF(AND($V24&gt;CP$6,$V24&lt;=CQ$6),+$U24,0)</f>
        <v>0</v>
      </c>
      <c r="CR24" s="87" t="n">
        <f aca="false">IF(AND($V24&gt;CQ$6,$V24&lt;=CR$6),+$U24,0)</f>
        <v>0</v>
      </c>
      <c r="CS24" s="87" t="n">
        <f aca="false">IF(AND($V24&gt;CR$6,$V24&lt;=CS$6),+$U24,0)</f>
        <v>0</v>
      </c>
      <c r="CT24" s="87" t="n">
        <f aca="false">IF(AND($V24&gt;CS$6,$V24&lt;=CT$6),+$U24,0)</f>
        <v>0</v>
      </c>
      <c r="CU24" s="87" t="n">
        <f aca="false">IF(AND($V24&gt;CT$6,$V24&lt;=CU$6),+$U24,0)</f>
        <v>0</v>
      </c>
      <c r="CV24" s="87" t="n">
        <f aca="false">IF(AND($V24&gt;CU$6,$V24&lt;=CV$6),+$U24,0)</f>
        <v>0</v>
      </c>
      <c r="CW24" s="87" t="n">
        <f aca="false">IF(AND($V24&gt;CV$6,$V24&lt;=CW$6),+$U24,0)</f>
        <v>0</v>
      </c>
      <c r="CX24" s="87" t="n">
        <f aca="false">IF(AND($V24&gt;CW$6,$V24&lt;=CX$6),+$U24,0)</f>
        <v>0</v>
      </c>
      <c r="CY24" s="87" t="n">
        <f aca="false">IF(AND($V24&gt;CX$6,$V24&lt;=CY$6),+$U24,0)</f>
        <v>0</v>
      </c>
      <c r="CZ24" s="87" t="n">
        <f aca="false">IF(AND($V24&gt;CY$6,$V24&lt;=CZ$6),+$U24,0)</f>
        <v>0</v>
      </c>
      <c r="DA24" s="87" t="n">
        <f aca="false">IF(AND($V24&gt;CZ$6,$V24&lt;=DA$6),+$U24,0)</f>
        <v>0</v>
      </c>
      <c r="DB24" s="87" t="n">
        <f aca="false">IF(AND($V24&gt;DA$6,$V24&lt;=DB$6),+$U24,0)</f>
        <v>0</v>
      </c>
      <c r="DC24" s="87" t="n">
        <f aca="false">IF(AND($V24&gt;DB$6,$V24&lt;=DC$6),+$U24,0)</f>
        <v>0</v>
      </c>
      <c r="DD24" s="87" t="n">
        <f aca="false">IF(AND($V24&gt;DC$6,$V24&lt;=DD$6),+$U24,0)</f>
        <v>0</v>
      </c>
      <c r="DE24" s="87" t="n">
        <f aca="false">IF(AND($V24&gt;DD$6,$V24&lt;=DE$6),+$U24,0)</f>
        <v>0</v>
      </c>
      <c r="DF24" s="87" t="n">
        <f aca="false">IF(AND($V24&gt;DE$6,$V24&lt;=DF$6),+$U24,0)</f>
        <v>0</v>
      </c>
      <c r="DG24" s="87" t="n">
        <f aca="false">IF(AND($V24&gt;DF$6,$V24&lt;=DG$6),+$U24,0)</f>
        <v>0</v>
      </c>
      <c r="DH24" s="87" t="n">
        <f aca="false">IF(AND($V24&gt;DG$6,$V24&lt;=DH$6),+$U24,0)</f>
        <v>0</v>
      </c>
      <c r="DI24" s="87" t="n">
        <f aca="false">IF(AND($V24&gt;DH$6,$V24&lt;=DI$6),+$U24,0)</f>
        <v>0</v>
      </c>
      <c r="DJ24" s="87" t="n">
        <f aca="false">IF(AND($V24&gt;DI$6,$V24&lt;=DJ$6),+$U24,0)</f>
        <v>0</v>
      </c>
      <c r="DK24" s="87" t="n">
        <f aca="false">IF(AND($V24&gt;DJ$6,$V24&lt;=DK$6),+$U24,0)</f>
        <v>0</v>
      </c>
      <c r="DL24" s="87" t="n">
        <f aca="false">IF(AND($V24&gt;DK$6,$V24&lt;=DL$6),+$U24,0)</f>
        <v>0</v>
      </c>
      <c r="DM24" s="87" t="n">
        <f aca="false">IF(AND($V24&gt;DL$6,$V24&lt;=DM$6),+$U24,0)</f>
        <v>0</v>
      </c>
      <c r="DN24" s="87" t="n">
        <f aca="false">IF(AND($V24&gt;DM$6,$V24&lt;=DN$6),+$U24,0)</f>
        <v>0</v>
      </c>
      <c r="DO24" s="87" t="n">
        <f aca="false">IF(AND($V24&gt;DN$6,$V24&lt;=DO$6),+$U24,0)</f>
        <v>0</v>
      </c>
      <c r="DP24" s="87" t="n">
        <f aca="false">IF(AND($V24&gt;DO$6,$V24&lt;=DP$6),+$U24,0)</f>
        <v>0</v>
      </c>
      <c r="DQ24" s="87" t="n">
        <f aca="false">IF(AND($V24&gt;DP$6,$V24&lt;=DQ$6),+$U24,0)</f>
        <v>0</v>
      </c>
      <c r="DR24" s="87" t="n">
        <f aca="false">IF(AND($V24&gt;DQ$6,$V24&lt;=DR$6),+$U24,0)</f>
        <v>0</v>
      </c>
      <c r="DS24" s="87" t="n">
        <f aca="false">IF(AND($V24&gt;DR$6,$V24&lt;=DS$6),+$U24,0)</f>
        <v>0</v>
      </c>
      <c r="DT24" s="87" t="n">
        <f aca="false">IF(AND($V24&gt;DS$6,$V24&lt;=DT$6),+$U24,0)</f>
        <v>0</v>
      </c>
      <c r="DU24" s="87" t="n">
        <f aca="false">IF(AND($V24&gt;DT$6,$V24&lt;=DU$6),+$U24,0)</f>
        <v>0</v>
      </c>
      <c r="DV24" s="87" t="n">
        <f aca="false">IF(AND($V24&gt;DU$6,$V24&lt;=DV$6),+$U24,0)</f>
        <v>0</v>
      </c>
      <c r="DW24" s="87" t="n">
        <f aca="false">IF(AND($V24&gt;DV$6,$V24&lt;=DW$6),+$U24,0)</f>
        <v>0</v>
      </c>
      <c r="DX24" s="87" t="n">
        <f aca="false">IF(AND($V24&gt;DW$6,$V24&lt;=DX$6),+$U24,0)</f>
        <v>0</v>
      </c>
      <c r="DY24" s="87" t="n">
        <f aca="false">IF(AND($V24&gt;DX$6,$V24&lt;=DY$6),+$U24,0)</f>
        <v>0</v>
      </c>
      <c r="DZ24" s="87" t="n">
        <f aca="false">IF(AND($V24&gt;DY$6,$V24&lt;=DZ$6),+$U24,0)</f>
        <v>0</v>
      </c>
      <c r="EA24" s="87" t="n">
        <f aca="false">IF(AND($V24&gt;DZ$6,$V24&lt;=EA$6),+$U24,0)</f>
        <v>0</v>
      </c>
      <c r="EB24" s="87" t="n">
        <f aca="false">IF(AND($V24&gt;EA$6,$V24&lt;=EB$6),+$U24,0)</f>
        <v>0</v>
      </c>
      <c r="EC24" s="87" t="n">
        <f aca="false">IF(AND($V24&gt;EB$6,$V24&lt;=EC$6),+$U24,0)</f>
        <v>0</v>
      </c>
      <c r="ED24" s="87" t="n">
        <f aca="false">IF(AND($V24&gt;EC$6,$V24&lt;=ED$6),+$U24,0)</f>
        <v>0</v>
      </c>
      <c r="EE24" s="87" t="n">
        <f aca="false">IF(AND($V24&gt;ED$6,$V24&lt;=EE$6),+$U24,0)</f>
        <v>0</v>
      </c>
      <c r="EF24" s="87" t="n">
        <f aca="false">IF(AND($V24&gt;EE$6,$V24&lt;=EF$6),+$U24,0)</f>
        <v>0</v>
      </c>
      <c r="EG24" s="87" t="n">
        <f aca="false">IF(AND($V24&gt;EF$6,$V24&lt;=EG$6),+$U24,0)</f>
        <v>0</v>
      </c>
      <c r="EH24" s="87" t="n">
        <f aca="false">IF(AND($V24&gt;EG$6,$V24&lt;=EH$6),+$U24,0)</f>
        <v>0</v>
      </c>
      <c r="EI24" s="87" t="n">
        <f aca="false">IF(AND($V24&gt;EH$6,$V24&lt;=EI$6),+$U24,0)</f>
        <v>0</v>
      </c>
      <c r="EJ24" s="87" t="n">
        <f aca="false">IF(AND($V24&gt;EI$6,$V24&lt;=EJ$6),+$U24,0)</f>
        <v>0</v>
      </c>
      <c r="EK24" s="87" t="n">
        <f aca="false">IF(AND($V24&gt;EJ$6,$V24&lt;=EK$6),+$U24,0)</f>
        <v>0</v>
      </c>
      <c r="EL24" s="87" t="n">
        <f aca="false">IF(AND($V24&gt;EK$6,$V24&lt;=EL$6),+$U24,0)</f>
        <v>0</v>
      </c>
      <c r="EM24" s="87" t="n">
        <f aca="false">IF(AND($V24&gt;EL$6,$V24&lt;=EN$6),+$U24,0)</f>
        <v>0</v>
      </c>
      <c r="EN24" s="87"/>
      <c r="EO24" s="65" t="n">
        <f aca="false">SUM($AI24:$EN24)</f>
        <v>91.503944</v>
      </c>
      <c r="EP24" s="65" t="n">
        <f aca="false">+EO24-U24</f>
        <v>0</v>
      </c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  <c r="FR24" s="87"/>
      <c r="FS24" s="87"/>
      <c r="FT24" s="87"/>
      <c r="FU24" s="87"/>
      <c r="FV24" s="87"/>
      <c r="FW24" s="87"/>
      <c r="FX24" s="87"/>
      <c r="FY24" s="87"/>
      <c r="FZ24" s="87"/>
      <c r="GA24" s="87"/>
      <c r="GB24" s="87"/>
      <c r="GC24" s="87"/>
      <c r="GD24" s="87"/>
      <c r="GE24" s="87"/>
      <c r="GF24" s="87"/>
      <c r="GG24" s="87"/>
      <c r="GH24" s="87"/>
      <c r="GI24" s="87"/>
      <c r="GJ24" s="87"/>
      <c r="GK24" s="87"/>
      <c r="GL24" s="87"/>
      <c r="GM24" s="87"/>
      <c r="GN24" s="87"/>
      <c r="GO24" s="87"/>
      <c r="GP24" s="87"/>
      <c r="GQ24" s="87"/>
      <c r="GR24" s="87"/>
      <c r="GS24" s="87"/>
      <c r="GT24" s="87"/>
      <c r="GU24" s="87"/>
      <c r="GV24" s="87"/>
      <c r="GW24" s="87"/>
      <c r="GX24" s="87"/>
      <c r="GY24" s="87"/>
      <c r="GZ24" s="87"/>
      <c r="HA24" s="87"/>
      <c r="HB24" s="87"/>
      <c r="HC24" s="87"/>
      <c r="HD24" s="87"/>
      <c r="HE24" s="87"/>
      <c r="HF24" s="87"/>
      <c r="HG24" s="87"/>
      <c r="HH24" s="87"/>
      <c r="HI24" s="87"/>
      <c r="HJ24" s="87"/>
      <c r="HK24" s="87"/>
      <c r="HL24" s="87"/>
      <c r="HM24" s="87"/>
      <c r="HN24" s="87"/>
      <c r="HO24" s="87"/>
      <c r="HP24" s="87"/>
      <c r="HQ24" s="87"/>
      <c r="HR24" s="87"/>
      <c r="HS24" s="87"/>
      <c r="HT24" s="87"/>
      <c r="HU24" s="87"/>
      <c r="HV24" s="87"/>
      <c r="HW24" s="87"/>
      <c r="HX24" s="87"/>
      <c r="HY24" s="87"/>
      <c r="HZ24" s="87"/>
      <c r="IA24" s="87"/>
      <c r="IB24" s="87"/>
      <c r="IC24" s="87"/>
      <c r="ID24" s="87"/>
      <c r="IE24" s="87"/>
      <c r="IF24" s="87"/>
      <c r="IG24" s="87"/>
      <c r="IH24" s="87"/>
      <c r="II24" s="87"/>
      <c r="IJ24" s="87"/>
      <c r="IK24" s="87"/>
      <c r="IL24" s="87"/>
      <c r="IM24" s="87"/>
      <c r="IN24" s="87"/>
      <c r="IO24" s="87"/>
      <c r="IP24" s="87"/>
      <c r="IQ24" s="87"/>
      <c r="IR24" s="87"/>
      <c r="IS24" s="87"/>
      <c r="IT24" s="87"/>
      <c r="IU24" s="87"/>
      <c r="IV24" s="87"/>
      <c r="IW24" s="87"/>
    </row>
    <row r="25" customFormat="false" ht="12.75" hidden="false" customHeight="false" outlineLevel="0" collapsed="false">
      <c r="A25" s="205" t="n">
        <v>1.5</v>
      </c>
      <c r="B25" s="97" t="s">
        <v>260</v>
      </c>
      <c r="C25" s="97" t="s">
        <v>256</v>
      </c>
      <c r="D25" s="186" t="s">
        <v>280</v>
      </c>
      <c r="E25" s="38" t="s">
        <v>431</v>
      </c>
      <c r="F25" s="212" t="n">
        <v>37187</v>
      </c>
      <c r="G25" s="38"/>
      <c r="H25" s="38"/>
      <c r="I25" s="88" t="n">
        <v>140</v>
      </c>
      <c r="J25" s="38" t="s">
        <v>196</v>
      </c>
      <c r="K25" s="89" t="s">
        <v>465</v>
      </c>
      <c r="L25" s="89" t="s">
        <v>470</v>
      </c>
      <c r="M25" s="39" t="s">
        <v>284</v>
      </c>
      <c r="N25" s="39" t="s">
        <v>452</v>
      </c>
      <c r="O25" s="35" t="s">
        <v>464</v>
      </c>
      <c r="P25" s="127" t="s">
        <v>287</v>
      </c>
      <c r="Q25" s="127" t="s">
        <v>287</v>
      </c>
      <c r="R25" s="127" t="s">
        <v>287</v>
      </c>
      <c r="S25" s="213" t="n">
        <v>52.213095</v>
      </c>
      <c r="T25" s="127" t="s">
        <v>288</v>
      </c>
      <c r="U25" s="55" t="n">
        <f aca="false">IF($T25="USD",+$S25,VLOOKUP($T25,$T$1:$U$5,2)*$S25)</f>
        <v>52.213095</v>
      </c>
      <c r="V25" s="214" t="n">
        <v>37580</v>
      </c>
      <c r="X25" s="215" t="s">
        <v>443</v>
      </c>
      <c r="Y25" s="217" t="n">
        <v>0.215</v>
      </c>
      <c r="Z25" s="94" t="n">
        <v>36867</v>
      </c>
      <c r="AA25" s="219" t="e">
        <f aca="false">SUM(#REF!)</f>
        <v>#REF!</v>
      </c>
      <c r="AB25" s="219" t="n">
        <v>0.15</v>
      </c>
      <c r="AC25" s="219" t="n">
        <v>0.0004</v>
      </c>
      <c r="AD25" s="211" t="e">
        <f aca="false">+AC25+AB25*#REF!+AA25*#REF!</f>
        <v>#REF!</v>
      </c>
      <c r="AE25" s="211"/>
      <c r="AF25" s="87"/>
      <c r="AG25" s="87"/>
      <c r="AH25" s="87"/>
      <c r="AI25" s="87" t="n">
        <f aca="false">IF($V25&gt;AH$6,IF($V25&lt;=AI$6,$U25,0),0)</f>
        <v>0</v>
      </c>
      <c r="AJ25" s="87" t="n">
        <f aca="false">IF(AND($V25&gt;AI$6,$V25&lt;=AJ$6),+$U25,0)</f>
        <v>0</v>
      </c>
      <c r="AK25" s="87" t="n">
        <f aca="false">IF(AND($V25&gt;AJ$6,$V25&lt;=AK$6),+$U25,0)</f>
        <v>0</v>
      </c>
      <c r="AL25" s="87" t="n">
        <f aca="false">IF(AND($V25&gt;AK$6,$V25&lt;=AL$6),+$U25,0)</f>
        <v>0</v>
      </c>
      <c r="AM25" s="87" t="n">
        <f aca="false">IF(AND($V25&gt;AL$6,$V25&lt;=AM$6),+$U25,0)</f>
        <v>52.213095</v>
      </c>
      <c r="AN25" s="87" t="n">
        <f aca="false">IF(AND($V25&gt;AM$6,$V25&lt;=AN$6),+$U25,0)</f>
        <v>0</v>
      </c>
      <c r="AO25" s="87" t="n">
        <f aca="false">IF(AND($V25&gt;AN$6,$V25&lt;=AO$6),+$U25,0)</f>
        <v>0</v>
      </c>
      <c r="AP25" s="87" t="n">
        <f aca="false">IF(AND($V25&gt;AO$6,$V25&lt;=AP$6),+$U25,0)</f>
        <v>0</v>
      </c>
      <c r="AQ25" s="87" t="n">
        <f aca="false">IF(AND($V25&gt;AP$6,$V25&lt;=AQ$6),+$U25,0)</f>
        <v>0</v>
      </c>
      <c r="AR25" s="87" t="n">
        <f aca="false">IF(AND($V25&gt;AQ$6,$V25&lt;=AR$6),+$U25,0)</f>
        <v>0</v>
      </c>
      <c r="AS25" s="87" t="n">
        <f aca="false">IF(AND($V25&gt;AR$6,$V25&lt;=AS$6),+$U25,0)</f>
        <v>0</v>
      </c>
      <c r="AT25" s="87" t="n">
        <f aca="false">IF(AND($V25&gt;AS$6,$V25&lt;=AT$6),+$U25,0)</f>
        <v>0</v>
      </c>
      <c r="AU25" s="87" t="n">
        <f aca="false">IF(AND($V25&gt;AT$6,$V25&lt;=AU$6),+$U25,0)</f>
        <v>0</v>
      </c>
      <c r="AV25" s="87" t="n">
        <f aca="false">IF(AND($V25&gt;AU$6,$V25&lt;=AV$6),+$U25,0)</f>
        <v>0</v>
      </c>
      <c r="AW25" s="87" t="n">
        <f aca="false">IF(AND($V25&gt;AV$6,$V25&lt;=AW$6),+$U25,0)</f>
        <v>0</v>
      </c>
      <c r="AX25" s="87" t="n">
        <f aca="false">IF(AND($V25&gt;AW$6,$V25&lt;=AX$6),+$U25,0)</f>
        <v>0</v>
      </c>
      <c r="AY25" s="87" t="n">
        <f aca="false">IF(AND($V25&gt;AX$6,$V25&lt;=AY$6),+$U25,0)</f>
        <v>0</v>
      </c>
      <c r="AZ25" s="87" t="n">
        <f aca="false">IF(AND($V25&gt;AY$6,$V25&lt;=AZ$6),+$U25,0)</f>
        <v>0</v>
      </c>
      <c r="BA25" s="87" t="n">
        <f aca="false">IF(AND($V25&gt;AZ$6,$V25&lt;=BA$6),+$U25,0)</f>
        <v>0</v>
      </c>
      <c r="BB25" s="87" t="n">
        <f aca="false">IF(AND($V25&gt;BA$6,$V25&lt;=BB$6),+$U25,0)</f>
        <v>0</v>
      </c>
      <c r="BC25" s="87" t="n">
        <f aca="false">IF(AND($V25&gt;BB$6,$V25&lt;=BC$6),+$U25,0)</f>
        <v>0</v>
      </c>
      <c r="BD25" s="87" t="n">
        <f aca="false">IF(AND($V25&gt;BC$6,$V25&lt;=BD$6),+$U25,0)</f>
        <v>0</v>
      </c>
      <c r="BE25" s="87" t="n">
        <f aca="false">IF(AND($V25&gt;BD$6,$V25&lt;=BE$6),+$U25,0)</f>
        <v>0</v>
      </c>
      <c r="BF25" s="87" t="n">
        <f aca="false">IF(AND($V25&gt;BE$6,$V25&lt;=BF$6),+$U25,0)</f>
        <v>0</v>
      </c>
      <c r="BG25" s="87" t="n">
        <f aca="false">IF(AND($V25&gt;BF$6,$V25&lt;=BG$6),+$U25,0)</f>
        <v>0</v>
      </c>
      <c r="BH25" s="87" t="n">
        <f aca="false">IF(AND($V25&gt;BG$6,$V25&lt;=BH$6),+$U25,0)</f>
        <v>0</v>
      </c>
      <c r="BI25" s="87" t="n">
        <f aca="false">IF(AND($V25&gt;BH$6,$V25&lt;=BI$6),+$U25,0)</f>
        <v>0</v>
      </c>
      <c r="BJ25" s="87" t="n">
        <f aca="false">IF(AND($V25&gt;BI$6,$V25&lt;=BJ$6),+$U25,0)</f>
        <v>0</v>
      </c>
      <c r="BK25" s="87" t="n">
        <f aca="false">IF(AND($V25&gt;BJ$6,$V25&lt;=BK$6),+$U25,0)</f>
        <v>0</v>
      </c>
      <c r="BL25" s="87" t="n">
        <f aca="false">IF(AND($V25&gt;BK$6,$V25&lt;=BL$6),+$U25,0)</f>
        <v>0</v>
      </c>
      <c r="BM25" s="87" t="n">
        <f aca="false">IF(AND($V25&gt;BL$6,$V25&lt;=BM$6),+$U25,0)</f>
        <v>0</v>
      </c>
      <c r="BN25" s="87" t="n">
        <f aca="false">IF(AND($V25&gt;BM$6,$V25&lt;=BN$6),+$U25,0)</f>
        <v>0</v>
      </c>
      <c r="BO25" s="87" t="n">
        <f aca="false">IF(AND($V25&gt;BN$6,$V25&lt;=BO$6),+$U25,0)</f>
        <v>0</v>
      </c>
      <c r="BP25" s="87" t="n">
        <f aca="false">IF(AND($V25&gt;BO$6,$V25&lt;=BP$6),+$U25,0)</f>
        <v>0</v>
      </c>
      <c r="BQ25" s="87" t="n">
        <f aca="false">IF(AND($V25&gt;BP$6,$V25&lt;=BQ$6),+$U25,0)</f>
        <v>0</v>
      </c>
      <c r="BR25" s="87" t="n">
        <f aca="false">IF(AND($V25&gt;BQ$6,$V25&lt;=BR$6),+$U25,0)</f>
        <v>0</v>
      </c>
      <c r="BS25" s="87" t="n">
        <f aca="false">IF(AND($V25&gt;BR$6,$V25&lt;=BS$6),+$U25,0)</f>
        <v>0</v>
      </c>
      <c r="BT25" s="87" t="n">
        <f aca="false">IF(AND($V25&gt;BS$6,$V25&lt;=BT$6),+$U25,0)</f>
        <v>0</v>
      </c>
      <c r="BU25" s="87" t="n">
        <f aca="false">IF(AND($V25&gt;BT$6,$V25&lt;=BU$6),+$U25,0)</f>
        <v>0</v>
      </c>
      <c r="BV25" s="87" t="n">
        <f aca="false">IF(AND($V25&gt;BU$6,$V25&lt;=BV$6),+$U25,0)</f>
        <v>0</v>
      </c>
      <c r="BW25" s="87" t="n">
        <f aca="false">IF(AND($V25&gt;BV$6,$V25&lt;=BW$6),+$U25,0)</f>
        <v>0</v>
      </c>
      <c r="BX25" s="87" t="n">
        <f aca="false">IF(AND($V25&gt;BW$6,$V25&lt;=BX$6),+$U25,0)</f>
        <v>0</v>
      </c>
      <c r="BY25" s="87" t="n">
        <f aca="false">IF(AND($V25&gt;BX$6,$V25&lt;=BY$6),+$U25,0)</f>
        <v>0</v>
      </c>
      <c r="BZ25" s="87" t="n">
        <f aca="false">IF(AND($V25&gt;BY$6,$V25&lt;=BZ$6),+$U25,0)</f>
        <v>0</v>
      </c>
      <c r="CA25" s="87" t="n">
        <f aca="false">IF(AND($V25&gt;BZ$6,$V25&lt;=CA$6),+$U25,0)</f>
        <v>0</v>
      </c>
      <c r="CB25" s="87" t="n">
        <f aca="false">IF(AND($V25&gt;CA$6,$V25&lt;=CB$6),+$U25,0)</f>
        <v>0</v>
      </c>
      <c r="CC25" s="87" t="n">
        <f aca="false">IF(AND($V25&gt;CB$6,$V25&lt;=CC$6),+$U25,0)</f>
        <v>0</v>
      </c>
      <c r="CD25" s="87" t="n">
        <f aca="false">IF(AND($V25&gt;CC$6,$V25&lt;=CD$6),+$U25,0)</f>
        <v>0</v>
      </c>
      <c r="CE25" s="87" t="n">
        <f aca="false">IF(AND($V25&gt;CD$6,$V25&lt;=CE$6),+$U25,0)</f>
        <v>0</v>
      </c>
      <c r="CF25" s="87" t="n">
        <f aca="false">IF(AND($V25&gt;CE$6,$V25&lt;=CF$6),+$U25,0)</f>
        <v>0</v>
      </c>
      <c r="CG25" s="87" t="n">
        <f aca="false">IF(AND($V25&gt;CF$6,$V25&lt;=CG$6),+$U25,0)</f>
        <v>0</v>
      </c>
      <c r="CH25" s="87" t="n">
        <f aca="false">IF(AND($V25&gt;CG$6,$V25&lt;=CH$6),+$U25,0)</f>
        <v>0</v>
      </c>
      <c r="CI25" s="87" t="n">
        <f aca="false">IF(AND($V25&gt;CH$6,$V25&lt;=CI$6),+$U25,0)</f>
        <v>0</v>
      </c>
      <c r="CJ25" s="87" t="n">
        <f aca="false">IF(AND($V25&gt;CI$6,$V25&lt;=CJ$6),+$U25,0)</f>
        <v>0</v>
      </c>
      <c r="CK25" s="87" t="n">
        <f aca="false">IF(AND($V25&gt;CJ$6,$V25&lt;=CK$6),+$U25,0)</f>
        <v>0</v>
      </c>
      <c r="CL25" s="87" t="n">
        <f aca="false">IF(AND($V25&gt;CK$6,$V25&lt;=CL$6),+$U25,0)</f>
        <v>0</v>
      </c>
      <c r="CM25" s="87" t="n">
        <f aca="false">IF(AND($V25&gt;CL$6,$V25&lt;=CM$6),+$U25,0)</f>
        <v>0</v>
      </c>
      <c r="CN25" s="87" t="n">
        <f aca="false">IF(AND($V25&gt;CM$6,$V25&lt;=CN$6),+$U25,0)</f>
        <v>0</v>
      </c>
      <c r="CO25" s="87" t="n">
        <f aca="false">IF(AND($V25&gt;CN$6,$V25&lt;=CO$6),+$U25,0)</f>
        <v>0</v>
      </c>
      <c r="CP25" s="87" t="n">
        <f aca="false">IF(AND($V25&gt;CO$6,$V25&lt;=CP$6),+$U25,0)</f>
        <v>0</v>
      </c>
      <c r="CQ25" s="87" t="n">
        <f aca="false">IF(AND($V25&gt;CP$6,$V25&lt;=CQ$6),+$U25,0)</f>
        <v>0</v>
      </c>
      <c r="CR25" s="87" t="n">
        <f aca="false">IF(AND($V25&gt;CQ$6,$V25&lt;=CR$6),+$U25,0)</f>
        <v>0</v>
      </c>
      <c r="CS25" s="87" t="n">
        <f aca="false">IF(AND($V25&gt;CR$6,$V25&lt;=CS$6),+$U25,0)</f>
        <v>0</v>
      </c>
      <c r="CT25" s="87" t="n">
        <f aca="false">IF(AND($V25&gt;CS$6,$V25&lt;=CT$6),+$U25,0)</f>
        <v>0</v>
      </c>
      <c r="CU25" s="87" t="n">
        <f aca="false">IF(AND($V25&gt;CT$6,$V25&lt;=CU$6),+$U25,0)</f>
        <v>0</v>
      </c>
      <c r="CV25" s="87" t="n">
        <f aca="false">IF(AND($V25&gt;CU$6,$V25&lt;=CV$6),+$U25,0)</f>
        <v>0</v>
      </c>
      <c r="CW25" s="87" t="n">
        <f aca="false">IF(AND($V25&gt;CV$6,$V25&lt;=CW$6),+$U25,0)</f>
        <v>0</v>
      </c>
      <c r="CX25" s="87" t="n">
        <f aca="false">IF(AND($V25&gt;CW$6,$V25&lt;=CX$6),+$U25,0)</f>
        <v>0</v>
      </c>
      <c r="CY25" s="87" t="n">
        <f aca="false">IF(AND($V25&gt;CX$6,$V25&lt;=CY$6),+$U25,0)</f>
        <v>0</v>
      </c>
      <c r="CZ25" s="87" t="n">
        <f aca="false">IF(AND($V25&gt;CY$6,$V25&lt;=CZ$6),+$U25,0)</f>
        <v>0</v>
      </c>
      <c r="DA25" s="87" t="n">
        <f aca="false">IF(AND($V25&gt;CZ$6,$V25&lt;=DA$6),+$U25,0)</f>
        <v>0</v>
      </c>
      <c r="DB25" s="87" t="n">
        <f aca="false">IF(AND($V25&gt;DA$6,$V25&lt;=DB$6),+$U25,0)</f>
        <v>0</v>
      </c>
      <c r="DC25" s="87" t="n">
        <f aca="false">IF(AND($V25&gt;DB$6,$V25&lt;=DC$6),+$U25,0)</f>
        <v>0</v>
      </c>
      <c r="DD25" s="87" t="n">
        <f aca="false">IF(AND($V25&gt;DC$6,$V25&lt;=DD$6),+$U25,0)</f>
        <v>0</v>
      </c>
      <c r="DE25" s="87" t="n">
        <f aca="false">IF(AND($V25&gt;DD$6,$V25&lt;=DE$6),+$U25,0)</f>
        <v>0</v>
      </c>
      <c r="DF25" s="87" t="n">
        <f aca="false">IF(AND($V25&gt;DE$6,$V25&lt;=DF$6),+$U25,0)</f>
        <v>0</v>
      </c>
      <c r="DG25" s="87" t="n">
        <f aca="false">IF(AND($V25&gt;DF$6,$V25&lt;=DG$6),+$U25,0)</f>
        <v>0</v>
      </c>
      <c r="DH25" s="87" t="n">
        <f aca="false">IF(AND($V25&gt;DG$6,$V25&lt;=DH$6),+$U25,0)</f>
        <v>0</v>
      </c>
      <c r="DI25" s="87" t="n">
        <f aca="false">IF(AND($V25&gt;DH$6,$V25&lt;=DI$6),+$U25,0)</f>
        <v>0</v>
      </c>
      <c r="DJ25" s="87" t="n">
        <f aca="false">IF(AND($V25&gt;DI$6,$V25&lt;=DJ$6),+$U25,0)</f>
        <v>0</v>
      </c>
      <c r="DK25" s="87" t="n">
        <f aca="false">IF(AND($V25&gt;DJ$6,$V25&lt;=DK$6),+$U25,0)</f>
        <v>0</v>
      </c>
      <c r="DL25" s="87" t="n">
        <f aca="false">IF(AND($V25&gt;DK$6,$V25&lt;=DL$6),+$U25,0)</f>
        <v>0</v>
      </c>
      <c r="DM25" s="87" t="n">
        <f aca="false">IF(AND($V25&gt;DL$6,$V25&lt;=DM$6),+$U25,0)</f>
        <v>0</v>
      </c>
      <c r="DN25" s="87" t="n">
        <f aca="false">IF(AND($V25&gt;DM$6,$V25&lt;=DN$6),+$U25,0)</f>
        <v>0</v>
      </c>
      <c r="DO25" s="87" t="n">
        <f aca="false">IF(AND($V25&gt;DN$6,$V25&lt;=DO$6),+$U25,0)</f>
        <v>0</v>
      </c>
      <c r="DP25" s="87" t="n">
        <f aca="false">IF(AND($V25&gt;DO$6,$V25&lt;=DP$6),+$U25,0)</f>
        <v>0</v>
      </c>
      <c r="DQ25" s="87" t="n">
        <f aca="false">IF(AND($V25&gt;DP$6,$V25&lt;=DQ$6),+$U25,0)</f>
        <v>0</v>
      </c>
      <c r="DR25" s="87" t="n">
        <f aca="false">IF(AND($V25&gt;DQ$6,$V25&lt;=DR$6),+$U25,0)</f>
        <v>0</v>
      </c>
      <c r="DS25" s="87" t="n">
        <f aca="false">IF(AND($V25&gt;DR$6,$V25&lt;=DS$6),+$U25,0)</f>
        <v>0</v>
      </c>
      <c r="DT25" s="87" t="n">
        <f aca="false">IF(AND($V25&gt;DS$6,$V25&lt;=DT$6),+$U25,0)</f>
        <v>0</v>
      </c>
      <c r="DU25" s="87" t="n">
        <f aca="false">IF(AND($V25&gt;DT$6,$V25&lt;=DU$6),+$U25,0)</f>
        <v>0</v>
      </c>
      <c r="DV25" s="87" t="n">
        <f aca="false">IF(AND($V25&gt;DU$6,$V25&lt;=DV$6),+$U25,0)</f>
        <v>0</v>
      </c>
      <c r="DW25" s="87" t="n">
        <f aca="false">IF(AND($V25&gt;DV$6,$V25&lt;=DW$6),+$U25,0)</f>
        <v>0</v>
      </c>
      <c r="DX25" s="87" t="n">
        <f aca="false">IF(AND($V25&gt;DW$6,$V25&lt;=DX$6),+$U25,0)</f>
        <v>0</v>
      </c>
      <c r="DY25" s="87" t="n">
        <f aca="false">IF(AND($V25&gt;DX$6,$V25&lt;=DY$6),+$U25,0)</f>
        <v>0</v>
      </c>
      <c r="DZ25" s="87" t="n">
        <f aca="false">IF(AND($V25&gt;DY$6,$V25&lt;=DZ$6),+$U25,0)</f>
        <v>0</v>
      </c>
      <c r="EA25" s="87" t="n">
        <f aca="false">IF(AND($V25&gt;DZ$6,$V25&lt;=EA$6),+$U25,0)</f>
        <v>0</v>
      </c>
      <c r="EB25" s="87" t="n">
        <f aca="false">IF(AND($V25&gt;EA$6,$V25&lt;=EB$6),+$U25,0)</f>
        <v>0</v>
      </c>
      <c r="EC25" s="87" t="n">
        <f aca="false">IF(AND($V25&gt;EB$6,$V25&lt;=EC$6),+$U25,0)</f>
        <v>0</v>
      </c>
      <c r="ED25" s="87" t="n">
        <f aca="false">IF(AND($V25&gt;EC$6,$V25&lt;=ED$6),+$U25,0)</f>
        <v>0</v>
      </c>
      <c r="EE25" s="87" t="n">
        <f aca="false">IF(AND($V25&gt;ED$6,$V25&lt;=EE$6),+$U25,0)</f>
        <v>0</v>
      </c>
      <c r="EF25" s="87" t="n">
        <f aca="false">IF(AND($V25&gt;EE$6,$V25&lt;=EF$6),+$U25,0)</f>
        <v>0</v>
      </c>
      <c r="EG25" s="87" t="n">
        <f aca="false">IF(AND($V25&gt;EF$6,$V25&lt;=EG$6),+$U25,0)</f>
        <v>0</v>
      </c>
      <c r="EH25" s="87" t="n">
        <f aca="false">IF(AND($V25&gt;EG$6,$V25&lt;=EH$6),+$U25,0)</f>
        <v>0</v>
      </c>
      <c r="EI25" s="87" t="n">
        <f aca="false">IF(AND($V25&gt;EH$6,$V25&lt;=EI$6),+$U25,0)</f>
        <v>0</v>
      </c>
      <c r="EJ25" s="87" t="n">
        <f aca="false">IF(AND($V25&gt;EI$6,$V25&lt;=EJ$6),+$U25,0)</f>
        <v>0</v>
      </c>
      <c r="EK25" s="87" t="n">
        <f aca="false">IF(AND($V25&gt;EJ$6,$V25&lt;=EK$6),+$U25,0)</f>
        <v>0</v>
      </c>
      <c r="EL25" s="87" t="n">
        <f aca="false">IF(AND($V25&gt;EK$6,$V25&lt;=EL$6),+$U25,0)</f>
        <v>0</v>
      </c>
      <c r="EM25" s="87" t="n">
        <f aca="false">IF(AND($V25&gt;EL$6,$V25&lt;=EN$6),+$U25,0)</f>
        <v>0</v>
      </c>
      <c r="EN25" s="87"/>
      <c r="EO25" s="65" t="n">
        <f aca="false">SUM($AI25:$EN25)</f>
        <v>52.213095</v>
      </c>
      <c r="EP25" s="65" t="n">
        <f aca="false">+EO25-U25</f>
        <v>0</v>
      </c>
      <c r="EQ25" s="87"/>
      <c r="ER25" s="87"/>
      <c r="ES25" s="87"/>
      <c r="ET25" s="87"/>
      <c r="EU25" s="87"/>
      <c r="EV25" s="87"/>
      <c r="EW25" s="87"/>
      <c r="EX25" s="87"/>
      <c r="EY25" s="87"/>
      <c r="EZ25" s="87"/>
      <c r="FA25" s="87"/>
      <c r="FB25" s="87"/>
      <c r="FC25" s="87"/>
      <c r="FD25" s="87"/>
      <c r="FE25" s="87"/>
      <c r="FF25" s="87"/>
      <c r="FG25" s="87"/>
      <c r="FH25" s="87"/>
      <c r="FI25" s="87"/>
      <c r="FJ25" s="87"/>
      <c r="FK25" s="87"/>
      <c r="FL25" s="87"/>
      <c r="FM25" s="87"/>
      <c r="FN25" s="87"/>
      <c r="FO25" s="87"/>
      <c r="FP25" s="87"/>
      <c r="FQ25" s="87"/>
      <c r="FR25" s="87"/>
      <c r="FS25" s="87"/>
      <c r="FT25" s="87"/>
      <c r="FU25" s="87"/>
      <c r="FV25" s="87"/>
      <c r="FW25" s="87"/>
      <c r="FX25" s="87"/>
      <c r="FY25" s="87"/>
      <c r="FZ25" s="87"/>
      <c r="GA25" s="87"/>
      <c r="GB25" s="87"/>
      <c r="GC25" s="87"/>
      <c r="GD25" s="87"/>
      <c r="GE25" s="87"/>
      <c r="GF25" s="87"/>
      <c r="GG25" s="87"/>
      <c r="GH25" s="87"/>
      <c r="GI25" s="87"/>
      <c r="GJ25" s="87"/>
      <c r="GK25" s="87"/>
      <c r="GL25" s="87"/>
      <c r="GM25" s="87"/>
      <c r="GN25" s="87"/>
      <c r="GO25" s="87"/>
      <c r="GP25" s="87"/>
      <c r="GQ25" s="87"/>
      <c r="GR25" s="87"/>
      <c r="GS25" s="87"/>
      <c r="GT25" s="87"/>
      <c r="GU25" s="87"/>
      <c r="GV25" s="87"/>
      <c r="GW25" s="87"/>
      <c r="GX25" s="87"/>
      <c r="GY25" s="87"/>
      <c r="GZ25" s="87"/>
      <c r="HA25" s="87"/>
      <c r="HB25" s="87"/>
      <c r="HC25" s="87"/>
      <c r="HD25" s="87"/>
      <c r="HE25" s="87"/>
      <c r="HF25" s="87"/>
      <c r="HG25" s="87"/>
      <c r="HH25" s="87"/>
      <c r="HI25" s="87"/>
      <c r="HJ25" s="87"/>
      <c r="HK25" s="87"/>
      <c r="HL25" s="87"/>
      <c r="HM25" s="87"/>
      <c r="HN25" s="87"/>
      <c r="HO25" s="87"/>
      <c r="HP25" s="87"/>
      <c r="HQ25" s="87"/>
      <c r="HR25" s="87"/>
      <c r="HS25" s="87"/>
      <c r="HT25" s="87"/>
      <c r="HU25" s="87"/>
      <c r="HV25" s="87"/>
      <c r="HW25" s="87"/>
      <c r="HX25" s="87"/>
      <c r="HY25" s="87"/>
      <c r="HZ25" s="87"/>
      <c r="IA25" s="87"/>
      <c r="IB25" s="87"/>
      <c r="IC25" s="87"/>
      <c r="ID25" s="87"/>
      <c r="IE25" s="87"/>
      <c r="IF25" s="87"/>
      <c r="IG25" s="87"/>
      <c r="IH25" s="87"/>
      <c r="II25" s="87"/>
      <c r="IJ25" s="87"/>
      <c r="IK25" s="87"/>
      <c r="IL25" s="87"/>
      <c r="IM25" s="87"/>
      <c r="IN25" s="87"/>
      <c r="IO25" s="87"/>
      <c r="IP25" s="87"/>
      <c r="IQ25" s="87"/>
      <c r="IR25" s="87"/>
      <c r="IS25" s="87"/>
      <c r="IT25" s="87"/>
      <c r="IU25" s="87"/>
      <c r="IV25" s="87"/>
      <c r="IW25" s="87"/>
    </row>
    <row r="26" customFormat="false" ht="12.75" hidden="false" customHeight="false" outlineLevel="0" collapsed="false">
      <c r="A26" s="205" t="n">
        <v>1.5</v>
      </c>
      <c r="B26" s="97" t="s">
        <v>260</v>
      </c>
      <c r="C26" s="97" t="s">
        <v>256</v>
      </c>
      <c r="D26" s="186" t="s">
        <v>280</v>
      </c>
      <c r="E26" s="38" t="s">
        <v>431</v>
      </c>
      <c r="F26" s="212" t="n">
        <v>37187</v>
      </c>
      <c r="G26" s="38"/>
      <c r="H26" s="38"/>
      <c r="I26" s="88" t="n">
        <v>140</v>
      </c>
      <c r="J26" s="38" t="s">
        <v>197</v>
      </c>
      <c r="K26" s="89"/>
      <c r="L26" s="89" t="s">
        <v>471</v>
      </c>
      <c r="M26" s="39" t="s">
        <v>284</v>
      </c>
      <c r="N26" s="39" t="s">
        <v>452</v>
      </c>
      <c r="O26" s="35" t="s">
        <v>464</v>
      </c>
      <c r="P26" s="127" t="s">
        <v>287</v>
      </c>
      <c r="Q26" s="127" t="s">
        <v>287</v>
      </c>
      <c r="R26" s="127" t="s">
        <v>287</v>
      </c>
      <c r="S26" s="213" t="n">
        <v>20.029</v>
      </c>
      <c r="T26" s="127" t="s">
        <v>288</v>
      </c>
      <c r="U26" s="55" t="n">
        <v>20.02925</v>
      </c>
      <c r="V26" s="214" t="n">
        <v>37580</v>
      </c>
      <c r="X26" s="215"/>
      <c r="Y26" s="217"/>
      <c r="Z26" s="94" t="n">
        <v>37064</v>
      </c>
      <c r="AA26" s="219" t="e">
        <f aca="false">SUM(#REF!)</f>
        <v>#REF!</v>
      </c>
      <c r="AB26" s="219" t="n">
        <v>0.15</v>
      </c>
      <c r="AC26" s="219" t="n">
        <v>0.0004</v>
      </c>
      <c r="AD26" s="211" t="e">
        <f aca="false">+AC26+AB26*#REF!+AA26*#REF!</f>
        <v>#REF!</v>
      </c>
      <c r="AE26" s="211"/>
      <c r="AF26" s="87"/>
      <c r="AG26" s="87"/>
      <c r="AH26" s="87"/>
      <c r="AI26" s="87" t="n">
        <f aca="false">IF($V26&gt;AH$6,IF($V26&lt;=AI$6,$U26,0),0)</f>
        <v>0</v>
      </c>
      <c r="AJ26" s="87" t="n">
        <f aca="false">IF(AND($V26&gt;AI$6,$V26&lt;=AJ$6),+$U26,0)</f>
        <v>0</v>
      </c>
      <c r="AK26" s="87" t="n">
        <f aca="false">IF(AND($V26&gt;AJ$6,$V26&lt;=AK$6),+$U26,0)</f>
        <v>0</v>
      </c>
      <c r="AL26" s="87" t="n">
        <f aca="false">IF(AND($V26&gt;AK$6,$V26&lt;=AL$6),+$U26,0)</f>
        <v>0</v>
      </c>
      <c r="AM26" s="87" t="n">
        <f aca="false">IF(AND($V26&gt;AL$6,$V26&lt;=AM$6),+$U26,0)</f>
        <v>20.02925</v>
      </c>
      <c r="AN26" s="87" t="n">
        <f aca="false">IF(AND($V26&gt;AM$6,$V26&lt;=AN$6),+$U26,0)</f>
        <v>0</v>
      </c>
      <c r="AO26" s="87" t="n">
        <f aca="false">IF(AND($V26&gt;AN$6,$V26&lt;=AO$6),+$U26,0)</f>
        <v>0</v>
      </c>
      <c r="AP26" s="87" t="n">
        <f aca="false">IF(AND($V26&gt;AO$6,$V26&lt;=AP$6),+$U26,0)</f>
        <v>0</v>
      </c>
      <c r="AQ26" s="87" t="n">
        <f aca="false">IF(AND($V26&gt;AP$6,$V26&lt;=AQ$6),+$U26,0)</f>
        <v>0</v>
      </c>
      <c r="AR26" s="87" t="n">
        <f aca="false">IF(AND($V26&gt;AQ$6,$V26&lt;=AR$6),+$U26,0)</f>
        <v>0</v>
      </c>
      <c r="AS26" s="87" t="n">
        <f aca="false">IF(AND($V26&gt;AR$6,$V26&lt;=AS$6),+$U26,0)</f>
        <v>0</v>
      </c>
      <c r="AT26" s="87" t="n">
        <f aca="false">IF(AND($V26&gt;AS$6,$V26&lt;=AT$6),+$U26,0)</f>
        <v>0</v>
      </c>
      <c r="AU26" s="87" t="n">
        <f aca="false">IF(AND($V26&gt;AT$6,$V26&lt;=AU$6),+$U26,0)</f>
        <v>0</v>
      </c>
      <c r="AV26" s="87" t="n">
        <f aca="false">IF(AND($V26&gt;AU$6,$V26&lt;=AV$6),+$U26,0)</f>
        <v>0</v>
      </c>
      <c r="AW26" s="87" t="n">
        <f aca="false">IF(AND($V26&gt;AV$6,$V26&lt;=AW$6),+$U26,0)</f>
        <v>0</v>
      </c>
      <c r="AX26" s="87" t="n">
        <f aca="false">IF(AND($V26&gt;AW$6,$V26&lt;=AX$6),+$U26,0)</f>
        <v>0</v>
      </c>
      <c r="AY26" s="87" t="n">
        <f aca="false">IF(AND($V26&gt;AX$6,$V26&lt;=AY$6),+$U26,0)</f>
        <v>0</v>
      </c>
      <c r="AZ26" s="87" t="n">
        <f aca="false">IF(AND($V26&gt;AY$6,$V26&lt;=AZ$6),+$U26,0)</f>
        <v>0</v>
      </c>
      <c r="BA26" s="87" t="n">
        <f aca="false">IF(AND($V26&gt;AZ$6,$V26&lt;=BA$6),+$U26,0)</f>
        <v>0</v>
      </c>
      <c r="BB26" s="87" t="n">
        <f aca="false">IF(AND($V26&gt;BA$6,$V26&lt;=BB$6),+$U26,0)</f>
        <v>0</v>
      </c>
      <c r="BC26" s="87" t="n">
        <f aca="false">IF(AND($V26&gt;BB$6,$V26&lt;=BC$6),+$U26,0)</f>
        <v>0</v>
      </c>
      <c r="BD26" s="87" t="n">
        <f aca="false">IF(AND($V26&gt;BC$6,$V26&lt;=BD$6),+$U26,0)</f>
        <v>0</v>
      </c>
      <c r="BE26" s="87" t="n">
        <f aca="false">IF(AND($V26&gt;BD$6,$V26&lt;=BE$6),+$U26,0)</f>
        <v>0</v>
      </c>
      <c r="BF26" s="87" t="n">
        <f aca="false">IF(AND($V26&gt;BE$6,$V26&lt;=BF$6),+$U26,0)</f>
        <v>0</v>
      </c>
      <c r="BG26" s="87" t="n">
        <f aca="false">IF(AND($V26&gt;BF$6,$V26&lt;=BG$6),+$U26,0)</f>
        <v>0</v>
      </c>
      <c r="BH26" s="87" t="n">
        <f aca="false">IF(AND($V26&gt;BG$6,$V26&lt;=BH$6),+$U26,0)</f>
        <v>0</v>
      </c>
      <c r="BI26" s="87" t="n">
        <f aca="false">IF(AND($V26&gt;BH$6,$V26&lt;=BI$6),+$U26,0)</f>
        <v>0</v>
      </c>
      <c r="BJ26" s="87" t="n">
        <f aca="false">IF(AND($V26&gt;BI$6,$V26&lt;=BJ$6),+$U26,0)</f>
        <v>0</v>
      </c>
      <c r="BK26" s="87" t="n">
        <f aca="false">IF(AND($V26&gt;BJ$6,$V26&lt;=BK$6),+$U26,0)</f>
        <v>0</v>
      </c>
      <c r="BL26" s="87" t="n">
        <f aca="false">IF(AND($V26&gt;BK$6,$V26&lt;=BL$6),+$U26,0)</f>
        <v>0</v>
      </c>
      <c r="BM26" s="87" t="n">
        <f aca="false">IF(AND($V26&gt;BL$6,$V26&lt;=BM$6),+$U26,0)</f>
        <v>0</v>
      </c>
      <c r="BN26" s="87" t="n">
        <f aca="false">IF(AND($V26&gt;BM$6,$V26&lt;=BN$6),+$U26,0)</f>
        <v>0</v>
      </c>
      <c r="BO26" s="87" t="n">
        <f aca="false">IF(AND($V26&gt;BN$6,$V26&lt;=BO$6),+$U26,0)</f>
        <v>0</v>
      </c>
      <c r="BP26" s="87" t="n">
        <f aca="false">IF(AND($V26&gt;BO$6,$V26&lt;=BP$6),+$U26,0)</f>
        <v>0</v>
      </c>
      <c r="BQ26" s="87" t="n">
        <f aca="false">IF(AND($V26&gt;BP$6,$V26&lt;=BQ$6),+$U26,0)</f>
        <v>0</v>
      </c>
      <c r="BR26" s="87" t="n">
        <f aca="false">IF(AND($V26&gt;BQ$6,$V26&lt;=BR$6),+$U26,0)</f>
        <v>0</v>
      </c>
      <c r="BS26" s="87" t="n">
        <f aca="false">IF(AND($V26&gt;BR$6,$V26&lt;=BS$6),+$U26,0)</f>
        <v>0</v>
      </c>
      <c r="BT26" s="87" t="n">
        <f aca="false">IF(AND($V26&gt;BS$6,$V26&lt;=BT$6),+$U26,0)</f>
        <v>0</v>
      </c>
      <c r="BU26" s="87" t="n">
        <f aca="false">IF(AND($V26&gt;BT$6,$V26&lt;=BU$6),+$U26,0)</f>
        <v>0</v>
      </c>
      <c r="BV26" s="87" t="n">
        <f aca="false">IF(AND($V26&gt;BU$6,$V26&lt;=BV$6),+$U26,0)</f>
        <v>0</v>
      </c>
      <c r="BW26" s="87" t="n">
        <f aca="false">IF(AND($V26&gt;BV$6,$V26&lt;=BW$6),+$U26,0)</f>
        <v>0</v>
      </c>
      <c r="BX26" s="87" t="n">
        <f aca="false">IF(AND($V26&gt;BW$6,$V26&lt;=BX$6),+$U26,0)</f>
        <v>0</v>
      </c>
      <c r="BY26" s="87" t="n">
        <f aca="false">IF(AND($V26&gt;BX$6,$V26&lt;=BY$6),+$U26,0)</f>
        <v>0</v>
      </c>
      <c r="BZ26" s="87" t="n">
        <f aca="false">IF(AND($V26&gt;BY$6,$V26&lt;=BZ$6),+$U26,0)</f>
        <v>0</v>
      </c>
      <c r="CA26" s="87" t="n">
        <f aca="false">IF(AND($V26&gt;BZ$6,$V26&lt;=CA$6),+$U26,0)</f>
        <v>0</v>
      </c>
      <c r="CB26" s="87" t="n">
        <f aca="false">IF(AND($V26&gt;CA$6,$V26&lt;=CB$6),+$U26,0)</f>
        <v>0</v>
      </c>
      <c r="CC26" s="87" t="n">
        <f aca="false">IF(AND($V26&gt;CB$6,$V26&lt;=CC$6),+$U26,0)</f>
        <v>0</v>
      </c>
      <c r="CD26" s="87" t="n">
        <f aca="false">IF(AND($V26&gt;CC$6,$V26&lt;=CD$6),+$U26,0)</f>
        <v>0</v>
      </c>
      <c r="CE26" s="87" t="n">
        <f aca="false">IF(AND($V26&gt;CD$6,$V26&lt;=CE$6),+$U26,0)</f>
        <v>0</v>
      </c>
      <c r="CF26" s="87" t="n">
        <f aca="false">IF(AND($V26&gt;CE$6,$V26&lt;=CF$6),+$U26,0)</f>
        <v>0</v>
      </c>
      <c r="CG26" s="87" t="n">
        <f aca="false">IF(AND($V26&gt;CF$6,$V26&lt;=CG$6),+$U26,0)</f>
        <v>0</v>
      </c>
      <c r="CH26" s="87" t="n">
        <f aca="false">IF(AND($V26&gt;CG$6,$V26&lt;=CH$6),+$U26,0)</f>
        <v>0</v>
      </c>
      <c r="CI26" s="87" t="n">
        <f aca="false">IF(AND($V26&gt;CH$6,$V26&lt;=CI$6),+$U26,0)</f>
        <v>0</v>
      </c>
      <c r="CJ26" s="87" t="n">
        <f aca="false">IF(AND($V26&gt;CI$6,$V26&lt;=CJ$6),+$U26,0)</f>
        <v>0</v>
      </c>
      <c r="CK26" s="87" t="n">
        <f aca="false">IF(AND($V26&gt;CJ$6,$V26&lt;=CK$6),+$U26,0)</f>
        <v>0</v>
      </c>
      <c r="CL26" s="87" t="n">
        <f aca="false">IF(AND($V26&gt;CK$6,$V26&lt;=CL$6),+$U26,0)</f>
        <v>0</v>
      </c>
      <c r="CM26" s="87" t="n">
        <f aca="false">IF(AND($V26&gt;CL$6,$V26&lt;=CM$6),+$U26,0)</f>
        <v>0</v>
      </c>
      <c r="CN26" s="87" t="n">
        <f aca="false">IF(AND($V26&gt;CM$6,$V26&lt;=CN$6),+$U26,0)</f>
        <v>0</v>
      </c>
      <c r="CO26" s="87" t="n">
        <f aca="false">IF(AND($V26&gt;CN$6,$V26&lt;=CO$6),+$U26,0)</f>
        <v>0</v>
      </c>
      <c r="CP26" s="87" t="n">
        <f aca="false">IF(AND($V26&gt;CO$6,$V26&lt;=CP$6),+$U26,0)</f>
        <v>0</v>
      </c>
      <c r="CQ26" s="87" t="n">
        <f aca="false">IF(AND($V26&gt;CP$6,$V26&lt;=CQ$6),+$U26,0)</f>
        <v>0</v>
      </c>
      <c r="CR26" s="87" t="n">
        <f aca="false">IF(AND($V26&gt;CQ$6,$V26&lt;=CR$6),+$U26,0)</f>
        <v>0</v>
      </c>
      <c r="CS26" s="87" t="n">
        <f aca="false">IF(AND($V26&gt;CR$6,$V26&lt;=CS$6),+$U26,0)</f>
        <v>0</v>
      </c>
      <c r="CT26" s="87" t="n">
        <f aca="false">IF(AND($V26&gt;CS$6,$V26&lt;=CT$6),+$U26,0)</f>
        <v>0</v>
      </c>
      <c r="CU26" s="87" t="n">
        <f aca="false">IF(AND($V26&gt;CT$6,$V26&lt;=CU$6),+$U26,0)</f>
        <v>0</v>
      </c>
      <c r="CV26" s="87" t="n">
        <f aca="false">IF(AND($V26&gt;CU$6,$V26&lt;=CV$6),+$U26,0)</f>
        <v>0</v>
      </c>
      <c r="CW26" s="87" t="n">
        <f aca="false">IF(AND($V26&gt;CV$6,$V26&lt;=CW$6),+$U26,0)</f>
        <v>0</v>
      </c>
      <c r="CX26" s="87" t="n">
        <f aca="false">IF(AND($V26&gt;CW$6,$V26&lt;=CX$6),+$U26,0)</f>
        <v>0</v>
      </c>
      <c r="CY26" s="87" t="n">
        <f aca="false">IF(AND($V26&gt;CX$6,$V26&lt;=CY$6),+$U26,0)</f>
        <v>0</v>
      </c>
      <c r="CZ26" s="87" t="n">
        <f aca="false">IF(AND($V26&gt;CY$6,$V26&lt;=CZ$6),+$U26,0)</f>
        <v>0</v>
      </c>
      <c r="DA26" s="87" t="n">
        <f aca="false">IF(AND($V26&gt;CZ$6,$V26&lt;=DA$6),+$U26,0)</f>
        <v>0</v>
      </c>
      <c r="DB26" s="87" t="n">
        <f aca="false">IF(AND($V26&gt;DA$6,$V26&lt;=DB$6),+$U26,0)</f>
        <v>0</v>
      </c>
      <c r="DC26" s="87" t="n">
        <f aca="false">IF(AND($V26&gt;DB$6,$V26&lt;=DC$6),+$U26,0)</f>
        <v>0</v>
      </c>
      <c r="DD26" s="87" t="n">
        <f aca="false">IF(AND($V26&gt;DC$6,$V26&lt;=DD$6),+$U26,0)</f>
        <v>0</v>
      </c>
      <c r="DE26" s="87" t="n">
        <f aca="false">IF(AND($V26&gt;DD$6,$V26&lt;=DE$6),+$U26,0)</f>
        <v>0</v>
      </c>
      <c r="DF26" s="87" t="n">
        <f aca="false">IF(AND($V26&gt;DE$6,$V26&lt;=DF$6),+$U26,0)</f>
        <v>0</v>
      </c>
      <c r="DG26" s="87" t="n">
        <f aca="false">IF(AND($V26&gt;DF$6,$V26&lt;=DG$6),+$U26,0)</f>
        <v>0</v>
      </c>
      <c r="DH26" s="87" t="n">
        <f aca="false">IF(AND($V26&gt;DG$6,$V26&lt;=DH$6),+$U26,0)</f>
        <v>0</v>
      </c>
      <c r="DI26" s="87" t="n">
        <f aca="false">IF(AND($V26&gt;DH$6,$V26&lt;=DI$6),+$U26,0)</f>
        <v>0</v>
      </c>
      <c r="DJ26" s="87" t="n">
        <f aca="false">IF(AND($V26&gt;DI$6,$V26&lt;=DJ$6),+$U26,0)</f>
        <v>0</v>
      </c>
      <c r="DK26" s="87" t="n">
        <f aca="false">IF(AND($V26&gt;DJ$6,$V26&lt;=DK$6),+$U26,0)</f>
        <v>0</v>
      </c>
      <c r="DL26" s="87" t="n">
        <f aca="false">IF(AND($V26&gt;DK$6,$V26&lt;=DL$6),+$U26,0)</f>
        <v>0</v>
      </c>
      <c r="DM26" s="87" t="n">
        <f aca="false">IF(AND($V26&gt;DL$6,$V26&lt;=DM$6),+$U26,0)</f>
        <v>0</v>
      </c>
      <c r="DN26" s="87" t="n">
        <f aca="false">IF(AND($V26&gt;DM$6,$V26&lt;=DN$6),+$U26,0)</f>
        <v>0</v>
      </c>
      <c r="DO26" s="87" t="n">
        <f aca="false">IF(AND($V26&gt;DN$6,$V26&lt;=DO$6),+$U26,0)</f>
        <v>0</v>
      </c>
      <c r="DP26" s="87" t="n">
        <f aca="false">IF(AND($V26&gt;DO$6,$V26&lt;=DP$6),+$U26,0)</f>
        <v>0</v>
      </c>
      <c r="DQ26" s="87" t="n">
        <f aca="false">IF(AND($V26&gt;DP$6,$V26&lt;=DQ$6),+$U26,0)</f>
        <v>0</v>
      </c>
      <c r="DR26" s="87" t="n">
        <f aca="false">IF(AND($V26&gt;DQ$6,$V26&lt;=DR$6),+$U26,0)</f>
        <v>0</v>
      </c>
      <c r="DS26" s="87" t="n">
        <f aca="false">IF(AND($V26&gt;DR$6,$V26&lt;=DS$6),+$U26,0)</f>
        <v>0</v>
      </c>
      <c r="DT26" s="87" t="n">
        <f aca="false">IF(AND($V26&gt;DS$6,$V26&lt;=DT$6),+$U26,0)</f>
        <v>0</v>
      </c>
      <c r="DU26" s="87" t="n">
        <f aca="false">IF(AND($V26&gt;DT$6,$V26&lt;=DU$6),+$U26,0)</f>
        <v>0</v>
      </c>
      <c r="DV26" s="87" t="n">
        <f aca="false">IF(AND($V26&gt;DU$6,$V26&lt;=DV$6),+$U26,0)</f>
        <v>0</v>
      </c>
      <c r="DW26" s="87" t="n">
        <f aca="false">IF(AND($V26&gt;DV$6,$V26&lt;=DW$6),+$U26,0)</f>
        <v>0</v>
      </c>
      <c r="DX26" s="87" t="n">
        <f aca="false">IF(AND($V26&gt;DW$6,$V26&lt;=DX$6),+$U26,0)</f>
        <v>0</v>
      </c>
      <c r="DY26" s="87" t="n">
        <f aca="false">IF(AND($V26&gt;DX$6,$V26&lt;=DY$6),+$U26,0)</f>
        <v>0</v>
      </c>
      <c r="DZ26" s="87" t="n">
        <f aca="false">IF(AND($V26&gt;DY$6,$V26&lt;=DZ$6),+$U26,0)</f>
        <v>0</v>
      </c>
      <c r="EA26" s="87" t="n">
        <f aca="false">IF(AND($V26&gt;DZ$6,$V26&lt;=EA$6),+$U26,0)</f>
        <v>0</v>
      </c>
      <c r="EB26" s="87" t="n">
        <f aca="false">IF(AND($V26&gt;EA$6,$V26&lt;=EB$6),+$U26,0)</f>
        <v>0</v>
      </c>
      <c r="EC26" s="87" t="n">
        <f aca="false">IF(AND($V26&gt;EB$6,$V26&lt;=EC$6),+$U26,0)</f>
        <v>0</v>
      </c>
      <c r="ED26" s="87" t="n">
        <f aca="false">IF(AND($V26&gt;EC$6,$V26&lt;=ED$6),+$U26,0)</f>
        <v>0</v>
      </c>
      <c r="EE26" s="87" t="n">
        <f aca="false">IF(AND($V26&gt;ED$6,$V26&lt;=EE$6),+$U26,0)</f>
        <v>0</v>
      </c>
      <c r="EF26" s="87" t="n">
        <f aca="false">IF(AND($V26&gt;EE$6,$V26&lt;=EF$6),+$U26,0)</f>
        <v>0</v>
      </c>
      <c r="EG26" s="87" t="n">
        <f aca="false">IF(AND($V26&gt;EF$6,$V26&lt;=EG$6),+$U26,0)</f>
        <v>0</v>
      </c>
      <c r="EH26" s="87" t="n">
        <f aca="false">IF(AND($V26&gt;EG$6,$V26&lt;=EH$6),+$U26,0)</f>
        <v>0</v>
      </c>
      <c r="EI26" s="87" t="n">
        <f aca="false">IF(AND($V26&gt;EH$6,$V26&lt;=EI$6),+$U26,0)</f>
        <v>0</v>
      </c>
      <c r="EJ26" s="87" t="n">
        <f aca="false">IF(AND($V26&gt;EI$6,$V26&lt;=EJ$6),+$U26,0)</f>
        <v>0</v>
      </c>
      <c r="EK26" s="87" t="n">
        <f aca="false">IF(AND($V26&gt;EJ$6,$V26&lt;=EK$6),+$U26,0)</f>
        <v>0</v>
      </c>
      <c r="EL26" s="87" t="n">
        <f aca="false">IF(AND($V26&gt;EK$6,$V26&lt;=EL$6),+$U26,0)</f>
        <v>0</v>
      </c>
      <c r="EM26" s="87" t="n">
        <f aca="false">IF(AND($V26&gt;EL$6,$V26&lt;=EN$6),+$U26,0)</f>
        <v>0</v>
      </c>
      <c r="EN26" s="87"/>
      <c r="EO26" s="65" t="n">
        <f aca="false">SUM($AI26:$EN26)</f>
        <v>20.02925</v>
      </c>
      <c r="EP26" s="65" t="n">
        <f aca="false">+EO26-U26</f>
        <v>0</v>
      </c>
      <c r="EQ26" s="87"/>
      <c r="ER26" s="87"/>
      <c r="ES26" s="87"/>
      <c r="ET26" s="87"/>
      <c r="EU26" s="87"/>
      <c r="EV26" s="87"/>
      <c r="EW26" s="87"/>
      <c r="EX26" s="87"/>
      <c r="EY26" s="87"/>
      <c r="EZ26" s="87"/>
      <c r="FA26" s="87"/>
      <c r="FB26" s="87"/>
      <c r="FC26" s="87"/>
      <c r="FD26" s="87"/>
      <c r="FE26" s="87"/>
      <c r="FF26" s="87"/>
      <c r="FG26" s="87"/>
      <c r="FH26" s="87"/>
      <c r="FI26" s="87"/>
      <c r="FJ26" s="87"/>
      <c r="FK26" s="87"/>
      <c r="FL26" s="87"/>
      <c r="FM26" s="87"/>
      <c r="FN26" s="87"/>
      <c r="FO26" s="87"/>
      <c r="FP26" s="87"/>
      <c r="FQ26" s="87"/>
      <c r="FR26" s="87"/>
      <c r="FS26" s="87"/>
      <c r="FT26" s="87"/>
      <c r="FU26" s="87"/>
      <c r="FV26" s="87"/>
      <c r="FW26" s="87"/>
      <c r="FX26" s="87"/>
      <c r="FY26" s="87"/>
      <c r="FZ26" s="87"/>
      <c r="GA26" s="87"/>
      <c r="GB26" s="87"/>
      <c r="GC26" s="87"/>
      <c r="GD26" s="87"/>
      <c r="GE26" s="87"/>
      <c r="GF26" s="87"/>
      <c r="GG26" s="87"/>
      <c r="GH26" s="87"/>
      <c r="GI26" s="87"/>
      <c r="GJ26" s="87"/>
      <c r="GK26" s="87"/>
      <c r="GL26" s="87"/>
      <c r="GM26" s="87"/>
      <c r="GN26" s="87"/>
      <c r="GO26" s="87"/>
      <c r="GP26" s="87"/>
      <c r="GQ26" s="87"/>
      <c r="GR26" s="87"/>
      <c r="GS26" s="87"/>
      <c r="GT26" s="87"/>
      <c r="GU26" s="87"/>
      <c r="GV26" s="87"/>
      <c r="GW26" s="87"/>
      <c r="GX26" s="87"/>
      <c r="GY26" s="87"/>
      <c r="GZ26" s="87"/>
      <c r="HA26" s="87"/>
      <c r="HB26" s="87"/>
      <c r="HC26" s="87"/>
      <c r="HD26" s="87"/>
      <c r="HE26" s="87"/>
      <c r="HF26" s="87"/>
      <c r="HG26" s="87"/>
      <c r="HH26" s="87"/>
      <c r="HI26" s="87"/>
      <c r="HJ26" s="87"/>
      <c r="HK26" s="87"/>
      <c r="HL26" s="87"/>
      <c r="HM26" s="87"/>
      <c r="HN26" s="87"/>
      <c r="HO26" s="87"/>
      <c r="HP26" s="87"/>
      <c r="HQ26" s="87"/>
      <c r="HR26" s="87"/>
      <c r="HS26" s="87"/>
      <c r="HT26" s="87"/>
      <c r="HU26" s="87"/>
      <c r="HV26" s="87"/>
      <c r="HW26" s="87"/>
      <c r="HX26" s="87"/>
      <c r="HY26" s="87"/>
      <c r="HZ26" s="87"/>
      <c r="IA26" s="87"/>
      <c r="IB26" s="87"/>
      <c r="IC26" s="87"/>
      <c r="ID26" s="87"/>
      <c r="IE26" s="87"/>
      <c r="IF26" s="87"/>
      <c r="IG26" s="87"/>
      <c r="IH26" s="87"/>
      <c r="II26" s="87"/>
      <c r="IJ26" s="87"/>
      <c r="IK26" s="87"/>
      <c r="IL26" s="87"/>
      <c r="IM26" s="87"/>
      <c r="IN26" s="87"/>
      <c r="IO26" s="87"/>
      <c r="IP26" s="87"/>
      <c r="IQ26" s="87"/>
      <c r="IR26" s="87"/>
      <c r="IS26" s="87"/>
      <c r="IT26" s="87"/>
      <c r="IU26" s="87"/>
      <c r="IV26" s="87"/>
      <c r="IW26" s="87"/>
    </row>
    <row r="27" customFormat="false" ht="12.75" hidden="false" customHeight="false" outlineLevel="0" collapsed="false">
      <c r="A27" s="205" t="n">
        <v>1.5</v>
      </c>
      <c r="B27" s="97" t="s">
        <v>260</v>
      </c>
      <c r="C27" s="97" t="s">
        <v>256</v>
      </c>
      <c r="D27" s="186" t="s">
        <v>280</v>
      </c>
      <c r="E27" s="38" t="s">
        <v>431</v>
      </c>
      <c r="F27" s="212" t="n">
        <v>37187</v>
      </c>
      <c r="G27" s="38"/>
      <c r="H27" s="38"/>
      <c r="I27" s="88" t="n">
        <v>140</v>
      </c>
      <c r="J27" s="38" t="s">
        <v>198</v>
      </c>
      <c r="K27" s="89" t="s">
        <v>465</v>
      </c>
      <c r="L27" s="89" t="s">
        <v>471</v>
      </c>
      <c r="M27" s="39" t="s">
        <v>284</v>
      </c>
      <c r="N27" s="39" t="s">
        <v>452</v>
      </c>
      <c r="O27" s="35" t="s">
        <v>464</v>
      </c>
      <c r="P27" s="127" t="s">
        <v>287</v>
      </c>
      <c r="Q27" s="127" t="s">
        <v>287</v>
      </c>
      <c r="R27" s="127" t="s">
        <v>287</v>
      </c>
      <c r="S27" s="213" t="n">
        <v>30</v>
      </c>
      <c r="T27" s="127" t="s">
        <v>288</v>
      </c>
      <c r="U27" s="55" t="n">
        <f aca="false">IF($T27="USD",+$S27,VLOOKUP($T27,$T$1:$U$5,2)*$S27)</f>
        <v>30</v>
      </c>
      <c r="V27" s="214" t="n">
        <v>37580</v>
      </c>
      <c r="X27" s="215"/>
      <c r="Y27" s="217" t="n">
        <v>0.0725</v>
      </c>
      <c r="Z27" s="94" t="n">
        <v>36965</v>
      </c>
      <c r="AA27" s="219" t="e">
        <f aca="false">SUM(#REF!)</f>
        <v>#REF!</v>
      </c>
      <c r="AB27" s="219" t="n">
        <v>0.15</v>
      </c>
      <c r="AC27" s="219" t="n">
        <v>0.0004</v>
      </c>
      <c r="AD27" s="211" t="e">
        <f aca="false">+AC27+AB27*#REF!+AA27*#REF!</f>
        <v>#REF!</v>
      </c>
      <c r="AE27" s="211"/>
      <c r="AF27" s="87"/>
      <c r="AG27" s="87"/>
      <c r="AH27" s="87"/>
      <c r="AI27" s="87" t="n">
        <f aca="false">IF($V27&gt;AH$6,IF($V27&lt;=AI$6,$U27,0),0)</f>
        <v>0</v>
      </c>
      <c r="AJ27" s="87" t="n">
        <f aca="false">IF(AND($V27&gt;AI$6,$V27&lt;=AJ$6),+$U27,0)</f>
        <v>0</v>
      </c>
      <c r="AK27" s="87" t="n">
        <f aca="false">IF(AND($V27&gt;AJ$6,$V27&lt;=AK$6),+$U27,0)</f>
        <v>0</v>
      </c>
      <c r="AL27" s="87" t="n">
        <f aca="false">IF(AND($V27&gt;AK$6,$V27&lt;=AL$6),+$U27,0)</f>
        <v>0</v>
      </c>
      <c r="AM27" s="87" t="n">
        <f aca="false">IF(AND($V27&gt;AL$6,$V27&lt;=AM$6),+$U27,0)</f>
        <v>30</v>
      </c>
      <c r="AN27" s="87" t="n">
        <f aca="false">IF(AND($V27&gt;AM$6,$V27&lt;=AN$6),+$U27,0)</f>
        <v>0</v>
      </c>
      <c r="AO27" s="87" t="n">
        <f aca="false">IF(AND($V27&gt;AN$6,$V27&lt;=AO$6),+$U27,0)</f>
        <v>0</v>
      </c>
      <c r="AP27" s="87" t="n">
        <f aca="false">IF(AND($V27&gt;AO$6,$V27&lt;=AP$6),+$U27,0)</f>
        <v>0</v>
      </c>
      <c r="AQ27" s="87" t="n">
        <f aca="false">IF(AND($V27&gt;AP$6,$V27&lt;=AQ$6),+$U27,0)</f>
        <v>0</v>
      </c>
      <c r="AR27" s="87" t="n">
        <f aca="false">IF(AND($V27&gt;AQ$6,$V27&lt;=AR$6),+$U27,0)</f>
        <v>0</v>
      </c>
      <c r="AS27" s="87" t="n">
        <f aca="false">IF(AND($V27&gt;AR$6,$V27&lt;=AS$6),+$U27,0)</f>
        <v>0</v>
      </c>
      <c r="AT27" s="87" t="n">
        <f aca="false">IF(AND($V27&gt;AS$6,$V27&lt;=AT$6),+$U27,0)</f>
        <v>0</v>
      </c>
      <c r="AU27" s="87" t="n">
        <f aca="false">IF(AND($V27&gt;AT$6,$V27&lt;=AU$6),+$U27,0)</f>
        <v>0</v>
      </c>
      <c r="AV27" s="87" t="n">
        <f aca="false">IF(AND($V27&gt;AU$6,$V27&lt;=AV$6),+$U27,0)</f>
        <v>0</v>
      </c>
      <c r="AW27" s="87" t="n">
        <f aca="false">IF(AND($V27&gt;AV$6,$V27&lt;=AW$6),+$U27,0)</f>
        <v>0</v>
      </c>
      <c r="AX27" s="87" t="n">
        <f aca="false">IF(AND($V27&gt;AW$6,$V27&lt;=AX$6),+$U27,0)</f>
        <v>0</v>
      </c>
      <c r="AY27" s="87" t="n">
        <f aca="false">IF(AND($V27&gt;AX$6,$V27&lt;=AY$6),+$U27,0)</f>
        <v>0</v>
      </c>
      <c r="AZ27" s="87" t="n">
        <f aca="false">IF(AND($V27&gt;AY$6,$V27&lt;=AZ$6),+$U27,0)</f>
        <v>0</v>
      </c>
      <c r="BA27" s="87" t="n">
        <f aca="false">IF(AND($V27&gt;AZ$6,$V27&lt;=BA$6),+$U27,0)</f>
        <v>0</v>
      </c>
      <c r="BB27" s="87" t="n">
        <f aca="false">IF(AND($V27&gt;BA$6,$V27&lt;=BB$6),+$U27,0)</f>
        <v>0</v>
      </c>
      <c r="BC27" s="87" t="n">
        <f aca="false">IF(AND($V27&gt;BB$6,$V27&lt;=BC$6),+$U27,0)</f>
        <v>0</v>
      </c>
      <c r="BD27" s="87" t="n">
        <f aca="false">IF(AND($V27&gt;BC$6,$V27&lt;=BD$6),+$U27,0)</f>
        <v>0</v>
      </c>
      <c r="BE27" s="87" t="n">
        <f aca="false">IF(AND($V27&gt;BD$6,$V27&lt;=BE$6),+$U27,0)</f>
        <v>0</v>
      </c>
      <c r="BF27" s="87" t="n">
        <f aca="false">IF(AND($V27&gt;BE$6,$V27&lt;=BF$6),+$U27,0)</f>
        <v>0</v>
      </c>
      <c r="BG27" s="87" t="n">
        <f aca="false">IF(AND($V27&gt;BF$6,$V27&lt;=BG$6),+$U27,0)</f>
        <v>0</v>
      </c>
      <c r="BH27" s="87" t="n">
        <f aca="false">IF(AND($V27&gt;BG$6,$V27&lt;=BH$6),+$U27,0)</f>
        <v>0</v>
      </c>
      <c r="BI27" s="87" t="n">
        <f aca="false">IF(AND($V27&gt;BH$6,$V27&lt;=BI$6),+$U27,0)</f>
        <v>0</v>
      </c>
      <c r="BJ27" s="87" t="n">
        <f aca="false">IF(AND($V27&gt;BI$6,$V27&lt;=BJ$6),+$U27,0)</f>
        <v>0</v>
      </c>
      <c r="BK27" s="87" t="n">
        <f aca="false">IF(AND($V27&gt;BJ$6,$V27&lt;=BK$6),+$U27,0)</f>
        <v>0</v>
      </c>
      <c r="BL27" s="87" t="n">
        <f aca="false">IF(AND($V27&gt;BK$6,$V27&lt;=BL$6),+$U27,0)</f>
        <v>0</v>
      </c>
      <c r="BM27" s="87" t="n">
        <f aca="false">IF(AND($V27&gt;BL$6,$V27&lt;=BM$6),+$U27,0)</f>
        <v>0</v>
      </c>
      <c r="BN27" s="87" t="n">
        <f aca="false">IF(AND($V27&gt;BM$6,$V27&lt;=BN$6),+$U27,0)</f>
        <v>0</v>
      </c>
      <c r="BO27" s="87" t="n">
        <f aca="false">IF(AND($V27&gt;BN$6,$V27&lt;=BO$6),+$U27,0)</f>
        <v>0</v>
      </c>
      <c r="BP27" s="87" t="n">
        <f aca="false">IF(AND($V27&gt;BO$6,$V27&lt;=BP$6),+$U27,0)</f>
        <v>0</v>
      </c>
      <c r="BQ27" s="87" t="n">
        <f aca="false">IF(AND($V27&gt;BP$6,$V27&lt;=BQ$6),+$U27,0)</f>
        <v>0</v>
      </c>
      <c r="BR27" s="87" t="n">
        <f aca="false">IF(AND($V27&gt;BQ$6,$V27&lt;=BR$6),+$U27,0)</f>
        <v>0</v>
      </c>
      <c r="BS27" s="87" t="n">
        <f aca="false">IF(AND($V27&gt;BR$6,$V27&lt;=BS$6),+$U27,0)</f>
        <v>0</v>
      </c>
      <c r="BT27" s="87" t="n">
        <f aca="false">IF(AND($V27&gt;BS$6,$V27&lt;=BT$6),+$U27,0)</f>
        <v>0</v>
      </c>
      <c r="BU27" s="87" t="n">
        <f aca="false">IF(AND($V27&gt;BT$6,$V27&lt;=BU$6),+$U27,0)</f>
        <v>0</v>
      </c>
      <c r="BV27" s="87" t="n">
        <f aca="false">IF(AND($V27&gt;BU$6,$V27&lt;=BV$6),+$U27,0)</f>
        <v>0</v>
      </c>
      <c r="BW27" s="87" t="n">
        <f aca="false">IF(AND($V27&gt;BV$6,$V27&lt;=BW$6),+$U27,0)</f>
        <v>0</v>
      </c>
      <c r="BX27" s="87" t="n">
        <f aca="false">IF(AND($V27&gt;BW$6,$V27&lt;=BX$6),+$U27,0)</f>
        <v>0</v>
      </c>
      <c r="BY27" s="87" t="n">
        <f aca="false">IF(AND($V27&gt;BX$6,$V27&lt;=BY$6),+$U27,0)</f>
        <v>0</v>
      </c>
      <c r="BZ27" s="87" t="n">
        <f aca="false">IF(AND($V27&gt;BY$6,$V27&lt;=BZ$6),+$U27,0)</f>
        <v>0</v>
      </c>
      <c r="CA27" s="87" t="n">
        <f aca="false">IF(AND($V27&gt;BZ$6,$V27&lt;=CA$6),+$U27,0)</f>
        <v>0</v>
      </c>
      <c r="CB27" s="87" t="n">
        <f aca="false">IF(AND($V27&gt;CA$6,$V27&lt;=CB$6),+$U27,0)</f>
        <v>0</v>
      </c>
      <c r="CC27" s="87" t="n">
        <f aca="false">IF(AND($V27&gt;CB$6,$V27&lt;=CC$6),+$U27,0)</f>
        <v>0</v>
      </c>
      <c r="CD27" s="87" t="n">
        <f aca="false">IF(AND($V27&gt;CC$6,$V27&lt;=CD$6),+$U27,0)</f>
        <v>0</v>
      </c>
      <c r="CE27" s="87" t="n">
        <f aca="false">IF(AND($V27&gt;CD$6,$V27&lt;=CE$6),+$U27,0)</f>
        <v>0</v>
      </c>
      <c r="CF27" s="87" t="n">
        <f aca="false">IF(AND($V27&gt;CE$6,$V27&lt;=CF$6),+$U27,0)</f>
        <v>0</v>
      </c>
      <c r="CG27" s="87" t="n">
        <f aca="false">IF(AND($V27&gt;CF$6,$V27&lt;=CG$6),+$U27,0)</f>
        <v>0</v>
      </c>
      <c r="CH27" s="87" t="n">
        <f aca="false">IF(AND($V27&gt;CG$6,$V27&lt;=CH$6),+$U27,0)</f>
        <v>0</v>
      </c>
      <c r="CI27" s="87" t="n">
        <f aca="false">IF(AND($V27&gt;CH$6,$V27&lt;=CI$6),+$U27,0)</f>
        <v>0</v>
      </c>
      <c r="CJ27" s="87" t="n">
        <f aca="false">IF(AND($V27&gt;CI$6,$V27&lt;=CJ$6),+$U27,0)</f>
        <v>0</v>
      </c>
      <c r="CK27" s="87" t="n">
        <f aca="false">IF(AND($V27&gt;CJ$6,$V27&lt;=CK$6),+$U27,0)</f>
        <v>0</v>
      </c>
      <c r="CL27" s="87" t="n">
        <f aca="false">IF(AND($V27&gt;CK$6,$V27&lt;=CL$6),+$U27,0)</f>
        <v>0</v>
      </c>
      <c r="CM27" s="87" t="n">
        <f aca="false">IF(AND($V27&gt;CL$6,$V27&lt;=CM$6),+$U27,0)</f>
        <v>0</v>
      </c>
      <c r="CN27" s="87" t="n">
        <f aca="false">IF(AND($V27&gt;CM$6,$V27&lt;=CN$6),+$U27,0)</f>
        <v>0</v>
      </c>
      <c r="CO27" s="87" t="n">
        <f aca="false">IF(AND($V27&gt;CN$6,$V27&lt;=CO$6),+$U27,0)</f>
        <v>0</v>
      </c>
      <c r="CP27" s="87" t="n">
        <f aca="false">IF(AND($V27&gt;CO$6,$V27&lt;=CP$6),+$U27,0)</f>
        <v>0</v>
      </c>
      <c r="CQ27" s="87" t="n">
        <f aca="false">IF(AND($V27&gt;CP$6,$V27&lt;=CQ$6),+$U27,0)</f>
        <v>0</v>
      </c>
      <c r="CR27" s="87" t="n">
        <f aca="false">IF(AND($V27&gt;CQ$6,$V27&lt;=CR$6),+$U27,0)</f>
        <v>0</v>
      </c>
      <c r="CS27" s="87" t="n">
        <f aca="false">IF(AND($V27&gt;CR$6,$V27&lt;=CS$6),+$U27,0)</f>
        <v>0</v>
      </c>
      <c r="CT27" s="87" t="n">
        <f aca="false">IF(AND($V27&gt;CS$6,$V27&lt;=CT$6),+$U27,0)</f>
        <v>0</v>
      </c>
      <c r="CU27" s="87" t="n">
        <f aca="false">IF(AND($V27&gt;CT$6,$V27&lt;=CU$6),+$U27,0)</f>
        <v>0</v>
      </c>
      <c r="CV27" s="87" t="n">
        <f aca="false">IF(AND($V27&gt;CU$6,$V27&lt;=CV$6),+$U27,0)</f>
        <v>0</v>
      </c>
      <c r="CW27" s="87" t="n">
        <f aca="false">IF(AND($V27&gt;CV$6,$V27&lt;=CW$6),+$U27,0)</f>
        <v>0</v>
      </c>
      <c r="CX27" s="87" t="n">
        <f aca="false">IF(AND($V27&gt;CW$6,$V27&lt;=CX$6),+$U27,0)</f>
        <v>0</v>
      </c>
      <c r="CY27" s="87" t="n">
        <f aca="false">IF(AND($V27&gt;CX$6,$V27&lt;=CY$6),+$U27,0)</f>
        <v>0</v>
      </c>
      <c r="CZ27" s="87" t="n">
        <f aca="false">IF(AND($V27&gt;CY$6,$V27&lt;=CZ$6),+$U27,0)</f>
        <v>0</v>
      </c>
      <c r="DA27" s="87" t="n">
        <f aca="false">IF(AND($V27&gt;CZ$6,$V27&lt;=DA$6),+$U27,0)</f>
        <v>0</v>
      </c>
      <c r="DB27" s="87" t="n">
        <f aca="false">IF(AND($V27&gt;DA$6,$V27&lt;=DB$6),+$U27,0)</f>
        <v>0</v>
      </c>
      <c r="DC27" s="87" t="n">
        <f aca="false">IF(AND($V27&gt;DB$6,$V27&lt;=DC$6),+$U27,0)</f>
        <v>0</v>
      </c>
      <c r="DD27" s="87" t="n">
        <f aca="false">IF(AND($V27&gt;DC$6,$V27&lt;=DD$6),+$U27,0)</f>
        <v>0</v>
      </c>
      <c r="DE27" s="87" t="n">
        <f aca="false">IF(AND($V27&gt;DD$6,$V27&lt;=DE$6),+$U27,0)</f>
        <v>0</v>
      </c>
      <c r="DF27" s="87" t="n">
        <f aca="false">IF(AND($V27&gt;DE$6,$V27&lt;=DF$6),+$U27,0)</f>
        <v>0</v>
      </c>
      <c r="DG27" s="87" t="n">
        <f aca="false">IF(AND($V27&gt;DF$6,$V27&lt;=DG$6),+$U27,0)</f>
        <v>0</v>
      </c>
      <c r="DH27" s="87" t="n">
        <f aca="false">IF(AND($V27&gt;DG$6,$V27&lt;=DH$6),+$U27,0)</f>
        <v>0</v>
      </c>
      <c r="DI27" s="87" t="n">
        <f aca="false">IF(AND($V27&gt;DH$6,$V27&lt;=DI$6),+$U27,0)</f>
        <v>0</v>
      </c>
      <c r="DJ27" s="87" t="n">
        <f aca="false">IF(AND($V27&gt;DI$6,$V27&lt;=DJ$6),+$U27,0)</f>
        <v>0</v>
      </c>
      <c r="DK27" s="87" t="n">
        <f aca="false">IF(AND($V27&gt;DJ$6,$V27&lt;=DK$6),+$U27,0)</f>
        <v>0</v>
      </c>
      <c r="DL27" s="87" t="n">
        <f aca="false">IF(AND($V27&gt;DK$6,$V27&lt;=DL$6),+$U27,0)</f>
        <v>0</v>
      </c>
      <c r="DM27" s="87" t="n">
        <f aca="false">IF(AND($V27&gt;DL$6,$V27&lt;=DM$6),+$U27,0)</f>
        <v>0</v>
      </c>
      <c r="DN27" s="87" t="n">
        <f aca="false">IF(AND($V27&gt;DM$6,$V27&lt;=DN$6),+$U27,0)</f>
        <v>0</v>
      </c>
      <c r="DO27" s="87" t="n">
        <f aca="false">IF(AND($V27&gt;DN$6,$V27&lt;=DO$6),+$U27,0)</f>
        <v>0</v>
      </c>
      <c r="DP27" s="87" t="n">
        <f aca="false">IF(AND($V27&gt;DO$6,$V27&lt;=DP$6),+$U27,0)</f>
        <v>0</v>
      </c>
      <c r="DQ27" s="87" t="n">
        <f aca="false">IF(AND($V27&gt;DP$6,$V27&lt;=DQ$6),+$U27,0)</f>
        <v>0</v>
      </c>
      <c r="DR27" s="87" t="n">
        <f aca="false">IF(AND($V27&gt;DQ$6,$V27&lt;=DR$6),+$U27,0)</f>
        <v>0</v>
      </c>
      <c r="DS27" s="87" t="n">
        <f aca="false">IF(AND($V27&gt;DR$6,$V27&lt;=DS$6),+$U27,0)</f>
        <v>0</v>
      </c>
      <c r="DT27" s="87" t="n">
        <f aca="false">IF(AND($V27&gt;DS$6,$V27&lt;=DT$6),+$U27,0)</f>
        <v>0</v>
      </c>
      <c r="DU27" s="87" t="n">
        <f aca="false">IF(AND($V27&gt;DT$6,$V27&lt;=DU$6),+$U27,0)</f>
        <v>0</v>
      </c>
      <c r="DV27" s="87" t="n">
        <f aca="false">IF(AND($V27&gt;DU$6,$V27&lt;=DV$6),+$U27,0)</f>
        <v>0</v>
      </c>
      <c r="DW27" s="87" t="n">
        <f aca="false">IF(AND($V27&gt;DV$6,$V27&lt;=DW$6),+$U27,0)</f>
        <v>0</v>
      </c>
      <c r="DX27" s="87" t="n">
        <f aca="false">IF(AND($V27&gt;DW$6,$V27&lt;=DX$6),+$U27,0)</f>
        <v>0</v>
      </c>
      <c r="DY27" s="87" t="n">
        <f aca="false">IF(AND($V27&gt;DX$6,$V27&lt;=DY$6),+$U27,0)</f>
        <v>0</v>
      </c>
      <c r="DZ27" s="87" t="n">
        <f aca="false">IF(AND($V27&gt;DY$6,$V27&lt;=DZ$6),+$U27,0)</f>
        <v>0</v>
      </c>
      <c r="EA27" s="87" t="n">
        <f aca="false">IF(AND($V27&gt;DZ$6,$V27&lt;=EA$6),+$U27,0)</f>
        <v>0</v>
      </c>
      <c r="EB27" s="87" t="n">
        <f aca="false">IF(AND($V27&gt;EA$6,$V27&lt;=EB$6),+$U27,0)</f>
        <v>0</v>
      </c>
      <c r="EC27" s="87" t="n">
        <f aca="false">IF(AND($V27&gt;EB$6,$V27&lt;=EC$6),+$U27,0)</f>
        <v>0</v>
      </c>
      <c r="ED27" s="87" t="n">
        <f aca="false">IF(AND($V27&gt;EC$6,$V27&lt;=ED$6),+$U27,0)</f>
        <v>0</v>
      </c>
      <c r="EE27" s="87" t="n">
        <f aca="false">IF(AND($V27&gt;ED$6,$V27&lt;=EE$6),+$U27,0)</f>
        <v>0</v>
      </c>
      <c r="EF27" s="87" t="n">
        <f aca="false">IF(AND($V27&gt;EE$6,$V27&lt;=EF$6),+$U27,0)</f>
        <v>0</v>
      </c>
      <c r="EG27" s="87" t="n">
        <f aca="false">IF(AND($V27&gt;EF$6,$V27&lt;=EG$6),+$U27,0)</f>
        <v>0</v>
      </c>
      <c r="EH27" s="87" t="n">
        <f aca="false">IF(AND($V27&gt;EG$6,$V27&lt;=EH$6),+$U27,0)</f>
        <v>0</v>
      </c>
      <c r="EI27" s="87" t="n">
        <f aca="false">IF(AND($V27&gt;EH$6,$V27&lt;=EI$6),+$U27,0)</f>
        <v>0</v>
      </c>
      <c r="EJ27" s="87" t="n">
        <f aca="false">IF(AND($V27&gt;EI$6,$V27&lt;=EJ$6),+$U27,0)</f>
        <v>0</v>
      </c>
      <c r="EK27" s="87" t="n">
        <f aca="false">IF(AND($V27&gt;EJ$6,$V27&lt;=EK$6),+$U27,0)</f>
        <v>0</v>
      </c>
      <c r="EL27" s="87" t="n">
        <f aca="false">IF(AND($V27&gt;EK$6,$V27&lt;=EL$6),+$U27,0)</f>
        <v>0</v>
      </c>
      <c r="EM27" s="87" t="n">
        <f aca="false">IF(AND($V27&gt;EL$6,$V27&lt;=EN$6),+$U27,0)</f>
        <v>0</v>
      </c>
      <c r="EN27" s="87"/>
      <c r="EO27" s="65" t="n">
        <f aca="false">SUM($AI27:$EN27)</f>
        <v>30</v>
      </c>
      <c r="EP27" s="65" t="n">
        <f aca="false">+EO27-U27</f>
        <v>0</v>
      </c>
      <c r="EQ27" s="87"/>
      <c r="ER27" s="87"/>
      <c r="ES27" s="87"/>
      <c r="ET27" s="87"/>
      <c r="EU27" s="87"/>
      <c r="EV27" s="87"/>
      <c r="EW27" s="87"/>
      <c r="EX27" s="87"/>
      <c r="EY27" s="87"/>
      <c r="EZ27" s="87"/>
      <c r="FA27" s="87"/>
      <c r="FB27" s="87"/>
      <c r="FC27" s="87"/>
      <c r="FD27" s="87"/>
      <c r="FE27" s="87"/>
      <c r="FF27" s="87"/>
      <c r="FG27" s="87"/>
      <c r="FH27" s="87"/>
      <c r="FI27" s="87"/>
      <c r="FJ27" s="87"/>
      <c r="FK27" s="87"/>
      <c r="FL27" s="87"/>
      <c r="FM27" s="87"/>
      <c r="FN27" s="87"/>
      <c r="FO27" s="87"/>
      <c r="FP27" s="87"/>
      <c r="FQ27" s="87"/>
      <c r="FR27" s="87"/>
      <c r="FS27" s="87"/>
      <c r="FT27" s="87"/>
      <c r="FU27" s="87"/>
      <c r="FV27" s="87"/>
      <c r="FW27" s="87"/>
      <c r="FX27" s="87"/>
      <c r="FY27" s="87"/>
      <c r="FZ27" s="87"/>
      <c r="GA27" s="87"/>
      <c r="GB27" s="87"/>
      <c r="GC27" s="87"/>
      <c r="GD27" s="87"/>
      <c r="GE27" s="87"/>
      <c r="GF27" s="87"/>
      <c r="GG27" s="87"/>
      <c r="GH27" s="87"/>
      <c r="GI27" s="87"/>
      <c r="GJ27" s="87"/>
      <c r="GK27" s="87"/>
      <c r="GL27" s="87"/>
      <c r="GM27" s="87"/>
      <c r="GN27" s="87"/>
      <c r="GO27" s="87"/>
      <c r="GP27" s="87"/>
      <c r="GQ27" s="87"/>
      <c r="GR27" s="87"/>
      <c r="GS27" s="87"/>
      <c r="GT27" s="87"/>
      <c r="GU27" s="87"/>
      <c r="GV27" s="87"/>
      <c r="GW27" s="87"/>
      <c r="GX27" s="87"/>
      <c r="GY27" s="87"/>
      <c r="GZ27" s="87"/>
      <c r="HA27" s="87"/>
      <c r="HB27" s="87"/>
      <c r="HC27" s="87"/>
      <c r="HD27" s="87"/>
      <c r="HE27" s="87"/>
      <c r="HF27" s="87"/>
      <c r="HG27" s="87"/>
      <c r="HH27" s="87"/>
      <c r="HI27" s="87"/>
      <c r="HJ27" s="87"/>
      <c r="HK27" s="87"/>
      <c r="HL27" s="87"/>
      <c r="HM27" s="87"/>
      <c r="HN27" s="87"/>
      <c r="HO27" s="87"/>
      <c r="HP27" s="87"/>
      <c r="HQ27" s="87"/>
      <c r="HR27" s="87"/>
      <c r="HS27" s="87"/>
      <c r="HT27" s="87"/>
      <c r="HU27" s="87"/>
      <c r="HV27" s="87"/>
      <c r="HW27" s="87"/>
      <c r="HX27" s="87"/>
      <c r="HY27" s="87"/>
      <c r="HZ27" s="87"/>
      <c r="IA27" s="87"/>
      <c r="IB27" s="87"/>
      <c r="IC27" s="87"/>
      <c r="ID27" s="87"/>
      <c r="IE27" s="87"/>
      <c r="IF27" s="87"/>
      <c r="IG27" s="87"/>
      <c r="IH27" s="87"/>
      <c r="II27" s="87"/>
      <c r="IJ27" s="87"/>
      <c r="IK27" s="87"/>
      <c r="IL27" s="87"/>
      <c r="IM27" s="87"/>
      <c r="IN27" s="87"/>
      <c r="IO27" s="87"/>
      <c r="IP27" s="87"/>
      <c r="IQ27" s="87"/>
      <c r="IR27" s="87"/>
      <c r="IS27" s="87"/>
      <c r="IT27" s="87"/>
      <c r="IU27" s="87"/>
      <c r="IV27" s="87"/>
      <c r="IW27" s="87"/>
    </row>
    <row r="28" customFormat="false" ht="12.75" hidden="false" customHeight="false" outlineLevel="0" collapsed="false">
      <c r="A28" s="205"/>
      <c r="B28" s="97"/>
      <c r="C28" s="97"/>
      <c r="D28" s="186"/>
      <c r="E28" s="38"/>
      <c r="F28" s="212"/>
      <c r="G28" s="38"/>
      <c r="H28" s="38"/>
      <c r="I28" s="88" t="s">
        <v>130</v>
      </c>
      <c r="J28" s="38" t="s">
        <v>308</v>
      </c>
      <c r="K28" s="89"/>
      <c r="L28" s="89" t="s">
        <v>472</v>
      </c>
      <c r="M28" s="39" t="s">
        <v>284</v>
      </c>
      <c r="N28" s="39" t="s">
        <v>308</v>
      </c>
      <c r="O28" s="35" t="s">
        <v>307</v>
      </c>
      <c r="P28" s="127"/>
      <c r="Q28" s="127"/>
      <c r="R28" s="127"/>
      <c r="S28" s="213" t="n">
        <v>0</v>
      </c>
      <c r="T28" s="127" t="s">
        <v>288</v>
      </c>
      <c r="U28" s="55" t="n">
        <f aca="false">IF($T28="USD",+$S28,VLOOKUP($T28,$T$1:$U$5,2)*$S28)</f>
        <v>0</v>
      </c>
      <c r="V28" s="214" t="n">
        <v>37200</v>
      </c>
      <c r="X28" s="215"/>
      <c r="Y28" s="217"/>
      <c r="Z28" s="94"/>
      <c r="AA28" s="219"/>
      <c r="AB28" s="219"/>
      <c r="AC28" s="219"/>
      <c r="AD28" s="211"/>
      <c r="AE28" s="211"/>
      <c r="AF28" s="87"/>
      <c r="AG28" s="87"/>
      <c r="AH28" s="87"/>
      <c r="AI28" s="87" t="n">
        <f aca="false">IF($V28&gt;AH$6,IF($V28&lt;=AI$6,$U28,0),0)</f>
        <v>0</v>
      </c>
      <c r="AJ28" s="87" t="n">
        <f aca="false">IF(AND($V28&gt;AI$6,$V28&lt;=AJ$6),+$U28,0)</f>
        <v>0</v>
      </c>
      <c r="AK28" s="87" t="n">
        <f aca="false">IF(AND($V28&gt;AJ$6,$V28&lt;=AK$6),+$U28,0)</f>
        <v>0</v>
      </c>
      <c r="AL28" s="87" t="n">
        <f aca="false">IF(AND($V28&gt;AK$6,$V28&lt;=AL$6),+$U28,0)</f>
        <v>0</v>
      </c>
      <c r="AM28" s="87" t="n">
        <f aca="false">IF(AND($V28&gt;AL$6,$V28&lt;=AM$6),+$U28,0)</f>
        <v>0</v>
      </c>
      <c r="AN28" s="87" t="n">
        <f aca="false">IF(AND($V28&gt;AM$6,$V28&lt;=AN$6),+$U28,0)</f>
        <v>0</v>
      </c>
      <c r="AO28" s="87" t="n">
        <f aca="false">IF(AND($V28&gt;AN$6,$V28&lt;=AO$6),+$U28,0)</f>
        <v>0</v>
      </c>
      <c r="AP28" s="87" t="n">
        <f aca="false">IF(AND($V28&gt;AO$6,$V28&lt;=AP$6),+$U28,0)</f>
        <v>0</v>
      </c>
      <c r="AQ28" s="87" t="n">
        <f aca="false">IF(AND($V28&gt;AP$6,$V28&lt;=AQ$6),+$U28,0)</f>
        <v>0</v>
      </c>
      <c r="AR28" s="87" t="n">
        <f aca="false">IF(AND($V28&gt;AQ$6,$V28&lt;=AR$6),+$U28,0)</f>
        <v>0</v>
      </c>
      <c r="AS28" s="87" t="n">
        <f aca="false">IF(AND($V28&gt;AR$6,$V28&lt;=AS$6),+$U28,0)</f>
        <v>0</v>
      </c>
      <c r="AT28" s="87" t="n">
        <f aca="false">IF(AND($V28&gt;AS$6,$V28&lt;=AT$6),+$U28,0)</f>
        <v>0</v>
      </c>
      <c r="AU28" s="87" t="n">
        <f aca="false">IF(AND($V28&gt;AT$6,$V28&lt;=AU$6),+$U28,0)</f>
        <v>0</v>
      </c>
      <c r="AV28" s="87" t="n">
        <f aca="false">IF(AND($V28&gt;AU$6,$V28&lt;=AV$6),+$U28,0)</f>
        <v>0</v>
      </c>
      <c r="AW28" s="87" t="n">
        <f aca="false">IF(AND($V28&gt;AV$6,$V28&lt;=AW$6),+$U28,0)</f>
        <v>0</v>
      </c>
      <c r="AX28" s="87" t="n">
        <f aca="false">IF(AND($V28&gt;AW$6,$V28&lt;=AX$6),+$U28,0)</f>
        <v>0</v>
      </c>
      <c r="AY28" s="87" t="n">
        <f aca="false">IF(AND($V28&gt;AX$6,$V28&lt;=AY$6),+$U28,0)</f>
        <v>0</v>
      </c>
      <c r="AZ28" s="87" t="n">
        <f aca="false">IF(AND($V28&gt;AY$6,$V28&lt;=AZ$6),+$U28,0)</f>
        <v>0</v>
      </c>
      <c r="BA28" s="87" t="n">
        <f aca="false">IF(AND($V28&gt;AZ$6,$V28&lt;=BA$6),+$U28,0)</f>
        <v>0</v>
      </c>
      <c r="BB28" s="87" t="n">
        <f aca="false">IF(AND($V28&gt;BA$6,$V28&lt;=BB$6),+$U28,0)</f>
        <v>0</v>
      </c>
      <c r="BC28" s="87" t="n">
        <f aca="false">IF(AND($V28&gt;BB$6,$V28&lt;=BC$6),+$U28,0)</f>
        <v>0</v>
      </c>
      <c r="BD28" s="87" t="n">
        <f aca="false">IF(AND($V28&gt;BC$6,$V28&lt;=BD$6),+$U28,0)</f>
        <v>0</v>
      </c>
      <c r="BE28" s="87" t="n">
        <f aca="false">IF(AND($V28&gt;BD$6,$V28&lt;=BE$6),+$U28,0)</f>
        <v>0</v>
      </c>
      <c r="BF28" s="87" t="n">
        <f aca="false">IF(AND($V28&gt;BE$6,$V28&lt;=BF$6),+$U28,0)</f>
        <v>0</v>
      </c>
      <c r="BG28" s="87" t="n">
        <f aca="false">IF(AND($V28&gt;BF$6,$V28&lt;=BG$6),+$U28,0)</f>
        <v>0</v>
      </c>
      <c r="BH28" s="87" t="n">
        <f aca="false">IF(AND($V28&gt;BG$6,$V28&lt;=BH$6),+$U28,0)</f>
        <v>0</v>
      </c>
      <c r="BI28" s="87" t="n">
        <f aca="false">IF(AND($V28&gt;BH$6,$V28&lt;=BI$6),+$U28,0)</f>
        <v>0</v>
      </c>
      <c r="BJ28" s="87" t="n">
        <f aca="false">IF(AND($V28&gt;BI$6,$V28&lt;=BJ$6),+$U28,0)</f>
        <v>0</v>
      </c>
      <c r="BK28" s="87" t="n">
        <f aca="false">IF(AND($V28&gt;BJ$6,$V28&lt;=BK$6),+$U28,0)</f>
        <v>0</v>
      </c>
      <c r="BL28" s="87" t="n">
        <f aca="false">IF(AND($V28&gt;BK$6,$V28&lt;=BL$6),+$U28,0)</f>
        <v>0</v>
      </c>
      <c r="BM28" s="87" t="n">
        <f aca="false">IF(AND($V28&gt;BL$6,$V28&lt;=BM$6),+$U28,0)</f>
        <v>0</v>
      </c>
      <c r="BN28" s="87" t="n">
        <f aca="false">IF(AND($V28&gt;BM$6,$V28&lt;=BN$6),+$U28,0)</f>
        <v>0</v>
      </c>
      <c r="BO28" s="87" t="n">
        <f aca="false">IF(AND($V28&gt;BN$6,$V28&lt;=BO$6),+$U28,0)</f>
        <v>0</v>
      </c>
      <c r="BP28" s="87" t="n">
        <f aca="false">IF(AND($V28&gt;BO$6,$V28&lt;=BP$6),+$U28,0)</f>
        <v>0</v>
      </c>
      <c r="BQ28" s="87" t="n">
        <f aca="false">IF(AND($V28&gt;BP$6,$V28&lt;=BQ$6),+$U28,0)</f>
        <v>0</v>
      </c>
      <c r="BR28" s="87" t="n">
        <f aca="false">IF(AND($V28&gt;BQ$6,$V28&lt;=BR$6),+$U28,0)</f>
        <v>0</v>
      </c>
      <c r="BS28" s="87" t="n">
        <f aca="false">IF(AND($V28&gt;BR$6,$V28&lt;=BS$6),+$U28,0)</f>
        <v>0</v>
      </c>
      <c r="BT28" s="87" t="n">
        <f aca="false">IF(AND($V28&gt;BS$6,$V28&lt;=BT$6),+$U28,0)</f>
        <v>0</v>
      </c>
      <c r="BU28" s="87" t="n">
        <f aca="false">IF(AND($V28&gt;BT$6,$V28&lt;=BU$6),+$U28,0)</f>
        <v>0</v>
      </c>
      <c r="BV28" s="87" t="n">
        <f aca="false">IF(AND($V28&gt;BU$6,$V28&lt;=BV$6),+$U28,0)</f>
        <v>0</v>
      </c>
      <c r="BW28" s="87" t="n">
        <f aca="false">IF(AND($V28&gt;BV$6,$V28&lt;=BW$6),+$U28,0)</f>
        <v>0</v>
      </c>
      <c r="BX28" s="87" t="n">
        <f aca="false">IF(AND($V28&gt;BW$6,$V28&lt;=BX$6),+$U28,0)</f>
        <v>0</v>
      </c>
      <c r="BY28" s="87" t="n">
        <f aca="false">IF(AND($V28&gt;BX$6,$V28&lt;=BY$6),+$U28,0)</f>
        <v>0</v>
      </c>
      <c r="BZ28" s="87" t="n">
        <f aca="false">IF(AND($V28&gt;BY$6,$V28&lt;=BZ$6),+$U28,0)</f>
        <v>0</v>
      </c>
      <c r="CA28" s="87" t="n">
        <f aca="false">IF(AND($V28&gt;BZ$6,$V28&lt;=CA$6),+$U28,0)</f>
        <v>0</v>
      </c>
      <c r="CB28" s="87" t="n">
        <f aca="false">IF(AND($V28&gt;CA$6,$V28&lt;=CB$6),+$U28,0)</f>
        <v>0</v>
      </c>
      <c r="CC28" s="87" t="n">
        <f aca="false">IF(AND($V28&gt;CB$6,$V28&lt;=CC$6),+$U28,0)</f>
        <v>0</v>
      </c>
      <c r="CD28" s="87" t="n">
        <f aca="false">IF(AND($V28&gt;CC$6,$V28&lt;=CD$6),+$U28,0)</f>
        <v>0</v>
      </c>
      <c r="CE28" s="87" t="n">
        <f aca="false">IF(AND($V28&gt;CD$6,$V28&lt;=CE$6),+$U28,0)</f>
        <v>0</v>
      </c>
      <c r="CF28" s="87" t="n">
        <f aca="false">IF(AND($V28&gt;CE$6,$V28&lt;=CF$6),+$U28,0)</f>
        <v>0</v>
      </c>
      <c r="CG28" s="87" t="n">
        <f aca="false">IF(AND($V28&gt;CF$6,$V28&lt;=CG$6),+$U28,0)</f>
        <v>0</v>
      </c>
      <c r="CH28" s="87" t="n">
        <f aca="false">IF(AND($V28&gt;CG$6,$V28&lt;=CH$6),+$U28,0)</f>
        <v>0</v>
      </c>
      <c r="CI28" s="87" t="n">
        <f aca="false">IF(AND($V28&gt;CH$6,$V28&lt;=CI$6),+$U28,0)</f>
        <v>0</v>
      </c>
      <c r="CJ28" s="87" t="n">
        <f aca="false">IF(AND($V28&gt;CI$6,$V28&lt;=CJ$6),+$U28,0)</f>
        <v>0</v>
      </c>
      <c r="CK28" s="87" t="n">
        <f aca="false">IF(AND($V28&gt;CJ$6,$V28&lt;=CK$6),+$U28,0)</f>
        <v>0</v>
      </c>
      <c r="CL28" s="87" t="n">
        <f aca="false">IF(AND($V28&gt;CK$6,$V28&lt;=CL$6),+$U28,0)</f>
        <v>0</v>
      </c>
      <c r="CM28" s="87" t="n">
        <f aca="false">IF(AND($V28&gt;CL$6,$V28&lt;=CM$6),+$U28,0)</f>
        <v>0</v>
      </c>
      <c r="CN28" s="87" t="n">
        <f aca="false">IF(AND($V28&gt;CM$6,$V28&lt;=CN$6),+$U28,0)</f>
        <v>0</v>
      </c>
      <c r="CO28" s="87" t="n">
        <f aca="false">IF(AND($V28&gt;CN$6,$V28&lt;=CO$6),+$U28,0)</f>
        <v>0</v>
      </c>
      <c r="CP28" s="87" t="n">
        <f aca="false">IF(AND($V28&gt;CO$6,$V28&lt;=CP$6),+$U28,0)</f>
        <v>0</v>
      </c>
      <c r="CQ28" s="87" t="n">
        <f aca="false">IF(AND($V28&gt;CP$6,$V28&lt;=CQ$6),+$U28,0)</f>
        <v>0</v>
      </c>
      <c r="CR28" s="87" t="n">
        <f aca="false">IF(AND($V28&gt;CQ$6,$V28&lt;=CR$6),+$U28,0)</f>
        <v>0</v>
      </c>
      <c r="CS28" s="87" t="n">
        <f aca="false">IF(AND($V28&gt;CR$6,$V28&lt;=CS$6),+$U28,0)</f>
        <v>0</v>
      </c>
      <c r="CT28" s="87" t="n">
        <f aca="false">IF(AND($V28&gt;CS$6,$V28&lt;=CT$6),+$U28,0)</f>
        <v>0</v>
      </c>
      <c r="CU28" s="87" t="n">
        <f aca="false">IF(AND($V28&gt;CT$6,$V28&lt;=CU$6),+$U28,0)</f>
        <v>0</v>
      </c>
      <c r="CV28" s="87" t="n">
        <f aca="false">IF(AND($V28&gt;CU$6,$V28&lt;=CV$6),+$U28,0)</f>
        <v>0</v>
      </c>
      <c r="CW28" s="87" t="n">
        <f aca="false">IF(AND($V28&gt;CV$6,$V28&lt;=CW$6),+$U28,0)</f>
        <v>0</v>
      </c>
      <c r="CX28" s="87" t="n">
        <f aca="false">IF(AND($V28&gt;CW$6,$V28&lt;=CX$6),+$U28,0)</f>
        <v>0</v>
      </c>
      <c r="CY28" s="87" t="n">
        <f aca="false">IF(AND($V28&gt;CX$6,$V28&lt;=CY$6),+$U28,0)</f>
        <v>0</v>
      </c>
      <c r="CZ28" s="87" t="n">
        <f aca="false">IF(AND($V28&gt;CY$6,$V28&lt;=CZ$6),+$U28,0)</f>
        <v>0</v>
      </c>
      <c r="DA28" s="87" t="n">
        <f aca="false">IF(AND($V28&gt;CZ$6,$V28&lt;=DA$6),+$U28,0)</f>
        <v>0</v>
      </c>
      <c r="DB28" s="87" t="n">
        <f aca="false">IF(AND($V28&gt;DA$6,$V28&lt;=DB$6),+$U28,0)</f>
        <v>0</v>
      </c>
      <c r="DC28" s="87" t="n">
        <f aca="false">IF(AND($V28&gt;DB$6,$V28&lt;=DC$6),+$U28,0)</f>
        <v>0</v>
      </c>
      <c r="DD28" s="87" t="n">
        <f aca="false">IF(AND($V28&gt;DC$6,$V28&lt;=DD$6),+$U28,0)</f>
        <v>0</v>
      </c>
      <c r="DE28" s="87" t="n">
        <f aca="false">IF(AND($V28&gt;DD$6,$V28&lt;=DE$6),+$U28,0)</f>
        <v>0</v>
      </c>
      <c r="DF28" s="87" t="n">
        <f aca="false">IF(AND($V28&gt;DE$6,$V28&lt;=DF$6),+$U28,0)</f>
        <v>0</v>
      </c>
      <c r="DG28" s="87" t="n">
        <f aca="false">IF(AND($V28&gt;DF$6,$V28&lt;=DG$6),+$U28,0)</f>
        <v>0</v>
      </c>
      <c r="DH28" s="87" t="n">
        <f aca="false">IF(AND($V28&gt;DG$6,$V28&lt;=DH$6),+$U28,0)</f>
        <v>0</v>
      </c>
      <c r="DI28" s="87" t="n">
        <f aca="false">IF(AND($V28&gt;DH$6,$V28&lt;=DI$6),+$U28,0)</f>
        <v>0</v>
      </c>
      <c r="DJ28" s="87" t="n">
        <f aca="false">IF(AND($V28&gt;DI$6,$V28&lt;=DJ$6),+$U28,0)</f>
        <v>0</v>
      </c>
      <c r="DK28" s="87" t="n">
        <f aca="false">IF(AND($V28&gt;DJ$6,$V28&lt;=DK$6),+$U28,0)</f>
        <v>0</v>
      </c>
      <c r="DL28" s="87" t="n">
        <f aca="false">IF(AND($V28&gt;DK$6,$V28&lt;=DL$6),+$U28,0)</f>
        <v>0</v>
      </c>
      <c r="DM28" s="87" t="n">
        <f aca="false">IF(AND($V28&gt;DL$6,$V28&lt;=DM$6),+$U28,0)</f>
        <v>0</v>
      </c>
      <c r="DN28" s="87" t="n">
        <f aca="false">IF(AND($V28&gt;DM$6,$V28&lt;=DN$6),+$U28,0)</f>
        <v>0</v>
      </c>
      <c r="DO28" s="87" t="n">
        <f aca="false">IF(AND($V28&gt;DN$6,$V28&lt;=DO$6),+$U28,0)</f>
        <v>0</v>
      </c>
      <c r="DP28" s="87" t="n">
        <f aca="false">IF(AND($V28&gt;DO$6,$V28&lt;=DP$6),+$U28,0)</f>
        <v>0</v>
      </c>
      <c r="DQ28" s="87" t="n">
        <f aca="false">IF(AND($V28&gt;DP$6,$V28&lt;=DQ$6),+$U28,0)</f>
        <v>0</v>
      </c>
      <c r="DR28" s="87" t="n">
        <f aca="false">IF(AND($V28&gt;DQ$6,$V28&lt;=DR$6),+$U28,0)</f>
        <v>0</v>
      </c>
      <c r="DS28" s="87" t="n">
        <f aca="false">IF(AND($V28&gt;DR$6,$V28&lt;=DS$6),+$U28,0)</f>
        <v>0</v>
      </c>
      <c r="DT28" s="87" t="n">
        <f aca="false">IF(AND($V28&gt;DS$6,$V28&lt;=DT$6),+$U28,0)</f>
        <v>0</v>
      </c>
      <c r="DU28" s="87" t="n">
        <f aca="false">IF(AND($V28&gt;DT$6,$V28&lt;=DU$6),+$U28,0)</f>
        <v>0</v>
      </c>
      <c r="DV28" s="87" t="n">
        <f aca="false">IF(AND($V28&gt;DU$6,$V28&lt;=DV$6),+$U28,0)</f>
        <v>0</v>
      </c>
      <c r="DW28" s="87" t="n">
        <f aca="false">IF(AND($V28&gt;DV$6,$V28&lt;=DW$6),+$U28,0)</f>
        <v>0</v>
      </c>
      <c r="DX28" s="87" t="n">
        <f aca="false">IF(AND($V28&gt;DW$6,$V28&lt;=DX$6),+$U28,0)</f>
        <v>0</v>
      </c>
      <c r="DY28" s="87" t="n">
        <f aca="false">IF(AND($V28&gt;DX$6,$V28&lt;=DY$6),+$U28,0)</f>
        <v>0</v>
      </c>
      <c r="DZ28" s="87" t="n">
        <f aca="false">IF(AND($V28&gt;DY$6,$V28&lt;=DZ$6),+$U28,0)</f>
        <v>0</v>
      </c>
      <c r="EA28" s="87" t="n">
        <f aca="false">IF(AND($V28&gt;DZ$6,$V28&lt;=EA$6),+$U28,0)</f>
        <v>0</v>
      </c>
      <c r="EB28" s="87" t="n">
        <f aca="false">IF(AND($V28&gt;EA$6,$V28&lt;=EB$6),+$U28,0)</f>
        <v>0</v>
      </c>
      <c r="EC28" s="87" t="n">
        <f aca="false">IF(AND($V28&gt;EB$6,$V28&lt;=EC$6),+$U28,0)</f>
        <v>0</v>
      </c>
      <c r="ED28" s="87" t="n">
        <f aca="false">IF(AND($V28&gt;EC$6,$V28&lt;=ED$6),+$U28,0)</f>
        <v>0</v>
      </c>
      <c r="EE28" s="87" t="n">
        <f aca="false">IF(AND($V28&gt;ED$6,$V28&lt;=EE$6),+$U28,0)</f>
        <v>0</v>
      </c>
      <c r="EF28" s="87" t="n">
        <f aca="false">IF(AND($V28&gt;EE$6,$V28&lt;=EF$6),+$U28,0)</f>
        <v>0</v>
      </c>
      <c r="EG28" s="87" t="n">
        <f aca="false">IF(AND($V28&gt;EF$6,$V28&lt;=EG$6),+$U28,0)</f>
        <v>0</v>
      </c>
      <c r="EH28" s="87" t="n">
        <f aca="false">IF(AND($V28&gt;EG$6,$V28&lt;=EH$6),+$U28,0)</f>
        <v>0</v>
      </c>
      <c r="EI28" s="87" t="n">
        <f aca="false">IF(AND($V28&gt;EH$6,$V28&lt;=EI$6),+$U28,0)</f>
        <v>0</v>
      </c>
      <c r="EJ28" s="87" t="n">
        <f aca="false">IF(AND($V28&gt;EI$6,$V28&lt;=EJ$6),+$U28,0)</f>
        <v>0</v>
      </c>
      <c r="EK28" s="87" t="n">
        <f aca="false">IF(AND($V28&gt;EJ$6,$V28&lt;=EK$6),+$U28,0)</f>
        <v>0</v>
      </c>
      <c r="EL28" s="87" t="n">
        <f aca="false">IF(AND($V28&gt;EK$6,$V28&lt;=EL$6),+$U28,0)</f>
        <v>0</v>
      </c>
      <c r="EM28" s="87" t="n">
        <f aca="false">IF(AND($V28&gt;EL$6,$V28&lt;=EN$6),+$U28,0)</f>
        <v>0</v>
      </c>
      <c r="EN28" s="87"/>
      <c r="EO28" s="65"/>
      <c r="EP28" s="65"/>
      <c r="EQ28" s="87"/>
      <c r="ER28" s="87"/>
      <c r="ES28" s="87"/>
      <c r="ET28" s="87"/>
      <c r="EU28" s="87"/>
      <c r="EV28" s="87"/>
      <c r="EW28" s="87"/>
      <c r="EX28" s="87"/>
      <c r="EY28" s="87"/>
      <c r="EZ28" s="87"/>
      <c r="FA28" s="87"/>
      <c r="FB28" s="87"/>
      <c r="FC28" s="87"/>
      <c r="FD28" s="87"/>
      <c r="FE28" s="87"/>
      <c r="FF28" s="87"/>
      <c r="FG28" s="87"/>
      <c r="FH28" s="87"/>
      <c r="FI28" s="87"/>
      <c r="FJ28" s="87"/>
      <c r="FK28" s="87"/>
      <c r="FL28" s="87"/>
      <c r="FM28" s="87"/>
      <c r="FN28" s="87"/>
      <c r="FO28" s="87"/>
      <c r="FP28" s="87"/>
      <c r="FQ28" s="87"/>
      <c r="FR28" s="87"/>
      <c r="FS28" s="87"/>
      <c r="FT28" s="87"/>
      <c r="FU28" s="87"/>
      <c r="FV28" s="87"/>
      <c r="FW28" s="87"/>
      <c r="FX28" s="87"/>
      <c r="FY28" s="87"/>
      <c r="FZ28" s="87"/>
      <c r="GA28" s="87"/>
      <c r="GB28" s="87"/>
      <c r="GC28" s="87"/>
      <c r="GD28" s="87"/>
      <c r="GE28" s="87"/>
      <c r="GF28" s="87"/>
      <c r="GG28" s="87"/>
      <c r="GH28" s="87"/>
      <c r="GI28" s="87"/>
      <c r="GJ28" s="87"/>
      <c r="GK28" s="87"/>
      <c r="GL28" s="87"/>
      <c r="GM28" s="87"/>
      <c r="GN28" s="87"/>
      <c r="GO28" s="87"/>
      <c r="GP28" s="87"/>
      <c r="GQ28" s="87"/>
      <c r="GR28" s="87"/>
      <c r="GS28" s="87"/>
      <c r="GT28" s="87"/>
      <c r="GU28" s="87"/>
      <c r="GV28" s="87"/>
      <c r="GW28" s="87"/>
      <c r="GX28" s="87"/>
      <c r="GY28" s="87"/>
      <c r="GZ28" s="87"/>
      <c r="HA28" s="87"/>
      <c r="HB28" s="87"/>
      <c r="HC28" s="87"/>
      <c r="HD28" s="87"/>
      <c r="HE28" s="87"/>
      <c r="HF28" s="87"/>
      <c r="HG28" s="87"/>
      <c r="HH28" s="87"/>
      <c r="HI28" s="87"/>
      <c r="HJ28" s="87"/>
      <c r="HK28" s="87"/>
      <c r="HL28" s="87"/>
      <c r="HM28" s="87"/>
      <c r="HN28" s="87"/>
      <c r="HO28" s="87"/>
      <c r="HP28" s="87"/>
      <c r="HQ28" s="87"/>
      <c r="HR28" s="87"/>
      <c r="HS28" s="87"/>
      <c r="HT28" s="87"/>
      <c r="HU28" s="87"/>
      <c r="HV28" s="87"/>
      <c r="HW28" s="87"/>
      <c r="HX28" s="87"/>
      <c r="HY28" s="87"/>
      <c r="HZ28" s="87"/>
      <c r="IA28" s="87"/>
      <c r="IB28" s="87"/>
      <c r="IC28" s="87"/>
      <c r="ID28" s="87"/>
      <c r="IE28" s="87"/>
      <c r="IF28" s="87"/>
      <c r="IG28" s="87"/>
      <c r="IH28" s="87"/>
      <c r="II28" s="87"/>
      <c r="IJ28" s="87"/>
      <c r="IK28" s="87"/>
      <c r="IL28" s="87"/>
      <c r="IM28" s="87"/>
      <c r="IN28" s="87"/>
      <c r="IO28" s="87"/>
      <c r="IP28" s="87"/>
      <c r="IQ28" s="87"/>
      <c r="IR28" s="87"/>
      <c r="IS28" s="87"/>
      <c r="IT28" s="87"/>
      <c r="IU28" s="87"/>
      <c r="IV28" s="87"/>
      <c r="IW28" s="87"/>
    </row>
    <row r="29" customFormat="false" ht="12.75" hidden="false" customHeight="false" outlineLevel="0" collapsed="false">
      <c r="A29" s="205"/>
      <c r="B29" s="97"/>
      <c r="C29" s="97"/>
      <c r="D29" s="186"/>
      <c r="E29" s="38"/>
      <c r="F29" s="212"/>
      <c r="G29" s="38"/>
      <c r="H29" s="38"/>
      <c r="I29" s="88" t="s">
        <v>130</v>
      </c>
      <c r="J29" s="38" t="s">
        <v>457</v>
      </c>
      <c r="K29" s="89"/>
      <c r="L29" s="89" t="s">
        <v>472</v>
      </c>
      <c r="M29" s="39" t="s">
        <v>284</v>
      </c>
      <c r="N29" s="39" t="s">
        <v>457</v>
      </c>
      <c r="O29" s="35" t="s">
        <v>307</v>
      </c>
      <c r="P29" s="127"/>
      <c r="Q29" s="127"/>
      <c r="R29" s="127"/>
      <c r="S29" s="213" t="n">
        <v>44.1</v>
      </c>
      <c r="T29" s="127" t="s">
        <v>288</v>
      </c>
      <c r="U29" s="55" t="n">
        <f aca="false">IF($T29="USD",+$S29,VLOOKUP($T29,$T$1:$U$5,2)*$S29)</f>
        <v>44.1</v>
      </c>
      <c r="V29" s="214" t="n">
        <v>37438</v>
      </c>
      <c r="X29" s="215"/>
      <c r="Y29" s="217"/>
      <c r="Z29" s="94"/>
      <c r="AA29" s="219"/>
      <c r="AB29" s="219"/>
      <c r="AC29" s="219"/>
      <c r="AD29" s="211"/>
      <c r="AE29" s="211"/>
      <c r="AF29" s="87"/>
      <c r="AG29" s="87"/>
      <c r="AH29" s="87"/>
      <c r="AI29" s="87" t="n">
        <f aca="false">IF($V29&gt;AH$6,IF($V29&lt;=AI$6,$U29,0),0)</f>
        <v>0</v>
      </c>
      <c r="AJ29" s="87" t="n">
        <f aca="false">IF(AND($V29&gt;AI$6,$V29&lt;=AJ$6),+$U29,0)</f>
        <v>0</v>
      </c>
      <c r="AK29" s="87" t="n">
        <f aca="false">IF(AND($V29&gt;AJ$6,$V29&lt;=AK$6),+$U29,0)</f>
        <v>0</v>
      </c>
      <c r="AL29" s="87" t="n">
        <f aca="false">IF(AND($V29&gt;AK$6,$V29&lt;=AL$6),+$U29,0)</f>
        <v>44.1</v>
      </c>
      <c r="AM29" s="87" t="n">
        <f aca="false">IF(AND($V29&gt;AL$6,$V29&lt;=AM$6),+$U29,0)</f>
        <v>0</v>
      </c>
      <c r="AN29" s="87" t="n">
        <f aca="false">IF(AND($V29&gt;AM$6,$V29&lt;=AN$6),+$U29,0)</f>
        <v>0</v>
      </c>
      <c r="AO29" s="87" t="n">
        <f aca="false">IF(AND($V29&gt;AN$6,$V29&lt;=AO$6),+$U29,0)</f>
        <v>0</v>
      </c>
      <c r="AP29" s="87" t="n">
        <f aca="false">IF(AND($V29&gt;AO$6,$V29&lt;=AP$6),+$U29,0)</f>
        <v>0</v>
      </c>
      <c r="AQ29" s="87" t="n">
        <f aca="false">IF(AND($V29&gt;AP$6,$V29&lt;=AQ$6),+$U29,0)</f>
        <v>0</v>
      </c>
      <c r="AR29" s="87" t="n">
        <f aca="false">IF(AND($V29&gt;AQ$6,$V29&lt;=AR$6),+$U29,0)</f>
        <v>0</v>
      </c>
      <c r="AS29" s="87" t="n">
        <f aca="false">IF(AND($V29&gt;AR$6,$V29&lt;=AS$6),+$U29,0)</f>
        <v>0</v>
      </c>
      <c r="AT29" s="87" t="n">
        <f aca="false">IF(AND($V29&gt;AS$6,$V29&lt;=AT$6),+$U29,0)</f>
        <v>0</v>
      </c>
      <c r="AU29" s="87" t="n">
        <f aca="false">IF(AND($V29&gt;AT$6,$V29&lt;=AU$6),+$U29,0)</f>
        <v>0</v>
      </c>
      <c r="AV29" s="87" t="n">
        <f aca="false">IF(AND($V29&gt;AU$6,$V29&lt;=AV$6),+$U29,0)</f>
        <v>0</v>
      </c>
      <c r="AW29" s="87" t="n">
        <f aca="false">IF(AND($V29&gt;AV$6,$V29&lt;=AW$6),+$U29,0)</f>
        <v>0</v>
      </c>
      <c r="AX29" s="87" t="n">
        <f aca="false">IF(AND($V29&gt;AW$6,$V29&lt;=AX$6),+$U29,0)</f>
        <v>0</v>
      </c>
      <c r="AY29" s="87" t="n">
        <f aca="false">IF(AND($V29&gt;AX$6,$V29&lt;=AY$6),+$U29,0)</f>
        <v>0</v>
      </c>
      <c r="AZ29" s="87" t="n">
        <f aca="false">IF(AND($V29&gt;AY$6,$V29&lt;=AZ$6),+$U29,0)</f>
        <v>0</v>
      </c>
      <c r="BA29" s="87" t="n">
        <f aca="false">IF(AND($V29&gt;AZ$6,$V29&lt;=BA$6),+$U29,0)</f>
        <v>0</v>
      </c>
      <c r="BB29" s="87" t="n">
        <f aca="false">IF(AND($V29&gt;BA$6,$V29&lt;=BB$6),+$U29,0)</f>
        <v>0</v>
      </c>
      <c r="BC29" s="87" t="n">
        <f aca="false">IF(AND($V29&gt;BB$6,$V29&lt;=BC$6),+$U29,0)</f>
        <v>0</v>
      </c>
      <c r="BD29" s="87" t="n">
        <f aca="false">IF(AND($V29&gt;BC$6,$V29&lt;=BD$6),+$U29,0)</f>
        <v>0</v>
      </c>
      <c r="BE29" s="87" t="n">
        <f aca="false">IF(AND($V29&gt;BD$6,$V29&lt;=BE$6),+$U29,0)</f>
        <v>0</v>
      </c>
      <c r="BF29" s="87" t="n">
        <f aca="false">IF(AND($V29&gt;BE$6,$V29&lt;=BF$6),+$U29,0)</f>
        <v>0</v>
      </c>
      <c r="BG29" s="87" t="n">
        <f aca="false">IF(AND($V29&gt;BF$6,$V29&lt;=BG$6),+$U29,0)</f>
        <v>0</v>
      </c>
      <c r="BH29" s="87" t="n">
        <f aca="false">IF(AND($V29&gt;BG$6,$V29&lt;=BH$6),+$U29,0)</f>
        <v>0</v>
      </c>
      <c r="BI29" s="87" t="n">
        <f aca="false">IF(AND($V29&gt;BH$6,$V29&lt;=BI$6),+$U29,0)</f>
        <v>0</v>
      </c>
      <c r="BJ29" s="87" t="n">
        <f aca="false">IF(AND($V29&gt;BI$6,$V29&lt;=BJ$6),+$U29,0)</f>
        <v>0</v>
      </c>
      <c r="BK29" s="87" t="n">
        <f aca="false">IF(AND($V29&gt;BJ$6,$V29&lt;=BK$6),+$U29,0)</f>
        <v>0</v>
      </c>
      <c r="BL29" s="87" t="n">
        <f aca="false">IF(AND($V29&gt;BK$6,$V29&lt;=BL$6),+$U29,0)</f>
        <v>0</v>
      </c>
      <c r="BM29" s="87" t="n">
        <f aca="false">IF(AND($V29&gt;BL$6,$V29&lt;=BM$6),+$U29,0)</f>
        <v>0</v>
      </c>
      <c r="BN29" s="87" t="n">
        <f aca="false">IF(AND($V29&gt;BM$6,$V29&lt;=BN$6),+$U29,0)</f>
        <v>0</v>
      </c>
      <c r="BO29" s="87" t="n">
        <f aca="false">IF(AND($V29&gt;BN$6,$V29&lt;=BO$6),+$U29,0)</f>
        <v>0</v>
      </c>
      <c r="BP29" s="87" t="n">
        <f aca="false">IF(AND($V29&gt;BO$6,$V29&lt;=BP$6),+$U29,0)</f>
        <v>0</v>
      </c>
      <c r="BQ29" s="87" t="n">
        <f aca="false">IF(AND($V29&gt;BP$6,$V29&lt;=BQ$6),+$U29,0)</f>
        <v>0</v>
      </c>
      <c r="BR29" s="87" t="n">
        <f aca="false">IF(AND($V29&gt;BQ$6,$V29&lt;=BR$6),+$U29,0)</f>
        <v>0</v>
      </c>
      <c r="BS29" s="87" t="n">
        <f aca="false">IF(AND($V29&gt;BR$6,$V29&lt;=BS$6),+$U29,0)</f>
        <v>0</v>
      </c>
      <c r="BT29" s="87" t="n">
        <f aca="false">IF(AND($V29&gt;BS$6,$V29&lt;=BT$6),+$U29,0)</f>
        <v>0</v>
      </c>
      <c r="BU29" s="87" t="n">
        <f aca="false">IF(AND($V29&gt;BT$6,$V29&lt;=BU$6),+$U29,0)</f>
        <v>0</v>
      </c>
      <c r="BV29" s="87" t="n">
        <f aca="false">IF(AND($V29&gt;BU$6,$V29&lt;=BV$6),+$U29,0)</f>
        <v>0</v>
      </c>
      <c r="BW29" s="87" t="n">
        <f aca="false">IF(AND($V29&gt;BV$6,$V29&lt;=BW$6),+$U29,0)</f>
        <v>0</v>
      </c>
      <c r="BX29" s="87" t="n">
        <f aca="false">IF(AND($V29&gt;BW$6,$V29&lt;=BX$6),+$U29,0)</f>
        <v>0</v>
      </c>
      <c r="BY29" s="87" t="n">
        <f aca="false">IF(AND($V29&gt;BX$6,$V29&lt;=BY$6),+$U29,0)</f>
        <v>0</v>
      </c>
      <c r="BZ29" s="87" t="n">
        <f aca="false">IF(AND($V29&gt;BY$6,$V29&lt;=BZ$6),+$U29,0)</f>
        <v>0</v>
      </c>
      <c r="CA29" s="87" t="n">
        <f aca="false">IF(AND($V29&gt;BZ$6,$V29&lt;=CA$6),+$U29,0)</f>
        <v>0</v>
      </c>
      <c r="CB29" s="87" t="n">
        <f aca="false">IF(AND($V29&gt;CA$6,$V29&lt;=CB$6),+$U29,0)</f>
        <v>0</v>
      </c>
      <c r="CC29" s="87" t="n">
        <f aca="false">IF(AND($V29&gt;CB$6,$V29&lt;=CC$6),+$U29,0)</f>
        <v>0</v>
      </c>
      <c r="CD29" s="87" t="n">
        <f aca="false">IF(AND($V29&gt;CC$6,$V29&lt;=CD$6),+$U29,0)</f>
        <v>0</v>
      </c>
      <c r="CE29" s="87" t="n">
        <f aca="false">IF(AND($V29&gt;CD$6,$V29&lt;=CE$6),+$U29,0)</f>
        <v>0</v>
      </c>
      <c r="CF29" s="87" t="n">
        <f aca="false">IF(AND($V29&gt;CE$6,$V29&lt;=CF$6),+$U29,0)</f>
        <v>0</v>
      </c>
      <c r="CG29" s="87" t="n">
        <f aca="false">IF(AND($V29&gt;CF$6,$V29&lt;=CG$6),+$U29,0)</f>
        <v>0</v>
      </c>
      <c r="CH29" s="87" t="n">
        <f aca="false">IF(AND($V29&gt;CG$6,$V29&lt;=CH$6),+$U29,0)</f>
        <v>0</v>
      </c>
      <c r="CI29" s="87" t="n">
        <f aca="false">IF(AND($V29&gt;CH$6,$V29&lt;=CI$6),+$U29,0)</f>
        <v>0</v>
      </c>
      <c r="CJ29" s="87" t="n">
        <f aca="false">IF(AND($V29&gt;CI$6,$V29&lt;=CJ$6),+$U29,0)</f>
        <v>0</v>
      </c>
      <c r="CK29" s="87" t="n">
        <f aca="false">IF(AND($V29&gt;CJ$6,$V29&lt;=CK$6),+$U29,0)</f>
        <v>0</v>
      </c>
      <c r="CL29" s="87" t="n">
        <f aca="false">IF(AND($V29&gt;CK$6,$V29&lt;=CL$6),+$U29,0)</f>
        <v>0</v>
      </c>
      <c r="CM29" s="87" t="n">
        <f aca="false">IF(AND($V29&gt;CL$6,$V29&lt;=CM$6),+$U29,0)</f>
        <v>0</v>
      </c>
      <c r="CN29" s="87" t="n">
        <f aca="false">IF(AND($V29&gt;CM$6,$V29&lt;=CN$6),+$U29,0)</f>
        <v>0</v>
      </c>
      <c r="CO29" s="87" t="n">
        <f aca="false">IF(AND($V29&gt;CN$6,$V29&lt;=CO$6),+$U29,0)</f>
        <v>0</v>
      </c>
      <c r="CP29" s="87" t="n">
        <f aca="false">IF(AND($V29&gt;CO$6,$V29&lt;=CP$6),+$U29,0)</f>
        <v>0</v>
      </c>
      <c r="CQ29" s="87" t="n">
        <f aca="false">IF(AND($V29&gt;CP$6,$V29&lt;=CQ$6),+$U29,0)</f>
        <v>0</v>
      </c>
      <c r="CR29" s="87" t="n">
        <f aca="false">IF(AND($V29&gt;CQ$6,$V29&lt;=CR$6),+$U29,0)</f>
        <v>0</v>
      </c>
      <c r="CS29" s="87" t="n">
        <f aca="false">IF(AND($V29&gt;CR$6,$V29&lt;=CS$6),+$U29,0)</f>
        <v>0</v>
      </c>
      <c r="CT29" s="87" t="n">
        <f aca="false">IF(AND($V29&gt;CS$6,$V29&lt;=CT$6),+$U29,0)</f>
        <v>0</v>
      </c>
      <c r="CU29" s="87" t="n">
        <f aca="false">IF(AND($V29&gt;CT$6,$V29&lt;=CU$6),+$U29,0)</f>
        <v>0</v>
      </c>
      <c r="CV29" s="87" t="n">
        <f aca="false">IF(AND($V29&gt;CU$6,$V29&lt;=CV$6),+$U29,0)</f>
        <v>0</v>
      </c>
      <c r="CW29" s="87" t="n">
        <f aca="false">IF(AND($V29&gt;CV$6,$V29&lt;=CW$6),+$U29,0)</f>
        <v>0</v>
      </c>
      <c r="CX29" s="87" t="n">
        <f aca="false">IF(AND($V29&gt;CW$6,$V29&lt;=CX$6),+$U29,0)</f>
        <v>0</v>
      </c>
      <c r="CY29" s="87" t="n">
        <f aca="false">IF(AND($V29&gt;CX$6,$V29&lt;=CY$6),+$U29,0)</f>
        <v>0</v>
      </c>
      <c r="CZ29" s="87" t="n">
        <f aca="false">IF(AND($V29&gt;CY$6,$V29&lt;=CZ$6),+$U29,0)</f>
        <v>0</v>
      </c>
      <c r="DA29" s="87" t="n">
        <f aca="false">IF(AND($V29&gt;CZ$6,$V29&lt;=DA$6),+$U29,0)</f>
        <v>0</v>
      </c>
      <c r="DB29" s="87" t="n">
        <f aca="false">IF(AND($V29&gt;DA$6,$V29&lt;=DB$6),+$U29,0)</f>
        <v>0</v>
      </c>
      <c r="DC29" s="87" t="n">
        <f aca="false">IF(AND($V29&gt;DB$6,$V29&lt;=DC$6),+$U29,0)</f>
        <v>0</v>
      </c>
      <c r="DD29" s="87" t="n">
        <f aca="false">IF(AND($V29&gt;DC$6,$V29&lt;=DD$6),+$U29,0)</f>
        <v>0</v>
      </c>
      <c r="DE29" s="87" t="n">
        <f aca="false">IF(AND($V29&gt;DD$6,$V29&lt;=DE$6),+$U29,0)</f>
        <v>0</v>
      </c>
      <c r="DF29" s="87" t="n">
        <f aca="false">IF(AND($V29&gt;DE$6,$V29&lt;=DF$6),+$U29,0)</f>
        <v>0</v>
      </c>
      <c r="DG29" s="87" t="n">
        <f aca="false">IF(AND($V29&gt;DF$6,$V29&lt;=DG$6),+$U29,0)</f>
        <v>0</v>
      </c>
      <c r="DH29" s="87" t="n">
        <f aca="false">IF(AND($V29&gt;DG$6,$V29&lt;=DH$6),+$U29,0)</f>
        <v>0</v>
      </c>
      <c r="DI29" s="87" t="n">
        <f aca="false">IF(AND($V29&gt;DH$6,$V29&lt;=DI$6),+$U29,0)</f>
        <v>0</v>
      </c>
      <c r="DJ29" s="87" t="n">
        <f aca="false">IF(AND($V29&gt;DI$6,$V29&lt;=DJ$6),+$U29,0)</f>
        <v>0</v>
      </c>
      <c r="DK29" s="87" t="n">
        <f aca="false">IF(AND($V29&gt;DJ$6,$V29&lt;=DK$6),+$U29,0)</f>
        <v>0</v>
      </c>
      <c r="DL29" s="87" t="n">
        <f aca="false">IF(AND($V29&gt;DK$6,$V29&lt;=DL$6),+$U29,0)</f>
        <v>0</v>
      </c>
      <c r="DM29" s="87" t="n">
        <f aca="false">IF(AND($V29&gt;DL$6,$V29&lt;=DM$6),+$U29,0)</f>
        <v>0</v>
      </c>
      <c r="DN29" s="87" t="n">
        <f aca="false">IF(AND($V29&gt;DM$6,$V29&lt;=DN$6),+$U29,0)</f>
        <v>0</v>
      </c>
      <c r="DO29" s="87" t="n">
        <f aca="false">IF(AND($V29&gt;DN$6,$V29&lt;=DO$6),+$U29,0)</f>
        <v>0</v>
      </c>
      <c r="DP29" s="87" t="n">
        <f aca="false">IF(AND($V29&gt;DO$6,$V29&lt;=DP$6),+$U29,0)</f>
        <v>0</v>
      </c>
      <c r="DQ29" s="87" t="n">
        <f aca="false">IF(AND($V29&gt;DP$6,$V29&lt;=DQ$6),+$U29,0)</f>
        <v>0</v>
      </c>
      <c r="DR29" s="87" t="n">
        <f aca="false">IF(AND($V29&gt;DQ$6,$V29&lt;=DR$6),+$U29,0)</f>
        <v>0</v>
      </c>
      <c r="DS29" s="87" t="n">
        <f aca="false">IF(AND($V29&gt;DR$6,$V29&lt;=DS$6),+$U29,0)</f>
        <v>0</v>
      </c>
      <c r="DT29" s="87" t="n">
        <f aca="false">IF(AND($V29&gt;DS$6,$V29&lt;=DT$6),+$U29,0)</f>
        <v>0</v>
      </c>
      <c r="DU29" s="87" t="n">
        <f aca="false">IF(AND($V29&gt;DT$6,$V29&lt;=DU$6),+$U29,0)</f>
        <v>0</v>
      </c>
      <c r="DV29" s="87" t="n">
        <f aca="false">IF(AND($V29&gt;DU$6,$V29&lt;=DV$6),+$U29,0)</f>
        <v>0</v>
      </c>
      <c r="DW29" s="87" t="n">
        <f aca="false">IF(AND($V29&gt;DV$6,$V29&lt;=DW$6),+$U29,0)</f>
        <v>0</v>
      </c>
      <c r="DX29" s="87" t="n">
        <f aca="false">IF(AND($V29&gt;DW$6,$V29&lt;=DX$6),+$U29,0)</f>
        <v>0</v>
      </c>
      <c r="DY29" s="87" t="n">
        <f aca="false">IF(AND($V29&gt;DX$6,$V29&lt;=DY$6),+$U29,0)</f>
        <v>0</v>
      </c>
      <c r="DZ29" s="87" t="n">
        <f aca="false">IF(AND($V29&gt;DY$6,$V29&lt;=DZ$6),+$U29,0)</f>
        <v>0</v>
      </c>
      <c r="EA29" s="87" t="n">
        <f aca="false">IF(AND($V29&gt;DZ$6,$V29&lt;=EA$6),+$U29,0)</f>
        <v>0</v>
      </c>
      <c r="EB29" s="87" t="n">
        <f aca="false">IF(AND($V29&gt;EA$6,$V29&lt;=EB$6),+$U29,0)</f>
        <v>0</v>
      </c>
      <c r="EC29" s="87" t="n">
        <f aca="false">IF(AND($V29&gt;EB$6,$V29&lt;=EC$6),+$U29,0)</f>
        <v>0</v>
      </c>
      <c r="ED29" s="87" t="n">
        <f aca="false">IF(AND($V29&gt;EC$6,$V29&lt;=ED$6),+$U29,0)</f>
        <v>0</v>
      </c>
      <c r="EE29" s="87" t="n">
        <f aca="false">IF(AND($V29&gt;ED$6,$V29&lt;=EE$6),+$U29,0)</f>
        <v>0</v>
      </c>
      <c r="EF29" s="87" t="n">
        <f aca="false">IF(AND($V29&gt;EE$6,$V29&lt;=EF$6),+$U29,0)</f>
        <v>0</v>
      </c>
      <c r="EG29" s="87" t="n">
        <f aca="false">IF(AND($V29&gt;EF$6,$V29&lt;=EG$6),+$U29,0)</f>
        <v>0</v>
      </c>
      <c r="EH29" s="87" t="n">
        <f aca="false">IF(AND($V29&gt;EG$6,$V29&lt;=EH$6),+$U29,0)</f>
        <v>0</v>
      </c>
      <c r="EI29" s="87" t="n">
        <f aca="false">IF(AND($V29&gt;EH$6,$V29&lt;=EI$6),+$U29,0)</f>
        <v>0</v>
      </c>
      <c r="EJ29" s="87" t="n">
        <f aca="false">IF(AND($V29&gt;EI$6,$V29&lt;=EJ$6),+$U29,0)</f>
        <v>0</v>
      </c>
      <c r="EK29" s="87" t="n">
        <f aca="false">IF(AND($V29&gt;EJ$6,$V29&lt;=EK$6),+$U29,0)</f>
        <v>0</v>
      </c>
      <c r="EL29" s="87" t="n">
        <f aca="false">IF(AND($V29&gt;EK$6,$V29&lt;=EL$6),+$U29,0)</f>
        <v>0</v>
      </c>
      <c r="EM29" s="87" t="n">
        <f aca="false">IF(AND($V29&gt;EL$6,$V29&lt;=EN$6),+$U29,0)</f>
        <v>0</v>
      </c>
      <c r="EN29" s="87"/>
      <c r="EO29" s="65"/>
      <c r="EP29" s="65"/>
      <c r="EQ29" s="87"/>
      <c r="ER29" s="87"/>
      <c r="ES29" s="87"/>
      <c r="ET29" s="87"/>
      <c r="EU29" s="87"/>
      <c r="EV29" s="87"/>
      <c r="EW29" s="87"/>
      <c r="EX29" s="87"/>
      <c r="EY29" s="87"/>
      <c r="EZ29" s="87"/>
      <c r="FA29" s="87"/>
      <c r="FB29" s="87"/>
      <c r="FC29" s="87"/>
      <c r="FD29" s="87"/>
      <c r="FE29" s="87"/>
      <c r="FF29" s="87"/>
      <c r="FG29" s="87"/>
      <c r="FH29" s="87"/>
      <c r="FI29" s="87"/>
      <c r="FJ29" s="87"/>
      <c r="FK29" s="87"/>
      <c r="FL29" s="87"/>
      <c r="FM29" s="87"/>
      <c r="FN29" s="87"/>
      <c r="FO29" s="87"/>
      <c r="FP29" s="87"/>
      <c r="FQ29" s="87"/>
      <c r="FR29" s="87"/>
      <c r="FS29" s="87"/>
      <c r="FT29" s="87"/>
      <c r="FU29" s="87"/>
      <c r="FV29" s="87"/>
      <c r="FW29" s="87"/>
      <c r="FX29" s="87"/>
      <c r="FY29" s="87"/>
      <c r="FZ29" s="87"/>
      <c r="GA29" s="87"/>
      <c r="GB29" s="87"/>
      <c r="GC29" s="87"/>
      <c r="GD29" s="87"/>
      <c r="GE29" s="87"/>
      <c r="GF29" s="87"/>
      <c r="GG29" s="87"/>
      <c r="GH29" s="87"/>
      <c r="GI29" s="87"/>
      <c r="GJ29" s="87"/>
      <c r="GK29" s="87"/>
      <c r="GL29" s="87"/>
      <c r="GM29" s="87"/>
      <c r="GN29" s="87"/>
      <c r="GO29" s="87"/>
      <c r="GP29" s="87"/>
      <c r="GQ29" s="87"/>
      <c r="GR29" s="87"/>
      <c r="GS29" s="87"/>
      <c r="GT29" s="87"/>
      <c r="GU29" s="87"/>
      <c r="GV29" s="87"/>
      <c r="GW29" s="87"/>
      <c r="GX29" s="87"/>
      <c r="GY29" s="87"/>
      <c r="GZ29" s="87"/>
      <c r="HA29" s="87"/>
      <c r="HB29" s="87"/>
      <c r="HC29" s="87"/>
      <c r="HD29" s="87"/>
      <c r="HE29" s="87"/>
      <c r="HF29" s="87"/>
      <c r="HG29" s="87"/>
      <c r="HH29" s="87"/>
      <c r="HI29" s="87"/>
      <c r="HJ29" s="87"/>
      <c r="HK29" s="87"/>
      <c r="HL29" s="87"/>
      <c r="HM29" s="87"/>
      <c r="HN29" s="87"/>
      <c r="HO29" s="87"/>
      <c r="HP29" s="87"/>
      <c r="HQ29" s="87"/>
      <c r="HR29" s="87"/>
      <c r="HS29" s="87"/>
      <c r="HT29" s="87"/>
      <c r="HU29" s="87"/>
      <c r="HV29" s="87"/>
      <c r="HW29" s="87"/>
      <c r="HX29" s="87"/>
      <c r="HY29" s="87"/>
      <c r="HZ29" s="87"/>
      <c r="IA29" s="87"/>
      <c r="IB29" s="87"/>
      <c r="IC29" s="87"/>
      <c r="ID29" s="87"/>
      <c r="IE29" s="87"/>
      <c r="IF29" s="87"/>
      <c r="IG29" s="87"/>
      <c r="IH29" s="87"/>
      <c r="II29" s="87"/>
      <c r="IJ29" s="87"/>
      <c r="IK29" s="87"/>
      <c r="IL29" s="87"/>
      <c r="IM29" s="87"/>
      <c r="IN29" s="87"/>
      <c r="IO29" s="87"/>
      <c r="IP29" s="87"/>
      <c r="IQ29" s="87"/>
      <c r="IR29" s="87"/>
      <c r="IS29" s="87"/>
      <c r="IT29" s="87"/>
      <c r="IU29" s="87"/>
      <c r="IV29" s="87"/>
      <c r="IW29" s="87"/>
    </row>
    <row r="30" customFormat="false" ht="12.75" hidden="false" customHeight="false" outlineLevel="0" collapsed="false">
      <c r="A30" s="205"/>
      <c r="B30" s="97"/>
      <c r="C30" s="97"/>
      <c r="D30" s="186"/>
      <c r="E30" s="38"/>
      <c r="F30" s="212"/>
      <c r="G30" s="38"/>
      <c r="H30" s="38"/>
      <c r="I30" s="88" t="s">
        <v>130</v>
      </c>
      <c r="J30" s="38" t="s">
        <v>457</v>
      </c>
      <c r="K30" s="89"/>
      <c r="L30" s="89" t="s">
        <v>472</v>
      </c>
      <c r="M30" s="39" t="s">
        <v>284</v>
      </c>
      <c r="N30" s="39" t="s">
        <v>457</v>
      </c>
      <c r="O30" s="35" t="s">
        <v>307</v>
      </c>
      <c r="P30" s="127"/>
      <c r="Q30" s="127"/>
      <c r="R30" s="127"/>
      <c r="S30" s="213" t="n">
        <v>71.9</v>
      </c>
      <c r="T30" s="127" t="s">
        <v>288</v>
      </c>
      <c r="U30" s="55" t="n">
        <f aca="false">IF($T30="USD",+$S30,VLOOKUP($T30,$T$1:$U$5,2)*$S30)</f>
        <v>71.9</v>
      </c>
      <c r="V30" s="214" t="n">
        <v>37439</v>
      </c>
      <c r="X30" s="215"/>
      <c r="Y30" s="217"/>
      <c r="Z30" s="94"/>
      <c r="AA30" s="219"/>
      <c r="AB30" s="219"/>
      <c r="AC30" s="219"/>
      <c r="AD30" s="211"/>
      <c r="AE30" s="211"/>
      <c r="AF30" s="87"/>
      <c r="AG30" s="87"/>
      <c r="AH30" s="87"/>
      <c r="AI30" s="87" t="n">
        <f aca="false">IF($V30&gt;AH$6,IF($V30&lt;=AI$6,$U30,0),0)</f>
        <v>0</v>
      </c>
      <c r="AJ30" s="87" t="n">
        <f aca="false">IF(AND($V30&gt;AI$6,$V30&lt;=AJ$6),+$U30,0)</f>
        <v>0</v>
      </c>
      <c r="AK30" s="87" t="n">
        <f aca="false">IF(AND($V30&gt;AJ$6,$V30&lt;=AK$6),+$U30,0)</f>
        <v>0</v>
      </c>
      <c r="AL30" s="87" t="n">
        <f aca="false">IF(AND($V30&gt;AK$6,$V30&lt;=AL$6),+$U30,0)</f>
        <v>71.9</v>
      </c>
      <c r="AM30" s="87" t="n">
        <f aca="false">IF(AND($V30&gt;AL$6,$V30&lt;=AM$6),+$U30,0)</f>
        <v>0</v>
      </c>
      <c r="AN30" s="87" t="n">
        <f aca="false">IF(AND($V30&gt;AM$6,$V30&lt;=AN$6),+$U30,0)</f>
        <v>0</v>
      </c>
      <c r="AO30" s="87" t="n">
        <f aca="false">IF(AND($V30&gt;AN$6,$V30&lt;=AO$6),+$U30,0)</f>
        <v>0</v>
      </c>
      <c r="AP30" s="87" t="n">
        <f aca="false">IF(AND($V30&gt;AO$6,$V30&lt;=AP$6),+$U30,0)</f>
        <v>0</v>
      </c>
      <c r="AQ30" s="87" t="n">
        <f aca="false">IF(AND($V30&gt;AP$6,$V30&lt;=AQ$6),+$U30,0)</f>
        <v>0</v>
      </c>
      <c r="AR30" s="87" t="n">
        <f aca="false">IF(AND($V30&gt;AQ$6,$V30&lt;=AR$6),+$U30,0)</f>
        <v>0</v>
      </c>
      <c r="AS30" s="87" t="n">
        <f aca="false">IF(AND($V30&gt;AR$6,$V30&lt;=AS$6),+$U30,0)</f>
        <v>0</v>
      </c>
      <c r="AT30" s="87" t="n">
        <f aca="false">IF(AND($V30&gt;AS$6,$V30&lt;=AT$6),+$U30,0)</f>
        <v>0</v>
      </c>
      <c r="AU30" s="87" t="n">
        <f aca="false">IF(AND($V30&gt;AT$6,$V30&lt;=AU$6),+$U30,0)</f>
        <v>0</v>
      </c>
      <c r="AV30" s="87" t="n">
        <f aca="false">IF(AND($V30&gt;AU$6,$V30&lt;=AV$6),+$U30,0)</f>
        <v>0</v>
      </c>
      <c r="AW30" s="87" t="n">
        <f aca="false">IF(AND($V30&gt;AV$6,$V30&lt;=AW$6),+$U30,0)</f>
        <v>0</v>
      </c>
      <c r="AX30" s="87" t="n">
        <f aca="false">IF(AND($V30&gt;AW$6,$V30&lt;=AX$6),+$U30,0)</f>
        <v>0</v>
      </c>
      <c r="AY30" s="87" t="n">
        <f aca="false">IF(AND($V30&gt;AX$6,$V30&lt;=AY$6),+$U30,0)</f>
        <v>0</v>
      </c>
      <c r="AZ30" s="87" t="n">
        <f aca="false">IF(AND($V30&gt;AY$6,$V30&lt;=AZ$6),+$U30,0)</f>
        <v>0</v>
      </c>
      <c r="BA30" s="87" t="n">
        <f aca="false">IF(AND($V30&gt;AZ$6,$V30&lt;=BA$6),+$U30,0)</f>
        <v>0</v>
      </c>
      <c r="BB30" s="87" t="n">
        <f aca="false">IF(AND($V30&gt;BA$6,$V30&lt;=BB$6),+$U30,0)</f>
        <v>0</v>
      </c>
      <c r="BC30" s="87" t="n">
        <f aca="false">IF(AND($V30&gt;BB$6,$V30&lt;=BC$6),+$U30,0)</f>
        <v>0</v>
      </c>
      <c r="BD30" s="87" t="n">
        <f aca="false">IF(AND($V30&gt;BC$6,$V30&lt;=BD$6),+$U30,0)</f>
        <v>0</v>
      </c>
      <c r="BE30" s="87" t="n">
        <f aca="false">IF(AND($V30&gt;BD$6,$V30&lt;=BE$6),+$U30,0)</f>
        <v>0</v>
      </c>
      <c r="BF30" s="87" t="n">
        <f aca="false">IF(AND($V30&gt;BE$6,$V30&lt;=BF$6),+$U30,0)</f>
        <v>0</v>
      </c>
      <c r="BG30" s="87" t="n">
        <f aca="false">IF(AND($V30&gt;BF$6,$V30&lt;=BG$6),+$U30,0)</f>
        <v>0</v>
      </c>
      <c r="BH30" s="87" t="n">
        <f aca="false">IF(AND($V30&gt;BG$6,$V30&lt;=BH$6),+$U30,0)</f>
        <v>0</v>
      </c>
      <c r="BI30" s="87" t="n">
        <f aca="false">IF(AND($V30&gt;BH$6,$V30&lt;=BI$6),+$U30,0)</f>
        <v>0</v>
      </c>
      <c r="BJ30" s="87" t="n">
        <f aca="false">IF(AND($V30&gt;BI$6,$V30&lt;=BJ$6),+$U30,0)</f>
        <v>0</v>
      </c>
      <c r="BK30" s="87" t="n">
        <f aca="false">IF(AND($V30&gt;BJ$6,$V30&lt;=BK$6),+$U30,0)</f>
        <v>0</v>
      </c>
      <c r="BL30" s="87" t="n">
        <f aca="false">IF(AND($V30&gt;BK$6,$V30&lt;=BL$6),+$U30,0)</f>
        <v>0</v>
      </c>
      <c r="BM30" s="87" t="n">
        <f aca="false">IF(AND($V30&gt;BL$6,$V30&lt;=BM$6),+$U30,0)</f>
        <v>0</v>
      </c>
      <c r="BN30" s="87" t="n">
        <f aca="false">IF(AND($V30&gt;BM$6,$V30&lt;=BN$6),+$U30,0)</f>
        <v>0</v>
      </c>
      <c r="BO30" s="87" t="n">
        <f aca="false">IF(AND($V30&gt;BN$6,$V30&lt;=BO$6),+$U30,0)</f>
        <v>0</v>
      </c>
      <c r="BP30" s="87" t="n">
        <f aca="false">IF(AND($V30&gt;BO$6,$V30&lt;=BP$6),+$U30,0)</f>
        <v>0</v>
      </c>
      <c r="BQ30" s="87" t="n">
        <f aca="false">IF(AND($V30&gt;BP$6,$V30&lt;=BQ$6),+$U30,0)</f>
        <v>0</v>
      </c>
      <c r="BR30" s="87" t="n">
        <f aca="false">IF(AND($V30&gt;BQ$6,$V30&lt;=BR$6),+$U30,0)</f>
        <v>0</v>
      </c>
      <c r="BS30" s="87" t="n">
        <f aca="false">IF(AND($V30&gt;BR$6,$V30&lt;=BS$6),+$U30,0)</f>
        <v>0</v>
      </c>
      <c r="BT30" s="87" t="n">
        <f aca="false">IF(AND($V30&gt;BS$6,$V30&lt;=BT$6),+$U30,0)</f>
        <v>0</v>
      </c>
      <c r="BU30" s="87" t="n">
        <f aca="false">IF(AND($V30&gt;BT$6,$V30&lt;=BU$6),+$U30,0)</f>
        <v>0</v>
      </c>
      <c r="BV30" s="87" t="n">
        <f aca="false">IF(AND($V30&gt;BU$6,$V30&lt;=BV$6),+$U30,0)</f>
        <v>0</v>
      </c>
      <c r="BW30" s="87" t="n">
        <f aca="false">IF(AND($V30&gt;BV$6,$V30&lt;=BW$6),+$U30,0)</f>
        <v>0</v>
      </c>
      <c r="BX30" s="87" t="n">
        <f aca="false">IF(AND($V30&gt;BW$6,$V30&lt;=BX$6),+$U30,0)</f>
        <v>0</v>
      </c>
      <c r="BY30" s="87" t="n">
        <f aca="false">IF(AND($V30&gt;BX$6,$V30&lt;=BY$6),+$U30,0)</f>
        <v>0</v>
      </c>
      <c r="BZ30" s="87" t="n">
        <f aca="false">IF(AND($V30&gt;BY$6,$V30&lt;=BZ$6),+$U30,0)</f>
        <v>0</v>
      </c>
      <c r="CA30" s="87" t="n">
        <f aca="false">IF(AND($V30&gt;BZ$6,$V30&lt;=CA$6),+$U30,0)</f>
        <v>0</v>
      </c>
      <c r="CB30" s="87" t="n">
        <f aca="false">IF(AND($V30&gt;CA$6,$V30&lt;=CB$6),+$U30,0)</f>
        <v>0</v>
      </c>
      <c r="CC30" s="87" t="n">
        <f aca="false">IF(AND($V30&gt;CB$6,$V30&lt;=CC$6),+$U30,0)</f>
        <v>0</v>
      </c>
      <c r="CD30" s="87" t="n">
        <f aca="false">IF(AND($V30&gt;CC$6,$V30&lt;=CD$6),+$U30,0)</f>
        <v>0</v>
      </c>
      <c r="CE30" s="87" t="n">
        <f aca="false">IF(AND($V30&gt;CD$6,$V30&lt;=CE$6),+$U30,0)</f>
        <v>0</v>
      </c>
      <c r="CF30" s="87" t="n">
        <f aca="false">IF(AND($V30&gt;CE$6,$V30&lt;=CF$6),+$U30,0)</f>
        <v>0</v>
      </c>
      <c r="CG30" s="87" t="n">
        <f aca="false">IF(AND($V30&gt;CF$6,$V30&lt;=CG$6),+$U30,0)</f>
        <v>0</v>
      </c>
      <c r="CH30" s="87" t="n">
        <f aca="false">IF(AND($V30&gt;CG$6,$V30&lt;=CH$6),+$U30,0)</f>
        <v>0</v>
      </c>
      <c r="CI30" s="87" t="n">
        <f aca="false">IF(AND($V30&gt;CH$6,$V30&lt;=CI$6),+$U30,0)</f>
        <v>0</v>
      </c>
      <c r="CJ30" s="87" t="n">
        <f aca="false">IF(AND($V30&gt;CI$6,$V30&lt;=CJ$6),+$U30,0)</f>
        <v>0</v>
      </c>
      <c r="CK30" s="87" t="n">
        <f aca="false">IF(AND($V30&gt;CJ$6,$V30&lt;=CK$6),+$U30,0)</f>
        <v>0</v>
      </c>
      <c r="CL30" s="87" t="n">
        <f aca="false">IF(AND($V30&gt;CK$6,$V30&lt;=CL$6),+$U30,0)</f>
        <v>0</v>
      </c>
      <c r="CM30" s="87" t="n">
        <f aca="false">IF(AND($V30&gt;CL$6,$V30&lt;=CM$6),+$U30,0)</f>
        <v>0</v>
      </c>
      <c r="CN30" s="87" t="n">
        <f aca="false">IF(AND($V30&gt;CM$6,$V30&lt;=CN$6),+$U30,0)</f>
        <v>0</v>
      </c>
      <c r="CO30" s="87" t="n">
        <f aca="false">IF(AND($V30&gt;CN$6,$V30&lt;=CO$6),+$U30,0)</f>
        <v>0</v>
      </c>
      <c r="CP30" s="87" t="n">
        <f aca="false">IF(AND($V30&gt;CO$6,$V30&lt;=CP$6),+$U30,0)</f>
        <v>0</v>
      </c>
      <c r="CQ30" s="87" t="n">
        <f aca="false">IF(AND($V30&gt;CP$6,$V30&lt;=CQ$6),+$U30,0)</f>
        <v>0</v>
      </c>
      <c r="CR30" s="87" t="n">
        <f aca="false">IF(AND($V30&gt;CQ$6,$V30&lt;=CR$6),+$U30,0)</f>
        <v>0</v>
      </c>
      <c r="CS30" s="87" t="n">
        <f aca="false">IF(AND($V30&gt;CR$6,$V30&lt;=CS$6),+$U30,0)</f>
        <v>0</v>
      </c>
      <c r="CT30" s="87" t="n">
        <f aca="false">IF(AND($V30&gt;CS$6,$V30&lt;=CT$6),+$U30,0)</f>
        <v>0</v>
      </c>
      <c r="CU30" s="87" t="n">
        <f aca="false">IF(AND($V30&gt;CT$6,$V30&lt;=CU$6),+$U30,0)</f>
        <v>0</v>
      </c>
      <c r="CV30" s="87" t="n">
        <f aca="false">IF(AND($V30&gt;CU$6,$V30&lt;=CV$6),+$U30,0)</f>
        <v>0</v>
      </c>
      <c r="CW30" s="87" t="n">
        <f aca="false">IF(AND($V30&gt;CV$6,$V30&lt;=CW$6),+$U30,0)</f>
        <v>0</v>
      </c>
      <c r="CX30" s="87" t="n">
        <f aca="false">IF(AND($V30&gt;CW$6,$V30&lt;=CX$6),+$U30,0)</f>
        <v>0</v>
      </c>
      <c r="CY30" s="87" t="n">
        <f aca="false">IF(AND($V30&gt;CX$6,$V30&lt;=CY$6),+$U30,0)</f>
        <v>0</v>
      </c>
      <c r="CZ30" s="87" t="n">
        <f aca="false">IF(AND($V30&gt;CY$6,$V30&lt;=CZ$6),+$U30,0)</f>
        <v>0</v>
      </c>
      <c r="DA30" s="87" t="n">
        <f aca="false">IF(AND($V30&gt;CZ$6,$V30&lt;=DA$6),+$U30,0)</f>
        <v>0</v>
      </c>
      <c r="DB30" s="87" t="n">
        <f aca="false">IF(AND($V30&gt;DA$6,$V30&lt;=DB$6),+$U30,0)</f>
        <v>0</v>
      </c>
      <c r="DC30" s="87" t="n">
        <f aca="false">IF(AND($V30&gt;DB$6,$V30&lt;=DC$6),+$U30,0)</f>
        <v>0</v>
      </c>
      <c r="DD30" s="87" t="n">
        <f aca="false">IF(AND($V30&gt;DC$6,$V30&lt;=DD$6),+$U30,0)</f>
        <v>0</v>
      </c>
      <c r="DE30" s="87" t="n">
        <f aca="false">IF(AND($V30&gt;DD$6,$V30&lt;=DE$6),+$U30,0)</f>
        <v>0</v>
      </c>
      <c r="DF30" s="87" t="n">
        <f aca="false">IF(AND($V30&gt;DE$6,$V30&lt;=DF$6),+$U30,0)</f>
        <v>0</v>
      </c>
      <c r="DG30" s="87" t="n">
        <f aca="false">IF(AND($V30&gt;DF$6,$V30&lt;=DG$6),+$U30,0)</f>
        <v>0</v>
      </c>
      <c r="DH30" s="87" t="n">
        <f aca="false">IF(AND($V30&gt;DG$6,$V30&lt;=DH$6),+$U30,0)</f>
        <v>0</v>
      </c>
      <c r="DI30" s="87" t="n">
        <f aca="false">IF(AND($V30&gt;DH$6,$V30&lt;=DI$6),+$U30,0)</f>
        <v>0</v>
      </c>
      <c r="DJ30" s="87" t="n">
        <f aca="false">IF(AND($V30&gt;DI$6,$V30&lt;=DJ$6),+$U30,0)</f>
        <v>0</v>
      </c>
      <c r="DK30" s="87" t="n">
        <f aca="false">IF(AND($V30&gt;DJ$6,$V30&lt;=DK$6),+$U30,0)</f>
        <v>0</v>
      </c>
      <c r="DL30" s="87" t="n">
        <f aca="false">IF(AND($V30&gt;DK$6,$V30&lt;=DL$6),+$U30,0)</f>
        <v>0</v>
      </c>
      <c r="DM30" s="87" t="n">
        <f aca="false">IF(AND($V30&gt;DL$6,$V30&lt;=DM$6),+$U30,0)</f>
        <v>0</v>
      </c>
      <c r="DN30" s="87" t="n">
        <f aca="false">IF(AND($V30&gt;DM$6,$V30&lt;=DN$6),+$U30,0)</f>
        <v>0</v>
      </c>
      <c r="DO30" s="87" t="n">
        <f aca="false">IF(AND($V30&gt;DN$6,$V30&lt;=DO$6),+$U30,0)</f>
        <v>0</v>
      </c>
      <c r="DP30" s="87" t="n">
        <f aca="false">IF(AND($V30&gt;DO$6,$V30&lt;=DP$6),+$U30,0)</f>
        <v>0</v>
      </c>
      <c r="DQ30" s="87" t="n">
        <f aca="false">IF(AND($V30&gt;DP$6,$V30&lt;=DQ$6),+$U30,0)</f>
        <v>0</v>
      </c>
      <c r="DR30" s="87" t="n">
        <f aca="false">IF(AND($V30&gt;DQ$6,$V30&lt;=DR$6),+$U30,0)</f>
        <v>0</v>
      </c>
      <c r="DS30" s="87" t="n">
        <f aca="false">IF(AND($V30&gt;DR$6,$V30&lt;=DS$6),+$U30,0)</f>
        <v>0</v>
      </c>
      <c r="DT30" s="87" t="n">
        <f aca="false">IF(AND($V30&gt;DS$6,$V30&lt;=DT$6),+$U30,0)</f>
        <v>0</v>
      </c>
      <c r="DU30" s="87" t="n">
        <f aca="false">IF(AND($V30&gt;DT$6,$V30&lt;=DU$6),+$U30,0)</f>
        <v>0</v>
      </c>
      <c r="DV30" s="87" t="n">
        <f aca="false">IF(AND($V30&gt;DU$6,$V30&lt;=DV$6),+$U30,0)</f>
        <v>0</v>
      </c>
      <c r="DW30" s="87" t="n">
        <f aca="false">IF(AND($V30&gt;DV$6,$V30&lt;=DW$6),+$U30,0)</f>
        <v>0</v>
      </c>
      <c r="DX30" s="87" t="n">
        <f aca="false">IF(AND($V30&gt;DW$6,$V30&lt;=DX$6),+$U30,0)</f>
        <v>0</v>
      </c>
      <c r="DY30" s="87" t="n">
        <f aca="false">IF(AND($V30&gt;DX$6,$V30&lt;=DY$6),+$U30,0)</f>
        <v>0</v>
      </c>
      <c r="DZ30" s="87" t="n">
        <f aca="false">IF(AND($V30&gt;DY$6,$V30&lt;=DZ$6),+$U30,0)</f>
        <v>0</v>
      </c>
      <c r="EA30" s="87" t="n">
        <f aca="false">IF(AND($V30&gt;DZ$6,$V30&lt;=EA$6),+$U30,0)</f>
        <v>0</v>
      </c>
      <c r="EB30" s="87" t="n">
        <f aca="false">IF(AND($V30&gt;EA$6,$V30&lt;=EB$6),+$U30,0)</f>
        <v>0</v>
      </c>
      <c r="EC30" s="87" t="n">
        <f aca="false">IF(AND($V30&gt;EB$6,$V30&lt;=EC$6),+$U30,0)</f>
        <v>0</v>
      </c>
      <c r="ED30" s="87" t="n">
        <f aca="false">IF(AND($V30&gt;EC$6,$V30&lt;=ED$6),+$U30,0)</f>
        <v>0</v>
      </c>
      <c r="EE30" s="87" t="n">
        <f aca="false">IF(AND($V30&gt;ED$6,$V30&lt;=EE$6),+$U30,0)</f>
        <v>0</v>
      </c>
      <c r="EF30" s="87" t="n">
        <f aca="false">IF(AND($V30&gt;EE$6,$V30&lt;=EF$6),+$U30,0)</f>
        <v>0</v>
      </c>
      <c r="EG30" s="87" t="n">
        <f aca="false">IF(AND($V30&gt;EF$6,$V30&lt;=EG$6),+$U30,0)</f>
        <v>0</v>
      </c>
      <c r="EH30" s="87" t="n">
        <f aca="false">IF(AND($V30&gt;EG$6,$V30&lt;=EH$6),+$U30,0)</f>
        <v>0</v>
      </c>
      <c r="EI30" s="87" t="n">
        <f aca="false">IF(AND($V30&gt;EH$6,$V30&lt;=EI$6),+$U30,0)</f>
        <v>0</v>
      </c>
      <c r="EJ30" s="87" t="n">
        <f aca="false">IF(AND($V30&gt;EI$6,$V30&lt;=EJ$6),+$U30,0)</f>
        <v>0</v>
      </c>
      <c r="EK30" s="87" t="n">
        <f aca="false">IF(AND($V30&gt;EJ$6,$V30&lt;=EK$6),+$U30,0)</f>
        <v>0</v>
      </c>
      <c r="EL30" s="87" t="n">
        <f aca="false">IF(AND($V30&gt;EK$6,$V30&lt;=EL$6),+$U30,0)</f>
        <v>0</v>
      </c>
      <c r="EM30" s="87" t="n">
        <f aca="false">IF(AND($V30&gt;EL$6,$V30&lt;=EN$6),+$U30,0)</f>
        <v>0</v>
      </c>
      <c r="EN30" s="87"/>
      <c r="EO30" s="65"/>
      <c r="EP30" s="65"/>
      <c r="EQ30" s="87"/>
      <c r="ER30" s="87"/>
      <c r="ES30" s="87"/>
      <c r="ET30" s="87"/>
      <c r="EU30" s="87"/>
      <c r="EV30" s="87"/>
      <c r="EW30" s="87"/>
      <c r="EX30" s="87"/>
      <c r="EY30" s="87"/>
      <c r="EZ30" s="87"/>
      <c r="FA30" s="87"/>
      <c r="FB30" s="87"/>
      <c r="FC30" s="87"/>
      <c r="FD30" s="87"/>
      <c r="FE30" s="87"/>
      <c r="FF30" s="87"/>
      <c r="FG30" s="87"/>
      <c r="FH30" s="87"/>
      <c r="FI30" s="87"/>
      <c r="FJ30" s="87"/>
      <c r="FK30" s="87"/>
      <c r="FL30" s="87"/>
      <c r="FM30" s="87"/>
      <c r="FN30" s="87"/>
      <c r="FO30" s="87"/>
      <c r="FP30" s="87"/>
      <c r="FQ30" s="87"/>
      <c r="FR30" s="87"/>
      <c r="FS30" s="87"/>
      <c r="FT30" s="87"/>
      <c r="FU30" s="87"/>
      <c r="FV30" s="87"/>
      <c r="FW30" s="87"/>
      <c r="FX30" s="87"/>
      <c r="FY30" s="87"/>
      <c r="FZ30" s="87"/>
      <c r="GA30" s="87"/>
      <c r="GB30" s="87"/>
      <c r="GC30" s="87"/>
      <c r="GD30" s="87"/>
      <c r="GE30" s="87"/>
      <c r="GF30" s="87"/>
      <c r="GG30" s="87"/>
      <c r="GH30" s="87"/>
      <c r="GI30" s="87"/>
      <c r="GJ30" s="87"/>
      <c r="GK30" s="87"/>
      <c r="GL30" s="87"/>
      <c r="GM30" s="87"/>
      <c r="GN30" s="87"/>
      <c r="GO30" s="87"/>
      <c r="GP30" s="87"/>
      <c r="GQ30" s="87"/>
      <c r="GR30" s="87"/>
      <c r="GS30" s="87"/>
      <c r="GT30" s="87"/>
      <c r="GU30" s="87"/>
      <c r="GV30" s="87"/>
      <c r="GW30" s="87"/>
      <c r="GX30" s="87"/>
      <c r="GY30" s="87"/>
      <c r="GZ30" s="87"/>
      <c r="HA30" s="87"/>
      <c r="HB30" s="87"/>
      <c r="HC30" s="87"/>
      <c r="HD30" s="87"/>
      <c r="HE30" s="87"/>
      <c r="HF30" s="87"/>
      <c r="HG30" s="87"/>
      <c r="HH30" s="87"/>
      <c r="HI30" s="87"/>
      <c r="HJ30" s="87"/>
      <c r="HK30" s="87"/>
      <c r="HL30" s="87"/>
      <c r="HM30" s="87"/>
      <c r="HN30" s="87"/>
      <c r="HO30" s="87"/>
      <c r="HP30" s="87"/>
      <c r="HQ30" s="87"/>
      <c r="HR30" s="87"/>
      <c r="HS30" s="87"/>
      <c r="HT30" s="87"/>
      <c r="HU30" s="87"/>
      <c r="HV30" s="87"/>
      <c r="HW30" s="87"/>
      <c r="HX30" s="87"/>
      <c r="HY30" s="87"/>
      <c r="HZ30" s="87"/>
      <c r="IA30" s="87"/>
      <c r="IB30" s="87"/>
      <c r="IC30" s="87"/>
      <c r="ID30" s="87"/>
      <c r="IE30" s="87"/>
      <c r="IF30" s="87"/>
      <c r="IG30" s="87"/>
      <c r="IH30" s="87"/>
      <c r="II30" s="87"/>
      <c r="IJ30" s="87"/>
      <c r="IK30" s="87"/>
      <c r="IL30" s="87"/>
      <c r="IM30" s="87"/>
      <c r="IN30" s="87"/>
      <c r="IO30" s="87"/>
      <c r="IP30" s="87"/>
      <c r="IQ30" s="87"/>
      <c r="IR30" s="87"/>
      <c r="IS30" s="87"/>
      <c r="IT30" s="87"/>
      <c r="IU30" s="87"/>
      <c r="IV30" s="87"/>
      <c r="IW30" s="87"/>
    </row>
    <row r="31" customFormat="false" ht="12.75" hidden="false" customHeight="false" outlineLevel="0" collapsed="false">
      <c r="A31" s="205"/>
      <c r="B31" s="97"/>
      <c r="C31" s="97"/>
      <c r="D31" s="186"/>
      <c r="E31" s="38"/>
      <c r="F31" s="212"/>
      <c r="G31" s="38"/>
      <c r="H31" s="38"/>
      <c r="I31" s="88" t="s">
        <v>130</v>
      </c>
      <c r="J31" s="38" t="s">
        <v>457</v>
      </c>
      <c r="K31" s="89"/>
      <c r="L31" s="89" t="s">
        <v>472</v>
      </c>
      <c r="M31" s="39" t="s">
        <v>284</v>
      </c>
      <c r="N31" s="39" t="s">
        <v>457</v>
      </c>
      <c r="O31" s="35" t="s">
        <v>307</v>
      </c>
      <c r="P31" s="127"/>
      <c r="Q31" s="127"/>
      <c r="R31" s="127"/>
      <c r="S31" s="213" t="n">
        <v>15</v>
      </c>
      <c r="T31" s="127" t="s">
        <v>288</v>
      </c>
      <c r="U31" s="55" t="n">
        <f aca="false">IF($T31="USD",+$S31,VLOOKUP($T31,$T$1:$U$5,2)*$S31)</f>
        <v>15</v>
      </c>
      <c r="V31" s="214" t="n">
        <v>37477</v>
      </c>
      <c r="X31" s="215"/>
      <c r="Y31" s="217"/>
      <c r="Z31" s="94"/>
      <c r="AA31" s="219"/>
      <c r="AB31" s="219"/>
      <c r="AC31" s="219"/>
      <c r="AD31" s="211"/>
      <c r="AE31" s="211"/>
      <c r="AF31" s="87"/>
      <c r="AG31" s="87"/>
      <c r="AH31" s="87"/>
      <c r="AI31" s="87" t="n">
        <f aca="false">IF($V31&gt;AH$6,IF($V31&lt;=AI$6,$U31,0),0)</f>
        <v>0</v>
      </c>
      <c r="AJ31" s="87" t="n">
        <f aca="false">IF(AND($V31&gt;AI$6,$V31&lt;=AJ$6),+$U31,0)</f>
        <v>0</v>
      </c>
      <c r="AK31" s="87" t="n">
        <f aca="false">IF(AND($V31&gt;AJ$6,$V31&lt;=AK$6),+$U31,0)</f>
        <v>0</v>
      </c>
      <c r="AL31" s="87" t="n">
        <f aca="false">IF(AND($V31&gt;AK$6,$V31&lt;=AL$6),+$U31,0)</f>
        <v>15</v>
      </c>
      <c r="AM31" s="87" t="n">
        <f aca="false">IF(AND($V31&gt;AL$6,$V31&lt;=AM$6),+$U31,0)</f>
        <v>0</v>
      </c>
      <c r="AN31" s="87" t="n">
        <f aca="false">IF(AND($V31&gt;AM$6,$V31&lt;=AN$6),+$U31,0)</f>
        <v>0</v>
      </c>
      <c r="AO31" s="87" t="n">
        <f aca="false">IF(AND($V31&gt;AN$6,$V31&lt;=AO$6),+$U31,0)</f>
        <v>0</v>
      </c>
      <c r="AP31" s="87" t="n">
        <f aca="false">IF(AND($V31&gt;AO$6,$V31&lt;=AP$6),+$U31,0)</f>
        <v>0</v>
      </c>
      <c r="AQ31" s="87" t="n">
        <f aca="false">IF(AND($V31&gt;AP$6,$V31&lt;=AQ$6),+$U31,0)</f>
        <v>0</v>
      </c>
      <c r="AR31" s="87" t="n">
        <f aca="false">IF(AND($V31&gt;AQ$6,$V31&lt;=AR$6),+$U31,0)</f>
        <v>0</v>
      </c>
      <c r="AS31" s="87" t="n">
        <f aca="false">IF(AND($V31&gt;AR$6,$V31&lt;=AS$6),+$U31,0)</f>
        <v>0</v>
      </c>
      <c r="AT31" s="87" t="n">
        <f aca="false">IF(AND($V31&gt;AS$6,$V31&lt;=AT$6),+$U31,0)</f>
        <v>0</v>
      </c>
      <c r="AU31" s="87" t="n">
        <f aca="false">IF(AND($V31&gt;AT$6,$V31&lt;=AU$6),+$U31,0)</f>
        <v>0</v>
      </c>
      <c r="AV31" s="87" t="n">
        <f aca="false">IF(AND($V31&gt;AU$6,$V31&lt;=AV$6),+$U31,0)</f>
        <v>0</v>
      </c>
      <c r="AW31" s="87" t="n">
        <f aca="false">IF(AND($V31&gt;AV$6,$V31&lt;=AW$6),+$U31,0)</f>
        <v>0</v>
      </c>
      <c r="AX31" s="87" t="n">
        <f aca="false">IF(AND($V31&gt;AW$6,$V31&lt;=AX$6),+$U31,0)</f>
        <v>0</v>
      </c>
      <c r="AY31" s="87" t="n">
        <f aca="false">IF(AND($V31&gt;AX$6,$V31&lt;=AY$6),+$U31,0)</f>
        <v>0</v>
      </c>
      <c r="AZ31" s="87" t="n">
        <f aca="false">IF(AND($V31&gt;AY$6,$V31&lt;=AZ$6),+$U31,0)</f>
        <v>0</v>
      </c>
      <c r="BA31" s="87" t="n">
        <f aca="false">IF(AND($V31&gt;AZ$6,$V31&lt;=BA$6),+$U31,0)</f>
        <v>0</v>
      </c>
      <c r="BB31" s="87" t="n">
        <f aca="false">IF(AND($V31&gt;BA$6,$V31&lt;=BB$6),+$U31,0)</f>
        <v>0</v>
      </c>
      <c r="BC31" s="87" t="n">
        <f aca="false">IF(AND($V31&gt;BB$6,$V31&lt;=BC$6),+$U31,0)</f>
        <v>0</v>
      </c>
      <c r="BD31" s="87" t="n">
        <f aca="false">IF(AND($V31&gt;BC$6,$V31&lt;=BD$6),+$U31,0)</f>
        <v>0</v>
      </c>
      <c r="BE31" s="87" t="n">
        <f aca="false">IF(AND($V31&gt;BD$6,$V31&lt;=BE$6),+$U31,0)</f>
        <v>0</v>
      </c>
      <c r="BF31" s="87" t="n">
        <f aca="false">IF(AND($V31&gt;BE$6,$V31&lt;=BF$6),+$U31,0)</f>
        <v>0</v>
      </c>
      <c r="BG31" s="87" t="n">
        <f aca="false">IF(AND($V31&gt;BF$6,$V31&lt;=BG$6),+$U31,0)</f>
        <v>0</v>
      </c>
      <c r="BH31" s="87" t="n">
        <f aca="false">IF(AND($V31&gt;BG$6,$V31&lt;=BH$6),+$U31,0)</f>
        <v>0</v>
      </c>
      <c r="BI31" s="87" t="n">
        <f aca="false">IF(AND($V31&gt;BH$6,$V31&lt;=BI$6),+$U31,0)</f>
        <v>0</v>
      </c>
      <c r="BJ31" s="87" t="n">
        <f aca="false">IF(AND($V31&gt;BI$6,$V31&lt;=BJ$6),+$U31,0)</f>
        <v>0</v>
      </c>
      <c r="BK31" s="87" t="n">
        <f aca="false">IF(AND($V31&gt;BJ$6,$V31&lt;=BK$6),+$U31,0)</f>
        <v>0</v>
      </c>
      <c r="BL31" s="87" t="n">
        <f aca="false">IF(AND($V31&gt;BK$6,$V31&lt;=BL$6),+$U31,0)</f>
        <v>0</v>
      </c>
      <c r="BM31" s="87" t="n">
        <f aca="false">IF(AND($V31&gt;BL$6,$V31&lt;=BM$6),+$U31,0)</f>
        <v>0</v>
      </c>
      <c r="BN31" s="87" t="n">
        <f aca="false">IF(AND($V31&gt;BM$6,$V31&lt;=BN$6),+$U31,0)</f>
        <v>0</v>
      </c>
      <c r="BO31" s="87" t="n">
        <f aca="false">IF(AND($V31&gt;BN$6,$V31&lt;=BO$6),+$U31,0)</f>
        <v>0</v>
      </c>
      <c r="BP31" s="87" t="n">
        <f aca="false">IF(AND($V31&gt;BO$6,$V31&lt;=BP$6),+$U31,0)</f>
        <v>0</v>
      </c>
      <c r="BQ31" s="87" t="n">
        <f aca="false">IF(AND($V31&gt;BP$6,$V31&lt;=BQ$6),+$U31,0)</f>
        <v>0</v>
      </c>
      <c r="BR31" s="87" t="n">
        <f aca="false">IF(AND($V31&gt;BQ$6,$V31&lt;=BR$6),+$U31,0)</f>
        <v>0</v>
      </c>
      <c r="BS31" s="87" t="n">
        <f aca="false">IF(AND($V31&gt;BR$6,$V31&lt;=BS$6),+$U31,0)</f>
        <v>0</v>
      </c>
      <c r="BT31" s="87" t="n">
        <f aca="false">IF(AND($V31&gt;BS$6,$V31&lt;=BT$6),+$U31,0)</f>
        <v>0</v>
      </c>
      <c r="BU31" s="87" t="n">
        <f aca="false">IF(AND($V31&gt;BT$6,$V31&lt;=BU$6),+$U31,0)</f>
        <v>0</v>
      </c>
      <c r="BV31" s="87" t="n">
        <f aca="false">IF(AND($V31&gt;BU$6,$V31&lt;=BV$6),+$U31,0)</f>
        <v>0</v>
      </c>
      <c r="BW31" s="87" t="n">
        <f aca="false">IF(AND($V31&gt;BV$6,$V31&lt;=BW$6),+$U31,0)</f>
        <v>0</v>
      </c>
      <c r="BX31" s="87" t="n">
        <f aca="false">IF(AND($V31&gt;BW$6,$V31&lt;=BX$6),+$U31,0)</f>
        <v>0</v>
      </c>
      <c r="BY31" s="87" t="n">
        <f aca="false">IF(AND($V31&gt;BX$6,$V31&lt;=BY$6),+$U31,0)</f>
        <v>0</v>
      </c>
      <c r="BZ31" s="87" t="n">
        <f aca="false">IF(AND($V31&gt;BY$6,$V31&lt;=BZ$6),+$U31,0)</f>
        <v>0</v>
      </c>
      <c r="CA31" s="87" t="n">
        <f aca="false">IF(AND($V31&gt;BZ$6,$V31&lt;=CA$6),+$U31,0)</f>
        <v>0</v>
      </c>
      <c r="CB31" s="87" t="n">
        <f aca="false">IF(AND($V31&gt;CA$6,$V31&lt;=CB$6),+$U31,0)</f>
        <v>0</v>
      </c>
      <c r="CC31" s="87" t="n">
        <f aca="false">IF(AND($V31&gt;CB$6,$V31&lt;=CC$6),+$U31,0)</f>
        <v>0</v>
      </c>
      <c r="CD31" s="87" t="n">
        <f aca="false">IF(AND($V31&gt;CC$6,$V31&lt;=CD$6),+$U31,0)</f>
        <v>0</v>
      </c>
      <c r="CE31" s="87" t="n">
        <f aca="false">IF(AND($V31&gt;CD$6,$V31&lt;=CE$6),+$U31,0)</f>
        <v>0</v>
      </c>
      <c r="CF31" s="87" t="n">
        <f aca="false">IF(AND($V31&gt;CE$6,$V31&lt;=CF$6),+$U31,0)</f>
        <v>0</v>
      </c>
      <c r="CG31" s="87" t="n">
        <f aca="false">IF(AND($V31&gt;CF$6,$V31&lt;=CG$6),+$U31,0)</f>
        <v>0</v>
      </c>
      <c r="CH31" s="87" t="n">
        <f aca="false">IF(AND($V31&gt;CG$6,$V31&lt;=CH$6),+$U31,0)</f>
        <v>0</v>
      </c>
      <c r="CI31" s="87" t="n">
        <f aca="false">IF(AND($V31&gt;CH$6,$V31&lt;=CI$6),+$U31,0)</f>
        <v>0</v>
      </c>
      <c r="CJ31" s="87" t="n">
        <f aca="false">IF(AND($V31&gt;CI$6,$V31&lt;=CJ$6),+$U31,0)</f>
        <v>0</v>
      </c>
      <c r="CK31" s="87" t="n">
        <f aca="false">IF(AND($V31&gt;CJ$6,$V31&lt;=CK$6),+$U31,0)</f>
        <v>0</v>
      </c>
      <c r="CL31" s="87" t="n">
        <f aca="false">IF(AND($V31&gt;CK$6,$V31&lt;=CL$6),+$U31,0)</f>
        <v>0</v>
      </c>
      <c r="CM31" s="87" t="n">
        <f aca="false">IF(AND($V31&gt;CL$6,$V31&lt;=CM$6),+$U31,0)</f>
        <v>0</v>
      </c>
      <c r="CN31" s="87" t="n">
        <f aca="false">IF(AND($V31&gt;CM$6,$V31&lt;=CN$6),+$U31,0)</f>
        <v>0</v>
      </c>
      <c r="CO31" s="87" t="n">
        <f aca="false">IF(AND($V31&gt;CN$6,$V31&lt;=CO$6),+$U31,0)</f>
        <v>0</v>
      </c>
      <c r="CP31" s="87" t="n">
        <f aca="false">IF(AND($V31&gt;CO$6,$V31&lt;=CP$6),+$U31,0)</f>
        <v>0</v>
      </c>
      <c r="CQ31" s="87" t="n">
        <f aca="false">IF(AND($V31&gt;CP$6,$V31&lt;=CQ$6),+$U31,0)</f>
        <v>0</v>
      </c>
      <c r="CR31" s="87" t="n">
        <f aca="false">IF(AND($V31&gt;CQ$6,$V31&lt;=CR$6),+$U31,0)</f>
        <v>0</v>
      </c>
      <c r="CS31" s="87" t="n">
        <f aca="false">IF(AND($V31&gt;CR$6,$V31&lt;=CS$6),+$U31,0)</f>
        <v>0</v>
      </c>
      <c r="CT31" s="87" t="n">
        <f aca="false">IF(AND($V31&gt;CS$6,$V31&lt;=CT$6),+$U31,0)</f>
        <v>0</v>
      </c>
      <c r="CU31" s="87" t="n">
        <f aca="false">IF(AND($V31&gt;CT$6,$V31&lt;=CU$6),+$U31,0)</f>
        <v>0</v>
      </c>
      <c r="CV31" s="87" t="n">
        <f aca="false">IF(AND($V31&gt;CU$6,$V31&lt;=CV$6),+$U31,0)</f>
        <v>0</v>
      </c>
      <c r="CW31" s="87" t="n">
        <f aca="false">IF(AND($V31&gt;CV$6,$V31&lt;=CW$6),+$U31,0)</f>
        <v>0</v>
      </c>
      <c r="CX31" s="87" t="n">
        <f aca="false">IF(AND($V31&gt;CW$6,$V31&lt;=CX$6),+$U31,0)</f>
        <v>0</v>
      </c>
      <c r="CY31" s="87" t="n">
        <f aca="false">IF(AND($V31&gt;CX$6,$V31&lt;=CY$6),+$U31,0)</f>
        <v>0</v>
      </c>
      <c r="CZ31" s="87" t="n">
        <f aca="false">IF(AND($V31&gt;CY$6,$V31&lt;=CZ$6),+$U31,0)</f>
        <v>0</v>
      </c>
      <c r="DA31" s="87" t="n">
        <f aca="false">IF(AND($V31&gt;CZ$6,$V31&lt;=DA$6),+$U31,0)</f>
        <v>0</v>
      </c>
      <c r="DB31" s="87" t="n">
        <f aca="false">IF(AND($V31&gt;DA$6,$V31&lt;=DB$6),+$U31,0)</f>
        <v>0</v>
      </c>
      <c r="DC31" s="87" t="n">
        <f aca="false">IF(AND($V31&gt;DB$6,$V31&lt;=DC$6),+$U31,0)</f>
        <v>0</v>
      </c>
      <c r="DD31" s="87" t="n">
        <f aca="false">IF(AND($V31&gt;DC$6,$V31&lt;=DD$6),+$U31,0)</f>
        <v>0</v>
      </c>
      <c r="DE31" s="87" t="n">
        <f aca="false">IF(AND($V31&gt;DD$6,$V31&lt;=DE$6),+$U31,0)</f>
        <v>0</v>
      </c>
      <c r="DF31" s="87" t="n">
        <f aca="false">IF(AND($V31&gt;DE$6,$V31&lt;=DF$6),+$U31,0)</f>
        <v>0</v>
      </c>
      <c r="DG31" s="87" t="n">
        <f aca="false">IF(AND($V31&gt;DF$6,$V31&lt;=DG$6),+$U31,0)</f>
        <v>0</v>
      </c>
      <c r="DH31" s="87" t="n">
        <f aca="false">IF(AND($V31&gt;DG$6,$V31&lt;=DH$6),+$U31,0)</f>
        <v>0</v>
      </c>
      <c r="DI31" s="87" t="n">
        <f aca="false">IF(AND($V31&gt;DH$6,$V31&lt;=DI$6),+$U31,0)</f>
        <v>0</v>
      </c>
      <c r="DJ31" s="87" t="n">
        <f aca="false">IF(AND($V31&gt;DI$6,$V31&lt;=DJ$6),+$U31,0)</f>
        <v>0</v>
      </c>
      <c r="DK31" s="87" t="n">
        <f aca="false">IF(AND($V31&gt;DJ$6,$V31&lt;=DK$6),+$U31,0)</f>
        <v>0</v>
      </c>
      <c r="DL31" s="87" t="n">
        <f aca="false">IF(AND($V31&gt;DK$6,$V31&lt;=DL$6),+$U31,0)</f>
        <v>0</v>
      </c>
      <c r="DM31" s="87" t="n">
        <f aca="false">IF(AND($V31&gt;DL$6,$V31&lt;=DM$6),+$U31,0)</f>
        <v>0</v>
      </c>
      <c r="DN31" s="87" t="n">
        <f aca="false">IF(AND($V31&gt;DM$6,$V31&lt;=DN$6),+$U31,0)</f>
        <v>0</v>
      </c>
      <c r="DO31" s="87" t="n">
        <f aca="false">IF(AND($V31&gt;DN$6,$V31&lt;=DO$6),+$U31,0)</f>
        <v>0</v>
      </c>
      <c r="DP31" s="87" t="n">
        <f aca="false">IF(AND($V31&gt;DO$6,$V31&lt;=DP$6),+$U31,0)</f>
        <v>0</v>
      </c>
      <c r="DQ31" s="87" t="n">
        <f aca="false">IF(AND($V31&gt;DP$6,$V31&lt;=DQ$6),+$U31,0)</f>
        <v>0</v>
      </c>
      <c r="DR31" s="87" t="n">
        <f aca="false">IF(AND($V31&gt;DQ$6,$V31&lt;=DR$6),+$U31,0)</f>
        <v>0</v>
      </c>
      <c r="DS31" s="87" t="n">
        <f aca="false">IF(AND($V31&gt;DR$6,$V31&lt;=DS$6),+$U31,0)</f>
        <v>0</v>
      </c>
      <c r="DT31" s="87" t="n">
        <f aca="false">IF(AND($V31&gt;DS$6,$V31&lt;=DT$6),+$U31,0)</f>
        <v>0</v>
      </c>
      <c r="DU31" s="87" t="n">
        <f aca="false">IF(AND($V31&gt;DT$6,$V31&lt;=DU$6),+$U31,0)</f>
        <v>0</v>
      </c>
      <c r="DV31" s="87" t="n">
        <f aca="false">IF(AND($V31&gt;DU$6,$V31&lt;=DV$6),+$U31,0)</f>
        <v>0</v>
      </c>
      <c r="DW31" s="87" t="n">
        <f aca="false">IF(AND($V31&gt;DV$6,$V31&lt;=DW$6),+$U31,0)</f>
        <v>0</v>
      </c>
      <c r="DX31" s="87" t="n">
        <f aca="false">IF(AND($V31&gt;DW$6,$V31&lt;=DX$6),+$U31,0)</f>
        <v>0</v>
      </c>
      <c r="DY31" s="87" t="n">
        <f aca="false">IF(AND($V31&gt;DX$6,$V31&lt;=DY$6),+$U31,0)</f>
        <v>0</v>
      </c>
      <c r="DZ31" s="87" t="n">
        <f aca="false">IF(AND($V31&gt;DY$6,$V31&lt;=DZ$6),+$U31,0)</f>
        <v>0</v>
      </c>
      <c r="EA31" s="87" t="n">
        <f aca="false">IF(AND($V31&gt;DZ$6,$V31&lt;=EA$6),+$U31,0)</f>
        <v>0</v>
      </c>
      <c r="EB31" s="87" t="n">
        <f aca="false">IF(AND($V31&gt;EA$6,$V31&lt;=EB$6),+$U31,0)</f>
        <v>0</v>
      </c>
      <c r="EC31" s="87" t="n">
        <f aca="false">IF(AND($V31&gt;EB$6,$V31&lt;=EC$6),+$U31,0)</f>
        <v>0</v>
      </c>
      <c r="ED31" s="87" t="n">
        <f aca="false">IF(AND($V31&gt;EC$6,$V31&lt;=ED$6),+$U31,0)</f>
        <v>0</v>
      </c>
      <c r="EE31" s="87" t="n">
        <f aca="false">IF(AND($V31&gt;ED$6,$V31&lt;=EE$6),+$U31,0)</f>
        <v>0</v>
      </c>
      <c r="EF31" s="87" t="n">
        <f aca="false">IF(AND($V31&gt;EE$6,$V31&lt;=EF$6),+$U31,0)</f>
        <v>0</v>
      </c>
      <c r="EG31" s="87" t="n">
        <f aca="false">IF(AND($V31&gt;EF$6,$V31&lt;=EG$6),+$U31,0)</f>
        <v>0</v>
      </c>
      <c r="EH31" s="87" t="n">
        <f aca="false">IF(AND($V31&gt;EG$6,$V31&lt;=EH$6),+$U31,0)</f>
        <v>0</v>
      </c>
      <c r="EI31" s="87" t="n">
        <f aca="false">IF(AND($V31&gt;EH$6,$V31&lt;=EI$6),+$U31,0)</f>
        <v>0</v>
      </c>
      <c r="EJ31" s="87" t="n">
        <f aca="false">IF(AND($V31&gt;EI$6,$V31&lt;=EJ$6),+$U31,0)</f>
        <v>0</v>
      </c>
      <c r="EK31" s="87" t="n">
        <f aca="false">IF(AND($V31&gt;EJ$6,$V31&lt;=EK$6),+$U31,0)</f>
        <v>0</v>
      </c>
      <c r="EL31" s="87" t="n">
        <f aca="false">IF(AND($V31&gt;EK$6,$V31&lt;=EL$6),+$U31,0)</f>
        <v>0</v>
      </c>
      <c r="EM31" s="87" t="n">
        <f aca="false">IF(AND($V31&gt;EL$6,$V31&lt;=EN$6),+$U31,0)</f>
        <v>0</v>
      </c>
      <c r="EN31" s="87"/>
      <c r="EO31" s="65"/>
      <c r="EP31" s="65"/>
      <c r="EQ31" s="87"/>
      <c r="ER31" s="87"/>
      <c r="ES31" s="87"/>
      <c r="ET31" s="87"/>
      <c r="EU31" s="87"/>
      <c r="EV31" s="87"/>
      <c r="EW31" s="87"/>
      <c r="EX31" s="87"/>
      <c r="EY31" s="87"/>
      <c r="EZ31" s="87"/>
      <c r="FA31" s="87"/>
      <c r="FB31" s="87"/>
      <c r="FC31" s="87"/>
      <c r="FD31" s="87"/>
      <c r="FE31" s="87"/>
      <c r="FF31" s="87"/>
      <c r="FG31" s="87"/>
      <c r="FH31" s="87"/>
      <c r="FI31" s="87"/>
      <c r="FJ31" s="87"/>
      <c r="FK31" s="87"/>
      <c r="FL31" s="87"/>
      <c r="FM31" s="87"/>
      <c r="FN31" s="87"/>
      <c r="FO31" s="87"/>
      <c r="FP31" s="87"/>
      <c r="FQ31" s="87"/>
      <c r="FR31" s="87"/>
      <c r="FS31" s="87"/>
      <c r="FT31" s="87"/>
      <c r="FU31" s="87"/>
      <c r="FV31" s="87"/>
      <c r="FW31" s="87"/>
      <c r="FX31" s="87"/>
      <c r="FY31" s="87"/>
      <c r="FZ31" s="87"/>
      <c r="GA31" s="87"/>
      <c r="GB31" s="87"/>
      <c r="GC31" s="87"/>
      <c r="GD31" s="87"/>
      <c r="GE31" s="87"/>
      <c r="GF31" s="87"/>
      <c r="GG31" s="87"/>
      <c r="GH31" s="87"/>
      <c r="GI31" s="87"/>
      <c r="GJ31" s="87"/>
      <c r="GK31" s="87"/>
      <c r="GL31" s="87"/>
      <c r="GM31" s="87"/>
      <c r="GN31" s="87"/>
      <c r="GO31" s="87"/>
      <c r="GP31" s="87"/>
      <c r="GQ31" s="87"/>
      <c r="GR31" s="87"/>
      <c r="GS31" s="87"/>
      <c r="GT31" s="87"/>
      <c r="GU31" s="87"/>
      <c r="GV31" s="87"/>
      <c r="GW31" s="87"/>
      <c r="GX31" s="87"/>
      <c r="GY31" s="87"/>
      <c r="GZ31" s="87"/>
      <c r="HA31" s="87"/>
      <c r="HB31" s="87"/>
      <c r="HC31" s="87"/>
      <c r="HD31" s="87"/>
      <c r="HE31" s="87"/>
      <c r="HF31" s="87"/>
      <c r="HG31" s="87"/>
      <c r="HH31" s="87"/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/>
      <c r="HW31" s="87"/>
      <c r="HX31" s="87"/>
      <c r="HY31" s="87"/>
      <c r="HZ31" s="87"/>
      <c r="IA31" s="87"/>
      <c r="IB31" s="87"/>
      <c r="IC31" s="87"/>
      <c r="ID31" s="87"/>
      <c r="IE31" s="87"/>
      <c r="IF31" s="87"/>
      <c r="IG31" s="87"/>
      <c r="IH31" s="87"/>
      <c r="II31" s="87"/>
      <c r="IJ31" s="87"/>
      <c r="IK31" s="87"/>
      <c r="IL31" s="87"/>
      <c r="IM31" s="87"/>
      <c r="IN31" s="87"/>
      <c r="IO31" s="87"/>
      <c r="IP31" s="87"/>
      <c r="IQ31" s="87"/>
      <c r="IR31" s="87"/>
      <c r="IS31" s="87"/>
      <c r="IT31" s="87"/>
      <c r="IU31" s="87"/>
      <c r="IV31" s="87"/>
      <c r="IW31" s="87"/>
    </row>
    <row r="32" customFormat="false" ht="12.75" hidden="false" customHeight="false" outlineLevel="0" collapsed="false">
      <c r="A32" s="205"/>
      <c r="B32" s="97"/>
      <c r="C32" s="97"/>
      <c r="D32" s="186"/>
      <c r="E32" s="38"/>
      <c r="F32" s="212"/>
      <c r="G32" s="38"/>
      <c r="H32" s="38"/>
      <c r="I32" s="88" t="s">
        <v>130</v>
      </c>
      <c r="J32" s="38" t="s">
        <v>457</v>
      </c>
      <c r="K32" s="89"/>
      <c r="L32" s="89" t="s">
        <v>472</v>
      </c>
      <c r="M32" s="39" t="s">
        <v>284</v>
      </c>
      <c r="N32" s="39" t="s">
        <v>457</v>
      </c>
      <c r="O32" s="35" t="s">
        <v>307</v>
      </c>
      <c r="P32" s="127"/>
      <c r="Q32" s="127"/>
      <c r="R32" s="127"/>
      <c r="S32" s="213" t="n">
        <v>0</v>
      </c>
      <c r="T32" s="127" t="s">
        <v>288</v>
      </c>
      <c r="U32" s="55" t="n">
        <f aca="false">IF($T32="USD",+$S32,VLOOKUP($T32,$T$1:$U$5,2)*$S32)</f>
        <v>0</v>
      </c>
      <c r="V32" s="214" t="n">
        <v>37204</v>
      </c>
      <c r="X32" s="215"/>
      <c r="Y32" s="217"/>
      <c r="Z32" s="94"/>
      <c r="AA32" s="219"/>
      <c r="AB32" s="219"/>
      <c r="AC32" s="219"/>
      <c r="AD32" s="211"/>
      <c r="AE32" s="211"/>
      <c r="AF32" s="87"/>
      <c r="AG32" s="87"/>
      <c r="AH32" s="87"/>
      <c r="AI32" s="87" t="n">
        <f aca="false">IF($V32&gt;AH$6,IF($V32&lt;=AI$6,$U32,0),0)</f>
        <v>0</v>
      </c>
      <c r="AJ32" s="87" t="n">
        <f aca="false">IF(AND($V32&gt;AI$6,$V32&lt;=AJ$6),+$U32,0)</f>
        <v>0</v>
      </c>
      <c r="AK32" s="87" t="n">
        <f aca="false">IF(AND($V32&gt;AJ$6,$V32&lt;=AK$6),+$U32,0)</f>
        <v>0</v>
      </c>
      <c r="AL32" s="87" t="n">
        <f aca="false">IF(AND($V32&gt;AK$6,$V32&lt;=AL$6),+$U32,0)</f>
        <v>0</v>
      </c>
      <c r="AM32" s="87" t="n">
        <f aca="false">IF(AND($V32&gt;AL$6,$V32&lt;=AM$6),+$U32,0)</f>
        <v>0</v>
      </c>
      <c r="AN32" s="87" t="n">
        <f aca="false">IF(AND($V32&gt;AM$6,$V32&lt;=AN$6),+$U32,0)</f>
        <v>0</v>
      </c>
      <c r="AO32" s="87" t="n">
        <f aca="false">IF(AND($V32&gt;AN$6,$V32&lt;=AO$6),+$U32,0)</f>
        <v>0</v>
      </c>
      <c r="AP32" s="87" t="n">
        <f aca="false">IF(AND($V32&gt;AO$6,$V32&lt;=AP$6),+$U32,0)</f>
        <v>0</v>
      </c>
      <c r="AQ32" s="87" t="n">
        <f aca="false">IF(AND($V32&gt;AP$6,$V32&lt;=AQ$6),+$U32,0)</f>
        <v>0</v>
      </c>
      <c r="AR32" s="87" t="n">
        <f aca="false">IF(AND($V32&gt;AQ$6,$V32&lt;=AR$6),+$U32,0)</f>
        <v>0</v>
      </c>
      <c r="AS32" s="87" t="n">
        <f aca="false">IF(AND($V32&gt;AR$6,$V32&lt;=AS$6),+$U32,0)</f>
        <v>0</v>
      </c>
      <c r="AT32" s="87" t="n">
        <f aca="false">IF(AND($V32&gt;AS$6,$V32&lt;=AT$6),+$U32,0)</f>
        <v>0</v>
      </c>
      <c r="AU32" s="87" t="n">
        <f aca="false">IF(AND($V32&gt;AT$6,$V32&lt;=AU$6),+$U32,0)</f>
        <v>0</v>
      </c>
      <c r="AV32" s="87" t="n">
        <f aca="false">IF(AND($V32&gt;AU$6,$V32&lt;=AV$6),+$U32,0)</f>
        <v>0</v>
      </c>
      <c r="AW32" s="87" t="n">
        <f aca="false">IF(AND($V32&gt;AV$6,$V32&lt;=AW$6),+$U32,0)</f>
        <v>0</v>
      </c>
      <c r="AX32" s="87" t="n">
        <f aca="false">IF(AND($V32&gt;AW$6,$V32&lt;=AX$6),+$U32,0)</f>
        <v>0</v>
      </c>
      <c r="AY32" s="87" t="n">
        <f aca="false">IF(AND($V32&gt;AX$6,$V32&lt;=AY$6),+$U32,0)</f>
        <v>0</v>
      </c>
      <c r="AZ32" s="87" t="n">
        <f aca="false">IF(AND($V32&gt;AY$6,$V32&lt;=AZ$6),+$U32,0)</f>
        <v>0</v>
      </c>
      <c r="BA32" s="87" t="n">
        <f aca="false">IF(AND($V32&gt;AZ$6,$V32&lt;=BA$6),+$U32,0)</f>
        <v>0</v>
      </c>
      <c r="BB32" s="87" t="n">
        <f aca="false">IF(AND($V32&gt;BA$6,$V32&lt;=BB$6),+$U32,0)</f>
        <v>0</v>
      </c>
      <c r="BC32" s="87" t="n">
        <f aca="false">IF(AND($V32&gt;BB$6,$V32&lt;=BC$6),+$U32,0)</f>
        <v>0</v>
      </c>
      <c r="BD32" s="87" t="n">
        <f aca="false">IF(AND($V32&gt;BC$6,$V32&lt;=BD$6),+$U32,0)</f>
        <v>0</v>
      </c>
      <c r="BE32" s="87" t="n">
        <f aca="false">IF(AND($V32&gt;BD$6,$V32&lt;=BE$6),+$U32,0)</f>
        <v>0</v>
      </c>
      <c r="BF32" s="87" t="n">
        <f aca="false">IF(AND($V32&gt;BE$6,$V32&lt;=BF$6),+$U32,0)</f>
        <v>0</v>
      </c>
      <c r="BG32" s="87" t="n">
        <f aca="false">IF(AND($V32&gt;BF$6,$V32&lt;=BG$6),+$U32,0)</f>
        <v>0</v>
      </c>
      <c r="BH32" s="87" t="n">
        <f aca="false">IF(AND($V32&gt;BG$6,$V32&lt;=BH$6),+$U32,0)</f>
        <v>0</v>
      </c>
      <c r="BI32" s="87" t="n">
        <f aca="false">IF(AND($V32&gt;BH$6,$V32&lt;=BI$6),+$U32,0)</f>
        <v>0</v>
      </c>
      <c r="BJ32" s="87" t="n">
        <f aca="false">IF(AND($V32&gt;BI$6,$V32&lt;=BJ$6),+$U32,0)</f>
        <v>0</v>
      </c>
      <c r="BK32" s="87" t="n">
        <f aca="false">IF(AND($V32&gt;BJ$6,$V32&lt;=BK$6),+$U32,0)</f>
        <v>0</v>
      </c>
      <c r="BL32" s="87" t="n">
        <f aca="false">IF(AND($V32&gt;BK$6,$V32&lt;=BL$6),+$U32,0)</f>
        <v>0</v>
      </c>
      <c r="BM32" s="87" t="n">
        <f aca="false">IF(AND($V32&gt;BL$6,$V32&lt;=BM$6),+$U32,0)</f>
        <v>0</v>
      </c>
      <c r="BN32" s="87" t="n">
        <f aca="false">IF(AND($V32&gt;BM$6,$V32&lt;=BN$6),+$U32,0)</f>
        <v>0</v>
      </c>
      <c r="BO32" s="87" t="n">
        <f aca="false">IF(AND($V32&gt;BN$6,$V32&lt;=BO$6),+$U32,0)</f>
        <v>0</v>
      </c>
      <c r="BP32" s="87" t="n">
        <f aca="false">IF(AND($V32&gt;BO$6,$V32&lt;=BP$6),+$U32,0)</f>
        <v>0</v>
      </c>
      <c r="BQ32" s="87" t="n">
        <f aca="false">IF(AND($V32&gt;BP$6,$V32&lt;=BQ$6),+$U32,0)</f>
        <v>0</v>
      </c>
      <c r="BR32" s="87" t="n">
        <f aca="false">IF(AND($V32&gt;BQ$6,$V32&lt;=BR$6),+$U32,0)</f>
        <v>0</v>
      </c>
      <c r="BS32" s="87" t="n">
        <f aca="false">IF(AND($V32&gt;BR$6,$V32&lt;=BS$6),+$U32,0)</f>
        <v>0</v>
      </c>
      <c r="BT32" s="87" t="n">
        <f aca="false">IF(AND($V32&gt;BS$6,$V32&lt;=BT$6),+$U32,0)</f>
        <v>0</v>
      </c>
      <c r="BU32" s="87" t="n">
        <f aca="false">IF(AND($V32&gt;BT$6,$V32&lt;=BU$6),+$U32,0)</f>
        <v>0</v>
      </c>
      <c r="BV32" s="87" t="n">
        <f aca="false">IF(AND($V32&gt;BU$6,$V32&lt;=BV$6),+$U32,0)</f>
        <v>0</v>
      </c>
      <c r="BW32" s="87" t="n">
        <f aca="false">IF(AND($V32&gt;BV$6,$V32&lt;=BW$6),+$U32,0)</f>
        <v>0</v>
      </c>
      <c r="BX32" s="87" t="n">
        <f aca="false">IF(AND($V32&gt;BW$6,$V32&lt;=BX$6),+$U32,0)</f>
        <v>0</v>
      </c>
      <c r="BY32" s="87" t="n">
        <f aca="false">IF(AND($V32&gt;BX$6,$V32&lt;=BY$6),+$U32,0)</f>
        <v>0</v>
      </c>
      <c r="BZ32" s="87" t="n">
        <f aca="false">IF(AND($V32&gt;BY$6,$V32&lt;=BZ$6),+$U32,0)</f>
        <v>0</v>
      </c>
      <c r="CA32" s="87" t="n">
        <f aca="false">IF(AND($V32&gt;BZ$6,$V32&lt;=CA$6),+$U32,0)</f>
        <v>0</v>
      </c>
      <c r="CB32" s="87" t="n">
        <f aca="false">IF(AND($V32&gt;CA$6,$V32&lt;=CB$6),+$U32,0)</f>
        <v>0</v>
      </c>
      <c r="CC32" s="87" t="n">
        <f aca="false">IF(AND($V32&gt;CB$6,$V32&lt;=CC$6),+$U32,0)</f>
        <v>0</v>
      </c>
      <c r="CD32" s="87" t="n">
        <f aca="false">IF(AND($V32&gt;CC$6,$V32&lt;=CD$6),+$U32,0)</f>
        <v>0</v>
      </c>
      <c r="CE32" s="87" t="n">
        <f aca="false">IF(AND($V32&gt;CD$6,$V32&lt;=CE$6),+$U32,0)</f>
        <v>0</v>
      </c>
      <c r="CF32" s="87" t="n">
        <f aca="false">IF(AND($V32&gt;CE$6,$V32&lt;=CF$6),+$U32,0)</f>
        <v>0</v>
      </c>
      <c r="CG32" s="87" t="n">
        <f aca="false">IF(AND($V32&gt;CF$6,$V32&lt;=CG$6),+$U32,0)</f>
        <v>0</v>
      </c>
      <c r="CH32" s="87" t="n">
        <f aca="false">IF(AND($V32&gt;CG$6,$V32&lt;=CH$6),+$U32,0)</f>
        <v>0</v>
      </c>
      <c r="CI32" s="87" t="n">
        <f aca="false">IF(AND($V32&gt;CH$6,$V32&lt;=CI$6),+$U32,0)</f>
        <v>0</v>
      </c>
      <c r="CJ32" s="87" t="n">
        <f aca="false">IF(AND($V32&gt;CI$6,$V32&lt;=CJ$6),+$U32,0)</f>
        <v>0</v>
      </c>
      <c r="CK32" s="87" t="n">
        <f aca="false">IF(AND($V32&gt;CJ$6,$V32&lt;=CK$6),+$U32,0)</f>
        <v>0</v>
      </c>
      <c r="CL32" s="87" t="n">
        <f aca="false">IF(AND($V32&gt;CK$6,$V32&lt;=CL$6),+$U32,0)</f>
        <v>0</v>
      </c>
      <c r="CM32" s="87" t="n">
        <f aca="false">IF(AND($V32&gt;CL$6,$V32&lt;=CM$6),+$U32,0)</f>
        <v>0</v>
      </c>
      <c r="CN32" s="87" t="n">
        <f aca="false">IF(AND($V32&gt;CM$6,$V32&lt;=CN$6),+$U32,0)</f>
        <v>0</v>
      </c>
      <c r="CO32" s="87" t="n">
        <f aca="false">IF(AND($V32&gt;CN$6,$V32&lt;=CO$6),+$U32,0)</f>
        <v>0</v>
      </c>
      <c r="CP32" s="87" t="n">
        <f aca="false">IF(AND($V32&gt;CO$6,$V32&lt;=CP$6),+$U32,0)</f>
        <v>0</v>
      </c>
      <c r="CQ32" s="87" t="n">
        <f aca="false">IF(AND($V32&gt;CP$6,$V32&lt;=CQ$6),+$U32,0)</f>
        <v>0</v>
      </c>
      <c r="CR32" s="87" t="n">
        <f aca="false">IF(AND($V32&gt;CQ$6,$V32&lt;=CR$6),+$U32,0)</f>
        <v>0</v>
      </c>
      <c r="CS32" s="87" t="n">
        <f aca="false">IF(AND($V32&gt;CR$6,$V32&lt;=CS$6),+$U32,0)</f>
        <v>0</v>
      </c>
      <c r="CT32" s="87" t="n">
        <f aca="false">IF(AND($V32&gt;CS$6,$V32&lt;=CT$6),+$U32,0)</f>
        <v>0</v>
      </c>
      <c r="CU32" s="87" t="n">
        <f aca="false">IF(AND($V32&gt;CT$6,$V32&lt;=CU$6),+$U32,0)</f>
        <v>0</v>
      </c>
      <c r="CV32" s="87" t="n">
        <f aca="false">IF(AND($V32&gt;CU$6,$V32&lt;=CV$6),+$U32,0)</f>
        <v>0</v>
      </c>
      <c r="CW32" s="87" t="n">
        <f aca="false">IF(AND($V32&gt;CV$6,$V32&lt;=CW$6),+$U32,0)</f>
        <v>0</v>
      </c>
      <c r="CX32" s="87" t="n">
        <f aca="false">IF(AND($V32&gt;CW$6,$V32&lt;=CX$6),+$U32,0)</f>
        <v>0</v>
      </c>
      <c r="CY32" s="87" t="n">
        <f aca="false">IF(AND($V32&gt;CX$6,$V32&lt;=CY$6),+$U32,0)</f>
        <v>0</v>
      </c>
      <c r="CZ32" s="87" t="n">
        <f aca="false">IF(AND($V32&gt;CY$6,$V32&lt;=CZ$6),+$U32,0)</f>
        <v>0</v>
      </c>
      <c r="DA32" s="87" t="n">
        <f aca="false">IF(AND($V32&gt;CZ$6,$V32&lt;=DA$6),+$U32,0)</f>
        <v>0</v>
      </c>
      <c r="DB32" s="87" t="n">
        <f aca="false">IF(AND($V32&gt;DA$6,$V32&lt;=DB$6),+$U32,0)</f>
        <v>0</v>
      </c>
      <c r="DC32" s="87" t="n">
        <f aca="false">IF(AND($V32&gt;DB$6,$V32&lt;=DC$6),+$U32,0)</f>
        <v>0</v>
      </c>
      <c r="DD32" s="87" t="n">
        <f aca="false">IF(AND($V32&gt;DC$6,$V32&lt;=DD$6),+$U32,0)</f>
        <v>0</v>
      </c>
      <c r="DE32" s="87" t="n">
        <f aca="false">IF(AND($V32&gt;DD$6,$V32&lt;=DE$6),+$U32,0)</f>
        <v>0</v>
      </c>
      <c r="DF32" s="87" t="n">
        <f aca="false">IF(AND($V32&gt;DE$6,$V32&lt;=DF$6),+$U32,0)</f>
        <v>0</v>
      </c>
      <c r="DG32" s="87" t="n">
        <f aca="false">IF(AND($V32&gt;DF$6,$V32&lt;=DG$6),+$U32,0)</f>
        <v>0</v>
      </c>
      <c r="DH32" s="87" t="n">
        <f aca="false">IF(AND($V32&gt;DG$6,$V32&lt;=DH$6),+$U32,0)</f>
        <v>0</v>
      </c>
      <c r="DI32" s="87" t="n">
        <f aca="false">IF(AND($V32&gt;DH$6,$V32&lt;=DI$6),+$U32,0)</f>
        <v>0</v>
      </c>
      <c r="DJ32" s="87" t="n">
        <f aca="false">IF(AND($V32&gt;DI$6,$V32&lt;=DJ$6),+$U32,0)</f>
        <v>0</v>
      </c>
      <c r="DK32" s="87" t="n">
        <f aca="false">IF(AND($V32&gt;DJ$6,$V32&lt;=DK$6),+$U32,0)</f>
        <v>0</v>
      </c>
      <c r="DL32" s="87" t="n">
        <f aca="false">IF(AND($V32&gt;DK$6,$V32&lt;=DL$6),+$U32,0)</f>
        <v>0</v>
      </c>
      <c r="DM32" s="87" t="n">
        <f aca="false">IF(AND($V32&gt;DL$6,$V32&lt;=DM$6),+$U32,0)</f>
        <v>0</v>
      </c>
      <c r="DN32" s="87" t="n">
        <f aca="false">IF(AND($V32&gt;DM$6,$V32&lt;=DN$6),+$U32,0)</f>
        <v>0</v>
      </c>
      <c r="DO32" s="87" t="n">
        <f aca="false">IF(AND($V32&gt;DN$6,$V32&lt;=DO$6),+$U32,0)</f>
        <v>0</v>
      </c>
      <c r="DP32" s="87" t="n">
        <f aca="false">IF(AND($V32&gt;DO$6,$V32&lt;=DP$6),+$U32,0)</f>
        <v>0</v>
      </c>
      <c r="DQ32" s="87" t="n">
        <f aca="false">IF(AND($V32&gt;DP$6,$V32&lt;=DQ$6),+$U32,0)</f>
        <v>0</v>
      </c>
      <c r="DR32" s="87" t="n">
        <f aca="false">IF(AND($V32&gt;DQ$6,$V32&lt;=DR$6),+$U32,0)</f>
        <v>0</v>
      </c>
      <c r="DS32" s="87" t="n">
        <f aca="false">IF(AND($V32&gt;DR$6,$V32&lt;=DS$6),+$U32,0)</f>
        <v>0</v>
      </c>
      <c r="DT32" s="87" t="n">
        <f aca="false">IF(AND($V32&gt;DS$6,$V32&lt;=DT$6),+$U32,0)</f>
        <v>0</v>
      </c>
      <c r="DU32" s="87" t="n">
        <f aca="false">IF(AND($V32&gt;DT$6,$V32&lt;=DU$6),+$U32,0)</f>
        <v>0</v>
      </c>
      <c r="DV32" s="87" t="n">
        <f aca="false">IF(AND($V32&gt;DU$6,$V32&lt;=DV$6),+$U32,0)</f>
        <v>0</v>
      </c>
      <c r="DW32" s="87" t="n">
        <f aca="false">IF(AND($V32&gt;DV$6,$V32&lt;=DW$6),+$U32,0)</f>
        <v>0</v>
      </c>
      <c r="DX32" s="87" t="n">
        <f aca="false">IF(AND($V32&gt;DW$6,$V32&lt;=DX$6),+$U32,0)</f>
        <v>0</v>
      </c>
      <c r="DY32" s="87" t="n">
        <f aca="false">IF(AND($V32&gt;DX$6,$V32&lt;=DY$6),+$U32,0)</f>
        <v>0</v>
      </c>
      <c r="DZ32" s="87" t="n">
        <f aca="false">IF(AND($V32&gt;DY$6,$V32&lt;=DZ$6),+$U32,0)</f>
        <v>0</v>
      </c>
      <c r="EA32" s="87" t="n">
        <f aca="false">IF(AND($V32&gt;DZ$6,$V32&lt;=EA$6),+$U32,0)</f>
        <v>0</v>
      </c>
      <c r="EB32" s="87" t="n">
        <f aca="false">IF(AND($V32&gt;EA$6,$V32&lt;=EB$6),+$U32,0)</f>
        <v>0</v>
      </c>
      <c r="EC32" s="87" t="n">
        <f aca="false">IF(AND($V32&gt;EB$6,$V32&lt;=EC$6),+$U32,0)</f>
        <v>0</v>
      </c>
      <c r="ED32" s="87" t="n">
        <f aca="false">IF(AND($V32&gt;EC$6,$V32&lt;=ED$6),+$U32,0)</f>
        <v>0</v>
      </c>
      <c r="EE32" s="87" t="n">
        <f aca="false">IF(AND($V32&gt;ED$6,$V32&lt;=EE$6),+$U32,0)</f>
        <v>0</v>
      </c>
      <c r="EF32" s="87" t="n">
        <f aca="false">IF(AND($V32&gt;EE$6,$V32&lt;=EF$6),+$U32,0)</f>
        <v>0</v>
      </c>
      <c r="EG32" s="87" t="n">
        <f aca="false">IF(AND($V32&gt;EF$6,$V32&lt;=EG$6),+$U32,0)</f>
        <v>0</v>
      </c>
      <c r="EH32" s="87" t="n">
        <f aca="false">IF(AND($V32&gt;EG$6,$V32&lt;=EH$6),+$U32,0)</f>
        <v>0</v>
      </c>
      <c r="EI32" s="87" t="n">
        <f aca="false">IF(AND($V32&gt;EH$6,$V32&lt;=EI$6),+$U32,0)</f>
        <v>0</v>
      </c>
      <c r="EJ32" s="87" t="n">
        <f aca="false">IF(AND($V32&gt;EI$6,$V32&lt;=EJ$6),+$U32,0)</f>
        <v>0</v>
      </c>
      <c r="EK32" s="87" t="n">
        <f aca="false">IF(AND($V32&gt;EJ$6,$V32&lt;=EK$6),+$U32,0)</f>
        <v>0</v>
      </c>
      <c r="EL32" s="87" t="n">
        <f aca="false">IF(AND($V32&gt;EK$6,$V32&lt;=EL$6),+$U32,0)</f>
        <v>0</v>
      </c>
      <c r="EM32" s="87" t="n">
        <f aca="false">IF(AND($V32&gt;EL$6,$V32&lt;=EN$6),+$U32,0)</f>
        <v>0</v>
      </c>
      <c r="EN32" s="87"/>
      <c r="EO32" s="65"/>
      <c r="EP32" s="65"/>
      <c r="EQ32" s="87"/>
      <c r="ER32" s="87"/>
      <c r="ES32" s="87"/>
      <c r="ET32" s="87"/>
      <c r="EU32" s="87"/>
      <c r="EV32" s="87"/>
      <c r="EW32" s="87"/>
      <c r="EX32" s="87"/>
      <c r="EY32" s="87"/>
      <c r="EZ32" s="87"/>
      <c r="FA32" s="87"/>
      <c r="FB32" s="87"/>
      <c r="FC32" s="87"/>
      <c r="FD32" s="87"/>
      <c r="FE32" s="87"/>
      <c r="FF32" s="87"/>
      <c r="FG32" s="87"/>
      <c r="FH32" s="87"/>
      <c r="FI32" s="87"/>
      <c r="FJ32" s="87"/>
      <c r="FK32" s="87"/>
      <c r="FL32" s="87"/>
      <c r="FM32" s="87"/>
      <c r="FN32" s="87"/>
      <c r="FO32" s="87"/>
      <c r="FP32" s="87"/>
      <c r="FQ32" s="87"/>
      <c r="FR32" s="87"/>
      <c r="FS32" s="87"/>
      <c r="FT32" s="87"/>
      <c r="FU32" s="87"/>
      <c r="FV32" s="87"/>
      <c r="FW32" s="87"/>
      <c r="FX32" s="87"/>
      <c r="FY32" s="87"/>
      <c r="FZ32" s="87"/>
      <c r="GA32" s="87"/>
      <c r="GB32" s="87"/>
      <c r="GC32" s="87"/>
      <c r="GD32" s="87"/>
      <c r="GE32" s="87"/>
      <c r="GF32" s="87"/>
      <c r="GG32" s="87"/>
      <c r="GH32" s="87"/>
      <c r="GI32" s="87"/>
      <c r="GJ32" s="87"/>
      <c r="GK32" s="87"/>
      <c r="GL32" s="87"/>
      <c r="GM32" s="87"/>
      <c r="GN32" s="87"/>
      <c r="GO32" s="87"/>
      <c r="GP32" s="87"/>
      <c r="GQ32" s="87"/>
      <c r="GR32" s="87"/>
      <c r="GS32" s="87"/>
      <c r="GT32" s="87"/>
      <c r="GU32" s="87"/>
      <c r="GV32" s="87"/>
      <c r="GW32" s="87"/>
      <c r="GX32" s="87"/>
      <c r="GY32" s="87"/>
      <c r="GZ32" s="87"/>
      <c r="HA32" s="87"/>
      <c r="HB32" s="87"/>
      <c r="HC32" s="87"/>
      <c r="HD32" s="87"/>
      <c r="HE32" s="87"/>
      <c r="HF32" s="87"/>
      <c r="HG32" s="87"/>
      <c r="HH32" s="87"/>
      <c r="HI32" s="87"/>
      <c r="HJ32" s="87"/>
      <c r="HK32" s="87"/>
      <c r="HL32" s="87"/>
      <c r="HM32" s="87"/>
      <c r="HN32" s="87"/>
      <c r="HO32" s="87"/>
      <c r="HP32" s="87"/>
      <c r="HQ32" s="87"/>
      <c r="HR32" s="87"/>
      <c r="HS32" s="87"/>
      <c r="HT32" s="87"/>
      <c r="HU32" s="87"/>
      <c r="HV32" s="87"/>
      <c r="HW32" s="87"/>
      <c r="HX32" s="87"/>
      <c r="HY32" s="87"/>
      <c r="HZ32" s="87"/>
      <c r="IA32" s="87"/>
      <c r="IB32" s="87"/>
      <c r="IC32" s="87"/>
      <c r="ID32" s="87"/>
      <c r="IE32" s="87"/>
      <c r="IF32" s="87"/>
      <c r="IG32" s="87"/>
      <c r="IH32" s="87"/>
      <c r="II32" s="87"/>
      <c r="IJ32" s="87"/>
      <c r="IK32" s="87"/>
      <c r="IL32" s="87"/>
      <c r="IM32" s="87"/>
      <c r="IN32" s="87"/>
      <c r="IO32" s="87"/>
      <c r="IP32" s="87"/>
      <c r="IQ32" s="87"/>
      <c r="IR32" s="87"/>
      <c r="IS32" s="87"/>
      <c r="IT32" s="87"/>
      <c r="IU32" s="87"/>
      <c r="IV32" s="87"/>
      <c r="IW32" s="87"/>
    </row>
    <row r="33" customFormat="false" ht="12.75" hidden="false" customHeight="false" outlineLevel="0" collapsed="false">
      <c r="A33" s="205"/>
      <c r="B33" s="97"/>
      <c r="C33" s="97"/>
      <c r="D33" s="186"/>
      <c r="E33" s="38"/>
      <c r="F33" s="212"/>
      <c r="G33" s="38"/>
      <c r="H33" s="38"/>
      <c r="I33" s="88" t="s">
        <v>130</v>
      </c>
      <c r="J33" s="38" t="s">
        <v>457</v>
      </c>
      <c r="K33" s="89"/>
      <c r="L33" s="89" t="s">
        <v>472</v>
      </c>
      <c r="M33" s="39" t="s">
        <v>284</v>
      </c>
      <c r="N33" s="39" t="s">
        <v>457</v>
      </c>
      <c r="O33" s="35" t="s">
        <v>307</v>
      </c>
      <c r="P33" s="127"/>
      <c r="Q33" s="127"/>
      <c r="R33" s="127"/>
      <c r="S33" s="213" t="n">
        <v>0</v>
      </c>
      <c r="T33" s="127" t="s">
        <v>288</v>
      </c>
      <c r="U33" s="55" t="n">
        <f aca="false">IF($T33="USD",+$S33,VLOOKUP($T33,$T$1:$U$5,2)*$S33)</f>
        <v>0</v>
      </c>
      <c r="V33" s="214" t="n">
        <v>37207</v>
      </c>
      <c r="X33" s="215"/>
      <c r="Y33" s="217"/>
      <c r="Z33" s="94"/>
      <c r="AA33" s="219"/>
      <c r="AB33" s="219"/>
      <c r="AC33" s="219"/>
      <c r="AD33" s="211"/>
      <c r="AE33" s="211"/>
      <c r="AF33" s="87"/>
      <c r="AG33" s="87"/>
      <c r="AH33" s="87"/>
      <c r="AI33" s="87" t="n">
        <f aca="false">IF($V33&gt;AH$6,IF($V33&lt;=AI$6,$U33,0),0)</f>
        <v>0</v>
      </c>
      <c r="AJ33" s="87" t="n">
        <f aca="false">IF(AND($V33&gt;AI$6,$V33&lt;=AJ$6),+$U33,0)</f>
        <v>0</v>
      </c>
      <c r="AK33" s="87" t="n">
        <f aca="false">IF(AND($V33&gt;AJ$6,$V33&lt;=AK$6),+$U33,0)</f>
        <v>0</v>
      </c>
      <c r="AL33" s="87" t="n">
        <f aca="false">IF(AND($V33&gt;AK$6,$V33&lt;=AL$6),+$U33,0)</f>
        <v>0</v>
      </c>
      <c r="AM33" s="87" t="n">
        <f aca="false">IF(AND($V33&gt;AL$6,$V33&lt;=AM$6),+$U33,0)</f>
        <v>0</v>
      </c>
      <c r="AN33" s="87" t="n">
        <f aca="false">IF(AND($V33&gt;AM$6,$V33&lt;=AN$6),+$U33,0)</f>
        <v>0</v>
      </c>
      <c r="AO33" s="87" t="n">
        <f aca="false">IF(AND($V33&gt;AN$6,$V33&lt;=AO$6),+$U33,0)</f>
        <v>0</v>
      </c>
      <c r="AP33" s="87" t="n">
        <f aca="false">IF(AND($V33&gt;AO$6,$V33&lt;=AP$6),+$U33,0)</f>
        <v>0</v>
      </c>
      <c r="AQ33" s="87" t="n">
        <f aca="false">IF(AND($V33&gt;AP$6,$V33&lt;=AQ$6),+$U33,0)</f>
        <v>0</v>
      </c>
      <c r="AR33" s="87" t="n">
        <f aca="false">IF(AND($V33&gt;AQ$6,$V33&lt;=AR$6),+$U33,0)</f>
        <v>0</v>
      </c>
      <c r="AS33" s="87" t="n">
        <f aca="false">IF(AND($V33&gt;AR$6,$V33&lt;=AS$6),+$U33,0)</f>
        <v>0</v>
      </c>
      <c r="AT33" s="87" t="n">
        <f aca="false">IF(AND($V33&gt;AS$6,$V33&lt;=AT$6),+$U33,0)</f>
        <v>0</v>
      </c>
      <c r="AU33" s="87" t="n">
        <f aca="false">IF(AND($V33&gt;AT$6,$V33&lt;=AU$6),+$U33,0)</f>
        <v>0</v>
      </c>
      <c r="AV33" s="87" t="n">
        <f aca="false">IF(AND($V33&gt;AU$6,$V33&lt;=AV$6),+$U33,0)</f>
        <v>0</v>
      </c>
      <c r="AW33" s="87" t="n">
        <f aca="false">IF(AND($V33&gt;AV$6,$V33&lt;=AW$6),+$U33,0)</f>
        <v>0</v>
      </c>
      <c r="AX33" s="87" t="n">
        <f aca="false">IF(AND($V33&gt;AW$6,$V33&lt;=AX$6),+$U33,0)</f>
        <v>0</v>
      </c>
      <c r="AY33" s="87" t="n">
        <f aca="false">IF(AND($V33&gt;AX$6,$V33&lt;=AY$6),+$U33,0)</f>
        <v>0</v>
      </c>
      <c r="AZ33" s="87" t="n">
        <f aca="false">IF(AND($V33&gt;AY$6,$V33&lt;=AZ$6),+$U33,0)</f>
        <v>0</v>
      </c>
      <c r="BA33" s="87" t="n">
        <f aca="false">IF(AND($V33&gt;AZ$6,$V33&lt;=BA$6),+$U33,0)</f>
        <v>0</v>
      </c>
      <c r="BB33" s="87" t="n">
        <f aca="false">IF(AND($V33&gt;BA$6,$V33&lt;=BB$6),+$U33,0)</f>
        <v>0</v>
      </c>
      <c r="BC33" s="87" t="n">
        <f aca="false">IF(AND($V33&gt;BB$6,$V33&lt;=BC$6),+$U33,0)</f>
        <v>0</v>
      </c>
      <c r="BD33" s="87" t="n">
        <f aca="false">IF(AND($V33&gt;BC$6,$V33&lt;=BD$6),+$U33,0)</f>
        <v>0</v>
      </c>
      <c r="BE33" s="87" t="n">
        <f aca="false">IF(AND($V33&gt;BD$6,$V33&lt;=BE$6),+$U33,0)</f>
        <v>0</v>
      </c>
      <c r="BF33" s="87" t="n">
        <f aca="false">IF(AND($V33&gt;BE$6,$V33&lt;=BF$6),+$U33,0)</f>
        <v>0</v>
      </c>
      <c r="BG33" s="87" t="n">
        <f aca="false">IF(AND($V33&gt;BF$6,$V33&lt;=BG$6),+$U33,0)</f>
        <v>0</v>
      </c>
      <c r="BH33" s="87" t="n">
        <f aca="false">IF(AND($V33&gt;BG$6,$V33&lt;=BH$6),+$U33,0)</f>
        <v>0</v>
      </c>
      <c r="BI33" s="87" t="n">
        <f aca="false">IF(AND($V33&gt;BH$6,$V33&lt;=BI$6),+$U33,0)</f>
        <v>0</v>
      </c>
      <c r="BJ33" s="87" t="n">
        <f aca="false">IF(AND($V33&gt;BI$6,$V33&lt;=BJ$6),+$U33,0)</f>
        <v>0</v>
      </c>
      <c r="BK33" s="87" t="n">
        <f aca="false">IF(AND($V33&gt;BJ$6,$V33&lt;=BK$6),+$U33,0)</f>
        <v>0</v>
      </c>
      <c r="BL33" s="87" t="n">
        <f aca="false">IF(AND($V33&gt;BK$6,$V33&lt;=BL$6),+$U33,0)</f>
        <v>0</v>
      </c>
      <c r="BM33" s="87" t="n">
        <f aca="false">IF(AND($V33&gt;BL$6,$V33&lt;=BM$6),+$U33,0)</f>
        <v>0</v>
      </c>
      <c r="BN33" s="87" t="n">
        <f aca="false">IF(AND($V33&gt;BM$6,$V33&lt;=BN$6),+$U33,0)</f>
        <v>0</v>
      </c>
      <c r="BO33" s="87" t="n">
        <f aca="false">IF(AND($V33&gt;BN$6,$V33&lt;=BO$6),+$U33,0)</f>
        <v>0</v>
      </c>
      <c r="BP33" s="87" t="n">
        <f aca="false">IF(AND($V33&gt;BO$6,$V33&lt;=BP$6),+$U33,0)</f>
        <v>0</v>
      </c>
      <c r="BQ33" s="87" t="n">
        <f aca="false">IF(AND($V33&gt;BP$6,$V33&lt;=BQ$6),+$U33,0)</f>
        <v>0</v>
      </c>
      <c r="BR33" s="87" t="n">
        <f aca="false">IF(AND($V33&gt;BQ$6,$V33&lt;=BR$6),+$U33,0)</f>
        <v>0</v>
      </c>
      <c r="BS33" s="87" t="n">
        <f aca="false">IF(AND($V33&gt;BR$6,$V33&lt;=BS$6),+$U33,0)</f>
        <v>0</v>
      </c>
      <c r="BT33" s="87" t="n">
        <f aca="false">IF(AND($V33&gt;BS$6,$V33&lt;=BT$6),+$U33,0)</f>
        <v>0</v>
      </c>
      <c r="BU33" s="87" t="n">
        <f aca="false">IF(AND($V33&gt;BT$6,$V33&lt;=BU$6),+$U33,0)</f>
        <v>0</v>
      </c>
      <c r="BV33" s="87" t="n">
        <f aca="false">IF(AND($V33&gt;BU$6,$V33&lt;=BV$6),+$U33,0)</f>
        <v>0</v>
      </c>
      <c r="BW33" s="87" t="n">
        <f aca="false">IF(AND($V33&gt;BV$6,$V33&lt;=BW$6),+$U33,0)</f>
        <v>0</v>
      </c>
      <c r="BX33" s="87" t="n">
        <f aca="false">IF(AND($V33&gt;BW$6,$V33&lt;=BX$6),+$U33,0)</f>
        <v>0</v>
      </c>
      <c r="BY33" s="87" t="n">
        <f aca="false">IF(AND($V33&gt;BX$6,$V33&lt;=BY$6),+$U33,0)</f>
        <v>0</v>
      </c>
      <c r="BZ33" s="87" t="n">
        <f aca="false">IF(AND($V33&gt;BY$6,$V33&lt;=BZ$6),+$U33,0)</f>
        <v>0</v>
      </c>
      <c r="CA33" s="87" t="n">
        <f aca="false">IF(AND($V33&gt;BZ$6,$V33&lt;=CA$6),+$U33,0)</f>
        <v>0</v>
      </c>
      <c r="CB33" s="87" t="n">
        <f aca="false">IF(AND($V33&gt;CA$6,$V33&lt;=CB$6),+$U33,0)</f>
        <v>0</v>
      </c>
      <c r="CC33" s="87" t="n">
        <f aca="false">IF(AND($V33&gt;CB$6,$V33&lt;=CC$6),+$U33,0)</f>
        <v>0</v>
      </c>
      <c r="CD33" s="87" t="n">
        <f aca="false">IF(AND($V33&gt;CC$6,$V33&lt;=CD$6),+$U33,0)</f>
        <v>0</v>
      </c>
      <c r="CE33" s="87" t="n">
        <f aca="false">IF(AND($V33&gt;CD$6,$V33&lt;=CE$6),+$U33,0)</f>
        <v>0</v>
      </c>
      <c r="CF33" s="87" t="n">
        <f aca="false">IF(AND($V33&gt;CE$6,$V33&lt;=CF$6),+$U33,0)</f>
        <v>0</v>
      </c>
      <c r="CG33" s="87" t="n">
        <f aca="false">IF(AND($V33&gt;CF$6,$V33&lt;=CG$6),+$U33,0)</f>
        <v>0</v>
      </c>
      <c r="CH33" s="87" t="n">
        <f aca="false">IF(AND($V33&gt;CG$6,$V33&lt;=CH$6),+$U33,0)</f>
        <v>0</v>
      </c>
      <c r="CI33" s="87" t="n">
        <f aca="false">IF(AND($V33&gt;CH$6,$V33&lt;=CI$6),+$U33,0)</f>
        <v>0</v>
      </c>
      <c r="CJ33" s="87" t="n">
        <f aca="false">IF(AND($V33&gt;CI$6,$V33&lt;=CJ$6),+$U33,0)</f>
        <v>0</v>
      </c>
      <c r="CK33" s="87" t="n">
        <f aca="false">IF(AND($V33&gt;CJ$6,$V33&lt;=CK$6),+$U33,0)</f>
        <v>0</v>
      </c>
      <c r="CL33" s="87" t="n">
        <f aca="false">IF(AND($V33&gt;CK$6,$V33&lt;=CL$6),+$U33,0)</f>
        <v>0</v>
      </c>
      <c r="CM33" s="87" t="n">
        <f aca="false">IF(AND($V33&gt;CL$6,$V33&lt;=CM$6),+$U33,0)</f>
        <v>0</v>
      </c>
      <c r="CN33" s="87" t="n">
        <f aca="false">IF(AND($V33&gt;CM$6,$V33&lt;=CN$6),+$U33,0)</f>
        <v>0</v>
      </c>
      <c r="CO33" s="87" t="n">
        <f aca="false">IF(AND($V33&gt;CN$6,$V33&lt;=CO$6),+$U33,0)</f>
        <v>0</v>
      </c>
      <c r="CP33" s="87" t="n">
        <f aca="false">IF(AND($V33&gt;CO$6,$V33&lt;=CP$6),+$U33,0)</f>
        <v>0</v>
      </c>
      <c r="CQ33" s="87" t="n">
        <f aca="false">IF(AND($V33&gt;CP$6,$V33&lt;=CQ$6),+$U33,0)</f>
        <v>0</v>
      </c>
      <c r="CR33" s="87" t="n">
        <f aca="false">IF(AND($V33&gt;CQ$6,$V33&lt;=CR$6),+$U33,0)</f>
        <v>0</v>
      </c>
      <c r="CS33" s="87" t="n">
        <f aca="false">IF(AND($V33&gt;CR$6,$V33&lt;=CS$6),+$U33,0)</f>
        <v>0</v>
      </c>
      <c r="CT33" s="87" t="n">
        <f aca="false">IF(AND($V33&gt;CS$6,$V33&lt;=CT$6),+$U33,0)</f>
        <v>0</v>
      </c>
      <c r="CU33" s="87" t="n">
        <f aca="false">IF(AND($V33&gt;CT$6,$V33&lt;=CU$6),+$U33,0)</f>
        <v>0</v>
      </c>
      <c r="CV33" s="87" t="n">
        <f aca="false">IF(AND($V33&gt;CU$6,$V33&lt;=CV$6),+$U33,0)</f>
        <v>0</v>
      </c>
      <c r="CW33" s="87" t="n">
        <f aca="false">IF(AND($V33&gt;CV$6,$V33&lt;=CW$6),+$U33,0)</f>
        <v>0</v>
      </c>
      <c r="CX33" s="87" t="n">
        <f aca="false">IF(AND($V33&gt;CW$6,$V33&lt;=CX$6),+$U33,0)</f>
        <v>0</v>
      </c>
      <c r="CY33" s="87" t="n">
        <f aca="false">IF(AND($V33&gt;CX$6,$V33&lt;=CY$6),+$U33,0)</f>
        <v>0</v>
      </c>
      <c r="CZ33" s="87" t="n">
        <f aca="false">IF(AND($V33&gt;CY$6,$V33&lt;=CZ$6),+$U33,0)</f>
        <v>0</v>
      </c>
      <c r="DA33" s="87" t="n">
        <f aca="false">IF(AND($V33&gt;CZ$6,$V33&lt;=DA$6),+$U33,0)</f>
        <v>0</v>
      </c>
      <c r="DB33" s="87" t="n">
        <f aca="false">IF(AND($V33&gt;DA$6,$V33&lt;=DB$6),+$U33,0)</f>
        <v>0</v>
      </c>
      <c r="DC33" s="87" t="n">
        <f aca="false">IF(AND($V33&gt;DB$6,$V33&lt;=DC$6),+$U33,0)</f>
        <v>0</v>
      </c>
      <c r="DD33" s="87" t="n">
        <f aca="false">IF(AND($V33&gt;DC$6,$V33&lt;=DD$6),+$U33,0)</f>
        <v>0</v>
      </c>
      <c r="DE33" s="87" t="n">
        <f aca="false">IF(AND($V33&gt;DD$6,$V33&lt;=DE$6),+$U33,0)</f>
        <v>0</v>
      </c>
      <c r="DF33" s="87" t="n">
        <f aca="false">IF(AND($V33&gt;DE$6,$V33&lt;=DF$6),+$U33,0)</f>
        <v>0</v>
      </c>
      <c r="DG33" s="87" t="n">
        <f aca="false">IF(AND($V33&gt;DF$6,$V33&lt;=DG$6),+$U33,0)</f>
        <v>0</v>
      </c>
      <c r="DH33" s="87" t="n">
        <f aca="false">IF(AND($V33&gt;DG$6,$V33&lt;=DH$6),+$U33,0)</f>
        <v>0</v>
      </c>
      <c r="DI33" s="87" t="n">
        <f aca="false">IF(AND($V33&gt;DH$6,$V33&lt;=DI$6),+$U33,0)</f>
        <v>0</v>
      </c>
      <c r="DJ33" s="87" t="n">
        <f aca="false">IF(AND($V33&gt;DI$6,$V33&lt;=DJ$6),+$U33,0)</f>
        <v>0</v>
      </c>
      <c r="DK33" s="87" t="n">
        <f aca="false">IF(AND($V33&gt;DJ$6,$V33&lt;=DK$6),+$U33,0)</f>
        <v>0</v>
      </c>
      <c r="DL33" s="87" t="n">
        <f aca="false">IF(AND($V33&gt;DK$6,$V33&lt;=DL$6),+$U33,0)</f>
        <v>0</v>
      </c>
      <c r="DM33" s="87" t="n">
        <f aca="false">IF(AND($V33&gt;DL$6,$V33&lt;=DM$6),+$U33,0)</f>
        <v>0</v>
      </c>
      <c r="DN33" s="87" t="n">
        <f aca="false">IF(AND($V33&gt;DM$6,$V33&lt;=DN$6),+$U33,0)</f>
        <v>0</v>
      </c>
      <c r="DO33" s="87" t="n">
        <f aca="false">IF(AND($V33&gt;DN$6,$V33&lt;=DO$6),+$U33,0)</f>
        <v>0</v>
      </c>
      <c r="DP33" s="87" t="n">
        <f aca="false">IF(AND($V33&gt;DO$6,$V33&lt;=DP$6),+$U33,0)</f>
        <v>0</v>
      </c>
      <c r="DQ33" s="87" t="n">
        <f aca="false">IF(AND($V33&gt;DP$6,$V33&lt;=DQ$6),+$U33,0)</f>
        <v>0</v>
      </c>
      <c r="DR33" s="87" t="n">
        <f aca="false">IF(AND($V33&gt;DQ$6,$V33&lt;=DR$6),+$U33,0)</f>
        <v>0</v>
      </c>
      <c r="DS33" s="87" t="n">
        <f aca="false">IF(AND($V33&gt;DR$6,$V33&lt;=DS$6),+$U33,0)</f>
        <v>0</v>
      </c>
      <c r="DT33" s="87" t="n">
        <f aca="false">IF(AND($V33&gt;DS$6,$V33&lt;=DT$6),+$U33,0)</f>
        <v>0</v>
      </c>
      <c r="DU33" s="87" t="n">
        <f aca="false">IF(AND($V33&gt;DT$6,$V33&lt;=DU$6),+$U33,0)</f>
        <v>0</v>
      </c>
      <c r="DV33" s="87" t="n">
        <f aca="false">IF(AND($V33&gt;DU$6,$V33&lt;=DV$6),+$U33,0)</f>
        <v>0</v>
      </c>
      <c r="DW33" s="87" t="n">
        <f aca="false">IF(AND($V33&gt;DV$6,$V33&lt;=DW$6),+$U33,0)</f>
        <v>0</v>
      </c>
      <c r="DX33" s="87" t="n">
        <f aca="false">IF(AND($V33&gt;DW$6,$V33&lt;=DX$6),+$U33,0)</f>
        <v>0</v>
      </c>
      <c r="DY33" s="87" t="n">
        <f aca="false">IF(AND($V33&gt;DX$6,$V33&lt;=DY$6),+$U33,0)</f>
        <v>0</v>
      </c>
      <c r="DZ33" s="87" t="n">
        <f aca="false">IF(AND($V33&gt;DY$6,$V33&lt;=DZ$6),+$U33,0)</f>
        <v>0</v>
      </c>
      <c r="EA33" s="87" t="n">
        <f aca="false">IF(AND($V33&gt;DZ$6,$V33&lt;=EA$6),+$U33,0)</f>
        <v>0</v>
      </c>
      <c r="EB33" s="87" t="n">
        <f aca="false">IF(AND($V33&gt;EA$6,$V33&lt;=EB$6),+$U33,0)</f>
        <v>0</v>
      </c>
      <c r="EC33" s="87" t="n">
        <f aca="false">IF(AND($V33&gt;EB$6,$V33&lt;=EC$6),+$U33,0)</f>
        <v>0</v>
      </c>
      <c r="ED33" s="87" t="n">
        <f aca="false">IF(AND($V33&gt;EC$6,$V33&lt;=ED$6),+$U33,0)</f>
        <v>0</v>
      </c>
      <c r="EE33" s="87" t="n">
        <f aca="false">IF(AND($V33&gt;ED$6,$V33&lt;=EE$6),+$U33,0)</f>
        <v>0</v>
      </c>
      <c r="EF33" s="87" t="n">
        <f aca="false">IF(AND($V33&gt;EE$6,$V33&lt;=EF$6),+$U33,0)</f>
        <v>0</v>
      </c>
      <c r="EG33" s="87" t="n">
        <f aca="false">IF(AND($V33&gt;EF$6,$V33&lt;=EG$6),+$U33,0)</f>
        <v>0</v>
      </c>
      <c r="EH33" s="87" t="n">
        <f aca="false">IF(AND($V33&gt;EG$6,$V33&lt;=EH$6),+$U33,0)</f>
        <v>0</v>
      </c>
      <c r="EI33" s="87" t="n">
        <f aca="false">IF(AND($V33&gt;EH$6,$V33&lt;=EI$6),+$U33,0)</f>
        <v>0</v>
      </c>
      <c r="EJ33" s="87" t="n">
        <f aca="false">IF(AND($V33&gt;EI$6,$V33&lt;=EJ$6),+$U33,0)</f>
        <v>0</v>
      </c>
      <c r="EK33" s="87" t="n">
        <f aca="false">IF(AND($V33&gt;EJ$6,$V33&lt;=EK$6),+$U33,0)</f>
        <v>0</v>
      </c>
      <c r="EL33" s="87" t="n">
        <f aca="false">IF(AND($V33&gt;EK$6,$V33&lt;=EL$6),+$U33,0)</f>
        <v>0</v>
      </c>
      <c r="EM33" s="87" t="n">
        <f aca="false">IF(AND($V33&gt;EL$6,$V33&lt;=EN$6),+$U33,0)</f>
        <v>0</v>
      </c>
      <c r="EN33" s="87"/>
      <c r="EO33" s="65"/>
      <c r="EP33" s="65"/>
      <c r="EQ33" s="87"/>
      <c r="ER33" s="87"/>
      <c r="ES33" s="87"/>
      <c r="ET33" s="87"/>
      <c r="EU33" s="87"/>
      <c r="EV33" s="87"/>
      <c r="EW33" s="87"/>
      <c r="EX33" s="87"/>
      <c r="EY33" s="87"/>
      <c r="EZ33" s="87"/>
      <c r="FA33" s="87"/>
      <c r="FB33" s="87"/>
      <c r="FC33" s="87"/>
      <c r="FD33" s="87"/>
      <c r="FE33" s="87"/>
      <c r="FF33" s="87"/>
      <c r="FG33" s="87"/>
      <c r="FH33" s="87"/>
      <c r="FI33" s="87"/>
      <c r="FJ33" s="87"/>
      <c r="FK33" s="87"/>
      <c r="FL33" s="87"/>
      <c r="FM33" s="87"/>
      <c r="FN33" s="87"/>
      <c r="FO33" s="87"/>
      <c r="FP33" s="87"/>
      <c r="FQ33" s="87"/>
      <c r="FR33" s="87"/>
      <c r="FS33" s="87"/>
      <c r="FT33" s="87"/>
      <c r="FU33" s="87"/>
      <c r="FV33" s="87"/>
      <c r="FW33" s="87"/>
      <c r="FX33" s="87"/>
      <c r="FY33" s="87"/>
      <c r="FZ33" s="87"/>
      <c r="GA33" s="87"/>
      <c r="GB33" s="87"/>
      <c r="GC33" s="87"/>
      <c r="GD33" s="87"/>
      <c r="GE33" s="87"/>
      <c r="GF33" s="87"/>
      <c r="GG33" s="87"/>
      <c r="GH33" s="87"/>
      <c r="GI33" s="87"/>
      <c r="GJ33" s="87"/>
      <c r="GK33" s="87"/>
      <c r="GL33" s="87"/>
      <c r="GM33" s="87"/>
      <c r="GN33" s="87"/>
      <c r="GO33" s="87"/>
      <c r="GP33" s="87"/>
      <c r="GQ33" s="87"/>
      <c r="GR33" s="87"/>
      <c r="GS33" s="87"/>
      <c r="GT33" s="87"/>
      <c r="GU33" s="87"/>
      <c r="GV33" s="87"/>
      <c r="GW33" s="87"/>
      <c r="GX33" s="87"/>
      <c r="GY33" s="87"/>
      <c r="GZ33" s="87"/>
      <c r="HA33" s="87"/>
      <c r="HB33" s="87"/>
      <c r="HC33" s="87"/>
      <c r="HD33" s="87"/>
      <c r="HE33" s="87"/>
      <c r="HF33" s="87"/>
      <c r="HG33" s="87"/>
      <c r="HH33" s="87"/>
      <c r="HI33" s="87"/>
      <c r="HJ33" s="87"/>
      <c r="HK33" s="87"/>
      <c r="HL33" s="87"/>
      <c r="HM33" s="87"/>
      <c r="HN33" s="87"/>
      <c r="HO33" s="87"/>
      <c r="HP33" s="87"/>
      <c r="HQ33" s="87"/>
      <c r="HR33" s="87"/>
      <c r="HS33" s="87"/>
      <c r="HT33" s="87"/>
      <c r="HU33" s="87"/>
      <c r="HV33" s="87"/>
      <c r="HW33" s="87"/>
      <c r="HX33" s="87"/>
      <c r="HY33" s="87"/>
      <c r="HZ33" s="87"/>
      <c r="IA33" s="87"/>
      <c r="IB33" s="87"/>
      <c r="IC33" s="87"/>
      <c r="ID33" s="87"/>
      <c r="IE33" s="87"/>
      <c r="IF33" s="87"/>
      <c r="IG33" s="87"/>
      <c r="IH33" s="87"/>
      <c r="II33" s="87"/>
      <c r="IJ33" s="87"/>
      <c r="IK33" s="87"/>
      <c r="IL33" s="87"/>
      <c r="IM33" s="87"/>
      <c r="IN33" s="87"/>
      <c r="IO33" s="87"/>
      <c r="IP33" s="87"/>
      <c r="IQ33" s="87"/>
      <c r="IR33" s="87"/>
      <c r="IS33" s="87"/>
      <c r="IT33" s="87"/>
      <c r="IU33" s="87"/>
      <c r="IV33" s="87"/>
      <c r="IW33" s="87"/>
    </row>
    <row r="34" customFormat="false" ht="12.75" hidden="false" customHeight="false" outlineLevel="0" collapsed="false">
      <c r="A34" s="205"/>
      <c r="B34" s="97"/>
      <c r="C34" s="97"/>
      <c r="D34" s="186"/>
      <c r="E34" s="38"/>
      <c r="F34" s="212"/>
      <c r="G34" s="38"/>
      <c r="H34" s="38"/>
      <c r="I34" s="88" t="s">
        <v>130</v>
      </c>
      <c r="J34" s="38" t="s">
        <v>308</v>
      </c>
      <c r="K34" s="89"/>
      <c r="L34" s="89" t="s">
        <v>472</v>
      </c>
      <c r="M34" s="39" t="s">
        <v>284</v>
      </c>
      <c r="N34" s="39" t="s">
        <v>308</v>
      </c>
      <c r="O34" s="35" t="s">
        <v>307</v>
      </c>
      <c r="P34" s="127"/>
      <c r="Q34" s="127"/>
      <c r="R34" s="127"/>
      <c r="S34" s="213" t="n">
        <v>173</v>
      </c>
      <c r="T34" s="127" t="s">
        <v>288</v>
      </c>
      <c r="U34" s="55" t="n">
        <f aca="false">IF($T34="USD",+$S34,VLOOKUP($T34,$T$1:$U$5,2)*$S34)</f>
        <v>173</v>
      </c>
      <c r="V34" s="214" t="n">
        <v>37228</v>
      </c>
      <c r="X34" s="215"/>
      <c r="Y34" s="217"/>
      <c r="Z34" s="94"/>
      <c r="AA34" s="219"/>
      <c r="AB34" s="219"/>
      <c r="AC34" s="219"/>
      <c r="AD34" s="211"/>
      <c r="AE34" s="211"/>
      <c r="AF34" s="87"/>
      <c r="AG34" s="87"/>
      <c r="AH34" s="87"/>
      <c r="AI34" s="87" t="n">
        <f aca="false">IF($V34&gt;AH$6,IF($V34&lt;=AI$6,$U34,0),0)</f>
        <v>0</v>
      </c>
      <c r="AJ34" s="87" t="n">
        <f aca="false">IF(AND($V34&gt;AI$6,$V34&lt;=AJ$6),+$U34,0)</f>
        <v>0</v>
      </c>
      <c r="AK34" s="87" t="n">
        <f aca="false">IF(AND($V34&gt;AJ$6,$V34&lt;=AK$6),+$U34,0)</f>
        <v>0</v>
      </c>
      <c r="AL34" s="87" t="n">
        <f aca="false">IF(AND($V34&gt;AK$6,$V34&lt;=AL$6),+$U34,0)</f>
        <v>0</v>
      </c>
      <c r="AM34" s="87" t="n">
        <f aca="false">IF(AND($V34&gt;AL$6,$V34&lt;=AM$6),+$U34,0)</f>
        <v>0</v>
      </c>
      <c r="AN34" s="87" t="n">
        <f aca="false">IF(AND($V34&gt;AM$6,$V34&lt;=AN$6),+$U34,0)</f>
        <v>0</v>
      </c>
      <c r="AO34" s="87" t="n">
        <f aca="false">IF(AND($V34&gt;AN$6,$V34&lt;=AO$6),+$U34,0)</f>
        <v>0</v>
      </c>
      <c r="AP34" s="87" t="n">
        <f aca="false">IF(AND($V34&gt;AO$6,$V34&lt;=AP$6),+$U34,0)</f>
        <v>0</v>
      </c>
      <c r="AQ34" s="87" t="n">
        <f aca="false">IF(AND($V34&gt;AP$6,$V34&lt;=AQ$6),+$U34,0)</f>
        <v>0</v>
      </c>
      <c r="AR34" s="87" t="n">
        <f aca="false">IF(AND($V34&gt;AQ$6,$V34&lt;=AR$6),+$U34,0)</f>
        <v>0</v>
      </c>
      <c r="AS34" s="87" t="n">
        <f aca="false">IF(AND($V34&gt;AR$6,$V34&lt;=AS$6),+$U34,0)</f>
        <v>0</v>
      </c>
      <c r="AT34" s="87" t="n">
        <f aca="false">IF(AND($V34&gt;AS$6,$V34&lt;=AT$6),+$U34,0)</f>
        <v>0</v>
      </c>
      <c r="AU34" s="87" t="n">
        <f aca="false">IF(AND($V34&gt;AT$6,$V34&lt;=AU$6),+$U34,0)</f>
        <v>0</v>
      </c>
      <c r="AV34" s="87" t="n">
        <f aca="false">IF(AND($V34&gt;AU$6,$V34&lt;=AV$6),+$U34,0)</f>
        <v>0</v>
      </c>
      <c r="AW34" s="87" t="n">
        <f aca="false">IF(AND($V34&gt;AV$6,$V34&lt;=AW$6),+$U34,0)</f>
        <v>0</v>
      </c>
      <c r="AX34" s="87" t="n">
        <f aca="false">IF(AND($V34&gt;AW$6,$V34&lt;=AX$6),+$U34,0)</f>
        <v>0</v>
      </c>
      <c r="AY34" s="87" t="n">
        <f aca="false">IF(AND($V34&gt;AX$6,$V34&lt;=AY$6),+$U34,0)</f>
        <v>0</v>
      </c>
      <c r="AZ34" s="87" t="n">
        <f aca="false">IF(AND($V34&gt;AY$6,$V34&lt;=AZ$6),+$U34,0)</f>
        <v>0</v>
      </c>
      <c r="BA34" s="87" t="n">
        <f aca="false">IF(AND($V34&gt;AZ$6,$V34&lt;=BA$6),+$U34,0)</f>
        <v>0</v>
      </c>
      <c r="BB34" s="87" t="n">
        <f aca="false">IF(AND($V34&gt;BA$6,$V34&lt;=BB$6),+$U34,0)</f>
        <v>0</v>
      </c>
      <c r="BC34" s="87" t="n">
        <f aca="false">IF(AND($V34&gt;BB$6,$V34&lt;=BC$6),+$U34,0)</f>
        <v>0</v>
      </c>
      <c r="BD34" s="87" t="n">
        <f aca="false">IF(AND($V34&gt;BC$6,$V34&lt;=BD$6),+$U34,0)</f>
        <v>0</v>
      </c>
      <c r="BE34" s="87" t="n">
        <f aca="false">IF(AND($V34&gt;BD$6,$V34&lt;=BE$6),+$U34,0)</f>
        <v>0</v>
      </c>
      <c r="BF34" s="87" t="n">
        <f aca="false">IF(AND($V34&gt;BE$6,$V34&lt;=BF$6),+$U34,0)</f>
        <v>0</v>
      </c>
      <c r="BG34" s="87" t="n">
        <f aca="false">IF(AND($V34&gt;BF$6,$V34&lt;=BG$6),+$U34,0)</f>
        <v>0</v>
      </c>
      <c r="BH34" s="87" t="n">
        <f aca="false">IF(AND($V34&gt;BG$6,$V34&lt;=BH$6),+$U34,0)</f>
        <v>0</v>
      </c>
      <c r="BI34" s="87" t="n">
        <f aca="false">IF(AND($V34&gt;BH$6,$V34&lt;=BI$6),+$U34,0)</f>
        <v>0</v>
      </c>
      <c r="BJ34" s="87" t="n">
        <f aca="false">IF(AND($V34&gt;BI$6,$V34&lt;=BJ$6),+$U34,0)</f>
        <v>0</v>
      </c>
      <c r="BK34" s="87" t="n">
        <f aca="false">IF(AND($V34&gt;BJ$6,$V34&lt;=BK$6),+$U34,0)</f>
        <v>0</v>
      </c>
      <c r="BL34" s="87" t="n">
        <f aca="false">IF(AND($V34&gt;BK$6,$V34&lt;=BL$6),+$U34,0)</f>
        <v>0</v>
      </c>
      <c r="BM34" s="87" t="n">
        <f aca="false">IF(AND($V34&gt;BL$6,$V34&lt;=BM$6),+$U34,0)</f>
        <v>0</v>
      </c>
      <c r="BN34" s="87" t="n">
        <f aca="false">IF(AND($V34&gt;BM$6,$V34&lt;=BN$6),+$U34,0)</f>
        <v>0</v>
      </c>
      <c r="BO34" s="87" t="n">
        <f aca="false">IF(AND($V34&gt;BN$6,$V34&lt;=BO$6),+$U34,0)</f>
        <v>0</v>
      </c>
      <c r="BP34" s="87" t="n">
        <f aca="false">IF(AND($V34&gt;BO$6,$V34&lt;=BP$6),+$U34,0)</f>
        <v>0</v>
      </c>
      <c r="BQ34" s="87" t="n">
        <f aca="false">IF(AND($V34&gt;BP$6,$V34&lt;=BQ$6),+$U34,0)</f>
        <v>0</v>
      </c>
      <c r="BR34" s="87" t="n">
        <f aca="false">IF(AND($V34&gt;BQ$6,$V34&lt;=BR$6),+$U34,0)</f>
        <v>0</v>
      </c>
      <c r="BS34" s="87" t="n">
        <f aca="false">IF(AND($V34&gt;BR$6,$V34&lt;=BS$6),+$U34,0)</f>
        <v>0</v>
      </c>
      <c r="BT34" s="87" t="n">
        <f aca="false">IF(AND($V34&gt;BS$6,$V34&lt;=BT$6),+$U34,0)</f>
        <v>0</v>
      </c>
      <c r="BU34" s="87" t="n">
        <f aca="false">IF(AND($V34&gt;BT$6,$V34&lt;=BU$6),+$U34,0)</f>
        <v>0</v>
      </c>
      <c r="BV34" s="87" t="n">
        <f aca="false">IF(AND($V34&gt;BU$6,$V34&lt;=BV$6),+$U34,0)</f>
        <v>0</v>
      </c>
      <c r="BW34" s="87" t="n">
        <f aca="false">IF(AND($V34&gt;BV$6,$V34&lt;=BW$6),+$U34,0)</f>
        <v>0</v>
      </c>
      <c r="BX34" s="87" t="n">
        <f aca="false">IF(AND($V34&gt;BW$6,$V34&lt;=BX$6),+$U34,0)</f>
        <v>0</v>
      </c>
      <c r="BY34" s="87" t="n">
        <f aca="false">IF(AND($V34&gt;BX$6,$V34&lt;=BY$6),+$U34,0)</f>
        <v>0</v>
      </c>
      <c r="BZ34" s="87" t="n">
        <f aca="false">IF(AND($V34&gt;BY$6,$V34&lt;=BZ$6),+$U34,0)</f>
        <v>0</v>
      </c>
      <c r="CA34" s="87" t="n">
        <f aca="false">IF(AND($V34&gt;BZ$6,$V34&lt;=CA$6),+$U34,0)</f>
        <v>0</v>
      </c>
      <c r="CB34" s="87" t="n">
        <f aca="false">IF(AND($V34&gt;CA$6,$V34&lt;=CB$6),+$U34,0)</f>
        <v>0</v>
      </c>
      <c r="CC34" s="87" t="n">
        <f aca="false">IF(AND($V34&gt;CB$6,$V34&lt;=CC$6),+$U34,0)</f>
        <v>0</v>
      </c>
      <c r="CD34" s="87" t="n">
        <f aca="false">IF(AND($V34&gt;CC$6,$V34&lt;=CD$6),+$U34,0)</f>
        <v>0</v>
      </c>
      <c r="CE34" s="87" t="n">
        <f aca="false">IF(AND($V34&gt;CD$6,$V34&lt;=CE$6),+$U34,0)</f>
        <v>0</v>
      </c>
      <c r="CF34" s="87" t="n">
        <f aca="false">IF(AND($V34&gt;CE$6,$V34&lt;=CF$6),+$U34,0)</f>
        <v>0</v>
      </c>
      <c r="CG34" s="87" t="n">
        <f aca="false">IF(AND($V34&gt;CF$6,$V34&lt;=CG$6),+$U34,0)</f>
        <v>0</v>
      </c>
      <c r="CH34" s="87" t="n">
        <f aca="false">IF(AND($V34&gt;CG$6,$V34&lt;=CH$6),+$U34,0)</f>
        <v>0</v>
      </c>
      <c r="CI34" s="87" t="n">
        <f aca="false">IF(AND($V34&gt;CH$6,$V34&lt;=CI$6),+$U34,0)</f>
        <v>0</v>
      </c>
      <c r="CJ34" s="87" t="n">
        <f aca="false">IF(AND($V34&gt;CI$6,$V34&lt;=CJ$6),+$U34,0)</f>
        <v>0</v>
      </c>
      <c r="CK34" s="87" t="n">
        <f aca="false">IF(AND($V34&gt;CJ$6,$V34&lt;=CK$6),+$U34,0)</f>
        <v>0</v>
      </c>
      <c r="CL34" s="87" t="n">
        <f aca="false">IF(AND($V34&gt;CK$6,$V34&lt;=CL$6),+$U34,0)</f>
        <v>0</v>
      </c>
      <c r="CM34" s="87" t="n">
        <f aca="false">IF(AND($V34&gt;CL$6,$V34&lt;=CM$6),+$U34,0)</f>
        <v>0</v>
      </c>
      <c r="CN34" s="87" t="n">
        <f aca="false">IF(AND($V34&gt;CM$6,$V34&lt;=CN$6),+$U34,0)</f>
        <v>0</v>
      </c>
      <c r="CO34" s="87" t="n">
        <f aca="false">IF(AND($V34&gt;CN$6,$V34&lt;=CO$6),+$U34,0)</f>
        <v>0</v>
      </c>
      <c r="CP34" s="87" t="n">
        <f aca="false">IF(AND($V34&gt;CO$6,$V34&lt;=CP$6),+$U34,0)</f>
        <v>0</v>
      </c>
      <c r="CQ34" s="87" t="n">
        <f aca="false">IF(AND($V34&gt;CP$6,$V34&lt;=CQ$6),+$U34,0)</f>
        <v>0</v>
      </c>
      <c r="CR34" s="87" t="n">
        <f aca="false">IF(AND($V34&gt;CQ$6,$V34&lt;=CR$6),+$U34,0)</f>
        <v>0</v>
      </c>
      <c r="CS34" s="87" t="n">
        <f aca="false">IF(AND($V34&gt;CR$6,$V34&lt;=CS$6),+$U34,0)</f>
        <v>0</v>
      </c>
      <c r="CT34" s="87" t="n">
        <f aca="false">IF(AND($V34&gt;CS$6,$V34&lt;=CT$6),+$U34,0)</f>
        <v>0</v>
      </c>
      <c r="CU34" s="87" t="n">
        <f aca="false">IF(AND($V34&gt;CT$6,$V34&lt;=CU$6),+$U34,0)</f>
        <v>0</v>
      </c>
      <c r="CV34" s="87" t="n">
        <f aca="false">IF(AND($V34&gt;CU$6,$V34&lt;=CV$6),+$U34,0)</f>
        <v>0</v>
      </c>
      <c r="CW34" s="87" t="n">
        <f aca="false">IF(AND($V34&gt;CV$6,$V34&lt;=CW$6),+$U34,0)</f>
        <v>0</v>
      </c>
      <c r="CX34" s="87" t="n">
        <f aca="false">IF(AND($V34&gt;CW$6,$V34&lt;=CX$6),+$U34,0)</f>
        <v>0</v>
      </c>
      <c r="CY34" s="87" t="n">
        <f aca="false">IF(AND($V34&gt;CX$6,$V34&lt;=CY$6),+$U34,0)</f>
        <v>0</v>
      </c>
      <c r="CZ34" s="87" t="n">
        <f aca="false">IF(AND($V34&gt;CY$6,$V34&lt;=CZ$6),+$U34,0)</f>
        <v>0</v>
      </c>
      <c r="DA34" s="87" t="n">
        <f aca="false">IF(AND($V34&gt;CZ$6,$V34&lt;=DA$6),+$U34,0)</f>
        <v>0</v>
      </c>
      <c r="DB34" s="87" t="n">
        <f aca="false">IF(AND($V34&gt;DA$6,$V34&lt;=DB$6),+$U34,0)</f>
        <v>0</v>
      </c>
      <c r="DC34" s="87" t="n">
        <f aca="false">IF(AND($V34&gt;DB$6,$V34&lt;=DC$6),+$U34,0)</f>
        <v>0</v>
      </c>
      <c r="DD34" s="87" t="n">
        <f aca="false">IF(AND($V34&gt;DC$6,$V34&lt;=DD$6),+$U34,0)</f>
        <v>0</v>
      </c>
      <c r="DE34" s="87" t="n">
        <f aca="false">IF(AND($V34&gt;DD$6,$V34&lt;=DE$6),+$U34,0)</f>
        <v>0</v>
      </c>
      <c r="DF34" s="87" t="n">
        <f aca="false">IF(AND($V34&gt;DE$6,$V34&lt;=DF$6),+$U34,0)</f>
        <v>0</v>
      </c>
      <c r="DG34" s="87" t="n">
        <f aca="false">IF(AND($V34&gt;DF$6,$V34&lt;=DG$6),+$U34,0)</f>
        <v>0</v>
      </c>
      <c r="DH34" s="87" t="n">
        <f aca="false">IF(AND($V34&gt;DG$6,$V34&lt;=DH$6),+$U34,0)</f>
        <v>0</v>
      </c>
      <c r="DI34" s="87" t="n">
        <f aca="false">IF(AND($V34&gt;DH$6,$V34&lt;=DI$6),+$U34,0)</f>
        <v>0</v>
      </c>
      <c r="DJ34" s="87" t="n">
        <f aca="false">IF(AND($V34&gt;DI$6,$V34&lt;=DJ$6),+$U34,0)</f>
        <v>0</v>
      </c>
      <c r="DK34" s="87" t="n">
        <f aca="false">IF(AND($V34&gt;DJ$6,$V34&lt;=DK$6),+$U34,0)</f>
        <v>0</v>
      </c>
      <c r="DL34" s="87" t="n">
        <f aca="false">IF(AND($V34&gt;DK$6,$V34&lt;=DL$6),+$U34,0)</f>
        <v>0</v>
      </c>
      <c r="DM34" s="87" t="n">
        <f aca="false">IF(AND($V34&gt;DL$6,$V34&lt;=DM$6),+$U34,0)</f>
        <v>0</v>
      </c>
      <c r="DN34" s="87" t="n">
        <f aca="false">IF(AND($V34&gt;DM$6,$V34&lt;=DN$6),+$U34,0)</f>
        <v>0</v>
      </c>
      <c r="DO34" s="87" t="n">
        <f aca="false">IF(AND($V34&gt;DN$6,$V34&lt;=DO$6),+$U34,0)</f>
        <v>0</v>
      </c>
      <c r="DP34" s="87" t="n">
        <f aca="false">IF(AND($V34&gt;DO$6,$V34&lt;=DP$6),+$U34,0)</f>
        <v>0</v>
      </c>
      <c r="DQ34" s="87" t="n">
        <f aca="false">IF(AND($V34&gt;DP$6,$V34&lt;=DQ$6),+$U34,0)</f>
        <v>0</v>
      </c>
      <c r="DR34" s="87" t="n">
        <f aca="false">IF(AND($V34&gt;DQ$6,$V34&lt;=DR$6),+$U34,0)</f>
        <v>0</v>
      </c>
      <c r="DS34" s="87" t="n">
        <f aca="false">IF(AND($V34&gt;DR$6,$V34&lt;=DS$6),+$U34,0)</f>
        <v>0</v>
      </c>
      <c r="DT34" s="87" t="n">
        <f aca="false">IF(AND($V34&gt;DS$6,$V34&lt;=DT$6),+$U34,0)</f>
        <v>0</v>
      </c>
      <c r="DU34" s="87" t="n">
        <f aca="false">IF(AND($V34&gt;DT$6,$V34&lt;=DU$6),+$U34,0)</f>
        <v>0</v>
      </c>
      <c r="DV34" s="87" t="n">
        <f aca="false">IF(AND($V34&gt;DU$6,$V34&lt;=DV$6),+$U34,0)</f>
        <v>0</v>
      </c>
      <c r="DW34" s="87" t="n">
        <f aca="false">IF(AND($V34&gt;DV$6,$V34&lt;=DW$6),+$U34,0)</f>
        <v>0</v>
      </c>
      <c r="DX34" s="87" t="n">
        <f aca="false">IF(AND($V34&gt;DW$6,$V34&lt;=DX$6),+$U34,0)</f>
        <v>0</v>
      </c>
      <c r="DY34" s="87" t="n">
        <f aca="false">IF(AND($V34&gt;DX$6,$V34&lt;=DY$6),+$U34,0)</f>
        <v>0</v>
      </c>
      <c r="DZ34" s="87" t="n">
        <f aca="false">IF(AND($V34&gt;DY$6,$V34&lt;=DZ$6),+$U34,0)</f>
        <v>0</v>
      </c>
      <c r="EA34" s="87" t="n">
        <f aca="false">IF(AND($V34&gt;DZ$6,$V34&lt;=EA$6),+$U34,0)</f>
        <v>0</v>
      </c>
      <c r="EB34" s="87" t="n">
        <f aca="false">IF(AND($V34&gt;EA$6,$V34&lt;=EB$6),+$U34,0)</f>
        <v>0</v>
      </c>
      <c r="EC34" s="87" t="n">
        <f aca="false">IF(AND($V34&gt;EB$6,$V34&lt;=EC$6),+$U34,0)</f>
        <v>0</v>
      </c>
      <c r="ED34" s="87" t="n">
        <f aca="false">IF(AND($V34&gt;EC$6,$V34&lt;=ED$6),+$U34,0)</f>
        <v>0</v>
      </c>
      <c r="EE34" s="87" t="n">
        <f aca="false">IF(AND($V34&gt;ED$6,$V34&lt;=EE$6),+$U34,0)</f>
        <v>0</v>
      </c>
      <c r="EF34" s="87" t="n">
        <f aca="false">IF(AND($V34&gt;EE$6,$V34&lt;=EF$6),+$U34,0)</f>
        <v>0</v>
      </c>
      <c r="EG34" s="87" t="n">
        <f aca="false">IF(AND($V34&gt;EF$6,$V34&lt;=EG$6),+$U34,0)</f>
        <v>0</v>
      </c>
      <c r="EH34" s="87" t="n">
        <f aca="false">IF(AND($V34&gt;EG$6,$V34&lt;=EH$6),+$U34,0)</f>
        <v>0</v>
      </c>
      <c r="EI34" s="87" t="n">
        <f aca="false">IF(AND($V34&gt;EH$6,$V34&lt;=EI$6),+$U34,0)</f>
        <v>0</v>
      </c>
      <c r="EJ34" s="87" t="n">
        <f aca="false">IF(AND($V34&gt;EI$6,$V34&lt;=EJ$6),+$U34,0)</f>
        <v>0</v>
      </c>
      <c r="EK34" s="87" t="n">
        <f aca="false">IF(AND($V34&gt;EJ$6,$V34&lt;=EK$6),+$U34,0)</f>
        <v>0</v>
      </c>
      <c r="EL34" s="87" t="n">
        <f aca="false">IF(AND($V34&gt;EK$6,$V34&lt;=EL$6),+$U34,0)</f>
        <v>0</v>
      </c>
      <c r="EM34" s="87" t="n">
        <f aca="false">IF(AND($V34&gt;EL$6,$V34&lt;=EN$6),+$U34,0)</f>
        <v>0</v>
      </c>
      <c r="EN34" s="87"/>
      <c r="EO34" s="65"/>
      <c r="EP34" s="65"/>
      <c r="EQ34" s="87"/>
      <c r="ER34" s="87"/>
      <c r="ES34" s="87"/>
      <c r="ET34" s="87"/>
      <c r="EU34" s="87"/>
      <c r="EV34" s="87"/>
      <c r="EW34" s="87"/>
      <c r="EX34" s="87"/>
      <c r="EY34" s="87"/>
      <c r="EZ34" s="87"/>
      <c r="FA34" s="87"/>
      <c r="FB34" s="87"/>
      <c r="FC34" s="87"/>
      <c r="FD34" s="87"/>
      <c r="FE34" s="87"/>
      <c r="FF34" s="87"/>
      <c r="FG34" s="87"/>
      <c r="FH34" s="87"/>
      <c r="FI34" s="87"/>
      <c r="FJ34" s="87"/>
      <c r="FK34" s="87"/>
      <c r="FL34" s="87"/>
      <c r="FM34" s="87"/>
      <c r="FN34" s="87"/>
      <c r="FO34" s="87"/>
      <c r="FP34" s="87"/>
      <c r="FQ34" s="87"/>
      <c r="FR34" s="87"/>
      <c r="FS34" s="87"/>
      <c r="FT34" s="87"/>
      <c r="FU34" s="87"/>
      <c r="FV34" s="87"/>
      <c r="FW34" s="87"/>
      <c r="FX34" s="87"/>
      <c r="FY34" s="87"/>
      <c r="FZ34" s="87"/>
      <c r="GA34" s="87"/>
      <c r="GB34" s="87"/>
      <c r="GC34" s="87"/>
      <c r="GD34" s="87"/>
      <c r="GE34" s="87"/>
      <c r="GF34" s="87"/>
      <c r="GG34" s="87"/>
      <c r="GH34" s="87"/>
      <c r="GI34" s="87"/>
      <c r="GJ34" s="87"/>
      <c r="GK34" s="87"/>
      <c r="GL34" s="87"/>
      <c r="GM34" s="87"/>
      <c r="GN34" s="87"/>
      <c r="GO34" s="87"/>
      <c r="GP34" s="87"/>
      <c r="GQ34" s="87"/>
      <c r="GR34" s="87"/>
      <c r="GS34" s="87"/>
      <c r="GT34" s="87"/>
      <c r="GU34" s="87"/>
      <c r="GV34" s="87"/>
      <c r="GW34" s="87"/>
      <c r="GX34" s="87"/>
      <c r="GY34" s="87"/>
      <c r="GZ34" s="87"/>
      <c r="HA34" s="87"/>
      <c r="HB34" s="87"/>
      <c r="HC34" s="87"/>
      <c r="HD34" s="87"/>
      <c r="HE34" s="87"/>
      <c r="HF34" s="87"/>
      <c r="HG34" s="87"/>
      <c r="HH34" s="87"/>
      <c r="HI34" s="87"/>
      <c r="HJ34" s="87"/>
      <c r="HK34" s="87"/>
      <c r="HL34" s="87"/>
      <c r="HM34" s="87"/>
      <c r="HN34" s="87"/>
      <c r="HO34" s="87"/>
      <c r="HP34" s="87"/>
      <c r="HQ34" s="87"/>
      <c r="HR34" s="87"/>
      <c r="HS34" s="87"/>
      <c r="HT34" s="87"/>
      <c r="HU34" s="87"/>
      <c r="HV34" s="87"/>
      <c r="HW34" s="87"/>
      <c r="HX34" s="87"/>
      <c r="HY34" s="87"/>
      <c r="HZ34" s="87"/>
      <c r="IA34" s="87"/>
      <c r="IB34" s="87"/>
      <c r="IC34" s="87"/>
      <c r="ID34" s="87"/>
      <c r="IE34" s="87"/>
      <c r="IF34" s="87"/>
      <c r="IG34" s="87"/>
      <c r="IH34" s="87"/>
      <c r="II34" s="87"/>
      <c r="IJ34" s="87"/>
      <c r="IK34" s="87"/>
      <c r="IL34" s="87"/>
      <c r="IM34" s="87"/>
      <c r="IN34" s="87"/>
      <c r="IO34" s="87"/>
      <c r="IP34" s="87"/>
      <c r="IQ34" s="87"/>
      <c r="IR34" s="87"/>
      <c r="IS34" s="87"/>
      <c r="IT34" s="87"/>
      <c r="IU34" s="87"/>
      <c r="IV34" s="87"/>
      <c r="IW34" s="87"/>
    </row>
    <row r="35" customFormat="false" ht="12.75" hidden="false" customHeight="false" outlineLevel="0" collapsed="false">
      <c r="A35" s="205" t="n">
        <v>2.2</v>
      </c>
      <c r="B35" s="97" t="s">
        <v>260</v>
      </c>
      <c r="C35" s="97" t="s">
        <v>257</v>
      </c>
      <c r="D35" s="186" t="s">
        <v>280</v>
      </c>
      <c r="E35" s="37" t="s">
        <v>428</v>
      </c>
      <c r="F35" s="99" t="n">
        <v>37187</v>
      </c>
      <c r="G35" s="37"/>
      <c r="H35" s="37"/>
      <c r="I35" s="100" t="s">
        <v>127</v>
      </c>
      <c r="J35" s="37" t="s">
        <v>162</v>
      </c>
      <c r="L35" s="39" t="s">
        <v>473</v>
      </c>
      <c r="M35" s="39" t="s">
        <v>284</v>
      </c>
      <c r="N35" s="39" t="s">
        <v>474</v>
      </c>
      <c r="O35" s="35" t="s">
        <v>475</v>
      </c>
      <c r="P35" s="127" t="s">
        <v>287</v>
      </c>
      <c r="Q35" s="127"/>
      <c r="R35" s="127"/>
      <c r="S35" s="206" t="n">
        <v>310.149939</v>
      </c>
      <c r="T35" s="127" t="s">
        <v>288</v>
      </c>
      <c r="U35" s="55" t="n">
        <f aca="false">IF($T35="USD",+$S35,VLOOKUP($T35,$T$1:$U$5,2)*$S35)</f>
        <v>310.149939</v>
      </c>
      <c r="V35" s="108" t="n">
        <v>37447</v>
      </c>
      <c r="W35" s="55" t="n">
        <v>475</v>
      </c>
      <c r="Z35" s="207" t="n">
        <v>36977</v>
      </c>
      <c r="AA35" s="208" t="e">
        <f aca="false">SUM(#REF!)</f>
        <v>#REF!</v>
      </c>
      <c r="AB35" s="209"/>
      <c r="AC35" s="209" t="n">
        <f aca="false">0.0085/3</f>
        <v>0.00283333333333333</v>
      </c>
      <c r="AD35" s="210" t="e">
        <f aca="false">+AC35+AB35*#REF!+AA35*#REF!</f>
        <v>#REF!</v>
      </c>
      <c r="AE35" s="211"/>
      <c r="AF35" s="87"/>
      <c r="AG35" s="87"/>
      <c r="AH35" s="87"/>
      <c r="AI35" s="87" t="n">
        <f aca="false">IF($V35&gt;AH$6,IF($V35&lt;=AI$6,$U35,0),0)</f>
        <v>0</v>
      </c>
      <c r="AJ35" s="87" t="n">
        <f aca="false">IF(AND($V35&gt;AI$6,$V35&lt;=AJ$6),+$U35,0)</f>
        <v>0</v>
      </c>
      <c r="AK35" s="87" t="n">
        <f aca="false">IF(AND($V35&gt;AJ$6,$V35&lt;=AK$6),+$U35,0)</f>
        <v>0</v>
      </c>
      <c r="AL35" s="87" t="n">
        <f aca="false">IF(AND($V35&gt;AK$6,$V35&lt;=AL$6),+$U35,0)</f>
        <v>310.149939</v>
      </c>
      <c r="AM35" s="87" t="n">
        <f aca="false">IF(AND($V35&gt;AL$6,$V35&lt;=AM$6),+$U35,0)</f>
        <v>0</v>
      </c>
      <c r="AN35" s="87" t="n">
        <f aca="false">IF(AND($V35&gt;AM$6,$V35&lt;=AN$6),+$U35,0)</f>
        <v>0</v>
      </c>
      <c r="AO35" s="87" t="n">
        <f aca="false">IF(AND($V35&gt;AN$6,$V35&lt;=AO$6),+$U35,0)</f>
        <v>0</v>
      </c>
      <c r="AP35" s="87" t="n">
        <f aca="false">IF(AND($V35&gt;AO$6,$V35&lt;=AP$6),+$U35,0)</f>
        <v>0</v>
      </c>
      <c r="AQ35" s="87" t="n">
        <f aca="false">IF(AND($V35&gt;AP$6,$V35&lt;=AQ$6),+$U35,0)</f>
        <v>0</v>
      </c>
      <c r="AR35" s="87" t="n">
        <f aca="false">IF(AND($V35&gt;AQ$6,$V35&lt;=AR$6),+$U35,0)</f>
        <v>0</v>
      </c>
      <c r="AS35" s="87" t="n">
        <f aca="false">IF(AND($V35&gt;AR$6,$V35&lt;=AS$6),+$U35,0)</f>
        <v>0</v>
      </c>
      <c r="AT35" s="87" t="n">
        <f aca="false">IF(AND($V35&gt;AS$6,$V35&lt;=AT$6),+$U35,0)</f>
        <v>0</v>
      </c>
      <c r="AU35" s="87" t="n">
        <f aca="false">IF(AND($V35&gt;AT$6,$V35&lt;=AU$6),+$U35,0)</f>
        <v>0</v>
      </c>
      <c r="AV35" s="87" t="n">
        <f aca="false">IF(AND($V35&gt;AU$6,$V35&lt;=AV$6),+$U35,0)</f>
        <v>0</v>
      </c>
      <c r="AW35" s="87" t="n">
        <f aca="false">IF(AND($V35&gt;AV$6,$V35&lt;=AW$6),+$U35,0)</f>
        <v>0</v>
      </c>
      <c r="AX35" s="87" t="n">
        <f aca="false">IF(AND($V35&gt;AW$6,$V35&lt;=AX$6),+$U35,0)</f>
        <v>0</v>
      </c>
      <c r="AY35" s="87" t="n">
        <f aca="false">IF(AND($V35&gt;AX$6,$V35&lt;=AY$6),+$U35,0)</f>
        <v>0</v>
      </c>
      <c r="AZ35" s="87" t="n">
        <f aca="false">IF(AND($V35&gt;AY$6,$V35&lt;=AZ$6),+$U35,0)</f>
        <v>0</v>
      </c>
      <c r="BA35" s="87" t="n">
        <f aca="false">IF(AND($V35&gt;AZ$6,$V35&lt;=BA$6),+$U35,0)</f>
        <v>0</v>
      </c>
      <c r="BB35" s="87" t="n">
        <f aca="false">IF(AND($V35&gt;BA$6,$V35&lt;=BB$6),+$U35,0)</f>
        <v>0</v>
      </c>
      <c r="BC35" s="87" t="n">
        <f aca="false">IF(AND($V35&gt;BB$6,$V35&lt;=BC$6),+$U35,0)</f>
        <v>0</v>
      </c>
      <c r="BD35" s="87" t="n">
        <f aca="false">IF(AND($V35&gt;BC$6,$V35&lt;=BD$6),+$U35,0)</f>
        <v>0</v>
      </c>
      <c r="BE35" s="87" t="n">
        <f aca="false">IF(AND($V35&gt;BD$6,$V35&lt;=BE$6),+$U35,0)</f>
        <v>0</v>
      </c>
      <c r="BF35" s="87" t="n">
        <f aca="false">IF(AND($V35&gt;BE$6,$V35&lt;=BF$6),+$U35,0)</f>
        <v>0</v>
      </c>
      <c r="BG35" s="87" t="n">
        <f aca="false">IF(AND($V35&gt;BF$6,$V35&lt;=BG$6),+$U35,0)</f>
        <v>0</v>
      </c>
      <c r="BH35" s="87" t="n">
        <f aca="false">IF(AND($V35&gt;BG$6,$V35&lt;=BH$6),+$U35,0)</f>
        <v>0</v>
      </c>
      <c r="BI35" s="87" t="n">
        <f aca="false">IF(AND($V35&gt;BH$6,$V35&lt;=BI$6),+$U35,0)</f>
        <v>0</v>
      </c>
      <c r="BJ35" s="87" t="n">
        <f aca="false">IF(AND($V35&gt;BI$6,$V35&lt;=BJ$6),+$U35,0)</f>
        <v>0</v>
      </c>
      <c r="BK35" s="87" t="n">
        <f aca="false">IF(AND($V35&gt;BJ$6,$V35&lt;=BK$6),+$U35,0)</f>
        <v>0</v>
      </c>
      <c r="BL35" s="87" t="n">
        <f aca="false">IF(AND($V35&gt;BK$6,$V35&lt;=BL$6),+$U35,0)</f>
        <v>0</v>
      </c>
      <c r="BM35" s="87" t="n">
        <f aca="false">IF(AND($V35&gt;BL$6,$V35&lt;=BM$6),+$U35,0)</f>
        <v>0</v>
      </c>
      <c r="BN35" s="87" t="n">
        <f aca="false">IF(AND($V35&gt;BM$6,$V35&lt;=BN$6),+$U35,0)</f>
        <v>0</v>
      </c>
      <c r="BO35" s="87" t="n">
        <f aca="false">IF(AND($V35&gt;BN$6,$V35&lt;=BO$6),+$U35,0)</f>
        <v>0</v>
      </c>
      <c r="BP35" s="87" t="n">
        <f aca="false">IF(AND($V35&gt;BO$6,$V35&lt;=BP$6),+$U35,0)</f>
        <v>0</v>
      </c>
      <c r="BQ35" s="87" t="n">
        <f aca="false">IF(AND($V35&gt;BP$6,$V35&lt;=BQ$6),+$U35,0)</f>
        <v>0</v>
      </c>
      <c r="BR35" s="87" t="n">
        <f aca="false">IF(AND($V35&gt;BQ$6,$V35&lt;=BR$6),+$U35,0)</f>
        <v>0</v>
      </c>
      <c r="BS35" s="87" t="n">
        <f aca="false">IF(AND($V35&gt;BR$6,$V35&lt;=BS$6),+$U35,0)</f>
        <v>0</v>
      </c>
      <c r="BT35" s="87" t="n">
        <f aca="false">IF(AND($V35&gt;BS$6,$V35&lt;=BT$6),+$U35,0)</f>
        <v>0</v>
      </c>
      <c r="BU35" s="87" t="n">
        <f aca="false">IF(AND($V35&gt;BT$6,$V35&lt;=BU$6),+$U35,0)</f>
        <v>0</v>
      </c>
      <c r="BV35" s="87" t="n">
        <f aca="false">IF(AND($V35&gt;BU$6,$V35&lt;=BV$6),+$U35,0)</f>
        <v>0</v>
      </c>
      <c r="BW35" s="87" t="n">
        <f aca="false">IF(AND($V35&gt;BV$6,$V35&lt;=BW$6),+$U35,0)</f>
        <v>0</v>
      </c>
      <c r="BX35" s="87" t="n">
        <f aca="false">IF(AND($V35&gt;BW$6,$V35&lt;=BX$6),+$U35,0)</f>
        <v>0</v>
      </c>
      <c r="BY35" s="87" t="n">
        <f aca="false">IF(AND($V35&gt;BX$6,$V35&lt;=BY$6),+$U35,0)</f>
        <v>0</v>
      </c>
      <c r="BZ35" s="87" t="n">
        <f aca="false">IF(AND($V35&gt;BY$6,$V35&lt;=BZ$6),+$U35,0)</f>
        <v>0</v>
      </c>
      <c r="CA35" s="87" t="n">
        <f aca="false">IF(AND($V35&gt;BZ$6,$V35&lt;=CA$6),+$U35,0)</f>
        <v>0</v>
      </c>
      <c r="CB35" s="87" t="n">
        <f aca="false">IF(AND($V35&gt;CA$6,$V35&lt;=CB$6),+$U35,0)</f>
        <v>0</v>
      </c>
      <c r="CC35" s="87" t="n">
        <f aca="false">IF(AND($V35&gt;CB$6,$V35&lt;=CC$6),+$U35,0)</f>
        <v>0</v>
      </c>
      <c r="CD35" s="87" t="n">
        <f aca="false">IF(AND($V35&gt;CC$6,$V35&lt;=CD$6),+$U35,0)</f>
        <v>0</v>
      </c>
      <c r="CE35" s="87" t="n">
        <f aca="false">IF(AND($V35&gt;CD$6,$V35&lt;=CE$6),+$U35,0)</f>
        <v>0</v>
      </c>
      <c r="CF35" s="87" t="n">
        <f aca="false">IF(AND($V35&gt;CE$6,$V35&lt;=CF$6),+$U35,0)</f>
        <v>0</v>
      </c>
      <c r="CG35" s="87" t="n">
        <f aca="false">IF(AND($V35&gt;CF$6,$V35&lt;=CG$6),+$U35,0)</f>
        <v>0</v>
      </c>
      <c r="CH35" s="87" t="n">
        <f aca="false">IF(AND($V35&gt;CG$6,$V35&lt;=CH$6),+$U35,0)</f>
        <v>0</v>
      </c>
      <c r="CI35" s="87" t="n">
        <f aca="false">IF(AND($V35&gt;CH$6,$V35&lt;=CI$6),+$U35,0)</f>
        <v>0</v>
      </c>
      <c r="CJ35" s="87" t="n">
        <f aca="false">IF(AND($V35&gt;CI$6,$V35&lt;=CJ$6),+$U35,0)</f>
        <v>0</v>
      </c>
      <c r="CK35" s="87" t="n">
        <f aca="false">IF(AND($V35&gt;CJ$6,$V35&lt;=CK$6),+$U35,0)</f>
        <v>0</v>
      </c>
      <c r="CL35" s="87" t="n">
        <f aca="false">IF(AND($V35&gt;CK$6,$V35&lt;=CL$6),+$U35,0)</f>
        <v>0</v>
      </c>
      <c r="CM35" s="87" t="n">
        <f aca="false">IF(AND($V35&gt;CL$6,$V35&lt;=CM$6),+$U35,0)</f>
        <v>0</v>
      </c>
      <c r="CN35" s="87" t="n">
        <f aca="false">IF(AND($V35&gt;CM$6,$V35&lt;=CN$6),+$U35,0)</f>
        <v>0</v>
      </c>
      <c r="CO35" s="87" t="n">
        <f aca="false">IF(AND($V35&gt;CN$6,$V35&lt;=CO$6),+$U35,0)</f>
        <v>0</v>
      </c>
      <c r="CP35" s="87" t="n">
        <f aca="false">IF(AND($V35&gt;CO$6,$V35&lt;=CP$6),+$U35,0)</f>
        <v>0</v>
      </c>
      <c r="CQ35" s="87" t="n">
        <f aca="false">IF(AND($V35&gt;CP$6,$V35&lt;=CQ$6),+$U35,0)</f>
        <v>0</v>
      </c>
      <c r="CR35" s="87" t="n">
        <f aca="false">IF(AND($V35&gt;CQ$6,$V35&lt;=CR$6),+$U35,0)</f>
        <v>0</v>
      </c>
      <c r="CS35" s="87" t="n">
        <f aca="false">IF(AND($V35&gt;CR$6,$V35&lt;=CS$6),+$U35,0)</f>
        <v>0</v>
      </c>
      <c r="CT35" s="87" t="n">
        <f aca="false">IF(AND($V35&gt;CS$6,$V35&lt;=CT$6),+$U35,0)</f>
        <v>0</v>
      </c>
      <c r="CU35" s="87" t="n">
        <f aca="false">IF(AND($V35&gt;CT$6,$V35&lt;=CU$6),+$U35,0)</f>
        <v>0</v>
      </c>
      <c r="CV35" s="87" t="n">
        <f aca="false">IF(AND($V35&gt;CU$6,$V35&lt;=CV$6),+$U35,0)</f>
        <v>0</v>
      </c>
      <c r="CW35" s="87" t="n">
        <f aca="false">IF(AND($V35&gt;CV$6,$V35&lt;=CW$6),+$U35,0)</f>
        <v>0</v>
      </c>
      <c r="CX35" s="87" t="n">
        <f aca="false">IF(AND($V35&gt;CW$6,$V35&lt;=CX$6),+$U35,0)</f>
        <v>0</v>
      </c>
      <c r="CY35" s="87" t="n">
        <f aca="false">IF(AND($V35&gt;CX$6,$V35&lt;=CY$6),+$U35,0)</f>
        <v>0</v>
      </c>
      <c r="CZ35" s="87" t="n">
        <f aca="false">IF(AND($V35&gt;CY$6,$V35&lt;=CZ$6),+$U35,0)</f>
        <v>0</v>
      </c>
      <c r="DA35" s="87" t="n">
        <f aca="false">IF(AND($V35&gt;CZ$6,$V35&lt;=DA$6),+$U35,0)</f>
        <v>0</v>
      </c>
      <c r="DB35" s="87" t="n">
        <f aca="false">IF(AND($V35&gt;DA$6,$V35&lt;=DB$6),+$U35,0)</f>
        <v>0</v>
      </c>
      <c r="DC35" s="87" t="n">
        <f aca="false">IF(AND($V35&gt;DB$6,$V35&lt;=DC$6),+$U35,0)</f>
        <v>0</v>
      </c>
      <c r="DD35" s="87" t="n">
        <f aca="false">IF(AND($V35&gt;DC$6,$V35&lt;=DD$6),+$U35,0)</f>
        <v>0</v>
      </c>
      <c r="DE35" s="87" t="n">
        <f aca="false">IF(AND($V35&gt;DD$6,$V35&lt;=DE$6),+$U35,0)</f>
        <v>0</v>
      </c>
      <c r="DF35" s="87" t="n">
        <f aca="false">IF(AND($V35&gt;DE$6,$V35&lt;=DF$6),+$U35,0)</f>
        <v>0</v>
      </c>
      <c r="DG35" s="87" t="n">
        <f aca="false">IF(AND($V35&gt;DF$6,$V35&lt;=DG$6),+$U35,0)</f>
        <v>0</v>
      </c>
      <c r="DH35" s="87" t="n">
        <f aca="false">IF(AND($V35&gt;DG$6,$V35&lt;=DH$6),+$U35,0)</f>
        <v>0</v>
      </c>
      <c r="DI35" s="87" t="n">
        <f aca="false">IF(AND($V35&gt;DH$6,$V35&lt;=DI$6),+$U35,0)</f>
        <v>0</v>
      </c>
      <c r="DJ35" s="87" t="n">
        <f aca="false">IF(AND($V35&gt;DI$6,$V35&lt;=DJ$6),+$U35,0)</f>
        <v>0</v>
      </c>
      <c r="DK35" s="87" t="n">
        <f aca="false">IF(AND($V35&gt;DJ$6,$V35&lt;=DK$6),+$U35,0)</f>
        <v>0</v>
      </c>
      <c r="DL35" s="87" t="n">
        <f aca="false">IF(AND($V35&gt;DK$6,$V35&lt;=DL$6),+$U35,0)</f>
        <v>0</v>
      </c>
      <c r="DM35" s="87" t="n">
        <f aca="false">IF(AND($V35&gt;DL$6,$V35&lt;=DM$6),+$U35,0)</f>
        <v>0</v>
      </c>
      <c r="DN35" s="87" t="n">
        <f aca="false">IF(AND($V35&gt;DM$6,$V35&lt;=DN$6),+$U35,0)</f>
        <v>0</v>
      </c>
      <c r="DO35" s="87" t="n">
        <f aca="false">IF(AND($V35&gt;DN$6,$V35&lt;=DO$6),+$U35,0)</f>
        <v>0</v>
      </c>
      <c r="DP35" s="87" t="n">
        <f aca="false">IF(AND($V35&gt;DO$6,$V35&lt;=DP$6),+$U35,0)</f>
        <v>0</v>
      </c>
      <c r="DQ35" s="87" t="n">
        <f aca="false">IF(AND($V35&gt;DP$6,$V35&lt;=DQ$6),+$U35,0)</f>
        <v>0</v>
      </c>
      <c r="DR35" s="87" t="n">
        <f aca="false">IF(AND($V35&gt;DQ$6,$V35&lt;=DR$6),+$U35,0)</f>
        <v>0</v>
      </c>
      <c r="DS35" s="87" t="n">
        <f aca="false">IF(AND($V35&gt;DR$6,$V35&lt;=DS$6),+$U35,0)</f>
        <v>0</v>
      </c>
      <c r="DT35" s="87" t="n">
        <f aca="false">IF(AND($V35&gt;DS$6,$V35&lt;=DT$6),+$U35,0)</f>
        <v>0</v>
      </c>
      <c r="DU35" s="87" t="n">
        <f aca="false">IF(AND($V35&gt;DT$6,$V35&lt;=DU$6),+$U35,0)</f>
        <v>0</v>
      </c>
      <c r="DV35" s="87" t="n">
        <f aca="false">IF(AND($V35&gt;DU$6,$V35&lt;=DV$6),+$U35,0)</f>
        <v>0</v>
      </c>
      <c r="DW35" s="87" t="n">
        <f aca="false">IF(AND($V35&gt;DV$6,$V35&lt;=DW$6),+$U35,0)</f>
        <v>0</v>
      </c>
      <c r="DX35" s="87" t="n">
        <f aca="false">IF(AND($V35&gt;DW$6,$V35&lt;=DX$6),+$U35,0)</f>
        <v>0</v>
      </c>
      <c r="DY35" s="87" t="n">
        <f aca="false">IF(AND($V35&gt;DX$6,$V35&lt;=DY$6),+$U35,0)</f>
        <v>0</v>
      </c>
      <c r="DZ35" s="87" t="n">
        <f aca="false">IF(AND($V35&gt;DY$6,$V35&lt;=DZ$6),+$U35,0)</f>
        <v>0</v>
      </c>
      <c r="EA35" s="87" t="n">
        <f aca="false">IF(AND($V35&gt;DZ$6,$V35&lt;=EA$6),+$U35,0)</f>
        <v>0</v>
      </c>
      <c r="EB35" s="87" t="n">
        <f aca="false">IF(AND($V35&gt;EA$6,$V35&lt;=EB$6),+$U35,0)</f>
        <v>0</v>
      </c>
      <c r="EC35" s="87" t="n">
        <f aca="false">IF(AND($V35&gt;EB$6,$V35&lt;=EC$6),+$U35,0)</f>
        <v>0</v>
      </c>
      <c r="ED35" s="87" t="n">
        <f aca="false">IF(AND($V35&gt;EC$6,$V35&lt;=ED$6),+$U35,0)</f>
        <v>0</v>
      </c>
      <c r="EE35" s="87" t="n">
        <f aca="false">IF(AND($V35&gt;ED$6,$V35&lt;=EE$6),+$U35,0)</f>
        <v>0</v>
      </c>
      <c r="EF35" s="87" t="n">
        <f aca="false">IF(AND($V35&gt;EE$6,$V35&lt;=EF$6),+$U35,0)</f>
        <v>0</v>
      </c>
      <c r="EG35" s="87" t="n">
        <f aca="false">IF(AND($V35&gt;EF$6,$V35&lt;=EG$6),+$U35,0)</f>
        <v>0</v>
      </c>
      <c r="EH35" s="87" t="n">
        <f aca="false">IF(AND($V35&gt;EG$6,$V35&lt;=EH$6),+$U35,0)</f>
        <v>0</v>
      </c>
      <c r="EI35" s="87" t="n">
        <f aca="false">IF(AND($V35&gt;EH$6,$V35&lt;=EI$6),+$U35,0)</f>
        <v>0</v>
      </c>
      <c r="EJ35" s="87" t="n">
        <f aca="false">IF(AND($V35&gt;EI$6,$V35&lt;=EJ$6),+$U35,0)</f>
        <v>0</v>
      </c>
      <c r="EK35" s="87" t="n">
        <f aca="false">IF(AND($V35&gt;EJ$6,$V35&lt;=EK$6),+$U35,0)</f>
        <v>0</v>
      </c>
      <c r="EL35" s="87" t="n">
        <f aca="false">IF(AND($V35&gt;EK$6,$V35&lt;=EL$6),+$U35,0)</f>
        <v>0</v>
      </c>
      <c r="EM35" s="87" t="n">
        <f aca="false">IF(AND($V35&gt;EL$6,$V35&lt;=EN$6),+$U35,0)</f>
        <v>0</v>
      </c>
      <c r="EN35" s="87"/>
      <c r="EO35" s="65" t="n">
        <f aca="false">SUM($AI35:$EN35)</f>
        <v>310.149939</v>
      </c>
      <c r="EP35" s="65" t="n">
        <f aca="false">+EO35-U35</f>
        <v>0</v>
      </c>
      <c r="EQ35" s="87"/>
      <c r="ER35" s="87"/>
      <c r="ES35" s="87"/>
      <c r="ET35" s="87"/>
      <c r="EU35" s="87"/>
      <c r="EV35" s="87"/>
      <c r="EW35" s="87"/>
      <c r="EX35" s="87"/>
      <c r="EY35" s="87"/>
      <c r="EZ35" s="87"/>
      <c r="FA35" s="87"/>
      <c r="FB35" s="87"/>
      <c r="FC35" s="87"/>
      <c r="FD35" s="87"/>
      <c r="FE35" s="87"/>
      <c r="FF35" s="87"/>
      <c r="FG35" s="87"/>
      <c r="FH35" s="87"/>
      <c r="FI35" s="87"/>
      <c r="FJ35" s="87"/>
      <c r="FK35" s="87"/>
      <c r="FL35" s="87"/>
      <c r="FM35" s="87"/>
      <c r="FN35" s="87"/>
      <c r="FO35" s="87"/>
      <c r="FP35" s="87"/>
      <c r="FQ35" s="87"/>
      <c r="FR35" s="87"/>
      <c r="FS35" s="87"/>
      <c r="FT35" s="87"/>
      <c r="FU35" s="87"/>
      <c r="FV35" s="87"/>
      <c r="FW35" s="87"/>
      <c r="FX35" s="87"/>
      <c r="FY35" s="87"/>
      <c r="FZ35" s="87"/>
      <c r="GA35" s="87"/>
      <c r="GB35" s="87"/>
      <c r="GC35" s="87"/>
      <c r="GD35" s="87"/>
      <c r="GE35" s="87"/>
      <c r="GF35" s="87"/>
      <c r="GG35" s="87"/>
      <c r="GH35" s="87"/>
      <c r="GI35" s="87"/>
      <c r="GJ35" s="87"/>
      <c r="GK35" s="87"/>
      <c r="GL35" s="87"/>
      <c r="GM35" s="87"/>
      <c r="GN35" s="87"/>
      <c r="GO35" s="87"/>
      <c r="GP35" s="87"/>
      <c r="GQ35" s="87"/>
      <c r="GR35" s="87"/>
      <c r="GS35" s="87"/>
      <c r="GT35" s="87"/>
      <c r="GU35" s="87"/>
      <c r="GV35" s="87"/>
      <c r="GW35" s="87"/>
      <c r="GX35" s="87"/>
      <c r="GY35" s="87"/>
      <c r="GZ35" s="87"/>
      <c r="HA35" s="87"/>
      <c r="HB35" s="87"/>
      <c r="HC35" s="87"/>
      <c r="HD35" s="87"/>
      <c r="HE35" s="87"/>
      <c r="HF35" s="87"/>
      <c r="HG35" s="87"/>
      <c r="HH35" s="87"/>
      <c r="HI35" s="87"/>
      <c r="HJ35" s="87"/>
      <c r="HK35" s="87"/>
      <c r="HL35" s="87"/>
      <c r="HM35" s="87"/>
      <c r="HN35" s="87"/>
      <c r="HO35" s="87"/>
      <c r="HP35" s="87"/>
      <c r="HQ35" s="87"/>
      <c r="HR35" s="87"/>
      <c r="HS35" s="87"/>
      <c r="HT35" s="87"/>
      <c r="HU35" s="87"/>
      <c r="HV35" s="87"/>
      <c r="HW35" s="87"/>
      <c r="HX35" s="87"/>
      <c r="HY35" s="87"/>
      <c r="HZ35" s="87"/>
      <c r="IA35" s="87"/>
      <c r="IB35" s="87"/>
      <c r="IC35" s="87"/>
      <c r="ID35" s="87"/>
      <c r="IE35" s="87"/>
      <c r="IF35" s="87"/>
      <c r="IG35" s="87"/>
      <c r="IH35" s="87"/>
      <c r="II35" s="87"/>
      <c r="IJ35" s="87"/>
      <c r="IK35" s="87"/>
      <c r="IL35" s="87"/>
      <c r="IM35" s="87"/>
      <c r="IN35" s="87"/>
      <c r="IO35" s="87"/>
      <c r="IP35" s="87"/>
      <c r="IQ35" s="87"/>
      <c r="IR35" s="87"/>
      <c r="IS35" s="87"/>
      <c r="IT35" s="87"/>
      <c r="IU35" s="87"/>
      <c r="IV35" s="87"/>
      <c r="IW35" s="87"/>
    </row>
    <row r="36" customFormat="false" ht="12.75" hidden="false" customHeight="false" outlineLevel="0" collapsed="false">
      <c r="A36" s="205" t="n">
        <v>2.1</v>
      </c>
      <c r="B36" s="97" t="s">
        <v>260</v>
      </c>
      <c r="C36" s="97" t="s">
        <v>257</v>
      </c>
      <c r="D36" s="186" t="s">
        <v>295</v>
      </c>
      <c r="E36" s="37" t="s">
        <v>163</v>
      </c>
      <c r="F36" s="99" t="n">
        <v>37134</v>
      </c>
      <c r="G36" s="37" t="s">
        <v>476</v>
      </c>
      <c r="H36" s="37"/>
      <c r="I36" s="100" t="s">
        <v>127</v>
      </c>
      <c r="J36" s="37" t="s">
        <v>163</v>
      </c>
      <c r="L36" s="39" t="s">
        <v>477</v>
      </c>
      <c r="M36" s="39" t="s">
        <v>284</v>
      </c>
      <c r="O36" s="35" t="s">
        <v>478</v>
      </c>
      <c r="P36" s="127" t="s">
        <v>287</v>
      </c>
      <c r="Q36" s="127" t="s">
        <v>287</v>
      </c>
      <c r="R36" s="127" t="s">
        <v>287</v>
      </c>
      <c r="S36" s="206" t="n">
        <v>1400</v>
      </c>
      <c r="T36" s="127" t="s">
        <v>288</v>
      </c>
      <c r="U36" s="55" t="n">
        <f aca="false">IF($T36="USD",+$S36,VLOOKUP($T36,$T$1:$U$5,2)*$S36)</f>
        <v>1400</v>
      </c>
      <c r="V36" s="102" t="n">
        <v>37516</v>
      </c>
      <c r="Z36" s="164" t="n">
        <v>36804</v>
      </c>
      <c r="AA36" s="219" t="e">
        <f aca="false">SUM(#REF!)</f>
        <v>#REF!</v>
      </c>
      <c r="AB36" s="174"/>
      <c r="AC36" s="174" t="n">
        <v>0.00216444444444444</v>
      </c>
      <c r="AD36" s="211" t="e">
        <f aca="false">+AC36+AB36*#REF!+AA36*#REF!</f>
        <v>#REF!</v>
      </c>
      <c r="AE36" s="211"/>
      <c r="AI36" s="87" t="n">
        <f aca="false">IF($V36&gt;AH$6,IF($V36&lt;=AI$6,$U36,0),0)</f>
        <v>0</v>
      </c>
      <c r="AJ36" s="87" t="n">
        <f aca="false">IF(AND($V36&gt;AI$6,$V36&lt;=AJ$6),+$U36,0)</f>
        <v>0</v>
      </c>
      <c r="AK36" s="87" t="n">
        <f aca="false">IF(AND($V36&gt;AJ$6,$V36&lt;=AK$6),+$U36,0)</f>
        <v>0</v>
      </c>
      <c r="AL36" s="87" t="n">
        <f aca="false">IF(AND($V36&gt;AK$6,$V36&lt;=AL$6),+$U36,0)</f>
        <v>1400</v>
      </c>
      <c r="AM36" s="87" t="n">
        <f aca="false">IF(AND($V36&gt;AL$6,$V36&lt;=AM$6),+$U36,0)</f>
        <v>0</v>
      </c>
      <c r="AN36" s="87" t="n">
        <f aca="false">IF(AND($V36&gt;AM$6,$V36&lt;=AN$6),+$U36,0)</f>
        <v>0</v>
      </c>
      <c r="AO36" s="87" t="n">
        <f aca="false">IF(AND($V36&gt;AN$6,$V36&lt;=AO$6),+$U36,0)</f>
        <v>0</v>
      </c>
      <c r="AP36" s="87" t="n">
        <f aca="false">IF(AND($V36&gt;AO$6,$V36&lt;=AP$6),+$U36,0)</f>
        <v>0</v>
      </c>
      <c r="AQ36" s="87" t="n">
        <f aca="false">IF(AND($V36&gt;AP$6,$V36&lt;=AQ$6),+$U36,0)</f>
        <v>0</v>
      </c>
      <c r="AR36" s="87" t="n">
        <f aca="false">IF(AND($V36&gt;AQ$6,$V36&lt;=AR$6),+$U36,0)</f>
        <v>0</v>
      </c>
      <c r="AS36" s="87" t="n">
        <f aca="false">IF(AND($V36&gt;AR$6,$V36&lt;=AS$6),+$U36,0)</f>
        <v>0</v>
      </c>
      <c r="AT36" s="87" t="n">
        <f aca="false">IF(AND($V36&gt;AS$6,$V36&lt;=AT$6),+$U36,0)</f>
        <v>0</v>
      </c>
      <c r="AU36" s="87" t="n">
        <f aca="false">IF(AND($V36&gt;AT$6,$V36&lt;=AU$6),+$U36,0)</f>
        <v>0</v>
      </c>
      <c r="AV36" s="87" t="n">
        <f aca="false">IF(AND($V36&gt;AU$6,$V36&lt;=AV$6),+$U36,0)</f>
        <v>0</v>
      </c>
      <c r="AW36" s="87" t="n">
        <f aca="false">IF(AND($V36&gt;AV$6,$V36&lt;=AW$6),+$U36,0)</f>
        <v>0</v>
      </c>
      <c r="AX36" s="87" t="n">
        <f aca="false">IF(AND($V36&gt;AW$6,$V36&lt;=AX$6),+$U36,0)</f>
        <v>0</v>
      </c>
      <c r="AY36" s="87" t="n">
        <f aca="false">IF(AND($V36&gt;AX$6,$V36&lt;=AY$6),+$U36,0)</f>
        <v>0</v>
      </c>
      <c r="AZ36" s="87" t="n">
        <f aca="false">IF(AND($V36&gt;AY$6,$V36&lt;=AZ$6),+$U36,0)</f>
        <v>0</v>
      </c>
      <c r="BA36" s="87" t="n">
        <f aca="false">IF(AND($V36&gt;AZ$6,$V36&lt;=BA$6),+$U36,0)</f>
        <v>0</v>
      </c>
      <c r="BB36" s="87" t="n">
        <f aca="false">IF(AND($V36&gt;BA$6,$V36&lt;=BB$6),+$U36,0)</f>
        <v>0</v>
      </c>
      <c r="BC36" s="87" t="n">
        <f aca="false">IF(AND($V36&gt;BB$6,$V36&lt;=BC$6),+$U36,0)</f>
        <v>0</v>
      </c>
      <c r="BD36" s="87" t="n">
        <f aca="false">IF(AND($V36&gt;BC$6,$V36&lt;=BD$6),+$U36,0)</f>
        <v>0</v>
      </c>
      <c r="BE36" s="87" t="n">
        <f aca="false">IF(AND($V36&gt;BD$6,$V36&lt;=BE$6),+$U36,0)</f>
        <v>0</v>
      </c>
      <c r="BF36" s="87" t="n">
        <f aca="false">IF(AND($V36&gt;BE$6,$V36&lt;=BF$6),+$U36,0)</f>
        <v>0</v>
      </c>
      <c r="BG36" s="87" t="n">
        <f aca="false">IF(AND($V36&gt;BF$6,$V36&lt;=BG$6),+$U36,0)</f>
        <v>0</v>
      </c>
      <c r="BH36" s="87" t="n">
        <f aca="false">IF(AND($V36&gt;BG$6,$V36&lt;=BH$6),+$U36,0)</f>
        <v>0</v>
      </c>
      <c r="BI36" s="87" t="n">
        <f aca="false">IF(AND($V36&gt;BH$6,$V36&lt;=BI$6),+$U36,0)</f>
        <v>0</v>
      </c>
      <c r="BJ36" s="87" t="n">
        <f aca="false">IF(AND($V36&gt;BI$6,$V36&lt;=BJ$6),+$U36,0)</f>
        <v>0</v>
      </c>
      <c r="BK36" s="87" t="n">
        <f aca="false">IF(AND($V36&gt;BJ$6,$V36&lt;=BK$6),+$U36,0)</f>
        <v>0</v>
      </c>
      <c r="BL36" s="87" t="n">
        <f aca="false">IF(AND($V36&gt;BK$6,$V36&lt;=BL$6),+$U36,0)</f>
        <v>0</v>
      </c>
      <c r="BM36" s="87" t="n">
        <f aca="false">IF(AND($V36&gt;BL$6,$V36&lt;=BM$6),+$U36,0)</f>
        <v>0</v>
      </c>
      <c r="BN36" s="87" t="n">
        <f aca="false">IF(AND($V36&gt;BM$6,$V36&lt;=BN$6),+$U36,0)</f>
        <v>0</v>
      </c>
      <c r="BO36" s="87" t="n">
        <f aca="false">IF(AND($V36&gt;BN$6,$V36&lt;=BO$6),+$U36,0)</f>
        <v>0</v>
      </c>
      <c r="BP36" s="87" t="n">
        <f aca="false">IF(AND($V36&gt;BO$6,$V36&lt;=BP$6),+$U36,0)</f>
        <v>0</v>
      </c>
      <c r="BQ36" s="87" t="n">
        <f aca="false">IF(AND($V36&gt;BP$6,$V36&lt;=BQ$6),+$U36,0)</f>
        <v>0</v>
      </c>
      <c r="BR36" s="87" t="n">
        <f aca="false">IF(AND($V36&gt;BQ$6,$V36&lt;=BR$6),+$U36,0)</f>
        <v>0</v>
      </c>
      <c r="BS36" s="87" t="n">
        <f aca="false">IF(AND($V36&gt;BR$6,$V36&lt;=BS$6),+$U36,0)</f>
        <v>0</v>
      </c>
      <c r="BT36" s="87" t="n">
        <f aca="false">IF(AND($V36&gt;BS$6,$V36&lt;=BT$6),+$U36,0)</f>
        <v>0</v>
      </c>
      <c r="BU36" s="87" t="n">
        <f aca="false">IF(AND($V36&gt;BT$6,$V36&lt;=BU$6),+$U36,0)</f>
        <v>0</v>
      </c>
      <c r="BV36" s="87" t="n">
        <f aca="false">IF(AND($V36&gt;BU$6,$V36&lt;=BV$6),+$U36,0)</f>
        <v>0</v>
      </c>
      <c r="BW36" s="87" t="n">
        <f aca="false">IF(AND($V36&gt;BV$6,$V36&lt;=BW$6),+$U36,0)</f>
        <v>0</v>
      </c>
      <c r="BX36" s="87" t="n">
        <f aca="false">IF(AND($V36&gt;BW$6,$V36&lt;=BX$6),+$U36,0)</f>
        <v>0</v>
      </c>
      <c r="BY36" s="87" t="n">
        <f aca="false">IF(AND($V36&gt;BX$6,$V36&lt;=BY$6),+$U36,0)</f>
        <v>0</v>
      </c>
      <c r="BZ36" s="87" t="n">
        <f aca="false">IF(AND($V36&gt;BY$6,$V36&lt;=BZ$6),+$U36,0)</f>
        <v>0</v>
      </c>
      <c r="CA36" s="87" t="n">
        <f aca="false">IF(AND($V36&gt;BZ$6,$V36&lt;=CA$6),+$U36,0)</f>
        <v>0</v>
      </c>
      <c r="CB36" s="87" t="n">
        <f aca="false">IF(AND($V36&gt;CA$6,$V36&lt;=CB$6),+$U36,0)</f>
        <v>0</v>
      </c>
      <c r="CC36" s="87" t="n">
        <f aca="false">IF(AND($V36&gt;CB$6,$V36&lt;=CC$6),+$U36,0)</f>
        <v>0</v>
      </c>
      <c r="CD36" s="87" t="n">
        <f aca="false">IF(AND($V36&gt;CC$6,$V36&lt;=CD$6),+$U36,0)</f>
        <v>0</v>
      </c>
      <c r="CE36" s="87" t="n">
        <f aca="false">IF(AND($V36&gt;CD$6,$V36&lt;=CE$6),+$U36,0)</f>
        <v>0</v>
      </c>
      <c r="CF36" s="87" t="n">
        <f aca="false">IF(AND($V36&gt;CE$6,$V36&lt;=CF$6),+$U36,0)</f>
        <v>0</v>
      </c>
      <c r="CG36" s="87" t="n">
        <f aca="false">IF(AND($V36&gt;CF$6,$V36&lt;=CG$6),+$U36,0)</f>
        <v>0</v>
      </c>
      <c r="CH36" s="87" t="n">
        <f aca="false">IF(AND($V36&gt;CG$6,$V36&lt;=CH$6),+$U36,0)</f>
        <v>0</v>
      </c>
      <c r="CI36" s="87" t="n">
        <f aca="false">IF(AND($V36&gt;CH$6,$V36&lt;=CI$6),+$U36,0)</f>
        <v>0</v>
      </c>
      <c r="CJ36" s="87" t="n">
        <f aca="false">IF(AND($V36&gt;CI$6,$V36&lt;=CJ$6),+$U36,0)</f>
        <v>0</v>
      </c>
      <c r="CK36" s="87" t="n">
        <f aca="false">IF(AND($V36&gt;CJ$6,$V36&lt;=CK$6),+$U36,0)</f>
        <v>0</v>
      </c>
      <c r="CL36" s="87" t="n">
        <f aca="false">IF(AND($V36&gt;CK$6,$V36&lt;=CL$6),+$U36,0)</f>
        <v>0</v>
      </c>
      <c r="CM36" s="87" t="n">
        <f aca="false">IF(AND($V36&gt;CL$6,$V36&lt;=CM$6),+$U36,0)</f>
        <v>0</v>
      </c>
      <c r="CN36" s="87" t="n">
        <f aca="false">IF(AND($V36&gt;CM$6,$V36&lt;=CN$6),+$U36,0)</f>
        <v>0</v>
      </c>
      <c r="CO36" s="87" t="n">
        <f aca="false">IF(AND($V36&gt;CN$6,$V36&lt;=CO$6),+$U36,0)</f>
        <v>0</v>
      </c>
      <c r="CP36" s="87" t="n">
        <f aca="false">IF(AND($V36&gt;CO$6,$V36&lt;=CP$6),+$U36,0)</f>
        <v>0</v>
      </c>
      <c r="CQ36" s="87" t="n">
        <f aca="false">IF(AND($V36&gt;CP$6,$V36&lt;=CQ$6),+$U36,0)</f>
        <v>0</v>
      </c>
      <c r="CR36" s="87" t="n">
        <f aca="false">IF(AND($V36&gt;CQ$6,$V36&lt;=CR$6),+$U36,0)</f>
        <v>0</v>
      </c>
      <c r="CS36" s="87" t="n">
        <f aca="false">IF(AND($V36&gt;CR$6,$V36&lt;=CS$6),+$U36,0)</f>
        <v>0</v>
      </c>
      <c r="CT36" s="87" t="n">
        <f aca="false">IF(AND($V36&gt;CS$6,$V36&lt;=CT$6),+$U36,0)</f>
        <v>0</v>
      </c>
      <c r="CU36" s="87" t="n">
        <f aca="false">IF(AND($V36&gt;CT$6,$V36&lt;=CU$6),+$U36,0)</f>
        <v>0</v>
      </c>
      <c r="CV36" s="87" t="n">
        <f aca="false">IF(AND($V36&gt;CU$6,$V36&lt;=CV$6),+$U36,0)</f>
        <v>0</v>
      </c>
      <c r="CW36" s="87" t="n">
        <f aca="false">IF(AND($V36&gt;CV$6,$V36&lt;=CW$6),+$U36,0)</f>
        <v>0</v>
      </c>
      <c r="CX36" s="87" t="n">
        <f aca="false">IF(AND($V36&gt;CW$6,$V36&lt;=CX$6),+$U36,0)</f>
        <v>0</v>
      </c>
      <c r="CY36" s="87" t="n">
        <f aca="false">IF(AND($V36&gt;CX$6,$V36&lt;=CY$6),+$U36,0)</f>
        <v>0</v>
      </c>
      <c r="CZ36" s="87" t="n">
        <f aca="false">IF(AND($V36&gt;CY$6,$V36&lt;=CZ$6),+$U36,0)</f>
        <v>0</v>
      </c>
      <c r="DA36" s="87" t="n">
        <f aca="false">IF(AND($V36&gt;CZ$6,$V36&lt;=DA$6),+$U36,0)</f>
        <v>0</v>
      </c>
      <c r="DB36" s="87" t="n">
        <f aca="false">IF(AND($V36&gt;DA$6,$V36&lt;=DB$6),+$U36,0)</f>
        <v>0</v>
      </c>
      <c r="DC36" s="87" t="n">
        <f aca="false">IF(AND($V36&gt;DB$6,$V36&lt;=DC$6),+$U36,0)</f>
        <v>0</v>
      </c>
      <c r="DD36" s="87" t="n">
        <f aca="false">IF(AND($V36&gt;DC$6,$V36&lt;=DD$6),+$U36,0)</f>
        <v>0</v>
      </c>
      <c r="DE36" s="87" t="n">
        <f aca="false">IF(AND($V36&gt;DD$6,$V36&lt;=DE$6),+$U36,0)</f>
        <v>0</v>
      </c>
      <c r="DF36" s="87" t="n">
        <f aca="false">IF(AND($V36&gt;DE$6,$V36&lt;=DF$6),+$U36,0)</f>
        <v>0</v>
      </c>
      <c r="DG36" s="87" t="n">
        <f aca="false">IF(AND($V36&gt;DF$6,$V36&lt;=DG$6),+$U36,0)</f>
        <v>0</v>
      </c>
      <c r="DH36" s="87" t="n">
        <f aca="false">IF(AND($V36&gt;DG$6,$V36&lt;=DH$6),+$U36,0)</f>
        <v>0</v>
      </c>
      <c r="DI36" s="87" t="n">
        <f aca="false">IF(AND($V36&gt;DH$6,$V36&lt;=DI$6),+$U36,0)</f>
        <v>0</v>
      </c>
      <c r="DJ36" s="87" t="n">
        <f aca="false">IF(AND($V36&gt;DI$6,$V36&lt;=DJ$6),+$U36,0)</f>
        <v>0</v>
      </c>
      <c r="DK36" s="87" t="n">
        <f aca="false">IF(AND($V36&gt;DJ$6,$V36&lt;=DK$6),+$U36,0)</f>
        <v>0</v>
      </c>
      <c r="DL36" s="87" t="n">
        <f aca="false">IF(AND($V36&gt;DK$6,$V36&lt;=DL$6),+$U36,0)</f>
        <v>0</v>
      </c>
      <c r="DM36" s="87" t="n">
        <f aca="false">IF(AND($V36&gt;DL$6,$V36&lt;=DM$6),+$U36,0)</f>
        <v>0</v>
      </c>
      <c r="DN36" s="87" t="n">
        <f aca="false">IF(AND($V36&gt;DM$6,$V36&lt;=DN$6),+$U36,0)</f>
        <v>0</v>
      </c>
      <c r="DO36" s="87" t="n">
        <f aca="false">IF(AND($V36&gt;DN$6,$V36&lt;=DO$6),+$U36,0)</f>
        <v>0</v>
      </c>
      <c r="DP36" s="87" t="n">
        <f aca="false">IF(AND($V36&gt;DO$6,$V36&lt;=DP$6),+$U36,0)</f>
        <v>0</v>
      </c>
      <c r="DQ36" s="87" t="n">
        <f aca="false">IF(AND($V36&gt;DP$6,$V36&lt;=DQ$6),+$U36,0)</f>
        <v>0</v>
      </c>
      <c r="DR36" s="87" t="n">
        <f aca="false">IF(AND($V36&gt;DQ$6,$V36&lt;=DR$6),+$U36,0)</f>
        <v>0</v>
      </c>
      <c r="DS36" s="87" t="n">
        <f aca="false">IF(AND($V36&gt;DR$6,$V36&lt;=DS$6),+$U36,0)</f>
        <v>0</v>
      </c>
      <c r="DT36" s="87" t="n">
        <f aca="false">IF(AND($V36&gt;DS$6,$V36&lt;=DT$6),+$U36,0)</f>
        <v>0</v>
      </c>
      <c r="DU36" s="87" t="n">
        <f aca="false">IF(AND($V36&gt;DT$6,$V36&lt;=DU$6),+$U36,0)</f>
        <v>0</v>
      </c>
      <c r="DV36" s="87" t="n">
        <f aca="false">IF(AND($V36&gt;DU$6,$V36&lt;=DV$6),+$U36,0)</f>
        <v>0</v>
      </c>
      <c r="DW36" s="87" t="n">
        <f aca="false">IF(AND($V36&gt;DV$6,$V36&lt;=DW$6),+$U36,0)</f>
        <v>0</v>
      </c>
      <c r="DX36" s="87" t="n">
        <f aca="false">IF(AND($V36&gt;DW$6,$V36&lt;=DX$6),+$U36,0)</f>
        <v>0</v>
      </c>
      <c r="DY36" s="87" t="n">
        <f aca="false">IF(AND($V36&gt;DX$6,$V36&lt;=DY$6),+$U36,0)</f>
        <v>0</v>
      </c>
      <c r="DZ36" s="87" t="n">
        <f aca="false">IF(AND($V36&gt;DY$6,$V36&lt;=DZ$6),+$U36,0)</f>
        <v>0</v>
      </c>
      <c r="EA36" s="87" t="n">
        <f aca="false">IF(AND($V36&gt;DZ$6,$V36&lt;=EA$6),+$U36,0)</f>
        <v>0</v>
      </c>
      <c r="EB36" s="87" t="n">
        <f aca="false">IF(AND($V36&gt;EA$6,$V36&lt;=EB$6),+$U36,0)</f>
        <v>0</v>
      </c>
      <c r="EC36" s="87" t="n">
        <f aca="false">IF(AND($V36&gt;EB$6,$V36&lt;=EC$6),+$U36,0)</f>
        <v>0</v>
      </c>
      <c r="ED36" s="87" t="n">
        <f aca="false">IF(AND($V36&gt;EC$6,$V36&lt;=ED$6),+$U36,0)</f>
        <v>0</v>
      </c>
      <c r="EE36" s="87" t="n">
        <f aca="false">IF(AND($V36&gt;ED$6,$V36&lt;=EE$6),+$U36,0)</f>
        <v>0</v>
      </c>
      <c r="EF36" s="87" t="n">
        <f aca="false">IF(AND($V36&gt;EE$6,$V36&lt;=EF$6),+$U36,0)</f>
        <v>0</v>
      </c>
      <c r="EG36" s="87" t="n">
        <f aca="false">IF(AND($V36&gt;EF$6,$V36&lt;=EG$6),+$U36,0)</f>
        <v>0</v>
      </c>
      <c r="EH36" s="87" t="n">
        <f aca="false">IF(AND($V36&gt;EG$6,$V36&lt;=EH$6),+$U36,0)</f>
        <v>0</v>
      </c>
      <c r="EI36" s="87" t="n">
        <f aca="false">IF(AND($V36&gt;EH$6,$V36&lt;=EI$6),+$U36,0)</f>
        <v>0</v>
      </c>
      <c r="EJ36" s="87" t="n">
        <f aca="false">IF(AND($V36&gt;EI$6,$V36&lt;=EJ$6),+$U36,0)</f>
        <v>0</v>
      </c>
      <c r="EK36" s="87" t="n">
        <f aca="false">IF(AND($V36&gt;EJ$6,$V36&lt;=EK$6),+$U36,0)</f>
        <v>0</v>
      </c>
      <c r="EL36" s="87" t="n">
        <f aca="false">IF(AND($V36&gt;EK$6,$V36&lt;=EL$6),+$U36,0)</f>
        <v>0</v>
      </c>
      <c r="EM36" s="87" t="n">
        <f aca="false">IF(AND($V36&gt;EL$6,$V36&lt;=EN$6),+$U36,0)</f>
        <v>0</v>
      </c>
      <c r="EO36" s="65" t="n">
        <f aca="false">SUM($AI36:$EN36)</f>
        <v>1400</v>
      </c>
      <c r="EP36" s="65" t="n">
        <f aca="false">+EO36-U36</f>
        <v>0</v>
      </c>
    </row>
    <row r="37" customFormat="false" ht="12.75" hidden="false" customHeight="false" outlineLevel="0" collapsed="false">
      <c r="A37" s="205" t="n">
        <v>2.1</v>
      </c>
      <c r="B37" s="101" t="s">
        <v>444</v>
      </c>
      <c r="C37" s="97" t="s">
        <v>257</v>
      </c>
      <c r="D37" s="186" t="s">
        <v>295</v>
      </c>
      <c r="E37" s="37" t="s">
        <v>479</v>
      </c>
      <c r="F37" s="99" t="n">
        <v>37134</v>
      </c>
      <c r="G37" s="37" t="s">
        <v>476</v>
      </c>
      <c r="H37" s="37"/>
      <c r="I37" s="100" t="s">
        <v>127</v>
      </c>
      <c r="J37" s="37" t="s">
        <v>164</v>
      </c>
      <c r="L37" s="39" t="s">
        <v>477</v>
      </c>
      <c r="M37" s="39" t="s">
        <v>284</v>
      </c>
      <c r="O37" s="35" t="s">
        <v>478</v>
      </c>
      <c r="P37" s="127" t="s">
        <v>287</v>
      </c>
      <c r="Q37" s="127" t="s">
        <v>287</v>
      </c>
      <c r="R37" s="127" t="s">
        <v>287</v>
      </c>
      <c r="S37" s="218" t="n">
        <v>315</v>
      </c>
      <c r="T37" s="127" t="s">
        <v>327</v>
      </c>
      <c r="U37" s="55" t="n">
        <f aca="false">IF($T37="USD",+$S37,VLOOKUP($T37,$T$1:$U$5,2)*$S37)</f>
        <v>287.0595</v>
      </c>
      <c r="V37" s="102" t="n">
        <v>37516</v>
      </c>
      <c r="Z37" s="164" t="n">
        <v>36804</v>
      </c>
      <c r="AA37" s="219" t="e">
        <f aca="false">SUM(#REF!)</f>
        <v>#REF!</v>
      </c>
      <c r="AB37" s="174"/>
      <c r="AC37" s="174" t="n">
        <v>0.00216444444444444</v>
      </c>
      <c r="AD37" s="211" t="e">
        <f aca="false">+AC37+AB37*#REF!+AA37*#REF!</f>
        <v>#REF!</v>
      </c>
      <c r="AE37" s="211"/>
      <c r="AI37" s="87" t="n">
        <f aca="false">IF($V37&gt;AH$6,IF($V37&lt;=AI$6,$U37,0),0)</f>
        <v>0</v>
      </c>
      <c r="AJ37" s="87" t="n">
        <f aca="false">IF(AND($V37&gt;AI$6,$V37&lt;=AJ$6),+$U37,0)</f>
        <v>0</v>
      </c>
      <c r="AK37" s="87" t="n">
        <f aca="false">IF(AND($V37&gt;AJ$6,$V37&lt;=AK$6),+$U37,0)</f>
        <v>0</v>
      </c>
      <c r="AL37" s="87" t="n">
        <f aca="false">IF(AND($V37&gt;AK$6,$V37&lt;=AL$6),+$U37,0)</f>
        <v>287.0595</v>
      </c>
      <c r="AM37" s="87" t="n">
        <f aca="false">IF(AND($V37&gt;AL$6,$V37&lt;=AM$6),+$U37,0)</f>
        <v>0</v>
      </c>
      <c r="AN37" s="87" t="n">
        <f aca="false">IF(AND($V37&gt;AM$6,$V37&lt;=AN$6),+$U37,0)</f>
        <v>0</v>
      </c>
      <c r="AO37" s="87" t="n">
        <f aca="false">IF(AND($V37&gt;AN$6,$V37&lt;=AO$6),+$U37,0)</f>
        <v>0</v>
      </c>
      <c r="AP37" s="87" t="n">
        <f aca="false">IF(AND($V37&gt;AO$6,$V37&lt;=AP$6),+$U37,0)</f>
        <v>0</v>
      </c>
      <c r="AQ37" s="87" t="n">
        <f aca="false">IF(AND($V37&gt;AP$6,$V37&lt;=AQ$6),+$U37,0)</f>
        <v>0</v>
      </c>
      <c r="AR37" s="87" t="n">
        <f aca="false">IF(AND($V37&gt;AQ$6,$V37&lt;=AR$6),+$U37,0)</f>
        <v>0</v>
      </c>
      <c r="AS37" s="87" t="n">
        <f aca="false">IF(AND($V37&gt;AR$6,$V37&lt;=AS$6),+$U37,0)</f>
        <v>0</v>
      </c>
      <c r="AT37" s="87" t="n">
        <f aca="false">IF(AND($V37&gt;AS$6,$V37&lt;=AT$6),+$U37,0)</f>
        <v>0</v>
      </c>
      <c r="AU37" s="87" t="n">
        <f aca="false">IF(AND($V37&gt;AT$6,$V37&lt;=AU$6),+$U37,0)</f>
        <v>0</v>
      </c>
      <c r="AV37" s="87" t="n">
        <f aca="false">IF(AND($V37&gt;AU$6,$V37&lt;=AV$6),+$U37,0)</f>
        <v>0</v>
      </c>
      <c r="AW37" s="87" t="n">
        <f aca="false">IF(AND($V37&gt;AV$6,$V37&lt;=AW$6),+$U37,0)</f>
        <v>0</v>
      </c>
      <c r="AX37" s="87" t="n">
        <f aca="false">IF(AND($V37&gt;AW$6,$V37&lt;=AX$6),+$U37,0)</f>
        <v>0</v>
      </c>
      <c r="AY37" s="87" t="n">
        <f aca="false">IF(AND($V37&gt;AX$6,$V37&lt;=AY$6),+$U37,0)</f>
        <v>0</v>
      </c>
      <c r="AZ37" s="87" t="n">
        <f aca="false">IF(AND($V37&gt;AY$6,$V37&lt;=AZ$6),+$U37,0)</f>
        <v>0</v>
      </c>
      <c r="BA37" s="87" t="n">
        <f aca="false">IF(AND($V37&gt;AZ$6,$V37&lt;=BA$6),+$U37,0)</f>
        <v>0</v>
      </c>
      <c r="BB37" s="87" t="n">
        <f aca="false">IF(AND($V37&gt;BA$6,$V37&lt;=BB$6),+$U37,0)</f>
        <v>0</v>
      </c>
      <c r="BC37" s="87" t="n">
        <f aca="false">IF(AND($V37&gt;BB$6,$V37&lt;=BC$6),+$U37,0)</f>
        <v>0</v>
      </c>
      <c r="BD37" s="87" t="n">
        <f aca="false">IF(AND($V37&gt;BC$6,$V37&lt;=BD$6),+$U37,0)</f>
        <v>0</v>
      </c>
      <c r="BE37" s="87" t="n">
        <f aca="false">IF(AND($V37&gt;BD$6,$V37&lt;=BE$6),+$U37,0)</f>
        <v>0</v>
      </c>
      <c r="BF37" s="87" t="n">
        <f aca="false">IF(AND($V37&gt;BE$6,$V37&lt;=BF$6),+$U37,0)</f>
        <v>0</v>
      </c>
      <c r="BG37" s="87" t="n">
        <f aca="false">IF(AND($V37&gt;BF$6,$V37&lt;=BG$6),+$U37,0)</f>
        <v>0</v>
      </c>
      <c r="BH37" s="87" t="n">
        <f aca="false">IF(AND($V37&gt;BG$6,$V37&lt;=BH$6),+$U37,0)</f>
        <v>0</v>
      </c>
      <c r="BI37" s="87" t="n">
        <f aca="false">IF(AND($V37&gt;BH$6,$V37&lt;=BI$6),+$U37,0)</f>
        <v>0</v>
      </c>
      <c r="BJ37" s="87" t="n">
        <f aca="false">IF(AND($V37&gt;BI$6,$V37&lt;=BJ$6),+$U37,0)</f>
        <v>0</v>
      </c>
      <c r="BK37" s="87" t="n">
        <f aca="false">IF(AND($V37&gt;BJ$6,$V37&lt;=BK$6),+$U37,0)</f>
        <v>0</v>
      </c>
      <c r="BL37" s="87" t="n">
        <f aca="false">IF(AND($V37&gt;BK$6,$V37&lt;=BL$6),+$U37,0)</f>
        <v>0</v>
      </c>
      <c r="BM37" s="87" t="n">
        <f aca="false">IF(AND($V37&gt;BL$6,$V37&lt;=BM$6),+$U37,0)</f>
        <v>0</v>
      </c>
      <c r="BN37" s="87" t="n">
        <f aca="false">IF(AND($V37&gt;BM$6,$V37&lt;=BN$6),+$U37,0)</f>
        <v>0</v>
      </c>
      <c r="BO37" s="87" t="n">
        <f aca="false">IF(AND($V37&gt;BN$6,$V37&lt;=BO$6),+$U37,0)</f>
        <v>0</v>
      </c>
      <c r="BP37" s="87" t="n">
        <f aca="false">IF(AND($V37&gt;BO$6,$V37&lt;=BP$6),+$U37,0)</f>
        <v>0</v>
      </c>
      <c r="BQ37" s="87" t="n">
        <f aca="false">IF(AND($V37&gt;BP$6,$V37&lt;=BQ$6),+$U37,0)</f>
        <v>0</v>
      </c>
      <c r="BR37" s="87" t="n">
        <f aca="false">IF(AND($V37&gt;BQ$6,$V37&lt;=BR$6),+$U37,0)</f>
        <v>0</v>
      </c>
      <c r="BS37" s="87" t="n">
        <f aca="false">IF(AND($V37&gt;BR$6,$V37&lt;=BS$6),+$U37,0)</f>
        <v>0</v>
      </c>
      <c r="BT37" s="87" t="n">
        <f aca="false">IF(AND($V37&gt;BS$6,$V37&lt;=BT$6),+$U37,0)</f>
        <v>0</v>
      </c>
      <c r="BU37" s="87" t="n">
        <f aca="false">IF(AND($V37&gt;BT$6,$V37&lt;=BU$6),+$U37,0)</f>
        <v>0</v>
      </c>
      <c r="BV37" s="87" t="n">
        <f aca="false">IF(AND($V37&gt;BU$6,$V37&lt;=BV$6),+$U37,0)</f>
        <v>0</v>
      </c>
      <c r="BW37" s="87" t="n">
        <f aca="false">IF(AND($V37&gt;BV$6,$V37&lt;=BW$6),+$U37,0)</f>
        <v>0</v>
      </c>
      <c r="BX37" s="87" t="n">
        <f aca="false">IF(AND($V37&gt;BW$6,$V37&lt;=BX$6),+$U37,0)</f>
        <v>0</v>
      </c>
      <c r="BY37" s="87" t="n">
        <f aca="false">IF(AND($V37&gt;BX$6,$V37&lt;=BY$6),+$U37,0)</f>
        <v>0</v>
      </c>
      <c r="BZ37" s="87" t="n">
        <f aca="false">IF(AND($V37&gt;BY$6,$V37&lt;=BZ$6),+$U37,0)</f>
        <v>0</v>
      </c>
      <c r="CA37" s="87" t="n">
        <f aca="false">IF(AND($V37&gt;BZ$6,$V37&lt;=CA$6),+$U37,0)</f>
        <v>0</v>
      </c>
      <c r="CB37" s="87" t="n">
        <f aca="false">IF(AND($V37&gt;CA$6,$V37&lt;=CB$6),+$U37,0)</f>
        <v>0</v>
      </c>
      <c r="CC37" s="87" t="n">
        <f aca="false">IF(AND($V37&gt;CB$6,$V37&lt;=CC$6),+$U37,0)</f>
        <v>0</v>
      </c>
      <c r="CD37" s="87" t="n">
        <f aca="false">IF(AND($V37&gt;CC$6,$V37&lt;=CD$6),+$U37,0)</f>
        <v>0</v>
      </c>
      <c r="CE37" s="87" t="n">
        <f aca="false">IF(AND($V37&gt;CD$6,$V37&lt;=CE$6),+$U37,0)</f>
        <v>0</v>
      </c>
      <c r="CF37" s="87" t="n">
        <f aca="false">IF(AND($V37&gt;CE$6,$V37&lt;=CF$6),+$U37,0)</f>
        <v>0</v>
      </c>
      <c r="CG37" s="87" t="n">
        <f aca="false">IF(AND($V37&gt;CF$6,$V37&lt;=CG$6),+$U37,0)</f>
        <v>0</v>
      </c>
      <c r="CH37" s="87" t="n">
        <f aca="false">IF(AND($V37&gt;CG$6,$V37&lt;=CH$6),+$U37,0)</f>
        <v>0</v>
      </c>
      <c r="CI37" s="87" t="n">
        <f aca="false">IF(AND($V37&gt;CH$6,$V37&lt;=CI$6),+$U37,0)</f>
        <v>0</v>
      </c>
      <c r="CJ37" s="87" t="n">
        <f aca="false">IF(AND($V37&gt;CI$6,$V37&lt;=CJ$6),+$U37,0)</f>
        <v>0</v>
      </c>
      <c r="CK37" s="87" t="n">
        <f aca="false">IF(AND($V37&gt;CJ$6,$V37&lt;=CK$6),+$U37,0)</f>
        <v>0</v>
      </c>
      <c r="CL37" s="87" t="n">
        <f aca="false">IF(AND($V37&gt;CK$6,$V37&lt;=CL$6),+$U37,0)</f>
        <v>0</v>
      </c>
      <c r="CM37" s="87" t="n">
        <f aca="false">IF(AND($V37&gt;CL$6,$V37&lt;=CM$6),+$U37,0)</f>
        <v>0</v>
      </c>
      <c r="CN37" s="87" t="n">
        <f aca="false">IF(AND($V37&gt;CM$6,$V37&lt;=CN$6),+$U37,0)</f>
        <v>0</v>
      </c>
      <c r="CO37" s="87" t="n">
        <f aca="false">IF(AND($V37&gt;CN$6,$V37&lt;=CO$6),+$U37,0)</f>
        <v>0</v>
      </c>
      <c r="CP37" s="87" t="n">
        <f aca="false">IF(AND($V37&gt;CO$6,$V37&lt;=CP$6),+$U37,0)</f>
        <v>0</v>
      </c>
      <c r="CQ37" s="87" t="n">
        <f aca="false">IF(AND($V37&gt;CP$6,$V37&lt;=CQ$6),+$U37,0)</f>
        <v>0</v>
      </c>
      <c r="CR37" s="87" t="n">
        <f aca="false">IF(AND($V37&gt;CQ$6,$V37&lt;=CR$6),+$U37,0)</f>
        <v>0</v>
      </c>
      <c r="CS37" s="87" t="n">
        <f aca="false">IF(AND($V37&gt;CR$6,$V37&lt;=CS$6),+$U37,0)</f>
        <v>0</v>
      </c>
      <c r="CT37" s="87" t="n">
        <f aca="false">IF(AND($V37&gt;CS$6,$V37&lt;=CT$6),+$U37,0)</f>
        <v>0</v>
      </c>
      <c r="CU37" s="87" t="n">
        <f aca="false">IF(AND($V37&gt;CT$6,$V37&lt;=CU$6),+$U37,0)</f>
        <v>0</v>
      </c>
      <c r="CV37" s="87" t="n">
        <f aca="false">IF(AND($V37&gt;CU$6,$V37&lt;=CV$6),+$U37,0)</f>
        <v>0</v>
      </c>
      <c r="CW37" s="87" t="n">
        <f aca="false">IF(AND($V37&gt;CV$6,$V37&lt;=CW$6),+$U37,0)</f>
        <v>0</v>
      </c>
      <c r="CX37" s="87" t="n">
        <f aca="false">IF(AND($V37&gt;CW$6,$V37&lt;=CX$6),+$U37,0)</f>
        <v>0</v>
      </c>
      <c r="CY37" s="87" t="n">
        <f aca="false">IF(AND($V37&gt;CX$6,$V37&lt;=CY$6),+$U37,0)</f>
        <v>0</v>
      </c>
      <c r="CZ37" s="87" t="n">
        <f aca="false">IF(AND($V37&gt;CY$6,$V37&lt;=CZ$6),+$U37,0)</f>
        <v>0</v>
      </c>
      <c r="DA37" s="87" t="n">
        <f aca="false">IF(AND($V37&gt;CZ$6,$V37&lt;=DA$6),+$U37,0)</f>
        <v>0</v>
      </c>
      <c r="DB37" s="87" t="n">
        <f aca="false">IF(AND($V37&gt;DA$6,$V37&lt;=DB$6),+$U37,0)</f>
        <v>0</v>
      </c>
      <c r="DC37" s="87" t="n">
        <f aca="false">IF(AND($V37&gt;DB$6,$V37&lt;=DC$6),+$U37,0)</f>
        <v>0</v>
      </c>
      <c r="DD37" s="87" t="n">
        <f aca="false">IF(AND($V37&gt;DC$6,$V37&lt;=DD$6),+$U37,0)</f>
        <v>0</v>
      </c>
      <c r="DE37" s="87" t="n">
        <f aca="false">IF(AND($V37&gt;DD$6,$V37&lt;=DE$6),+$U37,0)</f>
        <v>0</v>
      </c>
      <c r="DF37" s="87" t="n">
        <f aca="false">IF(AND($V37&gt;DE$6,$V37&lt;=DF$6),+$U37,0)</f>
        <v>0</v>
      </c>
      <c r="DG37" s="87" t="n">
        <f aca="false">IF(AND($V37&gt;DF$6,$V37&lt;=DG$6),+$U37,0)</f>
        <v>0</v>
      </c>
      <c r="DH37" s="87" t="n">
        <f aca="false">IF(AND($V37&gt;DG$6,$V37&lt;=DH$6),+$U37,0)</f>
        <v>0</v>
      </c>
      <c r="DI37" s="87" t="n">
        <f aca="false">IF(AND($V37&gt;DH$6,$V37&lt;=DI$6),+$U37,0)</f>
        <v>0</v>
      </c>
      <c r="DJ37" s="87" t="n">
        <f aca="false">IF(AND($V37&gt;DI$6,$V37&lt;=DJ$6),+$U37,0)</f>
        <v>0</v>
      </c>
      <c r="DK37" s="87" t="n">
        <f aca="false">IF(AND($V37&gt;DJ$6,$V37&lt;=DK$6),+$U37,0)</f>
        <v>0</v>
      </c>
      <c r="DL37" s="87" t="n">
        <f aca="false">IF(AND($V37&gt;DK$6,$V37&lt;=DL$6),+$U37,0)</f>
        <v>0</v>
      </c>
      <c r="DM37" s="87" t="n">
        <f aca="false">IF(AND($V37&gt;DL$6,$V37&lt;=DM$6),+$U37,0)</f>
        <v>0</v>
      </c>
      <c r="DN37" s="87" t="n">
        <f aca="false">IF(AND($V37&gt;DM$6,$V37&lt;=DN$6),+$U37,0)</f>
        <v>0</v>
      </c>
      <c r="DO37" s="87" t="n">
        <f aca="false">IF(AND($V37&gt;DN$6,$V37&lt;=DO$6),+$U37,0)</f>
        <v>0</v>
      </c>
      <c r="DP37" s="87" t="n">
        <f aca="false">IF(AND($V37&gt;DO$6,$V37&lt;=DP$6),+$U37,0)</f>
        <v>0</v>
      </c>
      <c r="DQ37" s="87" t="n">
        <f aca="false">IF(AND($V37&gt;DP$6,$V37&lt;=DQ$6),+$U37,0)</f>
        <v>0</v>
      </c>
      <c r="DR37" s="87" t="n">
        <f aca="false">IF(AND($V37&gt;DQ$6,$V37&lt;=DR$6),+$U37,0)</f>
        <v>0</v>
      </c>
      <c r="DS37" s="87" t="n">
        <f aca="false">IF(AND($V37&gt;DR$6,$V37&lt;=DS$6),+$U37,0)</f>
        <v>0</v>
      </c>
      <c r="DT37" s="87" t="n">
        <f aca="false">IF(AND($V37&gt;DS$6,$V37&lt;=DT$6),+$U37,0)</f>
        <v>0</v>
      </c>
      <c r="DU37" s="87" t="n">
        <f aca="false">IF(AND($V37&gt;DT$6,$V37&lt;=DU$6),+$U37,0)</f>
        <v>0</v>
      </c>
      <c r="DV37" s="87" t="n">
        <f aca="false">IF(AND($V37&gt;DU$6,$V37&lt;=DV$6),+$U37,0)</f>
        <v>0</v>
      </c>
      <c r="DW37" s="87" t="n">
        <f aca="false">IF(AND($V37&gt;DV$6,$V37&lt;=DW$6),+$U37,0)</f>
        <v>0</v>
      </c>
      <c r="DX37" s="87" t="n">
        <f aca="false">IF(AND($V37&gt;DW$6,$V37&lt;=DX$6),+$U37,0)</f>
        <v>0</v>
      </c>
      <c r="DY37" s="87" t="n">
        <f aca="false">IF(AND($V37&gt;DX$6,$V37&lt;=DY$6),+$U37,0)</f>
        <v>0</v>
      </c>
      <c r="DZ37" s="87" t="n">
        <f aca="false">IF(AND($V37&gt;DY$6,$V37&lt;=DZ$6),+$U37,0)</f>
        <v>0</v>
      </c>
      <c r="EA37" s="87" t="n">
        <f aca="false">IF(AND($V37&gt;DZ$6,$V37&lt;=EA$6),+$U37,0)</f>
        <v>0</v>
      </c>
      <c r="EB37" s="87" t="n">
        <f aca="false">IF(AND($V37&gt;EA$6,$V37&lt;=EB$6),+$U37,0)</f>
        <v>0</v>
      </c>
      <c r="EC37" s="87" t="n">
        <f aca="false">IF(AND($V37&gt;EB$6,$V37&lt;=EC$6),+$U37,0)</f>
        <v>0</v>
      </c>
      <c r="ED37" s="87" t="n">
        <f aca="false">IF(AND($V37&gt;EC$6,$V37&lt;=ED$6),+$U37,0)</f>
        <v>0</v>
      </c>
      <c r="EE37" s="87" t="n">
        <f aca="false">IF(AND($V37&gt;ED$6,$V37&lt;=EE$6),+$U37,0)</f>
        <v>0</v>
      </c>
      <c r="EF37" s="87" t="n">
        <f aca="false">IF(AND($V37&gt;EE$6,$V37&lt;=EF$6),+$U37,0)</f>
        <v>0</v>
      </c>
      <c r="EG37" s="87" t="n">
        <f aca="false">IF(AND($V37&gt;EF$6,$V37&lt;=EG$6),+$U37,0)</f>
        <v>0</v>
      </c>
      <c r="EH37" s="87" t="n">
        <f aca="false">IF(AND($V37&gt;EG$6,$V37&lt;=EH$6),+$U37,0)</f>
        <v>0</v>
      </c>
      <c r="EI37" s="87" t="n">
        <f aca="false">IF(AND($V37&gt;EH$6,$V37&lt;=EI$6),+$U37,0)</f>
        <v>0</v>
      </c>
      <c r="EJ37" s="87" t="n">
        <f aca="false">IF(AND($V37&gt;EI$6,$V37&lt;=EJ$6),+$U37,0)</f>
        <v>0</v>
      </c>
      <c r="EK37" s="87" t="n">
        <f aca="false">IF(AND($V37&gt;EJ$6,$V37&lt;=EK$6),+$U37,0)</f>
        <v>0</v>
      </c>
      <c r="EL37" s="87" t="n">
        <f aca="false">IF(AND($V37&gt;EK$6,$V37&lt;=EL$6),+$U37,0)</f>
        <v>0</v>
      </c>
      <c r="EM37" s="87" t="n">
        <f aca="false">IF(AND($V37&gt;EL$6,$V37&lt;=EN$6),+$U37,0)</f>
        <v>0</v>
      </c>
      <c r="EO37" s="65" t="n">
        <f aca="false">SUM($AI37:$EN37)</f>
        <v>287.0595</v>
      </c>
      <c r="EP37" s="65" t="n">
        <f aca="false">+EO37-U37</f>
        <v>0</v>
      </c>
    </row>
    <row r="38" customFormat="false" ht="12.75" hidden="false" customHeight="false" outlineLevel="0" collapsed="false">
      <c r="A38" s="205" t="n">
        <v>2.1</v>
      </c>
      <c r="B38" s="97" t="s">
        <v>260</v>
      </c>
      <c r="C38" s="97" t="s">
        <v>257</v>
      </c>
      <c r="D38" s="186" t="s">
        <v>295</v>
      </c>
      <c r="E38" s="37" t="s">
        <v>479</v>
      </c>
      <c r="F38" s="99" t="n">
        <v>37134</v>
      </c>
      <c r="G38" s="37" t="s">
        <v>476</v>
      </c>
      <c r="H38" s="37"/>
      <c r="I38" s="100" t="s">
        <v>127</v>
      </c>
      <c r="J38" s="37" t="s">
        <v>165</v>
      </c>
      <c r="L38" s="39" t="s">
        <v>477</v>
      </c>
      <c r="M38" s="39" t="s">
        <v>284</v>
      </c>
      <c r="O38" s="35" t="s">
        <v>478</v>
      </c>
      <c r="P38" s="127" t="s">
        <v>287</v>
      </c>
      <c r="Q38" s="127" t="s">
        <v>287</v>
      </c>
      <c r="R38" s="127" t="s">
        <v>287</v>
      </c>
      <c r="S38" s="206" t="n">
        <v>750</v>
      </c>
      <c r="T38" s="127" t="s">
        <v>288</v>
      </c>
      <c r="U38" s="55" t="n">
        <f aca="false">IF($T38="USD",+$S38,VLOOKUP($T38,$T$1:$U$5,2)*$S38)</f>
        <v>750</v>
      </c>
      <c r="V38" s="102" t="n">
        <v>37516</v>
      </c>
      <c r="Z38" s="164" t="n">
        <v>36804</v>
      </c>
      <c r="AA38" s="219" t="e">
        <f aca="false">SUM(#REF!)</f>
        <v>#REF!</v>
      </c>
      <c r="AB38" s="174"/>
      <c r="AC38" s="174" t="n">
        <f aca="false">4.87/U38/3</f>
        <v>0.00216444444444444</v>
      </c>
      <c r="AD38" s="211" t="e">
        <f aca="false">+AC38+AB38*#REF!+AA38*#REF!</f>
        <v>#REF!</v>
      </c>
      <c r="AE38" s="211"/>
      <c r="AI38" s="87" t="n">
        <f aca="false">IF($V38&gt;AH$6,IF($V38&lt;=AI$6,$U38,0),0)</f>
        <v>0</v>
      </c>
      <c r="AJ38" s="87" t="n">
        <f aca="false">IF(AND($V38&gt;AI$6,$V38&lt;=AJ$6),+$U38,0)</f>
        <v>0</v>
      </c>
      <c r="AK38" s="87" t="n">
        <f aca="false">IF(AND($V38&gt;AJ$6,$V38&lt;=AK$6),+$U38,0)</f>
        <v>0</v>
      </c>
      <c r="AL38" s="87" t="n">
        <f aca="false">IF(AND($V38&gt;AK$6,$V38&lt;=AL$6),+$U38,0)</f>
        <v>750</v>
      </c>
      <c r="AM38" s="87" t="n">
        <f aca="false">IF(AND($V38&gt;AL$6,$V38&lt;=AM$6),+$U38,0)</f>
        <v>0</v>
      </c>
      <c r="AN38" s="87" t="n">
        <f aca="false">IF(AND($V38&gt;AM$6,$V38&lt;=AN$6),+$U38,0)</f>
        <v>0</v>
      </c>
      <c r="AO38" s="87" t="n">
        <f aca="false">IF(AND($V38&gt;AN$6,$V38&lt;=AO$6),+$U38,0)</f>
        <v>0</v>
      </c>
      <c r="AP38" s="87" t="n">
        <f aca="false">IF(AND($V38&gt;AO$6,$V38&lt;=AP$6),+$U38,0)</f>
        <v>0</v>
      </c>
      <c r="AQ38" s="87" t="n">
        <f aca="false">IF(AND($V38&gt;AP$6,$V38&lt;=AQ$6),+$U38,0)</f>
        <v>0</v>
      </c>
      <c r="AR38" s="87" t="n">
        <f aca="false">IF(AND($V38&gt;AQ$6,$V38&lt;=AR$6),+$U38,0)</f>
        <v>0</v>
      </c>
      <c r="AS38" s="87" t="n">
        <f aca="false">IF(AND($V38&gt;AR$6,$V38&lt;=AS$6),+$U38,0)</f>
        <v>0</v>
      </c>
      <c r="AT38" s="87" t="n">
        <f aca="false">IF(AND($V38&gt;AS$6,$V38&lt;=AT$6),+$U38,0)</f>
        <v>0</v>
      </c>
      <c r="AU38" s="87" t="n">
        <f aca="false">IF(AND($V38&gt;AT$6,$V38&lt;=AU$6),+$U38,0)</f>
        <v>0</v>
      </c>
      <c r="AV38" s="87" t="n">
        <f aca="false">IF(AND($V38&gt;AU$6,$V38&lt;=AV$6),+$U38,0)</f>
        <v>0</v>
      </c>
      <c r="AW38" s="87" t="n">
        <f aca="false">IF(AND($V38&gt;AV$6,$V38&lt;=AW$6),+$U38,0)</f>
        <v>0</v>
      </c>
      <c r="AX38" s="87" t="n">
        <f aca="false">IF(AND($V38&gt;AW$6,$V38&lt;=AX$6),+$U38,0)</f>
        <v>0</v>
      </c>
      <c r="AY38" s="87" t="n">
        <f aca="false">IF(AND($V38&gt;AX$6,$V38&lt;=AY$6),+$U38,0)</f>
        <v>0</v>
      </c>
      <c r="AZ38" s="87" t="n">
        <f aca="false">IF(AND($V38&gt;AY$6,$V38&lt;=AZ$6),+$U38,0)</f>
        <v>0</v>
      </c>
      <c r="BA38" s="87" t="n">
        <f aca="false">IF(AND($V38&gt;AZ$6,$V38&lt;=BA$6),+$U38,0)</f>
        <v>0</v>
      </c>
      <c r="BB38" s="87" t="n">
        <f aca="false">IF(AND($V38&gt;BA$6,$V38&lt;=BB$6),+$U38,0)</f>
        <v>0</v>
      </c>
      <c r="BC38" s="87" t="n">
        <f aca="false">IF(AND($V38&gt;BB$6,$V38&lt;=BC$6),+$U38,0)</f>
        <v>0</v>
      </c>
      <c r="BD38" s="87" t="n">
        <f aca="false">IF(AND($V38&gt;BC$6,$V38&lt;=BD$6),+$U38,0)</f>
        <v>0</v>
      </c>
      <c r="BE38" s="87" t="n">
        <f aca="false">IF(AND($V38&gt;BD$6,$V38&lt;=BE$6),+$U38,0)</f>
        <v>0</v>
      </c>
      <c r="BF38" s="87" t="n">
        <f aca="false">IF(AND($V38&gt;BE$6,$V38&lt;=BF$6),+$U38,0)</f>
        <v>0</v>
      </c>
      <c r="BG38" s="87" t="n">
        <f aca="false">IF(AND($V38&gt;BF$6,$V38&lt;=BG$6),+$U38,0)</f>
        <v>0</v>
      </c>
      <c r="BH38" s="87" t="n">
        <f aca="false">IF(AND($V38&gt;BG$6,$V38&lt;=BH$6),+$U38,0)</f>
        <v>0</v>
      </c>
      <c r="BI38" s="87" t="n">
        <f aca="false">IF(AND($V38&gt;BH$6,$V38&lt;=BI$6),+$U38,0)</f>
        <v>0</v>
      </c>
      <c r="BJ38" s="87" t="n">
        <f aca="false">IF(AND($V38&gt;BI$6,$V38&lt;=BJ$6),+$U38,0)</f>
        <v>0</v>
      </c>
      <c r="BK38" s="87" t="n">
        <f aca="false">IF(AND($V38&gt;BJ$6,$V38&lt;=BK$6),+$U38,0)</f>
        <v>0</v>
      </c>
      <c r="BL38" s="87" t="n">
        <f aca="false">IF(AND($V38&gt;BK$6,$V38&lt;=BL$6),+$U38,0)</f>
        <v>0</v>
      </c>
      <c r="BM38" s="87" t="n">
        <f aca="false">IF(AND($V38&gt;BL$6,$V38&lt;=BM$6),+$U38,0)</f>
        <v>0</v>
      </c>
      <c r="BN38" s="87" t="n">
        <f aca="false">IF(AND($V38&gt;BM$6,$V38&lt;=BN$6),+$U38,0)</f>
        <v>0</v>
      </c>
      <c r="BO38" s="87" t="n">
        <f aca="false">IF(AND($V38&gt;BN$6,$V38&lt;=BO$6),+$U38,0)</f>
        <v>0</v>
      </c>
      <c r="BP38" s="87" t="n">
        <f aca="false">IF(AND($V38&gt;BO$6,$V38&lt;=BP$6),+$U38,0)</f>
        <v>0</v>
      </c>
      <c r="BQ38" s="87" t="n">
        <f aca="false">IF(AND($V38&gt;BP$6,$V38&lt;=BQ$6),+$U38,0)</f>
        <v>0</v>
      </c>
      <c r="BR38" s="87" t="n">
        <f aca="false">IF(AND($V38&gt;BQ$6,$V38&lt;=BR$6),+$U38,0)</f>
        <v>0</v>
      </c>
      <c r="BS38" s="87" t="n">
        <f aca="false">IF(AND($V38&gt;BR$6,$V38&lt;=BS$6),+$U38,0)</f>
        <v>0</v>
      </c>
      <c r="BT38" s="87" t="n">
        <f aca="false">IF(AND($V38&gt;BS$6,$V38&lt;=BT$6),+$U38,0)</f>
        <v>0</v>
      </c>
      <c r="BU38" s="87" t="n">
        <f aca="false">IF(AND($V38&gt;BT$6,$V38&lt;=BU$6),+$U38,0)</f>
        <v>0</v>
      </c>
      <c r="BV38" s="87" t="n">
        <f aca="false">IF(AND($V38&gt;BU$6,$V38&lt;=BV$6),+$U38,0)</f>
        <v>0</v>
      </c>
      <c r="BW38" s="87" t="n">
        <f aca="false">IF(AND($V38&gt;BV$6,$V38&lt;=BW$6),+$U38,0)</f>
        <v>0</v>
      </c>
      <c r="BX38" s="87" t="n">
        <f aca="false">IF(AND($V38&gt;BW$6,$V38&lt;=BX$6),+$U38,0)</f>
        <v>0</v>
      </c>
      <c r="BY38" s="87" t="n">
        <f aca="false">IF(AND($V38&gt;BX$6,$V38&lt;=BY$6),+$U38,0)</f>
        <v>0</v>
      </c>
      <c r="BZ38" s="87" t="n">
        <f aca="false">IF(AND($V38&gt;BY$6,$V38&lt;=BZ$6),+$U38,0)</f>
        <v>0</v>
      </c>
      <c r="CA38" s="87" t="n">
        <f aca="false">IF(AND($V38&gt;BZ$6,$V38&lt;=CA$6),+$U38,0)</f>
        <v>0</v>
      </c>
      <c r="CB38" s="87" t="n">
        <f aca="false">IF(AND($V38&gt;CA$6,$V38&lt;=CB$6),+$U38,0)</f>
        <v>0</v>
      </c>
      <c r="CC38" s="87" t="n">
        <f aca="false">IF(AND($V38&gt;CB$6,$V38&lt;=CC$6),+$U38,0)</f>
        <v>0</v>
      </c>
      <c r="CD38" s="87" t="n">
        <f aca="false">IF(AND($V38&gt;CC$6,$V38&lt;=CD$6),+$U38,0)</f>
        <v>0</v>
      </c>
      <c r="CE38" s="87" t="n">
        <f aca="false">IF(AND($V38&gt;CD$6,$V38&lt;=CE$6),+$U38,0)</f>
        <v>0</v>
      </c>
      <c r="CF38" s="87" t="n">
        <f aca="false">IF(AND($V38&gt;CE$6,$V38&lt;=CF$6),+$U38,0)</f>
        <v>0</v>
      </c>
      <c r="CG38" s="87" t="n">
        <f aca="false">IF(AND($V38&gt;CF$6,$V38&lt;=CG$6),+$U38,0)</f>
        <v>0</v>
      </c>
      <c r="CH38" s="87" t="n">
        <f aca="false">IF(AND($V38&gt;CG$6,$V38&lt;=CH$6),+$U38,0)</f>
        <v>0</v>
      </c>
      <c r="CI38" s="87" t="n">
        <f aca="false">IF(AND($V38&gt;CH$6,$V38&lt;=CI$6),+$U38,0)</f>
        <v>0</v>
      </c>
      <c r="CJ38" s="87" t="n">
        <f aca="false">IF(AND($V38&gt;CI$6,$V38&lt;=CJ$6),+$U38,0)</f>
        <v>0</v>
      </c>
      <c r="CK38" s="87" t="n">
        <f aca="false">IF(AND($V38&gt;CJ$6,$V38&lt;=CK$6),+$U38,0)</f>
        <v>0</v>
      </c>
      <c r="CL38" s="87" t="n">
        <f aca="false">IF(AND($V38&gt;CK$6,$V38&lt;=CL$6),+$U38,0)</f>
        <v>0</v>
      </c>
      <c r="CM38" s="87" t="n">
        <f aca="false">IF(AND($V38&gt;CL$6,$V38&lt;=CM$6),+$U38,0)</f>
        <v>0</v>
      </c>
      <c r="CN38" s="87" t="n">
        <f aca="false">IF(AND($V38&gt;CM$6,$V38&lt;=CN$6),+$U38,0)</f>
        <v>0</v>
      </c>
      <c r="CO38" s="87" t="n">
        <f aca="false">IF(AND($V38&gt;CN$6,$V38&lt;=CO$6),+$U38,0)</f>
        <v>0</v>
      </c>
      <c r="CP38" s="87" t="n">
        <f aca="false">IF(AND($V38&gt;CO$6,$V38&lt;=CP$6),+$U38,0)</f>
        <v>0</v>
      </c>
      <c r="CQ38" s="87" t="n">
        <f aca="false">IF(AND($V38&gt;CP$6,$V38&lt;=CQ$6),+$U38,0)</f>
        <v>0</v>
      </c>
      <c r="CR38" s="87" t="n">
        <f aca="false">IF(AND($V38&gt;CQ$6,$V38&lt;=CR$6),+$U38,0)</f>
        <v>0</v>
      </c>
      <c r="CS38" s="87" t="n">
        <f aca="false">IF(AND($V38&gt;CR$6,$V38&lt;=CS$6),+$U38,0)</f>
        <v>0</v>
      </c>
      <c r="CT38" s="87" t="n">
        <f aca="false">IF(AND($V38&gt;CS$6,$V38&lt;=CT$6),+$U38,0)</f>
        <v>0</v>
      </c>
      <c r="CU38" s="87" t="n">
        <f aca="false">IF(AND($V38&gt;CT$6,$V38&lt;=CU$6),+$U38,0)</f>
        <v>0</v>
      </c>
      <c r="CV38" s="87" t="n">
        <f aca="false">IF(AND($V38&gt;CU$6,$V38&lt;=CV$6),+$U38,0)</f>
        <v>0</v>
      </c>
      <c r="CW38" s="87" t="n">
        <f aca="false">IF(AND($V38&gt;CV$6,$V38&lt;=CW$6),+$U38,0)</f>
        <v>0</v>
      </c>
      <c r="CX38" s="87" t="n">
        <f aca="false">IF(AND($V38&gt;CW$6,$V38&lt;=CX$6),+$U38,0)</f>
        <v>0</v>
      </c>
      <c r="CY38" s="87" t="n">
        <f aca="false">IF(AND($V38&gt;CX$6,$V38&lt;=CY$6),+$U38,0)</f>
        <v>0</v>
      </c>
      <c r="CZ38" s="87" t="n">
        <f aca="false">IF(AND($V38&gt;CY$6,$V38&lt;=CZ$6),+$U38,0)</f>
        <v>0</v>
      </c>
      <c r="DA38" s="87" t="n">
        <f aca="false">IF(AND($V38&gt;CZ$6,$V38&lt;=DA$6),+$U38,0)</f>
        <v>0</v>
      </c>
      <c r="DB38" s="87" t="n">
        <f aca="false">IF(AND($V38&gt;DA$6,$V38&lt;=DB$6),+$U38,0)</f>
        <v>0</v>
      </c>
      <c r="DC38" s="87" t="n">
        <f aca="false">IF(AND($V38&gt;DB$6,$V38&lt;=DC$6),+$U38,0)</f>
        <v>0</v>
      </c>
      <c r="DD38" s="87" t="n">
        <f aca="false">IF(AND($V38&gt;DC$6,$V38&lt;=DD$6),+$U38,0)</f>
        <v>0</v>
      </c>
      <c r="DE38" s="87" t="n">
        <f aca="false">IF(AND($V38&gt;DD$6,$V38&lt;=DE$6),+$U38,0)</f>
        <v>0</v>
      </c>
      <c r="DF38" s="87" t="n">
        <f aca="false">IF(AND($V38&gt;DE$6,$V38&lt;=DF$6),+$U38,0)</f>
        <v>0</v>
      </c>
      <c r="DG38" s="87" t="n">
        <f aca="false">IF(AND($V38&gt;DF$6,$V38&lt;=DG$6),+$U38,0)</f>
        <v>0</v>
      </c>
      <c r="DH38" s="87" t="n">
        <f aca="false">IF(AND($V38&gt;DG$6,$V38&lt;=DH$6),+$U38,0)</f>
        <v>0</v>
      </c>
      <c r="DI38" s="87" t="n">
        <f aca="false">IF(AND($V38&gt;DH$6,$V38&lt;=DI$6),+$U38,0)</f>
        <v>0</v>
      </c>
      <c r="DJ38" s="87" t="n">
        <f aca="false">IF(AND($V38&gt;DI$6,$V38&lt;=DJ$6),+$U38,0)</f>
        <v>0</v>
      </c>
      <c r="DK38" s="87" t="n">
        <f aca="false">IF(AND($V38&gt;DJ$6,$V38&lt;=DK$6),+$U38,0)</f>
        <v>0</v>
      </c>
      <c r="DL38" s="87" t="n">
        <f aca="false">IF(AND($V38&gt;DK$6,$V38&lt;=DL$6),+$U38,0)</f>
        <v>0</v>
      </c>
      <c r="DM38" s="87" t="n">
        <f aca="false">IF(AND($V38&gt;DL$6,$V38&lt;=DM$6),+$U38,0)</f>
        <v>0</v>
      </c>
      <c r="DN38" s="87" t="n">
        <f aca="false">IF(AND($V38&gt;DM$6,$V38&lt;=DN$6),+$U38,0)</f>
        <v>0</v>
      </c>
      <c r="DO38" s="87" t="n">
        <f aca="false">IF(AND($V38&gt;DN$6,$V38&lt;=DO$6),+$U38,0)</f>
        <v>0</v>
      </c>
      <c r="DP38" s="87" t="n">
        <f aca="false">IF(AND($V38&gt;DO$6,$V38&lt;=DP$6),+$U38,0)</f>
        <v>0</v>
      </c>
      <c r="DQ38" s="87" t="n">
        <f aca="false">IF(AND($V38&gt;DP$6,$V38&lt;=DQ$6),+$U38,0)</f>
        <v>0</v>
      </c>
      <c r="DR38" s="87" t="n">
        <f aca="false">IF(AND($V38&gt;DQ$6,$V38&lt;=DR$6),+$U38,0)</f>
        <v>0</v>
      </c>
      <c r="DS38" s="87" t="n">
        <f aca="false">IF(AND($V38&gt;DR$6,$V38&lt;=DS$6),+$U38,0)</f>
        <v>0</v>
      </c>
      <c r="DT38" s="87" t="n">
        <f aca="false">IF(AND($V38&gt;DS$6,$V38&lt;=DT$6),+$U38,0)</f>
        <v>0</v>
      </c>
      <c r="DU38" s="87" t="n">
        <f aca="false">IF(AND($V38&gt;DT$6,$V38&lt;=DU$6),+$U38,0)</f>
        <v>0</v>
      </c>
      <c r="DV38" s="87" t="n">
        <f aca="false">IF(AND($V38&gt;DU$6,$V38&lt;=DV$6),+$U38,0)</f>
        <v>0</v>
      </c>
      <c r="DW38" s="87" t="n">
        <f aca="false">IF(AND($V38&gt;DV$6,$V38&lt;=DW$6),+$U38,0)</f>
        <v>0</v>
      </c>
      <c r="DX38" s="87" t="n">
        <f aca="false">IF(AND($V38&gt;DW$6,$V38&lt;=DX$6),+$U38,0)</f>
        <v>0</v>
      </c>
      <c r="DY38" s="87" t="n">
        <f aca="false">IF(AND($V38&gt;DX$6,$V38&lt;=DY$6),+$U38,0)</f>
        <v>0</v>
      </c>
      <c r="DZ38" s="87" t="n">
        <f aca="false">IF(AND($V38&gt;DY$6,$V38&lt;=DZ$6),+$U38,0)</f>
        <v>0</v>
      </c>
      <c r="EA38" s="87" t="n">
        <f aca="false">IF(AND($V38&gt;DZ$6,$V38&lt;=EA$6),+$U38,0)</f>
        <v>0</v>
      </c>
      <c r="EB38" s="87" t="n">
        <f aca="false">IF(AND($V38&gt;EA$6,$V38&lt;=EB$6),+$U38,0)</f>
        <v>0</v>
      </c>
      <c r="EC38" s="87" t="n">
        <f aca="false">IF(AND($V38&gt;EB$6,$V38&lt;=EC$6),+$U38,0)</f>
        <v>0</v>
      </c>
      <c r="ED38" s="87" t="n">
        <f aca="false">IF(AND($V38&gt;EC$6,$V38&lt;=ED$6),+$U38,0)</f>
        <v>0</v>
      </c>
      <c r="EE38" s="87" t="n">
        <f aca="false">IF(AND($V38&gt;ED$6,$V38&lt;=EE$6),+$U38,0)</f>
        <v>0</v>
      </c>
      <c r="EF38" s="87" t="n">
        <f aca="false">IF(AND($V38&gt;EE$6,$V38&lt;=EF$6),+$U38,0)</f>
        <v>0</v>
      </c>
      <c r="EG38" s="87" t="n">
        <f aca="false">IF(AND($V38&gt;EF$6,$V38&lt;=EG$6),+$U38,0)</f>
        <v>0</v>
      </c>
      <c r="EH38" s="87" t="n">
        <f aca="false">IF(AND($V38&gt;EG$6,$V38&lt;=EH$6),+$U38,0)</f>
        <v>0</v>
      </c>
      <c r="EI38" s="87" t="n">
        <f aca="false">IF(AND($V38&gt;EH$6,$V38&lt;=EI$6),+$U38,0)</f>
        <v>0</v>
      </c>
      <c r="EJ38" s="87" t="n">
        <f aca="false">IF(AND($V38&gt;EI$6,$V38&lt;=EJ$6),+$U38,0)</f>
        <v>0</v>
      </c>
      <c r="EK38" s="87" t="n">
        <f aca="false">IF(AND($V38&gt;EJ$6,$V38&lt;=EK$6),+$U38,0)</f>
        <v>0</v>
      </c>
      <c r="EL38" s="87" t="n">
        <f aca="false">IF(AND($V38&gt;EK$6,$V38&lt;=EL$6),+$U38,0)</f>
        <v>0</v>
      </c>
      <c r="EM38" s="87" t="n">
        <f aca="false">IF(AND($V38&gt;EL$6,$V38&lt;=EN$6),+$U38,0)</f>
        <v>0</v>
      </c>
      <c r="EO38" s="65" t="n">
        <f aca="false">SUM($AI38:$EN38)</f>
        <v>750</v>
      </c>
      <c r="EP38" s="65" t="n">
        <f aca="false">+EO38-U38</f>
        <v>0</v>
      </c>
    </row>
    <row r="39" customFormat="false" ht="12.75" hidden="false" customHeight="false" outlineLevel="0" collapsed="false">
      <c r="A39" s="205" t="n">
        <v>2.2</v>
      </c>
      <c r="B39" s="97" t="s">
        <v>260</v>
      </c>
      <c r="C39" s="97" t="s">
        <v>257</v>
      </c>
      <c r="D39" s="186" t="s">
        <v>295</v>
      </c>
      <c r="E39" s="37" t="s">
        <v>166</v>
      </c>
      <c r="F39" s="99" t="n">
        <v>37134</v>
      </c>
      <c r="G39" s="37" t="s">
        <v>480</v>
      </c>
      <c r="H39" s="37"/>
      <c r="I39" s="100" t="s">
        <v>127</v>
      </c>
      <c r="J39" s="37" t="s">
        <v>166</v>
      </c>
      <c r="L39" s="220" t="s">
        <v>481</v>
      </c>
      <c r="M39" s="39" t="s">
        <v>284</v>
      </c>
      <c r="O39" s="35" t="s">
        <v>482</v>
      </c>
      <c r="P39" s="127" t="s">
        <v>287</v>
      </c>
      <c r="Q39" s="127"/>
      <c r="R39" s="127"/>
      <c r="S39" s="206" t="n">
        <v>475</v>
      </c>
      <c r="T39" s="127" t="s">
        <v>288</v>
      </c>
      <c r="U39" s="55" t="n">
        <f aca="false">IF($T39="USD",+$S39,VLOOKUP($T39,$T$1:$U$5,2)*$S39)</f>
        <v>475</v>
      </c>
      <c r="V39" s="102" t="n">
        <v>37695</v>
      </c>
      <c r="Z39" s="164" t="n">
        <v>37084</v>
      </c>
      <c r="AA39" s="219" t="e">
        <f aca="false">SUM(#REF!)</f>
        <v>#REF!</v>
      </c>
      <c r="AB39" s="174"/>
      <c r="AC39" s="174" t="n">
        <f aca="false">0.0075/2</f>
        <v>0.00375</v>
      </c>
      <c r="AD39" s="211" t="e">
        <f aca="false">+AC39+AB39*#REF!+AA39*#REF!</f>
        <v>#REF!</v>
      </c>
      <c r="AE39" s="211"/>
      <c r="AI39" s="87" t="n">
        <f aca="false">IF($V39&gt;AH$6,IF($V39&lt;=AI$6,$U39,0),0)</f>
        <v>0</v>
      </c>
      <c r="AJ39" s="87" t="n">
        <f aca="false">IF(AND($V39&gt;AI$6,$V39&lt;=AJ$6),+$U39,0)</f>
        <v>0</v>
      </c>
      <c r="AK39" s="87" t="n">
        <f aca="false">IF(AND($V39&gt;AJ$6,$V39&lt;=AK$6),+$U39,0)</f>
        <v>0</v>
      </c>
      <c r="AL39" s="87" t="n">
        <f aca="false">IF(AND($V39&gt;AK$6,$V39&lt;=AL$6),+$U39,0)</f>
        <v>0</v>
      </c>
      <c r="AM39" s="87" t="n">
        <f aca="false">IF(AND($V39&gt;AL$6,$V39&lt;=AM$6),+$U39,0)</f>
        <v>0</v>
      </c>
      <c r="AN39" s="87" t="n">
        <f aca="false">IF(AND($V39&gt;AM$6,$V39&lt;=AN$6),+$U39,0)</f>
        <v>475</v>
      </c>
      <c r="AO39" s="87" t="n">
        <f aca="false">IF(AND($V39&gt;AN$6,$V39&lt;=AO$6),+$U39,0)</f>
        <v>0</v>
      </c>
      <c r="AP39" s="87" t="n">
        <f aca="false">IF(AND($V39&gt;AO$6,$V39&lt;=AP$6),+$U39,0)</f>
        <v>0</v>
      </c>
      <c r="AQ39" s="87" t="n">
        <f aca="false">IF(AND($V39&gt;AP$6,$V39&lt;=AQ$6),+$U39,0)</f>
        <v>0</v>
      </c>
      <c r="AR39" s="87" t="n">
        <f aca="false">IF(AND($V39&gt;AQ$6,$V39&lt;=AR$6),+$U39,0)</f>
        <v>0</v>
      </c>
      <c r="AS39" s="87" t="n">
        <f aca="false">IF(AND($V39&gt;AR$6,$V39&lt;=AS$6),+$U39,0)</f>
        <v>0</v>
      </c>
      <c r="AT39" s="87" t="n">
        <f aca="false">IF(AND($V39&gt;AS$6,$V39&lt;=AT$6),+$U39,0)</f>
        <v>0</v>
      </c>
      <c r="AU39" s="87" t="n">
        <f aca="false">IF(AND($V39&gt;AT$6,$V39&lt;=AU$6),+$U39,0)</f>
        <v>0</v>
      </c>
      <c r="AV39" s="87" t="n">
        <f aca="false">IF(AND($V39&gt;AU$6,$V39&lt;=AV$6),+$U39,0)</f>
        <v>0</v>
      </c>
      <c r="AW39" s="87" t="n">
        <f aca="false">IF(AND($V39&gt;AV$6,$V39&lt;=AW$6),+$U39,0)</f>
        <v>0</v>
      </c>
      <c r="AX39" s="87" t="n">
        <f aca="false">IF(AND($V39&gt;AW$6,$V39&lt;=AX$6),+$U39,0)</f>
        <v>0</v>
      </c>
      <c r="AY39" s="87" t="n">
        <f aca="false">IF(AND($V39&gt;AX$6,$V39&lt;=AY$6),+$U39,0)</f>
        <v>0</v>
      </c>
      <c r="AZ39" s="87" t="n">
        <f aca="false">IF(AND($V39&gt;AY$6,$V39&lt;=AZ$6),+$U39,0)</f>
        <v>0</v>
      </c>
      <c r="BA39" s="87" t="n">
        <f aca="false">IF(AND($V39&gt;AZ$6,$V39&lt;=BA$6),+$U39,0)</f>
        <v>0</v>
      </c>
      <c r="BB39" s="87" t="n">
        <f aca="false">IF(AND($V39&gt;BA$6,$V39&lt;=BB$6),+$U39,0)</f>
        <v>0</v>
      </c>
      <c r="BC39" s="87" t="n">
        <f aca="false">IF(AND($V39&gt;BB$6,$V39&lt;=BC$6),+$U39,0)</f>
        <v>0</v>
      </c>
      <c r="BD39" s="87" t="n">
        <f aca="false">IF(AND($V39&gt;BC$6,$V39&lt;=BD$6),+$U39,0)</f>
        <v>0</v>
      </c>
      <c r="BE39" s="87" t="n">
        <f aca="false">IF(AND($V39&gt;BD$6,$V39&lt;=BE$6),+$U39,0)</f>
        <v>0</v>
      </c>
      <c r="BF39" s="87" t="n">
        <f aca="false">IF(AND($V39&gt;BE$6,$V39&lt;=BF$6),+$U39,0)</f>
        <v>0</v>
      </c>
      <c r="BG39" s="87" t="n">
        <f aca="false">IF(AND($V39&gt;BF$6,$V39&lt;=BG$6),+$U39,0)</f>
        <v>0</v>
      </c>
      <c r="BH39" s="87" t="n">
        <f aca="false">IF(AND($V39&gt;BG$6,$V39&lt;=BH$6),+$U39,0)</f>
        <v>0</v>
      </c>
      <c r="BI39" s="87" t="n">
        <f aca="false">IF(AND($V39&gt;BH$6,$V39&lt;=BI$6),+$U39,0)</f>
        <v>0</v>
      </c>
      <c r="BJ39" s="87" t="n">
        <f aca="false">IF(AND($V39&gt;BI$6,$V39&lt;=BJ$6),+$U39,0)</f>
        <v>0</v>
      </c>
      <c r="BK39" s="87" t="n">
        <f aca="false">IF(AND($V39&gt;BJ$6,$V39&lt;=BK$6),+$U39,0)</f>
        <v>0</v>
      </c>
      <c r="BL39" s="87" t="n">
        <f aca="false">IF(AND($V39&gt;BK$6,$V39&lt;=BL$6),+$U39,0)</f>
        <v>0</v>
      </c>
      <c r="BM39" s="87" t="n">
        <f aca="false">IF(AND($V39&gt;BL$6,$V39&lt;=BM$6),+$U39,0)</f>
        <v>0</v>
      </c>
      <c r="BN39" s="87" t="n">
        <f aca="false">IF(AND($V39&gt;BM$6,$V39&lt;=BN$6),+$U39,0)</f>
        <v>0</v>
      </c>
      <c r="BO39" s="87" t="n">
        <f aca="false">IF(AND($V39&gt;BN$6,$V39&lt;=BO$6),+$U39,0)</f>
        <v>0</v>
      </c>
      <c r="BP39" s="87" t="n">
        <f aca="false">IF(AND($V39&gt;BO$6,$V39&lt;=BP$6),+$U39,0)</f>
        <v>0</v>
      </c>
      <c r="BQ39" s="87" t="n">
        <f aca="false">IF(AND($V39&gt;BP$6,$V39&lt;=BQ$6),+$U39,0)</f>
        <v>0</v>
      </c>
      <c r="BR39" s="87" t="n">
        <f aca="false">IF(AND($V39&gt;BQ$6,$V39&lt;=BR$6),+$U39,0)</f>
        <v>0</v>
      </c>
      <c r="BS39" s="87" t="n">
        <f aca="false">IF(AND($V39&gt;BR$6,$V39&lt;=BS$6),+$U39,0)</f>
        <v>0</v>
      </c>
      <c r="BT39" s="87" t="n">
        <f aca="false">IF(AND($V39&gt;BS$6,$V39&lt;=BT$6),+$U39,0)</f>
        <v>0</v>
      </c>
      <c r="BU39" s="87" t="n">
        <f aca="false">IF(AND($V39&gt;BT$6,$V39&lt;=BU$6),+$U39,0)</f>
        <v>0</v>
      </c>
      <c r="BV39" s="87" t="n">
        <f aca="false">IF(AND($V39&gt;BU$6,$V39&lt;=BV$6),+$U39,0)</f>
        <v>0</v>
      </c>
      <c r="BW39" s="87" t="n">
        <f aca="false">IF(AND($V39&gt;BV$6,$V39&lt;=BW$6),+$U39,0)</f>
        <v>0</v>
      </c>
      <c r="BX39" s="87" t="n">
        <f aca="false">IF(AND($V39&gt;BW$6,$V39&lt;=BX$6),+$U39,0)</f>
        <v>0</v>
      </c>
      <c r="BY39" s="87" t="n">
        <f aca="false">IF(AND($V39&gt;BX$6,$V39&lt;=BY$6),+$U39,0)</f>
        <v>0</v>
      </c>
      <c r="BZ39" s="87" t="n">
        <f aca="false">IF(AND($V39&gt;BY$6,$V39&lt;=BZ$6),+$U39,0)</f>
        <v>0</v>
      </c>
      <c r="CA39" s="87" t="n">
        <f aca="false">IF(AND($V39&gt;BZ$6,$V39&lt;=CA$6),+$U39,0)</f>
        <v>0</v>
      </c>
      <c r="CB39" s="87" t="n">
        <f aca="false">IF(AND($V39&gt;CA$6,$V39&lt;=CB$6),+$U39,0)</f>
        <v>0</v>
      </c>
      <c r="CC39" s="87" t="n">
        <f aca="false">IF(AND($V39&gt;CB$6,$V39&lt;=CC$6),+$U39,0)</f>
        <v>0</v>
      </c>
      <c r="CD39" s="87" t="n">
        <f aca="false">IF(AND($V39&gt;CC$6,$V39&lt;=CD$6),+$U39,0)</f>
        <v>0</v>
      </c>
      <c r="CE39" s="87" t="n">
        <f aca="false">IF(AND($V39&gt;CD$6,$V39&lt;=CE$6),+$U39,0)</f>
        <v>0</v>
      </c>
      <c r="CF39" s="87" t="n">
        <f aca="false">IF(AND($V39&gt;CE$6,$V39&lt;=CF$6),+$U39,0)</f>
        <v>0</v>
      </c>
      <c r="CG39" s="87" t="n">
        <f aca="false">IF(AND($V39&gt;CF$6,$V39&lt;=CG$6),+$U39,0)</f>
        <v>0</v>
      </c>
      <c r="CH39" s="87" t="n">
        <f aca="false">IF(AND($V39&gt;CG$6,$V39&lt;=CH$6),+$U39,0)</f>
        <v>0</v>
      </c>
      <c r="CI39" s="87" t="n">
        <f aca="false">IF(AND($V39&gt;CH$6,$V39&lt;=CI$6),+$U39,0)</f>
        <v>0</v>
      </c>
      <c r="CJ39" s="87" t="n">
        <f aca="false">IF(AND($V39&gt;CI$6,$V39&lt;=CJ$6),+$U39,0)</f>
        <v>0</v>
      </c>
      <c r="CK39" s="87" t="n">
        <f aca="false">IF(AND($V39&gt;CJ$6,$V39&lt;=CK$6),+$U39,0)</f>
        <v>0</v>
      </c>
      <c r="CL39" s="87" t="n">
        <f aca="false">IF(AND($V39&gt;CK$6,$V39&lt;=CL$6),+$U39,0)</f>
        <v>0</v>
      </c>
      <c r="CM39" s="87" t="n">
        <f aca="false">IF(AND($V39&gt;CL$6,$V39&lt;=CM$6),+$U39,0)</f>
        <v>0</v>
      </c>
      <c r="CN39" s="87" t="n">
        <f aca="false">IF(AND($V39&gt;CM$6,$V39&lt;=CN$6),+$U39,0)</f>
        <v>0</v>
      </c>
      <c r="CO39" s="87" t="n">
        <f aca="false">IF(AND($V39&gt;CN$6,$V39&lt;=CO$6),+$U39,0)</f>
        <v>0</v>
      </c>
      <c r="CP39" s="87" t="n">
        <f aca="false">IF(AND($V39&gt;CO$6,$V39&lt;=CP$6),+$U39,0)</f>
        <v>0</v>
      </c>
      <c r="CQ39" s="87" t="n">
        <f aca="false">IF(AND($V39&gt;CP$6,$V39&lt;=CQ$6),+$U39,0)</f>
        <v>0</v>
      </c>
      <c r="CR39" s="87" t="n">
        <f aca="false">IF(AND($V39&gt;CQ$6,$V39&lt;=CR$6),+$U39,0)</f>
        <v>0</v>
      </c>
      <c r="CS39" s="87" t="n">
        <f aca="false">IF(AND($V39&gt;CR$6,$V39&lt;=CS$6),+$U39,0)</f>
        <v>0</v>
      </c>
      <c r="CT39" s="87" t="n">
        <f aca="false">IF(AND($V39&gt;CS$6,$V39&lt;=CT$6),+$U39,0)</f>
        <v>0</v>
      </c>
      <c r="CU39" s="87" t="n">
        <f aca="false">IF(AND($V39&gt;CT$6,$V39&lt;=CU$6),+$U39,0)</f>
        <v>0</v>
      </c>
      <c r="CV39" s="87" t="n">
        <f aca="false">IF(AND($V39&gt;CU$6,$V39&lt;=CV$6),+$U39,0)</f>
        <v>0</v>
      </c>
      <c r="CW39" s="87" t="n">
        <f aca="false">IF(AND($V39&gt;CV$6,$V39&lt;=CW$6),+$U39,0)</f>
        <v>0</v>
      </c>
      <c r="CX39" s="87" t="n">
        <f aca="false">IF(AND($V39&gt;CW$6,$V39&lt;=CX$6),+$U39,0)</f>
        <v>0</v>
      </c>
      <c r="CY39" s="87" t="n">
        <f aca="false">IF(AND($V39&gt;CX$6,$V39&lt;=CY$6),+$U39,0)</f>
        <v>0</v>
      </c>
      <c r="CZ39" s="87" t="n">
        <f aca="false">IF(AND($V39&gt;CY$6,$V39&lt;=CZ$6),+$U39,0)</f>
        <v>0</v>
      </c>
      <c r="DA39" s="87" t="n">
        <f aca="false">IF(AND($V39&gt;CZ$6,$V39&lt;=DA$6),+$U39,0)</f>
        <v>0</v>
      </c>
      <c r="DB39" s="87" t="n">
        <f aca="false">IF(AND($V39&gt;DA$6,$V39&lt;=DB$6),+$U39,0)</f>
        <v>0</v>
      </c>
      <c r="DC39" s="87" t="n">
        <f aca="false">IF(AND($V39&gt;DB$6,$V39&lt;=DC$6),+$U39,0)</f>
        <v>0</v>
      </c>
      <c r="DD39" s="87" t="n">
        <f aca="false">IF(AND($V39&gt;DC$6,$V39&lt;=DD$6),+$U39,0)</f>
        <v>0</v>
      </c>
      <c r="DE39" s="87" t="n">
        <f aca="false">IF(AND($V39&gt;DD$6,$V39&lt;=DE$6),+$U39,0)</f>
        <v>0</v>
      </c>
      <c r="DF39" s="87" t="n">
        <f aca="false">IF(AND($V39&gt;DE$6,$V39&lt;=DF$6),+$U39,0)</f>
        <v>0</v>
      </c>
      <c r="DG39" s="87" t="n">
        <f aca="false">IF(AND($V39&gt;DF$6,$V39&lt;=DG$6),+$U39,0)</f>
        <v>0</v>
      </c>
      <c r="DH39" s="87" t="n">
        <f aca="false">IF(AND($V39&gt;DG$6,$V39&lt;=DH$6),+$U39,0)</f>
        <v>0</v>
      </c>
      <c r="DI39" s="87" t="n">
        <f aca="false">IF(AND($V39&gt;DH$6,$V39&lt;=DI$6),+$U39,0)</f>
        <v>0</v>
      </c>
      <c r="DJ39" s="87" t="n">
        <f aca="false">IF(AND($V39&gt;DI$6,$V39&lt;=DJ$6),+$U39,0)</f>
        <v>0</v>
      </c>
      <c r="DK39" s="87" t="n">
        <f aca="false">IF(AND($V39&gt;DJ$6,$V39&lt;=DK$6),+$U39,0)</f>
        <v>0</v>
      </c>
      <c r="DL39" s="87" t="n">
        <f aca="false">IF(AND($V39&gt;DK$6,$V39&lt;=DL$6),+$U39,0)</f>
        <v>0</v>
      </c>
      <c r="DM39" s="87" t="n">
        <f aca="false">IF(AND($V39&gt;DL$6,$V39&lt;=DM$6),+$U39,0)</f>
        <v>0</v>
      </c>
      <c r="DN39" s="87" t="n">
        <f aca="false">IF(AND($V39&gt;DM$6,$V39&lt;=DN$6),+$U39,0)</f>
        <v>0</v>
      </c>
      <c r="DO39" s="87" t="n">
        <f aca="false">IF(AND($V39&gt;DN$6,$V39&lt;=DO$6),+$U39,0)</f>
        <v>0</v>
      </c>
      <c r="DP39" s="87" t="n">
        <f aca="false">IF(AND($V39&gt;DO$6,$V39&lt;=DP$6),+$U39,0)</f>
        <v>0</v>
      </c>
      <c r="DQ39" s="87" t="n">
        <f aca="false">IF(AND($V39&gt;DP$6,$V39&lt;=DQ$6),+$U39,0)</f>
        <v>0</v>
      </c>
      <c r="DR39" s="87" t="n">
        <f aca="false">IF(AND($V39&gt;DQ$6,$V39&lt;=DR$6),+$U39,0)</f>
        <v>0</v>
      </c>
      <c r="DS39" s="87" t="n">
        <f aca="false">IF(AND($V39&gt;DR$6,$V39&lt;=DS$6),+$U39,0)</f>
        <v>0</v>
      </c>
      <c r="DT39" s="87" t="n">
        <f aca="false">IF(AND($V39&gt;DS$6,$V39&lt;=DT$6),+$U39,0)</f>
        <v>0</v>
      </c>
      <c r="DU39" s="87" t="n">
        <f aca="false">IF(AND($V39&gt;DT$6,$V39&lt;=DU$6),+$U39,0)</f>
        <v>0</v>
      </c>
      <c r="DV39" s="87" t="n">
        <f aca="false">IF(AND($V39&gt;DU$6,$V39&lt;=DV$6),+$U39,0)</f>
        <v>0</v>
      </c>
      <c r="DW39" s="87" t="n">
        <f aca="false">IF(AND($V39&gt;DV$6,$V39&lt;=DW$6),+$U39,0)</f>
        <v>0</v>
      </c>
      <c r="DX39" s="87" t="n">
        <f aca="false">IF(AND($V39&gt;DW$6,$V39&lt;=DX$6),+$U39,0)</f>
        <v>0</v>
      </c>
      <c r="DY39" s="87" t="n">
        <f aca="false">IF(AND($V39&gt;DX$6,$V39&lt;=DY$6),+$U39,0)</f>
        <v>0</v>
      </c>
      <c r="DZ39" s="87" t="n">
        <f aca="false">IF(AND($V39&gt;DY$6,$V39&lt;=DZ$6),+$U39,0)</f>
        <v>0</v>
      </c>
      <c r="EA39" s="87" t="n">
        <f aca="false">IF(AND($V39&gt;DZ$6,$V39&lt;=EA$6),+$U39,0)</f>
        <v>0</v>
      </c>
      <c r="EB39" s="87" t="n">
        <f aca="false">IF(AND($V39&gt;EA$6,$V39&lt;=EB$6),+$U39,0)</f>
        <v>0</v>
      </c>
      <c r="EC39" s="87" t="n">
        <f aca="false">IF(AND($V39&gt;EB$6,$V39&lt;=EC$6),+$U39,0)</f>
        <v>0</v>
      </c>
      <c r="ED39" s="87" t="n">
        <f aca="false">IF(AND($V39&gt;EC$6,$V39&lt;=ED$6),+$U39,0)</f>
        <v>0</v>
      </c>
      <c r="EE39" s="87" t="n">
        <f aca="false">IF(AND($V39&gt;ED$6,$V39&lt;=EE$6),+$U39,0)</f>
        <v>0</v>
      </c>
      <c r="EF39" s="87" t="n">
        <f aca="false">IF(AND($V39&gt;EE$6,$V39&lt;=EF$6),+$U39,0)</f>
        <v>0</v>
      </c>
      <c r="EG39" s="87" t="n">
        <f aca="false">IF(AND($V39&gt;EF$6,$V39&lt;=EG$6),+$U39,0)</f>
        <v>0</v>
      </c>
      <c r="EH39" s="87" t="n">
        <f aca="false">IF(AND($V39&gt;EG$6,$V39&lt;=EH$6),+$U39,0)</f>
        <v>0</v>
      </c>
      <c r="EI39" s="87" t="n">
        <f aca="false">IF(AND($V39&gt;EH$6,$V39&lt;=EI$6),+$U39,0)</f>
        <v>0</v>
      </c>
      <c r="EJ39" s="87" t="n">
        <f aca="false">IF(AND($V39&gt;EI$6,$V39&lt;=EJ$6),+$U39,0)</f>
        <v>0</v>
      </c>
      <c r="EK39" s="87" t="n">
        <f aca="false">IF(AND($V39&gt;EJ$6,$V39&lt;=EK$6),+$U39,0)</f>
        <v>0</v>
      </c>
      <c r="EL39" s="87" t="n">
        <f aca="false">IF(AND($V39&gt;EK$6,$V39&lt;=EL$6),+$U39,0)</f>
        <v>0</v>
      </c>
      <c r="EM39" s="87" t="n">
        <f aca="false">IF(AND($V39&gt;EL$6,$V39&lt;=EN$6),+$U39,0)</f>
        <v>0</v>
      </c>
      <c r="EO39" s="65" t="n">
        <f aca="false">SUM($AI39:$EN39)</f>
        <v>475</v>
      </c>
      <c r="EP39" s="65" t="n">
        <f aca="false">+EO39-U39</f>
        <v>0</v>
      </c>
    </row>
    <row r="40" customFormat="false" ht="12.75" hidden="false" customHeight="false" outlineLevel="0" collapsed="false">
      <c r="A40" s="205" t="n">
        <v>2.2</v>
      </c>
      <c r="B40" s="101" t="s">
        <v>444</v>
      </c>
      <c r="C40" s="97" t="s">
        <v>257</v>
      </c>
      <c r="D40" s="186" t="s">
        <v>295</v>
      </c>
      <c r="E40" s="37" t="s">
        <v>166</v>
      </c>
      <c r="F40" s="99" t="n">
        <v>37134</v>
      </c>
      <c r="G40" s="37" t="s">
        <v>480</v>
      </c>
      <c r="H40" s="37"/>
      <c r="I40" s="100" t="s">
        <v>127</v>
      </c>
      <c r="J40" s="37" t="s">
        <v>167</v>
      </c>
      <c r="L40" s="39" t="s">
        <v>483</v>
      </c>
      <c r="M40" s="39" t="s">
        <v>284</v>
      </c>
      <c r="O40" s="35" t="s">
        <v>482</v>
      </c>
      <c r="P40" s="127" t="s">
        <v>287</v>
      </c>
      <c r="Q40" s="127" t="s">
        <v>287</v>
      </c>
      <c r="R40" s="127"/>
      <c r="S40" s="218" t="n">
        <v>515</v>
      </c>
      <c r="T40" s="127" t="s">
        <v>327</v>
      </c>
      <c r="U40" s="55" t="n">
        <v>440</v>
      </c>
      <c r="V40" s="102" t="n">
        <v>37695</v>
      </c>
      <c r="Z40" s="164" t="n">
        <v>37084</v>
      </c>
      <c r="AA40" s="219" t="e">
        <f aca="false">SUM(#REF!)</f>
        <v>#REF!</v>
      </c>
      <c r="AB40" s="174"/>
      <c r="AC40" s="174" t="n">
        <f aca="false">0.0075/2</f>
        <v>0.00375</v>
      </c>
      <c r="AD40" s="211" t="e">
        <f aca="false">+AC40+AB40*#REF!+AA40*#REF!</f>
        <v>#REF!</v>
      </c>
      <c r="AE40" s="211"/>
      <c r="AI40" s="87" t="n">
        <f aca="false">IF($V40&gt;AH$6,IF($V40&lt;=AI$6,$U40,0),0)</f>
        <v>0</v>
      </c>
      <c r="AJ40" s="87" t="n">
        <f aca="false">IF(AND($V40&gt;AI$6,$V40&lt;=AJ$6),+$U40,0)</f>
        <v>0</v>
      </c>
      <c r="AK40" s="87" t="n">
        <f aca="false">IF(AND($V40&gt;AJ$6,$V40&lt;=AK$6),+$U40,0)</f>
        <v>0</v>
      </c>
      <c r="AL40" s="87" t="n">
        <f aca="false">IF(AND($V40&gt;AK$6,$V40&lt;=AL$6),+$U40,0)</f>
        <v>0</v>
      </c>
      <c r="AM40" s="87" t="n">
        <f aca="false">IF(AND($V40&gt;AL$6,$V40&lt;=AM$6),+$U40,0)</f>
        <v>0</v>
      </c>
      <c r="AN40" s="87" t="n">
        <f aca="false">IF(AND($V40&gt;AM$6,$V40&lt;=AN$6),+$U40,0)</f>
        <v>440</v>
      </c>
      <c r="AO40" s="87" t="n">
        <f aca="false">IF(AND($V40&gt;AN$6,$V40&lt;=AO$6),+$U40,0)</f>
        <v>0</v>
      </c>
      <c r="AP40" s="87" t="n">
        <f aca="false">IF(AND($V40&gt;AO$6,$V40&lt;=AP$6),+$U40,0)</f>
        <v>0</v>
      </c>
      <c r="AQ40" s="87" t="n">
        <f aca="false">IF(AND($V40&gt;AP$6,$V40&lt;=AQ$6),+$U40,0)</f>
        <v>0</v>
      </c>
      <c r="AR40" s="87" t="n">
        <f aca="false">IF(AND($V40&gt;AQ$6,$V40&lt;=AR$6),+$U40,0)</f>
        <v>0</v>
      </c>
      <c r="AS40" s="87" t="n">
        <f aca="false">IF(AND($V40&gt;AR$6,$V40&lt;=AS$6),+$U40,0)</f>
        <v>0</v>
      </c>
      <c r="AT40" s="87" t="n">
        <f aca="false">IF(AND($V40&gt;AS$6,$V40&lt;=AT$6),+$U40,0)</f>
        <v>0</v>
      </c>
      <c r="AU40" s="87" t="n">
        <f aca="false">IF(AND($V40&gt;AT$6,$V40&lt;=AU$6),+$U40,0)</f>
        <v>0</v>
      </c>
      <c r="AV40" s="87" t="n">
        <f aca="false">IF(AND($V40&gt;AU$6,$V40&lt;=AV$6),+$U40,0)</f>
        <v>0</v>
      </c>
      <c r="AW40" s="87" t="n">
        <f aca="false">IF(AND($V40&gt;AV$6,$V40&lt;=AW$6),+$U40,0)</f>
        <v>0</v>
      </c>
      <c r="AX40" s="87" t="n">
        <f aca="false">IF(AND($V40&gt;AW$6,$V40&lt;=AX$6),+$U40,0)</f>
        <v>0</v>
      </c>
      <c r="AY40" s="87" t="n">
        <f aca="false">IF(AND($V40&gt;AX$6,$V40&lt;=AY$6),+$U40,0)</f>
        <v>0</v>
      </c>
      <c r="AZ40" s="87" t="n">
        <f aca="false">IF(AND($V40&gt;AY$6,$V40&lt;=AZ$6),+$U40,0)</f>
        <v>0</v>
      </c>
      <c r="BA40" s="87" t="n">
        <f aca="false">IF(AND($V40&gt;AZ$6,$V40&lt;=BA$6),+$U40,0)</f>
        <v>0</v>
      </c>
      <c r="BB40" s="87" t="n">
        <f aca="false">IF(AND($V40&gt;BA$6,$V40&lt;=BB$6),+$U40,0)</f>
        <v>0</v>
      </c>
      <c r="BC40" s="87" t="n">
        <f aca="false">IF(AND($V40&gt;BB$6,$V40&lt;=BC$6),+$U40,0)</f>
        <v>0</v>
      </c>
      <c r="BD40" s="87" t="n">
        <f aca="false">IF(AND($V40&gt;BC$6,$V40&lt;=BD$6),+$U40,0)</f>
        <v>0</v>
      </c>
      <c r="BE40" s="87" t="n">
        <f aca="false">IF(AND($V40&gt;BD$6,$V40&lt;=BE$6),+$U40,0)</f>
        <v>0</v>
      </c>
      <c r="BF40" s="87" t="n">
        <f aca="false">IF(AND($V40&gt;BE$6,$V40&lt;=BF$6),+$U40,0)</f>
        <v>0</v>
      </c>
      <c r="BG40" s="87" t="n">
        <f aca="false">IF(AND($V40&gt;BF$6,$V40&lt;=BG$6),+$U40,0)</f>
        <v>0</v>
      </c>
      <c r="BH40" s="87" t="n">
        <f aca="false">IF(AND($V40&gt;BG$6,$V40&lt;=BH$6),+$U40,0)</f>
        <v>0</v>
      </c>
      <c r="BI40" s="87" t="n">
        <f aca="false">IF(AND($V40&gt;BH$6,$V40&lt;=BI$6),+$U40,0)</f>
        <v>0</v>
      </c>
      <c r="BJ40" s="87" t="n">
        <f aca="false">IF(AND($V40&gt;BI$6,$V40&lt;=BJ$6),+$U40,0)</f>
        <v>0</v>
      </c>
      <c r="BK40" s="87" t="n">
        <f aca="false">IF(AND($V40&gt;BJ$6,$V40&lt;=BK$6),+$U40,0)</f>
        <v>0</v>
      </c>
      <c r="BL40" s="87" t="n">
        <f aca="false">IF(AND($V40&gt;BK$6,$V40&lt;=BL$6),+$U40,0)</f>
        <v>0</v>
      </c>
      <c r="BM40" s="87" t="n">
        <f aca="false">IF(AND($V40&gt;BL$6,$V40&lt;=BM$6),+$U40,0)</f>
        <v>0</v>
      </c>
      <c r="BN40" s="87" t="n">
        <f aca="false">IF(AND($V40&gt;BM$6,$V40&lt;=BN$6),+$U40,0)</f>
        <v>0</v>
      </c>
      <c r="BO40" s="87" t="n">
        <f aca="false">IF(AND($V40&gt;BN$6,$V40&lt;=BO$6),+$U40,0)</f>
        <v>0</v>
      </c>
      <c r="BP40" s="87" t="n">
        <f aca="false">IF(AND($V40&gt;BO$6,$V40&lt;=BP$6),+$U40,0)</f>
        <v>0</v>
      </c>
      <c r="BQ40" s="87" t="n">
        <f aca="false">IF(AND($V40&gt;BP$6,$V40&lt;=BQ$6),+$U40,0)</f>
        <v>0</v>
      </c>
      <c r="BR40" s="87" t="n">
        <f aca="false">IF(AND($V40&gt;BQ$6,$V40&lt;=BR$6),+$U40,0)</f>
        <v>0</v>
      </c>
      <c r="BS40" s="87" t="n">
        <f aca="false">IF(AND($V40&gt;BR$6,$V40&lt;=BS$6),+$U40,0)</f>
        <v>0</v>
      </c>
      <c r="BT40" s="87" t="n">
        <f aca="false">IF(AND($V40&gt;BS$6,$V40&lt;=BT$6),+$U40,0)</f>
        <v>0</v>
      </c>
      <c r="BU40" s="87" t="n">
        <f aca="false">IF(AND($V40&gt;BT$6,$V40&lt;=BU$6),+$U40,0)</f>
        <v>0</v>
      </c>
      <c r="BV40" s="87" t="n">
        <f aca="false">IF(AND($V40&gt;BU$6,$V40&lt;=BV$6),+$U40,0)</f>
        <v>0</v>
      </c>
      <c r="BW40" s="87" t="n">
        <f aca="false">IF(AND($V40&gt;BV$6,$V40&lt;=BW$6),+$U40,0)</f>
        <v>0</v>
      </c>
      <c r="BX40" s="87" t="n">
        <f aca="false">IF(AND($V40&gt;BW$6,$V40&lt;=BX$6),+$U40,0)</f>
        <v>0</v>
      </c>
      <c r="BY40" s="87" t="n">
        <f aca="false">IF(AND($V40&gt;BX$6,$V40&lt;=BY$6),+$U40,0)</f>
        <v>0</v>
      </c>
      <c r="BZ40" s="87" t="n">
        <f aca="false">IF(AND($V40&gt;BY$6,$V40&lt;=BZ$6),+$U40,0)</f>
        <v>0</v>
      </c>
      <c r="CA40" s="87" t="n">
        <f aca="false">IF(AND($V40&gt;BZ$6,$V40&lt;=CA$6),+$U40,0)</f>
        <v>0</v>
      </c>
      <c r="CB40" s="87" t="n">
        <f aca="false">IF(AND($V40&gt;CA$6,$V40&lt;=CB$6),+$U40,0)</f>
        <v>0</v>
      </c>
      <c r="CC40" s="87" t="n">
        <f aca="false">IF(AND($V40&gt;CB$6,$V40&lt;=CC$6),+$U40,0)</f>
        <v>0</v>
      </c>
      <c r="CD40" s="87" t="n">
        <f aca="false">IF(AND($V40&gt;CC$6,$V40&lt;=CD$6),+$U40,0)</f>
        <v>0</v>
      </c>
      <c r="CE40" s="87" t="n">
        <f aca="false">IF(AND($V40&gt;CD$6,$V40&lt;=CE$6),+$U40,0)</f>
        <v>0</v>
      </c>
      <c r="CF40" s="87" t="n">
        <f aca="false">IF(AND($V40&gt;CE$6,$V40&lt;=CF$6),+$U40,0)</f>
        <v>0</v>
      </c>
      <c r="CG40" s="87" t="n">
        <f aca="false">IF(AND($V40&gt;CF$6,$V40&lt;=CG$6),+$U40,0)</f>
        <v>0</v>
      </c>
      <c r="CH40" s="87" t="n">
        <f aca="false">IF(AND($V40&gt;CG$6,$V40&lt;=CH$6),+$U40,0)</f>
        <v>0</v>
      </c>
      <c r="CI40" s="87" t="n">
        <f aca="false">IF(AND($V40&gt;CH$6,$V40&lt;=CI$6),+$U40,0)</f>
        <v>0</v>
      </c>
      <c r="CJ40" s="87" t="n">
        <f aca="false">IF(AND($V40&gt;CI$6,$V40&lt;=CJ$6),+$U40,0)</f>
        <v>0</v>
      </c>
      <c r="CK40" s="87" t="n">
        <f aca="false">IF(AND($V40&gt;CJ$6,$V40&lt;=CK$6),+$U40,0)</f>
        <v>0</v>
      </c>
      <c r="CL40" s="87" t="n">
        <f aca="false">IF(AND($V40&gt;CK$6,$V40&lt;=CL$6),+$U40,0)</f>
        <v>0</v>
      </c>
      <c r="CM40" s="87" t="n">
        <f aca="false">IF(AND($V40&gt;CL$6,$V40&lt;=CM$6),+$U40,0)</f>
        <v>0</v>
      </c>
      <c r="CN40" s="87" t="n">
        <f aca="false">IF(AND($V40&gt;CM$6,$V40&lt;=CN$6),+$U40,0)</f>
        <v>0</v>
      </c>
      <c r="CO40" s="87" t="n">
        <f aca="false">IF(AND($V40&gt;CN$6,$V40&lt;=CO$6),+$U40,0)</f>
        <v>0</v>
      </c>
      <c r="CP40" s="87" t="n">
        <f aca="false">IF(AND($V40&gt;CO$6,$V40&lt;=CP$6),+$U40,0)</f>
        <v>0</v>
      </c>
      <c r="CQ40" s="87" t="n">
        <f aca="false">IF(AND($V40&gt;CP$6,$V40&lt;=CQ$6),+$U40,0)</f>
        <v>0</v>
      </c>
      <c r="CR40" s="87" t="n">
        <f aca="false">IF(AND($V40&gt;CQ$6,$V40&lt;=CR$6),+$U40,0)</f>
        <v>0</v>
      </c>
      <c r="CS40" s="87" t="n">
        <f aca="false">IF(AND($V40&gt;CR$6,$V40&lt;=CS$6),+$U40,0)</f>
        <v>0</v>
      </c>
      <c r="CT40" s="87" t="n">
        <f aca="false">IF(AND($V40&gt;CS$6,$V40&lt;=CT$6),+$U40,0)</f>
        <v>0</v>
      </c>
      <c r="CU40" s="87" t="n">
        <f aca="false">IF(AND($V40&gt;CT$6,$V40&lt;=CU$6),+$U40,0)</f>
        <v>0</v>
      </c>
      <c r="CV40" s="87" t="n">
        <f aca="false">IF(AND($V40&gt;CU$6,$V40&lt;=CV$6),+$U40,0)</f>
        <v>0</v>
      </c>
      <c r="CW40" s="87" t="n">
        <f aca="false">IF(AND($V40&gt;CV$6,$V40&lt;=CW$6),+$U40,0)</f>
        <v>0</v>
      </c>
      <c r="CX40" s="87" t="n">
        <f aca="false">IF(AND($V40&gt;CW$6,$V40&lt;=CX$6),+$U40,0)</f>
        <v>0</v>
      </c>
      <c r="CY40" s="87" t="n">
        <f aca="false">IF(AND($V40&gt;CX$6,$V40&lt;=CY$6),+$U40,0)</f>
        <v>0</v>
      </c>
      <c r="CZ40" s="87" t="n">
        <f aca="false">IF(AND($V40&gt;CY$6,$V40&lt;=CZ$6),+$U40,0)</f>
        <v>0</v>
      </c>
      <c r="DA40" s="87" t="n">
        <f aca="false">IF(AND($V40&gt;CZ$6,$V40&lt;=DA$6),+$U40,0)</f>
        <v>0</v>
      </c>
      <c r="DB40" s="87" t="n">
        <f aca="false">IF(AND($V40&gt;DA$6,$V40&lt;=DB$6),+$U40,0)</f>
        <v>0</v>
      </c>
      <c r="DC40" s="87" t="n">
        <f aca="false">IF(AND($V40&gt;DB$6,$V40&lt;=DC$6),+$U40,0)</f>
        <v>0</v>
      </c>
      <c r="DD40" s="87" t="n">
        <f aca="false">IF(AND($V40&gt;DC$6,$V40&lt;=DD$6),+$U40,0)</f>
        <v>0</v>
      </c>
      <c r="DE40" s="87" t="n">
        <f aca="false">IF(AND($V40&gt;DD$6,$V40&lt;=DE$6),+$U40,0)</f>
        <v>0</v>
      </c>
      <c r="DF40" s="87" t="n">
        <f aca="false">IF(AND($V40&gt;DE$6,$V40&lt;=DF$6),+$U40,0)</f>
        <v>0</v>
      </c>
      <c r="DG40" s="87" t="n">
        <f aca="false">IF(AND($V40&gt;DF$6,$V40&lt;=DG$6),+$U40,0)</f>
        <v>0</v>
      </c>
      <c r="DH40" s="87" t="n">
        <f aca="false">IF(AND($V40&gt;DG$6,$V40&lt;=DH$6),+$U40,0)</f>
        <v>0</v>
      </c>
      <c r="DI40" s="87" t="n">
        <f aca="false">IF(AND($V40&gt;DH$6,$V40&lt;=DI$6),+$U40,0)</f>
        <v>0</v>
      </c>
      <c r="DJ40" s="87" t="n">
        <f aca="false">IF(AND($V40&gt;DI$6,$V40&lt;=DJ$6),+$U40,0)</f>
        <v>0</v>
      </c>
      <c r="DK40" s="87" t="n">
        <f aca="false">IF(AND($V40&gt;DJ$6,$V40&lt;=DK$6),+$U40,0)</f>
        <v>0</v>
      </c>
      <c r="DL40" s="87" t="n">
        <f aca="false">IF(AND($V40&gt;DK$6,$V40&lt;=DL$6),+$U40,0)</f>
        <v>0</v>
      </c>
      <c r="DM40" s="87" t="n">
        <f aca="false">IF(AND($V40&gt;DL$6,$V40&lt;=DM$6),+$U40,0)</f>
        <v>0</v>
      </c>
      <c r="DN40" s="87" t="n">
        <f aca="false">IF(AND($V40&gt;DM$6,$V40&lt;=DN$6),+$U40,0)</f>
        <v>0</v>
      </c>
      <c r="DO40" s="87" t="n">
        <f aca="false">IF(AND($V40&gt;DN$6,$V40&lt;=DO$6),+$U40,0)</f>
        <v>0</v>
      </c>
      <c r="DP40" s="87" t="n">
        <f aca="false">IF(AND($V40&gt;DO$6,$V40&lt;=DP$6),+$U40,0)</f>
        <v>0</v>
      </c>
      <c r="DQ40" s="87" t="n">
        <f aca="false">IF(AND($V40&gt;DP$6,$V40&lt;=DQ$6),+$U40,0)</f>
        <v>0</v>
      </c>
      <c r="DR40" s="87" t="n">
        <f aca="false">IF(AND($V40&gt;DQ$6,$V40&lt;=DR$6),+$U40,0)</f>
        <v>0</v>
      </c>
      <c r="DS40" s="87" t="n">
        <f aca="false">IF(AND($V40&gt;DR$6,$V40&lt;=DS$6),+$U40,0)</f>
        <v>0</v>
      </c>
      <c r="DT40" s="87" t="n">
        <f aca="false">IF(AND($V40&gt;DS$6,$V40&lt;=DT$6),+$U40,0)</f>
        <v>0</v>
      </c>
      <c r="DU40" s="87" t="n">
        <f aca="false">IF(AND($V40&gt;DT$6,$V40&lt;=DU$6),+$U40,0)</f>
        <v>0</v>
      </c>
      <c r="DV40" s="87" t="n">
        <f aca="false">IF(AND($V40&gt;DU$6,$V40&lt;=DV$6),+$U40,0)</f>
        <v>0</v>
      </c>
      <c r="DW40" s="87" t="n">
        <f aca="false">IF(AND($V40&gt;DV$6,$V40&lt;=DW$6),+$U40,0)</f>
        <v>0</v>
      </c>
      <c r="DX40" s="87" t="n">
        <f aca="false">IF(AND($V40&gt;DW$6,$V40&lt;=DX$6),+$U40,0)</f>
        <v>0</v>
      </c>
      <c r="DY40" s="87" t="n">
        <f aca="false">IF(AND($V40&gt;DX$6,$V40&lt;=DY$6),+$U40,0)</f>
        <v>0</v>
      </c>
      <c r="DZ40" s="87" t="n">
        <f aca="false">IF(AND($V40&gt;DY$6,$V40&lt;=DZ$6),+$U40,0)</f>
        <v>0</v>
      </c>
      <c r="EA40" s="87" t="n">
        <f aca="false">IF(AND($V40&gt;DZ$6,$V40&lt;=EA$6),+$U40,0)</f>
        <v>0</v>
      </c>
      <c r="EB40" s="87" t="n">
        <f aca="false">IF(AND($V40&gt;EA$6,$V40&lt;=EB$6),+$U40,0)</f>
        <v>0</v>
      </c>
      <c r="EC40" s="87" t="n">
        <f aca="false">IF(AND($V40&gt;EB$6,$V40&lt;=EC$6),+$U40,0)</f>
        <v>0</v>
      </c>
      <c r="ED40" s="87" t="n">
        <f aca="false">IF(AND($V40&gt;EC$6,$V40&lt;=ED$6),+$U40,0)</f>
        <v>0</v>
      </c>
      <c r="EE40" s="87" t="n">
        <f aca="false">IF(AND($V40&gt;ED$6,$V40&lt;=EE$6),+$U40,0)</f>
        <v>0</v>
      </c>
      <c r="EF40" s="87" t="n">
        <f aca="false">IF(AND($V40&gt;EE$6,$V40&lt;=EF$6),+$U40,0)</f>
        <v>0</v>
      </c>
      <c r="EG40" s="87" t="n">
        <f aca="false">IF(AND($V40&gt;EF$6,$V40&lt;=EG$6),+$U40,0)</f>
        <v>0</v>
      </c>
      <c r="EH40" s="87" t="n">
        <f aca="false">IF(AND($V40&gt;EG$6,$V40&lt;=EH$6),+$U40,0)</f>
        <v>0</v>
      </c>
      <c r="EI40" s="87" t="n">
        <f aca="false">IF(AND($V40&gt;EH$6,$V40&lt;=EI$6),+$U40,0)</f>
        <v>0</v>
      </c>
      <c r="EJ40" s="87" t="n">
        <f aca="false">IF(AND($V40&gt;EI$6,$V40&lt;=EJ$6),+$U40,0)</f>
        <v>0</v>
      </c>
      <c r="EK40" s="87" t="n">
        <f aca="false">IF(AND($V40&gt;EJ$6,$V40&lt;=EK$6),+$U40,0)</f>
        <v>0</v>
      </c>
      <c r="EL40" s="87" t="n">
        <f aca="false">IF(AND($V40&gt;EK$6,$V40&lt;=EL$6),+$U40,0)</f>
        <v>0</v>
      </c>
      <c r="EM40" s="87" t="n">
        <f aca="false">IF(AND($V40&gt;EL$6,$V40&lt;=EN$6),+$U40,0)</f>
        <v>0</v>
      </c>
      <c r="EO40" s="65" t="n">
        <f aca="false">SUM($AI40:$EN40)</f>
        <v>440</v>
      </c>
      <c r="EP40" s="65" t="n">
        <f aca="false">+EO40-U40</f>
        <v>0</v>
      </c>
    </row>
    <row r="41" customFormat="false" ht="12.75" hidden="false" customHeight="false" outlineLevel="0" collapsed="false">
      <c r="A41" s="205" t="n">
        <v>4</v>
      </c>
      <c r="B41" s="97" t="s">
        <v>260</v>
      </c>
      <c r="C41" s="97" t="s">
        <v>256</v>
      </c>
      <c r="D41" s="186" t="s">
        <v>295</v>
      </c>
      <c r="E41" s="38" t="s">
        <v>148</v>
      </c>
      <c r="F41" s="99" t="n">
        <v>37187</v>
      </c>
      <c r="G41" s="38"/>
      <c r="H41" s="38"/>
      <c r="I41" s="88" t="s">
        <v>127</v>
      </c>
      <c r="J41" s="38" t="s">
        <v>168</v>
      </c>
      <c r="K41" s="89"/>
      <c r="L41" s="221"/>
      <c r="M41" s="39" t="s">
        <v>284</v>
      </c>
      <c r="O41" s="35"/>
      <c r="P41" s="127"/>
      <c r="Q41" s="127"/>
      <c r="R41" s="127"/>
      <c r="S41" s="222" t="n">
        <v>232</v>
      </c>
      <c r="T41" s="127" t="s">
        <v>288</v>
      </c>
      <c r="U41" s="55" t="n">
        <v>232</v>
      </c>
      <c r="V41" s="214" t="n">
        <v>38018</v>
      </c>
      <c r="X41" s="215"/>
      <c r="Y41" s="223"/>
      <c r="Z41" s="94" t="n">
        <v>38018</v>
      </c>
      <c r="AA41" s="219"/>
      <c r="AB41" s="219"/>
      <c r="AC41" s="219"/>
      <c r="AD41" s="211"/>
      <c r="AE41" s="211"/>
      <c r="AF41" s="87"/>
      <c r="AG41" s="87"/>
      <c r="AI41" s="118" t="n">
        <v>2.076</v>
      </c>
      <c r="AJ41" s="118" t="n">
        <f aca="false">IF(AND($V41&gt;AI$6,$V41&lt;=AJ$6),+$U41,0)</f>
        <v>0</v>
      </c>
      <c r="AK41" s="118" t="n">
        <f aca="false">IF(AND($V41&gt;AJ$6,$V41&lt;=AK$6),+$U41,0)</f>
        <v>0</v>
      </c>
      <c r="AL41" s="118" t="n">
        <f aca="false">IF(AND($V41&gt;AK$6,$V41&lt;=AL$6),+$U41,0)</f>
        <v>0</v>
      </c>
      <c r="AM41" s="118" t="n">
        <v>2.076</v>
      </c>
      <c r="AN41" s="118" t="n">
        <f aca="false">IF(AND($V41&gt;AM$6,$V41&lt;=AN$6),+$U41,0)</f>
        <v>0</v>
      </c>
      <c r="AO41" s="118" t="n">
        <f aca="false">IF(AND($V41&gt;AN$6,$V41&lt;=AO$6),+$U41,0)</f>
        <v>0</v>
      </c>
      <c r="AP41" s="118" t="n">
        <f aca="false">IF(AND($V41&gt;AO$6,$V41&lt;=AP$6),+$U41,0)</f>
        <v>0</v>
      </c>
      <c r="AQ41" s="118" t="n">
        <f aca="false">IF(AND($V41&gt;AP$6,$V41&lt;=AQ$6),+$U41,0)</f>
        <v>0</v>
      </c>
      <c r="AR41" s="118" t="n">
        <f aca="false">IF(AND($V41&gt;AQ$6,$V41&lt;=AR$6),+$U41,0)</f>
        <v>232</v>
      </c>
      <c r="AS41" s="118" t="n">
        <f aca="false">IF(AND($V41&gt;AR$6,$V41&lt;=AS$6),+$U41,0)</f>
        <v>0</v>
      </c>
      <c r="AT41" s="118" t="n">
        <f aca="false">IF(AND($V41&gt;AS$6,$V41&lt;=AT$6),+$U41,0)</f>
        <v>0</v>
      </c>
      <c r="AU41" s="118" t="n">
        <f aca="false">IF(AND($V41&gt;AT$6,$V41&lt;=AU$6),+$U41,0)</f>
        <v>0</v>
      </c>
      <c r="AV41" s="118" t="n">
        <f aca="false">IF(AND($V41&gt;AU$6,$V41&lt;=AV$6),+$U41,0)</f>
        <v>0</v>
      </c>
      <c r="AW41" s="118" t="n">
        <f aca="false">IF(AND($V41&gt;AV$6,$V41&lt;=AW$6),+$U41,0)</f>
        <v>0</v>
      </c>
      <c r="AX41" s="118" t="n">
        <f aca="false">IF(AND($V41&gt;AW$6,$V41&lt;=AX$6),+$U41,0)</f>
        <v>0</v>
      </c>
      <c r="AY41" s="118" t="n">
        <f aca="false">IF(AND($V41&gt;AX$6,$V41&lt;=AY$6),+$U41,0)</f>
        <v>0</v>
      </c>
      <c r="AZ41" s="118" t="n">
        <f aca="false">IF(AND($V41&gt;AY$6,$V41&lt;=AZ$6),+$U41,0)</f>
        <v>0</v>
      </c>
      <c r="BA41" s="118" t="n">
        <f aca="false">IF(AND($V41&gt;AZ$6,$V41&lt;=BA$6),+$U41,0)</f>
        <v>0</v>
      </c>
      <c r="BB41" s="118" t="n">
        <f aca="false">IF(AND($V41&gt;BA$6,$V41&lt;=BB$6),+$U41,0)</f>
        <v>0</v>
      </c>
      <c r="BC41" s="118" t="n">
        <f aca="false">IF(AND($V41&gt;BB$6,$V41&lt;=BC$6),+$U41,0)</f>
        <v>0</v>
      </c>
      <c r="BD41" s="118" t="n">
        <f aca="false">IF(AND($V41&gt;BC$6,$V41&lt;=BD$6),+$U41,0)</f>
        <v>0</v>
      </c>
      <c r="BE41" s="118" t="n">
        <f aca="false">IF(AND($V41&gt;BD$6,$V41&lt;=BE$6),+$U41,0)</f>
        <v>0</v>
      </c>
      <c r="BF41" s="118" t="n">
        <f aca="false">IF(AND($V41&gt;BE$6,$V41&lt;=BF$6),+$U41,0)</f>
        <v>0</v>
      </c>
      <c r="BG41" s="118" t="n">
        <f aca="false">IF(AND($V41&gt;BF$6,$V41&lt;=BG$6),+$U41,0)</f>
        <v>0</v>
      </c>
      <c r="BH41" s="118" t="n">
        <f aca="false">IF(AND($V41&gt;BG$6,$V41&lt;=BH$6),+$U41,0)</f>
        <v>0</v>
      </c>
      <c r="BI41" s="118" t="n">
        <f aca="false">IF(AND($V41&gt;BH$6,$V41&lt;=BI$6),+$U41,0)</f>
        <v>0</v>
      </c>
      <c r="BJ41" s="118" t="n">
        <f aca="false">IF(AND($V41&gt;BI$6,$V41&lt;=BJ$6),+$U41,0)</f>
        <v>0</v>
      </c>
      <c r="BK41" s="118" t="n">
        <f aca="false">IF(AND($V41&gt;BJ$6,$V41&lt;=BK$6),+$U41,0)</f>
        <v>0</v>
      </c>
      <c r="BL41" s="118" t="n">
        <f aca="false">IF(AND($V41&gt;BK$6,$V41&lt;=BL$6),+$U41,0)</f>
        <v>0</v>
      </c>
      <c r="BM41" s="118" t="n">
        <f aca="false">IF(AND($V41&gt;BL$6,$V41&lt;=BM$6),+$U41,0)</f>
        <v>0</v>
      </c>
      <c r="BN41" s="118" t="n">
        <f aca="false">IF(AND($V41&gt;BM$6,$V41&lt;=BN$6),+$U41,0)</f>
        <v>0</v>
      </c>
      <c r="BO41" s="118" t="n">
        <f aca="false">IF(AND($V41&gt;BN$6,$V41&lt;=BO$6),+$U41,0)</f>
        <v>0</v>
      </c>
      <c r="BP41" s="118" t="n">
        <f aca="false">IF(AND($V41&gt;BO$6,$V41&lt;=BP$6),+$U41,0)</f>
        <v>0</v>
      </c>
      <c r="BQ41" s="118" t="n">
        <f aca="false">IF(AND($V41&gt;BP$6,$V41&lt;=BQ$6),+$U41,0)</f>
        <v>0</v>
      </c>
      <c r="BR41" s="118" t="n">
        <f aca="false">IF(AND($V41&gt;BQ$6,$V41&lt;=BR$6),+$U41,0)</f>
        <v>0</v>
      </c>
      <c r="BS41" s="118" t="n">
        <f aca="false">IF(AND($V41&gt;BR$6,$V41&lt;=BS$6),+$U41,0)</f>
        <v>0</v>
      </c>
      <c r="BT41" s="118" t="n">
        <f aca="false">IF(AND($V41&gt;BS$6,$V41&lt;=BT$6),+$U41,0)</f>
        <v>0</v>
      </c>
      <c r="BU41" s="118" t="n">
        <f aca="false">IF(AND($V41&gt;BT$6,$V41&lt;=BU$6),+$U41,0)</f>
        <v>0</v>
      </c>
      <c r="BV41" s="118" t="n">
        <f aca="false">IF(AND($V41&gt;BU$6,$V41&lt;=BV$6),+$U41,0)</f>
        <v>0</v>
      </c>
      <c r="BW41" s="118" t="n">
        <f aca="false">IF(AND($V41&gt;BV$6,$V41&lt;=BW$6),+$U41,0)</f>
        <v>0</v>
      </c>
      <c r="BX41" s="118" t="n">
        <f aca="false">IF(AND($V41&gt;BW$6,$V41&lt;=BX$6),+$U41,0)</f>
        <v>0</v>
      </c>
      <c r="BY41" s="118" t="n">
        <f aca="false">IF(AND($V41&gt;BX$6,$V41&lt;=BY$6),+$U41,0)</f>
        <v>0</v>
      </c>
      <c r="BZ41" s="118" t="n">
        <f aca="false">IF(AND($V41&gt;BY$6,$V41&lt;=BZ$6),+$U41,0)</f>
        <v>0</v>
      </c>
      <c r="CA41" s="118" t="n">
        <f aca="false">IF(AND($V41&gt;BZ$6,$V41&lt;=CA$6),+$U41,0)</f>
        <v>0</v>
      </c>
      <c r="CB41" s="118" t="n">
        <f aca="false">IF(AND($V41&gt;CA$6,$V41&lt;=CB$6),+$U41,0)</f>
        <v>0</v>
      </c>
      <c r="CC41" s="118" t="n">
        <f aca="false">IF(AND($V41&gt;CB$6,$V41&lt;=CC$6),+$U41,0)</f>
        <v>0</v>
      </c>
      <c r="CD41" s="118" t="n">
        <f aca="false">IF(AND($V41&gt;CC$6,$V41&lt;=CD$6),+$U41,0)</f>
        <v>0</v>
      </c>
      <c r="CE41" s="118" t="n">
        <f aca="false">IF(AND($V41&gt;CD$6,$V41&lt;=CE$6),+$U41,0)</f>
        <v>0</v>
      </c>
      <c r="CF41" s="118" t="n">
        <f aca="false">IF(AND($V41&gt;CE$6,$V41&lt;=CF$6),+$U41,0)</f>
        <v>0</v>
      </c>
      <c r="CG41" s="118" t="n">
        <f aca="false">IF(AND($V41&gt;CF$6,$V41&lt;=CG$6),+$U41,0)</f>
        <v>0</v>
      </c>
      <c r="CH41" s="118" t="n">
        <f aca="false">IF(AND($V41&gt;CG$6,$V41&lt;=CH$6),+$U41,0)</f>
        <v>0</v>
      </c>
      <c r="CI41" s="118" t="n">
        <f aca="false">IF(AND($V41&gt;CH$6,$V41&lt;=CI$6),+$U41,0)</f>
        <v>0</v>
      </c>
      <c r="CJ41" s="118" t="n">
        <f aca="false">IF(AND($V41&gt;CI$6,$V41&lt;=CJ$6),+$U41,0)</f>
        <v>0</v>
      </c>
      <c r="CK41" s="118" t="n">
        <f aca="false">IF(AND($V41&gt;CJ$6,$V41&lt;=CK$6),+$U41,0)</f>
        <v>0</v>
      </c>
      <c r="CL41" s="118" t="n">
        <f aca="false">IF(AND($V41&gt;CK$6,$V41&lt;=CL$6),+$U41,0)</f>
        <v>0</v>
      </c>
      <c r="CM41" s="118" t="n">
        <f aca="false">IF(AND($V41&gt;CL$6,$V41&lt;=CM$6),+$U41,0)</f>
        <v>0</v>
      </c>
      <c r="CN41" s="118" t="n">
        <f aca="false">IF(AND($V41&gt;CM$6,$V41&lt;=CN$6),+$U41,0)</f>
        <v>0</v>
      </c>
      <c r="CO41" s="118" t="n">
        <f aca="false">IF(AND($V41&gt;CN$6,$V41&lt;=CO$6),+$U41,0)</f>
        <v>0</v>
      </c>
      <c r="CP41" s="118" t="n">
        <f aca="false">IF(AND($V41&gt;CO$6,$V41&lt;=CP$6),+$U41,0)</f>
        <v>0</v>
      </c>
      <c r="CQ41" s="118" t="n">
        <f aca="false">IF(AND($V41&gt;CP$6,$V41&lt;=CQ$6),+$U41,0)</f>
        <v>0</v>
      </c>
      <c r="CR41" s="118" t="n">
        <f aca="false">IF(AND($V41&gt;CQ$6,$V41&lt;=CR$6),+$U41,0)</f>
        <v>0</v>
      </c>
      <c r="CS41" s="118" t="n">
        <f aca="false">IF(AND($V41&gt;CR$6,$V41&lt;=CS$6),+$U41,0)</f>
        <v>0</v>
      </c>
      <c r="CT41" s="118" t="n">
        <f aca="false">IF(AND($V41&gt;CS$6,$V41&lt;=CT$6),+$U41,0)</f>
        <v>0</v>
      </c>
      <c r="CU41" s="118" t="n">
        <f aca="false">IF(AND($V41&gt;CT$6,$V41&lt;=CU$6),+$U41,0)</f>
        <v>0</v>
      </c>
      <c r="CV41" s="118" t="n">
        <f aca="false">IF(AND($V41&gt;CU$6,$V41&lt;=CV$6),+$U41,0)</f>
        <v>0</v>
      </c>
      <c r="CW41" s="118" t="n">
        <f aca="false">IF(AND($V41&gt;CV$6,$V41&lt;=CW$6),+$U41,0)</f>
        <v>0</v>
      </c>
      <c r="CX41" s="118" t="n">
        <f aca="false">IF(AND($V41&gt;CW$6,$V41&lt;=CX$6),+$U41,0)</f>
        <v>0</v>
      </c>
      <c r="CY41" s="118" t="n">
        <f aca="false">IF(AND($V41&gt;CX$6,$V41&lt;=CY$6),+$U41,0)</f>
        <v>0</v>
      </c>
      <c r="CZ41" s="118" t="n">
        <f aca="false">IF(AND($V41&gt;CY$6,$V41&lt;=CZ$6),+$U41,0)</f>
        <v>0</v>
      </c>
      <c r="DA41" s="118" t="n">
        <f aca="false">IF(AND($V41&gt;CZ$6,$V41&lt;=DA$6),+$U41,0)</f>
        <v>0</v>
      </c>
      <c r="DB41" s="118" t="n">
        <f aca="false">IF(AND($V41&gt;DA$6,$V41&lt;=DB$6),+$U41,0)</f>
        <v>0</v>
      </c>
      <c r="DC41" s="118" t="n">
        <f aca="false">IF(AND($V41&gt;DB$6,$V41&lt;=DC$6),+$U41,0)</f>
        <v>0</v>
      </c>
      <c r="DD41" s="118" t="n">
        <f aca="false">IF(AND($V41&gt;DC$6,$V41&lt;=DD$6),+$U41,0)</f>
        <v>0</v>
      </c>
      <c r="DE41" s="118" t="n">
        <f aca="false">IF(AND($V41&gt;DD$6,$V41&lt;=DE$6),+$U41,0)</f>
        <v>0</v>
      </c>
      <c r="DF41" s="118" t="n">
        <f aca="false">IF(AND($V41&gt;DE$6,$V41&lt;=DF$6),+$U41,0)</f>
        <v>0</v>
      </c>
      <c r="DG41" s="118" t="n">
        <f aca="false">IF(AND($V41&gt;DF$6,$V41&lt;=DG$6),+$U41,0)</f>
        <v>0</v>
      </c>
      <c r="DH41" s="118" t="n">
        <f aca="false">IF(AND($V41&gt;DG$6,$V41&lt;=DH$6),+$U41,0)</f>
        <v>0</v>
      </c>
      <c r="DI41" s="118" t="n">
        <f aca="false">IF(AND($V41&gt;DH$6,$V41&lt;=DI$6),+$U41,0)</f>
        <v>0</v>
      </c>
      <c r="DJ41" s="118" t="n">
        <f aca="false">IF(AND($V41&gt;DI$6,$V41&lt;=DJ$6),+$U41,0)</f>
        <v>0</v>
      </c>
      <c r="DK41" s="118" t="n">
        <f aca="false">IF(AND($V41&gt;DJ$6,$V41&lt;=DK$6),+$U41,0)</f>
        <v>0</v>
      </c>
      <c r="DL41" s="118" t="n">
        <f aca="false">IF(AND($V41&gt;DK$6,$V41&lt;=DL$6),+$U41,0)</f>
        <v>0</v>
      </c>
      <c r="DM41" s="118" t="n">
        <f aca="false">IF(AND($V41&gt;DL$6,$V41&lt;=DM$6),+$U41,0)</f>
        <v>0</v>
      </c>
      <c r="DN41" s="118" t="n">
        <f aca="false">IF(AND($V41&gt;DM$6,$V41&lt;=DN$6),+$U41,0)</f>
        <v>0</v>
      </c>
      <c r="DO41" s="118" t="n">
        <f aca="false">IF(AND($V41&gt;DN$6,$V41&lt;=DO$6),+$U41,0)</f>
        <v>0</v>
      </c>
      <c r="DP41" s="118" t="n">
        <f aca="false">IF(AND($V41&gt;DO$6,$V41&lt;=DP$6),+$U41,0)</f>
        <v>0</v>
      </c>
      <c r="DQ41" s="118" t="n">
        <f aca="false">IF(AND($V41&gt;DP$6,$V41&lt;=DQ$6),+$U41,0)</f>
        <v>0</v>
      </c>
      <c r="DR41" s="118" t="n">
        <f aca="false">IF(AND($V41&gt;DQ$6,$V41&lt;=DR$6),+$U41,0)</f>
        <v>0</v>
      </c>
      <c r="DS41" s="118" t="n">
        <f aca="false">IF(AND($V41&gt;DR$6,$V41&lt;=DS$6),+$U41,0)</f>
        <v>0</v>
      </c>
      <c r="DT41" s="118" t="n">
        <f aca="false">IF(AND($V41&gt;DS$6,$V41&lt;=DT$6),+$U41,0)</f>
        <v>0</v>
      </c>
      <c r="DU41" s="118" t="n">
        <f aca="false">IF(AND($V41&gt;DT$6,$V41&lt;=DU$6),+$U41,0)</f>
        <v>0</v>
      </c>
      <c r="DV41" s="118" t="n">
        <f aca="false">IF(AND($V41&gt;DU$6,$V41&lt;=DV$6),+$U41,0)</f>
        <v>0</v>
      </c>
      <c r="DW41" s="118" t="n">
        <f aca="false">IF(AND($V41&gt;DV$6,$V41&lt;=DW$6),+$U41,0)</f>
        <v>0</v>
      </c>
      <c r="DX41" s="118" t="n">
        <f aca="false">IF(AND($V41&gt;DW$6,$V41&lt;=DX$6),+$U41,0)</f>
        <v>0</v>
      </c>
      <c r="DY41" s="118" t="n">
        <f aca="false">IF(AND($V41&gt;DX$6,$V41&lt;=DY$6),+$U41,0)</f>
        <v>0</v>
      </c>
      <c r="DZ41" s="118" t="n">
        <f aca="false">IF(AND($V41&gt;DY$6,$V41&lt;=DZ$6),+$U41,0)</f>
        <v>0</v>
      </c>
      <c r="EA41" s="118" t="n">
        <f aca="false">IF(AND($V41&gt;DZ$6,$V41&lt;=EA$6),+$U41,0)</f>
        <v>0</v>
      </c>
      <c r="EB41" s="118" t="n">
        <f aca="false">IF(AND($V41&gt;EA$6,$V41&lt;=EB$6),+$U41,0)</f>
        <v>0</v>
      </c>
      <c r="EC41" s="118" t="n">
        <f aca="false">IF(AND($V41&gt;EB$6,$V41&lt;=EC$6),+$U41,0)</f>
        <v>0</v>
      </c>
      <c r="ED41" s="118" t="n">
        <f aca="false">IF(AND($V41&gt;EC$6,$V41&lt;=ED$6),+$U41,0)</f>
        <v>0</v>
      </c>
      <c r="EE41" s="118" t="n">
        <f aca="false">IF(AND($V41&gt;ED$6,$V41&lt;=EE$6),+$U41,0)</f>
        <v>0</v>
      </c>
      <c r="EF41" s="118" t="n">
        <f aca="false">IF(AND($V41&gt;EE$6,$V41&lt;=EF$6),+$U41,0)</f>
        <v>0</v>
      </c>
      <c r="EG41" s="118" t="n">
        <f aca="false">IF(AND($V41&gt;EF$6,$V41&lt;=EG$6),+$U41,0)</f>
        <v>0</v>
      </c>
      <c r="EH41" s="118" t="n">
        <f aca="false">IF(AND($V41&gt;EG$6,$V41&lt;=EH$6),+$U41,0)</f>
        <v>0</v>
      </c>
      <c r="EI41" s="118" t="n">
        <f aca="false">IF(AND($V41&gt;EH$6,$V41&lt;=EI$6),+$U41,0)</f>
        <v>0</v>
      </c>
      <c r="EJ41" s="118" t="n">
        <f aca="false">IF(AND($V41&gt;EI$6,$V41&lt;=EJ$6),+$U41,0)</f>
        <v>0</v>
      </c>
      <c r="EK41" s="118" t="n">
        <f aca="false">IF(AND($V41&gt;EJ$6,$V41&lt;=EK$6),+$U41,0)</f>
        <v>0</v>
      </c>
      <c r="EL41" s="118" t="n">
        <f aca="false">IF(AND($V41&gt;EK$6,$V41&lt;=EL$6),+$U41,0)</f>
        <v>0</v>
      </c>
      <c r="EM41" s="87" t="n">
        <f aca="false">IF(AND($V41&gt;EL$6,$V41&lt;=EN$6),+$U41,0)</f>
        <v>0</v>
      </c>
      <c r="EO41" s="65" t="n">
        <f aca="false">SUM($AI41:$EN41)</f>
        <v>236.152</v>
      </c>
      <c r="EP41" s="65" t="n">
        <f aca="false">+EO41-U41</f>
        <v>4.15199999999999</v>
      </c>
      <c r="FE41" s="87"/>
      <c r="FF41" s="87"/>
      <c r="FG41" s="87"/>
      <c r="FH41" s="87"/>
      <c r="FI41" s="87"/>
      <c r="FJ41" s="87"/>
      <c r="FK41" s="87"/>
      <c r="FL41" s="87"/>
      <c r="FM41" s="87"/>
      <c r="FN41" s="87"/>
      <c r="FO41" s="87"/>
      <c r="FP41" s="87"/>
      <c r="FQ41" s="87"/>
      <c r="FR41" s="87"/>
      <c r="FS41" s="87"/>
      <c r="FT41" s="87"/>
      <c r="FU41" s="87"/>
      <c r="FV41" s="87"/>
      <c r="FW41" s="87"/>
      <c r="FX41" s="87"/>
      <c r="FY41" s="87"/>
      <c r="FZ41" s="87"/>
      <c r="GA41" s="87"/>
      <c r="GB41" s="87"/>
      <c r="GC41" s="87"/>
      <c r="GD41" s="87"/>
      <c r="GE41" s="87"/>
      <c r="GF41" s="87"/>
      <c r="GG41" s="87"/>
      <c r="GH41" s="87"/>
      <c r="GI41" s="87"/>
      <c r="GJ41" s="87"/>
      <c r="GK41" s="87"/>
      <c r="GL41" s="87"/>
      <c r="GM41" s="87"/>
      <c r="GN41" s="87"/>
      <c r="GO41" s="87"/>
      <c r="GP41" s="87"/>
      <c r="GQ41" s="87"/>
      <c r="GR41" s="87"/>
      <c r="GS41" s="87"/>
      <c r="GT41" s="87"/>
      <c r="GU41" s="87"/>
      <c r="GV41" s="87"/>
      <c r="GW41" s="87"/>
      <c r="GX41" s="87"/>
      <c r="GY41" s="87"/>
      <c r="GZ41" s="87"/>
      <c r="HA41" s="87"/>
      <c r="HB41" s="87"/>
      <c r="HC41" s="87"/>
      <c r="HD41" s="87"/>
      <c r="HE41" s="87"/>
      <c r="HF41" s="87"/>
      <c r="HG41" s="87"/>
      <c r="HH41" s="87"/>
      <c r="HI41" s="87"/>
      <c r="HJ41" s="87"/>
      <c r="HK41" s="87"/>
      <c r="HL41" s="87"/>
      <c r="HM41" s="87"/>
      <c r="HN41" s="87"/>
      <c r="HO41" s="87"/>
      <c r="HP41" s="87"/>
      <c r="HQ41" s="87"/>
      <c r="HR41" s="87"/>
      <c r="HS41" s="87"/>
      <c r="HT41" s="87"/>
      <c r="HU41" s="87"/>
      <c r="HV41" s="87"/>
      <c r="HW41" s="87"/>
      <c r="HX41" s="87"/>
      <c r="HY41" s="87"/>
      <c r="HZ41" s="87"/>
      <c r="IA41" s="87"/>
      <c r="IB41" s="87"/>
      <c r="IC41" s="87"/>
      <c r="ID41" s="87"/>
      <c r="IE41" s="87"/>
      <c r="IF41" s="87"/>
      <c r="IG41" s="87"/>
      <c r="IH41" s="87"/>
      <c r="II41" s="87"/>
      <c r="IJ41" s="87"/>
      <c r="IK41" s="87"/>
      <c r="IL41" s="87"/>
      <c r="IM41" s="87"/>
      <c r="IN41" s="87"/>
      <c r="IO41" s="87"/>
      <c r="IP41" s="87"/>
      <c r="IQ41" s="87"/>
      <c r="IR41" s="87"/>
      <c r="IS41" s="87"/>
      <c r="IT41" s="87"/>
      <c r="IU41" s="87"/>
      <c r="IV41" s="87"/>
      <c r="IW41" s="87"/>
    </row>
    <row r="42" customFormat="false" ht="12.75" hidden="false" customHeight="false" outlineLevel="0" collapsed="false">
      <c r="A42" s="205" t="n">
        <v>2.2</v>
      </c>
      <c r="B42" s="97" t="s">
        <v>260</v>
      </c>
      <c r="C42" s="97" t="s">
        <v>257</v>
      </c>
      <c r="D42" s="186" t="s">
        <v>280</v>
      </c>
      <c r="E42" s="37" t="s">
        <v>428</v>
      </c>
      <c r="F42" s="212" t="n">
        <v>37187</v>
      </c>
      <c r="G42" s="37" t="s">
        <v>484</v>
      </c>
      <c r="H42" s="37"/>
      <c r="I42" s="100" t="s">
        <v>127</v>
      </c>
      <c r="J42" s="37" t="s">
        <v>138</v>
      </c>
      <c r="L42" s="39" t="s">
        <v>485</v>
      </c>
      <c r="M42" s="39" t="s">
        <v>284</v>
      </c>
      <c r="N42" s="39" t="s">
        <v>457</v>
      </c>
      <c r="O42" s="35" t="s">
        <v>486</v>
      </c>
      <c r="P42" s="127" t="s">
        <v>287</v>
      </c>
      <c r="Q42" s="127"/>
      <c r="R42" s="127"/>
      <c r="S42" s="206" t="n">
        <v>21.49822</v>
      </c>
      <c r="T42" s="127" t="s">
        <v>288</v>
      </c>
      <c r="U42" s="55" t="n">
        <f aca="false">IF($T42="USD",+$S42,VLOOKUP($T42,$T$1:$U$5,2)*$S42)</f>
        <v>21.49822</v>
      </c>
      <c r="V42" s="108" t="n">
        <v>38077</v>
      </c>
      <c r="W42" s="55" t="n">
        <v>600</v>
      </c>
      <c r="Z42" s="207" t="n">
        <v>36977</v>
      </c>
      <c r="AA42" s="208" t="e">
        <f aca="false">SUM(#REF!)</f>
        <v>#REF!</v>
      </c>
      <c r="AB42" s="209"/>
      <c r="AC42" s="209" t="n">
        <f aca="false">0.0085/3</f>
        <v>0.00283333333333333</v>
      </c>
      <c r="AD42" s="210" t="e">
        <f aca="false">+AC42+AB42*#REF!+AA42*#REF!</f>
        <v>#REF!</v>
      </c>
      <c r="AE42" s="211"/>
      <c r="AI42" s="87" t="n">
        <f aca="false">IF($V42&gt;AH$6,IF($V42&lt;=AI$6,$U42,0),0)</f>
        <v>0</v>
      </c>
      <c r="AJ42" s="87" t="n">
        <f aca="false">IF(AND($V42&gt;AI$6,$V42&lt;=AJ$6),+$U42,0)</f>
        <v>0</v>
      </c>
      <c r="AK42" s="87" t="n">
        <f aca="false">IF(AND($V42&gt;AJ$6,$V42&lt;=AK$6),+$U42,0)</f>
        <v>0</v>
      </c>
      <c r="AL42" s="87" t="n">
        <f aca="false">IF(AND($V42&gt;AK$6,$V42&lt;=AL$6),+$U42,0)</f>
        <v>0</v>
      </c>
      <c r="AM42" s="87" t="n">
        <f aca="false">IF(AND($V42&gt;AL$6,$V42&lt;=AM$6),+$U42,0)</f>
        <v>0</v>
      </c>
      <c r="AN42" s="87" t="n">
        <f aca="false">IF(AND($V42&gt;AM$6,$V42&lt;=AN$6),+$U42,0)</f>
        <v>0</v>
      </c>
      <c r="AO42" s="87" t="n">
        <f aca="false">IF(AND($V42&gt;AN$6,$V42&lt;=AO$6),+$U42,0)</f>
        <v>0</v>
      </c>
      <c r="AP42" s="87" t="n">
        <f aca="false">IF(AND($V42&gt;AO$6,$V42&lt;=AP$6),+$U42,0)</f>
        <v>0</v>
      </c>
      <c r="AQ42" s="87" t="n">
        <f aca="false">IF(AND($V42&gt;AP$6,$V42&lt;=AQ$6),+$U42,0)</f>
        <v>0</v>
      </c>
      <c r="AR42" s="87" t="n">
        <f aca="false">IF(AND($V42&gt;AQ$6,$V42&lt;=AR$6),+$U42,0)</f>
        <v>21.49822</v>
      </c>
      <c r="AS42" s="87" t="n">
        <f aca="false">IF(AND($V42&gt;AR$6,$V42&lt;=AS$6),+$U42,0)</f>
        <v>0</v>
      </c>
      <c r="AT42" s="87" t="n">
        <f aca="false">IF(AND($V42&gt;AS$6,$V42&lt;=AT$6),+$U42,0)</f>
        <v>0</v>
      </c>
      <c r="AU42" s="87" t="n">
        <f aca="false">IF(AND($V42&gt;AT$6,$V42&lt;=AU$6),+$U42,0)</f>
        <v>0</v>
      </c>
      <c r="AV42" s="87" t="n">
        <f aca="false">IF(AND($V42&gt;AU$6,$V42&lt;=AV$6),+$U42,0)</f>
        <v>0</v>
      </c>
      <c r="AW42" s="87" t="n">
        <f aca="false">IF(AND($V42&gt;AV$6,$V42&lt;=AW$6),+$U42,0)</f>
        <v>0</v>
      </c>
      <c r="AX42" s="87" t="n">
        <f aca="false">IF(AND($V42&gt;AW$6,$V42&lt;=AX$6),+$U42,0)</f>
        <v>0</v>
      </c>
      <c r="AY42" s="87" t="n">
        <f aca="false">IF(AND($V42&gt;AX$6,$V42&lt;=AY$6),+$U42,0)</f>
        <v>0</v>
      </c>
      <c r="AZ42" s="87" t="n">
        <f aca="false">IF(AND($V42&gt;AY$6,$V42&lt;=AZ$6),+$U42,0)</f>
        <v>0</v>
      </c>
      <c r="BA42" s="87" t="n">
        <f aca="false">IF(AND($V42&gt;AZ$6,$V42&lt;=BA$6),+$U42,0)</f>
        <v>0</v>
      </c>
      <c r="BB42" s="87" t="n">
        <f aca="false">IF(AND($V42&gt;BA$6,$V42&lt;=BB$6),+$U42,0)</f>
        <v>0</v>
      </c>
      <c r="BC42" s="87" t="n">
        <f aca="false">IF(AND($V42&gt;BB$6,$V42&lt;=BC$6),+$U42,0)</f>
        <v>0</v>
      </c>
      <c r="BD42" s="87" t="n">
        <f aca="false">IF(AND($V42&gt;BC$6,$V42&lt;=BD$6),+$U42,0)</f>
        <v>0</v>
      </c>
      <c r="BE42" s="87" t="n">
        <f aca="false">IF(AND($V42&gt;BD$6,$V42&lt;=BE$6),+$U42,0)</f>
        <v>0</v>
      </c>
      <c r="BF42" s="87" t="n">
        <f aca="false">IF(AND($V42&gt;BE$6,$V42&lt;=BF$6),+$U42,0)</f>
        <v>0</v>
      </c>
      <c r="BG42" s="87" t="n">
        <f aca="false">IF(AND($V42&gt;BF$6,$V42&lt;=BG$6),+$U42,0)</f>
        <v>0</v>
      </c>
      <c r="BH42" s="87" t="n">
        <f aca="false">IF(AND($V42&gt;BG$6,$V42&lt;=BH$6),+$U42,0)</f>
        <v>0</v>
      </c>
      <c r="BI42" s="87" t="n">
        <f aca="false">IF(AND($V42&gt;BH$6,$V42&lt;=BI$6),+$U42,0)</f>
        <v>0</v>
      </c>
      <c r="BJ42" s="87" t="n">
        <f aca="false">IF(AND($V42&gt;BI$6,$V42&lt;=BJ$6),+$U42,0)</f>
        <v>0</v>
      </c>
      <c r="BK42" s="87" t="n">
        <f aca="false">IF(AND($V42&gt;BJ$6,$V42&lt;=BK$6),+$U42,0)</f>
        <v>0</v>
      </c>
      <c r="BL42" s="87" t="n">
        <f aca="false">IF(AND($V42&gt;BK$6,$V42&lt;=BL$6),+$U42,0)</f>
        <v>0</v>
      </c>
      <c r="BM42" s="87" t="n">
        <f aca="false">IF(AND($V42&gt;BL$6,$V42&lt;=BM$6),+$U42,0)</f>
        <v>0</v>
      </c>
      <c r="BN42" s="87" t="n">
        <f aca="false">IF(AND($V42&gt;BM$6,$V42&lt;=BN$6),+$U42,0)</f>
        <v>0</v>
      </c>
      <c r="BO42" s="87" t="n">
        <f aca="false">IF(AND($V42&gt;BN$6,$V42&lt;=BO$6),+$U42,0)</f>
        <v>0</v>
      </c>
      <c r="BP42" s="87" t="n">
        <f aca="false">IF(AND($V42&gt;BO$6,$V42&lt;=BP$6),+$U42,0)</f>
        <v>0</v>
      </c>
      <c r="BQ42" s="87" t="n">
        <f aca="false">IF(AND($V42&gt;BP$6,$V42&lt;=BQ$6),+$U42,0)</f>
        <v>0</v>
      </c>
      <c r="BR42" s="87" t="n">
        <f aca="false">IF(AND($V42&gt;BQ$6,$V42&lt;=BR$6),+$U42,0)</f>
        <v>0</v>
      </c>
      <c r="BS42" s="87" t="n">
        <f aca="false">IF(AND($V42&gt;BR$6,$V42&lt;=BS$6),+$U42,0)</f>
        <v>0</v>
      </c>
      <c r="BT42" s="87" t="n">
        <f aca="false">IF(AND($V42&gt;BS$6,$V42&lt;=BT$6),+$U42,0)</f>
        <v>0</v>
      </c>
      <c r="BU42" s="87" t="n">
        <f aca="false">IF(AND($V42&gt;BT$6,$V42&lt;=BU$6),+$U42,0)</f>
        <v>0</v>
      </c>
      <c r="BV42" s="87" t="n">
        <f aca="false">IF(AND($V42&gt;BU$6,$V42&lt;=BV$6),+$U42,0)</f>
        <v>0</v>
      </c>
      <c r="BW42" s="87" t="n">
        <f aca="false">IF(AND($V42&gt;BV$6,$V42&lt;=BW$6),+$U42,0)</f>
        <v>0</v>
      </c>
      <c r="BX42" s="87" t="n">
        <f aca="false">IF(AND($V42&gt;BW$6,$V42&lt;=BX$6),+$U42,0)</f>
        <v>0</v>
      </c>
      <c r="BY42" s="87" t="n">
        <f aca="false">IF(AND($V42&gt;BX$6,$V42&lt;=BY$6),+$U42,0)</f>
        <v>0</v>
      </c>
      <c r="BZ42" s="87" t="n">
        <f aca="false">IF(AND($V42&gt;BY$6,$V42&lt;=BZ$6),+$U42,0)</f>
        <v>0</v>
      </c>
      <c r="CA42" s="87" t="n">
        <f aca="false">IF(AND($V42&gt;BZ$6,$V42&lt;=CA$6),+$U42,0)</f>
        <v>0</v>
      </c>
      <c r="CB42" s="87" t="n">
        <f aca="false">IF(AND($V42&gt;CA$6,$V42&lt;=CB$6),+$U42,0)</f>
        <v>0</v>
      </c>
      <c r="CC42" s="87" t="n">
        <f aca="false">IF(AND($V42&gt;CB$6,$V42&lt;=CC$6),+$U42,0)</f>
        <v>0</v>
      </c>
      <c r="CD42" s="87" t="n">
        <f aca="false">IF(AND($V42&gt;CC$6,$V42&lt;=CD$6),+$U42,0)</f>
        <v>0</v>
      </c>
      <c r="CE42" s="87" t="n">
        <f aca="false">IF(AND($V42&gt;CD$6,$V42&lt;=CE$6),+$U42,0)</f>
        <v>0</v>
      </c>
      <c r="CF42" s="87" t="n">
        <f aca="false">IF(AND($V42&gt;CE$6,$V42&lt;=CF$6),+$U42,0)</f>
        <v>0</v>
      </c>
      <c r="CG42" s="87" t="n">
        <f aca="false">IF(AND($V42&gt;CF$6,$V42&lt;=CG$6),+$U42,0)</f>
        <v>0</v>
      </c>
      <c r="CH42" s="87" t="n">
        <f aca="false">IF(AND($V42&gt;CG$6,$V42&lt;=CH$6),+$U42,0)</f>
        <v>0</v>
      </c>
      <c r="CI42" s="87" t="n">
        <f aca="false">IF(AND($V42&gt;CH$6,$V42&lt;=CI$6),+$U42,0)</f>
        <v>0</v>
      </c>
      <c r="CJ42" s="87" t="n">
        <f aca="false">IF(AND($V42&gt;CI$6,$V42&lt;=CJ$6),+$U42,0)</f>
        <v>0</v>
      </c>
      <c r="CK42" s="87" t="n">
        <f aca="false">IF(AND($V42&gt;CJ$6,$V42&lt;=CK$6),+$U42,0)</f>
        <v>0</v>
      </c>
      <c r="CL42" s="87" t="n">
        <f aca="false">IF(AND($V42&gt;CK$6,$V42&lt;=CL$6),+$U42,0)</f>
        <v>0</v>
      </c>
      <c r="CM42" s="87" t="n">
        <f aca="false">IF(AND($V42&gt;CL$6,$V42&lt;=CM$6),+$U42,0)</f>
        <v>0</v>
      </c>
      <c r="CN42" s="87" t="n">
        <f aca="false">IF(AND($V42&gt;CM$6,$V42&lt;=CN$6),+$U42,0)</f>
        <v>0</v>
      </c>
      <c r="CO42" s="87" t="n">
        <f aca="false">IF(AND($V42&gt;CN$6,$V42&lt;=CO$6),+$U42,0)</f>
        <v>0</v>
      </c>
      <c r="CP42" s="87" t="n">
        <f aca="false">IF(AND($V42&gt;CO$6,$V42&lt;=CP$6),+$U42,0)</f>
        <v>0</v>
      </c>
      <c r="CQ42" s="87" t="n">
        <f aca="false">IF(AND($V42&gt;CP$6,$V42&lt;=CQ$6),+$U42,0)</f>
        <v>0</v>
      </c>
      <c r="CR42" s="87" t="n">
        <f aca="false">IF(AND($V42&gt;CQ$6,$V42&lt;=CR$6),+$U42,0)</f>
        <v>0</v>
      </c>
      <c r="CS42" s="87" t="n">
        <f aca="false">IF(AND($V42&gt;CR$6,$V42&lt;=CS$6),+$U42,0)</f>
        <v>0</v>
      </c>
      <c r="CT42" s="87" t="n">
        <f aca="false">IF(AND($V42&gt;CS$6,$V42&lt;=CT$6),+$U42,0)</f>
        <v>0</v>
      </c>
      <c r="CU42" s="87" t="n">
        <f aca="false">IF(AND($V42&gt;CT$6,$V42&lt;=CU$6),+$U42,0)</f>
        <v>0</v>
      </c>
      <c r="CV42" s="87" t="n">
        <f aca="false">IF(AND($V42&gt;CU$6,$V42&lt;=CV$6),+$U42,0)</f>
        <v>0</v>
      </c>
      <c r="CW42" s="87" t="n">
        <f aca="false">IF(AND($V42&gt;CV$6,$V42&lt;=CW$6),+$U42,0)</f>
        <v>0</v>
      </c>
      <c r="CX42" s="87" t="n">
        <f aca="false">IF(AND($V42&gt;CW$6,$V42&lt;=CX$6),+$U42,0)</f>
        <v>0</v>
      </c>
      <c r="CY42" s="87" t="n">
        <f aca="false">IF(AND($V42&gt;CX$6,$V42&lt;=CY$6),+$U42,0)</f>
        <v>0</v>
      </c>
      <c r="CZ42" s="87" t="n">
        <f aca="false">IF(AND($V42&gt;CY$6,$V42&lt;=CZ$6),+$U42,0)</f>
        <v>0</v>
      </c>
      <c r="DA42" s="87" t="n">
        <f aca="false">IF(AND($V42&gt;CZ$6,$V42&lt;=DA$6),+$U42,0)</f>
        <v>0</v>
      </c>
      <c r="DB42" s="87" t="n">
        <f aca="false">IF(AND($V42&gt;DA$6,$V42&lt;=DB$6),+$U42,0)</f>
        <v>0</v>
      </c>
      <c r="DC42" s="87" t="n">
        <f aca="false">IF(AND($V42&gt;DB$6,$V42&lt;=DC$6),+$U42,0)</f>
        <v>0</v>
      </c>
      <c r="DD42" s="87" t="n">
        <f aca="false">IF(AND($V42&gt;DC$6,$V42&lt;=DD$6),+$U42,0)</f>
        <v>0</v>
      </c>
      <c r="DE42" s="87" t="n">
        <f aca="false">IF(AND($V42&gt;DD$6,$V42&lt;=DE$6),+$U42,0)</f>
        <v>0</v>
      </c>
      <c r="DF42" s="87" t="n">
        <f aca="false">IF(AND($V42&gt;DE$6,$V42&lt;=DF$6),+$U42,0)</f>
        <v>0</v>
      </c>
      <c r="DG42" s="87" t="n">
        <f aca="false">IF(AND($V42&gt;DF$6,$V42&lt;=DG$6),+$U42,0)</f>
        <v>0</v>
      </c>
      <c r="DH42" s="87" t="n">
        <f aca="false">IF(AND($V42&gt;DG$6,$V42&lt;=DH$6),+$U42,0)</f>
        <v>0</v>
      </c>
      <c r="DI42" s="87" t="n">
        <f aca="false">IF(AND($V42&gt;DH$6,$V42&lt;=DI$6),+$U42,0)</f>
        <v>0</v>
      </c>
      <c r="DJ42" s="87" t="n">
        <f aca="false">IF(AND($V42&gt;DI$6,$V42&lt;=DJ$6),+$U42,0)</f>
        <v>0</v>
      </c>
      <c r="DK42" s="87" t="n">
        <f aca="false">IF(AND($V42&gt;DJ$6,$V42&lt;=DK$6),+$U42,0)</f>
        <v>0</v>
      </c>
      <c r="DL42" s="87" t="n">
        <f aca="false">IF(AND($V42&gt;DK$6,$V42&lt;=DL$6),+$U42,0)</f>
        <v>0</v>
      </c>
      <c r="DM42" s="87" t="n">
        <f aca="false">IF(AND($V42&gt;DL$6,$V42&lt;=DM$6),+$U42,0)</f>
        <v>0</v>
      </c>
      <c r="DN42" s="87" t="n">
        <f aca="false">IF(AND($V42&gt;DM$6,$V42&lt;=DN$6),+$U42,0)</f>
        <v>0</v>
      </c>
      <c r="DO42" s="87" t="n">
        <f aca="false">IF(AND($V42&gt;DN$6,$V42&lt;=DO$6),+$U42,0)</f>
        <v>0</v>
      </c>
      <c r="DP42" s="87" t="n">
        <f aca="false">IF(AND($V42&gt;DO$6,$V42&lt;=DP$6),+$U42,0)</f>
        <v>0</v>
      </c>
      <c r="DQ42" s="87" t="n">
        <f aca="false">IF(AND($V42&gt;DP$6,$V42&lt;=DQ$6),+$U42,0)</f>
        <v>0</v>
      </c>
      <c r="DR42" s="87" t="n">
        <f aca="false">IF(AND($V42&gt;DQ$6,$V42&lt;=DR$6),+$U42,0)</f>
        <v>0</v>
      </c>
      <c r="DS42" s="87" t="n">
        <f aca="false">IF(AND($V42&gt;DR$6,$V42&lt;=DS$6),+$U42,0)</f>
        <v>0</v>
      </c>
      <c r="DT42" s="87" t="n">
        <f aca="false">IF(AND($V42&gt;DS$6,$V42&lt;=DT$6),+$U42,0)</f>
        <v>0</v>
      </c>
      <c r="DU42" s="87" t="n">
        <f aca="false">IF(AND($V42&gt;DT$6,$V42&lt;=DU$6),+$U42,0)</f>
        <v>0</v>
      </c>
      <c r="DV42" s="87" t="n">
        <f aca="false">IF(AND($V42&gt;DU$6,$V42&lt;=DV$6),+$U42,0)</f>
        <v>0</v>
      </c>
      <c r="DW42" s="87" t="n">
        <f aca="false">IF(AND($V42&gt;DV$6,$V42&lt;=DW$6),+$U42,0)</f>
        <v>0</v>
      </c>
      <c r="DX42" s="87" t="n">
        <f aca="false">IF(AND($V42&gt;DW$6,$V42&lt;=DX$6),+$U42,0)</f>
        <v>0</v>
      </c>
      <c r="DY42" s="87" t="n">
        <f aca="false">IF(AND($V42&gt;DX$6,$V42&lt;=DY$6),+$U42,0)</f>
        <v>0</v>
      </c>
      <c r="DZ42" s="87" t="n">
        <f aca="false">IF(AND($V42&gt;DY$6,$V42&lt;=DZ$6),+$U42,0)</f>
        <v>0</v>
      </c>
      <c r="EA42" s="87" t="n">
        <f aca="false">IF(AND($V42&gt;DZ$6,$V42&lt;=EA$6),+$U42,0)</f>
        <v>0</v>
      </c>
      <c r="EB42" s="87" t="n">
        <f aca="false">IF(AND($V42&gt;EA$6,$V42&lt;=EB$6),+$U42,0)</f>
        <v>0</v>
      </c>
      <c r="EC42" s="87" t="n">
        <f aca="false">IF(AND($V42&gt;EB$6,$V42&lt;=EC$6),+$U42,0)</f>
        <v>0</v>
      </c>
      <c r="ED42" s="87" t="n">
        <f aca="false">IF(AND($V42&gt;EC$6,$V42&lt;=ED$6),+$U42,0)</f>
        <v>0</v>
      </c>
      <c r="EE42" s="87" t="n">
        <f aca="false">IF(AND($V42&gt;ED$6,$V42&lt;=EE$6),+$U42,0)</f>
        <v>0</v>
      </c>
      <c r="EF42" s="87" t="n">
        <f aca="false">IF(AND($V42&gt;EE$6,$V42&lt;=EF$6),+$U42,0)</f>
        <v>0</v>
      </c>
      <c r="EG42" s="87" t="n">
        <f aca="false">IF(AND($V42&gt;EF$6,$V42&lt;=EG$6),+$U42,0)</f>
        <v>0</v>
      </c>
      <c r="EH42" s="87" t="n">
        <f aca="false">IF(AND($V42&gt;EG$6,$V42&lt;=EH$6),+$U42,0)</f>
        <v>0</v>
      </c>
      <c r="EI42" s="87" t="n">
        <f aca="false">IF(AND($V42&gt;EH$6,$V42&lt;=EI$6),+$U42,0)</f>
        <v>0</v>
      </c>
      <c r="EJ42" s="87" t="n">
        <f aca="false">IF(AND($V42&gt;EI$6,$V42&lt;=EJ$6),+$U42,0)</f>
        <v>0</v>
      </c>
      <c r="EK42" s="87" t="n">
        <f aca="false">IF(AND($V42&gt;EJ$6,$V42&lt;=EK$6),+$U42,0)</f>
        <v>0</v>
      </c>
      <c r="EL42" s="87" t="n">
        <f aca="false">IF(AND($V42&gt;EK$6,$V42&lt;=EL$6),+$U42,0)</f>
        <v>0</v>
      </c>
      <c r="EM42" s="87" t="n">
        <f aca="false">IF(AND($V42&gt;EL$6,$V42&lt;=EN$6),+$U42,0)</f>
        <v>0</v>
      </c>
      <c r="EO42" s="65" t="n">
        <f aca="false">SUM($AI42:$EN42)</f>
        <v>21.49822</v>
      </c>
      <c r="EP42" s="65" t="n">
        <f aca="false">+EO42-U42</f>
        <v>0</v>
      </c>
    </row>
    <row r="43" customFormat="false" ht="12.75" hidden="false" customHeight="false" outlineLevel="0" collapsed="false">
      <c r="A43" s="205" t="n">
        <v>2.2</v>
      </c>
      <c r="B43" s="97" t="s">
        <v>260</v>
      </c>
      <c r="C43" s="97" t="s">
        <v>256</v>
      </c>
      <c r="D43" s="186" t="s">
        <v>295</v>
      </c>
      <c r="E43" s="37" t="s">
        <v>169</v>
      </c>
      <c r="F43" s="99" t="n">
        <v>37134</v>
      </c>
      <c r="G43" s="37"/>
      <c r="H43" s="37"/>
      <c r="I43" s="100" t="s">
        <v>127</v>
      </c>
      <c r="J43" s="37" t="s">
        <v>169</v>
      </c>
      <c r="M43" s="39" t="s">
        <v>284</v>
      </c>
      <c r="N43" s="39" t="s">
        <v>487</v>
      </c>
      <c r="O43" s="35" t="s">
        <v>488</v>
      </c>
      <c r="P43" s="127"/>
      <c r="Q43" s="127" t="s">
        <v>287</v>
      </c>
      <c r="R43" s="127"/>
      <c r="S43" s="206" t="n">
        <v>50</v>
      </c>
      <c r="T43" s="127" t="s">
        <v>288</v>
      </c>
      <c r="U43" s="55" t="n">
        <f aca="false">IF($T43="USD",+$S43,VLOOKUP($T43,$T$1:$U$5,2)*$S43)</f>
        <v>50</v>
      </c>
      <c r="V43" s="102" t="n">
        <v>38474</v>
      </c>
      <c r="Z43" s="164" t="n">
        <v>36647</v>
      </c>
      <c r="AA43" s="219" t="e">
        <f aca="false">SUM(#REF!)</f>
        <v>#REF!</v>
      </c>
      <c r="AB43" s="174"/>
      <c r="AC43" s="174" t="n">
        <f aca="false">1.619543/4/U43</f>
        <v>0.008097715</v>
      </c>
      <c r="AD43" s="211" t="e">
        <f aca="false">+AC43+AB43*#REF!+AA43*#REF!</f>
        <v>#REF!</v>
      </c>
      <c r="AE43" s="211"/>
      <c r="AI43" s="87" t="n">
        <f aca="false">IF($V43&gt;AH$6,IF($V43&lt;=AI$6,$U43,0),0)</f>
        <v>0</v>
      </c>
      <c r="AJ43" s="87" t="n">
        <f aca="false">IF(AND($V43&gt;AI$6,$V43&lt;=AJ$6),+$U43,0)</f>
        <v>0</v>
      </c>
      <c r="AK43" s="87" t="n">
        <f aca="false">IF(AND($V43&gt;AJ$6,$V43&lt;=AK$6),+$U43,0)</f>
        <v>0</v>
      </c>
      <c r="AL43" s="87" t="n">
        <f aca="false">IF(AND($V43&gt;AK$6,$V43&lt;=AL$6),+$U43,0)</f>
        <v>0</v>
      </c>
      <c r="AM43" s="87" t="n">
        <f aca="false">IF(AND($V43&gt;AL$6,$V43&lt;=AM$6),+$U43,0)</f>
        <v>0</v>
      </c>
      <c r="AN43" s="87" t="n">
        <f aca="false">IF(AND($V43&gt;AM$6,$V43&lt;=AN$6),+$U43,0)</f>
        <v>0</v>
      </c>
      <c r="AO43" s="87" t="n">
        <f aca="false">IF(AND($V43&gt;AN$6,$V43&lt;=AO$6),+$U43,0)</f>
        <v>0</v>
      </c>
      <c r="AP43" s="87" t="n">
        <f aca="false">IF(AND($V43&gt;AO$6,$V43&lt;=AP$6),+$U43,0)</f>
        <v>0</v>
      </c>
      <c r="AQ43" s="87" t="n">
        <f aca="false">IF(AND($V43&gt;AP$6,$V43&lt;=AQ$6),+$U43,0)</f>
        <v>0</v>
      </c>
      <c r="AR43" s="87" t="n">
        <f aca="false">IF(AND($V43&gt;AQ$6,$V43&lt;=AR$6),+$U43,0)</f>
        <v>0</v>
      </c>
      <c r="AS43" s="87" t="n">
        <f aca="false">IF(AND($V43&gt;AR$6,$V43&lt;=AS$6),+$U43,0)</f>
        <v>0</v>
      </c>
      <c r="AT43" s="87" t="n">
        <f aca="false">IF(AND($V43&gt;AS$6,$V43&lt;=AT$6),+$U43,0)</f>
        <v>0</v>
      </c>
      <c r="AU43" s="87" t="n">
        <f aca="false">IF(AND($V43&gt;AT$6,$V43&lt;=AU$6),+$U43,0)</f>
        <v>0</v>
      </c>
      <c r="AV43" s="87" t="n">
        <f aca="false">IF(AND($V43&gt;AU$6,$V43&lt;=AV$6),+$U43,0)</f>
        <v>0</v>
      </c>
      <c r="AW43" s="87" t="n">
        <f aca="false">IF(AND($V43&gt;AV$6,$V43&lt;=AW$6),+$U43,0)</f>
        <v>50</v>
      </c>
      <c r="AX43" s="87" t="n">
        <f aca="false">IF(AND($V43&gt;AW$6,$V43&lt;=AX$6),+$U43,0)</f>
        <v>0</v>
      </c>
      <c r="AY43" s="87" t="s">
        <v>489</v>
      </c>
      <c r="AZ43" s="87" t="n">
        <f aca="false">IF(AND($V43&gt;AY$6,$V43&lt;=AZ$6),+$U43,0)</f>
        <v>0</v>
      </c>
      <c r="BA43" s="87" t="n">
        <f aca="false">IF(AND($V43&gt;AZ$6,$V43&lt;=BA$6),+$U43,0)</f>
        <v>0</v>
      </c>
      <c r="BB43" s="87" t="n">
        <f aca="false">IF(AND($V43&gt;BA$6,$V43&lt;=BB$6),+$U43,0)</f>
        <v>0</v>
      </c>
      <c r="BC43" s="87" t="n">
        <f aca="false">IF(AND($V43&gt;BB$6,$V43&lt;=BC$6),+$U43,0)</f>
        <v>0</v>
      </c>
      <c r="BD43" s="87" t="n">
        <f aca="false">IF(AND($V43&gt;BC$6,$V43&lt;=BD$6),+$U43,0)</f>
        <v>0</v>
      </c>
      <c r="BE43" s="87" t="n">
        <f aca="false">IF(AND($V43&gt;BD$6,$V43&lt;=BE$6),+$U43,0)</f>
        <v>0</v>
      </c>
      <c r="BF43" s="87" t="n">
        <f aca="false">IF(AND($V43&gt;BE$6,$V43&lt;=BF$6),+$U43,0)</f>
        <v>0</v>
      </c>
      <c r="BG43" s="87" t="n">
        <f aca="false">IF(AND($V43&gt;BF$6,$V43&lt;=BG$6),+$U43,0)</f>
        <v>0</v>
      </c>
      <c r="BH43" s="87" t="n">
        <f aca="false">IF(AND($V43&gt;BG$6,$V43&lt;=BH$6),+$U43,0)</f>
        <v>0</v>
      </c>
      <c r="BI43" s="87" t="n">
        <f aca="false">IF(AND($V43&gt;BH$6,$V43&lt;=BI$6),+$U43,0)</f>
        <v>0</v>
      </c>
      <c r="BJ43" s="87" t="n">
        <f aca="false">IF(AND($V43&gt;BI$6,$V43&lt;=BJ$6),+$U43,0)</f>
        <v>0</v>
      </c>
      <c r="BK43" s="87" t="n">
        <f aca="false">IF(AND($V43&gt;BJ$6,$V43&lt;=BK$6),+$U43,0)</f>
        <v>0</v>
      </c>
      <c r="BL43" s="87" t="n">
        <f aca="false">IF(AND($V43&gt;BK$6,$V43&lt;=BL$6),+$U43,0)</f>
        <v>0</v>
      </c>
      <c r="BM43" s="87" t="n">
        <f aca="false">IF(AND($V43&gt;BL$6,$V43&lt;=BM$6),+$U43,0)</f>
        <v>0</v>
      </c>
      <c r="BN43" s="87" t="n">
        <f aca="false">IF(AND($V43&gt;BM$6,$V43&lt;=BN$6),+$U43,0)</f>
        <v>0</v>
      </c>
      <c r="BO43" s="87" t="n">
        <f aca="false">IF(AND($V43&gt;BN$6,$V43&lt;=BO$6),+$U43,0)</f>
        <v>0</v>
      </c>
      <c r="BP43" s="87" t="n">
        <f aca="false">IF(AND($V43&gt;BO$6,$V43&lt;=BP$6),+$U43,0)</f>
        <v>0</v>
      </c>
      <c r="BQ43" s="87" t="n">
        <f aca="false">IF(AND($V43&gt;BP$6,$V43&lt;=BQ$6),+$U43,0)</f>
        <v>0</v>
      </c>
      <c r="BR43" s="87" t="n">
        <f aca="false">IF(AND($V43&gt;BQ$6,$V43&lt;=BR$6),+$U43,0)</f>
        <v>0</v>
      </c>
      <c r="BS43" s="87" t="n">
        <f aca="false">IF(AND($V43&gt;BR$6,$V43&lt;=BS$6),+$U43,0)</f>
        <v>0</v>
      </c>
      <c r="BT43" s="87" t="n">
        <f aca="false">IF(AND($V43&gt;BS$6,$V43&lt;=BT$6),+$U43,0)</f>
        <v>0</v>
      </c>
      <c r="BU43" s="87" t="n">
        <f aca="false">IF(AND($V43&gt;BT$6,$V43&lt;=BU$6),+$U43,0)</f>
        <v>0</v>
      </c>
      <c r="BV43" s="87" t="n">
        <f aca="false">IF(AND($V43&gt;BU$6,$V43&lt;=BV$6),+$U43,0)</f>
        <v>0</v>
      </c>
      <c r="BW43" s="87" t="n">
        <f aca="false">IF(AND($V43&gt;BV$6,$V43&lt;=BW$6),+$U43,0)</f>
        <v>0</v>
      </c>
      <c r="BX43" s="87" t="n">
        <f aca="false">IF(AND($V43&gt;BW$6,$V43&lt;=BX$6),+$U43,0)</f>
        <v>0</v>
      </c>
      <c r="BY43" s="87" t="n">
        <f aca="false">IF(AND($V43&gt;BX$6,$V43&lt;=BY$6),+$U43,0)</f>
        <v>0</v>
      </c>
      <c r="BZ43" s="87" t="n">
        <f aca="false">IF(AND($V43&gt;BY$6,$V43&lt;=BZ$6),+$U43,0)</f>
        <v>0</v>
      </c>
      <c r="CA43" s="87" t="n">
        <f aca="false">IF(AND($V43&gt;BZ$6,$V43&lt;=CA$6),+$U43,0)</f>
        <v>0</v>
      </c>
      <c r="CB43" s="87" t="n">
        <f aca="false">IF(AND($V43&gt;CA$6,$V43&lt;=CB$6),+$U43,0)</f>
        <v>0</v>
      </c>
      <c r="CC43" s="87" t="n">
        <f aca="false">IF(AND($V43&gt;CB$6,$V43&lt;=CC$6),+$U43,0)</f>
        <v>0</v>
      </c>
      <c r="CD43" s="87" t="n">
        <f aca="false">IF(AND($V43&gt;CC$6,$V43&lt;=CD$6),+$U43,0)</f>
        <v>0</v>
      </c>
      <c r="CE43" s="87" t="n">
        <f aca="false">IF(AND($V43&gt;CD$6,$V43&lt;=CE$6),+$U43,0)</f>
        <v>0</v>
      </c>
      <c r="CF43" s="87" t="n">
        <f aca="false">IF(AND($V43&gt;CE$6,$V43&lt;=CF$6),+$U43,0)</f>
        <v>0</v>
      </c>
      <c r="CG43" s="87" t="n">
        <f aca="false">IF(AND($V43&gt;CF$6,$V43&lt;=CG$6),+$U43,0)</f>
        <v>0</v>
      </c>
      <c r="CH43" s="87" t="n">
        <f aca="false">IF(AND($V43&gt;CG$6,$V43&lt;=CH$6),+$U43,0)</f>
        <v>0</v>
      </c>
      <c r="CI43" s="87" t="n">
        <f aca="false">IF(AND($V43&gt;CH$6,$V43&lt;=CI$6),+$U43,0)</f>
        <v>0</v>
      </c>
      <c r="CJ43" s="87" t="n">
        <f aca="false">IF(AND($V43&gt;CI$6,$V43&lt;=CJ$6),+$U43,0)</f>
        <v>0</v>
      </c>
      <c r="CK43" s="87" t="n">
        <f aca="false">IF(AND($V43&gt;CJ$6,$V43&lt;=CK$6),+$U43,0)</f>
        <v>0</v>
      </c>
      <c r="CL43" s="87" t="n">
        <f aca="false">IF(AND($V43&gt;CK$6,$V43&lt;=CL$6),+$U43,0)</f>
        <v>0</v>
      </c>
      <c r="CM43" s="87" t="n">
        <f aca="false">IF(AND($V43&gt;CL$6,$V43&lt;=CM$6),+$U43,0)</f>
        <v>0</v>
      </c>
      <c r="CN43" s="87" t="n">
        <f aca="false">IF(AND($V43&gt;CM$6,$V43&lt;=CN$6),+$U43,0)</f>
        <v>0</v>
      </c>
      <c r="CO43" s="87" t="n">
        <f aca="false">IF(AND($V43&gt;CN$6,$V43&lt;=CO$6),+$U43,0)</f>
        <v>0</v>
      </c>
      <c r="CP43" s="87" t="n">
        <f aca="false">IF(AND($V43&gt;CO$6,$V43&lt;=CP$6),+$U43,0)</f>
        <v>0</v>
      </c>
      <c r="CQ43" s="87" t="n">
        <f aca="false">IF(AND($V43&gt;CP$6,$V43&lt;=CQ$6),+$U43,0)</f>
        <v>0</v>
      </c>
      <c r="CR43" s="87" t="n">
        <f aca="false">IF(AND($V43&gt;CQ$6,$V43&lt;=CR$6),+$U43,0)</f>
        <v>0</v>
      </c>
      <c r="CS43" s="87" t="n">
        <f aca="false">IF(AND($V43&gt;CR$6,$V43&lt;=CS$6),+$U43,0)</f>
        <v>0</v>
      </c>
      <c r="CT43" s="87" t="n">
        <f aca="false">IF(AND($V43&gt;CS$6,$V43&lt;=CT$6),+$U43,0)</f>
        <v>0</v>
      </c>
      <c r="CU43" s="87" t="n">
        <f aca="false">IF(AND($V43&gt;CT$6,$V43&lt;=CU$6),+$U43,0)</f>
        <v>0</v>
      </c>
      <c r="CV43" s="87" t="n">
        <f aca="false">IF(AND($V43&gt;CU$6,$V43&lt;=CV$6),+$U43,0)</f>
        <v>0</v>
      </c>
      <c r="CW43" s="87" t="n">
        <f aca="false">IF(AND($V43&gt;CV$6,$V43&lt;=CW$6),+$U43,0)</f>
        <v>0</v>
      </c>
      <c r="CX43" s="87" t="n">
        <f aca="false">IF(AND($V43&gt;CW$6,$V43&lt;=CX$6),+$U43,0)</f>
        <v>0</v>
      </c>
      <c r="CY43" s="87" t="n">
        <f aca="false">IF(AND($V43&gt;CX$6,$V43&lt;=CY$6),+$U43,0)</f>
        <v>0</v>
      </c>
      <c r="CZ43" s="87" t="n">
        <f aca="false">IF(AND($V43&gt;CY$6,$V43&lt;=CZ$6),+$U43,0)</f>
        <v>0</v>
      </c>
      <c r="DA43" s="87" t="n">
        <f aca="false">IF(AND($V43&gt;CZ$6,$V43&lt;=DA$6),+$U43,0)</f>
        <v>0</v>
      </c>
      <c r="DB43" s="87" t="n">
        <f aca="false">IF(AND($V43&gt;DA$6,$V43&lt;=DB$6),+$U43,0)</f>
        <v>0</v>
      </c>
      <c r="DC43" s="87" t="n">
        <f aca="false">IF(AND($V43&gt;DB$6,$V43&lt;=DC$6),+$U43,0)</f>
        <v>0</v>
      </c>
      <c r="DD43" s="87" t="n">
        <f aca="false">IF(AND($V43&gt;DC$6,$V43&lt;=DD$6),+$U43,0)</f>
        <v>0</v>
      </c>
      <c r="DE43" s="87" t="n">
        <f aca="false">IF(AND($V43&gt;DD$6,$V43&lt;=DE$6),+$U43,0)</f>
        <v>0</v>
      </c>
      <c r="DF43" s="87" t="n">
        <f aca="false">IF(AND($V43&gt;DE$6,$V43&lt;=DF$6),+$U43,0)</f>
        <v>0</v>
      </c>
      <c r="DG43" s="87" t="n">
        <f aca="false">IF(AND($V43&gt;DF$6,$V43&lt;=DG$6),+$U43,0)</f>
        <v>0</v>
      </c>
      <c r="DH43" s="87" t="n">
        <f aca="false">IF(AND($V43&gt;DG$6,$V43&lt;=DH$6),+$U43,0)</f>
        <v>0</v>
      </c>
      <c r="DI43" s="87" t="n">
        <f aca="false">IF(AND($V43&gt;DH$6,$V43&lt;=DI$6),+$U43,0)</f>
        <v>0</v>
      </c>
      <c r="DJ43" s="87" t="n">
        <f aca="false">IF(AND($V43&gt;DI$6,$V43&lt;=DJ$6),+$U43,0)</f>
        <v>0</v>
      </c>
      <c r="DK43" s="87" t="n">
        <f aca="false">IF(AND($V43&gt;DJ$6,$V43&lt;=DK$6),+$U43,0)</f>
        <v>0</v>
      </c>
      <c r="DL43" s="87" t="n">
        <f aca="false">IF(AND($V43&gt;DK$6,$V43&lt;=DL$6),+$U43,0)</f>
        <v>0</v>
      </c>
      <c r="DM43" s="87" t="n">
        <f aca="false">IF(AND($V43&gt;DL$6,$V43&lt;=DM$6),+$U43,0)</f>
        <v>0</v>
      </c>
      <c r="DN43" s="87" t="n">
        <f aca="false">IF(AND($V43&gt;DM$6,$V43&lt;=DN$6),+$U43,0)</f>
        <v>0</v>
      </c>
      <c r="DO43" s="87" t="n">
        <f aca="false">IF(AND($V43&gt;DN$6,$V43&lt;=DO$6),+$U43,0)</f>
        <v>0</v>
      </c>
      <c r="DP43" s="87" t="n">
        <f aca="false">IF(AND($V43&gt;DO$6,$V43&lt;=DP$6),+$U43,0)</f>
        <v>0</v>
      </c>
      <c r="DQ43" s="87" t="n">
        <f aca="false">IF(AND($V43&gt;DP$6,$V43&lt;=DQ$6),+$U43,0)</f>
        <v>0</v>
      </c>
      <c r="DR43" s="87" t="n">
        <f aca="false">IF(AND($V43&gt;DQ$6,$V43&lt;=DR$6),+$U43,0)</f>
        <v>0</v>
      </c>
      <c r="DS43" s="87" t="n">
        <f aca="false">IF(AND($V43&gt;DR$6,$V43&lt;=DS$6),+$U43,0)</f>
        <v>0</v>
      </c>
      <c r="DT43" s="87" t="n">
        <f aca="false">IF(AND($V43&gt;DS$6,$V43&lt;=DT$6),+$U43,0)</f>
        <v>0</v>
      </c>
      <c r="DU43" s="87" t="n">
        <f aca="false">IF(AND($V43&gt;DT$6,$V43&lt;=DU$6),+$U43,0)</f>
        <v>0</v>
      </c>
      <c r="DV43" s="87" t="n">
        <f aca="false">IF(AND($V43&gt;DU$6,$V43&lt;=DV$6),+$U43,0)</f>
        <v>0</v>
      </c>
      <c r="DW43" s="87" t="n">
        <f aca="false">IF(AND($V43&gt;DV$6,$V43&lt;=DW$6),+$U43,0)</f>
        <v>0</v>
      </c>
      <c r="DX43" s="87" t="n">
        <f aca="false">IF(AND($V43&gt;DW$6,$V43&lt;=DX$6),+$U43,0)</f>
        <v>0</v>
      </c>
      <c r="DY43" s="87" t="n">
        <f aca="false">IF(AND($V43&gt;DX$6,$V43&lt;=DY$6),+$U43,0)</f>
        <v>0</v>
      </c>
      <c r="DZ43" s="87" t="n">
        <f aca="false">IF(AND($V43&gt;DY$6,$V43&lt;=DZ$6),+$U43,0)</f>
        <v>0</v>
      </c>
      <c r="EA43" s="87" t="n">
        <f aca="false">IF(AND($V43&gt;DZ$6,$V43&lt;=EA$6),+$U43,0)</f>
        <v>0</v>
      </c>
      <c r="EB43" s="87" t="n">
        <f aca="false">IF(AND($V43&gt;EA$6,$V43&lt;=EB$6),+$U43,0)</f>
        <v>0</v>
      </c>
      <c r="EC43" s="87" t="n">
        <f aca="false">IF(AND($V43&gt;EB$6,$V43&lt;=EC$6),+$U43,0)</f>
        <v>0</v>
      </c>
      <c r="ED43" s="87" t="n">
        <f aca="false">IF(AND($V43&gt;EC$6,$V43&lt;=ED$6),+$U43,0)</f>
        <v>0</v>
      </c>
      <c r="EE43" s="87" t="n">
        <f aca="false">IF(AND($V43&gt;ED$6,$V43&lt;=EE$6),+$U43,0)</f>
        <v>0</v>
      </c>
      <c r="EF43" s="87" t="n">
        <f aca="false">IF(AND($V43&gt;EE$6,$V43&lt;=EF$6),+$U43,0)</f>
        <v>0</v>
      </c>
      <c r="EG43" s="87" t="n">
        <f aca="false">IF(AND($V43&gt;EF$6,$V43&lt;=EG$6),+$U43,0)</f>
        <v>0</v>
      </c>
      <c r="EH43" s="87" t="n">
        <f aca="false">IF(AND($V43&gt;EG$6,$V43&lt;=EH$6),+$U43,0)</f>
        <v>0</v>
      </c>
      <c r="EI43" s="87" t="n">
        <f aca="false">IF(AND($V43&gt;EH$6,$V43&lt;=EI$6),+$U43,0)</f>
        <v>0</v>
      </c>
      <c r="EJ43" s="87" t="n">
        <f aca="false">IF(AND($V43&gt;EI$6,$V43&lt;=EJ$6),+$U43,0)</f>
        <v>0</v>
      </c>
      <c r="EK43" s="87" t="n">
        <f aca="false">IF(AND($V43&gt;EJ$6,$V43&lt;=EK$6),+$U43,0)</f>
        <v>0</v>
      </c>
      <c r="EL43" s="87" t="n">
        <f aca="false">IF(AND($V43&gt;EK$6,$V43&lt;=EL$6),+$U43,0)</f>
        <v>0</v>
      </c>
      <c r="EM43" s="87" t="n">
        <f aca="false">IF(AND($V43&gt;EL$6,$V43&lt;=EN$6),+$U43,0)</f>
        <v>0</v>
      </c>
      <c r="EO43" s="65" t="n">
        <f aca="false">SUM($AI43:$EN43)</f>
        <v>50</v>
      </c>
      <c r="EP43" s="65" t="n">
        <f aca="false">+EO43-U43</f>
        <v>0</v>
      </c>
    </row>
    <row r="44" customFormat="false" ht="12.75" hidden="false" customHeight="false" outlineLevel="0" collapsed="false">
      <c r="A44" s="205" t="n">
        <v>2.2</v>
      </c>
      <c r="B44" s="101" t="s">
        <v>444</v>
      </c>
      <c r="C44" s="97" t="s">
        <v>256</v>
      </c>
      <c r="D44" s="186" t="s">
        <v>280</v>
      </c>
      <c r="E44" s="37" t="s">
        <v>428</v>
      </c>
      <c r="F44" s="99" t="n">
        <v>37164</v>
      </c>
      <c r="G44" s="37"/>
      <c r="H44" s="37"/>
      <c r="I44" s="88" t="s">
        <v>127</v>
      </c>
      <c r="J44" s="38" t="s">
        <v>170</v>
      </c>
      <c r="K44" s="89" t="s">
        <v>490</v>
      </c>
      <c r="L44" s="89" t="s">
        <v>455</v>
      </c>
      <c r="M44" s="39" t="s">
        <v>284</v>
      </c>
      <c r="N44" s="39" t="s">
        <v>319</v>
      </c>
      <c r="O44" s="35" t="s">
        <v>453</v>
      </c>
      <c r="P44" s="127" t="s">
        <v>287</v>
      </c>
      <c r="Q44" s="127"/>
      <c r="R44" s="127"/>
      <c r="S44" s="218" t="n">
        <v>100.5</v>
      </c>
      <c r="T44" s="127" t="s">
        <v>323</v>
      </c>
      <c r="U44" s="55" t="n">
        <v>148.349015</v>
      </c>
      <c r="V44" s="214" t="n">
        <v>39600</v>
      </c>
      <c r="W44" s="93"/>
      <c r="X44" s="215" t="s">
        <v>443</v>
      </c>
      <c r="Y44" s="217" t="n">
        <v>0.102</v>
      </c>
      <c r="Z44" s="94" t="n">
        <v>36175</v>
      </c>
      <c r="AA44" s="208" t="e">
        <f aca="false">SUM(#REF!)</f>
        <v>#REF!</v>
      </c>
      <c r="AB44" s="208" t="n">
        <v>0.15</v>
      </c>
      <c r="AC44" s="208" t="n">
        <v>0.004</v>
      </c>
      <c r="AD44" s="211" t="e">
        <f aca="false">+AC44+AB44*#REF!+AA44*#REF!</f>
        <v>#REF!</v>
      </c>
      <c r="AE44" s="211"/>
      <c r="AI44" s="87" t="n">
        <f aca="false">IF($V44&gt;AH$6,IF($V44&lt;=AI$6,$U44,0),0)</f>
        <v>0</v>
      </c>
      <c r="AJ44" s="87" t="n">
        <f aca="false">IF(AND($V44&gt;AI$6,$V44&lt;=AJ$6),+$U44,0)</f>
        <v>0</v>
      </c>
      <c r="AK44" s="87" t="n">
        <f aca="false">IF(AND($V44&gt;AJ$6,$V44&lt;=AK$6),+$U44,0)</f>
        <v>0</v>
      </c>
      <c r="AL44" s="87" t="n">
        <f aca="false">IF(AND($V44&gt;AK$6,$V44&lt;=AL$6),+$U44,0)</f>
        <v>0</v>
      </c>
      <c r="AM44" s="87" t="n">
        <f aca="false">IF(AND($V44&gt;AL$6,$V44&lt;=AM$6),+$U44,0)</f>
        <v>0</v>
      </c>
      <c r="AN44" s="87" t="n">
        <f aca="false">IF(AND($V44&gt;AM$6,$V44&lt;=AN$6),+$U44,0)</f>
        <v>0</v>
      </c>
      <c r="AO44" s="87" t="n">
        <f aca="false">IF(AND($V44&gt;AN$6,$V44&lt;=AO$6),+$U44,0)</f>
        <v>0</v>
      </c>
      <c r="AP44" s="87" t="n">
        <f aca="false">IF(AND($V44&gt;AO$6,$V44&lt;=AP$6),+$U44,0)</f>
        <v>0</v>
      </c>
      <c r="AQ44" s="87" t="n">
        <f aca="false">IF(AND($V44&gt;AP$6,$V44&lt;=AQ$6),+$U44,0)</f>
        <v>0</v>
      </c>
      <c r="AR44" s="87" t="n">
        <f aca="false">IF(AND($V44&gt;AQ$6,$V44&lt;=AR$6),+$U44,0)</f>
        <v>0</v>
      </c>
      <c r="AS44" s="87" t="n">
        <f aca="false">IF(AND($V44&gt;AR$6,$V44&lt;=AS$6),+$U44,0)</f>
        <v>0</v>
      </c>
      <c r="AT44" s="87" t="n">
        <f aca="false">IF(AND($V44&gt;AS$6,$V44&lt;=AT$6),+$U44,0)</f>
        <v>0</v>
      </c>
      <c r="AU44" s="87" t="n">
        <f aca="false">IF(AND($V44&gt;AT$6,$V44&lt;=AU$6),+$U44,0)</f>
        <v>0</v>
      </c>
      <c r="AV44" s="87" t="n">
        <f aca="false">IF(AND($V44&gt;AU$6,$V44&lt;=AV$6),+$U44,0)</f>
        <v>0</v>
      </c>
      <c r="AW44" s="87" t="n">
        <f aca="false">IF(AND($V44&gt;AV$6,$V44&lt;=AW$6),+$U44,0)</f>
        <v>0</v>
      </c>
      <c r="AX44" s="87" t="n">
        <f aca="false">IF(AND($V44&gt;AW$6,$V44&lt;=AX$6),+$U44,0)</f>
        <v>0</v>
      </c>
      <c r="AY44" s="87" t="n">
        <f aca="false">IF(AND($V44&gt;AX$6,$V44&lt;=AY$6),+$U44,0)</f>
        <v>0</v>
      </c>
      <c r="AZ44" s="87" t="n">
        <f aca="false">IF(AND($V44&gt;AY$6,$V44&lt;=AZ$6),+$U44,0)</f>
        <v>0</v>
      </c>
      <c r="BA44" s="87" t="n">
        <f aca="false">IF(AND($V44&gt;AZ$6,$V44&lt;=BA$6),+$U44,0)</f>
        <v>0</v>
      </c>
      <c r="BB44" s="87" t="n">
        <f aca="false">IF(AND($V44&gt;BA$6,$V44&lt;=BB$6),+$U44,0)</f>
        <v>0</v>
      </c>
      <c r="BC44" s="87" t="n">
        <f aca="false">IF(AND($V44&gt;BB$6,$V44&lt;=BC$6),+$U44,0)</f>
        <v>0</v>
      </c>
      <c r="BD44" s="87" t="n">
        <f aca="false">IF(AND($V44&gt;BC$6,$V44&lt;=BD$6),+$U44,0)</f>
        <v>0</v>
      </c>
      <c r="BE44" s="87" t="n">
        <f aca="false">IF(AND($V44&gt;BD$6,$V44&lt;=BE$6),+$U44,0)</f>
        <v>0</v>
      </c>
      <c r="BF44" s="87" t="n">
        <f aca="false">IF(AND($V44&gt;BE$6,$V44&lt;=BF$6),+$U44,0)</f>
        <v>0</v>
      </c>
      <c r="BG44" s="87" t="n">
        <f aca="false">IF(AND($V44&gt;BF$6,$V44&lt;=BG$6),+$U44,0)</f>
        <v>0</v>
      </c>
      <c r="BH44" s="87" t="n">
        <f aca="false">IF(AND($V44&gt;BG$6,$V44&lt;=BH$6),+$U44,0)</f>
        <v>0</v>
      </c>
      <c r="BI44" s="87" t="n">
        <f aca="false">IF(AND($V44&gt;BH$6,$V44&lt;=BI$6),+$U44,0)</f>
        <v>148.349015</v>
      </c>
      <c r="BJ44" s="87" t="n">
        <f aca="false">IF(AND($V44&gt;BI$6,$V44&lt;=BJ$6),+$U44,0)</f>
        <v>0</v>
      </c>
      <c r="BK44" s="87" t="n">
        <f aca="false">IF(AND($V44&gt;BJ$6,$V44&lt;=BK$6),+$U44,0)</f>
        <v>0</v>
      </c>
      <c r="BL44" s="87" t="n">
        <f aca="false">IF(AND($V44&gt;BK$6,$V44&lt;=BL$6),+$U44,0)</f>
        <v>0</v>
      </c>
      <c r="BM44" s="87" t="n">
        <f aca="false">IF(AND($V44&gt;BL$6,$V44&lt;=BM$6),+$U44,0)</f>
        <v>0</v>
      </c>
      <c r="BN44" s="87" t="n">
        <f aca="false">IF(AND($V44&gt;BM$6,$V44&lt;=BN$6),+$U44,0)</f>
        <v>0</v>
      </c>
      <c r="BO44" s="87" t="n">
        <f aca="false">IF(AND($V44&gt;BN$6,$V44&lt;=BO$6),+$U44,0)</f>
        <v>0</v>
      </c>
      <c r="BP44" s="87" t="n">
        <f aca="false">IF(AND($V44&gt;BO$6,$V44&lt;=BP$6),+$U44,0)</f>
        <v>0</v>
      </c>
      <c r="BQ44" s="87" t="n">
        <f aca="false">IF(AND($V44&gt;BP$6,$V44&lt;=BQ$6),+$U44,0)</f>
        <v>0</v>
      </c>
      <c r="BR44" s="87" t="n">
        <f aca="false">IF(AND($V44&gt;BQ$6,$V44&lt;=BR$6),+$U44,0)</f>
        <v>0</v>
      </c>
      <c r="BS44" s="87" t="n">
        <f aca="false">IF(AND($V44&gt;BR$6,$V44&lt;=BS$6),+$U44,0)</f>
        <v>0</v>
      </c>
      <c r="BT44" s="87" t="n">
        <f aca="false">IF(AND($V44&gt;BS$6,$V44&lt;=BT$6),+$U44,0)</f>
        <v>0</v>
      </c>
      <c r="BU44" s="87" t="n">
        <f aca="false">IF(AND($V44&gt;BT$6,$V44&lt;=BU$6),+$U44,0)</f>
        <v>0</v>
      </c>
      <c r="BV44" s="87" t="n">
        <f aca="false">IF(AND($V44&gt;BU$6,$V44&lt;=BV$6),+$U44,0)</f>
        <v>0</v>
      </c>
      <c r="BW44" s="87" t="n">
        <f aca="false">IF(AND($V44&gt;BV$6,$V44&lt;=BW$6),+$U44,0)</f>
        <v>0</v>
      </c>
      <c r="BX44" s="87" t="n">
        <f aca="false">IF(AND($V44&gt;BW$6,$V44&lt;=BX$6),+$U44,0)</f>
        <v>0</v>
      </c>
      <c r="BY44" s="87" t="n">
        <f aca="false">IF(AND($V44&gt;BX$6,$V44&lt;=BY$6),+$U44,0)</f>
        <v>0</v>
      </c>
      <c r="BZ44" s="87" t="n">
        <f aca="false">IF(AND($V44&gt;BY$6,$V44&lt;=BZ$6),+$U44,0)</f>
        <v>0</v>
      </c>
      <c r="CA44" s="87" t="n">
        <f aca="false">IF(AND($V44&gt;BZ$6,$V44&lt;=CA$6),+$U44,0)</f>
        <v>0</v>
      </c>
      <c r="CB44" s="87" t="n">
        <f aca="false">IF(AND($V44&gt;CA$6,$V44&lt;=CB$6),+$U44,0)</f>
        <v>0</v>
      </c>
      <c r="CC44" s="87" t="n">
        <f aca="false">IF(AND($V44&gt;CB$6,$V44&lt;=CC$6),+$U44,0)</f>
        <v>0</v>
      </c>
      <c r="CD44" s="87" t="n">
        <f aca="false">IF(AND($V44&gt;CC$6,$V44&lt;=CD$6),+$U44,0)</f>
        <v>0</v>
      </c>
      <c r="CE44" s="87" t="n">
        <f aca="false">IF(AND($V44&gt;CD$6,$V44&lt;=CE$6),+$U44,0)</f>
        <v>0</v>
      </c>
      <c r="CF44" s="87" t="n">
        <f aca="false">IF(AND($V44&gt;CE$6,$V44&lt;=CF$6),+$U44,0)</f>
        <v>0</v>
      </c>
      <c r="CG44" s="87" t="n">
        <f aca="false">IF(AND($V44&gt;CF$6,$V44&lt;=CG$6),+$U44,0)</f>
        <v>0</v>
      </c>
      <c r="CH44" s="87" t="n">
        <f aca="false">IF(AND($V44&gt;CG$6,$V44&lt;=CH$6),+$U44,0)</f>
        <v>0</v>
      </c>
      <c r="CI44" s="87" t="n">
        <f aca="false">IF(AND($V44&gt;CH$6,$V44&lt;=CI$6),+$U44,0)</f>
        <v>0</v>
      </c>
      <c r="CJ44" s="87" t="n">
        <f aca="false">IF(AND($V44&gt;CI$6,$V44&lt;=CJ$6),+$U44,0)</f>
        <v>0</v>
      </c>
      <c r="CK44" s="87" t="n">
        <f aca="false">IF(AND($V44&gt;CJ$6,$V44&lt;=CK$6),+$U44,0)</f>
        <v>0</v>
      </c>
      <c r="CL44" s="87" t="n">
        <f aca="false">IF(AND($V44&gt;CK$6,$V44&lt;=CL$6),+$U44,0)</f>
        <v>0</v>
      </c>
      <c r="CM44" s="87" t="n">
        <f aca="false">IF(AND($V44&gt;CL$6,$V44&lt;=CM$6),+$U44,0)</f>
        <v>0</v>
      </c>
      <c r="CN44" s="87" t="n">
        <f aca="false">IF(AND($V44&gt;CM$6,$V44&lt;=CN$6),+$U44,0)</f>
        <v>0</v>
      </c>
      <c r="CO44" s="87" t="n">
        <f aca="false">IF(AND($V44&gt;CN$6,$V44&lt;=CO$6),+$U44,0)</f>
        <v>0</v>
      </c>
      <c r="CP44" s="87" t="n">
        <f aca="false">IF(AND($V44&gt;CO$6,$V44&lt;=CP$6),+$U44,0)</f>
        <v>0</v>
      </c>
      <c r="CQ44" s="87" t="n">
        <f aca="false">IF(AND($V44&gt;CP$6,$V44&lt;=CQ$6),+$U44,0)</f>
        <v>0</v>
      </c>
      <c r="CR44" s="87" t="n">
        <f aca="false">IF(AND($V44&gt;CQ$6,$V44&lt;=CR$6),+$U44,0)</f>
        <v>0</v>
      </c>
      <c r="CS44" s="87" t="n">
        <f aca="false">IF(AND($V44&gt;CR$6,$V44&lt;=CS$6),+$U44,0)</f>
        <v>0</v>
      </c>
      <c r="CT44" s="87" t="n">
        <f aca="false">IF(AND($V44&gt;CS$6,$V44&lt;=CT$6),+$U44,0)</f>
        <v>0</v>
      </c>
      <c r="CU44" s="87" t="n">
        <f aca="false">IF(AND($V44&gt;CT$6,$V44&lt;=CU$6),+$U44,0)</f>
        <v>0</v>
      </c>
      <c r="CV44" s="87" t="n">
        <f aca="false">IF(AND($V44&gt;CU$6,$V44&lt;=CV$6),+$U44,0)</f>
        <v>0</v>
      </c>
      <c r="CW44" s="87" t="n">
        <f aca="false">IF(AND($V44&gt;CV$6,$V44&lt;=CW$6),+$U44,0)</f>
        <v>0</v>
      </c>
      <c r="CX44" s="87" t="n">
        <f aca="false">IF(AND($V44&gt;CW$6,$V44&lt;=CX$6),+$U44,0)</f>
        <v>0</v>
      </c>
      <c r="CY44" s="87" t="n">
        <f aca="false">IF(AND($V44&gt;CX$6,$V44&lt;=CY$6),+$U44,0)</f>
        <v>0</v>
      </c>
      <c r="CZ44" s="87" t="n">
        <f aca="false">IF(AND($V44&gt;CY$6,$V44&lt;=CZ$6),+$U44,0)</f>
        <v>0</v>
      </c>
      <c r="DA44" s="87" t="n">
        <f aca="false">IF(AND($V44&gt;CZ$6,$V44&lt;=DA$6),+$U44,0)</f>
        <v>0</v>
      </c>
      <c r="DB44" s="87" t="n">
        <f aca="false">IF(AND($V44&gt;DA$6,$V44&lt;=DB$6),+$U44,0)</f>
        <v>0</v>
      </c>
      <c r="DC44" s="87" t="n">
        <f aca="false">IF(AND($V44&gt;DB$6,$V44&lt;=DC$6),+$U44,0)</f>
        <v>0</v>
      </c>
      <c r="DD44" s="87" t="n">
        <f aca="false">IF(AND($V44&gt;DC$6,$V44&lt;=DD$6),+$U44,0)</f>
        <v>0</v>
      </c>
      <c r="DE44" s="87" t="n">
        <f aca="false">IF(AND($V44&gt;DD$6,$V44&lt;=DE$6),+$U44,0)</f>
        <v>0</v>
      </c>
      <c r="DF44" s="87" t="n">
        <f aca="false">IF(AND($V44&gt;DE$6,$V44&lt;=DF$6),+$U44,0)</f>
        <v>0</v>
      </c>
      <c r="DG44" s="87" t="n">
        <f aca="false">IF(AND($V44&gt;DF$6,$V44&lt;=DG$6),+$U44,0)</f>
        <v>0</v>
      </c>
      <c r="DH44" s="87" t="n">
        <f aca="false">IF(AND($V44&gt;DG$6,$V44&lt;=DH$6),+$U44,0)</f>
        <v>0</v>
      </c>
      <c r="DI44" s="87" t="n">
        <f aca="false">IF(AND($V44&gt;DH$6,$V44&lt;=DI$6),+$U44,0)</f>
        <v>0</v>
      </c>
      <c r="DJ44" s="87" t="n">
        <f aca="false">IF(AND($V44&gt;DI$6,$V44&lt;=DJ$6),+$U44,0)</f>
        <v>0</v>
      </c>
      <c r="DK44" s="87" t="n">
        <f aca="false">IF(AND($V44&gt;DJ$6,$V44&lt;=DK$6),+$U44,0)</f>
        <v>0</v>
      </c>
      <c r="DL44" s="87" t="n">
        <f aca="false">IF(AND($V44&gt;DK$6,$V44&lt;=DL$6),+$U44,0)</f>
        <v>0</v>
      </c>
      <c r="DM44" s="87" t="n">
        <f aca="false">IF(AND($V44&gt;DL$6,$V44&lt;=DM$6),+$U44,0)</f>
        <v>0</v>
      </c>
      <c r="DN44" s="87" t="n">
        <f aca="false">IF(AND($V44&gt;DM$6,$V44&lt;=DN$6),+$U44,0)</f>
        <v>0</v>
      </c>
      <c r="DO44" s="87" t="n">
        <f aca="false">IF(AND($V44&gt;DN$6,$V44&lt;=DO$6),+$U44,0)</f>
        <v>0</v>
      </c>
      <c r="DP44" s="87" t="n">
        <f aca="false">IF(AND($V44&gt;DO$6,$V44&lt;=DP$6),+$U44,0)</f>
        <v>0</v>
      </c>
      <c r="DQ44" s="87" t="n">
        <f aca="false">IF(AND($V44&gt;DP$6,$V44&lt;=DQ$6),+$U44,0)</f>
        <v>0</v>
      </c>
      <c r="DR44" s="87" t="n">
        <f aca="false">IF(AND($V44&gt;DQ$6,$V44&lt;=DR$6),+$U44,0)</f>
        <v>0</v>
      </c>
      <c r="DS44" s="87" t="n">
        <f aca="false">IF(AND($V44&gt;DR$6,$V44&lt;=DS$6),+$U44,0)</f>
        <v>0</v>
      </c>
      <c r="DT44" s="87" t="n">
        <f aca="false">IF(AND($V44&gt;DS$6,$V44&lt;=DT$6),+$U44,0)</f>
        <v>0</v>
      </c>
      <c r="DU44" s="87" t="n">
        <f aca="false">IF(AND($V44&gt;DT$6,$V44&lt;=DU$6),+$U44,0)</f>
        <v>0</v>
      </c>
      <c r="DV44" s="87" t="n">
        <f aca="false">IF(AND($V44&gt;DU$6,$V44&lt;=DV$6),+$U44,0)</f>
        <v>0</v>
      </c>
      <c r="DW44" s="87" t="n">
        <f aca="false">IF(AND($V44&gt;DV$6,$V44&lt;=DW$6),+$U44,0)</f>
        <v>0</v>
      </c>
      <c r="DX44" s="87" t="n">
        <f aca="false">IF(AND($V44&gt;DW$6,$V44&lt;=DX$6),+$U44,0)</f>
        <v>0</v>
      </c>
      <c r="DY44" s="87" t="n">
        <f aca="false">IF(AND($V44&gt;DX$6,$V44&lt;=DY$6),+$U44,0)</f>
        <v>0</v>
      </c>
      <c r="DZ44" s="87" t="n">
        <f aca="false">IF(AND($V44&gt;DY$6,$V44&lt;=DZ$6),+$U44,0)</f>
        <v>0</v>
      </c>
      <c r="EA44" s="87" t="n">
        <f aca="false">IF(AND($V44&gt;DZ$6,$V44&lt;=EA$6),+$U44,0)</f>
        <v>0</v>
      </c>
      <c r="EB44" s="87" t="n">
        <f aca="false">IF(AND($V44&gt;EA$6,$V44&lt;=EB$6),+$U44,0)</f>
        <v>0</v>
      </c>
      <c r="EC44" s="87" t="n">
        <f aca="false">IF(AND($V44&gt;EB$6,$V44&lt;=EC$6),+$U44,0)</f>
        <v>0</v>
      </c>
      <c r="ED44" s="87" t="n">
        <f aca="false">IF(AND($V44&gt;EC$6,$V44&lt;=ED$6),+$U44,0)</f>
        <v>0</v>
      </c>
      <c r="EE44" s="87" t="n">
        <f aca="false">IF(AND($V44&gt;ED$6,$V44&lt;=EE$6),+$U44,0)</f>
        <v>0</v>
      </c>
      <c r="EF44" s="87" t="n">
        <f aca="false">IF(AND($V44&gt;EE$6,$V44&lt;=EF$6),+$U44,0)</f>
        <v>0</v>
      </c>
      <c r="EG44" s="87" t="n">
        <f aca="false">IF(AND($V44&gt;EF$6,$V44&lt;=EG$6),+$U44,0)</f>
        <v>0</v>
      </c>
      <c r="EH44" s="87" t="n">
        <f aca="false">IF(AND($V44&gt;EG$6,$V44&lt;=EH$6),+$U44,0)</f>
        <v>0</v>
      </c>
      <c r="EI44" s="87" t="n">
        <f aca="false">IF(AND($V44&gt;EH$6,$V44&lt;=EI$6),+$U44,0)</f>
        <v>0</v>
      </c>
      <c r="EJ44" s="87" t="n">
        <f aca="false">IF(AND($V44&gt;EI$6,$V44&lt;=EJ$6),+$U44,0)</f>
        <v>0</v>
      </c>
      <c r="EK44" s="87" t="n">
        <f aca="false">IF(AND($V44&gt;EJ$6,$V44&lt;=EK$6),+$U44,0)</f>
        <v>0</v>
      </c>
      <c r="EL44" s="87" t="n">
        <f aca="false">IF(AND($V44&gt;EK$6,$V44&lt;=EL$6),+$U44,0)</f>
        <v>0</v>
      </c>
      <c r="EM44" s="87" t="n">
        <f aca="false">IF(AND($V44&gt;EL$6,$V44&lt;=EN$6),+$U44,0)</f>
        <v>0</v>
      </c>
      <c r="EO44" s="65" t="n">
        <f aca="false">SUM($AI44:$EN44)</f>
        <v>148.349015</v>
      </c>
      <c r="EP44" s="65" t="n">
        <f aca="false">+EO44-U44</f>
        <v>0</v>
      </c>
    </row>
    <row r="45" customFormat="false" ht="12.75" hidden="false" customHeight="false" outlineLevel="0" collapsed="false">
      <c r="A45" s="205" t="n">
        <v>2.2</v>
      </c>
      <c r="B45" s="101" t="s">
        <v>444</v>
      </c>
      <c r="C45" s="97" t="s">
        <v>257</v>
      </c>
      <c r="D45" s="186" t="s">
        <v>295</v>
      </c>
      <c r="E45" s="37" t="s">
        <v>171</v>
      </c>
      <c r="F45" s="99" t="n">
        <v>37134</v>
      </c>
      <c r="G45" s="37"/>
      <c r="H45" s="37"/>
      <c r="I45" s="100" t="s">
        <v>127</v>
      </c>
      <c r="J45" s="37" t="s">
        <v>171</v>
      </c>
      <c r="L45" s="39" t="s">
        <v>491</v>
      </c>
      <c r="M45" s="39" t="s">
        <v>284</v>
      </c>
      <c r="O45" s="35" t="s">
        <v>464</v>
      </c>
      <c r="P45" s="127" t="s">
        <v>287</v>
      </c>
      <c r="Q45" s="127" t="s">
        <v>287</v>
      </c>
      <c r="R45" s="127" t="s">
        <v>492</v>
      </c>
      <c r="S45" s="218" t="n">
        <v>125</v>
      </c>
      <c r="T45" s="127" t="s">
        <v>288</v>
      </c>
      <c r="U45" s="55" t="n">
        <f aca="false">IF($T45="USD",+$S45,VLOOKUP($T45,$T$1:$U$5,2)*$S45)</f>
        <v>125</v>
      </c>
      <c r="V45" s="102" t="n">
        <v>40364</v>
      </c>
      <c r="Z45" s="64" t="n">
        <v>36712</v>
      </c>
      <c r="AA45" s="219" t="e">
        <f aca="false">SUM(#REF!)</f>
        <v>#REF!</v>
      </c>
      <c r="AB45" s="174" t="n">
        <v>0.16</v>
      </c>
      <c r="AC45" s="209" t="n">
        <v>0.00216444444444444</v>
      </c>
      <c r="AD45" s="211" t="e">
        <f aca="false">+AC45+AB45*#REF!+AA45*#REF!</f>
        <v>#REF!</v>
      </c>
      <c r="AE45" s="211"/>
      <c r="AI45" s="87" t="n">
        <f aca="false">IF($V45&gt;AH$6,IF($V45&lt;=AI$6,$U45,0),0)</f>
        <v>0</v>
      </c>
      <c r="AJ45" s="87" t="n">
        <f aca="false">IF(AND($V45&gt;AI$6,$V45&lt;=AJ$6),+$U45,0)</f>
        <v>0</v>
      </c>
      <c r="AK45" s="87" t="n">
        <f aca="false">IF(AND($V45&gt;AJ$6,$V45&lt;=AK$6),+$U45,0)</f>
        <v>0</v>
      </c>
      <c r="AL45" s="87" t="n">
        <f aca="false">IF(AND($V45&gt;AK$6,$V45&lt;=AL$6),+$U45,0)</f>
        <v>0</v>
      </c>
      <c r="AM45" s="87" t="n">
        <f aca="false">IF(AND($V45&gt;AL$6,$V45&lt;=AM$6),+$U45,0)</f>
        <v>0</v>
      </c>
      <c r="AN45" s="87" t="n">
        <f aca="false">IF(AND($V45&gt;AM$6,$V45&lt;=AN$6),+$U45,0)</f>
        <v>0</v>
      </c>
      <c r="AO45" s="87" t="n">
        <f aca="false">IF(AND($V45&gt;AN$6,$V45&lt;=AO$6),+$U45,0)</f>
        <v>0</v>
      </c>
      <c r="AP45" s="87" t="n">
        <f aca="false">IF(AND($V45&gt;AO$6,$V45&lt;=AP$6),+$U45,0)</f>
        <v>0</v>
      </c>
      <c r="AQ45" s="87" t="n">
        <f aca="false">IF(AND($V45&gt;AP$6,$V45&lt;=AQ$6),+$U45,0)</f>
        <v>0</v>
      </c>
      <c r="AR45" s="87" t="n">
        <f aca="false">IF(AND($V45&gt;AQ$6,$V45&lt;=AR$6),+$U45,0)</f>
        <v>0</v>
      </c>
      <c r="AS45" s="87" t="n">
        <f aca="false">IF(AND($V45&gt;AR$6,$V45&lt;=AS$6),+$U45,0)</f>
        <v>0</v>
      </c>
      <c r="AT45" s="87" t="n">
        <f aca="false">IF(AND($V45&gt;AS$6,$V45&lt;=AT$6),+$U45,0)</f>
        <v>0</v>
      </c>
      <c r="AU45" s="87" t="n">
        <f aca="false">IF(AND($V45&gt;AT$6,$V45&lt;=AU$6),+$U45,0)</f>
        <v>0</v>
      </c>
      <c r="AV45" s="87" t="n">
        <f aca="false">IF(AND($V45&gt;AU$6,$V45&lt;=AV$6),+$U45,0)</f>
        <v>0</v>
      </c>
      <c r="AW45" s="87" t="n">
        <f aca="false">IF(AND($V45&gt;AV$6,$V45&lt;=AW$6),+$U45,0)</f>
        <v>0</v>
      </c>
      <c r="AX45" s="87" t="n">
        <f aca="false">IF(AND($V45&gt;AW$6,$V45&lt;=AX$6),+$U45,0)</f>
        <v>0</v>
      </c>
      <c r="AY45" s="87" t="n">
        <f aca="false">IF(AND($V45&gt;AX$6,$V45&lt;=AY$6),+$U45,0)</f>
        <v>0</v>
      </c>
      <c r="AZ45" s="87" t="n">
        <f aca="false">IF(AND($V45&gt;AY$6,$V45&lt;=AZ$6),+$U45,0)</f>
        <v>0</v>
      </c>
      <c r="BA45" s="87" t="n">
        <f aca="false">IF(AND($V45&gt;AZ$6,$V45&lt;=BA$6),+$U45,0)</f>
        <v>0</v>
      </c>
      <c r="BB45" s="87" t="n">
        <f aca="false">IF(AND($V45&gt;BA$6,$V45&lt;=BB$6),+$U45,0)</f>
        <v>0</v>
      </c>
      <c r="BC45" s="87" t="n">
        <f aca="false">IF(AND($V45&gt;BB$6,$V45&lt;=BC$6),+$U45,0)</f>
        <v>0</v>
      </c>
      <c r="BD45" s="87" t="n">
        <f aca="false">IF(AND($V45&gt;BC$6,$V45&lt;=BD$6),+$U45,0)</f>
        <v>0</v>
      </c>
      <c r="BE45" s="87" t="n">
        <f aca="false">IF(AND($V45&gt;BD$6,$V45&lt;=BE$6),+$U45,0)</f>
        <v>0</v>
      </c>
      <c r="BF45" s="87" t="n">
        <f aca="false">IF(AND($V45&gt;BE$6,$V45&lt;=BF$6),+$U45,0)</f>
        <v>0</v>
      </c>
      <c r="BG45" s="87" t="n">
        <f aca="false">IF(AND($V45&gt;BF$6,$V45&lt;=BG$6),+$U45,0)</f>
        <v>0</v>
      </c>
      <c r="BH45" s="87" t="n">
        <f aca="false">IF(AND($V45&gt;BG$6,$V45&lt;=BH$6),+$U45,0)</f>
        <v>0</v>
      </c>
      <c r="BI45" s="87" t="n">
        <f aca="false">IF(AND($V45&gt;BH$6,$V45&lt;=BI$6),+$U45,0)</f>
        <v>0</v>
      </c>
      <c r="BJ45" s="87" t="n">
        <f aca="false">IF(AND($V45&gt;BI$6,$V45&lt;=BJ$6),+$U45,0)</f>
        <v>0</v>
      </c>
      <c r="BK45" s="87" t="n">
        <f aca="false">IF(AND($V45&gt;BJ$6,$V45&lt;=BK$6),+$U45,0)</f>
        <v>0</v>
      </c>
      <c r="BL45" s="87" t="n">
        <f aca="false">IF(AND($V45&gt;BK$6,$V45&lt;=BL$6),+$U45,0)</f>
        <v>0</v>
      </c>
      <c r="BM45" s="87" t="n">
        <f aca="false">IF(AND($V45&gt;BL$6,$V45&lt;=BM$6),+$U45,0)</f>
        <v>0</v>
      </c>
      <c r="BN45" s="87" t="n">
        <f aca="false">IF(AND($V45&gt;BM$6,$V45&lt;=BN$6),+$U45,0)</f>
        <v>0</v>
      </c>
      <c r="BO45" s="87" t="n">
        <f aca="false">IF(AND($V45&gt;BN$6,$V45&lt;=BO$6),+$U45,0)</f>
        <v>0</v>
      </c>
      <c r="BP45" s="87" t="n">
        <f aca="false">IF(AND($V45&gt;BO$6,$V45&lt;=BP$6),+$U45,0)</f>
        <v>0</v>
      </c>
      <c r="BQ45" s="87" t="n">
        <f aca="false">IF(AND($V45&gt;BP$6,$V45&lt;=BQ$6),+$U45,0)</f>
        <v>0</v>
      </c>
      <c r="BR45" s="87" t="n">
        <f aca="false">IF(AND($V45&gt;BQ$6,$V45&lt;=BR$6),+$U45,0)</f>
        <v>125</v>
      </c>
      <c r="BS45" s="87" t="n">
        <f aca="false">IF(AND($V45&gt;BR$6,$V45&lt;=BS$6),+$U45,0)</f>
        <v>0</v>
      </c>
      <c r="BT45" s="87" t="n">
        <f aca="false">IF(AND($V45&gt;BS$6,$V45&lt;=BT$6),+$U45,0)</f>
        <v>0</v>
      </c>
      <c r="BU45" s="87" t="n">
        <f aca="false">IF(AND($V45&gt;BT$6,$V45&lt;=BU$6),+$U45,0)</f>
        <v>0</v>
      </c>
      <c r="BV45" s="87" t="n">
        <f aca="false">IF(AND($V45&gt;BU$6,$V45&lt;=BV$6),+$U45,0)</f>
        <v>0</v>
      </c>
      <c r="BW45" s="87" t="n">
        <f aca="false">IF(AND($V45&gt;BV$6,$V45&lt;=BW$6),+$U45,0)</f>
        <v>0</v>
      </c>
      <c r="BX45" s="87" t="n">
        <f aca="false">IF(AND($V45&gt;BW$6,$V45&lt;=BX$6),+$U45,0)</f>
        <v>0</v>
      </c>
      <c r="BY45" s="87" t="n">
        <f aca="false">IF(AND($V45&gt;BX$6,$V45&lt;=BY$6),+$U45,0)</f>
        <v>0</v>
      </c>
      <c r="BZ45" s="87" t="n">
        <f aca="false">IF(AND($V45&gt;BY$6,$V45&lt;=BZ$6),+$U45,0)</f>
        <v>0</v>
      </c>
      <c r="CA45" s="87" t="n">
        <f aca="false">IF(AND($V45&gt;BZ$6,$V45&lt;=CA$6),+$U45,0)</f>
        <v>0</v>
      </c>
      <c r="CB45" s="87" t="n">
        <f aca="false">IF(AND($V45&gt;CA$6,$V45&lt;=CB$6),+$U45,0)</f>
        <v>0</v>
      </c>
      <c r="CC45" s="87" t="n">
        <f aca="false">IF(AND($V45&gt;CB$6,$V45&lt;=CC$6),+$U45,0)</f>
        <v>0</v>
      </c>
      <c r="CD45" s="87" t="n">
        <f aca="false">IF(AND($V45&gt;CC$6,$V45&lt;=CD$6),+$U45,0)</f>
        <v>0</v>
      </c>
      <c r="CE45" s="87" t="n">
        <f aca="false">IF(AND($V45&gt;CD$6,$V45&lt;=CE$6),+$U45,0)</f>
        <v>0</v>
      </c>
      <c r="CF45" s="87" t="n">
        <f aca="false">IF(AND($V45&gt;CE$6,$V45&lt;=CF$6),+$U45,0)</f>
        <v>0</v>
      </c>
      <c r="CG45" s="87" t="n">
        <f aca="false">IF(AND($V45&gt;CF$6,$V45&lt;=CG$6),+$U45,0)</f>
        <v>0</v>
      </c>
      <c r="CH45" s="87" t="n">
        <f aca="false">IF(AND($V45&gt;CG$6,$V45&lt;=CH$6),+$U45,0)</f>
        <v>0</v>
      </c>
      <c r="CI45" s="87" t="n">
        <f aca="false">IF(AND($V45&gt;CH$6,$V45&lt;=CI$6),+$U45,0)</f>
        <v>0</v>
      </c>
      <c r="CJ45" s="87" t="n">
        <f aca="false">IF(AND($V45&gt;CI$6,$V45&lt;=CJ$6),+$U45,0)</f>
        <v>0</v>
      </c>
      <c r="CK45" s="87" t="n">
        <f aca="false">IF(AND($V45&gt;CJ$6,$V45&lt;=CK$6),+$U45,0)</f>
        <v>0</v>
      </c>
      <c r="CL45" s="87" t="n">
        <f aca="false">IF(AND($V45&gt;CK$6,$V45&lt;=CL$6),+$U45,0)</f>
        <v>0</v>
      </c>
      <c r="CM45" s="87" t="n">
        <f aca="false">IF(AND($V45&gt;CL$6,$V45&lt;=CM$6),+$U45,0)</f>
        <v>0</v>
      </c>
      <c r="CN45" s="87" t="n">
        <f aca="false">IF(AND($V45&gt;CM$6,$V45&lt;=CN$6),+$U45,0)</f>
        <v>0</v>
      </c>
      <c r="CO45" s="87" t="n">
        <f aca="false">IF(AND($V45&gt;CN$6,$V45&lt;=CO$6),+$U45,0)</f>
        <v>0</v>
      </c>
      <c r="CP45" s="87" t="n">
        <f aca="false">IF(AND($V45&gt;CO$6,$V45&lt;=CP$6),+$U45,0)</f>
        <v>0</v>
      </c>
      <c r="CQ45" s="87" t="n">
        <f aca="false">IF(AND($V45&gt;CP$6,$V45&lt;=CQ$6),+$U45,0)</f>
        <v>0</v>
      </c>
      <c r="CR45" s="87" t="n">
        <f aca="false">IF(AND($V45&gt;CQ$6,$V45&lt;=CR$6),+$U45,0)</f>
        <v>0</v>
      </c>
      <c r="CS45" s="87" t="n">
        <f aca="false">IF(AND($V45&gt;CR$6,$V45&lt;=CS$6),+$U45,0)</f>
        <v>0</v>
      </c>
      <c r="CT45" s="87" t="n">
        <f aca="false">IF(AND($V45&gt;CS$6,$V45&lt;=CT$6),+$U45,0)</f>
        <v>0</v>
      </c>
      <c r="CU45" s="87" t="n">
        <f aca="false">IF(AND($V45&gt;CT$6,$V45&lt;=CU$6),+$U45,0)</f>
        <v>0</v>
      </c>
      <c r="CV45" s="87" t="n">
        <f aca="false">IF(AND($V45&gt;CU$6,$V45&lt;=CV$6),+$U45,0)</f>
        <v>0</v>
      </c>
      <c r="CW45" s="87" t="n">
        <f aca="false">IF(AND($V45&gt;CV$6,$V45&lt;=CW$6),+$U45,0)</f>
        <v>0</v>
      </c>
      <c r="CX45" s="87" t="n">
        <f aca="false">IF(AND($V45&gt;CW$6,$V45&lt;=CX$6),+$U45,0)</f>
        <v>0</v>
      </c>
      <c r="CY45" s="87" t="n">
        <f aca="false">IF(AND($V45&gt;CX$6,$V45&lt;=CY$6),+$U45,0)</f>
        <v>0</v>
      </c>
      <c r="CZ45" s="87" t="n">
        <f aca="false">IF(AND($V45&gt;CY$6,$V45&lt;=CZ$6),+$U45,0)</f>
        <v>0</v>
      </c>
      <c r="DA45" s="87" t="n">
        <f aca="false">IF(AND($V45&gt;CZ$6,$V45&lt;=DA$6),+$U45,0)</f>
        <v>0</v>
      </c>
      <c r="DB45" s="87" t="n">
        <f aca="false">IF(AND($V45&gt;DA$6,$V45&lt;=DB$6),+$U45,0)</f>
        <v>0</v>
      </c>
      <c r="DC45" s="87" t="n">
        <f aca="false">IF(AND($V45&gt;DB$6,$V45&lt;=DC$6),+$U45,0)</f>
        <v>0</v>
      </c>
      <c r="DD45" s="87" t="n">
        <f aca="false">IF(AND($V45&gt;DC$6,$V45&lt;=DD$6),+$U45,0)</f>
        <v>0</v>
      </c>
      <c r="DE45" s="87" t="n">
        <f aca="false">IF(AND($V45&gt;DD$6,$V45&lt;=DE$6),+$U45,0)</f>
        <v>0</v>
      </c>
      <c r="DF45" s="87" t="n">
        <f aca="false">IF(AND($V45&gt;DE$6,$V45&lt;=DF$6),+$U45,0)</f>
        <v>0</v>
      </c>
      <c r="DG45" s="87" t="n">
        <f aca="false">IF(AND($V45&gt;DF$6,$V45&lt;=DG$6),+$U45,0)</f>
        <v>0</v>
      </c>
      <c r="DH45" s="87" t="n">
        <f aca="false">IF(AND($V45&gt;DG$6,$V45&lt;=DH$6),+$U45,0)</f>
        <v>0</v>
      </c>
      <c r="DI45" s="87" t="n">
        <f aca="false">IF(AND($V45&gt;DH$6,$V45&lt;=DI$6),+$U45,0)</f>
        <v>0</v>
      </c>
      <c r="DJ45" s="87" t="n">
        <f aca="false">IF(AND($V45&gt;DI$6,$V45&lt;=DJ$6),+$U45,0)</f>
        <v>0</v>
      </c>
      <c r="DK45" s="87" t="n">
        <f aca="false">IF(AND($V45&gt;DJ$6,$V45&lt;=DK$6),+$U45,0)</f>
        <v>0</v>
      </c>
      <c r="DL45" s="87" t="n">
        <f aca="false">IF(AND($V45&gt;DK$6,$V45&lt;=DL$6),+$U45,0)</f>
        <v>0</v>
      </c>
      <c r="DM45" s="87" t="n">
        <f aca="false">IF(AND($V45&gt;DL$6,$V45&lt;=DM$6),+$U45,0)</f>
        <v>0</v>
      </c>
      <c r="DN45" s="87" t="n">
        <f aca="false">IF(AND($V45&gt;DM$6,$V45&lt;=DN$6),+$U45,0)</f>
        <v>0</v>
      </c>
      <c r="DO45" s="87" t="n">
        <f aca="false">IF(AND($V45&gt;DN$6,$V45&lt;=DO$6),+$U45,0)</f>
        <v>0</v>
      </c>
      <c r="DP45" s="87" t="n">
        <f aca="false">IF(AND($V45&gt;DO$6,$V45&lt;=DP$6),+$U45,0)</f>
        <v>0</v>
      </c>
      <c r="DQ45" s="87" t="n">
        <f aca="false">IF(AND($V45&gt;DP$6,$V45&lt;=DQ$6),+$U45,0)</f>
        <v>0</v>
      </c>
      <c r="DR45" s="87" t="n">
        <f aca="false">IF(AND($V45&gt;DQ$6,$V45&lt;=DR$6),+$U45,0)</f>
        <v>0</v>
      </c>
      <c r="DS45" s="87" t="n">
        <f aca="false">IF(AND($V45&gt;DR$6,$V45&lt;=DS$6),+$U45,0)</f>
        <v>0</v>
      </c>
      <c r="DT45" s="87" t="n">
        <f aca="false">IF(AND($V45&gt;DS$6,$V45&lt;=DT$6),+$U45,0)</f>
        <v>0</v>
      </c>
      <c r="DU45" s="87" t="n">
        <f aca="false">IF(AND($V45&gt;DT$6,$V45&lt;=DU$6),+$U45,0)</f>
        <v>0</v>
      </c>
      <c r="DV45" s="87" t="n">
        <f aca="false">IF(AND($V45&gt;DU$6,$V45&lt;=DV$6),+$U45,0)</f>
        <v>0</v>
      </c>
      <c r="DW45" s="87" t="n">
        <f aca="false">IF(AND($V45&gt;DV$6,$V45&lt;=DW$6),+$U45,0)</f>
        <v>0</v>
      </c>
      <c r="DX45" s="87" t="n">
        <f aca="false">IF(AND($V45&gt;DW$6,$V45&lt;=DX$6),+$U45,0)</f>
        <v>0</v>
      </c>
      <c r="DY45" s="87" t="n">
        <f aca="false">IF(AND($V45&gt;DX$6,$V45&lt;=DY$6),+$U45,0)</f>
        <v>0</v>
      </c>
      <c r="DZ45" s="87" t="n">
        <f aca="false">IF(AND($V45&gt;DY$6,$V45&lt;=DZ$6),+$U45,0)</f>
        <v>0</v>
      </c>
      <c r="EA45" s="87" t="n">
        <f aca="false">IF(AND($V45&gt;DZ$6,$V45&lt;=EA$6),+$U45,0)</f>
        <v>0</v>
      </c>
      <c r="EB45" s="87" t="n">
        <f aca="false">IF(AND($V45&gt;EA$6,$V45&lt;=EB$6),+$U45,0)</f>
        <v>0</v>
      </c>
      <c r="EC45" s="87" t="n">
        <f aca="false">IF(AND($V45&gt;EB$6,$V45&lt;=EC$6),+$U45,0)</f>
        <v>0</v>
      </c>
      <c r="ED45" s="87" t="n">
        <f aca="false">IF(AND($V45&gt;EC$6,$V45&lt;=ED$6),+$U45,0)</f>
        <v>0</v>
      </c>
      <c r="EE45" s="87" t="n">
        <f aca="false">IF(AND($V45&gt;ED$6,$V45&lt;=EE$6),+$U45,0)</f>
        <v>0</v>
      </c>
      <c r="EF45" s="87" t="n">
        <f aca="false">IF(AND($V45&gt;EE$6,$V45&lt;=EF$6),+$U45,0)</f>
        <v>0</v>
      </c>
      <c r="EG45" s="87" t="n">
        <f aca="false">IF(AND($V45&gt;EF$6,$V45&lt;=EG$6),+$U45,0)</f>
        <v>0</v>
      </c>
      <c r="EH45" s="87" t="n">
        <f aca="false">IF(AND($V45&gt;EG$6,$V45&lt;=EH$6),+$U45,0)</f>
        <v>0</v>
      </c>
      <c r="EI45" s="87" t="n">
        <f aca="false">IF(AND($V45&gt;EH$6,$V45&lt;=EI$6),+$U45,0)</f>
        <v>0</v>
      </c>
      <c r="EJ45" s="87" t="n">
        <f aca="false">IF(AND($V45&gt;EI$6,$V45&lt;=EJ$6),+$U45,0)</f>
        <v>0</v>
      </c>
      <c r="EK45" s="87" t="n">
        <f aca="false">IF(AND($V45&gt;EJ$6,$V45&lt;=EK$6),+$U45,0)</f>
        <v>0</v>
      </c>
      <c r="EL45" s="87" t="n">
        <f aca="false">IF(AND($V45&gt;EK$6,$V45&lt;=EL$6),+$U45,0)</f>
        <v>0</v>
      </c>
      <c r="EM45" s="87" t="n">
        <f aca="false">IF(AND($V45&gt;EL$6,$V45&lt;=EN$6),+$U45,0)</f>
        <v>0</v>
      </c>
      <c r="EO45" s="65" t="n">
        <f aca="false">SUM($AI45:$EN45)</f>
        <v>125</v>
      </c>
      <c r="EP45" s="65" t="n">
        <f aca="false">+EO45-U45</f>
        <v>0</v>
      </c>
    </row>
    <row r="46" customFormat="false" ht="12.75" hidden="false" customHeight="false" outlineLevel="0" collapsed="false">
      <c r="A46" s="53" t="n">
        <v>2.25</v>
      </c>
      <c r="B46" s="97" t="s">
        <v>260</v>
      </c>
      <c r="C46" s="97" t="s">
        <v>256</v>
      </c>
      <c r="D46" s="186" t="s">
        <v>280</v>
      </c>
      <c r="E46" s="38" t="s">
        <v>133</v>
      </c>
      <c r="F46" s="99" t="n">
        <v>37134</v>
      </c>
      <c r="G46" s="38" t="s">
        <v>493</v>
      </c>
      <c r="H46" s="38"/>
      <c r="I46" s="100" t="s">
        <v>127</v>
      </c>
      <c r="J46" s="39" t="s">
        <v>136</v>
      </c>
      <c r="K46" s="37" t="s">
        <v>293</v>
      </c>
      <c r="L46" s="39" t="s">
        <v>494</v>
      </c>
      <c r="M46" s="39" t="s">
        <v>495</v>
      </c>
      <c r="N46" s="39" t="s">
        <v>496</v>
      </c>
      <c r="O46" s="35" t="s">
        <v>497</v>
      </c>
      <c r="P46" s="127" t="s">
        <v>287</v>
      </c>
      <c r="Q46" s="127"/>
      <c r="R46" s="127"/>
      <c r="S46" s="206" t="n">
        <v>170</v>
      </c>
      <c r="T46" s="127" t="s">
        <v>288</v>
      </c>
      <c r="U46" s="55" t="n">
        <f aca="false">IF($T46="USD",+$S46,VLOOKUP($T46,$T$1:$U$5,2)*$S46)</f>
        <v>170</v>
      </c>
      <c r="V46" s="102" t="n">
        <v>38776</v>
      </c>
      <c r="Z46" s="164" t="n">
        <v>36888</v>
      </c>
      <c r="AA46" s="208" t="e">
        <f aca="false">SUM(#REF!)</f>
        <v>#REF!</v>
      </c>
      <c r="AB46" s="174"/>
      <c r="AC46" s="224" t="n">
        <f aca="false">0.5%/5</f>
        <v>0.001</v>
      </c>
      <c r="AD46" s="211" t="e">
        <f aca="false">+AC46+AB46*#REF!+AA46*#REF!</f>
        <v>#REF!</v>
      </c>
      <c r="AE46" s="211"/>
      <c r="AI46" s="225" t="n">
        <v>21.8823822554165</v>
      </c>
      <c r="AJ46" s="225" t="n">
        <v>21.1609850382049</v>
      </c>
      <c r="AK46" s="225" t="n">
        <v>22.603779472628</v>
      </c>
      <c r="AL46" s="225" t="n">
        <v>21.8823822554165</v>
      </c>
      <c r="AM46" s="225" t="n">
        <v>21.8823822554165</v>
      </c>
      <c r="AN46" s="225" t="n">
        <v>21.8823822554165</v>
      </c>
      <c r="AO46" s="225" t="n">
        <v>21.8823822554165</v>
      </c>
      <c r="AP46" s="225" t="n">
        <v>21.8823822554165</v>
      </c>
      <c r="AQ46" s="225" t="n">
        <v>21.8823822554165</v>
      </c>
      <c r="AR46" s="225" t="n">
        <v>21.8823822554165</v>
      </c>
      <c r="AS46" s="225" t="n">
        <v>22.122847994487</v>
      </c>
      <c r="AT46" s="225" t="n">
        <v>22.122847994487</v>
      </c>
      <c r="AU46" s="225" t="n">
        <v>21.8823822554165</v>
      </c>
      <c r="AV46" s="225" t="n">
        <v>21.641916516346</v>
      </c>
      <c r="AW46" s="225" t="n">
        <v>22.122847994487</v>
      </c>
      <c r="AX46" s="225" t="n">
        <v>22.122847994487</v>
      </c>
      <c r="AY46" s="225" t="n">
        <v>21.8823822554165</v>
      </c>
      <c r="AZ46" s="225" t="n">
        <v>21.641916516346</v>
      </c>
      <c r="BA46" s="225" t="n">
        <v>22.122847994487</v>
      </c>
      <c r="BB46" s="225" t="n">
        <f aca="false">(IF(AND($V46&gt;BB$6,$V46&lt;=BC$6),+$U46,0))/1000000</f>
        <v>0</v>
      </c>
      <c r="BC46" s="225" t="n">
        <f aca="false">(IF(AND($V46&gt;BC$6,$V46&lt;=BD$6),+$U46,0))/1000000</f>
        <v>0</v>
      </c>
      <c r="BD46" s="225" t="n">
        <f aca="false">(IF(AND($V46&gt;BD$6,$V46&lt;=BE$6),+$U46,0))/1000000</f>
        <v>0</v>
      </c>
      <c r="BE46" s="225" t="n">
        <f aca="false">(IF(AND($V46&gt;BE$6,$V46&lt;=BF$6),+$U46,0))/1000000</f>
        <v>0</v>
      </c>
      <c r="BF46" s="225" t="n">
        <f aca="false">(IF(AND($V46&gt;BF$6,$V46&lt;=BG$6),+$U46,0))/1000000</f>
        <v>0</v>
      </c>
      <c r="BG46" s="225" t="n">
        <f aca="false">(IF(AND($V46&gt;BG$6,$V46&lt;=BH$6),+$U46,0))/1000000</f>
        <v>0</v>
      </c>
      <c r="BH46" s="225" t="n">
        <f aca="false">(IF(AND($V46&gt;BH$6,$V46&lt;=BI$6),+$U46,0))/1000000</f>
        <v>0</v>
      </c>
      <c r="BI46" s="225" t="n">
        <f aca="false">(IF(AND($V46&gt;BI$6,$V46&lt;=BJ$6),+$U46,0))/1000000</f>
        <v>0</v>
      </c>
      <c r="BJ46" s="225" t="n">
        <f aca="false">(IF(AND($V46&gt;BJ$6,$V46&lt;=BK$6),+$U46,0))/1000000</f>
        <v>0</v>
      </c>
      <c r="BK46" s="225" t="n">
        <f aca="false">(IF(AND($V46&gt;BK$6,$V46&lt;=BL$6),+$U46,0))/1000000</f>
        <v>0</v>
      </c>
      <c r="BL46" s="225" t="n">
        <f aca="false">(IF(AND($V46&gt;BL$6,$V46&lt;=BM$6),+$U46,0))/1000000</f>
        <v>0</v>
      </c>
      <c r="BM46" s="225" t="n">
        <f aca="false">(IF(AND($V46&gt;BM$6,$V46&lt;=BN$6),+$U46,0))/1000000</f>
        <v>0</v>
      </c>
      <c r="BN46" s="225" t="n">
        <f aca="false">(IF(AND($V46&gt;BN$6,$V46&lt;=BO$6),+$U46,0))/1000000</f>
        <v>0</v>
      </c>
      <c r="BO46" s="225" t="n">
        <f aca="false">(IF(AND($V46&gt;BO$6,$V46&lt;=BP$6),+$U46,0))/1000000</f>
        <v>0</v>
      </c>
      <c r="BP46" s="225" t="n">
        <f aca="false">(IF(AND($V46&gt;BP$6,$V46&lt;=BQ$6),+$U46,0))/1000000</f>
        <v>0</v>
      </c>
      <c r="BQ46" s="225" t="n">
        <f aca="false">(IF(AND($V46&gt;BQ$6,$V46&lt;=BR$6),+$U46,0))/1000000</f>
        <v>0</v>
      </c>
      <c r="BR46" s="225" t="n">
        <f aca="false">(IF(AND($V46&gt;BR$6,$V46&lt;=BS$6),+$U46,0))/1000000</f>
        <v>0</v>
      </c>
      <c r="BS46" s="225" t="n">
        <f aca="false">(IF(AND($V46&gt;BS$6,$V46&lt;=BT$6),+$U46,0))/1000000</f>
        <v>0</v>
      </c>
      <c r="BT46" s="225" t="n">
        <f aca="false">(IF(AND($V46&gt;BT$6,$V46&lt;=BU$6),+$U46,0))/1000000</f>
        <v>0</v>
      </c>
      <c r="BU46" s="225" t="n">
        <f aca="false">(IF(AND($V46&gt;BU$6,$V46&lt;=BV$6),+$U46,0))/1000000</f>
        <v>0</v>
      </c>
      <c r="BV46" s="225" t="n">
        <f aca="false">(IF(AND($V46&gt;BV$6,$V46&lt;=BW$6),+$U46,0))/1000000</f>
        <v>0</v>
      </c>
      <c r="BW46" s="225" t="n">
        <f aca="false">(IF(AND($V46&gt;BW$6,$V46&lt;=BX$6),+$U46,0))/1000000</f>
        <v>0</v>
      </c>
      <c r="BX46" s="225" t="n">
        <f aca="false">(IF(AND($V46&gt;BX$6,$V46&lt;=BY$6),+$U46,0))/1000000</f>
        <v>0</v>
      </c>
      <c r="BY46" s="225" t="n">
        <f aca="false">(IF(AND($V46&gt;BY$6,$V46&lt;=BZ$6),+$U46,0))/1000000</f>
        <v>0</v>
      </c>
      <c r="BZ46" s="225" t="n">
        <f aca="false">(IF(AND($V46&gt;BZ$6,$V46&lt;=CA$6),+$U46,0))/1000000</f>
        <v>0</v>
      </c>
      <c r="CA46" s="225" t="n">
        <f aca="false">(IF(AND($V46&gt;CA$6,$V46&lt;=CB$6),+$U46,0))/1000000</f>
        <v>0</v>
      </c>
      <c r="CB46" s="225" t="n">
        <f aca="false">(IF(AND($V46&gt;CB$6,$V46&lt;=CC$6),+$U46,0))/1000000</f>
        <v>0</v>
      </c>
      <c r="CC46" s="225" t="n">
        <f aca="false">(IF(AND($V46&gt;CC$6,$V46&lt;=CD$6),+$U46,0))/1000000</f>
        <v>0</v>
      </c>
      <c r="CD46" s="225" t="n">
        <f aca="false">(IF(AND($V46&gt;CD$6,$V46&lt;=CE$6),+$U46,0))/1000000</f>
        <v>0</v>
      </c>
      <c r="CE46" s="225" t="n">
        <f aca="false">(IF(AND($V46&gt;CE$6,$V46&lt;=CF$6),+$U46,0))/1000000</f>
        <v>0</v>
      </c>
      <c r="CF46" s="225" t="n">
        <f aca="false">(IF(AND($V46&gt;CF$6,$V46&lt;=CG$6),+$U46,0))/1000000</f>
        <v>0</v>
      </c>
      <c r="CG46" s="225" t="n">
        <f aca="false">(IF(AND($V46&gt;CG$6,$V46&lt;=CH$6),+$U46,0))/1000000</f>
        <v>0</v>
      </c>
      <c r="CH46" s="225" t="n">
        <f aca="false">(IF(AND($V46&gt;CH$6,$V46&lt;=CI$6),+$U46,0))/1000000</f>
        <v>0</v>
      </c>
      <c r="CI46" s="225" t="n">
        <f aca="false">(IF(AND($V46&gt;CI$6,$V46&lt;=CJ$6),+$U46,0))/1000000</f>
        <v>0</v>
      </c>
      <c r="CJ46" s="225" t="n">
        <f aca="false">(IF(AND($V46&gt;CJ$6,$V46&lt;=CK$6),+$U46,0))/1000000</f>
        <v>0</v>
      </c>
      <c r="CK46" s="225" t="n">
        <f aca="false">(IF(AND($V46&gt;CK$6,$V46&lt;=CL$6),+$U46,0))/1000000</f>
        <v>0</v>
      </c>
      <c r="CL46" s="225" t="n">
        <f aca="false">(IF(AND($V46&gt;CL$6,$V46&lt;=CM$6),+$U46,0))/1000000</f>
        <v>0</v>
      </c>
      <c r="CM46" s="225" t="n">
        <f aca="false">(IF(AND($V46&gt;CM$6,$V46&lt;=CN$6),+$U46,0))/1000000</f>
        <v>0</v>
      </c>
      <c r="CN46" s="225" t="n">
        <f aca="false">(IF(AND($V46&gt;CN$6,$V46&lt;=CO$6),+$U46,0))/1000000</f>
        <v>0</v>
      </c>
      <c r="CO46" s="225" t="n">
        <f aca="false">(IF(AND($V46&gt;CO$6,$V46&lt;=CP$6),+$U46,0))/1000000</f>
        <v>0</v>
      </c>
      <c r="CP46" s="225" t="n">
        <f aca="false">(IF(AND($V46&gt;CP$6,$V46&lt;=CQ$6),+$U46,0))/1000000</f>
        <v>0</v>
      </c>
      <c r="CQ46" s="225" t="n">
        <f aca="false">(IF(AND($V46&gt;CQ$6,$V46&lt;=CR$6),+$U46,0))/1000000</f>
        <v>0</v>
      </c>
      <c r="CR46" s="225" t="n">
        <f aca="false">(IF(AND($V46&gt;CR$6,$V46&lt;=CS$6),+$U46,0))/1000000</f>
        <v>0</v>
      </c>
      <c r="CS46" s="225" t="n">
        <f aca="false">(IF(AND($V46&gt;CS$6,$V46&lt;=CT$6),+$U46,0))/1000000</f>
        <v>0</v>
      </c>
      <c r="CT46" s="225" t="n">
        <f aca="false">(IF(AND($V46&gt;CT$6,$V46&lt;=CU$6),+$U46,0))/1000000</f>
        <v>0</v>
      </c>
      <c r="CU46" s="225" t="n">
        <f aca="false">(IF(AND($V46&gt;CU$6,$V46&lt;=CV$6),+$U46,0))/1000000</f>
        <v>0</v>
      </c>
      <c r="CV46" s="225" t="n">
        <f aca="false">(IF(AND($V46&gt;CV$6,$V46&lt;=CW$6),+$U46,0))/1000000</f>
        <v>0</v>
      </c>
      <c r="CW46" s="225" t="n">
        <f aca="false">(IF(AND($V46&gt;CW$6,$V46&lt;=CX$6),+$U46,0))/1000000</f>
        <v>0</v>
      </c>
      <c r="CX46" s="225" t="n">
        <f aca="false">(IF(AND($V46&gt;CX$6,$V46&lt;=CY$6),+$U46,0))/1000000</f>
        <v>0</v>
      </c>
      <c r="CY46" s="225" t="n">
        <f aca="false">(IF(AND($V46&gt;CY$6,$V46&lt;=CZ$6),+$U46,0))/1000000</f>
        <v>0</v>
      </c>
      <c r="CZ46" s="225" t="n">
        <f aca="false">(IF(AND($V46&gt;CZ$6,$V46&lt;=DA$6),+$U46,0))/1000000</f>
        <v>0</v>
      </c>
      <c r="DA46" s="225" t="n">
        <f aca="false">(IF(AND($V46&gt;DA$6,$V46&lt;=DB$6),+$U46,0))/1000000</f>
        <v>0</v>
      </c>
      <c r="DB46" s="225" t="n">
        <f aca="false">(IF(AND($V46&gt;DB$6,$V46&lt;=DC$6),+$U46,0))/1000000</f>
        <v>0</v>
      </c>
      <c r="DC46" s="225" t="n">
        <f aca="false">(IF(AND($V46&gt;DC$6,$V46&lt;=DD$6),+$U46,0))/1000000</f>
        <v>0</v>
      </c>
      <c r="DD46" s="225" t="n">
        <f aca="false">(IF(AND($V46&gt;DD$6,$V46&lt;=DE$6),+$U46,0))/1000000</f>
        <v>0</v>
      </c>
      <c r="DE46" s="225" t="n">
        <f aca="false">(IF(AND($V46&gt;DE$6,$V46&lt;=DF$6),+$U46,0))/1000000</f>
        <v>0</v>
      </c>
      <c r="DF46" s="225" t="n">
        <f aca="false">(IF(AND($V46&gt;DF$6,$V46&lt;=DG$6),+$U46,0))/1000000</f>
        <v>0</v>
      </c>
      <c r="DG46" s="225" t="n">
        <f aca="false">(IF(AND($V46&gt;DG$6,$V46&lt;=DH$6),+$U46,0))/1000000</f>
        <v>0</v>
      </c>
      <c r="DH46" s="225" t="n">
        <f aca="false">(IF(AND($V46&gt;DH$6,$V46&lt;=DI$6),+$U46,0))/1000000</f>
        <v>0</v>
      </c>
      <c r="DI46" s="225" t="n">
        <f aca="false">(IF(AND($V46&gt;DI$6,$V46&lt;=DJ$6),+$U46,0))/1000000</f>
        <v>0</v>
      </c>
      <c r="DJ46" s="225" t="n">
        <f aca="false">(IF(AND($V46&gt;DJ$6,$V46&lt;=DK$6),+$U46,0))/1000000</f>
        <v>0</v>
      </c>
      <c r="DK46" s="225" t="n">
        <f aca="false">(IF(AND($V46&gt;DK$6,$V46&lt;=DL$6),+$U46,0))/1000000</f>
        <v>0</v>
      </c>
      <c r="DL46" s="225" t="n">
        <f aca="false">(IF(AND($V46&gt;DL$6,$V46&lt;=DM$6),+$U46,0))/1000000</f>
        <v>0</v>
      </c>
      <c r="DM46" s="225" t="n">
        <f aca="false">(IF(AND($V46&gt;DM$6,$V46&lt;=DN$6),+$U46,0))/1000000</f>
        <v>0</v>
      </c>
      <c r="DN46" s="225" t="n">
        <f aca="false">(IF(AND($V46&gt;DN$6,$V46&lt;=DO$6),+$U46,0))/1000000</f>
        <v>0</v>
      </c>
      <c r="DO46" s="225" t="n">
        <f aca="false">(IF(AND($V46&gt;DO$6,$V46&lt;=DP$6),+$U46,0))/1000000</f>
        <v>0</v>
      </c>
      <c r="DP46" s="225" t="n">
        <f aca="false">(IF(AND($V46&gt;DP$6,$V46&lt;=DQ$6),+$U46,0))/1000000</f>
        <v>0</v>
      </c>
      <c r="DQ46" s="225" t="n">
        <f aca="false">(IF(AND($V46&gt;DQ$6,$V46&lt;=DR$6),+$U46,0))/1000000</f>
        <v>0</v>
      </c>
      <c r="DR46" s="225" t="n">
        <f aca="false">(IF(AND($V46&gt;DR$6,$V46&lt;=DS$6),+$U46,0))/1000000</f>
        <v>0</v>
      </c>
      <c r="DS46" s="225" t="n">
        <f aca="false">(IF(AND($V46&gt;DS$6,$V46&lt;=DT$6),+$U46,0))/1000000</f>
        <v>0</v>
      </c>
      <c r="DT46" s="225" t="n">
        <f aca="false">(IF(AND($V46&gt;DT$6,$V46&lt;=DU$6),+$U46,0))/1000000</f>
        <v>0</v>
      </c>
      <c r="DU46" s="225" t="n">
        <f aca="false">(IF(AND($V46&gt;DU$6,$V46&lt;=DV$6),+$U46,0))/1000000</f>
        <v>0</v>
      </c>
      <c r="DV46" s="225" t="n">
        <f aca="false">(IF(AND($V46&gt;DV$6,$V46&lt;=DW$6),+$U46,0))/1000000</f>
        <v>0</v>
      </c>
      <c r="DX46" s="13" t="n">
        <f aca="false">(IF(AND($V46&gt;DW$6,$V46&lt;=DX$6),+$U46,0))/1000000</f>
        <v>0</v>
      </c>
      <c r="DY46" s="13" t="n">
        <f aca="false">(IF(AND($V46&gt;DX$6,$V46&lt;=DY$6),+$U46,0))/1000000</f>
        <v>0</v>
      </c>
      <c r="DZ46" s="13" t="n">
        <f aca="false">(IF(AND($V46&gt;DY$6,$V46&lt;=DZ$6),+$U46,0))/1000000</f>
        <v>0</v>
      </c>
      <c r="EA46" s="13" t="n">
        <f aca="false">(IF(AND($V46&gt;DZ$6,$V46&lt;=EA$6),+$U46,0))/1000000</f>
        <v>0</v>
      </c>
      <c r="EB46" s="13" t="n">
        <f aca="false">(IF(AND($V46&gt;EA$6,$V46&lt;=EB$6),+$U46,0))/1000000</f>
        <v>0</v>
      </c>
      <c r="EC46" s="13" t="n">
        <f aca="false">(IF(AND($V46&gt;EB$6,$V46&lt;=EC$6),+$U46,0))/1000000</f>
        <v>0</v>
      </c>
      <c r="ED46" s="13" t="n">
        <f aca="false">(IF(AND($V46&gt;EC$6,$V46&lt;=ED$6),+$U46,0))/1000000</f>
        <v>0</v>
      </c>
      <c r="EE46" s="13" t="n">
        <f aca="false">(IF(AND($V46&gt;ED$6,$V46&lt;=EE$6),+$U46,0))/1000000</f>
        <v>0</v>
      </c>
      <c r="EF46" s="13" t="n">
        <f aca="false">(IF(AND($V46&gt;EE$6,$V46&lt;=EF$6),+$U46,0))/1000000</f>
        <v>0</v>
      </c>
      <c r="EG46" s="13" t="n">
        <f aca="false">(IF(AND($V46&gt;EF$6,$V46&lt;=EG$6),+$U46,0))/1000000</f>
        <v>0</v>
      </c>
      <c r="EH46" s="13" t="n">
        <f aca="false">(IF(AND($V46&gt;EG$6,$V46&lt;=EH$6),+$U46,0))/1000000</f>
        <v>0</v>
      </c>
      <c r="EI46" s="13" t="n">
        <f aca="false">(IF(AND($V46&gt;EH$6,$V46&lt;=EI$6),+$U46,0))/1000000</f>
        <v>0</v>
      </c>
      <c r="EJ46" s="13" t="n">
        <f aca="false">(IF(AND($V46&gt;EI$6,$V46&lt;=EJ$6),+$U46,0))/1000000</f>
        <v>0</v>
      </c>
      <c r="EK46" s="13" t="n">
        <f aca="false">(IF(AND($V46&gt;EJ$6,$V46&lt;=EK$6),+$U46,0))/1000000</f>
        <v>0</v>
      </c>
      <c r="EL46" s="13" t="n">
        <f aca="false">(IF(AND($V46&gt;EK$6,$V46&lt;=EL$6),+$U46,0))/1000000</f>
        <v>0</v>
      </c>
      <c r="EM46" s="13" t="n">
        <f aca="false">(IF(AND($V46&gt;EL$6,$V46&lt;=EN$6),+$U46,0))/1000000</f>
        <v>0</v>
      </c>
      <c r="EO46" s="65" t="n">
        <f aca="false">SUM($AI46:$EN46)</f>
        <v>416.486660070125</v>
      </c>
      <c r="EP46" s="65" t="n">
        <f aca="false">+EO46-U46</f>
        <v>246.486660070125</v>
      </c>
    </row>
    <row r="47" customFormat="false" ht="12.75" hidden="false" customHeight="false" outlineLevel="0" collapsed="false">
      <c r="A47" s="205" t="n">
        <v>2.3</v>
      </c>
      <c r="B47" s="97" t="s">
        <v>260</v>
      </c>
      <c r="C47" s="97" t="s">
        <v>257</v>
      </c>
      <c r="D47" s="186" t="s">
        <v>280</v>
      </c>
      <c r="E47" s="37" t="s">
        <v>428</v>
      </c>
      <c r="F47" s="212" t="n">
        <v>37187</v>
      </c>
      <c r="G47" s="37"/>
      <c r="H47" s="37"/>
      <c r="I47" s="100" t="s">
        <v>127</v>
      </c>
      <c r="J47" s="37" t="s">
        <v>172</v>
      </c>
      <c r="L47" s="39" t="s">
        <v>498</v>
      </c>
      <c r="M47" s="39" t="s">
        <v>495</v>
      </c>
      <c r="N47" s="39" t="s">
        <v>434</v>
      </c>
      <c r="O47" s="35" t="s">
        <v>499</v>
      </c>
      <c r="P47" s="127" t="s">
        <v>287</v>
      </c>
      <c r="Q47" s="127" t="s">
        <v>287</v>
      </c>
      <c r="R47" s="127"/>
      <c r="S47" s="206" t="n">
        <v>64.415</v>
      </c>
      <c r="T47" s="127" t="s">
        <v>288</v>
      </c>
      <c r="U47" s="55" t="n">
        <f aca="false">IF($T47="USD",+$S47,VLOOKUP($T47,$T$1:$U$5,2)*$S47)</f>
        <v>64.415</v>
      </c>
      <c r="V47" s="108" t="n">
        <v>38383</v>
      </c>
      <c r="Z47" s="207" t="n">
        <v>36887</v>
      </c>
      <c r="AA47" s="208" t="e">
        <f aca="false">SUM(#REF!)</f>
        <v>#REF!</v>
      </c>
      <c r="AB47" s="209"/>
      <c r="AC47" s="209" t="n">
        <f aca="false">0.0025/2</f>
        <v>0.00125</v>
      </c>
      <c r="AD47" s="210" t="e">
        <f aca="false">+AC47+AB47*#REF!+AA47*#REF!</f>
        <v>#REF!</v>
      </c>
      <c r="AE47" s="211"/>
      <c r="AI47" s="118" t="n">
        <v>7.877997</v>
      </c>
      <c r="AJ47" s="118" t="n">
        <v>7.545234</v>
      </c>
      <c r="AK47" s="118" t="n">
        <v>6.655689</v>
      </c>
      <c r="AL47" s="118" t="n">
        <v>6.053397</v>
      </c>
      <c r="AM47" s="118" t="n">
        <v>5.970129</v>
      </c>
      <c r="AN47" s="118" t="n">
        <v>5.91266</v>
      </c>
      <c r="AO47" s="118" t="n">
        <v>5.403225</v>
      </c>
      <c r="AP47" s="118" t="n">
        <v>4.930056</v>
      </c>
      <c r="AQ47" s="118" t="n">
        <v>4.878951</v>
      </c>
      <c r="AR47" s="118" t="n">
        <v>4.635441</v>
      </c>
      <c r="AS47" s="118" t="n">
        <v>4.253164</v>
      </c>
      <c r="AT47" s="118" t="n">
        <v>4.118803</v>
      </c>
      <c r="AU47" s="118" t="n">
        <v>4.189182</v>
      </c>
      <c r="AV47" s="118" t="n">
        <v>1.409176</v>
      </c>
      <c r="AW47" s="118" t="n">
        <f aca="false">IF(AND($V47&gt;AV$6,$V47&lt;=AW$6),+$U47,0)</f>
        <v>0</v>
      </c>
      <c r="AX47" s="118" t="n">
        <f aca="false">IF(AND($V47&gt;AW$6,$V47&lt;=AX$6),+$U47,0)</f>
        <v>0</v>
      </c>
      <c r="AY47" s="118" t="n">
        <f aca="false">IF(AND($V47&gt;AX$6,$V47&lt;=AY$6),+$U47,0)</f>
        <v>0</v>
      </c>
      <c r="AZ47" s="118" t="n">
        <f aca="false">IF(AND($V47&gt;AY$6,$V47&lt;=AZ$6),+$U47,0)</f>
        <v>0</v>
      </c>
      <c r="BA47" s="118" t="n">
        <f aca="false">IF(AND($V47&gt;AZ$6,$V47&lt;=BA$6),+$U47,0)</f>
        <v>0</v>
      </c>
      <c r="BB47" s="118" t="n">
        <f aca="false">IF(AND($V47&gt;BA$6,$V47&lt;=BB$6),+$U47,0)</f>
        <v>0</v>
      </c>
      <c r="BC47" s="118" t="n">
        <f aca="false">IF(AND($V47&gt;BB$6,$V47&lt;=BC$6),+$U47,0)</f>
        <v>0</v>
      </c>
      <c r="BD47" s="118" t="n">
        <f aca="false">IF(AND($V47&gt;BC$6,$V47&lt;=BD$6),+$U47,0)</f>
        <v>0</v>
      </c>
      <c r="BE47" s="118" t="n">
        <f aca="false">IF(AND($V47&gt;BD$6,$V47&lt;=BE$6),+$U47,0)</f>
        <v>0</v>
      </c>
      <c r="BF47" s="118" t="n">
        <f aca="false">IF(AND($V47&gt;BE$6,$V47&lt;=BF$6),+$U47,0)</f>
        <v>0</v>
      </c>
      <c r="BG47" s="118" t="n">
        <f aca="false">IF(AND($V47&gt;BF$6,$V47&lt;=BG$6),+$U47,0)</f>
        <v>0</v>
      </c>
      <c r="BH47" s="118" t="n">
        <f aca="false">IF(AND($V47&gt;BG$6,$V47&lt;=BH$6),+$U47,0)</f>
        <v>0</v>
      </c>
      <c r="BI47" s="118" t="n">
        <f aca="false">IF(AND($V47&gt;BH$6,$V47&lt;=BI$6),+$U47,0)</f>
        <v>0</v>
      </c>
      <c r="BJ47" s="118" t="n">
        <f aca="false">IF(AND($V47&gt;BI$6,$V47&lt;=BJ$6),+$U47,0)</f>
        <v>0</v>
      </c>
      <c r="BK47" s="118" t="n">
        <f aca="false">IF(AND($V47&gt;BJ$6,$V47&lt;=BK$6),+$U47,0)</f>
        <v>0</v>
      </c>
      <c r="BL47" s="118" t="n">
        <f aca="false">IF(AND($V47&gt;BK$6,$V47&lt;=BL$6),+$U47,0)</f>
        <v>0</v>
      </c>
      <c r="BM47" s="118" t="n">
        <f aca="false">IF(AND($V47&gt;BL$6,$V47&lt;=BM$6),+$U47,0)</f>
        <v>0</v>
      </c>
      <c r="BN47" s="118" t="n">
        <f aca="false">IF(AND($V47&gt;BM$6,$V47&lt;=BN$6),+$U47,0)</f>
        <v>0</v>
      </c>
      <c r="BO47" s="118" t="n">
        <f aca="false">IF(AND($V47&gt;BN$6,$V47&lt;=BO$6),+$U47,0)</f>
        <v>0</v>
      </c>
      <c r="BP47" s="118" t="n">
        <f aca="false">IF(AND($V47&gt;BO$6,$V47&lt;=BP$6),+$U47,0)</f>
        <v>0</v>
      </c>
      <c r="BQ47" s="118" t="n">
        <f aca="false">IF(AND($V47&gt;BP$6,$V47&lt;=BQ$6),+$U47,0)</f>
        <v>0</v>
      </c>
      <c r="BR47" s="118" t="n">
        <f aca="false">IF(AND($V47&gt;BQ$6,$V47&lt;=BR$6),+$U47,0)</f>
        <v>0</v>
      </c>
      <c r="BS47" s="118" t="n">
        <f aca="false">IF(AND($V47&gt;BR$6,$V47&lt;=BS$6),+$U47,0)</f>
        <v>0</v>
      </c>
      <c r="BT47" s="118" t="n">
        <f aca="false">IF(AND($V47&gt;BS$6,$V47&lt;=BT$6),+$U47,0)</f>
        <v>0</v>
      </c>
      <c r="BU47" s="118" t="n">
        <f aca="false">IF(AND($V47&gt;BT$6,$V47&lt;=BU$6),+$U47,0)</f>
        <v>0</v>
      </c>
      <c r="BV47" s="118" t="n">
        <f aca="false">IF(AND($V47&gt;BU$6,$V47&lt;=BV$6),+$U47,0)</f>
        <v>0</v>
      </c>
      <c r="BW47" s="118" t="n">
        <f aca="false">IF(AND($V47&gt;BV$6,$V47&lt;=BW$6),+$U47,0)</f>
        <v>0</v>
      </c>
      <c r="BX47" s="118" t="n">
        <f aca="false">IF(AND($V47&gt;BW$6,$V47&lt;=BX$6),+$U47,0)</f>
        <v>0</v>
      </c>
      <c r="BY47" s="118" t="n">
        <f aca="false">IF(AND($V47&gt;BX$6,$V47&lt;=BY$6),+$U47,0)</f>
        <v>0</v>
      </c>
      <c r="BZ47" s="118" t="n">
        <f aca="false">IF(AND($V47&gt;BY$6,$V47&lt;=BZ$6),+$U47,0)</f>
        <v>0</v>
      </c>
      <c r="CA47" s="118" t="n">
        <f aca="false">IF(AND($V47&gt;BZ$6,$V47&lt;=CA$6),+$U47,0)</f>
        <v>0</v>
      </c>
      <c r="CB47" s="118" t="n">
        <f aca="false">IF(AND($V47&gt;CA$6,$V47&lt;=CB$6),+$U47,0)</f>
        <v>0</v>
      </c>
      <c r="CC47" s="118" t="n">
        <f aca="false">IF(AND($V47&gt;CB$6,$V47&lt;=CC$6),+$U47,0)</f>
        <v>0</v>
      </c>
      <c r="CD47" s="118" t="n">
        <f aca="false">IF(AND($V47&gt;CC$6,$V47&lt;=CD$6),+$U47,0)</f>
        <v>0</v>
      </c>
      <c r="CE47" s="118" t="n">
        <f aca="false">IF(AND($V47&gt;CD$6,$V47&lt;=CE$6),+$U47,0)</f>
        <v>0</v>
      </c>
      <c r="CF47" s="118" t="n">
        <f aca="false">IF(AND($V47&gt;CE$6,$V47&lt;=CF$6),+$U47,0)</f>
        <v>0</v>
      </c>
      <c r="CG47" s="118" t="n">
        <f aca="false">IF(AND($V47&gt;CF$6,$V47&lt;=CG$6),+$U47,0)</f>
        <v>0</v>
      </c>
      <c r="CH47" s="118" t="n">
        <f aca="false">IF(AND($V47&gt;CG$6,$V47&lt;=CH$6),+$U47,0)</f>
        <v>0</v>
      </c>
      <c r="CI47" s="118" t="n">
        <f aca="false">IF(AND($V47&gt;CH$6,$V47&lt;=CI$6),+$U47,0)</f>
        <v>0</v>
      </c>
      <c r="CJ47" s="118" t="n">
        <f aca="false">IF(AND($V47&gt;CI$6,$V47&lt;=CJ$6),+$U47,0)</f>
        <v>0</v>
      </c>
      <c r="CK47" s="118" t="n">
        <f aca="false">IF(AND($V47&gt;CJ$6,$V47&lt;=CK$6),+$U47,0)</f>
        <v>0</v>
      </c>
      <c r="CL47" s="118" t="n">
        <f aca="false">IF(AND($V47&gt;CK$6,$V47&lt;=CL$6),+$U47,0)</f>
        <v>0</v>
      </c>
      <c r="CM47" s="118" t="n">
        <f aca="false">IF(AND($V47&gt;CL$6,$V47&lt;=CM$6),+$U47,0)</f>
        <v>0</v>
      </c>
      <c r="CN47" s="118" t="n">
        <f aca="false">IF(AND($V47&gt;CM$6,$V47&lt;=CN$6),+$U47,0)</f>
        <v>0</v>
      </c>
      <c r="CO47" s="118" t="n">
        <f aca="false">IF(AND($V47&gt;CN$6,$V47&lt;=CO$6),+$U47,0)</f>
        <v>0</v>
      </c>
      <c r="CP47" s="118" t="n">
        <f aca="false">IF(AND($V47&gt;CO$6,$V47&lt;=CP$6),+$U47,0)</f>
        <v>0</v>
      </c>
      <c r="CQ47" s="118" t="n">
        <f aca="false">IF(AND($V47&gt;CP$6,$V47&lt;=CQ$6),+$U47,0)</f>
        <v>0</v>
      </c>
      <c r="CR47" s="118" t="n">
        <f aca="false">IF(AND($V47&gt;CQ$6,$V47&lt;=CR$6),+$U47,0)</f>
        <v>0</v>
      </c>
      <c r="CS47" s="118" t="n">
        <f aca="false">IF(AND($V47&gt;CR$6,$V47&lt;=CS$6),+$U47,0)</f>
        <v>0</v>
      </c>
      <c r="CT47" s="118" t="n">
        <f aca="false">IF(AND($V47&gt;CS$6,$V47&lt;=CT$6),+$U47,0)</f>
        <v>0</v>
      </c>
      <c r="CU47" s="118" t="n">
        <f aca="false">IF(AND($V47&gt;CT$6,$V47&lt;=CU$6),+$U47,0)</f>
        <v>0</v>
      </c>
      <c r="CV47" s="118" t="n">
        <f aca="false">IF(AND($V47&gt;CU$6,$V47&lt;=CV$6),+$U47,0)</f>
        <v>0</v>
      </c>
      <c r="CW47" s="118" t="n">
        <f aca="false">IF(AND($V47&gt;CV$6,$V47&lt;=CW$6),+$U47,0)</f>
        <v>0</v>
      </c>
      <c r="CX47" s="118" t="n">
        <f aca="false">IF(AND($V47&gt;CW$6,$V47&lt;=CX$6),+$U47,0)</f>
        <v>0</v>
      </c>
      <c r="CY47" s="118" t="n">
        <f aca="false">IF(AND($V47&gt;CX$6,$V47&lt;=CY$6),+$U47,0)</f>
        <v>0</v>
      </c>
      <c r="CZ47" s="118" t="n">
        <f aca="false">IF(AND($V47&gt;CY$6,$V47&lt;=CZ$6),+$U47,0)</f>
        <v>0</v>
      </c>
      <c r="DA47" s="118" t="n">
        <f aca="false">IF(AND($V47&gt;CZ$6,$V47&lt;=DA$6),+$U47,0)</f>
        <v>0</v>
      </c>
      <c r="DB47" s="118" t="n">
        <f aca="false">IF(AND($V47&gt;DA$6,$V47&lt;=DB$6),+$U47,0)</f>
        <v>0</v>
      </c>
      <c r="DC47" s="118" t="n">
        <f aca="false">IF(AND($V47&gt;DB$6,$V47&lt;=DC$6),+$U47,0)</f>
        <v>0</v>
      </c>
      <c r="DD47" s="118" t="n">
        <f aca="false">IF(AND($V47&gt;DC$6,$V47&lt;=DD$6),+$U47,0)</f>
        <v>0</v>
      </c>
      <c r="DE47" s="118" t="n">
        <f aca="false">IF(AND($V47&gt;DD$6,$V47&lt;=DE$6),+$U47,0)</f>
        <v>0</v>
      </c>
      <c r="DF47" s="118" t="n">
        <f aca="false">IF(AND($V47&gt;DE$6,$V47&lt;=DF$6),+$U47,0)</f>
        <v>0</v>
      </c>
      <c r="DG47" s="118" t="n">
        <f aca="false">IF(AND($V47&gt;DF$6,$V47&lt;=DG$6),+$U47,0)</f>
        <v>0</v>
      </c>
      <c r="DH47" s="118" t="n">
        <f aca="false">IF(AND($V47&gt;DG$6,$V47&lt;=DH$6),+$U47,0)</f>
        <v>0</v>
      </c>
      <c r="DI47" s="118" t="n">
        <f aca="false">IF(AND($V47&gt;DH$6,$V47&lt;=DI$6),+$U47,0)</f>
        <v>0</v>
      </c>
      <c r="DJ47" s="118" t="n">
        <f aca="false">IF(AND($V47&gt;DI$6,$V47&lt;=DJ$6),+$U47,0)</f>
        <v>0</v>
      </c>
      <c r="DK47" s="118" t="n">
        <f aca="false">IF(AND($V47&gt;DJ$6,$V47&lt;=DK$6),+$U47,0)</f>
        <v>0</v>
      </c>
      <c r="DL47" s="118" t="n">
        <f aca="false">IF(AND($V47&gt;DK$6,$V47&lt;=DL$6),+$U47,0)</f>
        <v>0</v>
      </c>
      <c r="DM47" s="118" t="n">
        <f aca="false">IF(AND($V47&gt;DL$6,$V47&lt;=DM$6),+$U47,0)</f>
        <v>0</v>
      </c>
      <c r="DN47" s="118" t="n">
        <f aca="false">IF(AND($V47&gt;DM$6,$V47&lt;=DN$6),+$U47,0)</f>
        <v>0</v>
      </c>
      <c r="DO47" s="118" t="n">
        <f aca="false">IF(AND($V47&gt;DN$6,$V47&lt;=DO$6),+$U47,0)</f>
        <v>0</v>
      </c>
      <c r="DP47" s="118" t="n">
        <f aca="false">IF(AND($V47&gt;DO$6,$V47&lt;=DP$6),+$U47,0)</f>
        <v>0</v>
      </c>
      <c r="DQ47" s="118" t="n">
        <f aca="false">IF(AND($V47&gt;DP$6,$V47&lt;=DQ$6),+$U47,0)</f>
        <v>0</v>
      </c>
      <c r="DR47" s="118" t="n">
        <f aca="false">IF(AND($V47&gt;DQ$6,$V47&lt;=DR$6),+$U47,0)</f>
        <v>0</v>
      </c>
      <c r="DS47" s="118" t="n">
        <f aca="false">IF(AND($V47&gt;DR$6,$V47&lt;=DS$6),+$U47,0)</f>
        <v>0</v>
      </c>
      <c r="DT47" s="118" t="n">
        <f aca="false">IF(AND($V47&gt;DS$6,$V47&lt;=DT$6),+$U47,0)</f>
        <v>0</v>
      </c>
      <c r="DU47" s="118" t="n">
        <f aca="false">IF(AND($V47&gt;DT$6,$V47&lt;=DU$6),+$U47,0)</f>
        <v>0</v>
      </c>
      <c r="DV47" s="118" t="n">
        <f aca="false">IF(AND($V47&gt;DU$6,$V47&lt;=DV$6),+$U47,0)</f>
        <v>0</v>
      </c>
      <c r="DW47" s="87" t="n">
        <f aca="false">IF(AND($V47&gt;DV$6,$V47&lt;=DW$6),+$U47,0)</f>
        <v>0</v>
      </c>
      <c r="DX47" s="87" t="n">
        <f aca="false">IF(AND($V47&gt;DW$6,$V47&lt;=DX$6),+$U47,0)</f>
        <v>0</v>
      </c>
      <c r="DY47" s="87" t="n">
        <f aca="false">IF(AND($V47&gt;DX$6,$V47&lt;=DY$6),+$U47,0)</f>
        <v>0</v>
      </c>
      <c r="DZ47" s="87" t="n">
        <f aca="false">IF(AND($V47&gt;DY$6,$V47&lt;=DZ$6),+$U47,0)</f>
        <v>0</v>
      </c>
      <c r="EA47" s="87" t="n">
        <f aca="false">IF(AND($V47&gt;DZ$6,$V47&lt;=EA$6),+$U47,0)</f>
        <v>0</v>
      </c>
      <c r="EB47" s="87" t="n">
        <f aca="false">IF(AND($V47&gt;EA$6,$V47&lt;=EB$6),+$U47,0)</f>
        <v>0</v>
      </c>
      <c r="EC47" s="87" t="n">
        <f aca="false">IF(AND($V47&gt;EB$6,$V47&lt;=EC$6),+$U47,0)</f>
        <v>0</v>
      </c>
      <c r="ED47" s="87" t="n">
        <f aca="false">IF(AND($V47&gt;EC$6,$V47&lt;=ED$6),+$U47,0)</f>
        <v>0</v>
      </c>
      <c r="EE47" s="87" t="n">
        <f aca="false">IF(AND($V47&gt;ED$6,$V47&lt;=EE$6),+$U47,0)</f>
        <v>0</v>
      </c>
      <c r="EF47" s="87" t="n">
        <f aca="false">IF(AND($V47&gt;EE$6,$V47&lt;=EF$6),+$U47,0)</f>
        <v>0</v>
      </c>
      <c r="EG47" s="87" t="n">
        <f aca="false">IF(AND($V47&gt;EF$6,$V47&lt;=EG$6),+$U47,0)</f>
        <v>0</v>
      </c>
      <c r="EH47" s="87" t="n">
        <f aca="false">IF(AND($V47&gt;EG$6,$V47&lt;=EH$6),+$U47,0)</f>
        <v>0</v>
      </c>
      <c r="EI47" s="87" t="n">
        <f aca="false">IF(AND($V47&gt;EH$6,$V47&lt;=EI$6),+$U47,0)</f>
        <v>0</v>
      </c>
      <c r="EJ47" s="87" t="n">
        <f aca="false">IF(AND($V47&gt;EI$6,$V47&lt;=EJ$6),+$U47,0)</f>
        <v>0</v>
      </c>
      <c r="EK47" s="87" t="n">
        <f aca="false">IF(AND($V47&gt;EJ$6,$V47&lt;=EK$6),+$U47,0)</f>
        <v>0</v>
      </c>
      <c r="EL47" s="87" t="n">
        <f aca="false">IF(AND($V47&gt;EK$6,$V47&lt;=EL$6),+$U47,0)</f>
        <v>0</v>
      </c>
      <c r="EM47" s="87" t="n">
        <f aca="false">IF(AND($V47&gt;EL$6,$V47&lt;=EN$6),+$U47,0)</f>
        <v>0</v>
      </c>
      <c r="EO47" s="65" t="n">
        <f aca="false">SUM($AI47:$EN47)</f>
        <v>73.833104</v>
      </c>
      <c r="EP47" s="65" t="n">
        <f aca="false">+EO47-U47</f>
        <v>9.418104</v>
      </c>
    </row>
    <row r="48" customFormat="false" ht="12.75" hidden="false" customHeight="false" outlineLevel="0" collapsed="false">
      <c r="A48" s="205" t="n">
        <v>2.4</v>
      </c>
      <c r="B48" s="97" t="s">
        <v>260</v>
      </c>
      <c r="C48" s="97" t="s">
        <v>256</v>
      </c>
      <c r="D48" s="186" t="s">
        <v>280</v>
      </c>
      <c r="E48" s="38" t="s">
        <v>428</v>
      </c>
      <c r="F48" s="99" t="n">
        <v>37134</v>
      </c>
      <c r="G48" s="38"/>
      <c r="H48" s="38"/>
      <c r="I48" s="100" t="s">
        <v>127</v>
      </c>
      <c r="J48" s="39" t="s">
        <v>173</v>
      </c>
      <c r="K48" s="37" t="s">
        <v>293</v>
      </c>
      <c r="L48" s="39" t="s">
        <v>500</v>
      </c>
      <c r="M48" s="39" t="s">
        <v>495</v>
      </c>
      <c r="N48" s="39" t="s">
        <v>452</v>
      </c>
      <c r="O48" s="35" t="s">
        <v>497</v>
      </c>
      <c r="P48" s="127"/>
      <c r="Q48" s="127" t="s">
        <v>287</v>
      </c>
      <c r="R48" s="127" t="s">
        <v>501</v>
      </c>
      <c r="S48" s="206" t="n">
        <v>170</v>
      </c>
      <c r="T48" s="127" t="s">
        <v>288</v>
      </c>
      <c r="U48" s="55" t="n">
        <f aca="false">IF($T48="USD",+$S48,VLOOKUP($T48,$T$1:$U$5,2)*$S48)</f>
        <v>170</v>
      </c>
      <c r="V48" s="102" t="n">
        <v>39447</v>
      </c>
      <c r="Z48" s="164" t="n">
        <v>37068</v>
      </c>
      <c r="AA48" s="208" t="e">
        <f aca="false">SUM(#REF!)</f>
        <v>#REF!</v>
      </c>
      <c r="AB48" s="174"/>
      <c r="AC48" s="224" t="n">
        <f aca="false">0.5%/5</f>
        <v>0.001</v>
      </c>
      <c r="AD48" s="211" t="e">
        <f aca="false">+AC48+AB48*#REF!+AA48*#REF!</f>
        <v>#REF!</v>
      </c>
      <c r="AE48" s="211"/>
      <c r="AI48" s="87" t="n">
        <f aca="false">IF($V48&gt;AH$6,IF($V48&lt;=AI$6,$U48,0),0)</f>
        <v>0</v>
      </c>
      <c r="AJ48" s="87" t="n">
        <f aca="false">IF(AND($V48&gt;AI$6,$V48&lt;=AJ$6),+$U48,0)</f>
        <v>0</v>
      </c>
      <c r="AK48" s="87" t="n">
        <f aca="false">IF(AND($V48&gt;AJ$6,$V48&lt;=AK$6),+$U48,0)</f>
        <v>0</v>
      </c>
      <c r="AL48" s="87" t="n">
        <f aca="false">IF(AND($V48&gt;AK$6,$V48&lt;=AL$6),+$U48,0)</f>
        <v>0</v>
      </c>
      <c r="AM48" s="87" t="n">
        <f aca="false">IF(AND($V48&gt;AL$6,$V48&lt;=AM$6),+$U48,0)</f>
        <v>0</v>
      </c>
      <c r="AN48" s="87" t="n">
        <f aca="false">IF(AND($V48&gt;AM$6,$V48&lt;=AN$6),+$U48,0)</f>
        <v>0</v>
      </c>
      <c r="AO48" s="87" t="n">
        <f aca="false">IF(AND($V48&gt;AN$6,$V48&lt;=AO$6),+$U48,0)</f>
        <v>0</v>
      </c>
      <c r="AP48" s="87" t="n">
        <f aca="false">IF(AND($V48&gt;AO$6,$V48&lt;=AP$6),+$U48,0)</f>
        <v>0</v>
      </c>
      <c r="AQ48" s="87" t="n">
        <f aca="false">IF(AND($V48&gt;AP$6,$V48&lt;=AQ$6),+$U48,0)</f>
        <v>0</v>
      </c>
      <c r="AR48" s="87" t="n">
        <f aca="false">IF(AND($V48&gt;AQ$6,$V48&lt;=AR$6),+$U48,0)</f>
        <v>0</v>
      </c>
      <c r="AS48" s="87" t="n">
        <f aca="false">IF(AND($V48&gt;AR$6,$V48&lt;=AS$6),+$U48,0)</f>
        <v>0</v>
      </c>
      <c r="AT48" s="87" t="n">
        <f aca="false">IF(AND($V48&gt;AS$6,$V48&lt;=AT$6),+$U48,0)</f>
        <v>0</v>
      </c>
      <c r="AU48" s="87" t="n">
        <f aca="false">IF(AND($V48&gt;AT$6,$V48&lt;=AU$6),+$U48,0)</f>
        <v>0</v>
      </c>
      <c r="AV48" s="87" t="n">
        <f aca="false">IF(AND($V48&gt;AU$6,$V48&lt;=AV$6),+$U48,0)</f>
        <v>0</v>
      </c>
      <c r="AW48" s="87" t="n">
        <f aca="false">IF(AND($V48&gt;AV$6,$V48&lt;=AW$6),+$U48,0)</f>
        <v>0</v>
      </c>
      <c r="AX48" s="87" t="n">
        <f aca="false">IF(AND($V48&gt;AW$6,$V48&lt;=AX$6),+$U48,0)</f>
        <v>0</v>
      </c>
      <c r="AY48" s="87" t="n">
        <f aca="false">IF(AND($V48&gt;AX$6,$V48&lt;=AY$6),+$U48,0)</f>
        <v>0</v>
      </c>
      <c r="AZ48" s="87" t="n">
        <f aca="false">IF(AND($V48&gt;AY$6,$V48&lt;=AZ$6),+$U48,0)</f>
        <v>0</v>
      </c>
      <c r="BA48" s="87" t="n">
        <f aca="false">IF(AND($V48&gt;AZ$6,$V48&lt;=BA$6),+$U48,0)</f>
        <v>0</v>
      </c>
      <c r="BB48" s="87" t="n">
        <f aca="false">IF(AND($V48&gt;BA$6,$V48&lt;=BB$6),+$U48,0)</f>
        <v>0</v>
      </c>
      <c r="BC48" s="87" t="n">
        <f aca="false">IF(AND($V48&gt;BB$6,$V48&lt;=BC$6),+$U48,0)</f>
        <v>0</v>
      </c>
      <c r="BD48" s="87" t="n">
        <f aca="false">IF(AND($V48&gt;BC$6,$V48&lt;=BD$6),+$U48,0)</f>
        <v>0</v>
      </c>
      <c r="BE48" s="87" t="n">
        <f aca="false">IF(AND($V48&gt;BD$6,$V48&lt;=BE$6),+$U48,0)</f>
        <v>0</v>
      </c>
      <c r="BF48" s="87" t="n">
        <f aca="false">IF(AND($V48&gt;BE$6,$V48&lt;=BF$6),+$U48,0)</f>
        <v>0</v>
      </c>
      <c r="BG48" s="87" t="n">
        <f aca="false">IF(AND($V48&gt;BF$6,$V48&lt;=BG$6),+$U48,0)</f>
        <v>170</v>
      </c>
      <c r="BH48" s="87" t="n">
        <f aca="false">IF(AND($V48&gt;BG$6,$V48&lt;=BH$6),+$U48,0)</f>
        <v>0</v>
      </c>
      <c r="BI48" s="87" t="n">
        <f aca="false">IF(AND($V48&gt;BH$6,$V48&lt;=BI$6),+$U48,0)</f>
        <v>0</v>
      </c>
      <c r="BJ48" s="87" t="n">
        <f aca="false">IF(AND($V48&gt;BI$6,$V48&lt;=BJ$6),+$U48,0)</f>
        <v>0</v>
      </c>
      <c r="BK48" s="87" t="n">
        <f aca="false">IF(AND($V48&gt;BJ$6,$V48&lt;=BK$6),+$U48,0)</f>
        <v>0</v>
      </c>
      <c r="BL48" s="87" t="n">
        <f aca="false">IF(AND($V48&gt;BK$6,$V48&lt;=BL$6),+$U48,0)</f>
        <v>0</v>
      </c>
      <c r="BM48" s="87" t="n">
        <f aca="false">IF(AND($V48&gt;BL$6,$V48&lt;=BM$6),+$U48,0)</f>
        <v>0</v>
      </c>
      <c r="BN48" s="87" t="n">
        <f aca="false">IF(AND($V48&gt;BM$6,$V48&lt;=BN$6),+$U48,0)</f>
        <v>0</v>
      </c>
      <c r="BO48" s="87" t="n">
        <f aca="false">IF(AND($V48&gt;BN$6,$V48&lt;=BO$6),+$U48,0)</f>
        <v>0</v>
      </c>
      <c r="BP48" s="87" t="n">
        <f aca="false">IF(AND($V48&gt;BO$6,$V48&lt;=BP$6),+$U48,0)</f>
        <v>0</v>
      </c>
      <c r="BQ48" s="87" t="n">
        <f aca="false">IF(AND($V48&gt;BP$6,$V48&lt;=BQ$6),+$U48,0)</f>
        <v>0</v>
      </c>
      <c r="BR48" s="87" t="n">
        <f aca="false">IF(AND($V48&gt;BQ$6,$V48&lt;=BR$6),+$U48,0)</f>
        <v>0</v>
      </c>
      <c r="BS48" s="87" t="n">
        <f aca="false">IF(AND($V48&gt;BR$6,$V48&lt;=BS$6),+$U48,0)</f>
        <v>0</v>
      </c>
      <c r="BT48" s="87" t="n">
        <f aca="false">IF(AND($V48&gt;BS$6,$V48&lt;=BT$6),+$U48,0)</f>
        <v>0</v>
      </c>
      <c r="BU48" s="87" t="n">
        <f aca="false">IF(AND($V48&gt;BT$6,$V48&lt;=BU$6),+$U48,0)</f>
        <v>0</v>
      </c>
      <c r="BV48" s="87" t="n">
        <f aca="false">IF(AND($V48&gt;BU$6,$V48&lt;=BV$6),+$U48,0)</f>
        <v>0</v>
      </c>
      <c r="BW48" s="87" t="n">
        <f aca="false">IF(AND($V48&gt;BV$6,$V48&lt;=BW$6),+$U48,0)</f>
        <v>0</v>
      </c>
      <c r="BX48" s="87" t="n">
        <f aca="false">IF(AND($V48&gt;BW$6,$V48&lt;=BX$6),+$U48,0)</f>
        <v>0</v>
      </c>
      <c r="BY48" s="87" t="n">
        <f aca="false">IF(AND($V48&gt;BX$6,$V48&lt;=BY$6),+$U48,0)</f>
        <v>0</v>
      </c>
      <c r="BZ48" s="87" t="n">
        <f aca="false">IF(AND($V48&gt;BY$6,$V48&lt;=BZ$6),+$U48,0)</f>
        <v>0</v>
      </c>
      <c r="CA48" s="87" t="n">
        <f aca="false">IF(AND($V48&gt;BZ$6,$V48&lt;=CA$6),+$U48,0)</f>
        <v>0</v>
      </c>
      <c r="CB48" s="87" t="n">
        <f aca="false">IF(AND($V48&gt;CA$6,$V48&lt;=CB$6),+$U48,0)</f>
        <v>0</v>
      </c>
      <c r="CC48" s="87" t="n">
        <f aca="false">IF(AND($V48&gt;CB$6,$V48&lt;=CC$6),+$U48,0)</f>
        <v>0</v>
      </c>
      <c r="CD48" s="87" t="n">
        <f aca="false">IF(AND($V48&gt;CC$6,$V48&lt;=CD$6),+$U48,0)</f>
        <v>0</v>
      </c>
      <c r="CE48" s="87" t="n">
        <f aca="false">IF(AND($V48&gt;CD$6,$V48&lt;=CE$6),+$U48,0)</f>
        <v>0</v>
      </c>
      <c r="CF48" s="87" t="n">
        <f aca="false">IF(AND($V48&gt;CE$6,$V48&lt;=CF$6),+$U48,0)</f>
        <v>0</v>
      </c>
      <c r="CG48" s="87" t="n">
        <f aca="false">IF(AND($V48&gt;CF$6,$V48&lt;=CG$6),+$U48,0)</f>
        <v>0</v>
      </c>
      <c r="CH48" s="87" t="n">
        <f aca="false">IF(AND($V48&gt;CG$6,$V48&lt;=CH$6),+$U48,0)</f>
        <v>0</v>
      </c>
      <c r="CI48" s="87" t="n">
        <f aca="false">IF(AND($V48&gt;CH$6,$V48&lt;=CI$6),+$U48,0)</f>
        <v>0</v>
      </c>
      <c r="CJ48" s="87" t="n">
        <f aca="false">IF(AND($V48&gt;CI$6,$V48&lt;=CJ$6),+$U48,0)</f>
        <v>0</v>
      </c>
      <c r="CK48" s="87" t="n">
        <f aca="false">IF(AND($V48&gt;CJ$6,$V48&lt;=CK$6),+$U48,0)</f>
        <v>0</v>
      </c>
      <c r="CL48" s="87" t="n">
        <f aca="false">IF(AND($V48&gt;CK$6,$V48&lt;=CL$6),+$U48,0)</f>
        <v>0</v>
      </c>
      <c r="CM48" s="87" t="n">
        <f aca="false">IF(AND($V48&gt;CL$6,$V48&lt;=CM$6),+$U48,0)</f>
        <v>0</v>
      </c>
      <c r="CN48" s="87" t="n">
        <f aca="false">IF(AND($V48&gt;CM$6,$V48&lt;=CN$6),+$U48,0)</f>
        <v>0</v>
      </c>
      <c r="CO48" s="87" t="n">
        <f aca="false">IF(AND($V48&gt;CN$6,$V48&lt;=CO$6),+$U48,0)</f>
        <v>0</v>
      </c>
      <c r="CP48" s="87" t="n">
        <f aca="false">IF(AND($V48&gt;CO$6,$V48&lt;=CP$6),+$U48,0)</f>
        <v>0</v>
      </c>
      <c r="CQ48" s="87" t="n">
        <f aca="false">IF(AND($V48&gt;CP$6,$V48&lt;=CQ$6),+$U48,0)</f>
        <v>0</v>
      </c>
      <c r="CR48" s="87" t="n">
        <f aca="false">IF(AND($V48&gt;CQ$6,$V48&lt;=CR$6),+$U48,0)</f>
        <v>0</v>
      </c>
      <c r="CS48" s="87" t="n">
        <f aca="false">IF(AND($V48&gt;CR$6,$V48&lt;=CS$6),+$U48,0)</f>
        <v>0</v>
      </c>
      <c r="CT48" s="87" t="n">
        <f aca="false">IF(AND($V48&gt;CS$6,$V48&lt;=CT$6),+$U48,0)</f>
        <v>0</v>
      </c>
      <c r="CU48" s="87" t="n">
        <f aca="false">IF(AND($V48&gt;CT$6,$V48&lt;=CU$6),+$U48,0)</f>
        <v>0</v>
      </c>
      <c r="CV48" s="87" t="n">
        <f aca="false">IF(AND($V48&gt;CU$6,$V48&lt;=CV$6),+$U48,0)</f>
        <v>0</v>
      </c>
      <c r="CW48" s="87" t="n">
        <f aca="false">IF(AND($V48&gt;CV$6,$V48&lt;=CW$6),+$U48,0)</f>
        <v>0</v>
      </c>
      <c r="CX48" s="87" t="n">
        <f aca="false">IF(AND($V48&gt;CW$6,$V48&lt;=CX$6),+$U48,0)</f>
        <v>0</v>
      </c>
      <c r="CY48" s="87" t="n">
        <f aca="false">IF(AND($V48&gt;CX$6,$V48&lt;=CY$6),+$U48,0)</f>
        <v>0</v>
      </c>
      <c r="CZ48" s="87" t="n">
        <f aca="false">IF(AND($V48&gt;CY$6,$V48&lt;=CZ$6),+$U48,0)</f>
        <v>0</v>
      </c>
      <c r="DA48" s="87" t="n">
        <f aca="false">IF(AND($V48&gt;CZ$6,$V48&lt;=DA$6),+$U48,0)</f>
        <v>0</v>
      </c>
      <c r="DB48" s="87" t="n">
        <f aca="false">IF(AND($V48&gt;DA$6,$V48&lt;=DB$6),+$U48,0)</f>
        <v>0</v>
      </c>
      <c r="DC48" s="87" t="n">
        <f aca="false">IF(AND($V48&gt;DB$6,$V48&lt;=DC$6),+$U48,0)</f>
        <v>0</v>
      </c>
      <c r="DD48" s="87" t="n">
        <f aca="false">IF(AND($V48&gt;DC$6,$V48&lt;=DD$6),+$U48,0)</f>
        <v>0</v>
      </c>
      <c r="DE48" s="87" t="n">
        <f aca="false">IF(AND($V48&gt;DD$6,$V48&lt;=DE$6),+$U48,0)</f>
        <v>0</v>
      </c>
      <c r="DF48" s="87" t="n">
        <f aca="false">IF(AND($V48&gt;DE$6,$V48&lt;=DF$6),+$U48,0)</f>
        <v>0</v>
      </c>
      <c r="DG48" s="87" t="n">
        <f aca="false">IF(AND($V48&gt;DF$6,$V48&lt;=DG$6),+$U48,0)</f>
        <v>0</v>
      </c>
      <c r="DH48" s="87" t="n">
        <f aca="false">IF(AND($V48&gt;DG$6,$V48&lt;=DH$6),+$U48,0)</f>
        <v>0</v>
      </c>
      <c r="DI48" s="87" t="n">
        <f aca="false">IF(AND($V48&gt;DH$6,$V48&lt;=DI$6),+$U48,0)</f>
        <v>0</v>
      </c>
      <c r="DJ48" s="87" t="n">
        <f aca="false">IF(AND($V48&gt;DI$6,$V48&lt;=DJ$6),+$U48,0)</f>
        <v>0</v>
      </c>
      <c r="DK48" s="87" t="n">
        <f aca="false">IF(AND($V48&gt;DJ$6,$V48&lt;=DK$6),+$U48,0)</f>
        <v>0</v>
      </c>
      <c r="DL48" s="87" t="n">
        <f aca="false">IF(AND($V48&gt;DK$6,$V48&lt;=DL$6),+$U48,0)</f>
        <v>0</v>
      </c>
      <c r="DM48" s="87" t="n">
        <f aca="false">IF(AND($V48&gt;DL$6,$V48&lt;=DM$6),+$U48,0)</f>
        <v>0</v>
      </c>
      <c r="DN48" s="87" t="n">
        <f aca="false">IF(AND($V48&gt;DM$6,$V48&lt;=DN$6),+$U48,0)</f>
        <v>0</v>
      </c>
      <c r="DO48" s="87" t="n">
        <f aca="false">IF(AND($V48&gt;DN$6,$V48&lt;=DO$6),+$U48,0)</f>
        <v>0</v>
      </c>
      <c r="DP48" s="87" t="n">
        <f aca="false">IF(AND($V48&gt;DO$6,$V48&lt;=DP$6),+$U48,0)</f>
        <v>0</v>
      </c>
      <c r="DQ48" s="87" t="n">
        <f aca="false">IF(AND($V48&gt;DP$6,$V48&lt;=DQ$6),+$U48,0)</f>
        <v>0</v>
      </c>
      <c r="DR48" s="87" t="n">
        <f aca="false">IF(AND($V48&gt;DQ$6,$V48&lt;=DR$6),+$U48,0)</f>
        <v>0</v>
      </c>
      <c r="DS48" s="87" t="n">
        <f aca="false">IF(AND($V48&gt;DR$6,$V48&lt;=DS$6),+$U48,0)</f>
        <v>0</v>
      </c>
      <c r="DT48" s="87" t="n">
        <f aca="false">IF(AND($V48&gt;DS$6,$V48&lt;=DT$6),+$U48,0)</f>
        <v>0</v>
      </c>
      <c r="DU48" s="87" t="n">
        <f aca="false">IF(AND($V48&gt;DT$6,$V48&lt;=DU$6),+$U48,0)</f>
        <v>0</v>
      </c>
      <c r="DV48" s="87" t="n">
        <f aca="false">IF(AND($V48&gt;DU$6,$V48&lt;=DV$6),+$U48,0)</f>
        <v>0</v>
      </c>
      <c r="DW48" s="87" t="n">
        <f aca="false">IF(AND($V48&gt;DV$6,$V48&lt;=DW$6),+$U48,0)</f>
        <v>0</v>
      </c>
      <c r="DX48" s="87" t="n">
        <f aca="false">IF(AND($V48&gt;DW$6,$V48&lt;=DX$6),+$U48,0)</f>
        <v>0</v>
      </c>
      <c r="DY48" s="87" t="n">
        <f aca="false">IF(AND($V48&gt;DX$6,$V48&lt;=DY$6),+$U48,0)</f>
        <v>0</v>
      </c>
      <c r="DZ48" s="87" t="n">
        <f aca="false">IF(AND($V48&gt;DY$6,$V48&lt;=DZ$6),+$U48,0)</f>
        <v>0</v>
      </c>
      <c r="EA48" s="87" t="n">
        <f aca="false">IF(AND($V48&gt;DZ$6,$V48&lt;=EA$6),+$U48,0)</f>
        <v>0</v>
      </c>
      <c r="EB48" s="87" t="n">
        <f aca="false">IF(AND($V48&gt;EA$6,$V48&lt;=EB$6),+$U48,0)</f>
        <v>0</v>
      </c>
      <c r="EC48" s="87" t="n">
        <f aca="false">IF(AND($V48&gt;EB$6,$V48&lt;=EC$6),+$U48,0)</f>
        <v>0</v>
      </c>
      <c r="ED48" s="87" t="n">
        <f aca="false">IF(AND($V48&gt;EC$6,$V48&lt;=ED$6),+$U48,0)</f>
        <v>0</v>
      </c>
      <c r="EE48" s="87" t="n">
        <f aca="false">IF(AND($V48&gt;ED$6,$V48&lt;=EE$6),+$U48,0)</f>
        <v>0</v>
      </c>
      <c r="EF48" s="87" t="n">
        <f aca="false">IF(AND($V48&gt;EE$6,$V48&lt;=EF$6),+$U48,0)</f>
        <v>0</v>
      </c>
      <c r="EG48" s="87" t="n">
        <f aca="false">IF(AND($V48&gt;EF$6,$V48&lt;=EG$6),+$U48,0)</f>
        <v>0</v>
      </c>
      <c r="EH48" s="87" t="n">
        <f aca="false">IF(AND($V48&gt;EG$6,$V48&lt;=EH$6),+$U48,0)</f>
        <v>0</v>
      </c>
      <c r="EI48" s="87" t="n">
        <f aca="false">IF(AND($V48&gt;EH$6,$V48&lt;=EI$6),+$U48,0)</f>
        <v>0</v>
      </c>
      <c r="EJ48" s="87" t="n">
        <f aca="false">IF(AND($V48&gt;EI$6,$V48&lt;=EJ$6),+$U48,0)</f>
        <v>0</v>
      </c>
      <c r="EK48" s="87" t="n">
        <f aca="false">IF(AND($V48&gt;EJ$6,$V48&lt;=EK$6),+$U48,0)</f>
        <v>0</v>
      </c>
      <c r="EL48" s="87" t="n">
        <f aca="false">IF(AND($V48&gt;EK$6,$V48&lt;=EL$6),+$U48,0)</f>
        <v>0</v>
      </c>
      <c r="EM48" s="87" t="n">
        <f aca="false">IF(AND($V48&gt;EL$6,$V48&lt;=EN$6),+$U48,0)</f>
        <v>0</v>
      </c>
      <c r="EO48" s="65" t="n">
        <f aca="false">SUM($AI48:$EN48)</f>
        <v>170</v>
      </c>
      <c r="EP48" s="65" t="n">
        <f aca="false">+EO48-U48</f>
        <v>0</v>
      </c>
    </row>
    <row r="49" customFormat="false" ht="12.75" hidden="false" customHeight="false" outlineLevel="0" collapsed="false">
      <c r="A49" s="205" t="n">
        <v>2.5</v>
      </c>
      <c r="B49" s="97" t="s">
        <v>260</v>
      </c>
      <c r="C49" s="97" t="s">
        <v>256</v>
      </c>
      <c r="D49" s="186" t="s">
        <v>280</v>
      </c>
      <c r="E49" s="38" t="s">
        <v>428</v>
      </c>
      <c r="F49" s="99" t="n">
        <v>37134</v>
      </c>
      <c r="G49" s="38"/>
      <c r="H49" s="38"/>
      <c r="I49" s="100" t="s">
        <v>127</v>
      </c>
      <c r="J49" s="39" t="s">
        <v>141</v>
      </c>
      <c r="K49" s="37" t="s">
        <v>293</v>
      </c>
      <c r="L49" s="39" t="s">
        <v>502</v>
      </c>
      <c r="M49" s="39" t="s">
        <v>495</v>
      </c>
      <c r="O49" s="35"/>
      <c r="P49" s="127"/>
      <c r="Q49" s="127"/>
      <c r="R49" s="127" t="s">
        <v>503</v>
      </c>
      <c r="S49" s="206" t="n">
        <v>68.31094079</v>
      </c>
      <c r="T49" s="127" t="s">
        <v>288</v>
      </c>
      <c r="U49" s="55" t="n">
        <f aca="false">IF($T49="USD",+$S49,VLOOKUP($T49,$T$1:$U$5,2)*$S49)</f>
        <v>68.31094079</v>
      </c>
      <c r="V49" s="102" t="n">
        <v>39125</v>
      </c>
      <c r="AA49" s="208" t="e">
        <f aca="false">SUM(#REF!)</f>
        <v>#REF!</v>
      </c>
      <c r="AB49" s="174"/>
      <c r="AC49" s="224" t="n">
        <f aca="false">0.5%/5</f>
        <v>0.001</v>
      </c>
      <c r="AD49" s="211" t="e">
        <f aca="false">+AC49+AB49*#REF!+AA49*#REF!</f>
        <v>#REF!</v>
      </c>
      <c r="AE49" s="211"/>
      <c r="AI49" s="225" t="n">
        <f aca="false">0.88268+0.888033+0.893418</f>
        <v>2.664131</v>
      </c>
      <c r="AJ49" s="225" t="n">
        <f aca="false">0.898836+0.904287+0.909771</f>
        <v>2.712894</v>
      </c>
      <c r="AK49" s="225" t="n">
        <f aca="false">0.915289+0.92084+0.926424</f>
        <v>2.762553</v>
      </c>
      <c r="AL49" s="225" t="n">
        <f aca="false">0.902043+0.937514+0.943303</f>
        <v>2.78286</v>
      </c>
      <c r="AM49" s="225" t="n">
        <f aca="false">0.949128+0.954989+0.960886</f>
        <v>2.865003</v>
      </c>
      <c r="AN49" s="225" t="n">
        <f aca="false">0.96682+0.97279+0.978798</f>
        <v>2.918408</v>
      </c>
      <c r="AO49" s="118" t="n">
        <f aca="false">0.984842+0.990924+0.997044</f>
        <v>2.97281</v>
      </c>
      <c r="AP49" s="118" t="n">
        <f aca="false">0.973201+1.009211+1.015444</f>
        <v>2.997856</v>
      </c>
      <c r="AQ49" s="118" t="n">
        <f aca="false">1.021715+1.028025+1.034374</f>
        <v>3.084114</v>
      </c>
      <c r="AR49" s="118" t="n">
        <f aca="false">1.040763+1.047191+1.053658</f>
        <v>3.141612</v>
      </c>
      <c r="AS49" s="118" t="n">
        <f aca="false">1.060166+1.066714+1.073303</f>
        <v>3.200183</v>
      </c>
      <c r="AT49" s="118" t="n">
        <f aca="false">1.049932+1.086417+1.093127</f>
        <v>3.229476</v>
      </c>
      <c r="AU49" s="118" t="n">
        <f aca="false">1.099879+1.106673+1.113509</f>
        <v>3.320061</v>
      </c>
      <c r="AV49" s="118" t="n">
        <f aca="false">1.120387+1.127308+1.134271</f>
        <v>3.381966</v>
      </c>
      <c r="AW49" s="118" t="n">
        <f aca="false">1.141278+1.148328+1.155421</f>
        <v>3.445027</v>
      </c>
      <c r="AX49" s="118" t="n">
        <f aca="false">1.32599+1.16955+1.17678</f>
        <v>3.67232</v>
      </c>
      <c r="AY49" s="118" t="n">
        <f aca="false">1.184049+1.193364+1.198724</f>
        <v>3.576137</v>
      </c>
      <c r="AZ49" s="118" t="n">
        <f aca="false">1.1206129+1.213581+1.221078</f>
        <v>3.5552719</v>
      </c>
      <c r="BA49" s="118" t="n">
        <f aca="false">1.228622+1.236213+1.24385</f>
        <v>3.708685</v>
      </c>
      <c r="BB49" s="118" t="n">
        <f aca="false">1.221535+1.259082+1.266861</f>
        <v>3.747478</v>
      </c>
      <c r="BC49" s="118" t="n">
        <f aca="false">1.274688+1.282564+1.290488</f>
        <v>3.84774</v>
      </c>
      <c r="BD49" s="118" t="n">
        <f aca="false">1.298464+1.306485</f>
        <v>2.604949</v>
      </c>
      <c r="BE49" s="118" t="n">
        <f aca="false">IF(AND($V49&gt;BE$6,$V49&lt;=BF$6),+$U49,0)</f>
        <v>0</v>
      </c>
      <c r="BF49" s="118" t="n">
        <f aca="false">IF(AND($V49&gt;BF$6,$V49&lt;=BG$6),+$U49,0)</f>
        <v>0</v>
      </c>
      <c r="BG49" s="118" t="n">
        <f aca="false">IF(AND($V49&gt;BG$6,$V49&lt;=BH$6),+$U49,0)</f>
        <v>0</v>
      </c>
      <c r="BH49" s="118" t="n">
        <f aca="false">IF(AND($V49&gt;BH$6,$V49&lt;=BI$6),+$U49,0)</f>
        <v>0</v>
      </c>
      <c r="BI49" s="118" t="n">
        <f aca="false">IF(AND($V49&gt;BI$6,$V49&lt;=BJ$6),+$U49,0)</f>
        <v>0</v>
      </c>
      <c r="BJ49" s="118" t="n">
        <f aca="false">IF(AND($V49&gt;BJ$6,$V49&lt;=BK$6),+$U49,0)</f>
        <v>0</v>
      </c>
      <c r="BK49" s="118" t="n">
        <f aca="false">IF(AND($V49&gt;BK$6,$V49&lt;=BL$6),+$U49,0)</f>
        <v>0</v>
      </c>
      <c r="BL49" s="118" t="n">
        <f aca="false">IF(AND($V49&gt;BL$6,$V49&lt;=BM$6),+$U49,0)</f>
        <v>0</v>
      </c>
      <c r="BM49" s="118" t="n">
        <f aca="false">IF(AND($V49&gt;BM$6,$V49&lt;=BN$6),+$U49,0)</f>
        <v>0</v>
      </c>
      <c r="BN49" s="118" t="n">
        <f aca="false">IF(AND($V49&gt;BN$6,$V49&lt;=BO$6),+$U49,0)</f>
        <v>0</v>
      </c>
      <c r="BO49" s="118" t="n">
        <f aca="false">IF(AND($V49&gt;BO$6,$V49&lt;=BP$6),+$U49,0)</f>
        <v>0</v>
      </c>
      <c r="BP49" s="118" t="n">
        <f aca="false">IF(AND($V49&gt;BP$6,$V49&lt;=BQ$6),+$U49,0)</f>
        <v>0</v>
      </c>
      <c r="BQ49" s="118" t="n">
        <f aca="false">IF(AND($V49&gt;BQ$6,$V49&lt;=BR$6),+$U49,0)</f>
        <v>0</v>
      </c>
      <c r="BR49" s="118" t="n">
        <f aca="false">IF(AND($V49&gt;BR$6,$V49&lt;=BS$6),+$U49,0)</f>
        <v>0</v>
      </c>
      <c r="BS49" s="118" t="n">
        <f aca="false">IF(AND($V49&gt;BS$6,$V49&lt;=BT$6),+$U49,0)</f>
        <v>0</v>
      </c>
      <c r="BT49" s="118" t="n">
        <f aca="false">IF(AND($V49&gt;BT$6,$V49&lt;=BU$6),+$U49,0)</f>
        <v>0</v>
      </c>
      <c r="BU49" s="118" t="n">
        <f aca="false">IF(AND($V49&gt;BU$6,$V49&lt;=BV$6),+$U49,0)</f>
        <v>0</v>
      </c>
      <c r="BV49" s="118" t="n">
        <f aca="false">IF(AND($V49&gt;BV$6,$V49&lt;=BW$6),+$U49,0)</f>
        <v>0</v>
      </c>
      <c r="BW49" s="118" t="n">
        <f aca="false">IF(AND($V49&gt;BW$6,$V49&lt;=BX$6),+$U49,0)</f>
        <v>0</v>
      </c>
      <c r="BX49" s="118" t="n">
        <f aca="false">IF(AND($V49&gt;BX$6,$V49&lt;=BY$6),+$U49,0)</f>
        <v>0</v>
      </c>
      <c r="BY49" s="118" t="n">
        <f aca="false">IF(AND($V49&gt;BY$6,$V49&lt;=BZ$6),+$U49,0)</f>
        <v>0</v>
      </c>
      <c r="BZ49" s="118" t="n">
        <f aca="false">IF(AND($V49&gt;BZ$6,$V49&lt;=CA$6),+$U49,0)</f>
        <v>0</v>
      </c>
      <c r="CA49" s="118" t="n">
        <f aca="false">IF(AND($V49&gt;CA$6,$V49&lt;=CB$6),+$U49,0)</f>
        <v>0</v>
      </c>
      <c r="CB49" s="118" t="n">
        <f aca="false">IF(AND($V49&gt;CB$6,$V49&lt;=CC$6),+$U49,0)</f>
        <v>0</v>
      </c>
      <c r="CC49" s="118" t="n">
        <f aca="false">IF(AND($V49&gt;CC$6,$V49&lt;=CD$6),+$U49,0)</f>
        <v>0</v>
      </c>
      <c r="CD49" s="118" t="n">
        <f aca="false">IF(AND($V49&gt;CD$6,$V49&lt;=CE$6),+$U49,0)</f>
        <v>0</v>
      </c>
      <c r="CE49" s="118" t="n">
        <f aca="false">IF(AND($V49&gt;CE$6,$V49&lt;=CF$6),+$U49,0)</f>
        <v>0</v>
      </c>
      <c r="CF49" s="118" t="n">
        <f aca="false">IF(AND($V49&gt;CF$6,$V49&lt;=CG$6),+$U49,0)</f>
        <v>0</v>
      </c>
      <c r="CG49" s="118" t="n">
        <f aca="false">IF(AND($V49&gt;CG$6,$V49&lt;=CH$6),+$U49,0)</f>
        <v>0</v>
      </c>
      <c r="CH49" s="118" t="n">
        <f aca="false">IF(AND($V49&gt;CH$6,$V49&lt;=CI$6),+$U49,0)</f>
        <v>0</v>
      </c>
      <c r="CI49" s="118" t="n">
        <f aca="false">IF(AND($V49&gt;CI$6,$V49&lt;=CJ$6),+$U49,0)</f>
        <v>0</v>
      </c>
      <c r="CJ49" s="118" t="n">
        <f aca="false">IF(AND($V49&gt;CJ$6,$V49&lt;=CK$6),+$U49,0)</f>
        <v>0</v>
      </c>
      <c r="CK49" s="118" t="n">
        <f aca="false">IF(AND($V49&gt;CK$6,$V49&lt;=CL$6),+$U49,0)</f>
        <v>0</v>
      </c>
      <c r="CL49" s="118" t="n">
        <f aca="false">IF(AND($V49&gt;CL$6,$V49&lt;=CM$6),+$U49,0)</f>
        <v>0</v>
      </c>
      <c r="CM49" s="118" t="n">
        <f aca="false">IF(AND($V49&gt;CM$6,$V49&lt;=CN$6),+$U49,0)</f>
        <v>0</v>
      </c>
      <c r="CN49" s="118" t="n">
        <f aca="false">IF(AND($V49&gt;CN$6,$V49&lt;=CO$6),+$U49,0)</f>
        <v>0</v>
      </c>
      <c r="CO49" s="118" t="n">
        <f aca="false">IF(AND($V49&gt;CO$6,$V49&lt;=CP$6),+$U49,0)</f>
        <v>0</v>
      </c>
      <c r="CP49" s="118" t="n">
        <f aca="false">IF(AND($V49&gt;CP$6,$V49&lt;=CQ$6),+$U49,0)</f>
        <v>0</v>
      </c>
      <c r="CQ49" s="118" t="n">
        <f aca="false">IF(AND($V49&gt;CQ$6,$V49&lt;=CR$6),+$U49,0)</f>
        <v>0</v>
      </c>
      <c r="CR49" s="118" t="n">
        <f aca="false">IF(AND($V49&gt;CR$6,$V49&lt;=CS$6),+$U49,0)</f>
        <v>0</v>
      </c>
      <c r="CS49" s="118" t="n">
        <f aca="false">IF(AND($V49&gt;CS$6,$V49&lt;=CT$6),+$U49,0)</f>
        <v>0</v>
      </c>
      <c r="CT49" s="118" t="n">
        <f aca="false">IF(AND($V49&gt;CT$6,$V49&lt;=CU$6),+$U49,0)</f>
        <v>0</v>
      </c>
      <c r="CU49" s="118" t="n">
        <f aca="false">IF(AND($V49&gt;CU$6,$V49&lt;=CV$6),+$U49,0)</f>
        <v>0</v>
      </c>
      <c r="CV49" s="118" t="n">
        <f aca="false">IF(AND($V49&gt;CV$6,$V49&lt;=CW$6),+$U49,0)</f>
        <v>0</v>
      </c>
      <c r="CW49" s="118" t="n">
        <f aca="false">IF(AND($V49&gt;CW$6,$V49&lt;=CX$6),+$U49,0)</f>
        <v>0</v>
      </c>
      <c r="CX49" s="118" t="n">
        <f aca="false">IF(AND($V49&gt;CX$6,$V49&lt;=CY$6),+$U49,0)</f>
        <v>0</v>
      </c>
      <c r="CY49" s="118" t="n">
        <f aca="false">IF(AND($V49&gt;CY$6,$V49&lt;=CZ$6),+$U49,0)</f>
        <v>0</v>
      </c>
      <c r="CZ49" s="118" t="n">
        <f aca="false">IF(AND($V49&gt;CZ$6,$V49&lt;=DA$6),+$U49,0)</f>
        <v>0</v>
      </c>
      <c r="DA49" s="118" t="n">
        <f aca="false">IF(AND($V49&gt;DA$6,$V49&lt;=DB$6),+$U49,0)</f>
        <v>0</v>
      </c>
      <c r="DB49" s="118" t="n">
        <f aca="false">IF(AND($V49&gt;DB$6,$V49&lt;=DC$6),+$U49,0)</f>
        <v>0</v>
      </c>
      <c r="DC49" s="118" t="n">
        <f aca="false">IF(AND($V49&gt;DC$6,$V49&lt;=DD$6),+$U49,0)</f>
        <v>0</v>
      </c>
      <c r="DD49" s="118" t="n">
        <f aca="false">IF(AND($V49&gt;DD$6,$V49&lt;=DE$6),+$U49,0)</f>
        <v>0</v>
      </c>
      <c r="DE49" s="118" t="n">
        <f aca="false">IF(AND($V49&gt;DE$6,$V49&lt;=DF$6),+$U49,0)</f>
        <v>0</v>
      </c>
      <c r="DF49" s="118" t="n">
        <f aca="false">IF(AND($V49&gt;DF$6,$V49&lt;=DG$6),+$U49,0)</f>
        <v>0</v>
      </c>
      <c r="DG49" s="118" t="n">
        <f aca="false">IF(AND($V49&gt;DG$6,$V49&lt;=DH$6),+$U49,0)</f>
        <v>0</v>
      </c>
      <c r="DH49" s="118" t="n">
        <f aca="false">IF(AND($V49&gt;DH$6,$V49&lt;=DI$6),+$U49,0)</f>
        <v>0</v>
      </c>
      <c r="DI49" s="118" t="n">
        <f aca="false">IF(AND($V49&gt;DI$6,$V49&lt;=DJ$6),+$U49,0)</f>
        <v>0</v>
      </c>
      <c r="DJ49" s="118" t="n">
        <f aca="false">IF(AND($V49&gt;DJ$6,$V49&lt;=DK$6),+$U49,0)</f>
        <v>0</v>
      </c>
      <c r="DK49" s="118" t="n">
        <f aca="false">IF(AND($V49&gt;DK$6,$V49&lt;=DL$6),+$U49,0)</f>
        <v>0</v>
      </c>
      <c r="DL49" s="118" t="n">
        <f aca="false">IF(AND($V49&gt;DL$6,$V49&lt;=DM$6),+$U49,0)</f>
        <v>0</v>
      </c>
      <c r="DM49" s="118" t="n">
        <f aca="false">IF(AND($V49&gt;DM$6,$V49&lt;=DN$6),+$U49,0)</f>
        <v>0</v>
      </c>
      <c r="DN49" s="118" t="n">
        <f aca="false">IF(AND($V49&gt;DN$6,$V49&lt;=DO$6),+$U49,0)</f>
        <v>0</v>
      </c>
      <c r="DO49" s="118" t="n">
        <f aca="false">IF(AND($V49&gt;DO$6,$V49&lt;=DP$6),+$U49,0)</f>
        <v>0</v>
      </c>
      <c r="DP49" s="118" t="n">
        <f aca="false">IF(AND($V49&gt;DP$6,$V49&lt;=DQ$6),+$U49,0)</f>
        <v>0</v>
      </c>
      <c r="DQ49" s="118" t="n">
        <f aca="false">IF(AND($V49&gt;DQ$6,$V49&lt;=DR$6),+$U49,0)</f>
        <v>0</v>
      </c>
      <c r="DR49" s="118" t="n">
        <f aca="false">IF(AND($V49&gt;DR$6,$V49&lt;=DS$6),+$U49,0)</f>
        <v>0</v>
      </c>
      <c r="DS49" s="118" t="n">
        <f aca="false">IF(AND($V49&gt;DS$6,$V49&lt;=DT$6),+$U49,0)</f>
        <v>0</v>
      </c>
      <c r="DT49" s="118" t="n">
        <f aca="false">IF(AND($V49&gt;DT$6,$V49&lt;=DU$6),+$U49,0)</f>
        <v>0</v>
      </c>
      <c r="DU49" s="118" t="n">
        <f aca="false">IF(AND($V49&gt;DU$6,$V49&lt;=DV$6),+$U49,0)</f>
        <v>0</v>
      </c>
      <c r="DV49" s="118" t="n">
        <f aca="false">IF(AND($V49&gt;DV$6,$V49&lt;=DW$6),+$U49,0)</f>
        <v>0</v>
      </c>
      <c r="DW49" s="118" t="n">
        <f aca="false">IF(AND($V49&gt;DW$6,$V49&lt;=DX$6),+$U49,0)</f>
        <v>0</v>
      </c>
      <c r="DX49" s="118" t="n">
        <f aca="false">IF(AND($V49&gt;DX$6,$V49&lt;=DY$6),+$U49,0)</f>
        <v>0</v>
      </c>
      <c r="DY49" s="118" t="n">
        <f aca="false">IF(AND($V49&gt;DY$6,$V49&lt;=DZ$6),+$U49,0)</f>
        <v>0</v>
      </c>
      <c r="DZ49" s="118" t="n">
        <f aca="false">IF(AND($V49&gt;DZ$6,$V49&lt;=EA$6),+$U49,0)</f>
        <v>0</v>
      </c>
      <c r="EA49" s="118" t="n">
        <f aca="false">IF(AND($V49&gt;EA$6,$V49&lt;=EB$6),+$U49,0)</f>
        <v>0</v>
      </c>
      <c r="EB49" s="118" t="n">
        <f aca="false">IF(AND($V49&gt;EB$6,$V49&lt;=EC$6),+$U49,0)</f>
        <v>0</v>
      </c>
      <c r="EC49" s="118" t="n">
        <f aca="false">IF(AND($V49&gt;EC$6,$V49&lt;=ED$6),+$U49,0)</f>
        <v>0</v>
      </c>
      <c r="ED49" s="118" t="n">
        <f aca="false">IF(AND($V49&gt;ED$6,$V49&lt;=EE$6),+$U49,0)</f>
        <v>0</v>
      </c>
      <c r="EE49" s="118" t="n">
        <f aca="false">IF(AND($V49&gt;EE$6,$V49&lt;=EF$6),+$U49,0)</f>
        <v>0</v>
      </c>
      <c r="EF49" s="118" t="n">
        <f aca="false">IF(AND($V49&gt;EF$6,$V49&lt;=EG$6),+$U49,0)</f>
        <v>0</v>
      </c>
      <c r="EG49" s="118" t="n">
        <f aca="false">IF(AND($V49&gt;EG$6,$V49&lt;=EH$6),+$U49,0)</f>
        <v>0</v>
      </c>
      <c r="EH49" s="118" t="n">
        <f aca="false">IF(AND($V49&gt;EH$6,$V49&lt;=EI$6),+$U49,0)</f>
        <v>0</v>
      </c>
      <c r="EI49" s="118" t="n">
        <f aca="false">IF(AND($V49&gt;EI$6,$V49&lt;=EJ$6),+$U49,0)</f>
        <v>0</v>
      </c>
      <c r="EJ49" s="118" t="n">
        <f aca="false">IF(AND($V49&gt;EJ$6,$V49&lt;=EK$6),+$U49,0)</f>
        <v>0</v>
      </c>
      <c r="EK49" s="118" t="n">
        <f aca="false">IF(AND($V49&gt;EK$6,$V49&lt;=EL$6),+$U49,0)</f>
        <v>0</v>
      </c>
      <c r="EL49" s="118" t="n">
        <f aca="false">IF(AND($V49&gt;EL$6,$V49&lt;=EN$6),+$U49,0)</f>
        <v>0</v>
      </c>
      <c r="EO49" s="65" t="n">
        <f aca="false">SUM($AI49:$EM49)</f>
        <v>70.1915349</v>
      </c>
      <c r="EP49" s="65" t="n">
        <f aca="false">+EO49-U49</f>
        <v>1.88059411</v>
      </c>
    </row>
    <row r="50" customFormat="false" ht="12.75" hidden="false" customHeight="false" outlineLevel="0" collapsed="false">
      <c r="A50" s="205" t="n">
        <v>2.5</v>
      </c>
      <c r="B50" s="97" t="s">
        <v>260</v>
      </c>
      <c r="C50" s="97" t="s">
        <v>256</v>
      </c>
      <c r="D50" s="186" t="s">
        <v>280</v>
      </c>
      <c r="E50" s="38" t="s">
        <v>428</v>
      </c>
      <c r="F50" s="99" t="n">
        <v>37134</v>
      </c>
      <c r="G50" s="38"/>
      <c r="H50" s="38"/>
      <c r="I50" s="100" t="s">
        <v>127</v>
      </c>
      <c r="J50" s="39" t="s">
        <v>142</v>
      </c>
      <c r="K50" s="37" t="s">
        <v>293</v>
      </c>
      <c r="L50" s="39" t="s">
        <v>504</v>
      </c>
      <c r="M50" s="39" t="s">
        <v>495</v>
      </c>
      <c r="O50" s="35"/>
      <c r="P50" s="127"/>
      <c r="Q50" s="127"/>
      <c r="R50" s="127" t="s">
        <v>503</v>
      </c>
      <c r="S50" s="206" t="n">
        <v>49.00867964</v>
      </c>
      <c r="T50" s="127" t="s">
        <v>288</v>
      </c>
      <c r="U50" s="55" t="n">
        <f aca="false">IF($T50="USD",+$S50,VLOOKUP($T50,$T$1:$U$5,2)*$S50)</f>
        <v>49.00867964</v>
      </c>
      <c r="V50" s="102" t="n">
        <v>38852</v>
      </c>
      <c r="AA50" s="208" t="e">
        <f aca="false">SUM(#REF!)</f>
        <v>#REF!</v>
      </c>
      <c r="AB50" s="174"/>
      <c r="AC50" s="224" t="n">
        <f aca="false">0.5%/5</f>
        <v>0.001</v>
      </c>
      <c r="AD50" s="211" t="e">
        <f aca="false">+AC50+AB50*#REF!+AA50*#REF!</f>
        <v>#REF!</v>
      </c>
      <c r="AE50" s="211"/>
      <c r="AI50" s="225" t="n">
        <f aca="false">0.233672+0.234837+0.236008</f>
        <v>0.704517</v>
      </c>
      <c r="AJ50" s="225" t="n">
        <f aca="false">0.237185+0.267357+0.355658</f>
        <v>0.8602</v>
      </c>
      <c r="AK50" s="225" t="n">
        <f aca="false">0.357431+0.359213+0.45596</f>
        <v>1.172604</v>
      </c>
      <c r="AL50" s="225" t="n">
        <f aca="false">0.453233+0.460492+0.462788+0.465096</f>
        <v>1.841609</v>
      </c>
      <c r="AM50" s="225" t="n">
        <f aca="false">0.467414+0.469745+0.472087</f>
        <v>1.409246</v>
      </c>
      <c r="AN50" s="226" t="n">
        <f aca="false">0.47444+0.510826+0.615434</f>
        <v>1.6007</v>
      </c>
      <c r="AO50" s="118" t="n">
        <f aca="false">0.618502+0.621586+0.722014+0.720614</f>
        <v>2.682716</v>
      </c>
      <c r="AP50" s="118" t="n">
        <f aca="false">0.725417+0.729105+0.73281</f>
        <v>2.187332</v>
      </c>
      <c r="AQ50" s="118" t="n">
        <f aca="false">0.736535+0.740279+0.744041</f>
        <v>2.220855</v>
      </c>
      <c r="AR50" s="118" t="n">
        <f aca="false">0.747823+0.805622+0.971711</f>
        <v>2.525156</v>
      </c>
      <c r="AS50" s="118" t="n">
        <f aca="false">0.97665+0.981614+1.086366+1.086888</f>
        <v>4.131518</v>
      </c>
      <c r="AT50" s="118" t="n">
        <f aca="false">1.097412+1.10299+1.108596</f>
        <v>3.308998</v>
      </c>
      <c r="AU50" s="118" t="n">
        <f aca="false">1.114231+1.119894+1.125587</f>
        <v>3.359712</v>
      </c>
      <c r="AV50" s="118" t="n">
        <f aca="false">1.131308+1.137058+1.18743</f>
        <v>3.455796</v>
      </c>
      <c r="AW50" s="227" t="n">
        <f aca="false">1.93465+1.199532+1.307885+1.309533</f>
        <v>5.7516</v>
      </c>
      <c r="AX50" s="227" t="n">
        <f aca="false">1.321189+1.327904+1.334654</f>
        <v>3.983747</v>
      </c>
      <c r="AY50" s="227" t="n">
        <f aca="false">1.341437+1.348256+1.355108</f>
        <v>4.044801</v>
      </c>
      <c r="AZ50" s="227" t="n">
        <f aca="false">1.361996+1.368919+0.570968</f>
        <v>3.301883</v>
      </c>
      <c r="BA50" s="118" t="n">
        <f aca="false">0.57387+0.576787+0.289859</f>
        <v>1.440516</v>
      </c>
      <c r="BB50" s="118" t="n">
        <f aca="false">IF(AND($V50&gt;BB$6,$V50&lt;=BC$6),+$U50,0)</f>
        <v>0</v>
      </c>
      <c r="BC50" s="118" t="n">
        <f aca="false">IF(AND($V50&gt;BC$6,$V50&lt;=BD$6),+$U50,0)</f>
        <v>0</v>
      </c>
      <c r="BD50" s="118" t="n">
        <f aca="false">IF(AND($V50&gt;BD$6,$V50&lt;=BE$6),+$U50,0)</f>
        <v>0</v>
      </c>
      <c r="BE50" s="118" t="n">
        <f aca="false">IF(AND($V50&gt;BE$6,$V50&lt;=BF$6),+$U50,0)</f>
        <v>0</v>
      </c>
      <c r="BF50" s="118" t="n">
        <f aca="false">IF(AND($V50&gt;BF$6,$V50&lt;=BG$6),+$U50,0)</f>
        <v>0</v>
      </c>
      <c r="BG50" s="118" t="n">
        <f aca="false">IF(AND($V50&gt;BG$6,$V50&lt;=BH$6),+$U50,0)</f>
        <v>0</v>
      </c>
      <c r="BH50" s="118" t="n">
        <f aca="false">IF(AND($V50&gt;BH$6,$V50&lt;=BI$6),+$U50,0)</f>
        <v>0</v>
      </c>
      <c r="BI50" s="118" t="n">
        <f aca="false">IF(AND($V50&gt;BI$6,$V50&lt;=BJ$6),+$U50,0)</f>
        <v>0</v>
      </c>
      <c r="BJ50" s="118" t="n">
        <f aca="false">IF(AND($V50&gt;BJ$6,$V50&lt;=BK$6),+$U50,0)</f>
        <v>0</v>
      </c>
      <c r="BK50" s="118" t="n">
        <f aca="false">IF(AND($V50&gt;BK$6,$V50&lt;=BL$6),+$U50,0)</f>
        <v>0</v>
      </c>
      <c r="BL50" s="118" t="n">
        <f aca="false">IF(AND($V50&gt;BL$6,$V50&lt;=BM$6),+$U50,0)</f>
        <v>0</v>
      </c>
      <c r="BM50" s="118" t="n">
        <f aca="false">IF(AND($V50&gt;BM$6,$V50&lt;=BN$6),+$U50,0)</f>
        <v>0</v>
      </c>
      <c r="BN50" s="118" t="n">
        <f aca="false">IF(AND($V50&gt;BN$6,$V50&lt;=BO$6),+$U50,0)</f>
        <v>0</v>
      </c>
      <c r="BO50" s="118" t="n">
        <f aca="false">IF(AND($V50&gt;BO$6,$V50&lt;=BP$6),+$U50,0)</f>
        <v>0</v>
      </c>
      <c r="BP50" s="118" t="n">
        <f aca="false">IF(AND($V50&gt;BP$6,$V50&lt;=BQ$6),+$U50,0)</f>
        <v>0</v>
      </c>
      <c r="BQ50" s="118" t="n">
        <f aca="false">IF(AND($V50&gt;BQ$6,$V50&lt;=BR$6),+$U50,0)</f>
        <v>0</v>
      </c>
      <c r="BR50" s="118" t="n">
        <f aca="false">IF(AND($V50&gt;BR$6,$V50&lt;=BS$6),+$U50,0)</f>
        <v>0</v>
      </c>
      <c r="BS50" s="118" t="n">
        <f aca="false">IF(AND($V50&gt;BS$6,$V50&lt;=BT$6),+$U50,0)</f>
        <v>0</v>
      </c>
      <c r="BT50" s="118" t="n">
        <f aca="false">IF(AND($V50&gt;BT$6,$V50&lt;=BU$6),+$U50,0)</f>
        <v>0</v>
      </c>
      <c r="BU50" s="118" t="n">
        <f aca="false">IF(AND($V50&gt;BU$6,$V50&lt;=BV$6),+$U50,0)</f>
        <v>0</v>
      </c>
      <c r="BV50" s="118" t="n">
        <f aca="false">IF(AND($V50&gt;BV$6,$V50&lt;=BW$6),+$U50,0)</f>
        <v>0</v>
      </c>
      <c r="BW50" s="118" t="n">
        <f aca="false">IF(AND($V50&gt;BW$6,$V50&lt;=BX$6),+$U50,0)</f>
        <v>0</v>
      </c>
      <c r="BX50" s="118" t="n">
        <f aca="false">IF(AND($V50&gt;BX$6,$V50&lt;=BY$6),+$U50,0)</f>
        <v>0</v>
      </c>
      <c r="BY50" s="118" t="n">
        <f aca="false">IF(AND($V50&gt;BY$6,$V50&lt;=BZ$6),+$U50,0)</f>
        <v>0</v>
      </c>
      <c r="BZ50" s="118" t="n">
        <f aca="false">IF(AND($V50&gt;BZ$6,$V50&lt;=CA$6),+$U50,0)</f>
        <v>0</v>
      </c>
      <c r="CA50" s="118" t="n">
        <f aca="false">IF(AND($V50&gt;CA$6,$V50&lt;=CB$6),+$U50,0)</f>
        <v>0</v>
      </c>
      <c r="CB50" s="118" t="n">
        <f aca="false">IF(AND($V50&gt;CB$6,$V50&lt;=CC$6),+$U50,0)</f>
        <v>0</v>
      </c>
      <c r="CC50" s="118" t="n">
        <f aca="false">IF(AND($V50&gt;CC$6,$V50&lt;=CD$6),+$U50,0)</f>
        <v>0</v>
      </c>
      <c r="CD50" s="118" t="n">
        <f aca="false">IF(AND($V50&gt;CD$6,$V50&lt;=CE$6),+$U50,0)</f>
        <v>0</v>
      </c>
      <c r="CE50" s="118" t="n">
        <f aca="false">IF(AND($V50&gt;CE$6,$V50&lt;=CF$6),+$U50,0)</f>
        <v>0</v>
      </c>
      <c r="CF50" s="118" t="n">
        <f aca="false">IF(AND($V50&gt;CF$6,$V50&lt;=CG$6),+$U50,0)</f>
        <v>0</v>
      </c>
      <c r="CG50" s="118" t="n">
        <f aca="false">IF(AND($V50&gt;CG$6,$V50&lt;=CH$6),+$U50,0)</f>
        <v>0</v>
      </c>
      <c r="CH50" s="118" t="n">
        <f aca="false">IF(AND($V50&gt;CH$6,$V50&lt;=CI$6),+$U50,0)</f>
        <v>0</v>
      </c>
      <c r="CI50" s="118" t="n">
        <f aca="false">IF(AND($V50&gt;CI$6,$V50&lt;=CJ$6),+$U50,0)</f>
        <v>0</v>
      </c>
      <c r="CJ50" s="118" t="n">
        <f aca="false">IF(AND($V50&gt;CJ$6,$V50&lt;=CK$6),+$U50,0)</f>
        <v>0</v>
      </c>
      <c r="CK50" s="118" t="n">
        <f aca="false">IF(AND($V50&gt;CK$6,$V50&lt;=CL$6),+$U50,0)</f>
        <v>0</v>
      </c>
      <c r="CL50" s="118" t="n">
        <f aca="false">IF(AND($V50&gt;CL$6,$V50&lt;=CM$6),+$U50,0)</f>
        <v>0</v>
      </c>
      <c r="CM50" s="118" t="n">
        <f aca="false">IF(AND($V50&gt;CM$6,$V50&lt;=CN$6),+$U50,0)</f>
        <v>0</v>
      </c>
      <c r="CN50" s="118" t="n">
        <f aca="false">IF(AND($V50&gt;CN$6,$V50&lt;=CO$6),+$U50,0)</f>
        <v>0</v>
      </c>
      <c r="CO50" s="118" t="n">
        <f aca="false">IF(AND($V50&gt;CO$6,$V50&lt;=CP$6),+$U50,0)</f>
        <v>0</v>
      </c>
      <c r="CP50" s="118" t="n">
        <f aca="false">IF(AND($V50&gt;CP$6,$V50&lt;=CQ$6),+$U50,0)</f>
        <v>0</v>
      </c>
      <c r="CQ50" s="118" t="n">
        <f aca="false">IF(AND($V50&gt;CQ$6,$V50&lt;=CR$6),+$U50,0)</f>
        <v>0</v>
      </c>
      <c r="CR50" s="118" t="n">
        <f aca="false">IF(AND($V50&gt;CR$6,$V50&lt;=CS$6),+$U50,0)</f>
        <v>0</v>
      </c>
      <c r="CS50" s="118" t="n">
        <f aca="false">IF(AND($V50&gt;CS$6,$V50&lt;=CT$6),+$U50,0)</f>
        <v>0</v>
      </c>
      <c r="CT50" s="118" t="n">
        <f aca="false">IF(AND($V50&gt;CT$6,$V50&lt;=CU$6),+$U50,0)</f>
        <v>0</v>
      </c>
      <c r="CU50" s="118" t="n">
        <f aca="false">IF(AND($V50&gt;CU$6,$V50&lt;=CV$6),+$U50,0)</f>
        <v>0</v>
      </c>
      <c r="CV50" s="118" t="n">
        <f aca="false">IF(AND($V50&gt;CV$6,$V50&lt;=CW$6),+$U50,0)</f>
        <v>0</v>
      </c>
      <c r="CW50" s="118" t="n">
        <f aca="false">IF(AND($V50&gt;CW$6,$V50&lt;=CX$6),+$U50,0)</f>
        <v>0</v>
      </c>
      <c r="CX50" s="118" t="n">
        <f aca="false">IF(AND($V50&gt;CX$6,$V50&lt;=CY$6),+$U50,0)</f>
        <v>0</v>
      </c>
      <c r="CY50" s="118" t="n">
        <f aca="false">IF(AND($V50&gt;CY$6,$V50&lt;=CZ$6),+$U50,0)</f>
        <v>0</v>
      </c>
      <c r="CZ50" s="118" t="n">
        <f aca="false">IF(AND($V50&gt;CZ$6,$V50&lt;=DA$6),+$U50,0)</f>
        <v>0</v>
      </c>
      <c r="DA50" s="118" t="n">
        <f aca="false">IF(AND($V50&gt;DA$6,$V50&lt;=DB$6),+$U50,0)</f>
        <v>0</v>
      </c>
      <c r="DB50" s="118" t="n">
        <f aca="false">IF(AND($V50&gt;DB$6,$V50&lt;=DC$6),+$U50,0)</f>
        <v>0</v>
      </c>
      <c r="DC50" s="118" t="n">
        <f aca="false">IF(AND($V50&gt;DC$6,$V50&lt;=DD$6),+$U50,0)</f>
        <v>0</v>
      </c>
      <c r="DD50" s="118" t="n">
        <f aca="false">IF(AND($V50&gt;DD$6,$V50&lt;=DE$6),+$U50,0)</f>
        <v>0</v>
      </c>
      <c r="DE50" s="118" t="n">
        <f aca="false">IF(AND($V50&gt;DE$6,$V50&lt;=DF$6),+$U50,0)</f>
        <v>0</v>
      </c>
      <c r="DF50" s="118" t="n">
        <f aca="false">IF(AND($V50&gt;DF$6,$V50&lt;=DG$6),+$U50,0)</f>
        <v>0</v>
      </c>
      <c r="DG50" s="118" t="n">
        <f aca="false">IF(AND($V50&gt;DG$6,$V50&lt;=DH$6),+$U50,0)</f>
        <v>0</v>
      </c>
      <c r="DH50" s="118" t="n">
        <f aca="false">IF(AND($V50&gt;DH$6,$V50&lt;=DI$6),+$U50,0)</f>
        <v>0</v>
      </c>
      <c r="DI50" s="118" t="n">
        <f aca="false">IF(AND($V50&gt;DI$6,$V50&lt;=DJ$6),+$U50,0)</f>
        <v>0</v>
      </c>
      <c r="DJ50" s="118" t="n">
        <f aca="false">IF(AND($V50&gt;DJ$6,$V50&lt;=DK$6),+$U50,0)</f>
        <v>0</v>
      </c>
      <c r="DK50" s="118" t="n">
        <f aca="false">IF(AND($V50&gt;DK$6,$V50&lt;=DL$6),+$U50,0)</f>
        <v>0</v>
      </c>
      <c r="DL50" s="118" t="n">
        <f aca="false">IF(AND($V50&gt;DL$6,$V50&lt;=DM$6),+$U50,0)</f>
        <v>0</v>
      </c>
      <c r="DM50" s="118" t="n">
        <f aca="false">IF(AND($V50&gt;DM$6,$V50&lt;=DN$6),+$U50,0)</f>
        <v>0</v>
      </c>
      <c r="DN50" s="118" t="n">
        <f aca="false">IF(AND($V50&gt;DN$6,$V50&lt;=DO$6),+$U50,0)</f>
        <v>0</v>
      </c>
      <c r="DO50" s="118" t="n">
        <f aca="false">IF(AND($V50&gt;DO$6,$V50&lt;=DP$6),+$U50,0)</f>
        <v>0</v>
      </c>
      <c r="DP50" s="118" t="n">
        <f aca="false">IF(AND($V50&gt;DP$6,$V50&lt;=DQ$6),+$U50,0)</f>
        <v>0</v>
      </c>
      <c r="DQ50" s="118" t="n">
        <f aca="false">IF(AND($V50&gt;DQ$6,$V50&lt;=DR$6),+$U50,0)</f>
        <v>0</v>
      </c>
      <c r="DR50" s="118" t="n">
        <f aca="false">IF(AND($V50&gt;DR$6,$V50&lt;=DS$6),+$U50,0)</f>
        <v>0</v>
      </c>
      <c r="DS50" s="118" t="n">
        <f aca="false">IF(AND($V50&gt;DS$6,$V50&lt;=DT$6),+$U50,0)</f>
        <v>0</v>
      </c>
      <c r="DT50" s="118" t="n">
        <f aca="false">IF(AND($V50&gt;DT$6,$V50&lt;=DU$6),+$U50,0)</f>
        <v>0</v>
      </c>
      <c r="DU50" s="118" t="n">
        <f aca="false">IF(AND($V50&gt;DU$6,$V50&lt;=DV$6),+$U50,0)</f>
        <v>0</v>
      </c>
      <c r="DV50" s="118" t="n">
        <f aca="false">IF(AND($V50&gt;DV$6,$V50&lt;=DW$6),+$U50,0)</f>
        <v>0</v>
      </c>
      <c r="DW50" s="118" t="n">
        <f aca="false">IF(AND($V50&gt;DW$6,$V50&lt;=DX$6),+$U50,0)</f>
        <v>0</v>
      </c>
      <c r="DX50" s="118" t="n">
        <f aca="false">IF(AND($V50&gt;DX$6,$V50&lt;=DY$6),+$U50,0)</f>
        <v>0</v>
      </c>
      <c r="DY50" s="118" t="n">
        <f aca="false">IF(AND($V50&gt;DY$6,$V50&lt;=DZ$6),+$U50,0)</f>
        <v>0</v>
      </c>
      <c r="DZ50" s="118" t="n">
        <f aca="false">IF(AND($V50&gt;DZ$6,$V50&lt;=EA$6),+$U50,0)</f>
        <v>0</v>
      </c>
      <c r="EA50" s="118" t="n">
        <f aca="false">IF(AND($V50&gt;EA$6,$V50&lt;=EB$6),+$U50,0)</f>
        <v>0</v>
      </c>
      <c r="EB50" s="118" t="n">
        <f aca="false">IF(AND($V50&gt;EB$6,$V50&lt;=EC$6),+$U50,0)</f>
        <v>0</v>
      </c>
      <c r="EC50" s="118" t="n">
        <f aca="false">IF(AND($V50&gt;EC$6,$V50&lt;=ED$6),+$U50,0)</f>
        <v>0</v>
      </c>
      <c r="ED50" s="118" t="n">
        <f aca="false">IF(AND($V50&gt;ED$6,$V50&lt;=EE$6),+$U50,0)</f>
        <v>0</v>
      </c>
      <c r="EE50" s="118" t="n">
        <f aca="false">IF(AND($V50&gt;EE$6,$V50&lt;=EF$6),+$U50,0)</f>
        <v>0</v>
      </c>
      <c r="EF50" s="118" t="n">
        <f aca="false">IF(AND($V50&gt;EF$6,$V50&lt;=EG$6),+$U50,0)</f>
        <v>0</v>
      </c>
      <c r="EG50" s="118" t="n">
        <f aca="false">IF(AND($V50&gt;EG$6,$V50&lt;=EH$6),+$U50,0)</f>
        <v>0</v>
      </c>
      <c r="EH50" s="118" t="n">
        <f aca="false">IF(AND($V50&gt;EH$6,$V50&lt;=EI$6),+$U50,0)</f>
        <v>0</v>
      </c>
      <c r="EI50" s="118" t="n">
        <f aca="false">IF(AND($V50&gt;EI$6,$V50&lt;=EJ$6),+$U50,0)</f>
        <v>0</v>
      </c>
      <c r="EJ50" s="118" t="n">
        <f aca="false">IF(AND($V50&gt;EJ$6,$V50&lt;=EK$6),+$U50,0)</f>
        <v>0</v>
      </c>
      <c r="EK50" s="118" t="n">
        <f aca="false">IF(AND($V50&gt;EK$6,$V50&lt;=EL$6),+$U50,0)</f>
        <v>0</v>
      </c>
      <c r="EL50" s="118" t="n">
        <f aca="false">IF(AND($V50&gt;EL$6,$V50&lt;=EN$6),+$U50,0)</f>
        <v>0</v>
      </c>
      <c r="EO50" s="65" t="n">
        <f aca="false">SUM($AI50:$EM50)</f>
        <v>49.983506</v>
      </c>
      <c r="EP50" s="65" t="n">
        <f aca="false">+EO50-U50</f>
        <v>0.974826360000002</v>
      </c>
    </row>
    <row r="51" customFormat="false" ht="12.75" hidden="false" customHeight="false" outlineLevel="0" collapsed="false">
      <c r="A51" s="205" t="n">
        <v>2.5</v>
      </c>
      <c r="B51" s="97" t="s">
        <v>260</v>
      </c>
      <c r="C51" s="97" t="s">
        <v>256</v>
      </c>
      <c r="D51" s="186" t="s">
        <v>280</v>
      </c>
      <c r="E51" s="38" t="s">
        <v>133</v>
      </c>
      <c r="F51" s="99" t="n">
        <v>37134</v>
      </c>
      <c r="G51" s="38" t="s">
        <v>505</v>
      </c>
      <c r="H51" s="38"/>
      <c r="I51" s="100" t="s">
        <v>127</v>
      </c>
      <c r="J51" s="39" t="s">
        <v>137</v>
      </c>
      <c r="K51" s="37" t="s">
        <v>293</v>
      </c>
      <c r="L51" s="39" t="s">
        <v>506</v>
      </c>
      <c r="M51" s="39" t="s">
        <v>495</v>
      </c>
      <c r="O51" s="35"/>
      <c r="P51" s="127" t="s">
        <v>287</v>
      </c>
      <c r="Q51" s="127" t="s">
        <v>287</v>
      </c>
      <c r="R51" s="127" t="s">
        <v>503</v>
      </c>
      <c r="S51" s="206" t="n">
        <v>123.267</v>
      </c>
      <c r="T51" s="127" t="s">
        <v>288</v>
      </c>
      <c r="U51" s="55" t="n">
        <f aca="false">IF($T51="USD",+$S51,VLOOKUP($T51,$T$1:$U$5,2)*$S51)</f>
        <v>123.267</v>
      </c>
      <c r="V51" s="102" t="n">
        <v>41333</v>
      </c>
      <c r="AA51" s="208" t="e">
        <f aca="false">SUM(#REF!)</f>
        <v>#REF!</v>
      </c>
      <c r="AB51" s="174"/>
      <c r="AC51" s="224" t="n">
        <f aca="false">0.5%/5</f>
        <v>0.001</v>
      </c>
      <c r="AD51" s="211" t="e">
        <f aca="false">+AC51+AB51*#REF!+AA51*#REF!</f>
        <v>#REF!</v>
      </c>
      <c r="AE51" s="211"/>
      <c r="AI51" s="87" t="n">
        <f aca="false">IF($V51&gt;AH$6,IF($V51&lt;=AI$6,$U51,0),0)</f>
        <v>0</v>
      </c>
      <c r="AJ51" s="87" t="n">
        <v>8.911</v>
      </c>
      <c r="AK51" s="87" t="n">
        <f aca="false">IF(AND($V51&gt;AK$6,$V51&lt;=AL$6),+$U51,0)</f>
        <v>0</v>
      </c>
      <c r="AL51" s="87" t="n">
        <f aca="false">IF(AND($V51&gt;AL$6,$V51&lt;=AM$6),+$U51,0)</f>
        <v>0</v>
      </c>
      <c r="AM51" s="87" t="n">
        <f aca="false">IF(AND($V51&gt;AM$6,$V51&lt;=AN$6),+$U51,0)</f>
        <v>0</v>
      </c>
      <c r="AN51" s="87" t="n">
        <v>8.911</v>
      </c>
      <c r="AO51" s="87" t="n">
        <f aca="false">IF(AND($V51&gt;AO$6,$V51&lt;=AP$6),+$U51,0)</f>
        <v>0</v>
      </c>
      <c r="AP51" s="87" t="n">
        <f aca="false">IF(AND($V51&gt;AP$6,$V51&lt;=AQ$6),+$U51,0)</f>
        <v>0</v>
      </c>
      <c r="AQ51" s="87" t="n">
        <f aca="false">IF(AND($V51&gt;AQ$6,$V51&lt;=AR$6),+$U51,0)</f>
        <v>0</v>
      </c>
      <c r="AR51" s="87" t="n">
        <v>8.911</v>
      </c>
      <c r="AS51" s="87" t="n">
        <f aca="false">IF(AND($V51&gt;AS$6,$V51&lt;=AT$6),+$U51,0)</f>
        <v>0</v>
      </c>
      <c r="AT51" s="87" t="n">
        <f aca="false">IF(AND($V51&gt;AT$6,$V51&lt;=AU$6),+$U51,0)</f>
        <v>0</v>
      </c>
      <c r="AU51" s="87" t="n">
        <f aca="false">IF(AND($V51&gt;AU$6,$V51&lt;=AV$6),+$U51,0)</f>
        <v>0</v>
      </c>
      <c r="AV51" s="87" t="n">
        <v>8.911</v>
      </c>
      <c r="AW51" s="87" t="n">
        <f aca="false">IF(AND($V51&gt;AW$6,$V51&lt;=AX$6),+$U51,0)</f>
        <v>0</v>
      </c>
      <c r="AX51" s="87" t="n">
        <f aca="false">IF(AND($V51&gt;AX$6,$V51&lt;=AY$6),+$U51,0)</f>
        <v>0</v>
      </c>
      <c r="AY51" s="87" t="n">
        <f aca="false">IF(AND($V51&gt;AY$6,$V51&lt;=AZ$6),+$U51,0)</f>
        <v>0</v>
      </c>
      <c r="AZ51" s="87" t="n">
        <v>8.911</v>
      </c>
      <c r="BA51" s="87" t="n">
        <f aca="false">IF(AND($V51&gt;BA$6,$V51&lt;=BB$6),+$U51,0)</f>
        <v>0</v>
      </c>
      <c r="BB51" s="87" t="n">
        <f aca="false">IF(AND($V51&gt;BB$6,$V51&lt;=BC$6),+$U51,0)</f>
        <v>0</v>
      </c>
      <c r="BC51" s="87" t="n">
        <f aca="false">IF(AND($V51&gt;BC$6,$V51&lt;=BD$6),+$U51,0)</f>
        <v>0</v>
      </c>
      <c r="BD51" s="87" t="n">
        <v>8.911</v>
      </c>
      <c r="BE51" s="87" t="n">
        <f aca="false">IF(AND($V51&gt;BE$6,$V51&lt;=BF$6),+$U51,0)</f>
        <v>0</v>
      </c>
      <c r="BF51" s="87" t="n">
        <f aca="false">IF(AND($V51&gt;BF$6,$V51&lt;=BG$6),+$U51,0)</f>
        <v>0</v>
      </c>
      <c r="BG51" s="87" t="n">
        <f aca="false">IF(AND($V51&gt;BG$6,$V51&lt;=BH$6),+$U51,0)</f>
        <v>0</v>
      </c>
      <c r="BH51" s="87" t="n">
        <v>8.911</v>
      </c>
      <c r="BI51" s="87" t="n">
        <f aca="false">IF(AND($V51&gt;BI$6,$V51&lt;=BJ$6),+$U51,0)</f>
        <v>0</v>
      </c>
      <c r="BJ51" s="87" t="n">
        <f aca="false">IF(AND($V51&gt;BJ$6,$V51&lt;=BK$6),+$U51,0)</f>
        <v>0</v>
      </c>
      <c r="BK51" s="87" t="n">
        <f aca="false">IF(AND($V51&gt;BK$6,$V51&lt;=BL$6),+$U51,0)</f>
        <v>0</v>
      </c>
      <c r="BL51" s="87" t="n">
        <v>8.911</v>
      </c>
      <c r="BM51" s="87" t="n">
        <f aca="false">IF(AND($V51&gt;BM$6,$V51&lt;=BN$6),+$U51,0)</f>
        <v>0</v>
      </c>
      <c r="BN51" s="87" t="n">
        <f aca="false">IF(AND($V51&gt;BN$6,$V51&lt;=BO$6),+$U51,0)</f>
        <v>0</v>
      </c>
      <c r="BO51" s="87" t="n">
        <f aca="false">IF(AND($V51&gt;BO$6,$V51&lt;=BP$6),+$U51,0)</f>
        <v>0</v>
      </c>
      <c r="BP51" s="87" t="n">
        <v>8.911</v>
      </c>
      <c r="BQ51" s="87" t="n">
        <f aca="false">IF(AND($V51&gt;BQ$6,$V51&lt;=BR$6),+$U51,0)</f>
        <v>0</v>
      </c>
      <c r="BR51" s="87" t="n">
        <f aca="false">IF(AND($V51&gt;BR$6,$V51&lt;=BS$6),+$U51,0)</f>
        <v>0</v>
      </c>
      <c r="BS51" s="87" t="n">
        <f aca="false">IF(AND($V51&gt;BS$6,$V51&lt;=BT$6),+$U51,0)</f>
        <v>0</v>
      </c>
      <c r="BT51" s="87" t="n">
        <v>8.911</v>
      </c>
      <c r="BU51" s="87" t="n">
        <f aca="false">IF(AND($V51&gt;BU$6,$V51&lt;=BV$6),+$U51,0)</f>
        <v>0</v>
      </c>
      <c r="BV51" s="87" t="n">
        <f aca="false">IF(AND($V51&gt;BV$6,$V51&lt;=BW$6),+$U51,0)</f>
        <v>0</v>
      </c>
      <c r="BW51" s="87" t="n">
        <f aca="false">IF(AND($V51&gt;BW$6,$V51&lt;=BX$6),+$U51,0)</f>
        <v>0</v>
      </c>
      <c r="BX51" s="87" t="n">
        <v>8.911</v>
      </c>
      <c r="BY51" s="87" t="n">
        <f aca="false">IF(AND($V51&gt;BY$6,$V51&lt;=BZ$6),+$U51,0)</f>
        <v>0</v>
      </c>
      <c r="BZ51" s="87" t="n">
        <f aca="false">IF(AND($V51&gt;BZ$6,$V51&lt;=CA$6),+$U51,0)</f>
        <v>0</v>
      </c>
      <c r="CA51" s="87" t="n">
        <v>0</v>
      </c>
      <c r="CB51" s="87" t="n">
        <v>8.911</v>
      </c>
      <c r="CC51" s="87" t="n">
        <f aca="false">IF(AND($V51&gt;CC$6,$V51&lt;=CD$6),+$U51,0)</f>
        <v>0</v>
      </c>
      <c r="CD51" s="87" t="n">
        <f aca="false">IF(AND($V51&gt;CD$6,$V51&lt;=CE$6),+$U51,0)</f>
        <v>0</v>
      </c>
      <c r="CE51" s="87" t="n">
        <f aca="false">IF(AND($V51&gt;CE$6,$V51&lt;=CF$6),+$U51,0)</f>
        <v>0</v>
      </c>
      <c r="CF51" s="87" t="n">
        <f aca="false">IF(AND($V51&gt;CF$6,$V51&lt;=CG$6),+$U51,0)</f>
        <v>0</v>
      </c>
      <c r="CG51" s="87" t="n">
        <f aca="false">IF(AND($V51&gt;CG$6,$V51&lt;=CH$6),+$U51,0)</f>
        <v>0</v>
      </c>
      <c r="CH51" s="87" t="n">
        <f aca="false">IF(AND($V51&gt;CH$6,$V51&lt;=CI$6),+$U51,0)</f>
        <v>0</v>
      </c>
      <c r="CI51" s="87" t="n">
        <f aca="false">IF(AND($V51&gt;CI$6,$V51&lt;=CJ$6),+$U51,0)</f>
        <v>0</v>
      </c>
      <c r="CJ51" s="87" t="n">
        <f aca="false">IF(AND($V51&gt;CJ$6,$V51&lt;=CK$6),+$U51,0)</f>
        <v>0</v>
      </c>
      <c r="CK51" s="87" t="n">
        <f aca="false">IF(AND($V51&gt;CK$6,$V51&lt;=CL$6),+$U51,0)</f>
        <v>0</v>
      </c>
      <c r="CL51" s="87" t="n">
        <f aca="false">IF(AND($V51&gt;CL$6,$V51&lt;=CM$6),+$U51,0)</f>
        <v>0</v>
      </c>
      <c r="CM51" s="87" t="n">
        <f aca="false">IF(AND($V51&gt;CM$6,$V51&lt;=CN$6),+$U51,0)</f>
        <v>0</v>
      </c>
      <c r="CN51" s="87" t="n">
        <f aca="false">IF(AND($V51&gt;CN$6,$V51&lt;=CO$6),+$U51,0)</f>
        <v>0</v>
      </c>
      <c r="CO51" s="87" t="n">
        <f aca="false">IF(AND($V51&gt;CO$6,$V51&lt;=CP$6),+$U51,0)</f>
        <v>0</v>
      </c>
      <c r="CP51" s="87" t="n">
        <f aca="false">IF(AND($V51&gt;CP$6,$V51&lt;=CQ$6),+$U51,0)</f>
        <v>0</v>
      </c>
      <c r="CQ51" s="87" t="n">
        <f aca="false">IF(AND($V51&gt;CQ$6,$V51&lt;=CR$6),+$U51,0)</f>
        <v>0</v>
      </c>
      <c r="CR51" s="87" t="n">
        <f aca="false">IF(AND($V51&gt;CR$6,$V51&lt;=CS$6),+$U51,0)</f>
        <v>0</v>
      </c>
      <c r="CS51" s="87" t="n">
        <f aca="false">IF(AND($V51&gt;CS$6,$V51&lt;=CT$6),+$U51,0)</f>
        <v>0</v>
      </c>
      <c r="CT51" s="87" t="n">
        <f aca="false">IF(AND($V51&gt;CT$6,$V51&lt;=CU$6),+$U51,0)</f>
        <v>0</v>
      </c>
      <c r="CU51" s="87" t="n">
        <f aca="false">IF(AND($V51&gt;CU$6,$V51&lt;=CV$6),+$U51,0)</f>
        <v>0</v>
      </c>
      <c r="CV51" s="87" t="n">
        <f aca="false">IF(AND($V51&gt;CV$6,$V51&lt;=CW$6),+$U51,0)</f>
        <v>0</v>
      </c>
      <c r="CW51" s="87" t="n">
        <f aca="false">IF(AND($V51&gt;CW$6,$V51&lt;=CX$6),+$U51,0)</f>
        <v>0</v>
      </c>
      <c r="CX51" s="87" t="n">
        <f aca="false">IF(AND($V51&gt;CX$6,$V51&lt;=CY$6),+$U51,0)</f>
        <v>0</v>
      </c>
      <c r="CY51" s="87" t="n">
        <f aca="false">IF(AND($V51&gt;CY$6,$V51&lt;=CZ$6),+$U51,0)</f>
        <v>0</v>
      </c>
      <c r="CZ51" s="87" t="n">
        <f aca="false">IF(AND($V51&gt;CZ$6,$V51&lt;=DA$6),+$U51,0)</f>
        <v>0</v>
      </c>
      <c r="DB51" s="87" t="n">
        <f aca="false">IF(AND($V51&gt;DA$6,$V51&lt;=DB$6),+$U51,0)</f>
        <v>0</v>
      </c>
      <c r="DC51" s="87" t="n">
        <f aca="false">IF(AND($V51&gt;DB$6,$V51&lt;=DC$6),+$U51,0)</f>
        <v>0</v>
      </c>
      <c r="DD51" s="87" t="n">
        <f aca="false">IF(AND($V51&gt;DC$6,$V51&lt;=DD$6),+$U51,0)</f>
        <v>0</v>
      </c>
      <c r="DE51" s="87" t="n">
        <f aca="false">IF(AND($V51&gt;DD$6,$V51&lt;=DE$6),+$U51,0)</f>
        <v>0</v>
      </c>
      <c r="DF51" s="87" t="n">
        <f aca="false">IF(AND($V51&gt;DE$6,$V51&lt;=DF$6),+$U51,0)</f>
        <v>0</v>
      </c>
      <c r="DG51" s="87" t="n">
        <f aca="false">IF(AND($V51&gt;DF$6,$V51&lt;=DG$6),+$U51,0)</f>
        <v>0</v>
      </c>
      <c r="DH51" s="87" t="n">
        <f aca="false">IF(AND($V51&gt;DG$6,$V51&lt;=DH$6),+$U51,0)</f>
        <v>0</v>
      </c>
      <c r="DI51" s="87" t="n">
        <f aca="false">IF(AND($V51&gt;DH$6,$V51&lt;=DI$6),+$U51,0)</f>
        <v>0</v>
      </c>
      <c r="DJ51" s="87" t="n">
        <f aca="false">IF(AND($V51&gt;DI$6,$V51&lt;=DJ$6),+$U51,0)</f>
        <v>0</v>
      </c>
      <c r="DK51" s="87" t="n">
        <f aca="false">IF(AND($V51&gt;DJ$6,$V51&lt;=DK$6),+$U51,0)</f>
        <v>0</v>
      </c>
      <c r="DL51" s="87" t="n">
        <f aca="false">IF(AND($V51&gt;DK$6,$V51&lt;=DL$6),+$U51,0)</f>
        <v>0</v>
      </c>
      <c r="DM51" s="87" t="n">
        <f aca="false">IF(AND($V51&gt;DL$6,$V51&lt;=DM$6),+$U51,0)</f>
        <v>0</v>
      </c>
      <c r="DN51" s="87" t="n">
        <f aca="false">IF(AND($V51&gt;DM$6,$V51&lt;=DN$6),+$U51,0)</f>
        <v>0</v>
      </c>
      <c r="DO51" s="87" t="n">
        <f aca="false">IF(AND($V51&gt;DN$6,$V51&lt;=DO$6),+$U51,0)</f>
        <v>0</v>
      </c>
      <c r="DP51" s="87" t="n">
        <f aca="false">IF(AND($V51&gt;DO$6,$V51&lt;=DP$6),+$U51,0)</f>
        <v>0</v>
      </c>
      <c r="DQ51" s="87" t="n">
        <f aca="false">IF(AND($V51&gt;DP$6,$V51&lt;=DQ$6),+$U51,0)</f>
        <v>0</v>
      </c>
      <c r="DR51" s="87" t="n">
        <f aca="false">IF(AND($V51&gt;DQ$6,$V51&lt;=DR$6),+$U51,0)</f>
        <v>0</v>
      </c>
      <c r="DS51" s="87" t="n">
        <f aca="false">IF(AND($V51&gt;DR$6,$V51&lt;=DS$6),+$U51,0)</f>
        <v>0</v>
      </c>
      <c r="DT51" s="87" t="n">
        <f aca="false">IF(AND($V51&gt;DS$6,$V51&lt;=DT$6),+$U51,0)</f>
        <v>0</v>
      </c>
      <c r="DU51" s="87" t="n">
        <f aca="false">IF(AND($V51&gt;DT$6,$V51&lt;=DU$6),+$U51,0)</f>
        <v>0</v>
      </c>
      <c r="DV51" s="87" t="n">
        <f aca="false">IF(AND($V51&gt;DU$6,$V51&lt;=DV$6),+$U51,0)</f>
        <v>0</v>
      </c>
      <c r="DW51" s="87" t="n">
        <f aca="false">IF(AND($V51&gt;DV$6,$V51&lt;=DW$6),+$U51,0)</f>
        <v>0</v>
      </c>
      <c r="DX51" s="87" t="n">
        <f aca="false">IF(AND($V51&gt;DW$6,$V51&lt;=DX$6),+$U51,0)</f>
        <v>0</v>
      </c>
      <c r="DY51" s="87" t="n">
        <f aca="false">IF(AND($V51&gt;DX$6,$V51&lt;=DY$6),+$U51,0)</f>
        <v>0</v>
      </c>
      <c r="DZ51" s="87" t="n">
        <f aca="false">IF(AND($V51&gt;DY$6,$V51&lt;=DZ$6),+$U51,0)</f>
        <v>0</v>
      </c>
      <c r="EA51" s="87" t="n">
        <f aca="false">IF(AND($V51&gt;DZ$6,$V51&lt;=EA$6),+$U51,0)</f>
        <v>0</v>
      </c>
      <c r="EB51" s="87" t="n">
        <f aca="false">IF(AND($V51&gt;EA$6,$V51&lt;=EB$6),+$U51,0)</f>
        <v>0</v>
      </c>
      <c r="EC51" s="87" t="n">
        <f aca="false">IF(AND($V51&gt;EB$6,$V51&lt;=EC$6),+$U51,0)</f>
        <v>0</v>
      </c>
      <c r="ED51" s="87" t="n">
        <f aca="false">IF(AND($V51&gt;EC$6,$V51&lt;=ED$6),+$U51,0)</f>
        <v>0</v>
      </c>
      <c r="EE51" s="87" t="n">
        <f aca="false">IF(AND($V51&gt;ED$6,$V51&lt;=EE$6),+$U51,0)</f>
        <v>0</v>
      </c>
      <c r="EF51" s="87" t="n">
        <f aca="false">IF(AND($V51&gt;EE$6,$V51&lt;=EF$6),+$U51,0)</f>
        <v>0</v>
      </c>
      <c r="EG51" s="87" t="n">
        <f aca="false">IF(AND($V51&gt;EF$6,$V51&lt;=EG$6),+$U51,0)</f>
        <v>0</v>
      </c>
      <c r="EH51" s="87" t="n">
        <f aca="false">IF(AND($V51&gt;EG$6,$V51&lt;=EH$6),+$U51,0)</f>
        <v>0</v>
      </c>
      <c r="EI51" s="87" t="n">
        <f aca="false">IF(AND($V51&gt;EH$6,$V51&lt;=EI$6),+$U51,0)</f>
        <v>0</v>
      </c>
      <c r="EJ51" s="87" t="n">
        <f aca="false">IF(AND($V51&gt;EI$6,$V51&lt;=EJ$6),+$U51,0)</f>
        <v>0</v>
      </c>
      <c r="EK51" s="87" t="n">
        <f aca="false">IF(AND($V51&gt;EJ$6,$V51&lt;=EK$6),+$U51,0)</f>
        <v>0</v>
      </c>
      <c r="EL51" s="87" t="n">
        <f aca="false">IF(AND($V51&gt;EK$6,$V51&lt;=EL$6),+$U51,0)</f>
        <v>0</v>
      </c>
      <c r="EM51" s="87" t="n">
        <f aca="false">IF(AND($V51&gt;EL$6,$V51&lt;=EN$6),+$U51,0)</f>
        <v>0</v>
      </c>
      <c r="EO51" s="65" t="n">
        <f aca="false">SUM($AI51:$EN51)</f>
        <v>106.932</v>
      </c>
      <c r="EP51" s="65" t="n">
        <f aca="false">+EO51-U51</f>
        <v>-16.335</v>
      </c>
    </row>
    <row r="52" customFormat="false" ht="12.75" hidden="false" customHeight="false" outlineLevel="0" collapsed="false">
      <c r="A52" s="205" t="n">
        <v>3</v>
      </c>
      <c r="B52" s="97" t="s">
        <v>260</v>
      </c>
      <c r="C52" s="97" t="s">
        <v>256</v>
      </c>
      <c r="D52" s="186" t="s">
        <v>280</v>
      </c>
      <c r="E52" s="38" t="s">
        <v>133</v>
      </c>
      <c r="F52" s="99" t="n">
        <v>37134</v>
      </c>
      <c r="G52" s="38"/>
      <c r="H52" s="38"/>
      <c r="I52" s="100" t="s">
        <v>507</v>
      </c>
      <c r="J52" s="39" t="s">
        <v>508</v>
      </c>
      <c r="K52" s="37"/>
      <c r="M52" s="39" t="s">
        <v>284</v>
      </c>
      <c r="N52" s="39" t="s">
        <v>509</v>
      </c>
      <c r="O52" s="35" t="s">
        <v>510</v>
      </c>
      <c r="P52" s="127" t="s">
        <v>287</v>
      </c>
      <c r="Q52" s="127" t="s">
        <v>287</v>
      </c>
      <c r="R52" s="127" t="s">
        <v>501</v>
      </c>
      <c r="S52" s="206" t="n">
        <v>28.280398</v>
      </c>
      <c r="T52" s="127" t="s">
        <v>288</v>
      </c>
      <c r="U52" s="55" t="n">
        <f aca="false">IF($T52="USD",+$S52,VLOOKUP($T52,$T$1:$U$5,2)*$S52)</f>
        <v>28.280398</v>
      </c>
      <c r="V52" s="102" t="n">
        <v>39353</v>
      </c>
      <c r="Z52" s="164" t="n">
        <v>37162</v>
      </c>
      <c r="AA52" s="208" t="e">
        <f aca="false">SUM(#REF!)</f>
        <v>#REF!</v>
      </c>
      <c r="AB52" s="174"/>
      <c r="AC52" s="224" t="n">
        <f aca="false">0.5%/6</f>
        <v>0.000833333333333333</v>
      </c>
      <c r="AD52" s="211" t="e">
        <f aca="false">+AC52+AB52*#REF!+AA52*#REF!</f>
        <v>#REF!</v>
      </c>
      <c r="AE52" s="211"/>
      <c r="AI52" s="87" t="n">
        <f aca="false">IF($V52&gt;AH$6,IF($V52&lt;=AI$6,$U52,0),0)</f>
        <v>0</v>
      </c>
      <c r="AJ52" s="87" t="n">
        <f aca="false">IF(AND($V52&gt;AI$6,$V52&lt;=AJ$6),+$U52,0)</f>
        <v>0</v>
      </c>
      <c r="AK52" s="87" t="n">
        <f aca="false">IF(AND($V52&gt;AJ$6,$V52&lt;=AK$6),+$U52,0)</f>
        <v>0</v>
      </c>
      <c r="AL52" s="87" t="n">
        <f aca="false">IF(AND($V52&gt;AK$6,$V52&lt;=AL$6),+$U52,0)</f>
        <v>0</v>
      </c>
      <c r="AM52" s="87" t="n">
        <f aca="false">IF(AND($V52&gt;AL$6,$V52&lt;=AM$6),+$U52,0)</f>
        <v>0</v>
      </c>
      <c r="AN52" s="87" t="n">
        <f aca="false">IF(AND($V52&gt;AM$6,$V52&lt;=AN$6),+$U52,0)</f>
        <v>0</v>
      </c>
      <c r="AO52" s="87" t="n">
        <f aca="false">IF(AND($V52&gt;AN$6,$V52&lt;=AO$6),+$U52,0)</f>
        <v>0</v>
      </c>
      <c r="AP52" s="87" t="n">
        <f aca="false">IF(AND($V52&gt;AO$6,$V52&lt;=AP$6),+$U52,0)</f>
        <v>0</v>
      </c>
      <c r="AQ52" s="87" t="n">
        <f aca="false">IF(AND($V52&gt;AP$6,$V52&lt;=AQ$6),+$U52,0)</f>
        <v>0</v>
      </c>
      <c r="AR52" s="87" t="n">
        <f aca="false">IF(AND($V52&gt;AQ$6,$V52&lt;=AR$6),+$U52,0)</f>
        <v>0</v>
      </c>
      <c r="AS52" s="87" t="n">
        <f aca="false">IF(AND($V52&gt;AR$6,$V52&lt;=AS$6),+$U52,0)</f>
        <v>0</v>
      </c>
      <c r="AT52" s="87" t="n">
        <f aca="false">IF(AND($V52&gt;AS$6,$V52&lt;=AT$6),+$U52,0)</f>
        <v>0</v>
      </c>
      <c r="AU52" s="87" t="n">
        <f aca="false">IF(AND($V52&gt;AT$6,$V52&lt;=AU$6),+$U52,0)</f>
        <v>0</v>
      </c>
      <c r="AV52" s="87" t="n">
        <f aca="false">IF(AND($V52&gt;AU$6,$V52&lt;=AV$6),+$U52,0)</f>
        <v>0</v>
      </c>
      <c r="AW52" s="87" t="n">
        <f aca="false">IF(AND($V52&gt;AV$6,$V52&lt;=AW$6),+$U52,0)</f>
        <v>0</v>
      </c>
      <c r="AX52" s="87" t="n">
        <f aca="false">IF(AND($V52&gt;AW$6,$V52&lt;=AX$6),+$U52,0)</f>
        <v>0</v>
      </c>
      <c r="AY52" s="87" t="n">
        <f aca="false">IF(AND($V52&gt;AX$6,$V52&lt;=AY$6),+$U52,0)</f>
        <v>0</v>
      </c>
      <c r="AZ52" s="87" t="n">
        <f aca="false">IF(AND($V52&gt;AY$6,$V52&lt;=AZ$6),+$U52,0)</f>
        <v>0</v>
      </c>
      <c r="BA52" s="87" t="n">
        <f aca="false">IF(AND($V52&gt;AZ$6,$V52&lt;=BA$6),+$U52,0)</f>
        <v>0</v>
      </c>
      <c r="BB52" s="87" t="n">
        <f aca="false">IF(AND($V52&gt;BA$6,$V52&lt;=BB$6),+$U52,0)</f>
        <v>0</v>
      </c>
      <c r="BC52" s="87" t="n">
        <f aca="false">IF(AND($V52&gt;BB$6,$V52&lt;=BC$6),+$U52,0)</f>
        <v>0</v>
      </c>
      <c r="BD52" s="87" t="n">
        <f aca="false">IF(AND($V52&gt;BC$6,$V52&lt;=BD$6),+$U52,0)</f>
        <v>0</v>
      </c>
      <c r="BE52" s="87" t="n">
        <f aca="false">IF(AND($V52&gt;BD$6,$V52&lt;=BE$6),+$U52,0)</f>
        <v>0</v>
      </c>
      <c r="BF52" s="87" t="n">
        <f aca="false">IF(AND($V52&gt;BE$6,$V52&lt;=BF$6),+$U52,0)</f>
        <v>28.280398</v>
      </c>
      <c r="BG52" s="87" t="n">
        <f aca="false">IF(AND($V52&gt;BF$6,$V52&lt;=BG$6),+$U52,0)</f>
        <v>0</v>
      </c>
      <c r="BH52" s="87" t="n">
        <f aca="false">IF(AND($V52&gt;BG$6,$V52&lt;=BH$6),+$U52,0)</f>
        <v>0</v>
      </c>
      <c r="BI52" s="87" t="n">
        <f aca="false">IF(AND($V52&gt;BH$6,$V52&lt;=BI$6),+$U52,0)</f>
        <v>0</v>
      </c>
      <c r="BJ52" s="87" t="n">
        <f aca="false">IF(AND($V52&gt;BI$6,$V52&lt;=BJ$6),+$U52,0)</f>
        <v>0</v>
      </c>
      <c r="BK52" s="87" t="n">
        <f aca="false">IF(AND($V52&gt;BJ$6,$V52&lt;=BK$6),+$U52,0)</f>
        <v>0</v>
      </c>
      <c r="BL52" s="87" t="n">
        <f aca="false">IF(AND($V52&gt;BK$6,$V52&lt;=BL$6),+$U52,0)</f>
        <v>0</v>
      </c>
      <c r="BM52" s="87" t="n">
        <f aca="false">IF(AND($V52&gt;BL$6,$V52&lt;=BM$6),+$U52,0)</f>
        <v>0</v>
      </c>
      <c r="BN52" s="87" t="n">
        <f aca="false">IF(AND($V52&gt;BM$6,$V52&lt;=BN$6),+$U52,0)</f>
        <v>0</v>
      </c>
      <c r="BO52" s="87" t="n">
        <f aca="false">IF(AND($V52&gt;BN$6,$V52&lt;=BO$6),+$U52,0)</f>
        <v>0</v>
      </c>
      <c r="BP52" s="87" t="n">
        <f aca="false">IF(AND($V52&gt;BO$6,$V52&lt;=BP$6),+$U52,0)</f>
        <v>0</v>
      </c>
      <c r="BQ52" s="87" t="n">
        <f aca="false">IF(AND($V52&gt;BP$6,$V52&lt;=BQ$6),+$U52,0)</f>
        <v>0</v>
      </c>
      <c r="BR52" s="87" t="n">
        <f aca="false">IF(AND($V52&gt;BQ$6,$V52&lt;=BR$6),+$U52,0)</f>
        <v>0</v>
      </c>
      <c r="BS52" s="87" t="n">
        <f aca="false">IF(AND($V52&gt;BR$6,$V52&lt;=BS$6),+$U52,0)</f>
        <v>0</v>
      </c>
      <c r="BT52" s="87" t="n">
        <f aca="false">IF(AND($V52&gt;BS$6,$V52&lt;=BT$6),+$U52,0)</f>
        <v>0</v>
      </c>
      <c r="BU52" s="87" t="n">
        <f aca="false">IF(AND($V52&gt;BT$6,$V52&lt;=BU$6),+$U52,0)</f>
        <v>0</v>
      </c>
      <c r="BV52" s="87" t="n">
        <f aca="false">IF(AND($V52&gt;BU$6,$V52&lt;=BV$6),+$U52,0)</f>
        <v>0</v>
      </c>
      <c r="BW52" s="87" t="n">
        <f aca="false">IF(AND($V52&gt;BV$6,$V52&lt;=BW$6),+$U52,0)</f>
        <v>0</v>
      </c>
      <c r="BX52" s="87" t="n">
        <f aca="false">IF(AND($V52&gt;BW$6,$V52&lt;=BX$6),+$U52,0)</f>
        <v>0</v>
      </c>
      <c r="BY52" s="87" t="n">
        <f aca="false">IF(AND($V52&gt;BX$6,$V52&lt;=BY$6),+$U52,0)</f>
        <v>0</v>
      </c>
      <c r="BZ52" s="87" t="n">
        <f aca="false">IF(AND($V52&gt;BY$6,$V52&lt;=BZ$6),+$U52,0)</f>
        <v>0</v>
      </c>
      <c r="CA52" s="87" t="n">
        <f aca="false">IF(AND($V52&gt;BZ$6,$V52&lt;=CA$6),+$U52,0)</f>
        <v>0</v>
      </c>
      <c r="CB52" s="87" t="n">
        <f aca="false">IF(AND($V52&gt;CA$6,$V52&lt;=CB$6),+$U52,0)</f>
        <v>0</v>
      </c>
      <c r="CC52" s="87" t="n">
        <f aca="false">IF(AND($V52&gt;CB$6,$V52&lt;=CC$6),+$U52,0)</f>
        <v>0</v>
      </c>
      <c r="CD52" s="87" t="n">
        <f aca="false">IF(AND($V52&gt;CC$6,$V52&lt;=CD$6),+$U52,0)</f>
        <v>0</v>
      </c>
      <c r="CE52" s="87" t="n">
        <f aca="false">IF(AND($V52&gt;CD$6,$V52&lt;=CE$6),+$U52,0)</f>
        <v>0</v>
      </c>
      <c r="CF52" s="87" t="n">
        <f aca="false">IF(AND($V52&gt;CE$6,$V52&lt;=CF$6),+$U52,0)</f>
        <v>0</v>
      </c>
      <c r="CG52" s="87" t="n">
        <f aca="false">IF(AND($V52&gt;CF$6,$V52&lt;=CG$6),+$U52,0)</f>
        <v>0</v>
      </c>
      <c r="CH52" s="87" t="n">
        <f aca="false">IF(AND($V52&gt;CG$6,$V52&lt;=CH$6),+$U52,0)</f>
        <v>0</v>
      </c>
      <c r="CI52" s="87" t="n">
        <f aca="false">IF(AND($V52&gt;CH$6,$V52&lt;=CI$6),+$U52,0)</f>
        <v>0</v>
      </c>
      <c r="CJ52" s="87" t="n">
        <f aca="false">IF(AND($V52&gt;CI$6,$V52&lt;=CJ$6),+$U52,0)</f>
        <v>0</v>
      </c>
      <c r="CK52" s="87" t="n">
        <f aca="false">IF(AND($V52&gt;CJ$6,$V52&lt;=CK$6),+$U52,0)</f>
        <v>0</v>
      </c>
      <c r="CL52" s="87" t="n">
        <f aca="false">IF(AND($V52&gt;CK$6,$V52&lt;=CL$6),+$U52,0)</f>
        <v>0</v>
      </c>
      <c r="CM52" s="87" t="n">
        <f aca="false">IF(AND($V52&gt;CL$6,$V52&lt;=CM$6),+$U52,0)</f>
        <v>0</v>
      </c>
      <c r="CN52" s="87" t="n">
        <f aca="false">IF(AND($V52&gt;CM$6,$V52&lt;=CN$6),+$U52,0)</f>
        <v>0</v>
      </c>
      <c r="CO52" s="87" t="n">
        <f aca="false">IF(AND($V52&gt;CN$6,$V52&lt;=CO$6),+$U52,0)</f>
        <v>0</v>
      </c>
      <c r="CP52" s="87" t="n">
        <f aca="false">IF(AND($V52&gt;CO$6,$V52&lt;=CP$6),+$U52,0)</f>
        <v>0</v>
      </c>
      <c r="CQ52" s="87" t="n">
        <f aca="false">IF(AND($V52&gt;CP$6,$V52&lt;=CQ$6),+$U52,0)</f>
        <v>0</v>
      </c>
      <c r="CR52" s="87" t="n">
        <f aca="false">IF(AND($V52&gt;CQ$6,$V52&lt;=CR$6),+$U52,0)</f>
        <v>0</v>
      </c>
      <c r="CS52" s="87" t="n">
        <f aca="false">IF(AND($V52&gt;CR$6,$V52&lt;=CS$6),+$U52,0)</f>
        <v>0</v>
      </c>
      <c r="CT52" s="87" t="n">
        <f aca="false">IF(AND($V52&gt;CS$6,$V52&lt;=CT$6),+$U52,0)</f>
        <v>0</v>
      </c>
      <c r="CU52" s="87" t="n">
        <f aca="false">IF(AND($V52&gt;CT$6,$V52&lt;=CU$6),+$U52,0)</f>
        <v>0</v>
      </c>
      <c r="CV52" s="87" t="n">
        <f aca="false">IF(AND($V52&gt;CU$6,$V52&lt;=CV$6),+$U52,0)</f>
        <v>0</v>
      </c>
      <c r="CW52" s="87" t="n">
        <f aca="false">IF(AND($V52&gt;CV$6,$V52&lt;=CW$6),+$U52,0)</f>
        <v>0</v>
      </c>
      <c r="CX52" s="87" t="n">
        <f aca="false">IF(AND($V52&gt;CW$6,$V52&lt;=CX$6),+$U52,0)</f>
        <v>0</v>
      </c>
      <c r="CY52" s="87" t="n">
        <f aca="false">IF(AND($V52&gt;CX$6,$V52&lt;=CY$6),+$U52,0)</f>
        <v>0</v>
      </c>
      <c r="CZ52" s="87" t="n">
        <f aca="false">IF(AND($V52&gt;CY$6,$V52&lt;=CZ$6),+$U52,0)</f>
        <v>0</v>
      </c>
      <c r="DA52" s="87" t="n">
        <f aca="false">IF(AND($V52&gt;CZ$6,$V52&lt;=DA$6),+$U52,0)</f>
        <v>0</v>
      </c>
      <c r="DB52" s="87" t="n">
        <f aca="false">IF(AND($V52&gt;DA$6,$V52&lt;=DB$6),+$U52,0)</f>
        <v>0</v>
      </c>
      <c r="DC52" s="87" t="n">
        <f aca="false">IF(AND($V52&gt;DB$6,$V52&lt;=DC$6),+$U52,0)</f>
        <v>0</v>
      </c>
      <c r="DD52" s="87" t="n">
        <f aca="false">IF(AND($V52&gt;DC$6,$V52&lt;=DD$6),+$U52,0)</f>
        <v>0</v>
      </c>
      <c r="DE52" s="87" t="n">
        <f aca="false">IF(AND($V52&gt;DD$6,$V52&lt;=DE$6),+$U52,0)</f>
        <v>0</v>
      </c>
      <c r="DF52" s="87" t="n">
        <f aca="false">IF(AND($V52&gt;DE$6,$V52&lt;=DF$6),+$U52,0)</f>
        <v>0</v>
      </c>
      <c r="DG52" s="87" t="n">
        <f aca="false">IF(AND($V52&gt;DF$6,$V52&lt;=DG$6),+$U52,0)</f>
        <v>0</v>
      </c>
      <c r="DH52" s="87" t="n">
        <f aca="false">IF(AND($V52&gt;DG$6,$V52&lt;=DH$6),+$U52,0)</f>
        <v>0</v>
      </c>
      <c r="DI52" s="87" t="n">
        <f aca="false">IF(AND($V52&gt;DH$6,$V52&lt;=DI$6),+$U52,0)</f>
        <v>0</v>
      </c>
      <c r="DJ52" s="87" t="n">
        <f aca="false">IF(AND($V52&gt;DI$6,$V52&lt;=DJ$6),+$U52,0)</f>
        <v>0</v>
      </c>
      <c r="DK52" s="87" t="n">
        <f aca="false">IF(AND($V52&gt;DJ$6,$V52&lt;=DK$6),+$U52,0)</f>
        <v>0</v>
      </c>
      <c r="DL52" s="87" t="n">
        <f aca="false">IF(AND($V52&gt;DK$6,$V52&lt;=DL$6),+$U52,0)</f>
        <v>0</v>
      </c>
      <c r="DM52" s="87" t="n">
        <f aca="false">IF(AND($V52&gt;DL$6,$V52&lt;=DM$6),+$U52,0)</f>
        <v>0</v>
      </c>
      <c r="DN52" s="87" t="n">
        <f aca="false">IF(AND($V52&gt;DM$6,$V52&lt;=DN$6),+$U52,0)</f>
        <v>0</v>
      </c>
      <c r="DO52" s="87" t="n">
        <f aca="false">IF(AND($V52&gt;DN$6,$V52&lt;=DO$6),+$U52,0)</f>
        <v>0</v>
      </c>
      <c r="DP52" s="87" t="n">
        <f aca="false">IF(AND($V52&gt;DO$6,$V52&lt;=DP$6),+$U52,0)</f>
        <v>0</v>
      </c>
      <c r="DQ52" s="87" t="n">
        <f aca="false">IF(AND($V52&gt;DP$6,$V52&lt;=DQ$6),+$U52,0)</f>
        <v>0</v>
      </c>
      <c r="DR52" s="87" t="n">
        <f aca="false">IF(AND($V52&gt;DQ$6,$V52&lt;=DR$6),+$U52,0)</f>
        <v>0</v>
      </c>
      <c r="DS52" s="87" t="n">
        <f aca="false">IF(AND($V52&gt;DR$6,$V52&lt;=DS$6),+$U52,0)</f>
        <v>0</v>
      </c>
      <c r="DT52" s="87" t="n">
        <f aca="false">IF(AND($V52&gt;DS$6,$V52&lt;=DT$6),+$U52,0)</f>
        <v>0</v>
      </c>
      <c r="DU52" s="87" t="n">
        <f aca="false">IF(AND($V52&gt;DT$6,$V52&lt;=DU$6),+$U52,0)</f>
        <v>0</v>
      </c>
      <c r="DV52" s="87" t="n">
        <f aca="false">IF(AND($V52&gt;DU$6,$V52&lt;=DV$6),+$U52,0)</f>
        <v>0</v>
      </c>
      <c r="DW52" s="87" t="n">
        <f aca="false">IF(AND($V52&gt;DV$6,$V52&lt;=DW$6),+$U52,0)</f>
        <v>0</v>
      </c>
      <c r="DX52" s="87" t="n">
        <f aca="false">IF(AND($V52&gt;DW$6,$V52&lt;=DX$6),+$U52,0)</f>
        <v>0</v>
      </c>
      <c r="DY52" s="87" t="n">
        <f aca="false">IF(AND($V52&gt;DX$6,$V52&lt;=DY$6),+$U52,0)</f>
        <v>0</v>
      </c>
      <c r="DZ52" s="87" t="n">
        <f aca="false">IF(AND($V52&gt;DY$6,$V52&lt;=DZ$6),+$U52,0)</f>
        <v>0</v>
      </c>
      <c r="EA52" s="87" t="n">
        <f aca="false">IF(AND($V52&gt;DZ$6,$V52&lt;=EA$6),+$U52,0)</f>
        <v>0</v>
      </c>
      <c r="EB52" s="87" t="n">
        <f aca="false">IF(AND($V52&gt;EA$6,$V52&lt;=EB$6),+$U52,0)</f>
        <v>0</v>
      </c>
      <c r="EC52" s="87" t="n">
        <f aca="false">IF(AND($V52&gt;EB$6,$V52&lt;=EC$6),+$U52,0)</f>
        <v>0</v>
      </c>
      <c r="ED52" s="87" t="n">
        <f aca="false">IF(AND($V52&gt;EC$6,$V52&lt;=ED$6),+$U52,0)</f>
        <v>0</v>
      </c>
      <c r="EE52" s="87" t="n">
        <f aca="false">IF(AND($V52&gt;ED$6,$V52&lt;=EE$6),+$U52,0)</f>
        <v>0</v>
      </c>
      <c r="EF52" s="87" t="n">
        <f aca="false">IF(AND($V52&gt;EE$6,$V52&lt;=EF$6),+$U52,0)</f>
        <v>0</v>
      </c>
      <c r="EG52" s="87" t="n">
        <f aca="false">IF(AND($V52&gt;EF$6,$V52&lt;=EG$6),+$U52,0)</f>
        <v>0</v>
      </c>
      <c r="EH52" s="87" t="n">
        <f aca="false">IF(AND($V52&gt;EG$6,$V52&lt;=EH$6),+$U52,0)</f>
        <v>0</v>
      </c>
      <c r="EI52" s="87" t="n">
        <f aca="false">IF(AND($V52&gt;EH$6,$V52&lt;=EI$6),+$U52,0)</f>
        <v>0</v>
      </c>
      <c r="EJ52" s="87" t="n">
        <f aca="false">IF(AND($V52&gt;EI$6,$V52&lt;=EJ$6),+$U52,0)</f>
        <v>0</v>
      </c>
      <c r="EK52" s="87" t="n">
        <f aca="false">IF(AND($V52&gt;EJ$6,$V52&lt;=EK$6),+$U52,0)</f>
        <v>0</v>
      </c>
      <c r="EL52" s="87" t="n">
        <f aca="false">IF(AND($V52&gt;EK$6,$V52&lt;=EL$6),+$U52,0)</f>
        <v>0</v>
      </c>
      <c r="EM52" s="87" t="n">
        <f aca="false">IF(AND($V52&gt;EL$6,$V52&lt;=EN$6),+$U52,0)</f>
        <v>0</v>
      </c>
      <c r="EO52" s="65" t="n">
        <f aca="false">SUM($AI52:$EN52)</f>
        <v>28.280398</v>
      </c>
      <c r="EP52" s="65" t="n">
        <f aca="false">+EO52-U52</f>
        <v>0</v>
      </c>
    </row>
    <row r="53" customFormat="false" ht="12.75" hidden="false" customHeight="false" outlineLevel="0" collapsed="false">
      <c r="A53" s="205" t="n">
        <v>3</v>
      </c>
      <c r="B53" s="97" t="s">
        <v>260</v>
      </c>
      <c r="C53" s="97" t="s">
        <v>256</v>
      </c>
      <c r="D53" s="186" t="s">
        <v>280</v>
      </c>
      <c r="E53" s="38" t="s">
        <v>133</v>
      </c>
      <c r="F53" s="99" t="n">
        <v>37134</v>
      </c>
      <c r="G53" s="38"/>
      <c r="H53" s="38"/>
      <c r="I53" s="100" t="s">
        <v>507</v>
      </c>
      <c r="J53" s="39" t="s">
        <v>511</v>
      </c>
      <c r="K53" s="37" t="s">
        <v>293</v>
      </c>
      <c r="M53" s="39" t="s">
        <v>284</v>
      </c>
      <c r="N53" s="39" t="s">
        <v>293</v>
      </c>
      <c r="O53" s="35" t="s">
        <v>512</v>
      </c>
      <c r="P53" s="127" t="s">
        <v>287</v>
      </c>
      <c r="Q53" s="127"/>
      <c r="R53" s="127" t="s">
        <v>442</v>
      </c>
      <c r="S53" s="206" t="n">
        <v>284.5</v>
      </c>
      <c r="T53" s="127" t="s">
        <v>288</v>
      </c>
      <c r="U53" s="55" t="n">
        <f aca="false">IF($T53="USD",+$S53,VLOOKUP($T53,$T$1:$U$5,2)*$S53)</f>
        <v>284.5</v>
      </c>
      <c r="V53" s="102" t="n">
        <v>37360</v>
      </c>
      <c r="Z53" s="164" t="n">
        <v>35534</v>
      </c>
      <c r="AA53" s="208" t="e">
        <f aca="false">SUM(#REF!)</f>
        <v>#REF!</v>
      </c>
      <c r="AB53" s="174"/>
      <c r="AC53" s="224" t="n">
        <f aca="false">0.5%/5</f>
        <v>0.001</v>
      </c>
      <c r="AD53" s="211" t="e">
        <f aca="false">+AC53+AB53*#REF!+AA53*#REF!</f>
        <v>#REF!</v>
      </c>
      <c r="AE53" s="211"/>
      <c r="AI53" s="87" t="n">
        <f aca="false">IF($V53&gt;AH$6,IF($V53&lt;=AI$6,$U53,0),0)</f>
        <v>0</v>
      </c>
      <c r="AJ53" s="87" t="n">
        <f aca="false">IF(AND($V53&gt;AI$6,$V53&lt;=AJ$6),+$U53,0)</f>
        <v>0</v>
      </c>
      <c r="AK53" s="87" t="n">
        <f aca="false">IF(AND($V53&gt;AJ$6,$V53&lt;=AK$6),+$U53,0)</f>
        <v>284.5</v>
      </c>
      <c r="AL53" s="87" t="n">
        <f aca="false">IF(AND($V53&gt;AK$6,$V53&lt;=AL$6),+$U53,0)</f>
        <v>0</v>
      </c>
      <c r="AM53" s="87" t="n">
        <f aca="false">IF(AND($V53&gt;AL$6,$V53&lt;=AM$6),+$U53,0)</f>
        <v>0</v>
      </c>
      <c r="AN53" s="87" t="n">
        <f aca="false">IF(AND($V53&gt;AM$6,$V53&lt;=AN$6),+$U53,0)</f>
        <v>0</v>
      </c>
      <c r="AO53" s="87" t="n">
        <f aca="false">IF(AND($V53&gt;AN$6,$V53&lt;=AO$6),+$U53,0)</f>
        <v>0</v>
      </c>
      <c r="AP53" s="87" t="n">
        <f aca="false">IF(AND($V53&gt;AO$6,$V53&lt;=AP$6),+$U53,0)</f>
        <v>0</v>
      </c>
      <c r="AQ53" s="87" t="n">
        <f aca="false">IF(AND($V53&gt;AP$6,$V53&lt;=AQ$6),+$U53,0)</f>
        <v>0</v>
      </c>
      <c r="AR53" s="87" t="n">
        <f aca="false">IF(AND($V53&gt;AQ$6,$V53&lt;=AR$6),+$U53,0)</f>
        <v>0</v>
      </c>
      <c r="AS53" s="87" t="n">
        <f aca="false">IF(AND($V53&gt;AR$6,$V53&lt;=AS$6),+$U53,0)</f>
        <v>0</v>
      </c>
      <c r="AT53" s="87" t="n">
        <f aca="false">IF(AND($V53&gt;AS$6,$V53&lt;=AT$6),+$U53,0)</f>
        <v>0</v>
      </c>
      <c r="AU53" s="87" t="n">
        <f aca="false">IF(AND($V53&gt;AT$6,$V53&lt;=AU$6),+$U53,0)</f>
        <v>0</v>
      </c>
      <c r="AV53" s="87" t="n">
        <f aca="false">IF(AND($V53&gt;AU$6,$V53&lt;=AV$6),+$U53,0)</f>
        <v>0</v>
      </c>
      <c r="AW53" s="87" t="n">
        <f aca="false">IF(AND($V53&gt;AV$6,$V53&lt;=AW$6),+$U53,0)</f>
        <v>0</v>
      </c>
      <c r="AX53" s="87" t="n">
        <f aca="false">IF(AND($V53&gt;AW$6,$V53&lt;=AX$6),+$U53,0)</f>
        <v>0</v>
      </c>
      <c r="AY53" s="87" t="n">
        <f aca="false">IF(AND($V53&gt;AX$6,$V53&lt;=AY$6),+$U53,0)</f>
        <v>0</v>
      </c>
      <c r="AZ53" s="87" t="n">
        <f aca="false">IF(AND($V53&gt;AY$6,$V53&lt;=AZ$6),+$U53,0)</f>
        <v>0</v>
      </c>
      <c r="BA53" s="87" t="n">
        <f aca="false">IF(AND($V53&gt;AZ$6,$V53&lt;=BA$6),+$U53,0)</f>
        <v>0</v>
      </c>
      <c r="BB53" s="87" t="n">
        <f aca="false">IF(AND($V53&gt;BA$6,$V53&lt;=BB$6),+$U53,0)</f>
        <v>0</v>
      </c>
      <c r="BC53" s="87" t="n">
        <f aca="false">IF(AND($V53&gt;BB$6,$V53&lt;=BC$6),+$U53,0)</f>
        <v>0</v>
      </c>
      <c r="BD53" s="87" t="n">
        <f aca="false">IF(AND($V53&gt;BC$6,$V53&lt;=BD$6),+$U53,0)</f>
        <v>0</v>
      </c>
      <c r="BE53" s="87" t="n">
        <f aca="false">IF(AND($V53&gt;BD$6,$V53&lt;=BE$6),+$U53,0)</f>
        <v>0</v>
      </c>
      <c r="BF53" s="87" t="n">
        <f aca="false">IF(AND($V53&gt;BE$6,$V53&lt;=BF$6),+$U53,0)</f>
        <v>0</v>
      </c>
      <c r="BG53" s="87" t="n">
        <f aca="false">IF(AND($V53&gt;BF$6,$V53&lt;=BG$6),+$U53,0)</f>
        <v>0</v>
      </c>
      <c r="BH53" s="87" t="n">
        <f aca="false">IF(AND($V53&gt;BG$6,$V53&lt;=BH$6),+$U53,0)</f>
        <v>0</v>
      </c>
      <c r="BI53" s="87" t="n">
        <f aca="false">IF(AND($V53&gt;BH$6,$V53&lt;=BI$6),+$U53,0)</f>
        <v>0</v>
      </c>
      <c r="BJ53" s="87" t="n">
        <f aca="false">IF(AND($V53&gt;BI$6,$V53&lt;=BJ$6),+$U53,0)</f>
        <v>0</v>
      </c>
      <c r="BK53" s="87" t="n">
        <f aca="false">IF(AND($V53&gt;BJ$6,$V53&lt;=BK$6),+$U53,0)</f>
        <v>0</v>
      </c>
      <c r="BL53" s="87" t="n">
        <f aca="false">IF(AND($V53&gt;BK$6,$V53&lt;=BL$6),+$U53,0)</f>
        <v>0</v>
      </c>
      <c r="BM53" s="87" t="n">
        <f aca="false">IF(AND($V53&gt;BL$6,$V53&lt;=BM$6),+$U53,0)</f>
        <v>0</v>
      </c>
      <c r="BN53" s="87" t="n">
        <f aca="false">IF(AND($V53&gt;BM$6,$V53&lt;=BN$6),+$U53,0)</f>
        <v>0</v>
      </c>
      <c r="BO53" s="87" t="n">
        <f aca="false">IF(AND($V53&gt;BN$6,$V53&lt;=BO$6),+$U53,0)</f>
        <v>0</v>
      </c>
      <c r="BP53" s="87" t="n">
        <f aca="false">IF(AND($V53&gt;BO$6,$V53&lt;=BP$6),+$U53,0)</f>
        <v>0</v>
      </c>
      <c r="BQ53" s="87" t="n">
        <f aca="false">IF(AND($V53&gt;BP$6,$V53&lt;=BQ$6),+$U53,0)</f>
        <v>0</v>
      </c>
      <c r="BR53" s="87" t="n">
        <f aca="false">IF(AND($V53&gt;BQ$6,$V53&lt;=BR$6),+$U53,0)</f>
        <v>0</v>
      </c>
      <c r="BS53" s="87" t="n">
        <f aca="false">IF(AND($V53&gt;BR$6,$V53&lt;=BS$6),+$U53,0)</f>
        <v>0</v>
      </c>
      <c r="BT53" s="87" t="n">
        <f aca="false">IF(AND($V53&gt;BS$6,$V53&lt;=BT$6),+$U53,0)</f>
        <v>0</v>
      </c>
      <c r="BU53" s="87" t="n">
        <f aca="false">IF(AND($V53&gt;BT$6,$V53&lt;=BU$6),+$U53,0)</f>
        <v>0</v>
      </c>
      <c r="BV53" s="87" t="n">
        <f aca="false">IF(AND($V53&gt;BU$6,$V53&lt;=BV$6),+$U53,0)</f>
        <v>0</v>
      </c>
      <c r="BW53" s="87" t="n">
        <f aca="false">IF(AND($V53&gt;BV$6,$V53&lt;=BW$6),+$U53,0)</f>
        <v>0</v>
      </c>
      <c r="BX53" s="87" t="n">
        <f aca="false">IF(AND($V53&gt;BW$6,$V53&lt;=BX$6),+$U53,0)</f>
        <v>0</v>
      </c>
      <c r="BY53" s="87" t="n">
        <f aca="false">IF(AND($V53&gt;BX$6,$V53&lt;=BY$6),+$U53,0)</f>
        <v>0</v>
      </c>
      <c r="BZ53" s="87" t="n">
        <f aca="false">IF(AND($V53&gt;BY$6,$V53&lt;=BZ$6),+$U53,0)</f>
        <v>0</v>
      </c>
      <c r="CA53" s="87" t="n">
        <f aca="false">IF(AND($V53&gt;BZ$6,$V53&lt;=CA$6),+$U53,0)</f>
        <v>0</v>
      </c>
      <c r="CB53" s="87" t="n">
        <f aca="false">IF(AND($V53&gt;CA$6,$V53&lt;=CB$6),+$U53,0)</f>
        <v>0</v>
      </c>
      <c r="CC53" s="87" t="n">
        <f aca="false">IF(AND($V53&gt;CB$6,$V53&lt;=CC$6),+$U53,0)</f>
        <v>0</v>
      </c>
      <c r="CD53" s="87" t="n">
        <f aca="false">IF(AND($V53&gt;CC$6,$V53&lt;=CD$6),+$U53,0)</f>
        <v>0</v>
      </c>
      <c r="CE53" s="87" t="n">
        <f aca="false">IF(AND($V53&gt;CD$6,$V53&lt;=CE$6),+$U53,0)</f>
        <v>0</v>
      </c>
      <c r="CF53" s="87" t="n">
        <f aca="false">IF(AND($V53&gt;CE$6,$V53&lt;=CF$6),+$U53,0)</f>
        <v>0</v>
      </c>
      <c r="CG53" s="87" t="n">
        <f aca="false">IF(AND($V53&gt;CF$6,$V53&lt;=CG$6),+$U53,0)</f>
        <v>0</v>
      </c>
      <c r="CH53" s="87" t="n">
        <f aca="false">IF(AND($V53&gt;CG$6,$V53&lt;=CH$6),+$U53,0)</f>
        <v>0</v>
      </c>
      <c r="CI53" s="87" t="n">
        <f aca="false">IF(AND($V53&gt;CH$6,$V53&lt;=CI$6),+$U53,0)</f>
        <v>0</v>
      </c>
      <c r="CJ53" s="87" t="n">
        <f aca="false">IF(AND($V53&gt;CI$6,$V53&lt;=CJ$6),+$U53,0)</f>
        <v>0</v>
      </c>
      <c r="CK53" s="87" t="n">
        <f aca="false">IF(AND($V53&gt;CJ$6,$V53&lt;=CK$6),+$U53,0)</f>
        <v>0</v>
      </c>
      <c r="CL53" s="87" t="n">
        <f aca="false">IF(AND($V53&gt;CK$6,$V53&lt;=CL$6),+$U53,0)</f>
        <v>0</v>
      </c>
      <c r="CM53" s="87" t="n">
        <f aca="false">IF(AND($V53&gt;CL$6,$V53&lt;=CM$6),+$U53,0)</f>
        <v>0</v>
      </c>
      <c r="CN53" s="87" t="n">
        <f aca="false">IF(AND($V53&gt;CM$6,$V53&lt;=CN$6),+$U53,0)</f>
        <v>0</v>
      </c>
      <c r="CO53" s="87" t="n">
        <f aca="false">IF(AND($V53&gt;CN$6,$V53&lt;=CO$6),+$U53,0)</f>
        <v>0</v>
      </c>
      <c r="CP53" s="87" t="n">
        <f aca="false">IF(AND($V53&gt;CO$6,$V53&lt;=CP$6),+$U53,0)</f>
        <v>0</v>
      </c>
      <c r="CQ53" s="87" t="n">
        <f aca="false">IF(AND($V53&gt;CP$6,$V53&lt;=CQ$6),+$U53,0)</f>
        <v>0</v>
      </c>
      <c r="CR53" s="87" t="n">
        <f aca="false">IF(AND($V53&gt;CQ$6,$V53&lt;=CR$6),+$U53,0)</f>
        <v>0</v>
      </c>
      <c r="CS53" s="87" t="n">
        <f aca="false">IF(AND($V53&gt;CR$6,$V53&lt;=CS$6),+$U53,0)</f>
        <v>0</v>
      </c>
      <c r="CT53" s="87" t="n">
        <f aca="false">IF(AND($V53&gt;CS$6,$V53&lt;=CT$6),+$U53,0)</f>
        <v>0</v>
      </c>
      <c r="CU53" s="87" t="n">
        <f aca="false">IF(AND($V53&gt;CT$6,$V53&lt;=CU$6),+$U53,0)</f>
        <v>0</v>
      </c>
      <c r="CV53" s="87" t="n">
        <f aca="false">IF(AND($V53&gt;CU$6,$V53&lt;=CV$6),+$U53,0)</f>
        <v>0</v>
      </c>
      <c r="CW53" s="87" t="n">
        <f aca="false">IF(AND($V53&gt;CV$6,$V53&lt;=CW$6),+$U53,0)</f>
        <v>0</v>
      </c>
      <c r="CX53" s="87" t="n">
        <f aca="false">IF(AND($V53&gt;CW$6,$V53&lt;=CX$6),+$U53,0)</f>
        <v>0</v>
      </c>
      <c r="CY53" s="87" t="n">
        <f aca="false">IF(AND($V53&gt;CX$6,$V53&lt;=CY$6),+$U53,0)</f>
        <v>0</v>
      </c>
      <c r="CZ53" s="87" t="n">
        <f aca="false">IF(AND($V53&gt;CY$6,$V53&lt;=CZ$6),+$U53,0)</f>
        <v>0</v>
      </c>
      <c r="DA53" s="87" t="n">
        <f aca="false">IF(AND($V53&gt;CZ$6,$V53&lt;=DA$6),+$U53,0)</f>
        <v>0</v>
      </c>
      <c r="DB53" s="87" t="n">
        <f aca="false">IF(AND($V53&gt;DA$6,$V53&lt;=DB$6),+$U53,0)</f>
        <v>0</v>
      </c>
      <c r="DC53" s="87" t="n">
        <f aca="false">IF(AND($V53&gt;DB$6,$V53&lt;=DC$6),+$U53,0)</f>
        <v>0</v>
      </c>
      <c r="DD53" s="87" t="n">
        <f aca="false">IF(AND($V53&gt;DC$6,$V53&lt;=DD$6),+$U53,0)</f>
        <v>0</v>
      </c>
      <c r="DE53" s="87" t="n">
        <f aca="false">IF(AND($V53&gt;DD$6,$V53&lt;=DE$6),+$U53,0)</f>
        <v>0</v>
      </c>
      <c r="DF53" s="87" t="n">
        <f aca="false">IF(AND($V53&gt;DE$6,$V53&lt;=DF$6),+$U53,0)</f>
        <v>0</v>
      </c>
      <c r="DG53" s="87" t="n">
        <f aca="false">IF(AND($V53&gt;DF$6,$V53&lt;=DG$6),+$U53,0)</f>
        <v>0</v>
      </c>
      <c r="DH53" s="87" t="n">
        <f aca="false">IF(AND($V53&gt;DG$6,$V53&lt;=DH$6),+$U53,0)</f>
        <v>0</v>
      </c>
      <c r="DI53" s="87" t="n">
        <f aca="false">IF(AND($V53&gt;DH$6,$V53&lt;=DI$6),+$U53,0)</f>
        <v>0</v>
      </c>
      <c r="DJ53" s="87" t="n">
        <f aca="false">IF(AND($V53&gt;DI$6,$V53&lt;=DJ$6),+$U53,0)</f>
        <v>0</v>
      </c>
      <c r="DK53" s="87" t="n">
        <f aca="false">IF(AND($V53&gt;DJ$6,$V53&lt;=DK$6),+$U53,0)</f>
        <v>0</v>
      </c>
      <c r="DL53" s="87" t="n">
        <f aca="false">IF(AND($V53&gt;DK$6,$V53&lt;=DL$6),+$U53,0)</f>
        <v>0</v>
      </c>
      <c r="DM53" s="87" t="n">
        <f aca="false">IF(AND($V53&gt;DL$6,$V53&lt;=DM$6),+$U53,0)</f>
        <v>0</v>
      </c>
      <c r="DN53" s="87" t="n">
        <f aca="false">IF(AND($V53&gt;DM$6,$V53&lt;=DN$6),+$U53,0)</f>
        <v>0</v>
      </c>
      <c r="DO53" s="87" t="n">
        <f aca="false">IF(AND($V53&gt;DN$6,$V53&lt;=DO$6),+$U53,0)</f>
        <v>0</v>
      </c>
      <c r="DP53" s="87" t="n">
        <f aca="false">IF(AND($V53&gt;DO$6,$V53&lt;=DP$6),+$U53,0)</f>
        <v>0</v>
      </c>
      <c r="DQ53" s="87" t="n">
        <f aca="false">IF(AND($V53&gt;DP$6,$V53&lt;=DQ$6),+$U53,0)</f>
        <v>0</v>
      </c>
      <c r="DR53" s="87" t="n">
        <f aca="false">IF(AND($V53&gt;DQ$6,$V53&lt;=DR$6),+$U53,0)</f>
        <v>0</v>
      </c>
      <c r="DS53" s="87" t="n">
        <f aca="false">IF(AND($V53&gt;DR$6,$V53&lt;=DS$6),+$U53,0)</f>
        <v>0</v>
      </c>
      <c r="DT53" s="87" t="n">
        <f aca="false">IF(AND($V53&gt;DS$6,$V53&lt;=DT$6),+$U53,0)</f>
        <v>0</v>
      </c>
      <c r="DU53" s="87" t="n">
        <f aca="false">IF(AND($V53&gt;DT$6,$V53&lt;=DU$6),+$U53,0)</f>
        <v>0</v>
      </c>
      <c r="DV53" s="87" t="n">
        <f aca="false">IF(AND($V53&gt;DU$6,$V53&lt;=DV$6),+$U53,0)</f>
        <v>0</v>
      </c>
      <c r="DW53" s="87" t="n">
        <f aca="false">IF(AND($V53&gt;DV$6,$V53&lt;=DW$6),+$U53,0)</f>
        <v>0</v>
      </c>
      <c r="DX53" s="87" t="n">
        <f aca="false">IF(AND($V53&gt;DW$6,$V53&lt;=DX$6),+$U53,0)</f>
        <v>0</v>
      </c>
      <c r="DY53" s="87" t="n">
        <f aca="false">IF(AND($V53&gt;DX$6,$V53&lt;=DY$6),+$U53,0)</f>
        <v>0</v>
      </c>
      <c r="DZ53" s="87" t="n">
        <f aca="false">IF(AND($V53&gt;DY$6,$V53&lt;=DZ$6),+$U53,0)</f>
        <v>0</v>
      </c>
      <c r="EA53" s="87" t="n">
        <f aca="false">IF(AND($V53&gt;DZ$6,$V53&lt;=EA$6),+$U53,0)</f>
        <v>0</v>
      </c>
      <c r="EB53" s="87" t="n">
        <f aca="false">IF(AND($V53&gt;EA$6,$V53&lt;=EB$6),+$U53,0)</f>
        <v>0</v>
      </c>
      <c r="EC53" s="87" t="n">
        <f aca="false">IF(AND($V53&gt;EB$6,$V53&lt;=EC$6),+$U53,0)</f>
        <v>0</v>
      </c>
      <c r="ED53" s="87" t="n">
        <f aca="false">IF(AND($V53&gt;EC$6,$V53&lt;=ED$6),+$U53,0)</f>
        <v>0</v>
      </c>
      <c r="EE53" s="87" t="n">
        <f aca="false">IF(AND($V53&gt;ED$6,$V53&lt;=EE$6),+$U53,0)</f>
        <v>0</v>
      </c>
      <c r="EF53" s="87" t="n">
        <f aca="false">IF(AND($V53&gt;EE$6,$V53&lt;=EF$6),+$U53,0)</f>
        <v>0</v>
      </c>
      <c r="EG53" s="87" t="n">
        <f aca="false">IF(AND($V53&gt;EF$6,$V53&lt;=EG$6),+$U53,0)</f>
        <v>0</v>
      </c>
      <c r="EH53" s="87" t="n">
        <f aca="false">IF(AND($V53&gt;EG$6,$V53&lt;=EH$6),+$U53,0)</f>
        <v>0</v>
      </c>
      <c r="EI53" s="87" t="n">
        <f aca="false">IF(AND($V53&gt;EH$6,$V53&lt;=EI$6),+$U53,0)</f>
        <v>0</v>
      </c>
      <c r="EJ53" s="87" t="n">
        <f aca="false">IF(AND($V53&gt;EI$6,$V53&lt;=EJ$6),+$U53,0)</f>
        <v>0</v>
      </c>
      <c r="EK53" s="87" t="n">
        <f aca="false">IF(AND($V53&gt;EJ$6,$V53&lt;=EK$6),+$U53,0)</f>
        <v>0</v>
      </c>
      <c r="EL53" s="87" t="n">
        <f aca="false">IF(AND($V53&gt;EK$6,$V53&lt;=EL$6),+$U53,0)</f>
        <v>0</v>
      </c>
      <c r="EM53" s="87" t="n">
        <f aca="false">IF(AND($V53&gt;EL$6,$V53&lt;=EN$6),+$U53,0)</f>
        <v>0</v>
      </c>
      <c r="EO53" s="65" t="n">
        <f aca="false">SUM($AI53:$EN53)</f>
        <v>284.5</v>
      </c>
      <c r="EP53" s="65" t="n">
        <f aca="false">+EO53-U53</f>
        <v>0</v>
      </c>
    </row>
    <row r="54" customFormat="false" ht="12.75" hidden="false" customHeight="false" outlineLevel="0" collapsed="false">
      <c r="A54" s="53" t="n">
        <v>3</v>
      </c>
      <c r="B54" s="97" t="s">
        <v>260</v>
      </c>
      <c r="C54" s="97" t="s">
        <v>256</v>
      </c>
      <c r="D54" s="186" t="s">
        <v>280</v>
      </c>
      <c r="E54" s="38" t="s">
        <v>133</v>
      </c>
      <c r="F54" s="99" t="n">
        <v>37134</v>
      </c>
      <c r="G54" s="38"/>
      <c r="H54" s="38"/>
      <c r="I54" s="100" t="s">
        <v>507</v>
      </c>
      <c r="J54" s="39" t="s">
        <v>513</v>
      </c>
      <c r="K54" s="37" t="s">
        <v>514</v>
      </c>
      <c r="M54" s="39" t="s">
        <v>284</v>
      </c>
      <c r="N54" s="39" t="s">
        <v>514</v>
      </c>
      <c r="O54" s="35"/>
      <c r="P54" s="127"/>
      <c r="Q54" s="127"/>
      <c r="R54" s="127"/>
      <c r="S54" s="206" t="n">
        <v>56.831309</v>
      </c>
      <c r="T54" s="127" t="s">
        <v>288</v>
      </c>
      <c r="U54" s="55" t="n">
        <f aca="false">IF($T54="USD",+$S54,VLOOKUP($T54,$T$1:$U$5,2)*$S54)</f>
        <v>56.831309</v>
      </c>
      <c r="V54" s="102" t="n">
        <v>37342</v>
      </c>
      <c r="AA54" s="219"/>
      <c r="AB54" s="174"/>
      <c r="AC54" s="224"/>
      <c r="AD54" s="211"/>
      <c r="AE54" s="211"/>
      <c r="AI54" s="118" t="n">
        <v>5.998884</v>
      </c>
      <c r="AJ54" s="118" t="n">
        <f aca="false">IF(AND($V54&gt;AI$6,$V54&lt;=AJ$6),+$U54,0)</f>
        <v>56.831309</v>
      </c>
      <c r="AK54" s="118" t="n">
        <f aca="false">IF(AND($V54&gt;AJ$6,$V54&lt;=AK$6),+$U54,0)</f>
        <v>0</v>
      </c>
      <c r="AL54" s="118" t="n">
        <f aca="false">IF(AND($V54&gt;AK$6,$V54&lt;=AL$6),+$U54,0)</f>
        <v>0</v>
      </c>
      <c r="AM54" s="118"/>
      <c r="AN54" s="118" t="n">
        <f aca="false">IF(AND($V54&gt;AM$6,$V54&lt;=AN$6),+$U54,0)</f>
        <v>0</v>
      </c>
      <c r="AO54" s="118" t="n">
        <f aca="false">IF(AND($V54&gt;AN$6,$V54&lt;=AO$6),+$U54,0)</f>
        <v>0</v>
      </c>
      <c r="AP54" s="118" t="n">
        <f aca="false">IF(AND($V54&gt;AO$6,$V54&lt;=AP$6),+$U54,0)</f>
        <v>0</v>
      </c>
      <c r="AQ54" s="118"/>
      <c r="AR54" s="118" t="n">
        <f aca="false">IF(AND($V54&gt;AQ$6,$V54&lt;=AR$6),+$U54,0)</f>
        <v>0</v>
      </c>
      <c r="AS54" s="118" t="n">
        <f aca="false">IF(AND($V54&gt;AR$6,$V54&lt;=AS$6),+$U54,0)</f>
        <v>0</v>
      </c>
      <c r="AT54" s="118" t="n">
        <f aca="false">IF(AND($V54&gt;AS$6,$V54&lt;=AT$6),+$U54,0)</f>
        <v>0</v>
      </c>
      <c r="AU54" s="118"/>
      <c r="AV54" s="118" t="n">
        <f aca="false">IF(AND($V54&gt;AU$6,$V54&lt;=AV$6),+$U54,0)</f>
        <v>0</v>
      </c>
      <c r="AW54" s="118" t="n">
        <f aca="false">IF(AND($V54&gt;AV$6,$V54&lt;=AW$6),+$U54,0)</f>
        <v>0</v>
      </c>
      <c r="AX54" s="118" t="n">
        <f aca="false">IF(AND($V54&gt;AW$6,$V54&lt;=AX$6),+$U54,0)</f>
        <v>0</v>
      </c>
      <c r="AY54" s="118"/>
      <c r="AZ54" s="118" t="n">
        <f aca="false">IF(AND($V54&gt;AY$6,$V54&lt;=AZ$6),+$U54,0)</f>
        <v>0</v>
      </c>
      <c r="BA54" s="118" t="n">
        <f aca="false">IF(AND($V54&gt;AZ$6,$V54&lt;=BA$6),+$U54,0)</f>
        <v>0</v>
      </c>
      <c r="BB54" s="118" t="n">
        <f aca="false">IF(AND($V54&gt;BA$6,$V54&lt;=BB$6),+$U54,0)</f>
        <v>0</v>
      </c>
      <c r="BC54" s="118" t="n">
        <f aca="false">IF(AND($V54&gt;BB$6,$V54&lt;=BC$6),+$U54,0)</f>
        <v>0</v>
      </c>
      <c r="BD54" s="118" t="n">
        <f aca="false">IF(AND($V54&gt;BC$6,$V54&lt;=BD$6),+$U54,0)</f>
        <v>0</v>
      </c>
      <c r="BE54" s="118" t="n">
        <f aca="false">IF(AND($V54&gt;BD$6,$V54&lt;=BE$6),+$U54,0)</f>
        <v>0</v>
      </c>
      <c r="BF54" s="118" t="n">
        <f aca="false">IF(AND($V54&gt;BE$6,$V54&lt;=BF$6),+$U54,0)</f>
        <v>0</v>
      </c>
      <c r="BG54" s="118" t="n">
        <f aca="false">IF(AND($V54&gt;BF$6,$V54&lt;=BG$6),+$U54,0)</f>
        <v>0</v>
      </c>
      <c r="BH54" s="118" t="n">
        <f aca="false">IF(AND($V54&gt;BG$6,$V54&lt;=BH$6),+$U54,0)</f>
        <v>0</v>
      </c>
      <c r="BI54" s="118" t="n">
        <f aca="false">IF(AND($V54&gt;BH$6,$V54&lt;=BI$6),+$U54,0)</f>
        <v>0</v>
      </c>
      <c r="BJ54" s="118" t="n">
        <f aca="false">IF(AND($V54&gt;BI$6,$V54&lt;=BJ$6),+$U54,0)</f>
        <v>0</v>
      </c>
      <c r="BK54" s="118" t="n">
        <f aca="false">IF(AND($V54&gt;BJ$6,$V54&lt;=BK$6),+$U54,0)</f>
        <v>0</v>
      </c>
      <c r="BL54" s="118" t="n">
        <f aca="false">IF(AND($V54&gt;BK$6,$V54&lt;=BL$6),+$U54,0)</f>
        <v>0</v>
      </c>
      <c r="BM54" s="118" t="n">
        <f aca="false">IF(AND($V54&gt;BL$6,$V54&lt;=BM$6),+$U54,0)</f>
        <v>0</v>
      </c>
      <c r="BN54" s="118" t="n">
        <f aca="false">IF(AND($V54&gt;BM$6,$V54&lt;=BN$6),+$U54,0)</f>
        <v>0</v>
      </c>
      <c r="BO54" s="118" t="n">
        <f aca="false">IF(AND($V54&gt;BN$6,$V54&lt;=BO$6),+$U54,0)</f>
        <v>0</v>
      </c>
      <c r="BP54" s="118" t="n">
        <f aca="false">IF(AND($V54&gt;BO$6,$V54&lt;=BP$6),+$U54,0)</f>
        <v>0</v>
      </c>
      <c r="BQ54" s="118" t="n">
        <f aca="false">IF(AND($V54&gt;BP$6,$V54&lt;=BQ$6),+$U54,0)</f>
        <v>0</v>
      </c>
      <c r="BR54" s="118" t="n">
        <f aca="false">IF(AND($V54&gt;BQ$6,$V54&lt;=BR$6),+$U54,0)</f>
        <v>0</v>
      </c>
      <c r="BS54" s="118" t="n">
        <f aca="false">IF(AND($V54&gt;BR$6,$V54&lt;=BS$6),+$U54,0)</f>
        <v>0</v>
      </c>
      <c r="BT54" s="118" t="n">
        <f aca="false">IF(AND($V54&gt;BS$6,$V54&lt;=BT$6),+$U54,0)</f>
        <v>0</v>
      </c>
      <c r="BU54" s="118" t="n">
        <f aca="false">IF(AND($V54&gt;BT$6,$V54&lt;=BU$6),+$U54,0)</f>
        <v>0</v>
      </c>
      <c r="BV54" s="118" t="n">
        <f aca="false">IF(AND($V54&gt;BU$6,$V54&lt;=BV$6),+$U54,0)</f>
        <v>0</v>
      </c>
      <c r="BW54" s="118" t="n">
        <f aca="false">IF(AND($V54&gt;BV$6,$V54&lt;=BW$6),+$U54,0)</f>
        <v>0</v>
      </c>
      <c r="BX54" s="118" t="n">
        <f aca="false">IF(AND($V54&gt;BW$6,$V54&lt;=BX$6),+$U54,0)</f>
        <v>0</v>
      </c>
      <c r="BY54" s="118" t="n">
        <f aca="false">IF(AND($V54&gt;BX$6,$V54&lt;=BY$6),+$U54,0)</f>
        <v>0</v>
      </c>
      <c r="BZ54" s="118" t="n">
        <f aca="false">IF(AND($V54&gt;BY$6,$V54&lt;=BZ$6),+$U54,0)</f>
        <v>0</v>
      </c>
      <c r="CA54" s="118" t="n">
        <f aca="false">IF(AND($V54&gt;BZ$6,$V54&lt;=CA$6),+$U54,0)</f>
        <v>0</v>
      </c>
      <c r="CB54" s="118" t="n">
        <f aca="false">IF(AND($V54&gt;CA$6,$V54&lt;=CB$6),+$U54,0)</f>
        <v>0</v>
      </c>
      <c r="CC54" s="118" t="n">
        <f aca="false">IF(AND($V54&gt;CB$6,$V54&lt;=CC$6),+$U54,0)</f>
        <v>0</v>
      </c>
      <c r="CD54" s="118" t="n">
        <f aca="false">IF(AND($V54&gt;CC$6,$V54&lt;=CD$6),+$U54,0)</f>
        <v>0</v>
      </c>
      <c r="CE54" s="118" t="n">
        <f aca="false">IF(AND($V54&gt;CD$6,$V54&lt;=CE$6),+$U54,0)</f>
        <v>0</v>
      </c>
      <c r="CF54" s="118" t="n">
        <f aca="false">IF(AND($V54&gt;CE$6,$V54&lt;=CF$6),+$U54,0)</f>
        <v>0</v>
      </c>
      <c r="CG54" s="118" t="n">
        <f aca="false">IF(AND($V54&gt;CF$6,$V54&lt;=CG$6),+$U54,0)</f>
        <v>0</v>
      </c>
      <c r="CH54" s="118" t="n">
        <f aca="false">IF(AND($V54&gt;CG$6,$V54&lt;=CH$6),+$U54,0)</f>
        <v>0</v>
      </c>
      <c r="CI54" s="118" t="n">
        <f aca="false">IF(AND($V54&gt;CH$6,$V54&lt;=CI$6),+$U54,0)</f>
        <v>0</v>
      </c>
      <c r="CJ54" s="118" t="n">
        <f aca="false">IF(AND($V54&gt;CI$6,$V54&lt;=CJ$6),+$U54,0)</f>
        <v>0</v>
      </c>
      <c r="CK54" s="118" t="n">
        <f aca="false">IF(AND($V54&gt;CJ$6,$V54&lt;=CK$6),+$U54,0)</f>
        <v>0</v>
      </c>
      <c r="CL54" s="118" t="n">
        <f aca="false">IF(AND($V54&gt;CK$6,$V54&lt;=CL$6),+$U54,0)</f>
        <v>0</v>
      </c>
      <c r="CM54" s="118" t="n">
        <f aca="false">IF(AND($V54&gt;CL$6,$V54&lt;=CM$6),+$U54,0)</f>
        <v>0</v>
      </c>
      <c r="CN54" s="118" t="n">
        <f aca="false">IF(AND($V54&gt;CM$6,$V54&lt;=CN$6),+$U54,0)</f>
        <v>0</v>
      </c>
      <c r="CO54" s="118" t="n">
        <f aca="false">IF(AND($V54&gt;CN$6,$V54&lt;=CO$6),+$U54,0)</f>
        <v>0</v>
      </c>
      <c r="CP54" s="118" t="n">
        <f aca="false">IF(AND($V54&gt;CO$6,$V54&lt;=CP$6),+$U54,0)</f>
        <v>0</v>
      </c>
      <c r="CQ54" s="118" t="n">
        <f aca="false">IF(AND($V54&gt;CP$6,$V54&lt;=CQ$6),+$U54,0)</f>
        <v>0</v>
      </c>
      <c r="CR54" s="118" t="n">
        <f aca="false">IF(AND($V54&gt;CQ$6,$V54&lt;=CR$6),+$U54,0)</f>
        <v>0</v>
      </c>
      <c r="CS54" s="118" t="n">
        <f aca="false">IF(AND($V54&gt;CR$6,$V54&lt;=CS$6),+$U54,0)</f>
        <v>0</v>
      </c>
      <c r="CT54" s="118" t="n">
        <f aca="false">IF(AND($V54&gt;CS$6,$V54&lt;=CT$6),+$U54,0)</f>
        <v>0</v>
      </c>
      <c r="CU54" s="118" t="n">
        <f aca="false">IF(AND($V54&gt;CT$6,$V54&lt;=CU$6),+$U54,0)</f>
        <v>0</v>
      </c>
      <c r="CV54" s="118" t="n">
        <f aca="false">IF(AND($V54&gt;CU$6,$V54&lt;=CV$6),+$U54,0)</f>
        <v>0</v>
      </c>
      <c r="CW54" s="118" t="n">
        <f aca="false">IF(AND($V54&gt;CV$6,$V54&lt;=CW$6),+$U54,0)</f>
        <v>0</v>
      </c>
      <c r="CX54" s="118" t="n">
        <f aca="false">IF(AND($V54&gt;CW$6,$V54&lt;=CX$6),+$U54,0)</f>
        <v>0</v>
      </c>
      <c r="CY54" s="118" t="n">
        <f aca="false">IF(AND($V54&gt;CX$6,$V54&lt;=CY$6),+$U54,0)</f>
        <v>0</v>
      </c>
      <c r="CZ54" s="118" t="n">
        <f aca="false">IF(AND($V54&gt;CY$6,$V54&lt;=CZ$6),+$U54,0)</f>
        <v>0</v>
      </c>
      <c r="DA54" s="118" t="n">
        <f aca="false">IF(AND($V54&gt;CZ$6,$V54&lt;=DA$6),+$U54,0)</f>
        <v>0</v>
      </c>
      <c r="DB54" s="118" t="n">
        <f aca="false">IF(AND($V54&gt;DA$6,$V54&lt;=DB$6),+$U54,0)</f>
        <v>0</v>
      </c>
      <c r="DC54" s="118" t="n">
        <f aca="false">IF(AND($V54&gt;DB$6,$V54&lt;=DC$6),+$U54,0)</f>
        <v>0</v>
      </c>
      <c r="DD54" s="118" t="n">
        <f aca="false">IF(AND($V54&gt;DC$6,$V54&lt;=DD$6),+$U54,0)</f>
        <v>0</v>
      </c>
      <c r="DE54" s="118" t="n">
        <f aca="false">IF(AND($V54&gt;DD$6,$V54&lt;=DE$6),+$U54,0)</f>
        <v>0</v>
      </c>
      <c r="DF54" s="118" t="n">
        <f aca="false">IF(AND($V54&gt;DE$6,$V54&lt;=DF$6),+$U54,0)</f>
        <v>0</v>
      </c>
      <c r="DG54" s="118" t="n">
        <f aca="false">IF(AND($V54&gt;DF$6,$V54&lt;=DG$6),+$U54,0)</f>
        <v>0</v>
      </c>
      <c r="DH54" s="118" t="n">
        <f aca="false">IF(AND($V54&gt;DG$6,$V54&lt;=DH$6),+$U54,0)</f>
        <v>0</v>
      </c>
      <c r="DI54" s="118" t="n">
        <f aca="false">IF(AND($V54&gt;DH$6,$V54&lt;=DI$6),+$U54,0)</f>
        <v>0</v>
      </c>
      <c r="DJ54" s="118" t="n">
        <f aca="false">IF(AND($V54&gt;DI$6,$V54&lt;=DJ$6),+$U54,0)</f>
        <v>0</v>
      </c>
      <c r="DK54" s="118" t="n">
        <f aca="false">IF(AND($V54&gt;DJ$6,$V54&lt;=DK$6),+$U54,0)</f>
        <v>0</v>
      </c>
      <c r="DL54" s="118" t="n">
        <f aca="false">IF(AND($V54&gt;DK$6,$V54&lt;=DL$6),+$U54,0)</f>
        <v>0</v>
      </c>
      <c r="DM54" s="118" t="n">
        <f aca="false">IF(AND($V54&gt;DL$6,$V54&lt;=DM$6),+$U54,0)</f>
        <v>0</v>
      </c>
      <c r="DN54" s="118" t="n">
        <f aca="false">IF(AND($V54&gt;DM$6,$V54&lt;=DN$6),+$U54,0)</f>
        <v>0</v>
      </c>
      <c r="DO54" s="118" t="n">
        <f aca="false">IF(AND($V54&gt;DN$6,$V54&lt;=DO$6),+$U54,0)</f>
        <v>0</v>
      </c>
      <c r="DP54" s="118" t="n">
        <f aca="false">IF(AND($V54&gt;DO$6,$V54&lt;=DP$6),+$U54,0)</f>
        <v>0</v>
      </c>
      <c r="DQ54" s="118" t="n">
        <f aca="false">IF(AND($V54&gt;DP$6,$V54&lt;=DQ$6),+$U54,0)</f>
        <v>0</v>
      </c>
      <c r="DR54" s="118" t="n">
        <f aca="false">IF(AND($V54&gt;DQ$6,$V54&lt;=DR$6),+$U54,0)</f>
        <v>0</v>
      </c>
      <c r="DS54" s="118" t="n">
        <f aca="false">IF(AND($V54&gt;DR$6,$V54&lt;=DS$6),+$U54,0)</f>
        <v>0</v>
      </c>
      <c r="DT54" s="118" t="n">
        <f aca="false">IF(AND($V54&gt;DS$6,$V54&lt;=DT$6),+$U54,0)</f>
        <v>0</v>
      </c>
      <c r="DU54" s="118" t="n">
        <f aca="false">IF(AND($V54&gt;DT$6,$V54&lt;=DU$6),+$U54,0)</f>
        <v>0</v>
      </c>
      <c r="DV54" s="118" t="n">
        <f aca="false">IF(AND($V54&gt;DU$6,$V54&lt;=DV$6),+$U54,0)</f>
        <v>0</v>
      </c>
      <c r="DW54" s="118" t="n">
        <f aca="false">IF(AND($V54&gt;DV$6,$V54&lt;=DW$6),+$U54,0)</f>
        <v>0</v>
      </c>
      <c r="DX54" s="118" t="n">
        <f aca="false">IF(AND($V54&gt;DW$6,$V54&lt;=DX$6),+$U54,0)</f>
        <v>0</v>
      </c>
      <c r="DY54" s="118" t="n">
        <f aca="false">IF(AND($V54&gt;DX$6,$V54&lt;=DY$6),+$U54,0)</f>
        <v>0</v>
      </c>
      <c r="DZ54" s="118" t="n">
        <f aca="false">IF(AND($V54&gt;DY$6,$V54&lt;=DZ$6),+$U54,0)</f>
        <v>0</v>
      </c>
      <c r="EA54" s="118" t="n">
        <f aca="false">IF(AND($V54&gt;DZ$6,$V54&lt;=EA$6),+$U54,0)</f>
        <v>0</v>
      </c>
      <c r="EB54" s="118" t="n">
        <f aca="false">IF(AND($V54&gt;EA$6,$V54&lt;=EB$6),+$U54,0)</f>
        <v>0</v>
      </c>
      <c r="EC54" s="118" t="n">
        <f aca="false">IF(AND($V54&gt;EB$6,$V54&lt;=EC$6),+$U54,0)</f>
        <v>0</v>
      </c>
      <c r="ED54" s="118" t="n">
        <f aca="false">IF(AND($V54&gt;EC$6,$V54&lt;=ED$6),+$U54,0)</f>
        <v>0</v>
      </c>
      <c r="EE54" s="118" t="n">
        <f aca="false">IF(AND($V54&gt;ED$6,$V54&lt;=EE$6),+$U54,0)</f>
        <v>0</v>
      </c>
      <c r="EF54" s="118" t="n">
        <f aca="false">IF(AND($V54&gt;EE$6,$V54&lt;=EF$6),+$U54,0)</f>
        <v>0</v>
      </c>
      <c r="EG54" s="118" t="n">
        <f aca="false">IF(AND($V54&gt;EF$6,$V54&lt;=EG$6),+$U54,0)</f>
        <v>0</v>
      </c>
      <c r="EH54" s="118" t="n">
        <f aca="false">IF(AND($V54&gt;EG$6,$V54&lt;=EH$6),+$U54,0)</f>
        <v>0</v>
      </c>
      <c r="EI54" s="118" t="n">
        <f aca="false">IF(AND($V54&gt;EH$6,$V54&lt;=EI$6),+$U54,0)</f>
        <v>0</v>
      </c>
      <c r="EJ54" s="118" t="n">
        <f aca="false">IF(AND($V54&gt;EI$6,$V54&lt;=EJ$6),+$U54,0)</f>
        <v>0</v>
      </c>
      <c r="EK54" s="118" t="n">
        <f aca="false">IF(AND($V54&gt;EJ$6,$V54&lt;=EK$6),+$U54,0)</f>
        <v>0</v>
      </c>
      <c r="EL54" s="118" t="n">
        <f aca="false">IF(AND($V54&gt;EK$6,$V54&lt;=EL$6),+$U54,0)</f>
        <v>0</v>
      </c>
      <c r="EM54" s="87" t="n">
        <f aca="false">IF(AND($V54&gt;EL$6,$V54&lt;=EN$6),+$U54,0)</f>
        <v>0</v>
      </c>
      <c r="EO54" s="65"/>
      <c r="EP54" s="65"/>
    </row>
    <row r="55" customFormat="false" ht="12.75" hidden="false" customHeight="false" outlineLevel="0" collapsed="false">
      <c r="A55" s="53" t="n">
        <v>3</v>
      </c>
      <c r="B55" s="97" t="s">
        <v>260</v>
      </c>
      <c r="C55" s="97" t="s">
        <v>256</v>
      </c>
      <c r="D55" s="186" t="s">
        <v>280</v>
      </c>
      <c r="E55" s="38" t="s">
        <v>133</v>
      </c>
      <c r="F55" s="99" t="n">
        <v>37134</v>
      </c>
      <c r="G55" s="38"/>
      <c r="H55" s="38"/>
      <c r="I55" s="100" t="s">
        <v>507</v>
      </c>
      <c r="J55" s="39" t="s">
        <v>515</v>
      </c>
      <c r="K55" s="37" t="s">
        <v>509</v>
      </c>
      <c r="M55" s="39" t="s">
        <v>284</v>
      </c>
      <c r="N55" s="39" t="s">
        <v>509</v>
      </c>
      <c r="O55" s="35" t="s">
        <v>374</v>
      </c>
      <c r="P55" s="127" t="s">
        <v>287</v>
      </c>
      <c r="Q55" s="127" t="s">
        <v>287</v>
      </c>
      <c r="R55" s="127" t="s">
        <v>442</v>
      </c>
      <c r="S55" s="206" t="n">
        <v>75</v>
      </c>
      <c r="T55" s="127" t="s">
        <v>288</v>
      </c>
      <c r="U55" s="55" t="n">
        <f aca="false">IF($T55="USD",+$S55,VLOOKUP($T55,$T$1:$U$5,2)*$S55)</f>
        <v>75</v>
      </c>
      <c r="V55" s="102" t="n">
        <v>38440</v>
      </c>
      <c r="Z55" s="164" t="n">
        <v>36586</v>
      </c>
      <c r="AA55" s="219" t="e">
        <f aca="false">SUM(#REF!)</f>
        <v>#REF!</v>
      </c>
      <c r="AB55" s="174"/>
      <c r="AC55" s="224" t="n">
        <f aca="false">0.5%/5</f>
        <v>0.001</v>
      </c>
      <c r="AD55" s="211" t="e">
        <f aca="false">+AC55+AB55*#REF!+AA55*#REF!</f>
        <v>#REF!</v>
      </c>
      <c r="AE55" s="211"/>
      <c r="AI55" s="118" t="n">
        <v>2.542248</v>
      </c>
      <c r="AJ55" s="118" t="n">
        <f aca="false">IF(AND($V55&gt;AI$6,$V55&lt;=AJ$6),+$U55,0)</f>
        <v>0</v>
      </c>
      <c r="AK55" s="118" t="n">
        <f aca="false">IF(AND($V55&gt;AJ$6,$V55&lt;=AK$6),+$U55,0)</f>
        <v>0</v>
      </c>
      <c r="AL55" s="118" t="n">
        <f aca="false">IF(AND($V55&gt;AK$6,$V55&lt;=AL$6),+$U55,0)</f>
        <v>0</v>
      </c>
      <c r="AM55" s="118" t="n">
        <v>2.542248</v>
      </c>
      <c r="AN55" s="118" t="n">
        <f aca="false">IF(AND($V55&gt;AM$6,$V55&lt;=AN$6),+$U55,0)</f>
        <v>0</v>
      </c>
      <c r="AO55" s="118" t="n">
        <f aca="false">IF(AND($V55&gt;AN$6,$V55&lt;=AO$6),+$U55,0)</f>
        <v>0</v>
      </c>
      <c r="AP55" s="118" t="n">
        <f aca="false">IF(AND($V55&gt;AO$6,$V55&lt;=AP$6),+$U55,0)</f>
        <v>0</v>
      </c>
      <c r="AQ55" s="118" t="n">
        <v>2.542248</v>
      </c>
      <c r="AR55" s="118" t="n">
        <f aca="false">IF(AND($V55&gt;AQ$6,$V55&lt;=AR$6),+$U55,0)</f>
        <v>0</v>
      </c>
      <c r="AS55" s="118" t="n">
        <f aca="false">IF(AND($V55&gt;AR$6,$V55&lt;=AS$6),+$U55,0)</f>
        <v>0</v>
      </c>
      <c r="AT55" s="118" t="n">
        <f aca="false">IF(AND($V55&gt;AS$6,$V55&lt;=AT$6),+$U55,0)</f>
        <v>0</v>
      </c>
      <c r="AU55" s="118" t="n">
        <v>2.542248</v>
      </c>
      <c r="AV55" s="118" t="n">
        <f aca="false">IF(AND($V55&gt;AU$6,$V55&lt;=AV$6),+$U55,0)</f>
        <v>75</v>
      </c>
      <c r="AW55" s="118" t="n">
        <f aca="false">IF(AND($V55&gt;AV$6,$V55&lt;=AW$6),+$U55,0)</f>
        <v>0</v>
      </c>
      <c r="AX55" s="118" t="n">
        <f aca="false">IF(AND($V55&gt;AW$6,$V55&lt;=AX$6),+$U55,0)</f>
        <v>0</v>
      </c>
      <c r="AY55" s="118" t="n">
        <f aca="false">IF(AND($V55&gt;AX$6,$V55&lt;=AY$6),+$U55,0)</f>
        <v>0</v>
      </c>
      <c r="AZ55" s="118" t="n">
        <f aca="false">IF(AND($V55&gt;AY$6,$V55&lt;=AZ$6),+$U55,0)</f>
        <v>0</v>
      </c>
      <c r="BA55" s="118" t="n">
        <f aca="false">IF(AND($V55&gt;AZ$6,$V55&lt;=BA$6),+$U55,0)</f>
        <v>0</v>
      </c>
      <c r="BB55" s="118" t="n">
        <f aca="false">IF(AND($V55&gt;BA$6,$V55&lt;=BB$6),+$U55,0)</f>
        <v>0</v>
      </c>
      <c r="BC55" s="118" t="n">
        <f aca="false">IF(AND($V55&gt;BB$6,$V55&lt;=BC$6),+$U55,0)</f>
        <v>0</v>
      </c>
      <c r="BD55" s="118" t="n">
        <f aca="false">IF(AND($V55&gt;BC$6,$V55&lt;=BD$6),+$U55,0)</f>
        <v>0</v>
      </c>
      <c r="BE55" s="118" t="n">
        <f aca="false">IF(AND($V55&gt;BD$6,$V55&lt;=BE$6),+$U55,0)</f>
        <v>0</v>
      </c>
      <c r="BF55" s="118" t="n">
        <f aca="false">IF(AND($V55&gt;BE$6,$V55&lt;=BF$6),+$U55,0)</f>
        <v>0</v>
      </c>
      <c r="BG55" s="118" t="n">
        <f aca="false">IF(AND($V55&gt;BF$6,$V55&lt;=BG$6),+$U55,0)</f>
        <v>0</v>
      </c>
      <c r="BH55" s="118" t="n">
        <f aca="false">IF(AND($V55&gt;BG$6,$V55&lt;=BH$6),+$U55,0)</f>
        <v>0</v>
      </c>
      <c r="BI55" s="118" t="n">
        <f aca="false">IF(AND($V55&gt;BH$6,$V55&lt;=BI$6),+$U55,0)</f>
        <v>0</v>
      </c>
      <c r="BJ55" s="118" t="n">
        <f aca="false">IF(AND($V55&gt;BI$6,$V55&lt;=BJ$6),+$U55,0)</f>
        <v>0</v>
      </c>
      <c r="BK55" s="118" t="n">
        <f aca="false">IF(AND($V55&gt;BJ$6,$V55&lt;=BK$6),+$U55,0)</f>
        <v>0</v>
      </c>
      <c r="BL55" s="118" t="n">
        <f aca="false">IF(AND($V55&gt;BK$6,$V55&lt;=BL$6),+$U55,0)</f>
        <v>0</v>
      </c>
      <c r="BM55" s="118" t="n">
        <f aca="false">IF(AND($V55&gt;BL$6,$V55&lt;=BM$6),+$U55,0)</f>
        <v>0</v>
      </c>
      <c r="BN55" s="118" t="n">
        <f aca="false">IF(AND($V55&gt;BM$6,$V55&lt;=BN$6),+$U55,0)</f>
        <v>0</v>
      </c>
      <c r="BO55" s="118" t="n">
        <f aca="false">IF(AND($V55&gt;BN$6,$V55&lt;=BO$6),+$U55,0)</f>
        <v>0</v>
      </c>
      <c r="BP55" s="118" t="n">
        <f aca="false">IF(AND($V55&gt;BO$6,$V55&lt;=BP$6),+$U55,0)</f>
        <v>0</v>
      </c>
      <c r="BQ55" s="118" t="n">
        <f aca="false">IF(AND($V55&gt;BP$6,$V55&lt;=BQ$6),+$U55,0)</f>
        <v>0</v>
      </c>
      <c r="BR55" s="118" t="n">
        <f aca="false">IF(AND($V55&gt;BQ$6,$V55&lt;=BR$6),+$U55,0)</f>
        <v>0</v>
      </c>
      <c r="BS55" s="118" t="n">
        <f aca="false">IF(AND($V55&gt;BR$6,$V55&lt;=BS$6),+$U55,0)</f>
        <v>0</v>
      </c>
      <c r="BT55" s="118" t="n">
        <f aca="false">IF(AND($V55&gt;BS$6,$V55&lt;=BT$6),+$U55,0)</f>
        <v>0</v>
      </c>
      <c r="BU55" s="118" t="n">
        <f aca="false">IF(AND($V55&gt;BT$6,$V55&lt;=BU$6),+$U55,0)</f>
        <v>0</v>
      </c>
      <c r="BV55" s="118" t="n">
        <f aca="false">IF(AND($V55&gt;BU$6,$V55&lt;=BV$6),+$U55,0)</f>
        <v>0</v>
      </c>
      <c r="BW55" s="118" t="n">
        <f aca="false">IF(AND($V55&gt;BV$6,$V55&lt;=BW$6),+$U55,0)</f>
        <v>0</v>
      </c>
      <c r="BX55" s="118" t="n">
        <f aca="false">IF(AND($V55&gt;BW$6,$V55&lt;=BX$6),+$U55,0)</f>
        <v>0</v>
      </c>
      <c r="BY55" s="118" t="n">
        <f aca="false">IF(AND($V55&gt;BX$6,$V55&lt;=BY$6),+$U55,0)</f>
        <v>0</v>
      </c>
      <c r="BZ55" s="118" t="n">
        <f aca="false">IF(AND($V55&gt;BY$6,$V55&lt;=BZ$6),+$U55,0)</f>
        <v>0</v>
      </c>
      <c r="CA55" s="118" t="n">
        <f aca="false">IF(AND($V55&gt;BZ$6,$V55&lt;=CA$6),+$U55,0)</f>
        <v>0</v>
      </c>
      <c r="CB55" s="118" t="n">
        <f aca="false">IF(AND($V55&gt;CA$6,$V55&lt;=CB$6),+$U55,0)</f>
        <v>0</v>
      </c>
      <c r="CC55" s="118" t="n">
        <f aca="false">IF(AND($V55&gt;CB$6,$V55&lt;=CC$6),+$U55,0)</f>
        <v>0</v>
      </c>
      <c r="CD55" s="118" t="n">
        <f aca="false">IF(AND($V55&gt;CC$6,$V55&lt;=CD$6),+$U55,0)</f>
        <v>0</v>
      </c>
      <c r="CE55" s="118" t="n">
        <f aca="false">IF(AND($V55&gt;CD$6,$V55&lt;=CE$6),+$U55,0)</f>
        <v>0</v>
      </c>
      <c r="CF55" s="118" t="n">
        <f aca="false">IF(AND($V55&gt;CE$6,$V55&lt;=CF$6),+$U55,0)</f>
        <v>0</v>
      </c>
      <c r="CG55" s="118" t="n">
        <f aca="false">IF(AND($V55&gt;CF$6,$V55&lt;=CG$6),+$U55,0)</f>
        <v>0</v>
      </c>
      <c r="CH55" s="118" t="n">
        <f aca="false">IF(AND($V55&gt;CG$6,$V55&lt;=CH$6),+$U55,0)</f>
        <v>0</v>
      </c>
      <c r="CI55" s="118" t="n">
        <f aca="false">IF(AND($V55&gt;CH$6,$V55&lt;=CI$6),+$U55,0)</f>
        <v>0</v>
      </c>
      <c r="CJ55" s="118" t="n">
        <f aca="false">IF(AND($V55&gt;CI$6,$V55&lt;=CJ$6),+$U55,0)</f>
        <v>0</v>
      </c>
      <c r="CK55" s="118" t="n">
        <f aca="false">IF(AND($V55&gt;CJ$6,$V55&lt;=CK$6),+$U55,0)</f>
        <v>0</v>
      </c>
      <c r="CL55" s="118" t="n">
        <f aca="false">IF(AND($V55&gt;CK$6,$V55&lt;=CL$6),+$U55,0)</f>
        <v>0</v>
      </c>
      <c r="CM55" s="118" t="n">
        <f aca="false">IF(AND($V55&gt;CL$6,$V55&lt;=CM$6),+$U55,0)</f>
        <v>0</v>
      </c>
      <c r="CN55" s="118" t="n">
        <f aca="false">IF(AND($V55&gt;CM$6,$V55&lt;=CN$6),+$U55,0)</f>
        <v>0</v>
      </c>
      <c r="CO55" s="118" t="n">
        <f aca="false">IF(AND($V55&gt;CN$6,$V55&lt;=CO$6),+$U55,0)</f>
        <v>0</v>
      </c>
      <c r="CP55" s="118" t="n">
        <f aca="false">IF(AND($V55&gt;CO$6,$V55&lt;=CP$6),+$U55,0)</f>
        <v>0</v>
      </c>
      <c r="CQ55" s="118" t="n">
        <f aca="false">IF(AND($V55&gt;CP$6,$V55&lt;=CQ$6),+$U55,0)</f>
        <v>0</v>
      </c>
      <c r="CR55" s="118" t="n">
        <f aca="false">IF(AND($V55&gt;CQ$6,$V55&lt;=CR$6),+$U55,0)</f>
        <v>0</v>
      </c>
      <c r="CS55" s="118" t="n">
        <f aca="false">IF(AND($V55&gt;CR$6,$V55&lt;=CS$6),+$U55,0)</f>
        <v>0</v>
      </c>
      <c r="CT55" s="118" t="n">
        <f aca="false">IF(AND($V55&gt;CS$6,$V55&lt;=CT$6),+$U55,0)</f>
        <v>0</v>
      </c>
      <c r="CU55" s="118" t="n">
        <f aca="false">IF(AND($V55&gt;CT$6,$V55&lt;=CU$6),+$U55,0)</f>
        <v>0</v>
      </c>
      <c r="CV55" s="118" t="n">
        <f aca="false">IF(AND($V55&gt;CU$6,$V55&lt;=CV$6),+$U55,0)</f>
        <v>0</v>
      </c>
      <c r="CW55" s="118" t="n">
        <f aca="false">IF(AND($V55&gt;CV$6,$V55&lt;=CW$6),+$U55,0)</f>
        <v>0</v>
      </c>
      <c r="CX55" s="118" t="n">
        <f aca="false">IF(AND($V55&gt;CW$6,$V55&lt;=CX$6),+$U55,0)</f>
        <v>0</v>
      </c>
      <c r="CY55" s="118" t="n">
        <f aca="false">IF(AND($V55&gt;CX$6,$V55&lt;=CY$6),+$U55,0)</f>
        <v>0</v>
      </c>
      <c r="CZ55" s="118" t="n">
        <f aca="false">IF(AND($V55&gt;CY$6,$V55&lt;=CZ$6),+$U55,0)</f>
        <v>0</v>
      </c>
      <c r="DA55" s="118" t="n">
        <f aca="false">IF(AND($V55&gt;CZ$6,$V55&lt;=DA$6),+$U55,0)</f>
        <v>0</v>
      </c>
      <c r="DB55" s="118" t="n">
        <f aca="false">IF(AND($V55&gt;DA$6,$V55&lt;=DB$6),+$U55,0)</f>
        <v>0</v>
      </c>
      <c r="DC55" s="118" t="n">
        <f aca="false">IF(AND($V55&gt;DB$6,$V55&lt;=DC$6),+$U55,0)</f>
        <v>0</v>
      </c>
      <c r="DD55" s="118" t="n">
        <f aca="false">IF(AND($V55&gt;DC$6,$V55&lt;=DD$6),+$U55,0)</f>
        <v>0</v>
      </c>
      <c r="DE55" s="118" t="n">
        <f aca="false">IF(AND($V55&gt;DD$6,$V55&lt;=DE$6),+$U55,0)</f>
        <v>0</v>
      </c>
      <c r="DF55" s="118" t="n">
        <f aca="false">IF(AND($V55&gt;DE$6,$V55&lt;=DF$6),+$U55,0)</f>
        <v>0</v>
      </c>
      <c r="DG55" s="118" t="n">
        <f aca="false">IF(AND($V55&gt;DF$6,$V55&lt;=DG$6),+$U55,0)</f>
        <v>0</v>
      </c>
      <c r="DH55" s="118" t="n">
        <f aca="false">IF(AND($V55&gt;DG$6,$V55&lt;=DH$6),+$U55,0)</f>
        <v>0</v>
      </c>
      <c r="DI55" s="118" t="n">
        <f aca="false">IF(AND($V55&gt;DH$6,$V55&lt;=DI$6),+$U55,0)</f>
        <v>0</v>
      </c>
      <c r="DJ55" s="118" t="n">
        <f aca="false">IF(AND($V55&gt;DI$6,$V55&lt;=DJ$6),+$U55,0)</f>
        <v>0</v>
      </c>
      <c r="DK55" s="118" t="n">
        <f aca="false">IF(AND($V55&gt;DJ$6,$V55&lt;=DK$6),+$U55,0)</f>
        <v>0</v>
      </c>
      <c r="DL55" s="118" t="n">
        <f aca="false">IF(AND($V55&gt;DK$6,$V55&lt;=DL$6),+$U55,0)</f>
        <v>0</v>
      </c>
      <c r="DM55" s="118" t="n">
        <f aca="false">IF(AND($V55&gt;DL$6,$V55&lt;=DM$6),+$U55,0)</f>
        <v>0</v>
      </c>
      <c r="DN55" s="118" t="n">
        <f aca="false">IF(AND($V55&gt;DM$6,$V55&lt;=DN$6),+$U55,0)</f>
        <v>0</v>
      </c>
      <c r="DO55" s="118" t="n">
        <f aca="false">IF(AND($V55&gt;DN$6,$V55&lt;=DO$6),+$U55,0)</f>
        <v>0</v>
      </c>
      <c r="DP55" s="118" t="n">
        <f aca="false">IF(AND($V55&gt;DO$6,$V55&lt;=DP$6),+$U55,0)</f>
        <v>0</v>
      </c>
      <c r="DQ55" s="118" t="n">
        <f aca="false">IF(AND($V55&gt;DP$6,$V55&lt;=DQ$6),+$U55,0)</f>
        <v>0</v>
      </c>
      <c r="DR55" s="118" t="n">
        <f aca="false">IF(AND($V55&gt;DQ$6,$V55&lt;=DR$6),+$U55,0)</f>
        <v>0</v>
      </c>
      <c r="DS55" s="118" t="n">
        <f aca="false">IF(AND($V55&gt;DR$6,$V55&lt;=DS$6),+$U55,0)</f>
        <v>0</v>
      </c>
      <c r="DT55" s="118" t="n">
        <f aca="false">IF(AND($V55&gt;DS$6,$V55&lt;=DT$6),+$U55,0)</f>
        <v>0</v>
      </c>
      <c r="DU55" s="118" t="n">
        <f aca="false">IF(AND($V55&gt;DT$6,$V55&lt;=DU$6),+$U55,0)</f>
        <v>0</v>
      </c>
      <c r="DV55" s="118" t="n">
        <f aca="false">IF(AND($V55&gt;DU$6,$V55&lt;=DV$6),+$U55,0)</f>
        <v>0</v>
      </c>
      <c r="DW55" s="118" t="n">
        <f aca="false">IF(AND($V55&gt;DV$6,$V55&lt;=DW$6),+$U55,0)</f>
        <v>0</v>
      </c>
      <c r="DX55" s="118" t="n">
        <f aca="false">IF(AND($V55&gt;DW$6,$V55&lt;=DX$6),+$U55,0)</f>
        <v>0</v>
      </c>
      <c r="DY55" s="118" t="n">
        <f aca="false">IF(AND($V55&gt;DX$6,$V55&lt;=DY$6),+$U55,0)</f>
        <v>0</v>
      </c>
      <c r="DZ55" s="118" t="n">
        <f aca="false">IF(AND($V55&gt;DY$6,$V55&lt;=DZ$6),+$U55,0)</f>
        <v>0</v>
      </c>
      <c r="EA55" s="118" t="n">
        <f aca="false">IF(AND($V55&gt;DZ$6,$V55&lt;=EA$6),+$U55,0)</f>
        <v>0</v>
      </c>
      <c r="EB55" s="118" t="n">
        <f aca="false">IF(AND($V55&gt;EA$6,$V55&lt;=EB$6),+$U55,0)</f>
        <v>0</v>
      </c>
      <c r="EC55" s="118" t="n">
        <f aca="false">IF(AND($V55&gt;EB$6,$V55&lt;=EC$6),+$U55,0)</f>
        <v>0</v>
      </c>
      <c r="ED55" s="118" t="n">
        <f aca="false">IF(AND($V55&gt;EC$6,$V55&lt;=ED$6),+$U55,0)</f>
        <v>0</v>
      </c>
      <c r="EE55" s="118" t="n">
        <f aca="false">IF(AND($V55&gt;ED$6,$V55&lt;=EE$6),+$U55,0)</f>
        <v>0</v>
      </c>
      <c r="EF55" s="118" t="n">
        <f aca="false">IF(AND($V55&gt;EE$6,$V55&lt;=EF$6),+$U55,0)</f>
        <v>0</v>
      </c>
      <c r="EG55" s="118" t="n">
        <f aca="false">IF(AND($V55&gt;EF$6,$V55&lt;=EG$6),+$U55,0)</f>
        <v>0</v>
      </c>
      <c r="EH55" s="118" t="n">
        <f aca="false">IF(AND($V55&gt;EG$6,$V55&lt;=EH$6),+$U55,0)</f>
        <v>0</v>
      </c>
      <c r="EI55" s="118" t="n">
        <f aca="false">IF(AND($V55&gt;EH$6,$V55&lt;=EI$6),+$U55,0)</f>
        <v>0</v>
      </c>
      <c r="EJ55" s="118" t="n">
        <f aca="false">IF(AND($V55&gt;EI$6,$V55&lt;=EJ$6),+$U55,0)</f>
        <v>0</v>
      </c>
      <c r="EK55" s="118" t="n">
        <f aca="false">IF(AND($V55&gt;EJ$6,$V55&lt;=EK$6),+$U55,0)</f>
        <v>0</v>
      </c>
      <c r="EL55" s="118" t="n">
        <f aca="false">IF(AND($V55&gt;EK$6,$V55&lt;=EL$6),+$U55,0)</f>
        <v>0</v>
      </c>
      <c r="EM55" s="87" t="n">
        <f aca="false">IF(AND($V55&gt;EL$6,$V55&lt;=EN$6),+$U55,0)</f>
        <v>0</v>
      </c>
      <c r="EO55" s="65" t="n">
        <f aca="false">SUM($AI55:$EN55)</f>
        <v>85.168992</v>
      </c>
      <c r="EP55" s="65" t="n">
        <f aca="false">+EO55-U55</f>
        <v>10.168992</v>
      </c>
    </row>
    <row r="56" customFormat="false" ht="12.75" hidden="false" customHeight="false" outlineLevel="0" collapsed="false">
      <c r="A56" s="53" t="n">
        <v>3</v>
      </c>
      <c r="B56" s="97" t="s">
        <v>260</v>
      </c>
      <c r="C56" s="97" t="s">
        <v>256</v>
      </c>
      <c r="D56" s="186" t="s">
        <v>280</v>
      </c>
      <c r="E56" s="38" t="s">
        <v>133</v>
      </c>
      <c r="F56" s="99" t="n">
        <v>37134</v>
      </c>
      <c r="G56" s="38"/>
      <c r="H56" s="38"/>
      <c r="I56" s="100" t="s">
        <v>507</v>
      </c>
      <c r="J56" s="39" t="s">
        <v>516</v>
      </c>
      <c r="K56" s="37" t="s">
        <v>517</v>
      </c>
      <c r="M56" s="39" t="s">
        <v>284</v>
      </c>
      <c r="N56" s="39" t="s">
        <v>518</v>
      </c>
      <c r="O56" s="35" t="s">
        <v>374</v>
      </c>
      <c r="P56" s="127" t="s">
        <v>519</v>
      </c>
      <c r="Q56" s="127" t="s">
        <v>287</v>
      </c>
      <c r="R56" s="127" t="s">
        <v>442</v>
      </c>
      <c r="S56" s="206" t="n">
        <v>10.021258</v>
      </c>
      <c r="T56" s="127" t="s">
        <v>288</v>
      </c>
      <c r="U56" s="55" t="n">
        <f aca="false">IF($T56="USD",+$S56,VLOOKUP($T56,$T$1:$U$5,2)*$S56)</f>
        <v>10.021258</v>
      </c>
      <c r="V56" s="102" t="n">
        <v>38116</v>
      </c>
      <c r="Z56" s="164" t="n">
        <v>36289</v>
      </c>
      <c r="AA56" s="208" t="e">
        <f aca="false">SUM(#REF!)</f>
        <v>#REF!</v>
      </c>
      <c r="AB56" s="174"/>
      <c r="AC56" s="224" t="n">
        <f aca="false">0.5%/5</f>
        <v>0.001</v>
      </c>
      <c r="AD56" s="211" t="e">
        <f aca="false">+AC56+AB56*#REF!+AA56*#REF!</f>
        <v>#REF!</v>
      </c>
      <c r="AE56" s="211"/>
      <c r="AI56" s="118" t="n">
        <v>0.10466</v>
      </c>
      <c r="AJ56" s="118" t="n">
        <f aca="false">IF(AND($V56&gt;AI$6,$V56&lt;=AJ$6),+$U56,0)</f>
        <v>0</v>
      </c>
      <c r="AK56" s="118" t="n">
        <f aca="false">IF(AND($V56&gt;AJ$6,$V56&lt;=AK$6),+$U56,0)</f>
        <v>0</v>
      </c>
      <c r="AL56" s="118" t="n">
        <f aca="false">IF(AND($V56&gt;AK$6,$V56&lt;=AL$6),+$U56,0)</f>
        <v>0</v>
      </c>
      <c r="AM56" s="118" t="n">
        <v>0.10466</v>
      </c>
      <c r="AN56" s="118" t="n">
        <f aca="false">IF(AND($V56&gt;AM$6,$V56&lt;=AN$6),+$U56,0)</f>
        <v>0</v>
      </c>
      <c r="AO56" s="118" t="n">
        <f aca="false">IF(AND($V56&gt;AN$6,$V56&lt;=AO$6),+$U56,0)</f>
        <v>0</v>
      </c>
      <c r="AP56" s="118" t="n">
        <f aca="false">IF(AND($V56&gt;AO$6,$V56&lt;=AP$6),+$U56,0)</f>
        <v>0</v>
      </c>
      <c r="AQ56" s="118" t="n">
        <v>0.10466</v>
      </c>
      <c r="AR56" s="118" t="n">
        <f aca="false">IF(AND($V56&gt;AQ$6,$V56&lt;=AR$6),+$U56,0)</f>
        <v>0</v>
      </c>
      <c r="AS56" s="118" t="n">
        <f aca="false">IF(AND($V56&gt;AR$6,$V56&lt;=AS$6),+$U56,0)</f>
        <v>10.021258</v>
      </c>
      <c r="AT56" s="118" t="n">
        <f aca="false">IF(AND($V56&gt;AS$6,$V56&lt;=AT$6),+$U56,0)</f>
        <v>0</v>
      </c>
      <c r="AU56" s="118"/>
      <c r="AV56" s="118" t="n">
        <f aca="false">IF(AND($V56&gt;AU$6,$V56&lt;=AV$6),+$U56,0)</f>
        <v>0</v>
      </c>
      <c r="AW56" s="118" t="n">
        <f aca="false">IF(AND($V56&gt;AV$6,$V56&lt;=AW$6),+$U56,0)</f>
        <v>0</v>
      </c>
      <c r="AX56" s="118" t="n">
        <f aca="false">IF(AND($V56&gt;AW$6,$V56&lt;=AX$6),+$U56,0)</f>
        <v>0</v>
      </c>
      <c r="AY56" s="118" t="n">
        <v>0.10466</v>
      </c>
      <c r="AZ56" s="118" t="n">
        <f aca="false">IF(AND($V56&gt;AY$6,$V56&lt;=AZ$6),+$U56,0)</f>
        <v>0</v>
      </c>
      <c r="BA56" s="118" t="n">
        <f aca="false">IF(AND($V56&gt;AZ$6,$V56&lt;=BA$6),+$U56,0)</f>
        <v>0</v>
      </c>
      <c r="BB56" s="118" t="n">
        <f aca="false">IF(AND($V56&gt;BA$6,$V56&lt;=BB$6),+$U56,0)</f>
        <v>0</v>
      </c>
      <c r="BC56" s="118" t="n">
        <f aca="false">IF(AND($V56&gt;BB$6,$V56&lt;=BC$6),+$U56,0)</f>
        <v>0</v>
      </c>
      <c r="BD56" s="118" t="n">
        <f aca="false">IF(AND($V56&gt;BC$6,$V56&lt;=BD$6),+$U56,0)</f>
        <v>0</v>
      </c>
      <c r="BE56" s="118" t="n">
        <f aca="false">IF(AND($V56&gt;BD$6,$V56&lt;=BE$6),+$U56,0)</f>
        <v>0</v>
      </c>
      <c r="BF56" s="118" t="n">
        <f aca="false">IF(AND($V56&gt;BE$6,$V56&lt;=BF$6),+$U56,0)</f>
        <v>0</v>
      </c>
      <c r="BG56" s="118" t="n">
        <f aca="false">IF(AND($V56&gt;BF$6,$V56&lt;=BG$6),+$U56,0)</f>
        <v>0</v>
      </c>
      <c r="BH56" s="118" t="n">
        <f aca="false">IF(AND($V56&gt;BG$6,$V56&lt;=BH$6),+$U56,0)</f>
        <v>0</v>
      </c>
      <c r="BI56" s="118" t="n">
        <f aca="false">IF(AND($V56&gt;BH$6,$V56&lt;=BI$6),+$U56,0)</f>
        <v>0</v>
      </c>
      <c r="BJ56" s="118" t="n">
        <f aca="false">IF(AND($V56&gt;BI$6,$V56&lt;=BJ$6),+$U56,0)</f>
        <v>0</v>
      </c>
      <c r="BK56" s="118" t="n">
        <f aca="false">IF(AND($V56&gt;BJ$6,$V56&lt;=BK$6),+$U56,0)</f>
        <v>0</v>
      </c>
      <c r="BL56" s="118" t="n">
        <f aca="false">IF(AND($V56&gt;BK$6,$V56&lt;=BL$6),+$U56,0)</f>
        <v>0</v>
      </c>
      <c r="BM56" s="118" t="n">
        <f aca="false">IF(AND($V56&gt;BL$6,$V56&lt;=BM$6),+$U56,0)</f>
        <v>0</v>
      </c>
      <c r="BN56" s="118" t="n">
        <f aca="false">IF(AND($V56&gt;BM$6,$V56&lt;=BN$6),+$U56,0)</f>
        <v>0</v>
      </c>
      <c r="BO56" s="118" t="n">
        <f aca="false">IF(AND($V56&gt;BN$6,$V56&lt;=BO$6),+$U56,0)</f>
        <v>0</v>
      </c>
      <c r="BP56" s="118" t="n">
        <f aca="false">IF(AND($V56&gt;BO$6,$V56&lt;=BP$6),+$U56,0)</f>
        <v>0</v>
      </c>
      <c r="BQ56" s="118" t="n">
        <f aca="false">IF(AND($V56&gt;BP$6,$V56&lt;=BQ$6),+$U56,0)</f>
        <v>0</v>
      </c>
      <c r="BR56" s="118" t="n">
        <f aca="false">IF(AND($V56&gt;BQ$6,$V56&lt;=BR$6),+$U56,0)</f>
        <v>0</v>
      </c>
      <c r="BS56" s="118" t="n">
        <f aca="false">IF(AND($V56&gt;BR$6,$V56&lt;=BS$6),+$U56,0)</f>
        <v>0</v>
      </c>
      <c r="BT56" s="118" t="n">
        <f aca="false">IF(AND($V56&gt;BS$6,$V56&lt;=BT$6),+$U56,0)</f>
        <v>0</v>
      </c>
      <c r="BU56" s="118" t="n">
        <f aca="false">IF(AND($V56&gt;BT$6,$V56&lt;=BU$6),+$U56,0)</f>
        <v>0</v>
      </c>
      <c r="BV56" s="118" t="n">
        <f aca="false">IF(AND($V56&gt;BU$6,$V56&lt;=BV$6),+$U56,0)</f>
        <v>0</v>
      </c>
      <c r="BW56" s="118" t="n">
        <f aca="false">IF(AND($V56&gt;BV$6,$V56&lt;=BW$6),+$U56,0)</f>
        <v>0</v>
      </c>
      <c r="BX56" s="118" t="n">
        <f aca="false">IF(AND($V56&gt;BW$6,$V56&lt;=BX$6),+$U56,0)</f>
        <v>0</v>
      </c>
      <c r="BY56" s="118" t="n">
        <f aca="false">IF(AND($V56&gt;BX$6,$V56&lt;=BY$6),+$U56,0)</f>
        <v>0</v>
      </c>
      <c r="BZ56" s="118" t="n">
        <f aca="false">IF(AND($V56&gt;BY$6,$V56&lt;=BZ$6),+$U56,0)</f>
        <v>0</v>
      </c>
      <c r="CA56" s="118" t="n">
        <f aca="false">IF(AND($V56&gt;BZ$6,$V56&lt;=CA$6),+$U56,0)</f>
        <v>0</v>
      </c>
      <c r="CB56" s="118" t="n">
        <f aca="false">IF(AND($V56&gt;CA$6,$V56&lt;=CB$6),+$U56,0)</f>
        <v>0</v>
      </c>
      <c r="CC56" s="118" t="n">
        <f aca="false">IF(AND($V56&gt;CB$6,$V56&lt;=CC$6),+$U56,0)</f>
        <v>0</v>
      </c>
      <c r="CD56" s="118" t="n">
        <f aca="false">IF(AND($V56&gt;CC$6,$V56&lt;=CD$6),+$U56,0)</f>
        <v>0</v>
      </c>
      <c r="CE56" s="118" t="n">
        <f aca="false">IF(AND($V56&gt;CD$6,$V56&lt;=CE$6),+$U56,0)</f>
        <v>0</v>
      </c>
      <c r="CF56" s="118" t="n">
        <f aca="false">IF(AND($V56&gt;CE$6,$V56&lt;=CF$6),+$U56,0)</f>
        <v>0</v>
      </c>
      <c r="CG56" s="118" t="n">
        <f aca="false">IF(AND($V56&gt;CF$6,$V56&lt;=CG$6),+$U56,0)</f>
        <v>0</v>
      </c>
      <c r="CH56" s="118" t="n">
        <f aca="false">IF(AND($V56&gt;CG$6,$V56&lt;=CH$6),+$U56,0)</f>
        <v>0</v>
      </c>
      <c r="CI56" s="118" t="n">
        <f aca="false">IF(AND($V56&gt;CH$6,$V56&lt;=CI$6),+$U56,0)</f>
        <v>0</v>
      </c>
      <c r="CJ56" s="118" t="n">
        <f aca="false">IF(AND($V56&gt;CI$6,$V56&lt;=CJ$6),+$U56,0)</f>
        <v>0</v>
      </c>
      <c r="CK56" s="118" t="n">
        <f aca="false">IF(AND($V56&gt;CJ$6,$V56&lt;=CK$6),+$U56,0)</f>
        <v>0</v>
      </c>
      <c r="CL56" s="118" t="n">
        <f aca="false">IF(AND($V56&gt;CK$6,$V56&lt;=CL$6),+$U56,0)</f>
        <v>0</v>
      </c>
      <c r="CM56" s="118" t="n">
        <f aca="false">IF(AND($V56&gt;CL$6,$V56&lt;=CM$6),+$U56,0)</f>
        <v>0</v>
      </c>
      <c r="CN56" s="118" t="n">
        <f aca="false">IF(AND($V56&gt;CM$6,$V56&lt;=CN$6),+$U56,0)</f>
        <v>0</v>
      </c>
      <c r="CO56" s="118" t="n">
        <f aca="false">IF(AND($V56&gt;CN$6,$V56&lt;=CO$6),+$U56,0)</f>
        <v>0</v>
      </c>
      <c r="CP56" s="118" t="n">
        <f aca="false">IF(AND($V56&gt;CO$6,$V56&lt;=CP$6),+$U56,0)</f>
        <v>0</v>
      </c>
      <c r="CQ56" s="118" t="n">
        <f aca="false">IF(AND($V56&gt;CP$6,$V56&lt;=CQ$6),+$U56,0)</f>
        <v>0</v>
      </c>
      <c r="CR56" s="118" t="n">
        <f aca="false">IF(AND($V56&gt;CQ$6,$V56&lt;=CR$6),+$U56,0)</f>
        <v>0</v>
      </c>
      <c r="CS56" s="118" t="n">
        <f aca="false">IF(AND($V56&gt;CR$6,$V56&lt;=CS$6),+$U56,0)</f>
        <v>0</v>
      </c>
      <c r="CT56" s="118" t="n">
        <f aca="false">IF(AND($V56&gt;CS$6,$V56&lt;=CT$6),+$U56,0)</f>
        <v>0</v>
      </c>
      <c r="CU56" s="118" t="n">
        <f aca="false">IF(AND($V56&gt;CT$6,$V56&lt;=CU$6),+$U56,0)</f>
        <v>0</v>
      </c>
      <c r="CV56" s="118" t="n">
        <f aca="false">IF(AND($V56&gt;CU$6,$V56&lt;=CV$6),+$U56,0)</f>
        <v>0</v>
      </c>
      <c r="CW56" s="118" t="n">
        <f aca="false">IF(AND($V56&gt;CV$6,$V56&lt;=CW$6),+$U56,0)</f>
        <v>0</v>
      </c>
      <c r="CX56" s="118" t="n">
        <f aca="false">IF(AND($V56&gt;CW$6,$V56&lt;=CX$6),+$U56,0)</f>
        <v>0</v>
      </c>
      <c r="CY56" s="118" t="n">
        <f aca="false">IF(AND($V56&gt;CX$6,$V56&lt;=CY$6),+$U56,0)</f>
        <v>0</v>
      </c>
      <c r="CZ56" s="118" t="n">
        <f aca="false">IF(AND($V56&gt;CY$6,$V56&lt;=CZ$6),+$U56,0)</f>
        <v>0</v>
      </c>
      <c r="DA56" s="118" t="n">
        <f aca="false">IF(AND($V56&gt;CZ$6,$V56&lt;=DA$6),+$U56,0)</f>
        <v>0</v>
      </c>
      <c r="DB56" s="118" t="n">
        <f aca="false">IF(AND($V56&gt;DA$6,$V56&lt;=DB$6),+$U56,0)</f>
        <v>0</v>
      </c>
      <c r="DC56" s="118" t="n">
        <f aca="false">IF(AND($V56&gt;DB$6,$V56&lt;=DC$6),+$U56,0)</f>
        <v>0</v>
      </c>
      <c r="DD56" s="118" t="n">
        <f aca="false">IF(AND($V56&gt;DC$6,$V56&lt;=DD$6),+$U56,0)</f>
        <v>0</v>
      </c>
      <c r="DE56" s="118" t="n">
        <f aca="false">IF(AND($V56&gt;DD$6,$V56&lt;=DE$6),+$U56,0)</f>
        <v>0</v>
      </c>
      <c r="DF56" s="118" t="n">
        <f aca="false">IF(AND($V56&gt;DE$6,$V56&lt;=DF$6),+$U56,0)</f>
        <v>0</v>
      </c>
      <c r="DG56" s="118" t="n">
        <f aca="false">IF(AND($V56&gt;DF$6,$V56&lt;=DG$6),+$U56,0)</f>
        <v>0</v>
      </c>
      <c r="DH56" s="118" t="n">
        <f aca="false">IF(AND($V56&gt;DG$6,$V56&lt;=DH$6),+$U56,0)</f>
        <v>0</v>
      </c>
      <c r="DI56" s="118" t="n">
        <f aca="false">IF(AND($V56&gt;DH$6,$V56&lt;=DI$6),+$U56,0)</f>
        <v>0</v>
      </c>
      <c r="DJ56" s="118" t="n">
        <f aca="false">IF(AND($V56&gt;DI$6,$V56&lt;=DJ$6),+$U56,0)</f>
        <v>0</v>
      </c>
      <c r="DK56" s="118" t="n">
        <f aca="false">IF(AND($V56&gt;DJ$6,$V56&lt;=DK$6),+$U56,0)</f>
        <v>0</v>
      </c>
      <c r="DL56" s="118" t="n">
        <f aca="false">IF(AND($V56&gt;DK$6,$V56&lt;=DL$6),+$U56,0)</f>
        <v>0</v>
      </c>
      <c r="DM56" s="118" t="n">
        <f aca="false">IF(AND($V56&gt;DL$6,$V56&lt;=DM$6),+$U56,0)</f>
        <v>0</v>
      </c>
      <c r="DN56" s="118" t="n">
        <f aca="false">IF(AND($V56&gt;DM$6,$V56&lt;=DN$6),+$U56,0)</f>
        <v>0</v>
      </c>
      <c r="DO56" s="118" t="n">
        <f aca="false">IF(AND($V56&gt;DN$6,$V56&lt;=DO$6),+$U56,0)</f>
        <v>0</v>
      </c>
      <c r="DP56" s="118" t="n">
        <f aca="false">IF(AND($V56&gt;DO$6,$V56&lt;=DP$6),+$U56,0)</f>
        <v>0</v>
      </c>
      <c r="DQ56" s="118" t="n">
        <f aca="false">IF(AND($V56&gt;DP$6,$V56&lt;=DQ$6),+$U56,0)</f>
        <v>0</v>
      </c>
      <c r="DR56" s="118" t="n">
        <f aca="false">IF(AND($V56&gt;DQ$6,$V56&lt;=DR$6),+$U56,0)</f>
        <v>0</v>
      </c>
      <c r="DS56" s="118" t="n">
        <f aca="false">IF(AND($V56&gt;DR$6,$V56&lt;=DS$6),+$U56,0)</f>
        <v>0</v>
      </c>
      <c r="DT56" s="118" t="n">
        <f aca="false">IF(AND($V56&gt;DS$6,$V56&lt;=DT$6),+$U56,0)</f>
        <v>0</v>
      </c>
      <c r="DU56" s="118" t="n">
        <f aca="false">IF(AND($V56&gt;DT$6,$V56&lt;=DU$6),+$U56,0)</f>
        <v>0</v>
      </c>
      <c r="DV56" s="118" t="n">
        <f aca="false">IF(AND($V56&gt;DU$6,$V56&lt;=DV$6),+$U56,0)</f>
        <v>0</v>
      </c>
      <c r="DW56" s="118" t="n">
        <f aca="false">IF(AND($V56&gt;DV$6,$V56&lt;=DW$6),+$U56,0)</f>
        <v>0</v>
      </c>
      <c r="DX56" s="118" t="n">
        <f aca="false">IF(AND($V56&gt;DW$6,$V56&lt;=DX$6),+$U56,0)</f>
        <v>0</v>
      </c>
      <c r="DY56" s="118" t="n">
        <f aca="false">IF(AND($V56&gt;DX$6,$V56&lt;=DY$6),+$U56,0)</f>
        <v>0</v>
      </c>
      <c r="DZ56" s="118" t="n">
        <f aca="false">IF(AND($V56&gt;DY$6,$V56&lt;=DZ$6),+$U56,0)</f>
        <v>0</v>
      </c>
      <c r="EA56" s="118" t="n">
        <f aca="false">IF(AND($V56&gt;DZ$6,$V56&lt;=EA$6),+$U56,0)</f>
        <v>0</v>
      </c>
      <c r="EB56" s="118" t="n">
        <f aca="false">IF(AND($V56&gt;EA$6,$V56&lt;=EB$6),+$U56,0)</f>
        <v>0</v>
      </c>
      <c r="EC56" s="118" t="n">
        <f aca="false">IF(AND($V56&gt;EB$6,$V56&lt;=EC$6),+$U56,0)</f>
        <v>0</v>
      </c>
      <c r="ED56" s="118" t="n">
        <f aca="false">IF(AND($V56&gt;EC$6,$V56&lt;=ED$6),+$U56,0)</f>
        <v>0</v>
      </c>
      <c r="EE56" s="118" t="n">
        <f aca="false">IF(AND($V56&gt;ED$6,$V56&lt;=EE$6),+$U56,0)</f>
        <v>0</v>
      </c>
      <c r="EF56" s="118" t="n">
        <f aca="false">IF(AND($V56&gt;EE$6,$V56&lt;=EF$6),+$U56,0)</f>
        <v>0</v>
      </c>
      <c r="EG56" s="118" t="n">
        <f aca="false">IF(AND($V56&gt;EF$6,$V56&lt;=EG$6),+$U56,0)</f>
        <v>0</v>
      </c>
      <c r="EH56" s="118" t="n">
        <f aca="false">IF(AND($V56&gt;EG$6,$V56&lt;=EH$6),+$U56,0)</f>
        <v>0</v>
      </c>
      <c r="EI56" s="118" t="n">
        <f aca="false">IF(AND($V56&gt;EH$6,$V56&lt;=EI$6),+$U56,0)</f>
        <v>0</v>
      </c>
      <c r="EJ56" s="118" t="n">
        <f aca="false">IF(AND($V56&gt;EI$6,$V56&lt;=EJ$6),+$U56,0)</f>
        <v>0</v>
      </c>
      <c r="EK56" s="118" t="n">
        <f aca="false">IF(AND($V56&gt;EJ$6,$V56&lt;=EK$6),+$U56,0)</f>
        <v>0</v>
      </c>
      <c r="EL56" s="118" t="n">
        <f aca="false">IF(AND($V56&gt;EK$6,$V56&lt;=EL$6),+$U56,0)</f>
        <v>0</v>
      </c>
      <c r="EM56" s="87" t="n">
        <f aca="false">IF(AND($V56&gt;EL$6,$V56&lt;=EN$6),+$U56,0)</f>
        <v>0</v>
      </c>
      <c r="EO56" s="65" t="n">
        <f aca="false">SUM($AI56:$EN56)</f>
        <v>10.439898</v>
      </c>
      <c r="EP56" s="65" t="n">
        <f aca="false">+EO56-U56</f>
        <v>0.418640000000002</v>
      </c>
    </row>
    <row r="57" customFormat="false" ht="12.75" hidden="false" customHeight="false" outlineLevel="0" collapsed="false">
      <c r="A57" s="53" t="n">
        <v>3</v>
      </c>
      <c r="B57" s="97" t="s">
        <v>260</v>
      </c>
      <c r="C57" s="97" t="s">
        <v>256</v>
      </c>
      <c r="D57" s="186" t="s">
        <v>280</v>
      </c>
      <c r="E57" s="38" t="s">
        <v>133</v>
      </c>
      <c r="F57" s="99" t="n">
        <v>37134</v>
      </c>
      <c r="G57" s="38" t="s">
        <v>520</v>
      </c>
      <c r="H57" s="38"/>
      <c r="I57" s="100" t="s">
        <v>507</v>
      </c>
      <c r="J57" s="39" t="s">
        <v>521</v>
      </c>
      <c r="K57" s="37" t="s">
        <v>522</v>
      </c>
      <c r="M57" s="39" t="s">
        <v>284</v>
      </c>
      <c r="N57" s="39" t="s">
        <v>285</v>
      </c>
      <c r="O57" s="35" t="s">
        <v>523</v>
      </c>
      <c r="P57" s="127" t="s">
        <v>287</v>
      </c>
      <c r="Q57" s="127"/>
      <c r="R57" s="127" t="s">
        <v>442</v>
      </c>
      <c r="S57" s="206" t="n">
        <v>74</v>
      </c>
      <c r="T57" s="127" t="s">
        <v>288</v>
      </c>
      <c r="U57" s="55" t="n">
        <f aca="false">IF($T57="USD",+$S57,VLOOKUP($T57,$T$1:$U$5,2)*$S57)</f>
        <v>74</v>
      </c>
      <c r="V57" s="102" t="n">
        <v>38692</v>
      </c>
      <c r="Z57" s="164" t="n">
        <v>36866</v>
      </c>
      <c r="AA57" s="219" t="e">
        <f aca="false">SUM(#REF!)</f>
        <v>#REF!</v>
      </c>
      <c r="AB57" s="174"/>
      <c r="AC57" s="224" t="n">
        <v>0.003</v>
      </c>
      <c r="AD57" s="211" t="e">
        <f aca="false">+AC57+AB57*#REF!+AA57*#REF!</f>
        <v>#REF!</v>
      </c>
      <c r="AE57" s="211"/>
      <c r="AI57" s="87" t="n">
        <f aca="false">IF($V57&gt;AH$6,IF($V57&lt;=AI$6,$U57,0),0)</f>
        <v>0</v>
      </c>
      <c r="AJ57" s="87" t="n">
        <f aca="false">IF(AND($V57&gt;AI$6,$V57&lt;=AJ$6),+$U57,0)</f>
        <v>0</v>
      </c>
      <c r="AK57" s="87" t="n">
        <f aca="false">IF(AND($V57&gt;AJ$6,$V57&lt;=AK$6),+$U57,0)</f>
        <v>0</v>
      </c>
      <c r="AL57" s="87" t="n">
        <f aca="false">IF(AND($V57&gt;AK$6,$V57&lt;=AL$6),+$U57,0)</f>
        <v>0</v>
      </c>
      <c r="AM57" s="87" t="n">
        <f aca="false">IF(AND($V57&gt;AL$6,$V57&lt;=AM$6),+$U57,0)</f>
        <v>0</v>
      </c>
      <c r="AN57" s="87" t="n">
        <f aca="false">IF(AND($V57&gt;AM$6,$V57&lt;=AN$6),+$U57,0)</f>
        <v>0</v>
      </c>
      <c r="AO57" s="87" t="n">
        <f aca="false">IF(AND($V57&gt;AN$6,$V57&lt;=AO$6),+$U57,0)</f>
        <v>0</v>
      </c>
      <c r="AP57" s="87" t="n">
        <f aca="false">IF(AND($V57&gt;AO$6,$V57&lt;=AP$6),+$U57,0)</f>
        <v>0</v>
      </c>
      <c r="AQ57" s="87" t="n">
        <f aca="false">IF(AND($V57&gt;AP$6,$V57&lt;=AQ$6),+$U57,0)</f>
        <v>0</v>
      </c>
      <c r="AR57" s="87" t="n">
        <f aca="false">IF(AND($V57&gt;AQ$6,$V57&lt;=AR$6),+$U57,0)</f>
        <v>0</v>
      </c>
      <c r="AS57" s="87" t="n">
        <f aca="false">IF(AND($V57&gt;AR$6,$V57&lt;=AS$6),+$U57,0)</f>
        <v>0</v>
      </c>
      <c r="AT57" s="87" t="n">
        <f aca="false">IF(AND($V57&gt;AS$6,$V57&lt;=AT$6),+$U57,0)</f>
        <v>0</v>
      </c>
      <c r="AU57" s="87" t="n">
        <f aca="false">IF(AND($V57&gt;AT$6,$V57&lt;=AU$6),+$U57,0)</f>
        <v>0</v>
      </c>
      <c r="AV57" s="87" t="n">
        <f aca="false">IF(AND($V57&gt;AU$6,$V57&lt;=AV$6),+$U57,0)</f>
        <v>0</v>
      </c>
      <c r="AW57" s="87" t="n">
        <f aca="false">IF(AND($V57&gt;AV$6,$V57&lt;=AW$6),+$U57,0)</f>
        <v>0</v>
      </c>
      <c r="AX57" s="87" t="n">
        <f aca="false">IF(AND($V57&gt;AW$6,$V57&lt;=AX$6),+$U57,0)</f>
        <v>0</v>
      </c>
      <c r="AY57" s="87" t="n">
        <f aca="false">IF(AND($V57&gt;AX$6,$V57&lt;=AY$6),+$U57,0)</f>
        <v>74</v>
      </c>
      <c r="AZ57" s="87" t="n">
        <f aca="false">IF(AND($V57&gt;AY$6,$V57&lt;=AZ$6),+$U57,0)</f>
        <v>0</v>
      </c>
      <c r="BA57" s="87" t="n">
        <f aca="false">IF(AND($V57&gt;AZ$6,$V57&lt;=BA$6),+$U57,0)</f>
        <v>0</v>
      </c>
      <c r="BB57" s="87" t="n">
        <f aca="false">IF(AND($V57&gt;BA$6,$V57&lt;=BB$6),+$U57,0)</f>
        <v>0</v>
      </c>
      <c r="BC57" s="87" t="n">
        <f aca="false">IF(AND($V57&gt;BB$6,$V57&lt;=BC$6),+$U57,0)</f>
        <v>0</v>
      </c>
      <c r="BD57" s="87" t="n">
        <f aca="false">IF(AND($V57&gt;BC$6,$V57&lt;=BD$6),+$U57,0)</f>
        <v>0</v>
      </c>
      <c r="BE57" s="87" t="n">
        <f aca="false">IF(AND($V57&gt;BD$6,$V57&lt;=BE$6),+$U57,0)</f>
        <v>0</v>
      </c>
      <c r="BF57" s="87" t="n">
        <f aca="false">IF(AND($V57&gt;BE$6,$V57&lt;=BF$6),+$U57,0)</f>
        <v>0</v>
      </c>
      <c r="BG57" s="87" t="n">
        <f aca="false">IF(AND($V57&gt;BF$6,$V57&lt;=BG$6),+$U57,0)</f>
        <v>0</v>
      </c>
      <c r="BH57" s="87" t="n">
        <f aca="false">IF(AND($V57&gt;BG$6,$V57&lt;=BH$6),+$U57,0)</f>
        <v>0</v>
      </c>
      <c r="BI57" s="87" t="n">
        <f aca="false">IF(AND($V57&gt;BH$6,$V57&lt;=BI$6),+$U57,0)</f>
        <v>0</v>
      </c>
      <c r="BJ57" s="87" t="n">
        <f aca="false">IF(AND($V57&gt;BI$6,$V57&lt;=BJ$6),+$U57,0)</f>
        <v>0</v>
      </c>
      <c r="BK57" s="87" t="n">
        <f aca="false">IF(AND($V57&gt;BJ$6,$V57&lt;=BK$6),+$U57,0)</f>
        <v>0</v>
      </c>
      <c r="BL57" s="87" t="n">
        <f aca="false">IF(AND($V57&gt;BK$6,$V57&lt;=BL$6),+$U57,0)</f>
        <v>0</v>
      </c>
      <c r="BM57" s="87" t="n">
        <f aca="false">IF(AND($V57&gt;BL$6,$V57&lt;=BM$6),+$U57,0)</f>
        <v>0</v>
      </c>
      <c r="BN57" s="87" t="n">
        <f aca="false">IF(AND($V57&gt;BM$6,$V57&lt;=BN$6),+$U57,0)</f>
        <v>0</v>
      </c>
      <c r="BO57" s="87" t="n">
        <f aca="false">IF(AND($V57&gt;BN$6,$V57&lt;=BO$6),+$U57,0)</f>
        <v>0</v>
      </c>
      <c r="BP57" s="87" t="n">
        <f aca="false">IF(AND($V57&gt;BO$6,$V57&lt;=BP$6),+$U57,0)</f>
        <v>0</v>
      </c>
      <c r="BQ57" s="87" t="n">
        <f aca="false">IF(AND($V57&gt;BP$6,$V57&lt;=BQ$6),+$U57,0)</f>
        <v>0</v>
      </c>
      <c r="BR57" s="87" t="n">
        <f aca="false">IF(AND($V57&gt;BQ$6,$V57&lt;=BR$6),+$U57,0)</f>
        <v>0</v>
      </c>
      <c r="BS57" s="87" t="n">
        <f aca="false">IF(AND($V57&gt;BR$6,$V57&lt;=BS$6),+$U57,0)</f>
        <v>0</v>
      </c>
      <c r="BT57" s="87" t="n">
        <f aca="false">IF(AND($V57&gt;BS$6,$V57&lt;=BT$6),+$U57,0)</f>
        <v>0</v>
      </c>
      <c r="BU57" s="87" t="n">
        <f aca="false">IF(AND($V57&gt;BT$6,$V57&lt;=BU$6),+$U57,0)</f>
        <v>0</v>
      </c>
      <c r="BV57" s="87" t="n">
        <f aca="false">IF(AND($V57&gt;BU$6,$V57&lt;=BV$6),+$U57,0)</f>
        <v>0</v>
      </c>
      <c r="BW57" s="87" t="n">
        <f aca="false">IF(AND($V57&gt;BV$6,$V57&lt;=BW$6),+$U57,0)</f>
        <v>0</v>
      </c>
      <c r="BX57" s="87" t="n">
        <f aca="false">IF(AND($V57&gt;BW$6,$V57&lt;=BX$6),+$U57,0)</f>
        <v>0</v>
      </c>
      <c r="BY57" s="87" t="n">
        <f aca="false">IF(AND($V57&gt;BX$6,$V57&lt;=BY$6),+$U57,0)</f>
        <v>0</v>
      </c>
      <c r="BZ57" s="87" t="n">
        <f aca="false">IF(AND($V57&gt;BY$6,$V57&lt;=BZ$6),+$U57,0)</f>
        <v>0</v>
      </c>
      <c r="CA57" s="87" t="n">
        <f aca="false">IF(AND($V57&gt;BZ$6,$V57&lt;=CA$6),+$U57,0)</f>
        <v>0</v>
      </c>
      <c r="CB57" s="87" t="n">
        <f aca="false">IF(AND($V57&gt;CA$6,$V57&lt;=CB$6),+$U57,0)</f>
        <v>0</v>
      </c>
      <c r="CC57" s="87" t="n">
        <f aca="false">IF(AND($V57&gt;CB$6,$V57&lt;=CC$6),+$U57,0)</f>
        <v>0</v>
      </c>
      <c r="CD57" s="87" t="n">
        <f aca="false">IF(AND($V57&gt;CC$6,$V57&lt;=CD$6),+$U57,0)</f>
        <v>0</v>
      </c>
      <c r="CE57" s="87" t="n">
        <f aca="false">IF(AND($V57&gt;CD$6,$V57&lt;=CE$6),+$U57,0)</f>
        <v>0</v>
      </c>
      <c r="CF57" s="87" t="n">
        <f aca="false">IF(AND($V57&gt;CE$6,$V57&lt;=CF$6),+$U57,0)</f>
        <v>0</v>
      </c>
      <c r="CG57" s="87" t="n">
        <f aca="false">IF(AND($V57&gt;CF$6,$V57&lt;=CG$6),+$U57,0)</f>
        <v>0</v>
      </c>
      <c r="CH57" s="87" t="n">
        <f aca="false">IF(AND($V57&gt;CG$6,$V57&lt;=CH$6),+$U57,0)</f>
        <v>0</v>
      </c>
      <c r="CI57" s="87" t="n">
        <f aca="false">IF(AND($V57&gt;CH$6,$V57&lt;=CI$6),+$U57,0)</f>
        <v>0</v>
      </c>
      <c r="CJ57" s="87" t="n">
        <f aca="false">IF(AND($V57&gt;CI$6,$V57&lt;=CJ$6),+$U57,0)</f>
        <v>0</v>
      </c>
      <c r="CK57" s="87" t="n">
        <f aca="false">IF(AND($V57&gt;CJ$6,$V57&lt;=CK$6),+$U57,0)</f>
        <v>0</v>
      </c>
      <c r="CL57" s="87" t="n">
        <f aca="false">IF(AND($V57&gt;CK$6,$V57&lt;=CL$6),+$U57,0)</f>
        <v>0</v>
      </c>
      <c r="CM57" s="87" t="n">
        <f aca="false">IF(AND($V57&gt;CL$6,$V57&lt;=CM$6),+$U57,0)</f>
        <v>0</v>
      </c>
      <c r="CN57" s="87" t="n">
        <f aca="false">IF(AND($V57&gt;CM$6,$V57&lt;=CN$6),+$U57,0)</f>
        <v>0</v>
      </c>
      <c r="CO57" s="87" t="n">
        <f aca="false">IF(AND($V57&gt;CN$6,$V57&lt;=CO$6),+$U57,0)</f>
        <v>0</v>
      </c>
      <c r="CP57" s="87" t="n">
        <f aca="false">IF(AND($V57&gt;CO$6,$V57&lt;=CP$6),+$U57,0)</f>
        <v>0</v>
      </c>
      <c r="CQ57" s="87" t="n">
        <f aca="false">IF(AND($V57&gt;CP$6,$V57&lt;=CQ$6),+$U57,0)</f>
        <v>0</v>
      </c>
      <c r="CR57" s="87" t="n">
        <f aca="false">IF(AND($V57&gt;CQ$6,$V57&lt;=CR$6),+$U57,0)</f>
        <v>0</v>
      </c>
      <c r="CS57" s="87" t="n">
        <f aca="false">IF(AND($V57&gt;CR$6,$V57&lt;=CS$6),+$U57,0)</f>
        <v>0</v>
      </c>
      <c r="CT57" s="87" t="n">
        <f aca="false">IF(AND($V57&gt;CS$6,$V57&lt;=CT$6),+$U57,0)</f>
        <v>0</v>
      </c>
      <c r="CU57" s="87" t="n">
        <f aca="false">IF(AND($V57&gt;CT$6,$V57&lt;=CU$6),+$U57,0)</f>
        <v>0</v>
      </c>
      <c r="CV57" s="87" t="n">
        <f aca="false">IF(AND($V57&gt;CU$6,$V57&lt;=CV$6),+$U57,0)</f>
        <v>0</v>
      </c>
      <c r="CW57" s="87" t="n">
        <f aca="false">IF(AND($V57&gt;CV$6,$V57&lt;=CW$6),+$U57,0)</f>
        <v>0</v>
      </c>
      <c r="CX57" s="87" t="n">
        <f aca="false">IF(AND($V57&gt;CW$6,$V57&lt;=CX$6),+$U57,0)</f>
        <v>0</v>
      </c>
      <c r="CY57" s="87" t="n">
        <f aca="false">IF(AND($V57&gt;CX$6,$V57&lt;=CY$6),+$U57,0)</f>
        <v>0</v>
      </c>
      <c r="CZ57" s="87" t="n">
        <f aca="false">IF(AND($V57&gt;CY$6,$V57&lt;=CZ$6),+$U57,0)</f>
        <v>0</v>
      </c>
      <c r="DA57" s="87" t="n">
        <f aca="false">IF(AND($V57&gt;CZ$6,$V57&lt;=DA$6),+$U57,0)</f>
        <v>0</v>
      </c>
      <c r="DB57" s="87" t="n">
        <f aca="false">IF(AND($V57&gt;DA$6,$V57&lt;=DB$6),+$U57,0)</f>
        <v>0</v>
      </c>
      <c r="DC57" s="87" t="n">
        <f aca="false">IF(AND($V57&gt;DB$6,$V57&lt;=DC$6),+$U57,0)</f>
        <v>0</v>
      </c>
      <c r="DD57" s="87" t="n">
        <f aca="false">IF(AND($V57&gt;DC$6,$V57&lt;=DD$6),+$U57,0)</f>
        <v>0</v>
      </c>
      <c r="DE57" s="87" t="n">
        <f aca="false">IF(AND($V57&gt;DD$6,$V57&lt;=DE$6),+$U57,0)</f>
        <v>0</v>
      </c>
      <c r="DF57" s="87" t="n">
        <f aca="false">IF(AND($V57&gt;DE$6,$V57&lt;=DF$6),+$U57,0)</f>
        <v>0</v>
      </c>
      <c r="DG57" s="87" t="n">
        <f aca="false">IF(AND($V57&gt;DF$6,$V57&lt;=DG$6),+$U57,0)</f>
        <v>0</v>
      </c>
      <c r="DH57" s="87" t="n">
        <f aca="false">IF(AND($V57&gt;DG$6,$V57&lt;=DH$6),+$U57,0)</f>
        <v>0</v>
      </c>
      <c r="DI57" s="87" t="n">
        <f aca="false">IF(AND($V57&gt;DH$6,$V57&lt;=DI$6),+$U57,0)</f>
        <v>0</v>
      </c>
      <c r="DJ57" s="87" t="n">
        <f aca="false">IF(AND($V57&gt;DI$6,$V57&lt;=DJ$6),+$U57,0)</f>
        <v>0</v>
      </c>
      <c r="DK57" s="87" t="n">
        <f aca="false">IF(AND($V57&gt;DJ$6,$V57&lt;=DK$6),+$U57,0)</f>
        <v>0</v>
      </c>
      <c r="DL57" s="87" t="n">
        <f aca="false">IF(AND($V57&gt;DK$6,$V57&lt;=DL$6),+$U57,0)</f>
        <v>0</v>
      </c>
      <c r="DM57" s="87" t="n">
        <f aca="false">IF(AND($V57&gt;DL$6,$V57&lt;=DM$6),+$U57,0)</f>
        <v>0</v>
      </c>
      <c r="DN57" s="87" t="n">
        <f aca="false">IF(AND($V57&gt;DM$6,$V57&lt;=DN$6),+$U57,0)</f>
        <v>0</v>
      </c>
      <c r="DO57" s="87" t="n">
        <f aca="false">IF(AND($V57&gt;DN$6,$V57&lt;=DO$6),+$U57,0)</f>
        <v>0</v>
      </c>
      <c r="DP57" s="87" t="n">
        <f aca="false">IF(AND($V57&gt;DO$6,$V57&lt;=DP$6),+$U57,0)</f>
        <v>0</v>
      </c>
      <c r="DQ57" s="87" t="n">
        <f aca="false">IF(AND($V57&gt;DP$6,$V57&lt;=DQ$6),+$U57,0)</f>
        <v>0</v>
      </c>
      <c r="DR57" s="87" t="n">
        <f aca="false">IF(AND($V57&gt;DQ$6,$V57&lt;=DR$6),+$U57,0)</f>
        <v>0</v>
      </c>
      <c r="DS57" s="87" t="n">
        <f aca="false">IF(AND($V57&gt;DR$6,$V57&lt;=DS$6),+$U57,0)</f>
        <v>0</v>
      </c>
      <c r="DT57" s="87" t="n">
        <f aca="false">IF(AND($V57&gt;DS$6,$V57&lt;=DT$6),+$U57,0)</f>
        <v>0</v>
      </c>
      <c r="DU57" s="87" t="n">
        <f aca="false">IF(AND($V57&gt;DT$6,$V57&lt;=DU$6),+$U57,0)</f>
        <v>0</v>
      </c>
      <c r="DV57" s="87" t="n">
        <f aca="false">IF(AND($V57&gt;DU$6,$V57&lt;=DV$6),+$U57,0)</f>
        <v>0</v>
      </c>
      <c r="DW57" s="87" t="n">
        <f aca="false">IF(AND($V57&gt;DV$6,$V57&lt;=DW$6),+$U57,0)</f>
        <v>0</v>
      </c>
      <c r="DX57" s="87" t="n">
        <f aca="false">IF(AND($V57&gt;DW$6,$V57&lt;=DX$6),+$U57,0)</f>
        <v>0</v>
      </c>
      <c r="DY57" s="87" t="n">
        <f aca="false">IF(AND($V57&gt;DX$6,$V57&lt;=DY$6),+$U57,0)</f>
        <v>0</v>
      </c>
      <c r="DZ57" s="87" t="n">
        <f aca="false">IF(AND($V57&gt;DY$6,$V57&lt;=DZ$6),+$U57,0)</f>
        <v>0</v>
      </c>
      <c r="EA57" s="87" t="n">
        <f aca="false">IF(AND($V57&gt;DZ$6,$V57&lt;=EA$6),+$U57,0)</f>
        <v>0</v>
      </c>
      <c r="EB57" s="87" t="n">
        <f aca="false">IF(AND($V57&gt;EA$6,$V57&lt;=EB$6),+$U57,0)</f>
        <v>0</v>
      </c>
      <c r="EC57" s="87" t="n">
        <f aca="false">IF(AND($V57&gt;EB$6,$V57&lt;=EC$6),+$U57,0)</f>
        <v>0</v>
      </c>
      <c r="ED57" s="87" t="n">
        <f aca="false">IF(AND($V57&gt;EC$6,$V57&lt;=ED$6),+$U57,0)</f>
        <v>0</v>
      </c>
      <c r="EE57" s="87" t="n">
        <f aca="false">IF(AND($V57&gt;ED$6,$V57&lt;=EE$6),+$U57,0)</f>
        <v>0</v>
      </c>
      <c r="EF57" s="87" t="n">
        <f aca="false">IF(AND($V57&gt;EE$6,$V57&lt;=EF$6),+$U57,0)</f>
        <v>0</v>
      </c>
      <c r="EG57" s="87" t="n">
        <f aca="false">IF(AND($V57&gt;EF$6,$V57&lt;=EG$6),+$U57,0)</f>
        <v>0</v>
      </c>
      <c r="EH57" s="87" t="n">
        <f aca="false">IF(AND($V57&gt;EG$6,$V57&lt;=EH$6),+$U57,0)</f>
        <v>0</v>
      </c>
      <c r="EI57" s="87" t="n">
        <f aca="false">IF(AND($V57&gt;EH$6,$V57&lt;=EI$6),+$U57,0)</f>
        <v>0</v>
      </c>
      <c r="EJ57" s="87" t="n">
        <f aca="false">IF(AND($V57&gt;EI$6,$V57&lt;=EJ$6),+$U57,0)</f>
        <v>0</v>
      </c>
      <c r="EK57" s="87" t="n">
        <f aca="false">IF(AND($V57&gt;EJ$6,$V57&lt;=EK$6),+$U57,0)</f>
        <v>0</v>
      </c>
      <c r="EL57" s="87" t="n">
        <f aca="false">IF(AND($V57&gt;EK$6,$V57&lt;=EL$6),+$U57,0)</f>
        <v>0</v>
      </c>
      <c r="EM57" s="87" t="n">
        <f aca="false">IF(AND($V57&gt;EL$6,$V57&lt;=EN$6),+$U57,0)</f>
        <v>0</v>
      </c>
      <c r="EO57" s="65" t="n">
        <f aca="false">SUM($AI57:$EN57)</f>
        <v>74</v>
      </c>
      <c r="EP57" s="65" t="n">
        <f aca="false">+EO57-U57</f>
        <v>0</v>
      </c>
    </row>
    <row r="58" customFormat="false" ht="12.75" hidden="false" customHeight="false" outlineLevel="0" collapsed="false">
      <c r="A58" s="205" t="n">
        <v>3</v>
      </c>
      <c r="B58" s="97" t="s">
        <v>260</v>
      </c>
      <c r="C58" s="97" t="s">
        <v>256</v>
      </c>
      <c r="D58" s="186" t="s">
        <v>280</v>
      </c>
      <c r="E58" s="38" t="s">
        <v>133</v>
      </c>
      <c r="F58" s="99" t="n">
        <v>37134</v>
      </c>
      <c r="G58" s="38"/>
      <c r="H58" s="38"/>
      <c r="I58" s="100" t="s">
        <v>507</v>
      </c>
      <c r="J58" s="39" t="s">
        <v>524</v>
      </c>
      <c r="K58" s="37" t="s">
        <v>525</v>
      </c>
      <c r="M58" s="39" t="s">
        <v>284</v>
      </c>
      <c r="O58" s="35" t="s">
        <v>526</v>
      </c>
      <c r="P58" s="127" t="s">
        <v>287</v>
      </c>
      <c r="Q58" s="127"/>
      <c r="R58" s="127" t="s">
        <v>442</v>
      </c>
      <c r="S58" s="163" t="n">
        <v>24</v>
      </c>
      <c r="T58" s="127" t="s">
        <v>288</v>
      </c>
      <c r="U58" s="55" t="n">
        <f aca="false">IF($T58="USD",+$S58,VLOOKUP($T58,$T$1:$U$5,2)*$S58)</f>
        <v>24</v>
      </c>
      <c r="V58" s="102" t="n">
        <v>37437</v>
      </c>
      <c r="Z58" s="164" t="n">
        <v>35611</v>
      </c>
      <c r="AA58" s="208" t="e">
        <f aca="false">SUM(#REF!)</f>
        <v>#REF!</v>
      </c>
      <c r="AB58" s="174"/>
      <c r="AC58" s="224" t="n">
        <f aca="false">0.5%/5</f>
        <v>0.001</v>
      </c>
      <c r="AD58" s="211" t="e">
        <f aca="false">+AC58+AB58*#REF!+AA58*#REF!</f>
        <v>#REF!</v>
      </c>
      <c r="AE58" s="211"/>
      <c r="AI58" s="87" t="n">
        <f aca="false">IF($V58&gt;AH$6,IF($V58&lt;=AI$6,$U58,0),0)</f>
        <v>0</v>
      </c>
      <c r="AJ58" s="87" t="n">
        <f aca="false">IF(AND($V58&gt;AI$6,$V58&lt;=AJ$6),+$U58,0)</f>
        <v>0</v>
      </c>
      <c r="AK58" s="87" t="n">
        <f aca="false">IF(AND($V58&gt;AJ$6,$V58&lt;=AK$6),+$U58,0)</f>
        <v>24</v>
      </c>
      <c r="AL58" s="87" t="n">
        <f aca="false">IF(AND($V58&gt;AK$6,$V58&lt;=AL$6),+$U58,0)</f>
        <v>0</v>
      </c>
      <c r="AM58" s="87" t="n">
        <f aca="false">IF(AND($V58&gt;AL$6,$V58&lt;=AM$6),+$U58,0)</f>
        <v>0</v>
      </c>
      <c r="AN58" s="87" t="n">
        <f aca="false">IF(AND($V58&gt;AM$6,$V58&lt;=AN$6),+$U58,0)</f>
        <v>0</v>
      </c>
      <c r="AO58" s="87" t="n">
        <f aca="false">IF(AND($V58&gt;AN$6,$V58&lt;=AO$6),+$U58,0)</f>
        <v>0</v>
      </c>
      <c r="AP58" s="87" t="n">
        <f aca="false">IF(AND($V58&gt;AO$6,$V58&lt;=AP$6),+$U58,0)</f>
        <v>0</v>
      </c>
      <c r="AQ58" s="87" t="n">
        <f aca="false">IF(AND($V58&gt;AP$6,$V58&lt;=AQ$6),+$U58,0)</f>
        <v>0</v>
      </c>
      <c r="AR58" s="87" t="n">
        <f aca="false">IF(AND($V58&gt;AQ$6,$V58&lt;=AR$6),+$U58,0)</f>
        <v>0</v>
      </c>
      <c r="AS58" s="87" t="n">
        <f aca="false">IF(AND($V58&gt;AR$6,$V58&lt;=AS$6),+$U58,0)</f>
        <v>0</v>
      </c>
      <c r="AT58" s="87" t="n">
        <f aca="false">IF(AND($V58&gt;AS$6,$V58&lt;=AT$6),+$U58,0)</f>
        <v>0</v>
      </c>
      <c r="AU58" s="87" t="n">
        <f aca="false">IF(AND($V58&gt;AT$6,$V58&lt;=AU$6),+$U58,0)</f>
        <v>0</v>
      </c>
      <c r="AV58" s="87" t="n">
        <f aca="false">IF(AND($V58&gt;AU$6,$V58&lt;=AV$6),+$U58,0)</f>
        <v>0</v>
      </c>
      <c r="AW58" s="87" t="n">
        <f aca="false">IF(AND($V58&gt;AV$6,$V58&lt;=AW$6),+$U58,0)</f>
        <v>0</v>
      </c>
      <c r="AX58" s="87" t="n">
        <f aca="false">IF(AND($V58&gt;AW$6,$V58&lt;=AX$6),+$U58,0)</f>
        <v>0</v>
      </c>
      <c r="AY58" s="87" t="n">
        <f aca="false">IF(AND($V58&gt;AX$6,$V58&lt;=AY$6),+$U58,0)</f>
        <v>0</v>
      </c>
      <c r="AZ58" s="87" t="n">
        <f aca="false">IF(AND($V58&gt;AY$6,$V58&lt;=AZ$6),+$U58,0)</f>
        <v>0</v>
      </c>
      <c r="BA58" s="87" t="n">
        <f aca="false">IF(AND($V58&gt;AZ$6,$V58&lt;=BA$6),+$U58,0)</f>
        <v>0</v>
      </c>
      <c r="BB58" s="87" t="n">
        <f aca="false">IF(AND($V58&gt;BA$6,$V58&lt;=BB$6),+$U58,0)</f>
        <v>0</v>
      </c>
      <c r="BC58" s="87" t="n">
        <f aca="false">IF(AND($V58&gt;BB$6,$V58&lt;=BC$6),+$U58,0)</f>
        <v>0</v>
      </c>
      <c r="BD58" s="87" t="n">
        <f aca="false">IF(AND($V58&gt;BC$6,$V58&lt;=BD$6),+$U58,0)</f>
        <v>0</v>
      </c>
      <c r="BE58" s="87" t="n">
        <f aca="false">IF(AND($V58&gt;BD$6,$V58&lt;=BE$6),+$U58,0)</f>
        <v>0</v>
      </c>
      <c r="BF58" s="87" t="n">
        <f aca="false">IF(AND($V58&gt;BE$6,$V58&lt;=BF$6),+$U58,0)</f>
        <v>0</v>
      </c>
      <c r="BG58" s="87" t="n">
        <f aca="false">IF(AND($V58&gt;BF$6,$V58&lt;=BG$6),+$U58,0)</f>
        <v>0</v>
      </c>
      <c r="BH58" s="87" t="n">
        <f aca="false">IF(AND($V58&gt;BG$6,$V58&lt;=BH$6),+$U58,0)</f>
        <v>0</v>
      </c>
      <c r="BI58" s="87" t="n">
        <f aca="false">IF(AND($V58&gt;BH$6,$V58&lt;=BI$6),+$U58,0)</f>
        <v>0</v>
      </c>
      <c r="BJ58" s="87" t="n">
        <f aca="false">IF(AND($V58&gt;BI$6,$V58&lt;=BJ$6),+$U58,0)</f>
        <v>0</v>
      </c>
      <c r="BK58" s="87" t="n">
        <f aca="false">IF(AND($V58&gt;BJ$6,$V58&lt;=BK$6),+$U58,0)</f>
        <v>0</v>
      </c>
      <c r="BL58" s="87" t="n">
        <f aca="false">IF(AND($V58&gt;BK$6,$V58&lt;=BL$6),+$U58,0)</f>
        <v>0</v>
      </c>
      <c r="BM58" s="87" t="n">
        <f aca="false">IF(AND($V58&gt;BL$6,$V58&lt;=BM$6),+$U58,0)</f>
        <v>0</v>
      </c>
      <c r="BN58" s="87" t="n">
        <f aca="false">IF(AND($V58&gt;BM$6,$V58&lt;=BN$6),+$U58,0)</f>
        <v>0</v>
      </c>
      <c r="BO58" s="87" t="n">
        <f aca="false">IF(AND($V58&gt;BN$6,$V58&lt;=BO$6),+$U58,0)</f>
        <v>0</v>
      </c>
      <c r="BP58" s="87" t="n">
        <f aca="false">IF(AND($V58&gt;BO$6,$V58&lt;=BP$6),+$U58,0)</f>
        <v>0</v>
      </c>
      <c r="BQ58" s="87" t="n">
        <f aca="false">IF(AND($V58&gt;BP$6,$V58&lt;=BQ$6),+$U58,0)</f>
        <v>0</v>
      </c>
      <c r="BR58" s="87" t="n">
        <f aca="false">IF(AND($V58&gt;BQ$6,$V58&lt;=BR$6),+$U58,0)</f>
        <v>0</v>
      </c>
      <c r="BS58" s="87" t="n">
        <f aca="false">IF(AND($V58&gt;BR$6,$V58&lt;=BS$6),+$U58,0)</f>
        <v>0</v>
      </c>
      <c r="BT58" s="87" t="n">
        <f aca="false">IF(AND($V58&gt;BS$6,$V58&lt;=BT$6),+$U58,0)</f>
        <v>0</v>
      </c>
      <c r="BU58" s="87" t="n">
        <f aca="false">IF(AND($V58&gt;BT$6,$V58&lt;=BU$6),+$U58,0)</f>
        <v>0</v>
      </c>
      <c r="BV58" s="87" t="n">
        <f aca="false">IF(AND($V58&gt;BU$6,$V58&lt;=BV$6),+$U58,0)</f>
        <v>0</v>
      </c>
      <c r="BW58" s="87" t="n">
        <f aca="false">IF(AND($V58&gt;BV$6,$V58&lt;=BW$6),+$U58,0)</f>
        <v>0</v>
      </c>
      <c r="BX58" s="87" t="n">
        <f aca="false">IF(AND($V58&gt;BW$6,$V58&lt;=BX$6),+$U58,0)</f>
        <v>0</v>
      </c>
      <c r="BY58" s="87" t="n">
        <f aca="false">IF(AND($V58&gt;BX$6,$V58&lt;=BY$6),+$U58,0)</f>
        <v>0</v>
      </c>
      <c r="BZ58" s="87" t="n">
        <f aca="false">IF(AND($V58&gt;BY$6,$V58&lt;=BZ$6),+$U58,0)</f>
        <v>0</v>
      </c>
      <c r="CA58" s="87" t="n">
        <f aca="false">IF(AND($V58&gt;BZ$6,$V58&lt;=CA$6),+$U58,0)</f>
        <v>0</v>
      </c>
      <c r="CB58" s="87" t="n">
        <f aca="false">IF(AND($V58&gt;CA$6,$V58&lt;=CB$6),+$U58,0)</f>
        <v>0</v>
      </c>
      <c r="CC58" s="87" t="n">
        <f aca="false">IF(AND($V58&gt;CB$6,$V58&lt;=CC$6),+$U58,0)</f>
        <v>0</v>
      </c>
      <c r="CD58" s="87" t="n">
        <f aca="false">IF(AND($V58&gt;CC$6,$V58&lt;=CD$6),+$U58,0)</f>
        <v>0</v>
      </c>
      <c r="CE58" s="87" t="n">
        <f aca="false">IF(AND($V58&gt;CD$6,$V58&lt;=CE$6),+$U58,0)</f>
        <v>0</v>
      </c>
      <c r="CF58" s="87" t="n">
        <f aca="false">IF(AND($V58&gt;CE$6,$V58&lt;=CF$6),+$U58,0)</f>
        <v>0</v>
      </c>
      <c r="CG58" s="87" t="n">
        <f aca="false">IF(AND($V58&gt;CF$6,$V58&lt;=CG$6),+$U58,0)</f>
        <v>0</v>
      </c>
      <c r="CH58" s="87" t="n">
        <f aca="false">IF(AND($V58&gt;CG$6,$V58&lt;=CH$6),+$U58,0)</f>
        <v>0</v>
      </c>
      <c r="CI58" s="87" t="n">
        <f aca="false">IF(AND($V58&gt;CH$6,$V58&lt;=CI$6),+$U58,0)</f>
        <v>0</v>
      </c>
      <c r="CJ58" s="87" t="n">
        <f aca="false">IF(AND($V58&gt;CI$6,$V58&lt;=CJ$6),+$U58,0)</f>
        <v>0</v>
      </c>
      <c r="CK58" s="87" t="n">
        <f aca="false">IF(AND($V58&gt;CJ$6,$V58&lt;=CK$6),+$U58,0)</f>
        <v>0</v>
      </c>
      <c r="CL58" s="87" t="n">
        <f aca="false">IF(AND($V58&gt;CK$6,$V58&lt;=CL$6),+$U58,0)</f>
        <v>0</v>
      </c>
      <c r="CM58" s="87" t="n">
        <f aca="false">IF(AND($V58&gt;CL$6,$V58&lt;=CM$6),+$U58,0)</f>
        <v>0</v>
      </c>
      <c r="CN58" s="87" t="n">
        <f aca="false">IF(AND($V58&gt;CM$6,$V58&lt;=CN$6),+$U58,0)</f>
        <v>0</v>
      </c>
      <c r="CO58" s="87" t="n">
        <f aca="false">IF(AND($V58&gt;CN$6,$V58&lt;=CO$6),+$U58,0)</f>
        <v>0</v>
      </c>
      <c r="CP58" s="87" t="n">
        <f aca="false">IF(AND($V58&gt;CO$6,$V58&lt;=CP$6),+$U58,0)</f>
        <v>0</v>
      </c>
      <c r="CQ58" s="87" t="n">
        <f aca="false">IF(AND($V58&gt;CP$6,$V58&lt;=CQ$6),+$U58,0)</f>
        <v>0</v>
      </c>
      <c r="CR58" s="87" t="n">
        <f aca="false">IF(AND($V58&gt;CQ$6,$V58&lt;=CR$6),+$U58,0)</f>
        <v>0</v>
      </c>
      <c r="CS58" s="87" t="n">
        <f aca="false">IF(AND($V58&gt;CR$6,$V58&lt;=CS$6),+$U58,0)</f>
        <v>0</v>
      </c>
      <c r="CT58" s="87" t="n">
        <f aca="false">IF(AND($V58&gt;CS$6,$V58&lt;=CT$6),+$U58,0)</f>
        <v>0</v>
      </c>
      <c r="CU58" s="87" t="n">
        <f aca="false">IF(AND($V58&gt;CT$6,$V58&lt;=CU$6),+$U58,0)</f>
        <v>0</v>
      </c>
      <c r="CV58" s="87" t="n">
        <f aca="false">IF(AND($V58&gt;CU$6,$V58&lt;=CV$6),+$U58,0)</f>
        <v>0</v>
      </c>
      <c r="CW58" s="87" t="n">
        <f aca="false">IF(AND($V58&gt;CV$6,$V58&lt;=CW$6),+$U58,0)</f>
        <v>0</v>
      </c>
      <c r="CX58" s="87" t="n">
        <f aca="false">IF(AND($V58&gt;CW$6,$V58&lt;=CX$6),+$U58,0)</f>
        <v>0</v>
      </c>
      <c r="CY58" s="87" t="n">
        <f aca="false">IF(AND($V58&gt;CX$6,$V58&lt;=CY$6),+$U58,0)</f>
        <v>0</v>
      </c>
      <c r="CZ58" s="87" t="n">
        <f aca="false">IF(AND($V58&gt;CY$6,$V58&lt;=CZ$6),+$U58,0)</f>
        <v>0</v>
      </c>
      <c r="DA58" s="87" t="n">
        <f aca="false">IF(AND($V58&gt;CZ$6,$V58&lt;=DA$6),+$U58,0)</f>
        <v>0</v>
      </c>
      <c r="DB58" s="87" t="n">
        <f aca="false">IF(AND($V58&gt;DA$6,$V58&lt;=DB$6),+$U58,0)</f>
        <v>0</v>
      </c>
      <c r="DC58" s="87" t="n">
        <f aca="false">IF(AND($V58&gt;DB$6,$V58&lt;=DC$6),+$U58,0)</f>
        <v>0</v>
      </c>
      <c r="DD58" s="87" t="n">
        <f aca="false">IF(AND($V58&gt;DC$6,$V58&lt;=DD$6),+$U58,0)</f>
        <v>0</v>
      </c>
      <c r="DE58" s="87" t="n">
        <f aca="false">IF(AND($V58&gt;DD$6,$V58&lt;=DE$6),+$U58,0)</f>
        <v>0</v>
      </c>
      <c r="DF58" s="87" t="n">
        <f aca="false">IF(AND($V58&gt;DE$6,$V58&lt;=DF$6),+$U58,0)</f>
        <v>0</v>
      </c>
      <c r="DG58" s="87" t="n">
        <f aca="false">IF(AND($V58&gt;DF$6,$V58&lt;=DG$6),+$U58,0)</f>
        <v>0</v>
      </c>
      <c r="DH58" s="87" t="n">
        <f aca="false">IF(AND($V58&gt;DG$6,$V58&lt;=DH$6),+$U58,0)</f>
        <v>0</v>
      </c>
      <c r="DI58" s="87" t="n">
        <f aca="false">IF(AND($V58&gt;DH$6,$V58&lt;=DI$6),+$U58,0)</f>
        <v>0</v>
      </c>
      <c r="DJ58" s="87" t="n">
        <f aca="false">IF(AND($V58&gt;DI$6,$V58&lt;=DJ$6),+$U58,0)</f>
        <v>0</v>
      </c>
      <c r="DK58" s="87" t="n">
        <f aca="false">IF(AND($V58&gt;DJ$6,$V58&lt;=DK$6),+$U58,0)</f>
        <v>0</v>
      </c>
      <c r="DL58" s="87" t="n">
        <f aca="false">IF(AND($V58&gt;DK$6,$V58&lt;=DL$6),+$U58,0)</f>
        <v>0</v>
      </c>
      <c r="DM58" s="87" t="n">
        <f aca="false">IF(AND($V58&gt;DL$6,$V58&lt;=DM$6),+$U58,0)</f>
        <v>0</v>
      </c>
      <c r="DN58" s="87" t="n">
        <f aca="false">IF(AND($V58&gt;DM$6,$V58&lt;=DN$6),+$U58,0)</f>
        <v>0</v>
      </c>
      <c r="DO58" s="87" t="n">
        <f aca="false">IF(AND($V58&gt;DN$6,$V58&lt;=DO$6),+$U58,0)</f>
        <v>0</v>
      </c>
      <c r="DP58" s="87" t="n">
        <f aca="false">IF(AND($V58&gt;DO$6,$V58&lt;=DP$6),+$U58,0)</f>
        <v>0</v>
      </c>
      <c r="DQ58" s="87" t="n">
        <f aca="false">IF(AND($V58&gt;DP$6,$V58&lt;=DQ$6),+$U58,0)</f>
        <v>0</v>
      </c>
      <c r="DR58" s="87" t="n">
        <f aca="false">IF(AND($V58&gt;DQ$6,$V58&lt;=DR$6),+$U58,0)</f>
        <v>0</v>
      </c>
      <c r="DS58" s="87" t="n">
        <f aca="false">IF(AND($V58&gt;DR$6,$V58&lt;=DS$6),+$U58,0)</f>
        <v>0</v>
      </c>
      <c r="DT58" s="87" t="n">
        <f aca="false">IF(AND($V58&gt;DS$6,$V58&lt;=DT$6),+$U58,0)</f>
        <v>0</v>
      </c>
      <c r="DU58" s="87" t="n">
        <f aca="false">IF(AND($V58&gt;DT$6,$V58&lt;=DU$6),+$U58,0)</f>
        <v>0</v>
      </c>
      <c r="DV58" s="87" t="n">
        <f aca="false">IF(AND($V58&gt;DU$6,$V58&lt;=DV$6),+$U58,0)</f>
        <v>0</v>
      </c>
      <c r="DW58" s="87" t="n">
        <f aca="false">IF(AND($V58&gt;DV$6,$V58&lt;=DW$6),+$U58,0)</f>
        <v>0</v>
      </c>
      <c r="DX58" s="87" t="n">
        <f aca="false">IF(AND($V58&gt;DW$6,$V58&lt;=DX$6),+$U58,0)</f>
        <v>0</v>
      </c>
      <c r="DY58" s="87" t="n">
        <f aca="false">IF(AND($V58&gt;DX$6,$V58&lt;=DY$6),+$U58,0)</f>
        <v>0</v>
      </c>
      <c r="DZ58" s="87" t="n">
        <f aca="false">IF(AND($V58&gt;DY$6,$V58&lt;=DZ$6),+$U58,0)</f>
        <v>0</v>
      </c>
      <c r="EA58" s="87" t="n">
        <f aca="false">IF(AND($V58&gt;DZ$6,$V58&lt;=EA$6),+$U58,0)</f>
        <v>0</v>
      </c>
      <c r="EB58" s="87" t="n">
        <f aca="false">IF(AND($V58&gt;EA$6,$V58&lt;=EB$6),+$U58,0)</f>
        <v>0</v>
      </c>
      <c r="EC58" s="87" t="n">
        <f aca="false">IF(AND($V58&gt;EB$6,$V58&lt;=EC$6),+$U58,0)</f>
        <v>0</v>
      </c>
      <c r="ED58" s="87" t="n">
        <f aca="false">IF(AND($V58&gt;EC$6,$V58&lt;=ED$6),+$U58,0)</f>
        <v>0</v>
      </c>
      <c r="EE58" s="87" t="n">
        <f aca="false">IF(AND($V58&gt;ED$6,$V58&lt;=EE$6),+$U58,0)</f>
        <v>0</v>
      </c>
      <c r="EF58" s="87" t="n">
        <f aca="false">IF(AND($V58&gt;EE$6,$V58&lt;=EF$6),+$U58,0)</f>
        <v>0</v>
      </c>
      <c r="EG58" s="87" t="n">
        <f aca="false">IF(AND($V58&gt;EF$6,$V58&lt;=EG$6),+$U58,0)</f>
        <v>0</v>
      </c>
      <c r="EH58" s="87" t="n">
        <f aca="false">IF(AND($V58&gt;EG$6,$V58&lt;=EH$6),+$U58,0)</f>
        <v>0</v>
      </c>
      <c r="EI58" s="87" t="n">
        <f aca="false">IF(AND($V58&gt;EH$6,$V58&lt;=EI$6),+$U58,0)</f>
        <v>0</v>
      </c>
      <c r="EJ58" s="87" t="n">
        <f aca="false">IF(AND($V58&gt;EI$6,$V58&lt;=EJ$6),+$U58,0)</f>
        <v>0</v>
      </c>
      <c r="EK58" s="87" t="n">
        <f aca="false">IF(AND($V58&gt;EJ$6,$V58&lt;=EK$6),+$U58,0)</f>
        <v>0</v>
      </c>
      <c r="EL58" s="87" t="n">
        <f aca="false">IF(AND($V58&gt;EK$6,$V58&lt;=EL$6),+$U58,0)</f>
        <v>0</v>
      </c>
      <c r="EM58" s="87" t="n">
        <f aca="false">IF(AND($V58&gt;EL$6,$V58&lt;=EN$6),+$U58,0)</f>
        <v>0</v>
      </c>
      <c r="EO58" s="65" t="n">
        <f aca="false">SUM($AI58:$EN58)</f>
        <v>24</v>
      </c>
      <c r="EP58" s="65" t="n">
        <f aca="false">+EO58-U58</f>
        <v>0</v>
      </c>
    </row>
    <row r="59" customFormat="false" ht="12.75" hidden="false" customHeight="false" outlineLevel="0" collapsed="false">
      <c r="A59" s="53" t="n">
        <v>3</v>
      </c>
      <c r="B59" s="97" t="s">
        <v>260</v>
      </c>
      <c r="C59" s="97" t="s">
        <v>256</v>
      </c>
      <c r="D59" s="186" t="s">
        <v>280</v>
      </c>
      <c r="E59" s="38" t="s">
        <v>133</v>
      </c>
      <c r="F59" s="99" t="n">
        <v>37134</v>
      </c>
      <c r="G59" s="38"/>
      <c r="H59" s="38"/>
      <c r="I59" s="100" t="s">
        <v>507</v>
      </c>
      <c r="J59" s="39" t="s">
        <v>527</v>
      </c>
      <c r="K59" s="37" t="s">
        <v>528</v>
      </c>
      <c r="M59" s="39" t="s">
        <v>284</v>
      </c>
      <c r="N59" s="39" t="s">
        <v>529</v>
      </c>
      <c r="O59" s="35" t="s">
        <v>374</v>
      </c>
      <c r="P59" s="127" t="s">
        <v>287</v>
      </c>
      <c r="Q59" s="127" t="s">
        <v>287</v>
      </c>
      <c r="R59" s="127" t="s">
        <v>442</v>
      </c>
      <c r="S59" s="206" t="n">
        <v>43.75</v>
      </c>
      <c r="T59" s="127" t="s">
        <v>288</v>
      </c>
      <c r="U59" s="55" t="n">
        <f aca="false">IF($T59="USD",+$S59,VLOOKUP($T59,$T$1:$U$5,2)*$S59)</f>
        <v>43.75</v>
      </c>
      <c r="V59" s="102" t="n">
        <v>37833</v>
      </c>
      <c r="Z59" s="164" t="n">
        <v>37043</v>
      </c>
      <c r="AA59" s="219" t="e">
        <f aca="false">SUM(#REF!)</f>
        <v>#REF!</v>
      </c>
      <c r="AB59" s="174"/>
      <c r="AC59" s="224" t="n">
        <f aca="false">0.5%/5</f>
        <v>0.001</v>
      </c>
      <c r="AD59" s="211" t="e">
        <f aca="false">+AC59+AB59*#REF!+AA59*#REF!</f>
        <v>#REF!</v>
      </c>
      <c r="AE59" s="211"/>
      <c r="AI59" s="118" t="n">
        <v>2.076</v>
      </c>
      <c r="AJ59" s="118" t="n">
        <f aca="false">IF(AND($V59&gt;AI$6,$V59&lt;=AJ$6),+$U59,0)</f>
        <v>0</v>
      </c>
      <c r="AK59" s="118" t="n">
        <f aca="false">IF(AND($V59&gt;AJ$6,$V59&lt;=AK$6),+$U59,0)</f>
        <v>0</v>
      </c>
      <c r="AL59" s="118" t="n">
        <f aca="false">IF(AND($V59&gt;AK$6,$V59&lt;=AL$6),+$U59,0)</f>
        <v>0</v>
      </c>
      <c r="AM59" s="118" t="n">
        <v>2.076</v>
      </c>
      <c r="AN59" s="118" t="n">
        <f aca="false">IF(AND($V59&gt;AM$6,$V59&lt;=AN$6),+$U59,0)</f>
        <v>0</v>
      </c>
      <c r="AO59" s="118" t="n">
        <f aca="false">IF(AND($V59&gt;AN$6,$V59&lt;=AO$6),+$U59,0)</f>
        <v>0</v>
      </c>
      <c r="AP59" s="118" t="n">
        <f aca="false">IF(AND($V59&gt;AO$6,$V59&lt;=AP$6),+$U59,0)</f>
        <v>43.75</v>
      </c>
      <c r="AQ59" s="118" t="n">
        <f aca="false">IF(AND($V59&gt;AP$6,$V59&lt;=AQ$6),+$U59,0)</f>
        <v>0</v>
      </c>
      <c r="AR59" s="118" t="n">
        <f aca="false">IF(AND($V59&gt;AQ$6,$V59&lt;=AR$6),+$U59,0)</f>
        <v>0</v>
      </c>
      <c r="AS59" s="118" t="n">
        <f aca="false">IF(AND($V59&gt;AR$6,$V59&lt;=AS$6),+$U59,0)</f>
        <v>0</v>
      </c>
      <c r="AT59" s="118" t="n">
        <f aca="false">IF(AND($V59&gt;AS$6,$V59&lt;=AT$6),+$U59,0)</f>
        <v>0</v>
      </c>
      <c r="AU59" s="118" t="n">
        <f aca="false">IF(AND($V59&gt;AT$6,$V59&lt;=AU$6),+$U59,0)</f>
        <v>0</v>
      </c>
      <c r="AV59" s="118" t="n">
        <f aca="false">IF(AND($V59&gt;AU$6,$V59&lt;=AV$6),+$U59,0)</f>
        <v>0</v>
      </c>
      <c r="AW59" s="118" t="n">
        <f aca="false">IF(AND($V59&gt;AV$6,$V59&lt;=AW$6),+$U59,0)</f>
        <v>0</v>
      </c>
      <c r="AX59" s="118" t="n">
        <f aca="false">IF(AND($V59&gt;AW$6,$V59&lt;=AX$6),+$U59,0)</f>
        <v>0</v>
      </c>
      <c r="AY59" s="118" t="n">
        <f aca="false">IF(AND($V59&gt;AX$6,$V59&lt;=AY$6),+$U59,0)</f>
        <v>0</v>
      </c>
      <c r="AZ59" s="118" t="n">
        <f aca="false">IF(AND($V59&gt;AY$6,$V59&lt;=AZ$6),+$U59,0)</f>
        <v>0</v>
      </c>
      <c r="BA59" s="118" t="n">
        <f aca="false">IF(AND($V59&gt;AZ$6,$V59&lt;=BA$6),+$U59,0)</f>
        <v>0</v>
      </c>
      <c r="BB59" s="118" t="n">
        <f aca="false">IF(AND($V59&gt;BA$6,$V59&lt;=BB$6),+$U59,0)</f>
        <v>0</v>
      </c>
      <c r="BC59" s="118" t="n">
        <f aca="false">IF(AND($V59&gt;BB$6,$V59&lt;=BC$6),+$U59,0)</f>
        <v>0</v>
      </c>
      <c r="BD59" s="118" t="n">
        <f aca="false">IF(AND($V59&gt;BC$6,$V59&lt;=BD$6),+$U59,0)</f>
        <v>0</v>
      </c>
      <c r="BE59" s="118" t="n">
        <f aca="false">IF(AND($V59&gt;BD$6,$V59&lt;=BE$6),+$U59,0)</f>
        <v>0</v>
      </c>
      <c r="BF59" s="118" t="n">
        <f aca="false">IF(AND($V59&gt;BE$6,$V59&lt;=BF$6),+$U59,0)</f>
        <v>0</v>
      </c>
      <c r="BG59" s="118" t="n">
        <f aca="false">IF(AND($V59&gt;BF$6,$V59&lt;=BG$6),+$U59,0)</f>
        <v>0</v>
      </c>
      <c r="BH59" s="118" t="n">
        <f aca="false">IF(AND($V59&gt;BG$6,$V59&lt;=BH$6),+$U59,0)</f>
        <v>0</v>
      </c>
      <c r="BI59" s="118" t="n">
        <f aca="false">IF(AND($V59&gt;BH$6,$V59&lt;=BI$6),+$U59,0)</f>
        <v>0</v>
      </c>
      <c r="BJ59" s="118" t="n">
        <f aca="false">IF(AND($V59&gt;BI$6,$V59&lt;=BJ$6),+$U59,0)</f>
        <v>0</v>
      </c>
      <c r="BK59" s="118" t="n">
        <f aca="false">IF(AND($V59&gt;BJ$6,$V59&lt;=BK$6),+$U59,0)</f>
        <v>0</v>
      </c>
      <c r="BL59" s="118" t="n">
        <f aca="false">IF(AND($V59&gt;BK$6,$V59&lt;=BL$6),+$U59,0)</f>
        <v>0</v>
      </c>
      <c r="BM59" s="118" t="n">
        <f aca="false">IF(AND($V59&gt;BL$6,$V59&lt;=BM$6),+$U59,0)</f>
        <v>0</v>
      </c>
      <c r="BN59" s="118" t="n">
        <f aca="false">IF(AND($V59&gt;BM$6,$V59&lt;=BN$6),+$U59,0)</f>
        <v>0</v>
      </c>
      <c r="BO59" s="118" t="n">
        <f aca="false">IF(AND($V59&gt;BN$6,$V59&lt;=BO$6),+$U59,0)</f>
        <v>0</v>
      </c>
      <c r="BP59" s="118" t="n">
        <f aca="false">IF(AND($V59&gt;BO$6,$V59&lt;=BP$6),+$U59,0)</f>
        <v>0</v>
      </c>
      <c r="BQ59" s="118" t="n">
        <f aca="false">IF(AND($V59&gt;BP$6,$V59&lt;=BQ$6),+$U59,0)</f>
        <v>0</v>
      </c>
      <c r="BR59" s="118" t="n">
        <f aca="false">IF(AND($V59&gt;BQ$6,$V59&lt;=BR$6),+$U59,0)</f>
        <v>0</v>
      </c>
      <c r="BS59" s="118" t="n">
        <f aca="false">IF(AND($V59&gt;BR$6,$V59&lt;=BS$6),+$U59,0)</f>
        <v>0</v>
      </c>
      <c r="BT59" s="118" t="n">
        <f aca="false">IF(AND($V59&gt;BS$6,$V59&lt;=BT$6),+$U59,0)</f>
        <v>0</v>
      </c>
      <c r="BU59" s="118" t="n">
        <f aca="false">IF(AND($V59&gt;BT$6,$V59&lt;=BU$6),+$U59,0)</f>
        <v>0</v>
      </c>
      <c r="BV59" s="118" t="n">
        <f aca="false">IF(AND($V59&gt;BU$6,$V59&lt;=BV$6),+$U59,0)</f>
        <v>0</v>
      </c>
      <c r="BW59" s="118" t="n">
        <f aca="false">IF(AND($V59&gt;BV$6,$V59&lt;=BW$6),+$U59,0)</f>
        <v>0</v>
      </c>
      <c r="BX59" s="118" t="n">
        <f aca="false">IF(AND($V59&gt;BW$6,$V59&lt;=BX$6),+$U59,0)</f>
        <v>0</v>
      </c>
      <c r="BY59" s="118" t="n">
        <f aca="false">IF(AND($V59&gt;BX$6,$V59&lt;=BY$6),+$U59,0)</f>
        <v>0</v>
      </c>
      <c r="BZ59" s="118" t="n">
        <f aca="false">IF(AND($V59&gt;BY$6,$V59&lt;=BZ$6),+$U59,0)</f>
        <v>0</v>
      </c>
      <c r="CA59" s="118" t="n">
        <f aca="false">IF(AND($V59&gt;BZ$6,$V59&lt;=CA$6),+$U59,0)</f>
        <v>0</v>
      </c>
      <c r="CB59" s="118" t="n">
        <f aca="false">IF(AND($V59&gt;CA$6,$V59&lt;=CB$6),+$U59,0)</f>
        <v>0</v>
      </c>
      <c r="CC59" s="118" t="n">
        <f aca="false">IF(AND($V59&gt;CB$6,$V59&lt;=CC$6),+$U59,0)</f>
        <v>0</v>
      </c>
      <c r="CD59" s="118" t="n">
        <f aca="false">IF(AND($V59&gt;CC$6,$V59&lt;=CD$6),+$U59,0)</f>
        <v>0</v>
      </c>
      <c r="CE59" s="118" t="n">
        <f aca="false">IF(AND($V59&gt;CD$6,$V59&lt;=CE$6),+$U59,0)</f>
        <v>0</v>
      </c>
      <c r="CF59" s="118" t="n">
        <f aca="false">IF(AND($V59&gt;CE$6,$V59&lt;=CF$6),+$U59,0)</f>
        <v>0</v>
      </c>
      <c r="CG59" s="118" t="n">
        <f aca="false">IF(AND($V59&gt;CF$6,$V59&lt;=CG$6),+$U59,0)</f>
        <v>0</v>
      </c>
      <c r="CH59" s="118" t="n">
        <f aca="false">IF(AND($V59&gt;CG$6,$V59&lt;=CH$6),+$U59,0)</f>
        <v>0</v>
      </c>
      <c r="CI59" s="118" t="n">
        <f aca="false">IF(AND($V59&gt;CH$6,$V59&lt;=CI$6),+$U59,0)</f>
        <v>0</v>
      </c>
      <c r="CJ59" s="118" t="n">
        <f aca="false">IF(AND($V59&gt;CI$6,$V59&lt;=CJ$6),+$U59,0)</f>
        <v>0</v>
      </c>
      <c r="CK59" s="118" t="n">
        <f aca="false">IF(AND($V59&gt;CJ$6,$V59&lt;=CK$6),+$U59,0)</f>
        <v>0</v>
      </c>
      <c r="CL59" s="118" t="n">
        <f aca="false">IF(AND($V59&gt;CK$6,$V59&lt;=CL$6),+$U59,0)</f>
        <v>0</v>
      </c>
      <c r="CM59" s="118" t="n">
        <f aca="false">IF(AND($V59&gt;CL$6,$V59&lt;=CM$6),+$U59,0)</f>
        <v>0</v>
      </c>
      <c r="CN59" s="118" t="n">
        <f aca="false">IF(AND($V59&gt;CM$6,$V59&lt;=CN$6),+$U59,0)</f>
        <v>0</v>
      </c>
      <c r="CO59" s="118" t="n">
        <f aca="false">IF(AND($V59&gt;CN$6,$V59&lt;=CO$6),+$U59,0)</f>
        <v>0</v>
      </c>
      <c r="CP59" s="118" t="n">
        <f aca="false">IF(AND($V59&gt;CO$6,$V59&lt;=CP$6),+$U59,0)</f>
        <v>0</v>
      </c>
      <c r="CQ59" s="118" t="n">
        <f aca="false">IF(AND($V59&gt;CP$6,$V59&lt;=CQ$6),+$U59,0)</f>
        <v>0</v>
      </c>
      <c r="CR59" s="118" t="n">
        <f aca="false">IF(AND($V59&gt;CQ$6,$V59&lt;=CR$6),+$U59,0)</f>
        <v>0</v>
      </c>
      <c r="CS59" s="118" t="n">
        <f aca="false">IF(AND($V59&gt;CR$6,$V59&lt;=CS$6),+$U59,0)</f>
        <v>0</v>
      </c>
      <c r="CT59" s="118" t="n">
        <f aca="false">IF(AND($V59&gt;CS$6,$V59&lt;=CT$6),+$U59,0)</f>
        <v>0</v>
      </c>
      <c r="CU59" s="118" t="n">
        <f aca="false">IF(AND($V59&gt;CT$6,$V59&lt;=CU$6),+$U59,0)</f>
        <v>0</v>
      </c>
      <c r="CV59" s="118" t="n">
        <f aca="false">IF(AND($V59&gt;CU$6,$V59&lt;=CV$6),+$U59,0)</f>
        <v>0</v>
      </c>
      <c r="CW59" s="118" t="n">
        <f aca="false">IF(AND($V59&gt;CV$6,$V59&lt;=CW$6),+$U59,0)</f>
        <v>0</v>
      </c>
      <c r="CX59" s="118" t="n">
        <f aca="false">IF(AND($V59&gt;CW$6,$V59&lt;=CX$6),+$U59,0)</f>
        <v>0</v>
      </c>
      <c r="CY59" s="118" t="n">
        <f aca="false">IF(AND($V59&gt;CX$6,$V59&lt;=CY$6),+$U59,0)</f>
        <v>0</v>
      </c>
      <c r="CZ59" s="118" t="n">
        <f aca="false">IF(AND($V59&gt;CY$6,$V59&lt;=CZ$6),+$U59,0)</f>
        <v>0</v>
      </c>
      <c r="DA59" s="118" t="n">
        <f aca="false">IF(AND($V59&gt;CZ$6,$V59&lt;=DA$6),+$U59,0)</f>
        <v>0</v>
      </c>
      <c r="DB59" s="118" t="n">
        <f aca="false">IF(AND($V59&gt;DA$6,$V59&lt;=DB$6),+$U59,0)</f>
        <v>0</v>
      </c>
      <c r="DC59" s="118" t="n">
        <f aca="false">IF(AND($V59&gt;DB$6,$V59&lt;=DC$6),+$U59,0)</f>
        <v>0</v>
      </c>
      <c r="DD59" s="118" t="n">
        <f aca="false">IF(AND($V59&gt;DC$6,$V59&lt;=DD$6),+$U59,0)</f>
        <v>0</v>
      </c>
      <c r="DE59" s="118" t="n">
        <f aca="false">IF(AND($V59&gt;DD$6,$V59&lt;=DE$6),+$U59,0)</f>
        <v>0</v>
      </c>
      <c r="DF59" s="118" t="n">
        <f aca="false">IF(AND($V59&gt;DE$6,$V59&lt;=DF$6),+$U59,0)</f>
        <v>0</v>
      </c>
      <c r="DG59" s="118" t="n">
        <f aca="false">IF(AND($V59&gt;DF$6,$V59&lt;=DG$6),+$U59,0)</f>
        <v>0</v>
      </c>
      <c r="DH59" s="118" t="n">
        <f aca="false">IF(AND($V59&gt;DG$6,$V59&lt;=DH$6),+$U59,0)</f>
        <v>0</v>
      </c>
      <c r="DI59" s="118" t="n">
        <f aca="false">IF(AND($V59&gt;DH$6,$V59&lt;=DI$6),+$U59,0)</f>
        <v>0</v>
      </c>
      <c r="DJ59" s="118" t="n">
        <f aca="false">IF(AND($V59&gt;DI$6,$V59&lt;=DJ$6),+$U59,0)</f>
        <v>0</v>
      </c>
      <c r="DK59" s="118" t="n">
        <f aca="false">IF(AND($V59&gt;DJ$6,$V59&lt;=DK$6),+$U59,0)</f>
        <v>0</v>
      </c>
      <c r="DL59" s="118" t="n">
        <f aca="false">IF(AND($V59&gt;DK$6,$V59&lt;=DL$6),+$U59,0)</f>
        <v>0</v>
      </c>
      <c r="DM59" s="118" t="n">
        <f aca="false">IF(AND($V59&gt;DL$6,$V59&lt;=DM$6),+$U59,0)</f>
        <v>0</v>
      </c>
      <c r="DN59" s="118" t="n">
        <f aca="false">IF(AND($V59&gt;DM$6,$V59&lt;=DN$6),+$U59,0)</f>
        <v>0</v>
      </c>
      <c r="DO59" s="118" t="n">
        <f aca="false">IF(AND($V59&gt;DN$6,$V59&lt;=DO$6),+$U59,0)</f>
        <v>0</v>
      </c>
      <c r="DP59" s="118" t="n">
        <f aca="false">IF(AND($V59&gt;DO$6,$V59&lt;=DP$6),+$U59,0)</f>
        <v>0</v>
      </c>
      <c r="DQ59" s="118" t="n">
        <f aca="false">IF(AND($V59&gt;DP$6,$V59&lt;=DQ$6),+$U59,0)</f>
        <v>0</v>
      </c>
      <c r="DR59" s="118" t="n">
        <f aca="false">IF(AND($V59&gt;DQ$6,$V59&lt;=DR$6),+$U59,0)</f>
        <v>0</v>
      </c>
      <c r="DS59" s="118" t="n">
        <f aca="false">IF(AND($V59&gt;DR$6,$V59&lt;=DS$6),+$U59,0)</f>
        <v>0</v>
      </c>
      <c r="DT59" s="118" t="n">
        <f aca="false">IF(AND($V59&gt;DS$6,$V59&lt;=DT$6),+$U59,0)</f>
        <v>0</v>
      </c>
      <c r="DU59" s="118" t="n">
        <f aca="false">IF(AND($V59&gt;DT$6,$V59&lt;=DU$6),+$U59,0)</f>
        <v>0</v>
      </c>
      <c r="DV59" s="118" t="n">
        <f aca="false">IF(AND($V59&gt;DU$6,$V59&lt;=DV$6),+$U59,0)</f>
        <v>0</v>
      </c>
      <c r="DW59" s="118" t="n">
        <f aca="false">IF(AND($V59&gt;DV$6,$V59&lt;=DW$6),+$U59,0)</f>
        <v>0</v>
      </c>
      <c r="DX59" s="118" t="n">
        <f aca="false">IF(AND($V59&gt;DW$6,$V59&lt;=DX$6),+$U59,0)</f>
        <v>0</v>
      </c>
      <c r="DY59" s="118" t="n">
        <f aca="false">IF(AND($V59&gt;DX$6,$V59&lt;=DY$6),+$U59,0)</f>
        <v>0</v>
      </c>
      <c r="DZ59" s="118" t="n">
        <f aca="false">IF(AND($V59&gt;DY$6,$V59&lt;=DZ$6),+$U59,0)</f>
        <v>0</v>
      </c>
      <c r="EA59" s="118" t="n">
        <f aca="false">IF(AND($V59&gt;DZ$6,$V59&lt;=EA$6),+$U59,0)</f>
        <v>0</v>
      </c>
      <c r="EB59" s="118" t="n">
        <f aca="false">IF(AND($V59&gt;EA$6,$V59&lt;=EB$6),+$U59,0)</f>
        <v>0</v>
      </c>
      <c r="EC59" s="118" t="n">
        <f aca="false">IF(AND($V59&gt;EB$6,$V59&lt;=EC$6),+$U59,0)</f>
        <v>0</v>
      </c>
      <c r="ED59" s="118" t="n">
        <f aca="false">IF(AND($V59&gt;EC$6,$V59&lt;=ED$6),+$U59,0)</f>
        <v>0</v>
      </c>
      <c r="EE59" s="118" t="n">
        <f aca="false">IF(AND($V59&gt;ED$6,$V59&lt;=EE$6),+$U59,0)</f>
        <v>0</v>
      </c>
      <c r="EF59" s="118" t="n">
        <f aca="false">IF(AND($V59&gt;EE$6,$V59&lt;=EF$6),+$U59,0)</f>
        <v>0</v>
      </c>
      <c r="EG59" s="118" t="n">
        <f aca="false">IF(AND($V59&gt;EF$6,$V59&lt;=EG$6),+$U59,0)</f>
        <v>0</v>
      </c>
      <c r="EH59" s="118" t="n">
        <f aca="false">IF(AND($V59&gt;EG$6,$V59&lt;=EH$6),+$U59,0)</f>
        <v>0</v>
      </c>
      <c r="EI59" s="118" t="n">
        <f aca="false">IF(AND($V59&gt;EH$6,$V59&lt;=EI$6),+$U59,0)</f>
        <v>0</v>
      </c>
      <c r="EJ59" s="118" t="n">
        <f aca="false">IF(AND($V59&gt;EI$6,$V59&lt;=EJ$6),+$U59,0)</f>
        <v>0</v>
      </c>
      <c r="EK59" s="118" t="n">
        <f aca="false">IF(AND($V59&gt;EJ$6,$V59&lt;=EK$6),+$U59,0)</f>
        <v>0</v>
      </c>
      <c r="EL59" s="118" t="n">
        <f aca="false">IF(AND($V59&gt;EK$6,$V59&lt;=EL$6),+$U59,0)</f>
        <v>0</v>
      </c>
      <c r="EM59" s="87" t="n">
        <f aca="false">IF(AND($V59&gt;EL$6,$V59&lt;=EN$6),+$U59,0)</f>
        <v>0</v>
      </c>
      <c r="EO59" s="65" t="n">
        <f aca="false">SUM($AI59:$EN59)</f>
        <v>47.902</v>
      </c>
      <c r="EP59" s="65" t="n">
        <f aca="false">+EO59-U59</f>
        <v>4.152</v>
      </c>
    </row>
    <row r="60" customFormat="false" ht="12.75" hidden="false" customHeight="false" outlineLevel="0" collapsed="false">
      <c r="A60" s="228" t="n">
        <v>4</v>
      </c>
      <c r="B60" s="229" t="s">
        <v>260</v>
      </c>
      <c r="C60" s="229" t="s">
        <v>256</v>
      </c>
      <c r="D60" s="230" t="s">
        <v>295</v>
      </c>
      <c r="E60" s="231" t="s">
        <v>148</v>
      </c>
      <c r="F60" s="232" t="n">
        <v>37187</v>
      </c>
      <c r="G60" s="231" t="s">
        <v>530</v>
      </c>
      <c r="H60" s="231"/>
      <c r="I60" s="233" t="s">
        <v>147</v>
      </c>
      <c r="J60" s="231" t="s">
        <v>200</v>
      </c>
      <c r="K60" s="234" t="s">
        <v>531</v>
      </c>
      <c r="L60" s="234"/>
      <c r="M60" s="235" t="s">
        <v>284</v>
      </c>
      <c r="N60" s="235" t="s">
        <v>293</v>
      </c>
      <c r="O60" s="236" t="s">
        <v>532</v>
      </c>
      <c r="P60" s="237"/>
      <c r="Q60" s="237"/>
      <c r="R60" s="237"/>
      <c r="S60" s="238" t="n">
        <v>168.257819</v>
      </c>
      <c r="T60" s="237" t="s">
        <v>288</v>
      </c>
      <c r="U60" s="238" t="n">
        <v>168.257819</v>
      </c>
      <c r="V60" s="239" t="n">
        <v>37232</v>
      </c>
      <c r="W60" s="238"/>
      <c r="X60" s="240" t="s">
        <v>443</v>
      </c>
      <c r="Y60" s="241"/>
      <c r="Z60" s="242" t="n">
        <v>36874</v>
      </c>
      <c r="AA60" s="243" t="e">
        <f aca="false">SUM(#REF!)</f>
        <v>#REF!</v>
      </c>
      <c r="AB60" s="244"/>
      <c r="AC60" s="243" t="n">
        <v>0.0016</v>
      </c>
      <c r="AD60" s="244" t="e">
        <f aca="false">+AC60+AB60*#REF!+AA60*#REF!</f>
        <v>#REF!</v>
      </c>
      <c r="AE60" s="244"/>
      <c r="AF60" s="245"/>
      <c r="AG60" s="245"/>
      <c r="AH60" s="245"/>
      <c r="AI60" s="245" t="n">
        <f aca="false">IF($V60&gt;AH$6,IF($V60&lt;=AI$6,$U60,0),0)</f>
        <v>0</v>
      </c>
      <c r="AJ60" s="245"/>
      <c r="AK60" s="245"/>
      <c r="AL60" s="245"/>
      <c r="AM60" s="245"/>
      <c r="AN60" s="245"/>
      <c r="AO60" s="245"/>
      <c r="AP60" s="245"/>
      <c r="AQ60" s="245"/>
      <c r="AR60" s="245"/>
      <c r="AS60" s="245"/>
      <c r="AT60" s="245"/>
      <c r="AU60" s="245"/>
      <c r="AV60" s="245"/>
      <c r="AW60" s="245"/>
      <c r="AX60" s="245"/>
      <c r="AY60" s="245"/>
      <c r="AZ60" s="245"/>
      <c r="BA60" s="245"/>
      <c r="BB60" s="245"/>
      <c r="BC60" s="245"/>
      <c r="BD60" s="245"/>
      <c r="BE60" s="245"/>
      <c r="BF60" s="245"/>
      <c r="BG60" s="245"/>
      <c r="BH60" s="245"/>
      <c r="BI60" s="245"/>
      <c r="BJ60" s="245"/>
      <c r="BK60" s="245"/>
      <c r="BL60" s="245"/>
      <c r="BM60" s="245"/>
      <c r="BN60" s="245"/>
      <c r="BO60" s="245"/>
      <c r="BP60" s="245"/>
      <c r="BQ60" s="245"/>
      <c r="BR60" s="245"/>
      <c r="BS60" s="245"/>
      <c r="BT60" s="245"/>
      <c r="BU60" s="245"/>
      <c r="BV60" s="245"/>
      <c r="BW60" s="245"/>
      <c r="BX60" s="245"/>
      <c r="BY60" s="245"/>
      <c r="BZ60" s="245"/>
      <c r="CA60" s="245"/>
      <c r="CB60" s="245"/>
      <c r="CC60" s="245"/>
      <c r="CD60" s="245"/>
      <c r="CE60" s="245"/>
      <c r="CF60" s="245"/>
      <c r="CG60" s="245"/>
      <c r="CH60" s="245"/>
      <c r="CI60" s="245"/>
      <c r="CJ60" s="245"/>
      <c r="CK60" s="245"/>
      <c r="CL60" s="245"/>
      <c r="CM60" s="245"/>
      <c r="CN60" s="245"/>
      <c r="CO60" s="245"/>
      <c r="CP60" s="245"/>
      <c r="CQ60" s="245"/>
      <c r="CR60" s="245"/>
      <c r="CS60" s="245"/>
      <c r="CT60" s="245"/>
      <c r="CU60" s="245"/>
      <c r="CV60" s="245"/>
      <c r="CW60" s="245"/>
      <c r="CX60" s="245"/>
      <c r="CY60" s="245"/>
      <c r="CZ60" s="245"/>
      <c r="DA60" s="245"/>
      <c r="DB60" s="245"/>
      <c r="DC60" s="245"/>
      <c r="DD60" s="245"/>
      <c r="DE60" s="245"/>
      <c r="DF60" s="245"/>
      <c r="DG60" s="245"/>
      <c r="DH60" s="245"/>
      <c r="DI60" s="245"/>
      <c r="DJ60" s="245"/>
      <c r="DK60" s="245"/>
      <c r="DL60" s="245"/>
      <c r="DM60" s="245"/>
      <c r="DN60" s="245"/>
      <c r="DO60" s="245"/>
      <c r="DP60" s="245"/>
      <c r="DQ60" s="245"/>
      <c r="DR60" s="245"/>
      <c r="DS60" s="245"/>
      <c r="DT60" s="245"/>
      <c r="DU60" s="245"/>
      <c r="DV60" s="245"/>
      <c r="DW60" s="245"/>
      <c r="DX60" s="245"/>
      <c r="DY60" s="245"/>
      <c r="DZ60" s="245"/>
      <c r="EA60" s="245"/>
      <c r="EB60" s="245"/>
      <c r="EC60" s="245"/>
      <c r="ED60" s="245"/>
      <c r="EE60" s="245"/>
      <c r="EF60" s="245"/>
      <c r="EG60" s="245"/>
      <c r="EH60" s="245"/>
      <c r="EI60" s="245"/>
      <c r="EJ60" s="245"/>
      <c r="EK60" s="245"/>
      <c r="EL60" s="245"/>
      <c r="EM60" s="245"/>
      <c r="EN60" s="245"/>
      <c r="EO60" s="246" t="n">
        <f aca="false">SUM($AI60:$EN60)</f>
        <v>0</v>
      </c>
      <c r="EP60" s="246" t="n">
        <f aca="false">+EO60-U60</f>
        <v>-168.257819</v>
      </c>
      <c r="EQ60" s="245"/>
      <c r="ER60" s="245"/>
      <c r="ES60" s="245"/>
      <c r="ET60" s="245"/>
      <c r="EU60" s="245"/>
      <c r="EV60" s="245"/>
      <c r="EW60" s="245"/>
      <c r="EX60" s="245"/>
      <c r="EY60" s="245"/>
      <c r="EZ60" s="245"/>
      <c r="FA60" s="245"/>
      <c r="FB60" s="245"/>
      <c r="FC60" s="245"/>
      <c r="FD60" s="245"/>
      <c r="FE60" s="245"/>
      <c r="FF60" s="245"/>
      <c r="FG60" s="245"/>
      <c r="FH60" s="245"/>
      <c r="FI60" s="245"/>
      <c r="FJ60" s="245"/>
      <c r="FK60" s="245"/>
      <c r="FL60" s="245"/>
      <c r="FM60" s="245"/>
      <c r="FN60" s="245"/>
      <c r="FO60" s="245"/>
      <c r="FP60" s="245"/>
      <c r="FQ60" s="245"/>
      <c r="FR60" s="245"/>
      <c r="FS60" s="245"/>
      <c r="FT60" s="245"/>
      <c r="FU60" s="245"/>
      <c r="FV60" s="245"/>
      <c r="FW60" s="245"/>
      <c r="FX60" s="245"/>
      <c r="FY60" s="245"/>
      <c r="FZ60" s="245"/>
      <c r="GA60" s="245"/>
      <c r="GB60" s="245"/>
      <c r="GC60" s="245"/>
      <c r="GD60" s="245"/>
      <c r="GE60" s="245"/>
      <c r="GF60" s="245"/>
      <c r="GG60" s="245"/>
      <c r="GH60" s="245"/>
      <c r="GI60" s="245"/>
      <c r="GJ60" s="245"/>
      <c r="GK60" s="245"/>
      <c r="GL60" s="245"/>
      <c r="GM60" s="245"/>
      <c r="GN60" s="245"/>
      <c r="GO60" s="245"/>
      <c r="GP60" s="245"/>
      <c r="GQ60" s="245"/>
      <c r="GR60" s="245"/>
      <c r="GS60" s="245"/>
      <c r="GT60" s="245"/>
      <c r="GU60" s="245"/>
      <c r="GV60" s="245"/>
      <c r="GW60" s="245"/>
      <c r="GX60" s="245"/>
      <c r="GY60" s="245"/>
      <c r="GZ60" s="245"/>
      <c r="HA60" s="245"/>
      <c r="HB60" s="245"/>
      <c r="HC60" s="245"/>
      <c r="HD60" s="245"/>
      <c r="HE60" s="245"/>
      <c r="HF60" s="245"/>
      <c r="HG60" s="245"/>
      <c r="HH60" s="245"/>
      <c r="HI60" s="245"/>
      <c r="HJ60" s="245"/>
      <c r="HK60" s="245"/>
      <c r="HL60" s="245"/>
      <c r="HM60" s="245"/>
      <c r="HN60" s="245"/>
      <c r="HO60" s="245"/>
      <c r="HP60" s="245"/>
      <c r="HQ60" s="245"/>
      <c r="HR60" s="245"/>
      <c r="HS60" s="245"/>
      <c r="HT60" s="245"/>
      <c r="HU60" s="245"/>
      <c r="HV60" s="245"/>
      <c r="HW60" s="245"/>
      <c r="HX60" s="245"/>
      <c r="HY60" s="245"/>
      <c r="HZ60" s="245"/>
      <c r="IA60" s="245"/>
      <c r="IB60" s="245"/>
      <c r="IC60" s="245"/>
      <c r="ID60" s="245"/>
      <c r="IE60" s="245"/>
      <c r="IF60" s="245"/>
      <c r="IG60" s="245"/>
      <c r="IH60" s="245"/>
      <c r="II60" s="245"/>
      <c r="IJ60" s="245"/>
      <c r="IK60" s="245"/>
      <c r="IL60" s="245"/>
      <c r="IM60" s="245"/>
      <c r="IN60" s="245"/>
      <c r="IO60" s="245"/>
      <c r="IP60" s="245"/>
      <c r="IQ60" s="245"/>
      <c r="IR60" s="245"/>
      <c r="IS60" s="245"/>
      <c r="IT60" s="245"/>
      <c r="IU60" s="245"/>
      <c r="IV60" s="245"/>
      <c r="IW60" s="245"/>
    </row>
    <row r="61" customFormat="false" ht="12.75" hidden="false" customHeight="false" outlineLevel="0" collapsed="false">
      <c r="A61" s="247" t="n">
        <v>4</v>
      </c>
      <c r="B61" s="248" t="s">
        <v>260</v>
      </c>
      <c r="C61" s="248" t="s">
        <v>256</v>
      </c>
      <c r="D61" s="230" t="s">
        <v>295</v>
      </c>
      <c r="E61" s="249" t="s">
        <v>148</v>
      </c>
      <c r="F61" s="250" t="n">
        <v>37187</v>
      </c>
      <c r="G61" s="249"/>
      <c r="H61" s="249"/>
      <c r="I61" s="251" t="s">
        <v>147</v>
      </c>
      <c r="J61" s="249" t="s">
        <v>201</v>
      </c>
      <c r="K61" s="252" t="s">
        <v>533</v>
      </c>
      <c r="L61" s="252"/>
      <c r="M61" s="253" t="s">
        <v>284</v>
      </c>
      <c r="N61" s="253" t="s">
        <v>293</v>
      </c>
      <c r="O61" s="254" t="s">
        <v>534</v>
      </c>
      <c r="P61" s="255"/>
      <c r="Q61" s="255"/>
      <c r="R61" s="255"/>
      <c r="S61" s="256" t="n">
        <v>51.585</v>
      </c>
      <c r="T61" s="255" t="s">
        <v>288</v>
      </c>
      <c r="U61" s="257" t="n">
        <v>75.37536</v>
      </c>
      <c r="V61" s="258" t="n">
        <v>37585</v>
      </c>
      <c r="W61" s="257"/>
      <c r="X61" s="259" t="s">
        <v>443</v>
      </c>
      <c r="Y61" s="260"/>
      <c r="Z61" s="242" t="n">
        <v>36144</v>
      </c>
      <c r="AA61" s="261" t="e">
        <f aca="false">SUM(#REF!)</f>
        <v>#REF!</v>
      </c>
      <c r="AB61" s="262"/>
      <c r="AC61" s="261" t="n">
        <v>0.0015</v>
      </c>
      <c r="AD61" s="244" t="e">
        <f aca="false">+AC61+AB61*#REF!+AA61*#REF!</f>
        <v>#REF!</v>
      </c>
      <c r="AE61" s="244"/>
      <c r="AF61" s="263"/>
      <c r="AG61" s="263"/>
      <c r="AH61" s="263"/>
      <c r="AI61" s="263" t="n">
        <f aca="false">6.3*2</f>
        <v>12.6</v>
      </c>
      <c r="AJ61" s="263" t="n">
        <f aca="false">6.287*3</f>
        <v>18.861</v>
      </c>
      <c r="AK61" s="263" t="n">
        <f aca="false">6.287*3</f>
        <v>18.861</v>
      </c>
      <c r="AL61" s="263" t="n">
        <f aca="false">6.287*3</f>
        <v>18.861</v>
      </c>
      <c r="AM61" s="263" t="n">
        <f aca="false">6.287*2</f>
        <v>12.574</v>
      </c>
      <c r="AN61" s="263"/>
      <c r="AO61" s="263"/>
      <c r="AP61" s="263"/>
      <c r="AQ61" s="263"/>
      <c r="AR61" s="263"/>
      <c r="AS61" s="263"/>
      <c r="AT61" s="263"/>
      <c r="AU61" s="263"/>
      <c r="AV61" s="263"/>
      <c r="AW61" s="263"/>
      <c r="AX61" s="263"/>
      <c r="AY61" s="263"/>
      <c r="AZ61" s="263"/>
      <c r="BA61" s="263"/>
      <c r="BB61" s="263"/>
      <c r="BC61" s="263"/>
      <c r="BD61" s="263"/>
      <c r="BE61" s="263"/>
      <c r="BF61" s="263"/>
      <c r="BG61" s="263"/>
      <c r="BH61" s="263"/>
      <c r="BI61" s="263"/>
      <c r="BJ61" s="263"/>
      <c r="BK61" s="263"/>
      <c r="BL61" s="263"/>
      <c r="BM61" s="263"/>
      <c r="BN61" s="263"/>
      <c r="BO61" s="263"/>
      <c r="BP61" s="263"/>
      <c r="BQ61" s="263"/>
      <c r="BR61" s="263"/>
      <c r="BS61" s="263"/>
      <c r="BT61" s="263"/>
      <c r="BU61" s="263"/>
      <c r="BV61" s="263"/>
      <c r="BW61" s="263"/>
      <c r="BX61" s="263"/>
      <c r="BY61" s="263"/>
      <c r="BZ61" s="263"/>
      <c r="CA61" s="263"/>
      <c r="CB61" s="263"/>
      <c r="CC61" s="263"/>
      <c r="CD61" s="263"/>
      <c r="CE61" s="263"/>
      <c r="CF61" s="263"/>
      <c r="CG61" s="263"/>
      <c r="CH61" s="263"/>
      <c r="CI61" s="263"/>
      <c r="CJ61" s="263"/>
      <c r="CK61" s="263"/>
      <c r="CL61" s="263"/>
      <c r="CM61" s="263"/>
      <c r="CN61" s="263"/>
      <c r="CO61" s="263"/>
      <c r="CP61" s="263"/>
      <c r="CQ61" s="263"/>
      <c r="CR61" s="263"/>
      <c r="CS61" s="263"/>
      <c r="CT61" s="263"/>
      <c r="CU61" s="263"/>
      <c r="CV61" s="263"/>
      <c r="CW61" s="263"/>
      <c r="CX61" s="263"/>
      <c r="CY61" s="263"/>
      <c r="CZ61" s="263"/>
      <c r="DA61" s="263"/>
      <c r="DB61" s="263"/>
      <c r="DC61" s="263"/>
      <c r="DD61" s="263"/>
      <c r="DE61" s="263"/>
      <c r="DF61" s="263"/>
      <c r="DG61" s="263"/>
      <c r="DH61" s="263"/>
      <c r="DI61" s="263"/>
      <c r="DJ61" s="263"/>
      <c r="DK61" s="263"/>
      <c r="DL61" s="263"/>
      <c r="DM61" s="263"/>
      <c r="DN61" s="263"/>
      <c r="DO61" s="263"/>
      <c r="DP61" s="263"/>
      <c r="DQ61" s="263"/>
      <c r="DR61" s="263"/>
      <c r="DS61" s="263"/>
      <c r="DT61" s="263"/>
      <c r="DU61" s="263"/>
      <c r="DV61" s="263"/>
      <c r="DW61" s="263"/>
      <c r="DX61" s="263"/>
      <c r="DY61" s="263"/>
      <c r="DZ61" s="263"/>
      <c r="EA61" s="263"/>
      <c r="EB61" s="263"/>
      <c r="EC61" s="263"/>
      <c r="ED61" s="263"/>
      <c r="EE61" s="263"/>
      <c r="EF61" s="263"/>
      <c r="EG61" s="263"/>
      <c r="EH61" s="263"/>
      <c r="EI61" s="263"/>
      <c r="EJ61" s="263"/>
      <c r="EK61" s="263"/>
      <c r="EL61" s="263"/>
      <c r="EM61" s="263"/>
      <c r="EN61" s="263"/>
      <c r="EO61" s="264" t="n">
        <f aca="false">SUM($AI61:$EN61)</f>
        <v>81.757</v>
      </c>
      <c r="EP61" s="264" t="n">
        <f aca="false">+EO61-U61</f>
        <v>6.38164</v>
      </c>
      <c r="EQ61" s="263"/>
      <c r="ER61" s="263"/>
      <c r="ES61" s="263"/>
      <c r="ET61" s="263"/>
      <c r="EU61" s="263"/>
      <c r="EV61" s="263"/>
      <c r="EW61" s="263"/>
      <c r="EX61" s="263"/>
      <c r="EY61" s="263"/>
      <c r="EZ61" s="263"/>
      <c r="FA61" s="263"/>
      <c r="FB61" s="263"/>
      <c r="FC61" s="263"/>
      <c r="FD61" s="263"/>
      <c r="FE61" s="263"/>
      <c r="FF61" s="263"/>
      <c r="FG61" s="263"/>
      <c r="FH61" s="263"/>
      <c r="FI61" s="263"/>
      <c r="FJ61" s="263"/>
      <c r="FK61" s="263"/>
      <c r="FL61" s="263"/>
      <c r="FM61" s="263"/>
      <c r="FN61" s="263"/>
      <c r="FO61" s="263"/>
      <c r="FP61" s="263"/>
      <c r="FQ61" s="263"/>
      <c r="FR61" s="263"/>
      <c r="FS61" s="263"/>
      <c r="FT61" s="263"/>
      <c r="FU61" s="263"/>
      <c r="FV61" s="263"/>
      <c r="FW61" s="263"/>
      <c r="FX61" s="263"/>
      <c r="FY61" s="263"/>
      <c r="FZ61" s="263"/>
      <c r="GA61" s="263"/>
      <c r="GB61" s="263"/>
      <c r="GC61" s="263"/>
      <c r="GD61" s="263"/>
      <c r="GE61" s="263"/>
      <c r="GF61" s="263"/>
      <c r="GG61" s="263"/>
      <c r="GH61" s="263"/>
      <c r="GI61" s="263"/>
      <c r="GJ61" s="263"/>
      <c r="GK61" s="263"/>
      <c r="GL61" s="263"/>
      <c r="GM61" s="263"/>
      <c r="GN61" s="263"/>
      <c r="GO61" s="263"/>
      <c r="GP61" s="263"/>
      <c r="GQ61" s="263"/>
      <c r="GR61" s="263"/>
      <c r="GS61" s="263"/>
      <c r="GT61" s="263"/>
      <c r="GU61" s="263"/>
      <c r="GV61" s="263"/>
      <c r="GW61" s="263"/>
      <c r="GX61" s="263"/>
      <c r="GY61" s="263"/>
      <c r="GZ61" s="263"/>
      <c r="HA61" s="263"/>
      <c r="HB61" s="263"/>
      <c r="HC61" s="263"/>
      <c r="HD61" s="263"/>
      <c r="HE61" s="263"/>
      <c r="HF61" s="263"/>
      <c r="HG61" s="263"/>
      <c r="HH61" s="263"/>
      <c r="HI61" s="263"/>
      <c r="HJ61" s="263"/>
      <c r="HK61" s="263"/>
      <c r="HL61" s="263"/>
      <c r="HM61" s="263"/>
      <c r="HN61" s="263"/>
      <c r="HO61" s="263"/>
      <c r="HP61" s="263"/>
      <c r="HQ61" s="263"/>
      <c r="HR61" s="263"/>
      <c r="HS61" s="263"/>
      <c r="HT61" s="263"/>
      <c r="HU61" s="263"/>
      <c r="HV61" s="263"/>
      <c r="HW61" s="263"/>
      <c r="HX61" s="263"/>
      <c r="HY61" s="263"/>
      <c r="HZ61" s="263"/>
      <c r="IA61" s="263"/>
      <c r="IB61" s="263"/>
      <c r="IC61" s="263"/>
      <c r="ID61" s="263"/>
      <c r="IE61" s="263"/>
      <c r="IF61" s="263"/>
      <c r="IG61" s="263"/>
      <c r="IH61" s="263"/>
      <c r="II61" s="263"/>
      <c r="IJ61" s="263"/>
      <c r="IK61" s="263"/>
      <c r="IL61" s="263"/>
      <c r="IM61" s="263"/>
      <c r="IN61" s="263"/>
      <c r="IO61" s="263"/>
      <c r="IP61" s="263"/>
      <c r="IQ61" s="263"/>
      <c r="IR61" s="263"/>
      <c r="IS61" s="263"/>
      <c r="IT61" s="263"/>
      <c r="IU61" s="263"/>
      <c r="IV61" s="263"/>
      <c r="IW61" s="263"/>
    </row>
    <row r="62" customFormat="false" ht="12.75" hidden="false" customHeight="false" outlineLevel="0" collapsed="false">
      <c r="A62" s="247" t="n">
        <v>4</v>
      </c>
      <c r="B62" s="248" t="s">
        <v>260</v>
      </c>
      <c r="C62" s="248" t="s">
        <v>256</v>
      </c>
      <c r="D62" s="230" t="s">
        <v>295</v>
      </c>
      <c r="E62" s="249" t="s">
        <v>148</v>
      </c>
      <c r="F62" s="250" t="n">
        <v>37187</v>
      </c>
      <c r="G62" s="249" t="s">
        <v>535</v>
      </c>
      <c r="H62" s="249"/>
      <c r="I62" s="251" t="s">
        <v>147</v>
      </c>
      <c r="J62" s="249" t="s">
        <v>202</v>
      </c>
      <c r="K62" s="252" t="s">
        <v>457</v>
      </c>
      <c r="L62" s="252"/>
      <c r="M62" s="253" t="s">
        <v>284</v>
      </c>
      <c r="N62" s="253" t="s">
        <v>293</v>
      </c>
      <c r="O62" s="254" t="s">
        <v>536</v>
      </c>
      <c r="P62" s="255"/>
      <c r="Q62" s="255"/>
      <c r="R62" s="255"/>
      <c r="S62" s="256" t="n">
        <v>150</v>
      </c>
      <c r="T62" s="255" t="s">
        <v>288</v>
      </c>
      <c r="U62" s="257" t="n">
        <v>150</v>
      </c>
      <c r="V62" s="239" t="n">
        <v>37530</v>
      </c>
      <c r="W62" s="257"/>
      <c r="X62" s="259" t="s">
        <v>443</v>
      </c>
      <c r="Y62" s="265"/>
      <c r="Z62" s="242" t="n">
        <v>37162</v>
      </c>
      <c r="AA62" s="266" t="e">
        <f aca="false">SUM(#REF!)</f>
        <v>#REF!</v>
      </c>
      <c r="AB62" s="266"/>
      <c r="AC62" s="243" t="n">
        <v>0.0016</v>
      </c>
      <c r="AD62" s="244" t="e">
        <f aca="false">+AC62+AB62*#REF!+AA62*#REF!</f>
        <v>#REF!</v>
      </c>
      <c r="AE62" s="244"/>
      <c r="AF62" s="263"/>
      <c r="AG62" s="263"/>
      <c r="AH62" s="263"/>
      <c r="AI62" s="263" t="n">
        <v>1.372</v>
      </c>
      <c r="AJ62" s="263" t="n">
        <v>1.372554</v>
      </c>
      <c r="AK62" s="263" t="n">
        <v>1.372554</v>
      </c>
      <c r="AL62" s="263"/>
      <c r="AM62" s="263" t="n">
        <v>151.764</v>
      </c>
      <c r="AN62" s="263"/>
      <c r="AO62" s="263"/>
      <c r="AP62" s="263"/>
      <c r="AQ62" s="263"/>
      <c r="AR62" s="263"/>
      <c r="AS62" s="263"/>
      <c r="AT62" s="263"/>
      <c r="AU62" s="263"/>
      <c r="AV62" s="263"/>
      <c r="AW62" s="263"/>
      <c r="AX62" s="263"/>
      <c r="AY62" s="263"/>
      <c r="AZ62" s="263"/>
      <c r="BA62" s="263"/>
      <c r="BB62" s="263"/>
      <c r="BC62" s="263"/>
      <c r="BD62" s="263"/>
      <c r="BE62" s="263"/>
      <c r="BF62" s="263"/>
      <c r="BG62" s="263"/>
      <c r="BH62" s="263"/>
      <c r="BI62" s="263"/>
      <c r="BJ62" s="263"/>
      <c r="BK62" s="263"/>
      <c r="BL62" s="263"/>
      <c r="BM62" s="263"/>
      <c r="BN62" s="263"/>
      <c r="BO62" s="263"/>
      <c r="BP62" s="263"/>
      <c r="BQ62" s="263"/>
      <c r="BR62" s="263"/>
      <c r="BS62" s="263"/>
      <c r="BT62" s="263"/>
      <c r="BU62" s="263"/>
      <c r="BV62" s="263"/>
      <c r="BW62" s="263"/>
      <c r="BX62" s="263"/>
      <c r="BY62" s="263"/>
      <c r="BZ62" s="263"/>
      <c r="CA62" s="263"/>
      <c r="CB62" s="263"/>
      <c r="CC62" s="263"/>
      <c r="CD62" s="263"/>
      <c r="CE62" s="263"/>
      <c r="CF62" s="263"/>
      <c r="CG62" s="263"/>
      <c r="CH62" s="263"/>
      <c r="CI62" s="263"/>
      <c r="CJ62" s="263"/>
      <c r="CK62" s="263"/>
      <c r="CL62" s="263"/>
      <c r="CM62" s="263"/>
      <c r="CN62" s="263"/>
      <c r="CO62" s="263"/>
      <c r="CP62" s="263"/>
      <c r="CQ62" s="263"/>
      <c r="CR62" s="263"/>
      <c r="CS62" s="263"/>
      <c r="CT62" s="263"/>
      <c r="CU62" s="263"/>
      <c r="CV62" s="263"/>
      <c r="CW62" s="263"/>
      <c r="CX62" s="263"/>
      <c r="CY62" s="263"/>
      <c r="CZ62" s="263"/>
      <c r="DA62" s="263"/>
      <c r="DB62" s="263"/>
      <c r="DC62" s="263"/>
      <c r="DD62" s="263"/>
      <c r="DE62" s="263"/>
      <c r="DF62" s="263"/>
      <c r="DG62" s="263"/>
      <c r="DH62" s="263"/>
      <c r="DI62" s="263"/>
      <c r="DJ62" s="263"/>
      <c r="DK62" s="263"/>
      <c r="DL62" s="263"/>
      <c r="DM62" s="263"/>
      <c r="DN62" s="263"/>
      <c r="DO62" s="263"/>
      <c r="DP62" s="263"/>
      <c r="DQ62" s="263"/>
      <c r="DR62" s="263"/>
      <c r="DS62" s="263"/>
      <c r="DT62" s="263"/>
      <c r="DU62" s="263"/>
      <c r="DV62" s="263"/>
      <c r="DW62" s="263"/>
      <c r="DX62" s="263"/>
      <c r="DY62" s="263"/>
      <c r="DZ62" s="263"/>
      <c r="EA62" s="263"/>
      <c r="EB62" s="263"/>
      <c r="EC62" s="263"/>
      <c r="ED62" s="263"/>
      <c r="EE62" s="263"/>
      <c r="EF62" s="263"/>
      <c r="EG62" s="263"/>
      <c r="EH62" s="263"/>
      <c r="EI62" s="263"/>
      <c r="EJ62" s="263"/>
      <c r="EK62" s="263"/>
      <c r="EL62" s="263"/>
      <c r="EM62" s="263"/>
      <c r="EN62" s="263"/>
      <c r="EO62" s="264" t="n">
        <f aca="false">SUM($AI62:$EN62)</f>
        <v>155.881108</v>
      </c>
      <c r="EP62" s="264" t="n">
        <f aca="false">+EO62-U62</f>
        <v>5.88110800000001</v>
      </c>
      <c r="EQ62" s="263"/>
      <c r="ER62" s="263"/>
      <c r="ES62" s="263"/>
      <c r="ET62" s="263"/>
      <c r="EU62" s="263"/>
      <c r="EV62" s="263"/>
      <c r="EW62" s="263"/>
      <c r="EX62" s="263"/>
      <c r="EY62" s="263"/>
      <c r="EZ62" s="263"/>
      <c r="FA62" s="263"/>
      <c r="FB62" s="263"/>
      <c r="FC62" s="263"/>
      <c r="FD62" s="263"/>
      <c r="FE62" s="263"/>
      <c r="FF62" s="263"/>
      <c r="FG62" s="263"/>
      <c r="FH62" s="263"/>
      <c r="FI62" s="263"/>
      <c r="FJ62" s="263"/>
      <c r="FK62" s="263"/>
      <c r="FL62" s="263"/>
      <c r="FM62" s="263"/>
      <c r="FN62" s="263"/>
      <c r="FO62" s="263"/>
      <c r="FP62" s="263"/>
      <c r="FQ62" s="263"/>
      <c r="FR62" s="263"/>
      <c r="FS62" s="263"/>
      <c r="FT62" s="263"/>
      <c r="FU62" s="263"/>
      <c r="FV62" s="263"/>
      <c r="FW62" s="263"/>
      <c r="FX62" s="263"/>
      <c r="FY62" s="263"/>
      <c r="FZ62" s="263"/>
      <c r="GA62" s="263"/>
      <c r="GB62" s="263"/>
      <c r="GC62" s="263"/>
      <c r="GD62" s="263"/>
      <c r="GE62" s="263"/>
      <c r="GF62" s="263"/>
      <c r="GG62" s="263"/>
      <c r="GH62" s="263"/>
      <c r="GI62" s="263"/>
      <c r="GJ62" s="263"/>
      <c r="GK62" s="263"/>
      <c r="GL62" s="263"/>
      <c r="GM62" s="263"/>
      <c r="GN62" s="263"/>
      <c r="GO62" s="263"/>
      <c r="GP62" s="263"/>
      <c r="GQ62" s="263"/>
      <c r="GR62" s="263"/>
      <c r="GS62" s="263"/>
      <c r="GT62" s="263"/>
      <c r="GU62" s="263"/>
      <c r="GV62" s="263"/>
      <c r="GW62" s="263"/>
      <c r="GX62" s="263"/>
      <c r="GY62" s="263"/>
      <c r="GZ62" s="263"/>
      <c r="HA62" s="263"/>
      <c r="HB62" s="263"/>
      <c r="HC62" s="263"/>
      <c r="HD62" s="263"/>
      <c r="HE62" s="263"/>
      <c r="HF62" s="263"/>
      <c r="HG62" s="263"/>
      <c r="HH62" s="263"/>
      <c r="HI62" s="263"/>
      <c r="HJ62" s="263"/>
      <c r="HK62" s="263"/>
      <c r="HL62" s="263"/>
      <c r="HM62" s="263"/>
      <c r="HN62" s="263"/>
      <c r="HO62" s="263"/>
      <c r="HP62" s="263"/>
      <c r="HQ62" s="263"/>
      <c r="HR62" s="263"/>
      <c r="HS62" s="263"/>
      <c r="HT62" s="263"/>
      <c r="HU62" s="263"/>
      <c r="HV62" s="263"/>
      <c r="HW62" s="263"/>
      <c r="HX62" s="263"/>
      <c r="HY62" s="263"/>
      <c r="HZ62" s="263"/>
      <c r="IA62" s="263"/>
      <c r="IB62" s="263"/>
      <c r="IC62" s="263"/>
      <c r="ID62" s="263"/>
      <c r="IE62" s="263"/>
      <c r="IF62" s="263"/>
      <c r="IG62" s="263"/>
      <c r="IH62" s="263"/>
      <c r="II62" s="263"/>
      <c r="IJ62" s="263"/>
      <c r="IK62" s="263"/>
      <c r="IL62" s="263"/>
      <c r="IM62" s="263"/>
      <c r="IN62" s="263"/>
      <c r="IO62" s="263"/>
      <c r="IP62" s="263"/>
      <c r="IQ62" s="263"/>
      <c r="IR62" s="263"/>
      <c r="IS62" s="263"/>
      <c r="IT62" s="263"/>
      <c r="IU62" s="263"/>
      <c r="IV62" s="263"/>
      <c r="IW62" s="263"/>
    </row>
    <row r="63" customFormat="false" ht="12.75" hidden="false" customHeight="false" outlineLevel="0" collapsed="false">
      <c r="A63" s="92" t="n">
        <v>4</v>
      </c>
      <c r="B63" s="267" t="s">
        <v>260</v>
      </c>
      <c r="C63" s="267" t="s">
        <v>256</v>
      </c>
      <c r="D63" s="186" t="s">
        <v>295</v>
      </c>
      <c r="E63" s="41" t="s">
        <v>148</v>
      </c>
      <c r="F63" s="268" t="n">
        <v>37187</v>
      </c>
      <c r="G63" s="41" t="s">
        <v>537</v>
      </c>
      <c r="H63" s="41"/>
      <c r="I63" s="90" t="s">
        <v>147</v>
      </c>
      <c r="J63" s="41" t="s">
        <v>203</v>
      </c>
      <c r="K63" s="269" t="s">
        <v>538</v>
      </c>
      <c r="L63" s="269" t="s">
        <v>539</v>
      </c>
      <c r="M63" s="270" t="s">
        <v>284</v>
      </c>
      <c r="N63" s="270" t="s">
        <v>285</v>
      </c>
      <c r="O63" s="271" t="s">
        <v>400</v>
      </c>
      <c r="P63" s="272" t="s">
        <v>287</v>
      </c>
      <c r="Q63" s="272" t="s">
        <v>287</v>
      </c>
      <c r="R63" s="272" t="s">
        <v>287</v>
      </c>
      <c r="S63" s="273" t="n">
        <v>475</v>
      </c>
      <c r="T63" s="272" t="s">
        <v>288</v>
      </c>
      <c r="U63" s="163" t="n">
        <f aca="false">IF($T63="USD",+$S63,VLOOKUP($T63,$T$1:$U$5,2)*$S63)</f>
        <v>475</v>
      </c>
      <c r="V63" s="214" t="n">
        <v>38547</v>
      </c>
      <c r="W63" s="163"/>
      <c r="X63" s="274" t="s">
        <v>443</v>
      </c>
      <c r="Y63" s="275"/>
      <c r="Z63" s="94" t="n">
        <v>36743</v>
      </c>
      <c r="AA63" s="224" t="e">
        <f aca="false">SUM(#REF!)</f>
        <v>#REF!</v>
      </c>
      <c r="AB63" s="224"/>
      <c r="AC63" s="224" t="n">
        <f aca="false">0.686/7/U63</f>
        <v>0.000206315789473684</v>
      </c>
      <c r="AD63" s="211" t="e">
        <f aca="false">+AC63+AB63*#REF!+AA63*#REF!</f>
        <v>#REF!</v>
      </c>
      <c r="AE63" s="211"/>
      <c r="AF63" s="91"/>
      <c r="AG63" s="91"/>
      <c r="AH63" s="91"/>
      <c r="AI63" s="276" t="n">
        <f aca="false">IF($V63&gt;AH$6,IF($V63&lt;=AI$6,$U63,0),0)</f>
        <v>0</v>
      </c>
      <c r="AJ63" s="276" t="n">
        <v>17.741</v>
      </c>
      <c r="AK63" s="276"/>
      <c r="AL63" s="276" t="n">
        <v>17.741</v>
      </c>
      <c r="AM63" s="276"/>
      <c r="AN63" s="276" t="n">
        <v>17.741</v>
      </c>
      <c r="AO63" s="276"/>
      <c r="AP63" s="276" t="n">
        <v>17.741</v>
      </c>
      <c r="AQ63" s="276"/>
      <c r="AR63" s="276" t="n">
        <v>17.7</v>
      </c>
      <c r="AS63" s="276"/>
      <c r="AT63" s="276" t="n">
        <v>17.7</v>
      </c>
      <c r="AU63" s="276"/>
      <c r="AV63" s="276" t="n">
        <v>17.7</v>
      </c>
      <c r="AW63" s="276"/>
      <c r="AX63" s="276" t="n">
        <v>492.741</v>
      </c>
      <c r="AY63" s="276"/>
      <c r="AZ63" s="276"/>
      <c r="BA63" s="276" t="n">
        <v>830.913</v>
      </c>
      <c r="BB63" s="276"/>
      <c r="BC63" s="276"/>
      <c r="BD63" s="276"/>
      <c r="BE63" s="276"/>
      <c r="BF63" s="276"/>
      <c r="BG63" s="276"/>
      <c r="BH63" s="276"/>
      <c r="BI63" s="276"/>
      <c r="BJ63" s="276"/>
      <c r="BK63" s="276"/>
      <c r="BL63" s="276"/>
      <c r="BM63" s="276"/>
      <c r="BN63" s="276"/>
      <c r="BO63" s="276"/>
      <c r="BP63" s="276"/>
      <c r="BQ63" s="276"/>
      <c r="BR63" s="276"/>
      <c r="BS63" s="276"/>
      <c r="BT63" s="276"/>
      <c r="BU63" s="276"/>
      <c r="BV63" s="276"/>
      <c r="BW63" s="276"/>
      <c r="BX63" s="276"/>
      <c r="BY63" s="276"/>
      <c r="BZ63" s="276"/>
      <c r="CA63" s="276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6"/>
      <c r="CO63" s="276"/>
      <c r="CP63" s="276"/>
      <c r="CQ63" s="276"/>
      <c r="CR63" s="276"/>
      <c r="CS63" s="276"/>
      <c r="CT63" s="276"/>
      <c r="CU63" s="276"/>
      <c r="CV63" s="276"/>
      <c r="CW63" s="276"/>
      <c r="CX63" s="276"/>
      <c r="CY63" s="276"/>
      <c r="CZ63" s="276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6"/>
      <c r="DO63" s="276"/>
      <c r="DP63" s="276"/>
      <c r="DQ63" s="276"/>
      <c r="DR63" s="276"/>
      <c r="DS63" s="276"/>
      <c r="DT63" s="276"/>
      <c r="DU63" s="276"/>
      <c r="DV63" s="276"/>
      <c r="DW63" s="276"/>
      <c r="DX63" s="276"/>
      <c r="DY63" s="276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6"/>
      <c r="EM63" s="276"/>
      <c r="EN63" s="91"/>
      <c r="EO63" s="277" t="n">
        <f aca="false">SUM($AI63:$EN63)</f>
        <v>1447.718</v>
      </c>
      <c r="EP63" s="277" t="n">
        <f aca="false">+EO63-U63</f>
        <v>972.718</v>
      </c>
      <c r="EQ63" s="91"/>
      <c r="ER63" s="91"/>
      <c r="ES63" s="91"/>
      <c r="ET63" s="91"/>
      <c r="EU63" s="91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91"/>
      <c r="FG63" s="91"/>
      <c r="FH63" s="91"/>
      <c r="FI63" s="91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91"/>
      <c r="FU63" s="91"/>
      <c r="FV63" s="91"/>
      <c r="FW63" s="91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91"/>
      <c r="GI63" s="91"/>
      <c r="GJ63" s="91"/>
      <c r="GK63" s="91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91"/>
      <c r="GW63" s="91"/>
      <c r="GX63" s="91"/>
      <c r="GY63" s="91"/>
      <c r="GZ63" s="91"/>
      <c r="HA63" s="91"/>
      <c r="HB63" s="91"/>
      <c r="HC63" s="91"/>
      <c r="HD63" s="91"/>
      <c r="HE63" s="91"/>
      <c r="HF63" s="91"/>
      <c r="HG63" s="91"/>
      <c r="HH63" s="91"/>
      <c r="HI63" s="91"/>
      <c r="HJ63" s="91"/>
      <c r="HK63" s="91"/>
      <c r="HL63" s="91"/>
      <c r="HM63" s="91"/>
      <c r="HN63" s="91"/>
      <c r="HO63" s="91"/>
      <c r="HP63" s="91"/>
      <c r="HQ63" s="91"/>
      <c r="HR63" s="91"/>
      <c r="HS63" s="91"/>
      <c r="HT63" s="91"/>
      <c r="HU63" s="91"/>
      <c r="HV63" s="91"/>
      <c r="HW63" s="91"/>
      <c r="HX63" s="91"/>
      <c r="HY63" s="91"/>
      <c r="HZ63" s="91"/>
      <c r="IA63" s="91"/>
      <c r="IB63" s="91"/>
      <c r="IC63" s="91"/>
      <c r="ID63" s="91"/>
      <c r="IE63" s="91"/>
      <c r="IF63" s="91"/>
      <c r="IG63" s="91"/>
      <c r="IH63" s="91"/>
      <c r="II63" s="91"/>
      <c r="IJ63" s="91"/>
      <c r="IK63" s="91"/>
      <c r="IL63" s="91"/>
      <c r="IM63" s="91"/>
      <c r="IN63" s="91"/>
      <c r="IO63" s="91"/>
      <c r="IP63" s="91"/>
      <c r="IQ63" s="91"/>
      <c r="IR63" s="91"/>
      <c r="IS63" s="91"/>
      <c r="IT63" s="91"/>
      <c r="IU63" s="91"/>
      <c r="IV63" s="91"/>
      <c r="IW63" s="91"/>
    </row>
    <row r="64" customFormat="false" ht="12.75" hidden="false" customHeight="false" outlineLevel="0" collapsed="false">
      <c r="A64" s="205" t="n">
        <v>4</v>
      </c>
      <c r="B64" s="101" t="s">
        <v>444</v>
      </c>
      <c r="C64" s="97" t="s">
        <v>256</v>
      </c>
      <c r="D64" s="186" t="s">
        <v>295</v>
      </c>
      <c r="E64" s="38" t="s">
        <v>148</v>
      </c>
      <c r="F64" s="99" t="n">
        <v>37187</v>
      </c>
      <c r="G64" s="38" t="s">
        <v>540</v>
      </c>
      <c r="H64" s="38"/>
      <c r="I64" s="88" t="s">
        <v>147</v>
      </c>
      <c r="J64" s="38" t="s">
        <v>204</v>
      </c>
      <c r="K64" s="89" t="s">
        <v>522</v>
      </c>
      <c r="L64" s="89"/>
      <c r="M64" s="39" t="s">
        <v>284</v>
      </c>
      <c r="N64" s="39" t="s">
        <v>285</v>
      </c>
      <c r="O64" s="35" t="s">
        <v>400</v>
      </c>
      <c r="P64" s="127" t="s">
        <v>287</v>
      </c>
      <c r="Q64" s="127" t="s">
        <v>287</v>
      </c>
      <c r="R64" s="127" t="s">
        <v>287</v>
      </c>
      <c r="S64" s="218" t="n">
        <v>170</v>
      </c>
      <c r="T64" s="127" t="s">
        <v>327</v>
      </c>
      <c r="U64" s="55" t="n">
        <f aca="false">IF($T64="USD",+$S64,VLOOKUP($T64,$T$1:$U$5,2)*$S64)</f>
        <v>154.921</v>
      </c>
      <c r="V64" s="278" t="n">
        <v>38809</v>
      </c>
      <c r="X64" s="215" t="s">
        <v>443</v>
      </c>
      <c r="Y64" s="138"/>
      <c r="Z64" s="279" t="n">
        <v>37026</v>
      </c>
      <c r="AA64" s="219" t="e">
        <f aca="false">SUM(#REF!)</f>
        <v>#REF!</v>
      </c>
      <c r="AB64" s="280"/>
      <c r="AC64" s="208" t="n">
        <v>0.0013</v>
      </c>
      <c r="AD64" s="211" t="e">
        <f aca="false">+AC64+AB64*#REF!+AA64*#REF!</f>
        <v>#REF!</v>
      </c>
      <c r="AE64" s="211"/>
      <c r="AF64" s="87"/>
      <c r="AG64" s="87"/>
      <c r="AH64" s="87"/>
      <c r="AI64" s="87" t="n">
        <f aca="false">IF($V64&gt;AH$6,IF($V64&lt;=AI$6,$U64,0),0)</f>
        <v>0</v>
      </c>
      <c r="AJ64" s="87"/>
      <c r="AK64" s="87" t="n">
        <v>8.976</v>
      </c>
      <c r="AL64" s="87"/>
      <c r="AM64" s="87"/>
      <c r="AN64" s="87"/>
      <c r="AO64" s="87" t="n">
        <v>8.976</v>
      </c>
      <c r="AP64" s="87"/>
      <c r="AQ64" s="87"/>
      <c r="AR64" s="87"/>
      <c r="AS64" s="87" t="n">
        <v>8.976</v>
      </c>
      <c r="AT64" s="87"/>
      <c r="AU64" s="87"/>
      <c r="AV64" s="87"/>
      <c r="AW64" s="87" t="n">
        <v>8.976</v>
      </c>
      <c r="AX64" s="87"/>
      <c r="AY64" s="87"/>
      <c r="AZ64" s="87"/>
      <c r="BA64" s="87" t="n">
        <v>214.5</v>
      </c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7"/>
      <c r="BR64" s="87"/>
      <c r="BS64" s="87"/>
      <c r="BT64" s="87"/>
      <c r="BU64" s="87"/>
      <c r="BV64" s="87"/>
      <c r="BW64" s="87"/>
      <c r="BX64" s="87"/>
      <c r="BY64" s="87"/>
      <c r="BZ64" s="87"/>
      <c r="CA64" s="87"/>
      <c r="CB64" s="87"/>
      <c r="CC64" s="87"/>
      <c r="CD64" s="87"/>
      <c r="CE64" s="87"/>
      <c r="CF64" s="87"/>
      <c r="CG64" s="87"/>
      <c r="CH64" s="87"/>
      <c r="CI64" s="87"/>
      <c r="CJ64" s="87"/>
      <c r="CK64" s="87"/>
      <c r="CL64" s="87"/>
      <c r="CM64" s="87"/>
      <c r="CN64" s="87"/>
      <c r="CO64" s="87"/>
      <c r="CP64" s="87"/>
      <c r="CQ64" s="87"/>
      <c r="CR64" s="87"/>
      <c r="CS64" s="87"/>
      <c r="CT64" s="87"/>
      <c r="CU64" s="87"/>
      <c r="CV64" s="87"/>
      <c r="CW64" s="87"/>
      <c r="CX64" s="87"/>
      <c r="CY64" s="87"/>
      <c r="CZ64" s="87"/>
      <c r="DA64" s="87"/>
      <c r="DB64" s="87"/>
      <c r="DC64" s="87"/>
      <c r="DD64" s="87"/>
      <c r="DE64" s="87"/>
      <c r="DF64" s="87"/>
      <c r="DG64" s="87"/>
      <c r="DH64" s="87"/>
      <c r="DI64" s="87"/>
      <c r="DJ64" s="87"/>
      <c r="DK64" s="87"/>
      <c r="DL64" s="87"/>
      <c r="DM64" s="87"/>
      <c r="DN64" s="87"/>
      <c r="DO64" s="87"/>
      <c r="DP64" s="87"/>
      <c r="DQ64" s="87"/>
      <c r="DR64" s="87"/>
      <c r="DS64" s="87"/>
      <c r="DT64" s="87"/>
      <c r="DU64" s="87"/>
      <c r="DV64" s="87"/>
      <c r="DW64" s="87"/>
      <c r="DX64" s="87"/>
      <c r="DY64" s="87"/>
      <c r="DZ64" s="87"/>
      <c r="EA64" s="87"/>
      <c r="EB64" s="87"/>
      <c r="EC64" s="87"/>
      <c r="ED64" s="87"/>
      <c r="EE64" s="87"/>
      <c r="EF64" s="87"/>
      <c r="EG64" s="87"/>
      <c r="EH64" s="87"/>
      <c r="EI64" s="87"/>
      <c r="EJ64" s="87"/>
      <c r="EK64" s="87"/>
      <c r="EL64" s="87"/>
      <c r="EM64" s="87"/>
      <c r="EN64" s="87"/>
      <c r="EO64" s="65" t="n">
        <f aca="false">SUM($AI64:$EN64)</f>
        <v>250.404</v>
      </c>
      <c r="EP64" s="65" t="n">
        <f aca="false">+EO64-U64</f>
        <v>95.483</v>
      </c>
      <c r="EQ64" s="87"/>
      <c r="ER64" s="87"/>
      <c r="ES64" s="87"/>
      <c r="ET64" s="87"/>
      <c r="EU64" s="87"/>
      <c r="EV64" s="87"/>
      <c r="EW64" s="87"/>
      <c r="EX64" s="87"/>
      <c r="EY64" s="87"/>
      <c r="EZ64" s="87"/>
      <c r="FA64" s="87"/>
      <c r="FB64" s="87"/>
      <c r="FC64" s="87"/>
      <c r="FD64" s="87"/>
      <c r="FE64" s="87"/>
      <c r="FF64" s="87"/>
      <c r="FG64" s="87"/>
      <c r="FH64" s="87"/>
      <c r="FI64" s="87"/>
      <c r="FJ64" s="87"/>
      <c r="FK64" s="87"/>
      <c r="FL64" s="87"/>
      <c r="FM64" s="87"/>
      <c r="FN64" s="87"/>
      <c r="FO64" s="87"/>
      <c r="FP64" s="87"/>
      <c r="FQ64" s="87"/>
      <c r="FR64" s="87"/>
      <c r="FS64" s="87"/>
      <c r="FT64" s="87"/>
      <c r="FU64" s="87"/>
      <c r="FV64" s="87"/>
      <c r="FW64" s="87"/>
      <c r="FX64" s="87"/>
      <c r="FY64" s="87"/>
      <c r="FZ64" s="87"/>
      <c r="GA64" s="87"/>
      <c r="GB64" s="87"/>
      <c r="GC64" s="87"/>
      <c r="GD64" s="87"/>
      <c r="GE64" s="87"/>
      <c r="GF64" s="87"/>
      <c r="GG64" s="87"/>
      <c r="GH64" s="87"/>
      <c r="GI64" s="87"/>
      <c r="GJ64" s="87"/>
      <c r="GK64" s="87"/>
      <c r="GL64" s="87"/>
      <c r="GM64" s="87"/>
      <c r="GN64" s="87"/>
      <c r="GO64" s="87"/>
      <c r="GP64" s="87"/>
      <c r="GQ64" s="87"/>
      <c r="GR64" s="87"/>
      <c r="GS64" s="87"/>
      <c r="GT64" s="87"/>
      <c r="GU64" s="87"/>
      <c r="GV64" s="87"/>
      <c r="GW64" s="87"/>
      <c r="GX64" s="87"/>
      <c r="GY64" s="87"/>
      <c r="GZ64" s="87"/>
      <c r="HA64" s="87"/>
      <c r="HB64" s="87"/>
      <c r="HC64" s="87"/>
      <c r="HD64" s="87"/>
      <c r="HE64" s="87"/>
      <c r="HF64" s="87"/>
      <c r="HG64" s="87"/>
      <c r="HH64" s="87"/>
      <c r="HI64" s="87"/>
      <c r="HJ64" s="87"/>
      <c r="HK64" s="87"/>
      <c r="HL64" s="87"/>
      <c r="HM64" s="87"/>
      <c r="HN64" s="87"/>
      <c r="HO64" s="87"/>
      <c r="HP64" s="87"/>
      <c r="HQ64" s="87"/>
      <c r="HR64" s="87"/>
      <c r="HS64" s="87"/>
      <c r="HT64" s="87"/>
      <c r="HU64" s="87"/>
      <c r="HV64" s="87"/>
      <c r="HW64" s="87"/>
      <c r="HX64" s="87"/>
      <c r="HY64" s="87"/>
      <c r="HZ64" s="87"/>
      <c r="IA64" s="87"/>
      <c r="IB64" s="87"/>
      <c r="IC64" s="87"/>
      <c r="ID64" s="87"/>
      <c r="IE64" s="87"/>
      <c r="IF64" s="87"/>
      <c r="IG64" s="87"/>
      <c r="IH64" s="87"/>
      <c r="II64" s="87"/>
      <c r="IJ64" s="87"/>
      <c r="IK64" s="87"/>
      <c r="IL64" s="87"/>
      <c r="IM64" s="87"/>
      <c r="IN64" s="87"/>
      <c r="IO64" s="87"/>
      <c r="IP64" s="87"/>
      <c r="IQ64" s="87"/>
      <c r="IR64" s="87"/>
      <c r="IS64" s="87"/>
      <c r="IT64" s="87"/>
      <c r="IU64" s="87"/>
      <c r="IV64" s="87"/>
      <c r="IW64" s="87"/>
    </row>
    <row r="65" customFormat="false" ht="12.75" hidden="false" customHeight="false" outlineLevel="0" collapsed="false">
      <c r="A65" s="205" t="n">
        <v>4</v>
      </c>
      <c r="B65" s="101" t="s">
        <v>444</v>
      </c>
      <c r="C65" s="97" t="s">
        <v>256</v>
      </c>
      <c r="D65" s="186" t="s">
        <v>295</v>
      </c>
      <c r="E65" s="38" t="s">
        <v>148</v>
      </c>
      <c r="F65" s="99" t="n">
        <v>37187</v>
      </c>
      <c r="G65" s="38" t="s">
        <v>540</v>
      </c>
      <c r="H65" s="38"/>
      <c r="I65" s="88" t="s">
        <v>147</v>
      </c>
      <c r="J65" s="38" t="s">
        <v>205</v>
      </c>
      <c r="K65" s="89" t="s">
        <v>522</v>
      </c>
      <c r="L65" s="89"/>
      <c r="M65" s="39" t="s">
        <v>284</v>
      </c>
      <c r="N65" s="39" t="s">
        <v>285</v>
      </c>
      <c r="O65" s="35" t="s">
        <v>400</v>
      </c>
      <c r="P65" s="127" t="s">
        <v>287</v>
      </c>
      <c r="Q65" s="127" t="s">
        <v>287</v>
      </c>
      <c r="R65" s="127" t="s">
        <v>287</v>
      </c>
      <c r="S65" s="218" t="n">
        <v>109.5</v>
      </c>
      <c r="T65" s="127" t="s">
        <v>323</v>
      </c>
      <c r="U65" s="55" t="n">
        <f aca="false">IF($T65="USD",+$S65,VLOOKUP($T65,$T$1:$U$5,2)*$S65)</f>
        <v>161.634045</v>
      </c>
      <c r="V65" s="278" t="n">
        <v>38809</v>
      </c>
      <c r="X65" s="215" t="s">
        <v>443</v>
      </c>
      <c r="Y65" s="138"/>
      <c r="Z65" s="279" t="n">
        <v>37026</v>
      </c>
      <c r="AA65" s="219" t="e">
        <f aca="false">SUM(#REF!)</f>
        <v>#REF!</v>
      </c>
      <c r="AB65" s="280"/>
      <c r="AC65" s="208" t="n">
        <v>0.0013</v>
      </c>
      <c r="AD65" s="211" t="e">
        <f aca="false">+AC65+AB65*#REF!+AA65*#REF!</f>
        <v>#REF!</v>
      </c>
      <c r="AE65" s="211"/>
      <c r="AF65" s="87"/>
      <c r="AG65" s="87"/>
      <c r="AH65" s="87"/>
      <c r="AI65" s="87" t="n">
        <f aca="false">IF($V65&gt;AH$6,IF($V65&lt;=AI$6,$U65,0),0)</f>
        <v>0</v>
      </c>
      <c r="AJ65" s="87"/>
      <c r="AK65" s="87" t="n">
        <v>10.115</v>
      </c>
      <c r="AL65" s="87"/>
      <c r="AM65" s="87"/>
      <c r="AN65" s="87"/>
      <c r="AO65" s="87" t="n">
        <v>10.115</v>
      </c>
      <c r="AP65" s="87"/>
      <c r="AQ65" s="87"/>
      <c r="AR65" s="87"/>
      <c r="AS65" s="87" t="n">
        <v>10.115</v>
      </c>
      <c r="AT65" s="87"/>
      <c r="AU65" s="87"/>
      <c r="AV65" s="87"/>
      <c r="AW65" s="87" t="n">
        <v>10.115</v>
      </c>
      <c r="AX65" s="87"/>
      <c r="AY65" s="87"/>
      <c r="AZ65" s="87"/>
      <c r="BA65" s="87" t="n">
        <v>227.2</v>
      </c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BM65" s="87"/>
      <c r="BN65" s="87"/>
      <c r="BO65" s="87"/>
      <c r="BP65" s="87"/>
      <c r="BQ65" s="87"/>
      <c r="BR65" s="87"/>
      <c r="BS65" s="87"/>
      <c r="BT65" s="87"/>
      <c r="BU65" s="87"/>
      <c r="BV65" s="87"/>
      <c r="BW65" s="87"/>
      <c r="BX65" s="87"/>
      <c r="BY65" s="87"/>
      <c r="BZ65" s="87"/>
      <c r="CA65" s="87"/>
      <c r="CB65" s="87"/>
      <c r="CC65" s="87"/>
      <c r="CD65" s="87"/>
      <c r="CE65" s="87"/>
      <c r="CF65" s="87"/>
      <c r="CG65" s="87"/>
      <c r="CH65" s="87"/>
      <c r="CI65" s="87"/>
      <c r="CJ65" s="87"/>
      <c r="CK65" s="87"/>
      <c r="CL65" s="87"/>
      <c r="CM65" s="87"/>
      <c r="CN65" s="87"/>
      <c r="CO65" s="87"/>
      <c r="CP65" s="87"/>
      <c r="CQ65" s="87"/>
      <c r="CR65" s="87"/>
      <c r="CS65" s="87"/>
      <c r="CT65" s="87"/>
      <c r="CU65" s="87"/>
      <c r="CV65" s="87"/>
      <c r="CW65" s="87"/>
      <c r="CX65" s="87"/>
      <c r="CY65" s="87"/>
      <c r="CZ65" s="87"/>
      <c r="DA65" s="87"/>
      <c r="DB65" s="87"/>
      <c r="DC65" s="87"/>
      <c r="DD65" s="87"/>
      <c r="DE65" s="87"/>
      <c r="DF65" s="87"/>
      <c r="DG65" s="87"/>
      <c r="DH65" s="87"/>
      <c r="DI65" s="87"/>
      <c r="DJ65" s="87"/>
      <c r="DK65" s="87"/>
      <c r="DL65" s="87"/>
      <c r="DM65" s="87"/>
      <c r="DN65" s="87"/>
      <c r="DO65" s="87"/>
      <c r="DP65" s="87"/>
      <c r="DQ65" s="87"/>
      <c r="DR65" s="87"/>
      <c r="DS65" s="87"/>
      <c r="DT65" s="87"/>
      <c r="DU65" s="87"/>
      <c r="DV65" s="87"/>
      <c r="DW65" s="87"/>
      <c r="DX65" s="87"/>
      <c r="DY65" s="87"/>
      <c r="DZ65" s="87"/>
      <c r="EA65" s="87"/>
      <c r="EB65" s="87"/>
      <c r="EC65" s="87"/>
      <c r="ED65" s="87"/>
      <c r="EE65" s="87"/>
      <c r="EF65" s="87"/>
      <c r="EG65" s="87"/>
      <c r="EH65" s="87"/>
      <c r="EI65" s="87"/>
      <c r="EJ65" s="87"/>
      <c r="EK65" s="87"/>
      <c r="EL65" s="87"/>
      <c r="EM65" s="87"/>
      <c r="EN65" s="87"/>
      <c r="EO65" s="65" t="n">
        <f aca="false">SUM($AI65:$EN65)</f>
        <v>267.66</v>
      </c>
      <c r="EP65" s="65" t="n">
        <f aca="false">+EO65-U65</f>
        <v>106.025955</v>
      </c>
      <c r="EQ65" s="87"/>
      <c r="ER65" s="87"/>
      <c r="ES65" s="87"/>
      <c r="ET65" s="87"/>
      <c r="EU65" s="87"/>
      <c r="EV65" s="87"/>
      <c r="EW65" s="87"/>
      <c r="EX65" s="87"/>
      <c r="EY65" s="87"/>
      <c r="EZ65" s="87"/>
      <c r="FA65" s="87"/>
      <c r="FB65" s="87"/>
      <c r="FC65" s="87"/>
      <c r="FD65" s="87"/>
      <c r="FE65" s="87"/>
      <c r="FF65" s="87"/>
      <c r="FG65" s="87"/>
      <c r="FH65" s="87"/>
      <c r="FI65" s="87"/>
      <c r="FJ65" s="87"/>
      <c r="FK65" s="87"/>
      <c r="FL65" s="87"/>
      <c r="FM65" s="87"/>
      <c r="FN65" s="87"/>
      <c r="FO65" s="87"/>
      <c r="FP65" s="87"/>
      <c r="FQ65" s="87"/>
      <c r="FR65" s="87"/>
      <c r="FS65" s="87"/>
      <c r="FT65" s="87"/>
      <c r="FU65" s="87"/>
      <c r="FV65" s="87"/>
      <c r="FW65" s="87"/>
      <c r="FX65" s="87"/>
      <c r="FY65" s="87"/>
      <c r="FZ65" s="87"/>
      <c r="GA65" s="87"/>
      <c r="GB65" s="87"/>
      <c r="GC65" s="87"/>
      <c r="GD65" s="87"/>
      <c r="GE65" s="87"/>
      <c r="GF65" s="87"/>
      <c r="GG65" s="87"/>
      <c r="GH65" s="87"/>
      <c r="GI65" s="87"/>
      <c r="GJ65" s="87"/>
      <c r="GK65" s="87"/>
      <c r="GL65" s="87"/>
      <c r="GM65" s="87"/>
      <c r="GN65" s="87"/>
      <c r="GO65" s="87"/>
      <c r="GP65" s="87"/>
      <c r="GQ65" s="87"/>
      <c r="GR65" s="87"/>
      <c r="GS65" s="87"/>
      <c r="GT65" s="87"/>
      <c r="GU65" s="87"/>
      <c r="GV65" s="87"/>
      <c r="GW65" s="87"/>
      <c r="GX65" s="87"/>
      <c r="GY65" s="87"/>
      <c r="GZ65" s="87"/>
      <c r="HA65" s="87"/>
      <c r="HB65" s="87"/>
      <c r="HC65" s="87"/>
      <c r="HD65" s="87"/>
      <c r="HE65" s="87"/>
      <c r="HF65" s="87"/>
      <c r="HG65" s="87"/>
      <c r="HH65" s="87"/>
      <c r="HI65" s="87"/>
      <c r="HJ65" s="87"/>
      <c r="HK65" s="87"/>
      <c r="HL65" s="87"/>
      <c r="HM65" s="87"/>
      <c r="HN65" s="87"/>
      <c r="HO65" s="87"/>
      <c r="HP65" s="87"/>
      <c r="HQ65" s="87"/>
      <c r="HR65" s="87"/>
      <c r="HS65" s="87"/>
      <c r="HT65" s="87"/>
      <c r="HU65" s="87"/>
      <c r="HV65" s="87"/>
      <c r="HW65" s="87"/>
      <c r="HX65" s="87"/>
      <c r="HY65" s="87"/>
      <c r="HZ65" s="87"/>
      <c r="IA65" s="87"/>
      <c r="IB65" s="87"/>
      <c r="IC65" s="87"/>
      <c r="ID65" s="87"/>
      <c r="IE65" s="87"/>
      <c r="IF65" s="87"/>
      <c r="IG65" s="87"/>
      <c r="IH65" s="87"/>
      <c r="II65" s="87"/>
      <c r="IJ65" s="87"/>
      <c r="IK65" s="87"/>
      <c r="IL65" s="87"/>
      <c r="IM65" s="87"/>
      <c r="IN65" s="87"/>
      <c r="IO65" s="87"/>
      <c r="IP65" s="87"/>
      <c r="IQ65" s="87"/>
      <c r="IR65" s="87"/>
      <c r="IS65" s="87"/>
      <c r="IT65" s="87"/>
      <c r="IU65" s="87"/>
      <c r="IV65" s="87"/>
      <c r="IW65" s="87"/>
    </row>
    <row r="66" customFormat="false" ht="12.75" hidden="false" customHeight="false" outlineLevel="0" collapsed="false">
      <c r="A66" s="205" t="n">
        <v>4</v>
      </c>
      <c r="B66" s="97" t="s">
        <v>260</v>
      </c>
      <c r="C66" s="97" t="s">
        <v>256</v>
      </c>
      <c r="D66" s="186" t="s">
        <v>295</v>
      </c>
      <c r="E66" s="38" t="s">
        <v>148</v>
      </c>
      <c r="F66" s="99" t="n">
        <v>37187</v>
      </c>
      <c r="G66" s="38" t="s">
        <v>540</v>
      </c>
      <c r="H66" s="38"/>
      <c r="I66" s="88" t="s">
        <v>147</v>
      </c>
      <c r="J66" s="38" t="s">
        <v>206</v>
      </c>
      <c r="K66" s="89" t="s">
        <v>522</v>
      </c>
      <c r="L66" s="89"/>
      <c r="M66" s="39" t="s">
        <v>284</v>
      </c>
      <c r="N66" s="39" t="s">
        <v>285</v>
      </c>
      <c r="O66" s="35" t="s">
        <v>400</v>
      </c>
      <c r="P66" s="127" t="s">
        <v>287</v>
      </c>
      <c r="Q66" s="127" t="s">
        <v>287</v>
      </c>
      <c r="R66" s="127" t="s">
        <v>287</v>
      </c>
      <c r="S66" s="213" t="n">
        <v>475</v>
      </c>
      <c r="T66" s="127" t="s">
        <v>288</v>
      </c>
      <c r="U66" s="55" t="n">
        <f aca="false">IF($T66="USD",+$S66,VLOOKUP($T66,$T$1:$U$5,2)*$S66)</f>
        <v>475</v>
      </c>
      <c r="V66" s="278" t="n">
        <v>38809</v>
      </c>
      <c r="X66" s="215" t="s">
        <v>443</v>
      </c>
      <c r="Y66" s="138"/>
      <c r="Z66" s="279" t="n">
        <v>37026</v>
      </c>
      <c r="AA66" s="219" t="e">
        <f aca="false">SUM(#REF!)</f>
        <v>#REF!</v>
      </c>
      <c r="AB66" s="280"/>
      <c r="AC66" s="208" t="n">
        <v>0.0013</v>
      </c>
      <c r="AD66" s="211" t="e">
        <f aca="false">+AC66+AB66*#REF!+AA66*#REF!</f>
        <v>#REF!</v>
      </c>
      <c r="AE66" s="211"/>
      <c r="AF66" s="87"/>
      <c r="AG66" s="87"/>
      <c r="AH66" s="87"/>
      <c r="AI66" s="87" t="n">
        <f aca="false">IF($V66&gt;AH$6,IF($V66&lt;=AI$6,$U66,0),0)</f>
        <v>0</v>
      </c>
      <c r="AJ66" s="87"/>
      <c r="AK66" s="87" t="n">
        <v>14.725</v>
      </c>
      <c r="AL66" s="87"/>
      <c r="AM66" s="87" t="n">
        <v>14.725</v>
      </c>
      <c r="AN66" s="87"/>
      <c r="AO66" s="87" t="n">
        <v>14.725</v>
      </c>
      <c r="AP66" s="87"/>
      <c r="AQ66" s="87" t="n">
        <v>14.725</v>
      </c>
      <c r="AR66" s="87"/>
      <c r="AS66" s="87" t="n">
        <v>14.725</v>
      </c>
      <c r="AT66" s="87"/>
      <c r="AU66" s="87" t="n">
        <v>14.725</v>
      </c>
      <c r="AV66" s="87"/>
      <c r="AW66" s="87" t="n">
        <v>14.725</v>
      </c>
      <c r="AX66" s="87"/>
      <c r="AY66" s="87" t="n">
        <v>14.725</v>
      </c>
      <c r="AZ66" s="87"/>
      <c r="BA66" s="87" t="n">
        <v>640.6</v>
      </c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BM66" s="87"/>
      <c r="BN66" s="87"/>
      <c r="BO66" s="87"/>
      <c r="BP66" s="87"/>
      <c r="BQ66" s="87"/>
      <c r="BR66" s="87"/>
      <c r="BS66" s="87"/>
      <c r="BT66" s="87"/>
      <c r="BU66" s="87"/>
      <c r="BV66" s="87"/>
      <c r="BW66" s="87"/>
      <c r="BX66" s="87"/>
      <c r="BY66" s="87"/>
      <c r="BZ66" s="87"/>
      <c r="CA66" s="87"/>
      <c r="CB66" s="87"/>
      <c r="CC66" s="87"/>
      <c r="CD66" s="87"/>
      <c r="CE66" s="87"/>
      <c r="CF66" s="87"/>
      <c r="CG66" s="87"/>
      <c r="CH66" s="87"/>
      <c r="CI66" s="87"/>
      <c r="CJ66" s="87"/>
      <c r="CK66" s="87"/>
      <c r="CL66" s="87"/>
      <c r="CM66" s="87"/>
      <c r="CN66" s="87"/>
      <c r="CO66" s="87"/>
      <c r="CP66" s="87"/>
      <c r="CQ66" s="87"/>
      <c r="CR66" s="87"/>
      <c r="CS66" s="87"/>
      <c r="CT66" s="87"/>
      <c r="CU66" s="87"/>
      <c r="CV66" s="87"/>
      <c r="CW66" s="87"/>
      <c r="CX66" s="87"/>
      <c r="CY66" s="87"/>
      <c r="CZ66" s="87"/>
      <c r="DA66" s="87"/>
      <c r="DB66" s="87"/>
      <c r="DC66" s="87"/>
      <c r="DD66" s="87"/>
      <c r="DE66" s="87"/>
      <c r="DF66" s="87"/>
      <c r="DG66" s="87"/>
      <c r="DH66" s="87"/>
      <c r="DI66" s="87"/>
      <c r="DJ66" s="87"/>
      <c r="DK66" s="87"/>
      <c r="DL66" s="87"/>
      <c r="DM66" s="87"/>
      <c r="DN66" s="87"/>
      <c r="DO66" s="87"/>
      <c r="DP66" s="87"/>
      <c r="DQ66" s="87"/>
      <c r="DR66" s="87"/>
      <c r="DS66" s="87"/>
      <c r="DT66" s="87"/>
      <c r="DU66" s="87"/>
      <c r="DV66" s="87"/>
      <c r="DW66" s="87"/>
      <c r="DX66" s="87"/>
      <c r="DY66" s="87"/>
      <c r="DZ66" s="87"/>
      <c r="EA66" s="87"/>
      <c r="EB66" s="87"/>
      <c r="EC66" s="87"/>
      <c r="ED66" s="87"/>
      <c r="EE66" s="87"/>
      <c r="EF66" s="87"/>
      <c r="EG66" s="87"/>
      <c r="EH66" s="87"/>
      <c r="EI66" s="87"/>
      <c r="EJ66" s="87"/>
      <c r="EK66" s="87"/>
      <c r="EL66" s="87"/>
      <c r="EM66" s="87"/>
      <c r="EN66" s="87"/>
      <c r="EO66" s="65" t="n">
        <f aca="false">SUM($AI66:$EN66)</f>
        <v>758.4</v>
      </c>
      <c r="EP66" s="65" t="n">
        <f aca="false">+EO66-U66</f>
        <v>283.4</v>
      </c>
      <c r="EQ66" s="87"/>
      <c r="ER66" s="87"/>
      <c r="ES66" s="87"/>
      <c r="ET66" s="87"/>
      <c r="EU66" s="87"/>
      <c r="EV66" s="87"/>
      <c r="EW66" s="87"/>
      <c r="EX66" s="87"/>
      <c r="EY66" s="87"/>
      <c r="EZ66" s="87"/>
      <c r="FA66" s="87"/>
      <c r="FB66" s="87"/>
      <c r="FC66" s="87"/>
      <c r="FD66" s="87"/>
      <c r="FE66" s="87"/>
      <c r="FF66" s="87"/>
      <c r="FG66" s="87"/>
      <c r="FH66" s="87"/>
      <c r="FI66" s="87"/>
      <c r="FJ66" s="87"/>
      <c r="FK66" s="87"/>
      <c r="FL66" s="87"/>
      <c r="FM66" s="87"/>
      <c r="FN66" s="87"/>
      <c r="FO66" s="87"/>
      <c r="FP66" s="87"/>
      <c r="FQ66" s="87"/>
      <c r="FR66" s="87"/>
      <c r="FS66" s="87"/>
      <c r="FT66" s="87"/>
      <c r="FU66" s="87"/>
      <c r="FV66" s="87"/>
      <c r="FW66" s="87"/>
      <c r="FX66" s="87"/>
      <c r="FY66" s="87"/>
      <c r="FZ66" s="87"/>
      <c r="GA66" s="87"/>
      <c r="GB66" s="87"/>
      <c r="GC66" s="87"/>
      <c r="GD66" s="87"/>
      <c r="GE66" s="87"/>
      <c r="GF66" s="87"/>
      <c r="GG66" s="87"/>
      <c r="GH66" s="87"/>
      <c r="GI66" s="87"/>
      <c r="GJ66" s="87"/>
      <c r="GK66" s="87"/>
      <c r="GL66" s="87"/>
      <c r="GM66" s="87"/>
      <c r="GN66" s="87"/>
      <c r="GO66" s="87"/>
      <c r="GP66" s="87"/>
      <c r="GQ66" s="87"/>
      <c r="GR66" s="87"/>
      <c r="GS66" s="87"/>
      <c r="GT66" s="87"/>
      <c r="GU66" s="87"/>
      <c r="GV66" s="87"/>
      <c r="GW66" s="87"/>
      <c r="GX66" s="87"/>
      <c r="GY66" s="87"/>
      <c r="GZ66" s="87"/>
      <c r="HA66" s="87"/>
      <c r="HB66" s="87"/>
      <c r="HC66" s="87"/>
      <c r="HD66" s="87"/>
      <c r="HE66" s="87"/>
      <c r="HF66" s="87"/>
      <c r="HG66" s="87"/>
      <c r="HH66" s="87"/>
      <c r="HI66" s="87"/>
      <c r="HJ66" s="87"/>
      <c r="HK66" s="87"/>
      <c r="HL66" s="87"/>
      <c r="HM66" s="87"/>
      <c r="HN66" s="87"/>
      <c r="HO66" s="87"/>
      <c r="HP66" s="87"/>
      <c r="HQ66" s="87"/>
      <c r="HR66" s="87"/>
      <c r="HS66" s="87"/>
      <c r="HT66" s="87"/>
      <c r="HU66" s="87"/>
      <c r="HV66" s="87"/>
      <c r="HW66" s="87"/>
      <c r="HX66" s="87"/>
      <c r="HY66" s="87"/>
      <c r="HZ66" s="87"/>
      <c r="IA66" s="87"/>
      <c r="IB66" s="87"/>
      <c r="IC66" s="87"/>
      <c r="ID66" s="87"/>
      <c r="IE66" s="87"/>
      <c r="IF66" s="87"/>
      <c r="IG66" s="87"/>
      <c r="IH66" s="87"/>
      <c r="II66" s="87"/>
      <c r="IJ66" s="87"/>
      <c r="IK66" s="87"/>
      <c r="IL66" s="87"/>
      <c r="IM66" s="87"/>
      <c r="IN66" s="87"/>
      <c r="IO66" s="87"/>
      <c r="IP66" s="87"/>
      <c r="IQ66" s="87"/>
      <c r="IR66" s="87"/>
      <c r="IS66" s="87"/>
      <c r="IT66" s="87"/>
      <c r="IU66" s="87"/>
      <c r="IV66" s="87"/>
      <c r="IW66" s="87"/>
    </row>
    <row r="67" customFormat="false" ht="12.75" hidden="false" customHeight="false" outlineLevel="0" collapsed="false">
      <c r="A67" s="205" t="n">
        <v>4</v>
      </c>
      <c r="B67" s="97" t="s">
        <v>260</v>
      </c>
      <c r="C67" s="97" t="s">
        <v>256</v>
      </c>
      <c r="D67" s="186" t="s">
        <v>295</v>
      </c>
      <c r="E67" s="38" t="s">
        <v>148</v>
      </c>
      <c r="F67" s="99" t="n">
        <v>37187</v>
      </c>
      <c r="G67" s="38"/>
      <c r="H67" s="38"/>
      <c r="I67" s="88" t="s">
        <v>147</v>
      </c>
      <c r="J67" s="38" t="s">
        <v>207</v>
      </c>
      <c r="K67" s="89" t="s">
        <v>538</v>
      </c>
      <c r="L67" s="89" t="s">
        <v>539</v>
      </c>
      <c r="M67" s="39" t="s">
        <v>284</v>
      </c>
      <c r="N67" s="39" t="s">
        <v>285</v>
      </c>
      <c r="O67" s="35" t="s">
        <v>541</v>
      </c>
      <c r="P67" s="127" t="s">
        <v>287</v>
      </c>
      <c r="Q67" s="127" t="s">
        <v>287</v>
      </c>
      <c r="R67" s="127" t="s">
        <v>287</v>
      </c>
      <c r="S67" s="213" t="n">
        <v>800</v>
      </c>
      <c r="T67" s="127" t="s">
        <v>288</v>
      </c>
      <c r="U67" s="55" t="n">
        <f aca="false">IF($T67="USD",+$S67,VLOOKUP($T67,$T$1:$U$5,2)*$S67)</f>
        <v>800</v>
      </c>
      <c r="V67" s="214" t="n">
        <v>38306</v>
      </c>
      <c r="X67" s="215" t="s">
        <v>443</v>
      </c>
      <c r="Y67" s="275"/>
      <c r="Z67" s="94" t="n">
        <v>36509</v>
      </c>
      <c r="AA67" s="219" t="e">
        <f aca="false">SUM(#REF!)</f>
        <v>#REF!</v>
      </c>
      <c r="AB67" s="280"/>
      <c r="AC67" s="219" t="n">
        <f aca="false">2.875/5/U67</f>
        <v>0.00071875</v>
      </c>
      <c r="AD67" s="211" t="e">
        <f aca="false">+AC67+AB67*#REF!+AA67*#REF!</f>
        <v>#REF!</v>
      </c>
      <c r="AE67" s="211"/>
      <c r="AF67" s="87"/>
      <c r="AG67" s="87"/>
      <c r="AH67" s="87"/>
      <c r="AI67" s="87" t="n">
        <f aca="false">IF($V67&gt;AH$6,IF($V67&lt;=AI$6,$U67,0),0)</f>
        <v>0</v>
      </c>
      <c r="AJ67" s="87"/>
      <c r="AK67" s="87" t="n">
        <v>29</v>
      </c>
      <c r="AL67" s="87"/>
      <c r="AM67" s="87" t="n">
        <v>29</v>
      </c>
      <c r="AN67" s="87"/>
      <c r="AO67" s="87" t="n">
        <v>29</v>
      </c>
      <c r="AP67" s="87"/>
      <c r="AQ67" s="87" t="n">
        <v>29</v>
      </c>
      <c r="AR67" s="87"/>
      <c r="AS67" s="87" t="n">
        <v>29</v>
      </c>
      <c r="AT67" s="87"/>
      <c r="AU67" s="87" t="n">
        <v>829</v>
      </c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87"/>
      <c r="BO67" s="87"/>
      <c r="BP67" s="87"/>
      <c r="BQ67" s="87"/>
      <c r="BR67" s="87"/>
      <c r="BS67" s="87"/>
      <c r="BT67" s="87"/>
      <c r="BU67" s="87"/>
      <c r="BV67" s="87"/>
      <c r="BW67" s="87"/>
      <c r="BX67" s="87"/>
      <c r="BY67" s="87"/>
      <c r="BZ67" s="87"/>
      <c r="CA67" s="87"/>
      <c r="CB67" s="87"/>
      <c r="CC67" s="87"/>
      <c r="CD67" s="87"/>
      <c r="CE67" s="87"/>
      <c r="CF67" s="87"/>
      <c r="CG67" s="87"/>
      <c r="CH67" s="87"/>
      <c r="CI67" s="87"/>
      <c r="CJ67" s="87"/>
      <c r="CK67" s="87"/>
      <c r="CL67" s="87"/>
      <c r="CM67" s="87"/>
      <c r="CN67" s="87"/>
      <c r="CO67" s="87"/>
      <c r="CP67" s="87"/>
      <c r="CQ67" s="87"/>
      <c r="CR67" s="87"/>
      <c r="CS67" s="87"/>
      <c r="CT67" s="87"/>
      <c r="CU67" s="87"/>
      <c r="CV67" s="87"/>
      <c r="CW67" s="87"/>
      <c r="CX67" s="87"/>
      <c r="CY67" s="87"/>
      <c r="CZ67" s="87"/>
      <c r="DA67" s="87"/>
      <c r="DB67" s="87"/>
      <c r="DC67" s="87"/>
      <c r="DD67" s="87"/>
      <c r="DE67" s="87"/>
      <c r="DF67" s="87"/>
      <c r="DG67" s="87"/>
      <c r="DH67" s="87"/>
      <c r="DI67" s="87"/>
      <c r="DJ67" s="87"/>
      <c r="DK67" s="87"/>
      <c r="DL67" s="87"/>
      <c r="DM67" s="87"/>
      <c r="DN67" s="87"/>
      <c r="DO67" s="87"/>
      <c r="DP67" s="87"/>
      <c r="DQ67" s="87"/>
      <c r="DR67" s="87"/>
      <c r="DS67" s="87"/>
      <c r="DT67" s="87"/>
      <c r="DU67" s="87"/>
      <c r="DV67" s="87"/>
      <c r="DW67" s="87"/>
      <c r="DX67" s="87"/>
      <c r="DY67" s="87"/>
      <c r="DZ67" s="87"/>
      <c r="EA67" s="87"/>
      <c r="EB67" s="87"/>
      <c r="EC67" s="87"/>
      <c r="ED67" s="87"/>
      <c r="EE67" s="87"/>
      <c r="EF67" s="87"/>
      <c r="EG67" s="87"/>
      <c r="EH67" s="87"/>
      <c r="EI67" s="87"/>
      <c r="EJ67" s="87"/>
      <c r="EK67" s="87"/>
      <c r="EL67" s="87"/>
      <c r="EM67" s="87"/>
      <c r="EN67" s="87"/>
      <c r="EO67" s="65" t="n">
        <f aca="false">SUM($AI67:$EN67)</f>
        <v>974</v>
      </c>
      <c r="EP67" s="65" t="n">
        <f aca="false">+EO67-U67</f>
        <v>174</v>
      </c>
      <c r="EQ67" s="87"/>
      <c r="ER67" s="87"/>
      <c r="ES67" s="87"/>
      <c r="ET67" s="87"/>
      <c r="EU67" s="87"/>
      <c r="EV67" s="87"/>
      <c r="EW67" s="87"/>
      <c r="EX67" s="87"/>
      <c r="EY67" s="87"/>
      <c r="EZ67" s="87"/>
      <c r="FA67" s="87"/>
      <c r="FB67" s="87"/>
      <c r="FC67" s="87"/>
      <c r="FD67" s="87"/>
      <c r="FE67" s="87"/>
      <c r="FF67" s="87"/>
      <c r="FG67" s="87"/>
      <c r="FH67" s="87"/>
      <c r="FI67" s="87"/>
      <c r="FJ67" s="87"/>
      <c r="FK67" s="87"/>
      <c r="FL67" s="87"/>
      <c r="FM67" s="87"/>
      <c r="FN67" s="87"/>
      <c r="FO67" s="87"/>
      <c r="FP67" s="87"/>
      <c r="FQ67" s="87"/>
      <c r="FR67" s="87"/>
      <c r="FS67" s="87"/>
      <c r="FT67" s="87"/>
      <c r="FU67" s="87"/>
      <c r="FV67" s="87"/>
      <c r="FW67" s="87"/>
      <c r="FX67" s="87"/>
      <c r="FY67" s="87"/>
      <c r="FZ67" s="87"/>
      <c r="GA67" s="87"/>
      <c r="GB67" s="87"/>
      <c r="GC67" s="87"/>
      <c r="GD67" s="87"/>
      <c r="GE67" s="87"/>
      <c r="GF67" s="87"/>
      <c r="GG67" s="87"/>
      <c r="GH67" s="87"/>
      <c r="GI67" s="87"/>
      <c r="GJ67" s="87"/>
      <c r="GK67" s="87"/>
      <c r="GL67" s="87"/>
      <c r="GM67" s="87"/>
      <c r="GN67" s="87"/>
      <c r="GO67" s="87"/>
      <c r="GP67" s="87"/>
      <c r="GQ67" s="87"/>
      <c r="GR67" s="87"/>
      <c r="GS67" s="87"/>
      <c r="GT67" s="87"/>
      <c r="GU67" s="87"/>
      <c r="GV67" s="87"/>
      <c r="GW67" s="87"/>
      <c r="GX67" s="87"/>
      <c r="GY67" s="87"/>
      <c r="GZ67" s="87"/>
      <c r="HA67" s="87"/>
      <c r="HB67" s="87"/>
      <c r="HC67" s="87"/>
      <c r="HD67" s="87"/>
      <c r="HE67" s="87"/>
      <c r="HF67" s="87"/>
      <c r="HG67" s="87"/>
      <c r="HH67" s="87"/>
      <c r="HI67" s="87"/>
      <c r="HJ67" s="87"/>
      <c r="HK67" s="87"/>
      <c r="HL67" s="87"/>
      <c r="HM67" s="87"/>
      <c r="HN67" s="87"/>
      <c r="HO67" s="87"/>
      <c r="HP67" s="87"/>
      <c r="HQ67" s="87"/>
      <c r="HR67" s="87"/>
      <c r="HS67" s="87"/>
      <c r="HT67" s="87"/>
      <c r="HU67" s="87"/>
      <c r="HV67" s="87"/>
      <c r="HW67" s="87"/>
      <c r="HX67" s="87"/>
      <c r="HY67" s="87"/>
      <c r="HZ67" s="87"/>
      <c r="IA67" s="87"/>
      <c r="IB67" s="87"/>
      <c r="IC67" s="87"/>
      <c r="ID67" s="87"/>
      <c r="IE67" s="87"/>
      <c r="IF67" s="87"/>
      <c r="IG67" s="87"/>
      <c r="IH67" s="87"/>
      <c r="II67" s="87"/>
      <c r="IJ67" s="87"/>
      <c r="IK67" s="87"/>
      <c r="IL67" s="87"/>
      <c r="IM67" s="87"/>
      <c r="IN67" s="87"/>
      <c r="IO67" s="87"/>
      <c r="IP67" s="87"/>
      <c r="IQ67" s="87"/>
      <c r="IR67" s="87"/>
      <c r="IS67" s="87"/>
      <c r="IT67" s="87"/>
      <c r="IU67" s="87"/>
      <c r="IV67" s="87"/>
      <c r="IW67" s="87"/>
    </row>
    <row r="68" customFormat="false" ht="12.75" hidden="false" customHeight="false" outlineLevel="0" collapsed="false">
      <c r="A68" s="205" t="n">
        <v>4</v>
      </c>
      <c r="B68" s="101" t="s">
        <v>444</v>
      </c>
      <c r="C68" s="97" t="s">
        <v>256</v>
      </c>
      <c r="D68" s="186" t="s">
        <v>295</v>
      </c>
      <c r="E68" s="38" t="s">
        <v>148</v>
      </c>
      <c r="F68" s="99" t="n">
        <v>37187</v>
      </c>
      <c r="G68" s="38"/>
      <c r="H68" s="38"/>
      <c r="I68" s="88" t="s">
        <v>147</v>
      </c>
      <c r="J68" s="38" t="s">
        <v>208</v>
      </c>
      <c r="K68" s="89" t="s">
        <v>538</v>
      </c>
      <c r="L68" s="89" t="s">
        <v>539</v>
      </c>
      <c r="M68" s="39" t="s">
        <v>284</v>
      </c>
      <c r="N68" s="39" t="s">
        <v>285</v>
      </c>
      <c r="O68" s="35" t="s">
        <v>541</v>
      </c>
      <c r="P68" s="127" t="s">
        <v>287</v>
      </c>
      <c r="Q68" s="127" t="s">
        <v>287</v>
      </c>
      <c r="R68" s="127" t="s">
        <v>287</v>
      </c>
      <c r="S68" s="218" t="n">
        <v>206.75</v>
      </c>
      <c r="T68" s="127" t="s">
        <v>323</v>
      </c>
      <c r="U68" s="55" t="n">
        <f aca="false">IF($T68="USD",+$S68,VLOOKUP($T68,$T$1:$U$5,2)*$S68)</f>
        <v>305.1857425</v>
      </c>
      <c r="V68" s="214" t="n">
        <v>39135</v>
      </c>
      <c r="X68" s="215" t="s">
        <v>443</v>
      </c>
      <c r="Y68" s="275"/>
      <c r="Z68" s="94" t="n">
        <v>36571</v>
      </c>
      <c r="AA68" s="219" t="e">
        <f aca="false">SUM(#REF!)</f>
        <v>#REF!</v>
      </c>
      <c r="AB68" s="280"/>
      <c r="AC68" s="219" t="n">
        <f aca="false">0.686/7/U68</f>
        <v>0.000321115918447599</v>
      </c>
      <c r="AD68" s="211" t="e">
        <f aca="false">+AC68+AB68*#REF!+AA68*#REF!</f>
        <v>#REF!</v>
      </c>
      <c r="AE68" s="211"/>
      <c r="AF68" s="87"/>
      <c r="AG68" s="87"/>
      <c r="AH68" s="87"/>
      <c r="AI68" s="87" t="n">
        <f aca="false">IF($V68&gt;AH$6,IF($V68&lt;=AI$6,$U68,0),0)</f>
        <v>0</v>
      </c>
      <c r="AJ68" s="87" t="n">
        <v>22.583</v>
      </c>
      <c r="AK68" s="87"/>
      <c r="AL68" s="87"/>
      <c r="AM68" s="87"/>
      <c r="AN68" s="87" t="n">
        <v>22.583</v>
      </c>
      <c r="AO68" s="87"/>
      <c r="AP68" s="87"/>
      <c r="AQ68" s="87"/>
      <c r="AR68" s="87" t="n">
        <v>22.583</v>
      </c>
      <c r="AS68" s="87"/>
      <c r="AT68" s="87"/>
      <c r="AU68" s="87"/>
      <c r="AV68" s="87" t="n">
        <v>22.583</v>
      </c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 t="n">
        <v>482.5</v>
      </c>
      <c r="BI68" s="87"/>
      <c r="BJ68" s="87"/>
      <c r="BK68" s="87"/>
      <c r="BL68" s="87"/>
      <c r="BM68" s="87"/>
      <c r="BN68" s="87"/>
      <c r="BO68" s="87"/>
      <c r="BP68" s="87"/>
      <c r="BQ68" s="87"/>
      <c r="BR68" s="87"/>
      <c r="BS68" s="87"/>
      <c r="BT68" s="87"/>
      <c r="BU68" s="87"/>
      <c r="BV68" s="87"/>
      <c r="BW68" s="87"/>
      <c r="BX68" s="87"/>
      <c r="BY68" s="87"/>
      <c r="BZ68" s="87"/>
      <c r="CA68" s="87"/>
      <c r="CB68" s="87"/>
      <c r="CC68" s="87"/>
      <c r="CD68" s="87"/>
      <c r="CE68" s="87"/>
      <c r="CF68" s="87"/>
      <c r="CG68" s="87"/>
      <c r="CH68" s="87"/>
      <c r="CI68" s="87"/>
      <c r="CJ68" s="87"/>
      <c r="CK68" s="87"/>
      <c r="CL68" s="87"/>
      <c r="CM68" s="87"/>
      <c r="CN68" s="87"/>
      <c r="CO68" s="87"/>
      <c r="CP68" s="87"/>
      <c r="CQ68" s="87"/>
      <c r="CR68" s="87"/>
      <c r="CS68" s="87"/>
      <c r="CT68" s="87"/>
      <c r="CU68" s="87"/>
      <c r="CV68" s="87"/>
      <c r="CW68" s="87"/>
      <c r="CX68" s="87"/>
      <c r="CY68" s="87"/>
      <c r="CZ68" s="87"/>
      <c r="DA68" s="87"/>
      <c r="DB68" s="87"/>
      <c r="DC68" s="87"/>
      <c r="DD68" s="87"/>
      <c r="DE68" s="87"/>
      <c r="DF68" s="87"/>
      <c r="DG68" s="87"/>
      <c r="DH68" s="87"/>
      <c r="DI68" s="87"/>
      <c r="DJ68" s="87"/>
      <c r="DK68" s="87"/>
      <c r="DL68" s="87"/>
      <c r="DM68" s="87"/>
      <c r="DN68" s="87"/>
      <c r="DO68" s="87"/>
      <c r="DP68" s="87"/>
      <c r="DQ68" s="87"/>
      <c r="DR68" s="87"/>
      <c r="DS68" s="87"/>
      <c r="DT68" s="87"/>
      <c r="DU68" s="87"/>
      <c r="DV68" s="87"/>
      <c r="DW68" s="87"/>
      <c r="DX68" s="87"/>
      <c r="DY68" s="87"/>
      <c r="DZ68" s="87"/>
      <c r="EA68" s="87"/>
      <c r="EB68" s="87"/>
      <c r="EC68" s="87"/>
      <c r="ED68" s="87"/>
      <c r="EE68" s="87"/>
      <c r="EF68" s="87"/>
      <c r="EG68" s="87"/>
      <c r="EH68" s="87"/>
      <c r="EI68" s="87"/>
      <c r="EJ68" s="87"/>
      <c r="EK68" s="87"/>
      <c r="EL68" s="87"/>
      <c r="EM68" s="87"/>
      <c r="EN68" s="87"/>
      <c r="EO68" s="65" t="n">
        <f aca="false">SUM($AI68:$EN68)</f>
        <v>572.832</v>
      </c>
      <c r="EP68" s="65" t="n">
        <f aca="false">+EO68-U68</f>
        <v>267.6462575</v>
      </c>
      <c r="EQ68" s="87"/>
      <c r="ER68" s="87"/>
      <c r="ES68" s="87"/>
      <c r="ET68" s="87"/>
      <c r="EU68" s="87"/>
      <c r="EV68" s="87"/>
      <c r="EW68" s="87"/>
      <c r="EX68" s="87"/>
      <c r="EY68" s="87"/>
      <c r="EZ68" s="87"/>
      <c r="FA68" s="87"/>
      <c r="FB68" s="87"/>
      <c r="FC68" s="87"/>
      <c r="FD68" s="87"/>
      <c r="FE68" s="87"/>
      <c r="FF68" s="87"/>
      <c r="FG68" s="87"/>
      <c r="FH68" s="87"/>
      <c r="FI68" s="87"/>
      <c r="FJ68" s="87"/>
      <c r="FK68" s="87"/>
      <c r="FL68" s="87"/>
      <c r="FM68" s="87"/>
      <c r="FN68" s="87"/>
      <c r="FO68" s="87"/>
      <c r="FP68" s="87"/>
      <c r="FQ68" s="87"/>
      <c r="FR68" s="87"/>
      <c r="FS68" s="87"/>
      <c r="FT68" s="87"/>
      <c r="FU68" s="87"/>
      <c r="FV68" s="87"/>
      <c r="FW68" s="87"/>
      <c r="FX68" s="87"/>
      <c r="FY68" s="87"/>
      <c r="FZ68" s="87"/>
      <c r="GA68" s="87"/>
      <c r="GB68" s="87"/>
      <c r="GC68" s="87"/>
      <c r="GD68" s="87"/>
      <c r="GE68" s="87"/>
      <c r="GF68" s="87"/>
      <c r="GG68" s="87"/>
      <c r="GH68" s="87"/>
      <c r="GI68" s="87"/>
      <c r="GJ68" s="87"/>
      <c r="GK68" s="87"/>
      <c r="GL68" s="87"/>
      <c r="GM68" s="87"/>
      <c r="GN68" s="87"/>
      <c r="GO68" s="87"/>
      <c r="GP68" s="87"/>
      <c r="GQ68" s="87"/>
      <c r="GR68" s="87"/>
      <c r="GS68" s="87"/>
      <c r="GT68" s="87"/>
      <c r="GU68" s="87"/>
      <c r="GV68" s="87"/>
      <c r="GW68" s="87"/>
      <c r="GX68" s="87"/>
      <c r="GY68" s="87"/>
      <c r="GZ68" s="87"/>
      <c r="HA68" s="87"/>
      <c r="HB68" s="87"/>
      <c r="HC68" s="87"/>
      <c r="HD68" s="87"/>
      <c r="HE68" s="87"/>
      <c r="HF68" s="87"/>
      <c r="HG68" s="87"/>
      <c r="HH68" s="87"/>
      <c r="HI68" s="87"/>
      <c r="HJ68" s="87"/>
      <c r="HK68" s="87"/>
      <c r="HL68" s="87"/>
      <c r="HM68" s="87"/>
      <c r="HN68" s="87"/>
      <c r="HO68" s="87"/>
      <c r="HP68" s="87"/>
      <c r="HQ68" s="87"/>
      <c r="HR68" s="87"/>
      <c r="HS68" s="87"/>
      <c r="HT68" s="87"/>
      <c r="HU68" s="87"/>
      <c r="HV68" s="87"/>
      <c r="HW68" s="87"/>
      <c r="HX68" s="87"/>
      <c r="HY68" s="87"/>
      <c r="HZ68" s="87"/>
      <c r="IA68" s="87"/>
      <c r="IB68" s="87"/>
      <c r="IC68" s="87"/>
      <c r="ID68" s="87"/>
      <c r="IE68" s="87"/>
      <c r="IF68" s="87"/>
      <c r="IG68" s="87"/>
      <c r="IH68" s="87"/>
      <c r="II68" s="87"/>
      <c r="IJ68" s="87"/>
      <c r="IK68" s="87"/>
      <c r="IL68" s="87"/>
      <c r="IM68" s="87"/>
      <c r="IN68" s="87"/>
      <c r="IO68" s="87"/>
      <c r="IP68" s="87"/>
      <c r="IQ68" s="87"/>
      <c r="IR68" s="87"/>
      <c r="IS68" s="87"/>
      <c r="IT68" s="87"/>
      <c r="IU68" s="87"/>
      <c r="IV68" s="87"/>
      <c r="IW68" s="87"/>
    </row>
    <row r="69" customFormat="false" ht="12.75" hidden="false" customHeight="false" outlineLevel="0" collapsed="false">
      <c r="A69" s="205" t="n">
        <v>4</v>
      </c>
      <c r="B69" s="97" t="s">
        <v>260</v>
      </c>
      <c r="C69" s="97" t="s">
        <v>256</v>
      </c>
      <c r="D69" s="186" t="s">
        <v>295</v>
      </c>
      <c r="E69" s="38" t="s">
        <v>148</v>
      </c>
      <c r="F69" s="99" t="n">
        <v>37187</v>
      </c>
      <c r="G69" s="38"/>
      <c r="H69" s="38"/>
      <c r="I69" s="88" t="s">
        <v>147</v>
      </c>
      <c r="J69" s="38" t="s">
        <v>209</v>
      </c>
      <c r="K69" s="89" t="s">
        <v>542</v>
      </c>
      <c r="L69" s="281"/>
      <c r="M69" s="39" t="s">
        <v>284</v>
      </c>
      <c r="N69" s="39" t="s">
        <v>293</v>
      </c>
      <c r="O69" s="35"/>
      <c r="P69" s="127"/>
      <c r="Q69" s="127"/>
      <c r="R69" s="127"/>
      <c r="S69" s="222" t="n">
        <v>533</v>
      </c>
      <c r="T69" s="127" t="s">
        <v>288</v>
      </c>
      <c r="U69" s="55" t="n">
        <f aca="false">IF($T69="USD",+$S69,VLOOKUP($T69,$T$1:$U$5,2)*$S69)</f>
        <v>533</v>
      </c>
      <c r="V69" s="214" t="n">
        <v>38504</v>
      </c>
      <c r="X69" s="215" t="s">
        <v>443</v>
      </c>
      <c r="Y69" s="223"/>
      <c r="Z69" s="94" t="n">
        <v>36692</v>
      </c>
      <c r="AA69" s="219" t="e">
        <f aca="false">SUM(#REF!)</f>
        <v>#REF!</v>
      </c>
      <c r="AB69" s="280"/>
      <c r="AC69" s="219" t="n">
        <v>0.003</v>
      </c>
      <c r="AD69" s="211" t="e">
        <f aca="false">+AC69+AB69*#REF!+AA69*#REF!</f>
        <v>#REF!</v>
      </c>
      <c r="AE69" s="211"/>
      <c r="AF69" s="87"/>
      <c r="AG69" s="87"/>
      <c r="AH69" s="87"/>
      <c r="AI69" s="87" t="n">
        <f aca="false">8.183+13.381</f>
        <v>21.564</v>
      </c>
      <c r="AJ69" s="87" t="n">
        <f aca="false">13.665+14.437+13.075</f>
        <v>41.177</v>
      </c>
      <c r="AK69" s="87" t="n">
        <f aca="false">14.762+13.666+14.128</f>
        <v>42.556</v>
      </c>
      <c r="AL69" s="87" t="n">
        <f aca="false">13.624+14.106+14.321</f>
        <v>42.051</v>
      </c>
      <c r="AM69" s="87" t="n">
        <f aca="false">11.857+13.543+12.72</f>
        <v>38.12</v>
      </c>
      <c r="AN69" s="87" t="n">
        <f aca="false">13.706+15.266+12.989</f>
        <v>41.961</v>
      </c>
      <c r="AO69" s="87" t="n">
        <f aca="false">15.037+13.706+14.235</f>
        <v>42.978</v>
      </c>
      <c r="AP69" s="87" t="n">
        <f aca="false">13.524+14.11+14.399</f>
        <v>42.033</v>
      </c>
      <c r="AQ69" s="87" t="n">
        <f aca="false">12.875+13.562+12.84</f>
        <v>39.277</v>
      </c>
      <c r="AR69" s="87" t="n">
        <f aca="false">14.029+15.173+13.672</f>
        <v>42.874</v>
      </c>
      <c r="AS69" s="87" t="n">
        <f aca="false">15.259+13.637+14.258</f>
        <v>43.154</v>
      </c>
      <c r="AT69" s="87" t="n">
        <f aca="false">13.421+14.088+14.502</f>
        <v>42.011</v>
      </c>
      <c r="AU69" s="87" t="n">
        <f aca="false">13.643+13.597+12.931</f>
        <v>40.171</v>
      </c>
      <c r="AV69" s="87" t="n">
        <f aca="false">13.986+15.435+12.949</f>
        <v>42.37</v>
      </c>
      <c r="AW69" s="87" t="n">
        <f aca="false">15.275+13.621+14.275</f>
        <v>43.171</v>
      </c>
      <c r="AX69" s="87" t="n">
        <v>19.421</v>
      </c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  <c r="BM69" s="87"/>
      <c r="BN69" s="87"/>
      <c r="BO69" s="87"/>
      <c r="BP69" s="87"/>
      <c r="BQ69" s="87"/>
      <c r="BR69" s="87"/>
      <c r="BS69" s="87"/>
      <c r="BT69" s="87"/>
      <c r="BU69" s="87"/>
      <c r="BV69" s="87"/>
      <c r="BW69" s="87"/>
      <c r="BX69" s="87"/>
      <c r="BY69" s="87"/>
      <c r="BZ69" s="87"/>
      <c r="CA69" s="87"/>
      <c r="CB69" s="87"/>
      <c r="CC69" s="87"/>
      <c r="CD69" s="87"/>
      <c r="CE69" s="87"/>
      <c r="CF69" s="87"/>
      <c r="CG69" s="87"/>
      <c r="CH69" s="87"/>
      <c r="CI69" s="87"/>
      <c r="CJ69" s="87"/>
      <c r="CK69" s="87"/>
      <c r="CL69" s="87"/>
      <c r="CM69" s="87"/>
      <c r="CN69" s="87"/>
      <c r="CO69" s="87"/>
      <c r="CP69" s="87"/>
      <c r="CQ69" s="87"/>
      <c r="CR69" s="87"/>
      <c r="CS69" s="87"/>
      <c r="CT69" s="87"/>
      <c r="CU69" s="87"/>
      <c r="CV69" s="87"/>
      <c r="CW69" s="87"/>
      <c r="CX69" s="87"/>
      <c r="CY69" s="87"/>
      <c r="CZ69" s="87"/>
      <c r="DA69" s="87"/>
      <c r="DB69" s="87"/>
      <c r="DC69" s="87"/>
      <c r="DD69" s="87"/>
      <c r="DE69" s="87"/>
      <c r="DF69" s="87"/>
      <c r="DG69" s="87"/>
      <c r="DH69" s="87"/>
      <c r="DI69" s="87"/>
      <c r="DJ69" s="87"/>
      <c r="DK69" s="87"/>
      <c r="DL69" s="87"/>
      <c r="DM69" s="87"/>
      <c r="DN69" s="87"/>
      <c r="DO69" s="87"/>
      <c r="DP69" s="87"/>
      <c r="DQ69" s="87"/>
      <c r="DR69" s="87"/>
      <c r="DS69" s="87"/>
      <c r="DT69" s="87"/>
      <c r="DU69" s="87"/>
      <c r="DV69" s="87"/>
      <c r="DW69" s="87"/>
      <c r="DX69" s="87"/>
      <c r="DY69" s="87"/>
      <c r="DZ69" s="87"/>
      <c r="EA69" s="87"/>
      <c r="EB69" s="87"/>
      <c r="EC69" s="87"/>
      <c r="ED69" s="87"/>
      <c r="EE69" s="87"/>
      <c r="EF69" s="87"/>
      <c r="EG69" s="87"/>
      <c r="EH69" s="87"/>
      <c r="EI69" s="87"/>
      <c r="EJ69" s="87"/>
      <c r="EK69" s="87"/>
      <c r="EL69" s="87"/>
      <c r="EM69" s="87"/>
      <c r="EN69" s="87"/>
      <c r="EO69" s="65" t="n">
        <f aca="false">SUM($AI69:$EN69)</f>
        <v>624.889</v>
      </c>
      <c r="EP69" s="65" t="n">
        <f aca="false">+EO69-U69</f>
        <v>91.889</v>
      </c>
      <c r="EQ69" s="87"/>
      <c r="ER69" s="87"/>
      <c r="ES69" s="87"/>
      <c r="ET69" s="87"/>
      <c r="EU69" s="87"/>
      <c r="EV69" s="87"/>
      <c r="EW69" s="87"/>
      <c r="EX69" s="87"/>
      <c r="EY69" s="87"/>
      <c r="EZ69" s="87"/>
      <c r="FA69" s="87"/>
      <c r="FB69" s="87"/>
      <c r="FC69" s="87"/>
      <c r="FD69" s="87"/>
      <c r="FE69" s="87"/>
      <c r="FF69" s="87"/>
      <c r="FG69" s="87"/>
      <c r="FH69" s="87"/>
      <c r="FI69" s="87"/>
      <c r="FJ69" s="87"/>
      <c r="FK69" s="87"/>
      <c r="FL69" s="87"/>
      <c r="FM69" s="87"/>
      <c r="FN69" s="87"/>
      <c r="FO69" s="87"/>
      <c r="FP69" s="87"/>
      <c r="FQ69" s="87"/>
      <c r="FR69" s="87"/>
      <c r="FS69" s="87"/>
      <c r="FT69" s="87"/>
      <c r="FU69" s="87"/>
      <c r="FV69" s="87"/>
      <c r="FW69" s="87"/>
      <c r="FX69" s="87"/>
      <c r="FY69" s="87"/>
      <c r="FZ69" s="87"/>
      <c r="GA69" s="87"/>
      <c r="GB69" s="87"/>
      <c r="GC69" s="87"/>
      <c r="GD69" s="87"/>
      <c r="GE69" s="87"/>
      <c r="GF69" s="87"/>
      <c r="GG69" s="87"/>
      <c r="GH69" s="87"/>
      <c r="GI69" s="87"/>
      <c r="GJ69" s="87"/>
      <c r="GK69" s="87"/>
      <c r="GL69" s="87"/>
      <c r="GM69" s="87"/>
      <c r="GN69" s="87"/>
      <c r="GO69" s="87"/>
      <c r="GP69" s="87"/>
      <c r="GQ69" s="87"/>
      <c r="GR69" s="87"/>
      <c r="GS69" s="87"/>
      <c r="GT69" s="87"/>
      <c r="GU69" s="87"/>
      <c r="GV69" s="87"/>
      <c r="GW69" s="87"/>
      <c r="GX69" s="87"/>
      <c r="GY69" s="87"/>
      <c r="GZ69" s="87"/>
      <c r="HA69" s="87"/>
      <c r="HB69" s="87"/>
      <c r="HC69" s="87"/>
      <c r="HD69" s="87"/>
      <c r="HE69" s="87"/>
      <c r="HF69" s="87"/>
      <c r="HG69" s="87"/>
      <c r="HH69" s="87"/>
      <c r="HI69" s="87"/>
      <c r="HJ69" s="87"/>
      <c r="HK69" s="87"/>
      <c r="HL69" s="87"/>
      <c r="HM69" s="87"/>
      <c r="HN69" s="87"/>
      <c r="HO69" s="87"/>
      <c r="HP69" s="87"/>
      <c r="HQ69" s="87"/>
      <c r="HR69" s="87"/>
      <c r="HS69" s="87"/>
      <c r="HT69" s="87"/>
      <c r="HU69" s="87"/>
      <c r="HV69" s="87"/>
      <c r="HW69" s="87"/>
      <c r="HX69" s="87"/>
      <c r="HY69" s="87"/>
      <c r="HZ69" s="87"/>
      <c r="IA69" s="87"/>
      <c r="IB69" s="87"/>
      <c r="IC69" s="87"/>
      <c r="ID69" s="87"/>
      <c r="IE69" s="87"/>
      <c r="IF69" s="87"/>
      <c r="IG69" s="87"/>
      <c r="IH69" s="87"/>
      <c r="II69" s="87"/>
      <c r="IJ69" s="87"/>
      <c r="IK69" s="87"/>
      <c r="IL69" s="87"/>
      <c r="IM69" s="87"/>
      <c r="IN69" s="87"/>
      <c r="IO69" s="87"/>
      <c r="IP69" s="87"/>
      <c r="IQ69" s="87"/>
      <c r="IR69" s="87"/>
      <c r="IS69" s="87"/>
      <c r="IT69" s="87"/>
      <c r="IU69" s="87"/>
      <c r="IV69" s="87"/>
      <c r="IW69" s="87"/>
    </row>
    <row r="70" customFormat="false" ht="12.75" hidden="false" customHeight="false" outlineLevel="0" collapsed="false">
      <c r="A70" s="205" t="n">
        <v>4</v>
      </c>
      <c r="B70" s="97" t="s">
        <v>260</v>
      </c>
      <c r="C70" s="97" t="s">
        <v>256</v>
      </c>
      <c r="D70" s="186" t="s">
        <v>295</v>
      </c>
      <c r="E70" s="38" t="s">
        <v>148</v>
      </c>
      <c r="F70" s="99" t="n">
        <v>37187</v>
      </c>
      <c r="G70" s="38"/>
      <c r="H70" s="38"/>
      <c r="I70" s="88" t="s">
        <v>147</v>
      </c>
      <c r="J70" s="38" t="s">
        <v>210</v>
      </c>
      <c r="K70" s="89" t="s">
        <v>542</v>
      </c>
      <c r="L70" s="281"/>
      <c r="M70" s="39" t="s">
        <v>284</v>
      </c>
      <c r="N70" s="39" t="s">
        <v>293</v>
      </c>
      <c r="O70" s="35" t="s">
        <v>543</v>
      </c>
      <c r="P70" s="127"/>
      <c r="Q70" s="127" t="s">
        <v>287</v>
      </c>
      <c r="R70" s="127"/>
      <c r="S70" s="222" t="n">
        <v>299</v>
      </c>
      <c r="T70" s="127" t="s">
        <v>288</v>
      </c>
      <c r="U70" s="55" t="n">
        <f aca="false">IF($T70="USD",+$S70,VLOOKUP($T70,$T$1:$U$5,2)*$S70)</f>
        <v>299</v>
      </c>
      <c r="V70" s="214" t="n">
        <v>38657</v>
      </c>
      <c r="X70" s="215" t="s">
        <v>443</v>
      </c>
      <c r="Y70" s="223"/>
      <c r="Z70" s="94" t="n">
        <v>36875</v>
      </c>
      <c r="AA70" s="219" t="e">
        <f aca="false">SUM(#REF!)</f>
        <v>#REF!</v>
      </c>
      <c r="AB70" s="219"/>
      <c r="AC70" s="219" t="n">
        <v>0.0023</v>
      </c>
      <c r="AD70" s="211" t="e">
        <f aca="false">+AC70+AB70*#REF!+AA70*#REF!</f>
        <v>#REF!</v>
      </c>
      <c r="AE70" s="211"/>
      <c r="AF70" s="87"/>
      <c r="AG70" s="87"/>
      <c r="AH70" s="87"/>
      <c r="AI70" s="87" t="n">
        <f aca="false">7.173+6.942</f>
        <v>14.115</v>
      </c>
      <c r="AJ70" s="87" t="n">
        <f aca="false">7.173+7.173+6.479</f>
        <v>20.825</v>
      </c>
      <c r="AK70" s="87" t="n">
        <f aca="false">7.173+6.942+7.173</f>
        <v>21.288</v>
      </c>
      <c r="AL70" s="87" t="n">
        <f aca="false">6.942+7.173+7.173</f>
        <v>21.288</v>
      </c>
      <c r="AM70" s="87" t="n">
        <f aca="false">6.942+7.173+6.942</f>
        <v>21.057</v>
      </c>
      <c r="AN70" s="87" t="n">
        <f aca="false">7.173+7.173+6.479</f>
        <v>20.825</v>
      </c>
      <c r="AO70" s="87" t="n">
        <f aca="false">7.173+6.942+7.173</f>
        <v>21.288</v>
      </c>
      <c r="AP70" s="87" t="n">
        <f aca="false">6.942+7.173+7.173</f>
        <v>21.288</v>
      </c>
      <c r="AQ70" s="87" t="n">
        <f aca="false">6.942+7.173+6.942</f>
        <v>21.057</v>
      </c>
      <c r="AR70" s="87" t="n">
        <f aca="false">7.173+7.173+6.71</f>
        <v>21.056</v>
      </c>
      <c r="AS70" s="87" t="n">
        <f aca="false">7.173+6.942+7.173</f>
        <v>21.288</v>
      </c>
      <c r="AT70" s="87" t="n">
        <f aca="false">6.942+7.173+7.173</f>
        <v>21.288</v>
      </c>
      <c r="AU70" s="87" t="n">
        <f aca="false">6.942+7.173+6.942</f>
        <v>21.057</v>
      </c>
      <c r="AV70" s="87" t="n">
        <f aca="false">7.173+7.173+6.479</f>
        <v>20.825</v>
      </c>
      <c r="AW70" s="87" t="n">
        <f aca="false">7.173+6.942+7.173</f>
        <v>21.288</v>
      </c>
      <c r="AX70" s="87" t="n">
        <f aca="false">6.942+7.173+7.173</f>
        <v>21.288</v>
      </c>
      <c r="AY70" s="87" t="n">
        <f aca="false">6.942+7.173+6.942</f>
        <v>21.057</v>
      </c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87"/>
      <c r="BN70" s="87"/>
      <c r="BO70" s="87"/>
      <c r="BP70" s="87"/>
      <c r="BQ70" s="87"/>
      <c r="BR70" s="87"/>
      <c r="BS70" s="87"/>
      <c r="BT70" s="87"/>
      <c r="BU70" s="87"/>
      <c r="BV70" s="87"/>
      <c r="BW70" s="87"/>
      <c r="BX70" s="87"/>
      <c r="BY70" s="87"/>
      <c r="BZ70" s="87"/>
      <c r="CA70" s="87"/>
      <c r="CB70" s="87"/>
      <c r="CC70" s="87"/>
      <c r="CD70" s="87"/>
      <c r="CE70" s="87"/>
      <c r="CF70" s="87"/>
      <c r="CG70" s="87"/>
      <c r="CH70" s="87"/>
      <c r="CI70" s="87"/>
      <c r="CJ70" s="87"/>
      <c r="CK70" s="87"/>
      <c r="CL70" s="87"/>
      <c r="CM70" s="87"/>
      <c r="CN70" s="87"/>
      <c r="CO70" s="87"/>
      <c r="CP70" s="87"/>
      <c r="CQ70" s="87"/>
      <c r="CR70" s="87"/>
      <c r="CS70" s="87"/>
      <c r="CT70" s="87"/>
      <c r="CU70" s="87"/>
      <c r="CV70" s="87"/>
      <c r="CW70" s="87"/>
      <c r="CX70" s="87"/>
      <c r="CY70" s="87"/>
      <c r="CZ70" s="87"/>
      <c r="DA70" s="87"/>
      <c r="DB70" s="87"/>
      <c r="DC70" s="87"/>
      <c r="DD70" s="87"/>
      <c r="DE70" s="87"/>
      <c r="DF70" s="87"/>
      <c r="DG70" s="87"/>
      <c r="DH70" s="87"/>
      <c r="DI70" s="87"/>
      <c r="DJ70" s="87"/>
      <c r="DK70" s="87"/>
      <c r="DL70" s="87"/>
      <c r="DM70" s="87"/>
      <c r="DN70" s="87"/>
      <c r="DO70" s="87"/>
      <c r="DP70" s="87"/>
      <c r="DQ70" s="87"/>
      <c r="DR70" s="87"/>
      <c r="DS70" s="87"/>
      <c r="DT70" s="87"/>
      <c r="DU70" s="87"/>
      <c r="DV70" s="87"/>
      <c r="DW70" s="87"/>
      <c r="DX70" s="87"/>
      <c r="DY70" s="87"/>
      <c r="DZ70" s="87"/>
      <c r="EA70" s="87"/>
      <c r="EB70" s="87"/>
      <c r="EC70" s="87"/>
      <c r="ED70" s="87"/>
      <c r="EE70" s="87"/>
      <c r="EF70" s="87"/>
      <c r="EG70" s="87"/>
      <c r="EH70" s="87"/>
      <c r="EI70" s="87"/>
      <c r="EJ70" s="87"/>
      <c r="EK70" s="87"/>
      <c r="EL70" s="87"/>
      <c r="EM70" s="87"/>
      <c r="EN70" s="87"/>
      <c r="EO70" s="65" t="n">
        <f aca="false">SUM($AI70:$EN70)</f>
        <v>352.178</v>
      </c>
      <c r="EP70" s="65" t="n">
        <f aca="false">+EO70-U70</f>
        <v>53.178</v>
      </c>
      <c r="EQ70" s="87"/>
      <c r="ER70" s="87"/>
      <c r="ES70" s="87"/>
      <c r="ET70" s="87"/>
      <c r="EU70" s="87"/>
      <c r="EV70" s="87"/>
      <c r="EW70" s="87"/>
      <c r="EX70" s="87"/>
      <c r="EY70" s="87"/>
      <c r="EZ70" s="87"/>
      <c r="FA70" s="87"/>
      <c r="FB70" s="87"/>
      <c r="FC70" s="87"/>
      <c r="FD70" s="87"/>
      <c r="FE70" s="87"/>
      <c r="FF70" s="87"/>
      <c r="FG70" s="87"/>
      <c r="FH70" s="87"/>
      <c r="FI70" s="87"/>
      <c r="FJ70" s="87"/>
      <c r="FK70" s="87"/>
      <c r="FL70" s="87"/>
      <c r="FM70" s="87"/>
      <c r="FN70" s="87"/>
      <c r="FO70" s="87"/>
      <c r="FP70" s="87"/>
      <c r="FQ70" s="87"/>
      <c r="FR70" s="87"/>
      <c r="FS70" s="87"/>
      <c r="FT70" s="87"/>
      <c r="FU70" s="87"/>
      <c r="FV70" s="87"/>
      <c r="FW70" s="87"/>
      <c r="FX70" s="87"/>
      <c r="FY70" s="87"/>
      <c r="FZ70" s="87"/>
      <c r="GA70" s="87"/>
      <c r="GB70" s="87"/>
      <c r="GC70" s="87"/>
      <c r="GD70" s="87"/>
      <c r="GE70" s="87"/>
      <c r="GF70" s="87"/>
      <c r="GG70" s="87"/>
      <c r="GH70" s="87"/>
      <c r="GI70" s="87"/>
      <c r="GJ70" s="87"/>
      <c r="GK70" s="87"/>
      <c r="GL70" s="87"/>
      <c r="GM70" s="87"/>
      <c r="GN70" s="87"/>
      <c r="GO70" s="87"/>
      <c r="GP70" s="87"/>
      <c r="GQ70" s="87"/>
      <c r="GR70" s="87"/>
      <c r="GS70" s="87"/>
      <c r="GT70" s="87"/>
      <c r="GU70" s="87"/>
      <c r="GV70" s="87"/>
      <c r="GW70" s="87"/>
      <c r="GX70" s="87"/>
      <c r="GY70" s="87"/>
      <c r="GZ70" s="87"/>
      <c r="HA70" s="87"/>
      <c r="HB70" s="87"/>
      <c r="HC70" s="87"/>
      <c r="HD70" s="87"/>
      <c r="HE70" s="87"/>
      <c r="HF70" s="87"/>
      <c r="HG70" s="87"/>
      <c r="HH70" s="87"/>
      <c r="HI70" s="87"/>
      <c r="HJ70" s="87"/>
      <c r="HK70" s="87"/>
      <c r="HL70" s="87"/>
      <c r="HM70" s="87"/>
      <c r="HN70" s="87"/>
      <c r="HO70" s="87"/>
      <c r="HP70" s="87"/>
      <c r="HQ70" s="87"/>
      <c r="HR70" s="87"/>
      <c r="HS70" s="87"/>
      <c r="HT70" s="87"/>
      <c r="HU70" s="87"/>
      <c r="HV70" s="87"/>
      <c r="HW70" s="87"/>
      <c r="HX70" s="87"/>
      <c r="HY70" s="87"/>
      <c r="HZ70" s="87"/>
      <c r="IA70" s="87"/>
      <c r="IB70" s="87"/>
      <c r="IC70" s="87"/>
      <c r="ID70" s="87"/>
      <c r="IE70" s="87"/>
      <c r="IF70" s="87"/>
      <c r="IG70" s="87"/>
      <c r="IH70" s="87"/>
      <c r="II70" s="87"/>
      <c r="IJ70" s="87"/>
      <c r="IK70" s="87"/>
      <c r="IL70" s="87"/>
      <c r="IM70" s="87"/>
      <c r="IN70" s="87"/>
      <c r="IO70" s="87"/>
      <c r="IP70" s="87"/>
      <c r="IQ70" s="87"/>
      <c r="IR70" s="87"/>
      <c r="IS70" s="87"/>
      <c r="IT70" s="87"/>
      <c r="IU70" s="87"/>
      <c r="IV70" s="87"/>
      <c r="IW70" s="87"/>
    </row>
    <row r="71" customFormat="false" ht="12.75" hidden="false" customHeight="false" outlineLevel="0" collapsed="false">
      <c r="A71" s="205" t="n">
        <v>4</v>
      </c>
      <c r="B71" s="97" t="s">
        <v>260</v>
      </c>
      <c r="C71" s="97" t="s">
        <v>256</v>
      </c>
      <c r="D71" s="186" t="s">
        <v>295</v>
      </c>
      <c r="E71" s="38" t="s">
        <v>148</v>
      </c>
      <c r="F71" s="99" t="n">
        <v>37187</v>
      </c>
      <c r="G71" s="38"/>
      <c r="H71" s="38"/>
      <c r="I71" s="88" t="s">
        <v>147</v>
      </c>
      <c r="J71" s="38" t="s">
        <v>211</v>
      </c>
      <c r="K71" s="89" t="s">
        <v>542</v>
      </c>
      <c r="L71" s="221"/>
      <c r="M71" s="39" t="s">
        <v>284</v>
      </c>
      <c r="N71" s="39" t="s">
        <v>293</v>
      </c>
      <c r="O71" s="35" t="s">
        <v>543</v>
      </c>
      <c r="P71" s="127"/>
      <c r="Q71" s="127"/>
      <c r="R71" s="127" t="s">
        <v>503</v>
      </c>
      <c r="S71" s="222" t="n">
        <v>19</v>
      </c>
      <c r="T71" s="127" t="s">
        <v>288</v>
      </c>
      <c r="U71" s="55" t="n">
        <f aca="false">IF($T71="USD",+$S71,VLOOKUP($T71,$T$1:$U$5,2)*$S71)</f>
        <v>19</v>
      </c>
      <c r="V71" s="214" t="n">
        <v>37256</v>
      </c>
      <c r="X71" s="215" t="s">
        <v>443</v>
      </c>
      <c r="Y71" s="223"/>
      <c r="Z71" s="94" t="n">
        <v>35779</v>
      </c>
      <c r="AA71" s="219" t="e">
        <f aca="false">SUM(#REF!)</f>
        <v>#REF!</v>
      </c>
      <c r="AB71" s="219"/>
      <c r="AC71" s="219" t="n">
        <v>0.0017</v>
      </c>
      <c r="AD71" s="211" t="e">
        <f aca="false">+AC71+AB71*#REF!+AA71*#REF!</f>
        <v>#REF!</v>
      </c>
      <c r="AE71" s="211"/>
      <c r="AF71" s="87"/>
      <c r="AG71" s="87"/>
      <c r="AH71" s="87"/>
      <c r="AI71" s="87" t="n">
        <f aca="false">3.065+7.056</f>
        <v>10.121</v>
      </c>
      <c r="AJ71" s="87" t="n">
        <v>11.708</v>
      </c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7"/>
      <c r="BR71" s="87"/>
      <c r="BS71" s="87"/>
      <c r="BT71" s="87"/>
      <c r="BU71" s="87"/>
      <c r="BV71" s="87"/>
      <c r="BW71" s="87"/>
      <c r="BX71" s="87"/>
      <c r="BY71" s="87"/>
      <c r="BZ71" s="87"/>
      <c r="CA71" s="87"/>
      <c r="CB71" s="87"/>
      <c r="CC71" s="87"/>
      <c r="CD71" s="87"/>
      <c r="CE71" s="87"/>
      <c r="CF71" s="87"/>
      <c r="CG71" s="87"/>
      <c r="CH71" s="87"/>
      <c r="CI71" s="87"/>
      <c r="CJ71" s="87"/>
      <c r="CK71" s="87"/>
      <c r="CL71" s="87"/>
      <c r="CM71" s="87"/>
      <c r="CN71" s="87"/>
      <c r="CO71" s="87"/>
      <c r="CP71" s="87"/>
      <c r="CQ71" s="87"/>
      <c r="CR71" s="87"/>
      <c r="CS71" s="87"/>
      <c r="CT71" s="87"/>
      <c r="CU71" s="87"/>
      <c r="CV71" s="87"/>
      <c r="CW71" s="87"/>
      <c r="CX71" s="87"/>
      <c r="CY71" s="87"/>
      <c r="CZ71" s="87"/>
      <c r="DA71" s="87"/>
      <c r="DB71" s="87"/>
      <c r="DC71" s="87"/>
      <c r="DD71" s="87"/>
      <c r="DE71" s="87"/>
      <c r="DF71" s="87"/>
      <c r="DG71" s="87"/>
      <c r="DH71" s="87"/>
      <c r="DI71" s="87"/>
      <c r="DJ71" s="87"/>
      <c r="DK71" s="87"/>
      <c r="DL71" s="87"/>
      <c r="DM71" s="87"/>
      <c r="DN71" s="87"/>
      <c r="DO71" s="87"/>
      <c r="DP71" s="87"/>
      <c r="DQ71" s="87"/>
      <c r="DR71" s="87"/>
      <c r="DS71" s="87"/>
      <c r="DT71" s="87"/>
      <c r="DU71" s="87"/>
      <c r="DV71" s="87"/>
      <c r="DW71" s="87"/>
      <c r="DX71" s="87"/>
      <c r="DY71" s="87"/>
      <c r="DZ71" s="87"/>
      <c r="EA71" s="87"/>
      <c r="EB71" s="87"/>
      <c r="EC71" s="87"/>
      <c r="ED71" s="87"/>
      <c r="EE71" s="87"/>
      <c r="EF71" s="87"/>
      <c r="EG71" s="87"/>
      <c r="EH71" s="87"/>
      <c r="EI71" s="87"/>
      <c r="EJ71" s="87"/>
      <c r="EK71" s="87"/>
      <c r="EL71" s="87"/>
      <c r="EM71" s="87"/>
      <c r="EN71" s="87"/>
      <c r="EO71" s="65" t="n">
        <f aca="false">SUM($AI71:$EN71)</f>
        <v>21.829</v>
      </c>
      <c r="EP71" s="65" t="n">
        <f aca="false">+EO71-U71</f>
        <v>2.829</v>
      </c>
      <c r="EQ71" s="87"/>
      <c r="ER71" s="87"/>
      <c r="ES71" s="87"/>
      <c r="ET71" s="87"/>
      <c r="EU71" s="87"/>
      <c r="EV71" s="87"/>
      <c r="EW71" s="87"/>
      <c r="EX71" s="87"/>
      <c r="EY71" s="87"/>
      <c r="EZ71" s="87"/>
      <c r="FA71" s="87"/>
      <c r="FB71" s="87"/>
      <c r="FC71" s="87"/>
      <c r="FD71" s="87"/>
      <c r="FE71" s="87"/>
      <c r="FF71" s="87"/>
      <c r="FG71" s="87"/>
      <c r="FH71" s="87"/>
      <c r="FI71" s="87"/>
      <c r="FJ71" s="87"/>
      <c r="FK71" s="87"/>
      <c r="FL71" s="87"/>
      <c r="FM71" s="87"/>
      <c r="FN71" s="87"/>
      <c r="FO71" s="87"/>
      <c r="FP71" s="87"/>
      <c r="FQ71" s="87"/>
      <c r="FR71" s="87"/>
      <c r="FS71" s="87"/>
      <c r="FT71" s="87"/>
      <c r="FU71" s="87"/>
      <c r="FV71" s="87"/>
      <c r="FW71" s="87"/>
      <c r="FX71" s="87"/>
      <c r="FY71" s="87"/>
      <c r="FZ71" s="87"/>
      <c r="GA71" s="87"/>
      <c r="GB71" s="87"/>
      <c r="GC71" s="87"/>
      <c r="GD71" s="87"/>
      <c r="GE71" s="87"/>
      <c r="GF71" s="87"/>
      <c r="GG71" s="87"/>
      <c r="GH71" s="87"/>
      <c r="GI71" s="87"/>
      <c r="GJ71" s="87"/>
      <c r="GK71" s="87"/>
      <c r="GL71" s="87"/>
      <c r="GM71" s="87"/>
      <c r="GN71" s="87"/>
      <c r="GO71" s="87"/>
      <c r="GP71" s="87"/>
      <c r="GQ71" s="87"/>
      <c r="GR71" s="87"/>
      <c r="GS71" s="87"/>
      <c r="GT71" s="87"/>
      <c r="GU71" s="87"/>
      <c r="GV71" s="87"/>
      <c r="GW71" s="87"/>
      <c r="GX71" s="87"/>
      <c r="GY71" s="87"/>
      <c r="GZ71" s="87"/>
      <c r="HA71" s="87"/>
      <c r="HB71" s="87"/>
      <c r="HC71" s="87"/>
      <c r="HD71" s="87"/>
      <c r="HE71" s="87"/>
      <c r="HF71" s="87"/>
      <c r="HG71" s="87"/>
      <c r="HH71" s="87"/>
      <c r="HI71" s="87"/>
      <c r="HJ71" s="87"/>
      <c r="HK71" s="87"/>
      <c r="HL71" s="87"/>
      <c r="HM71" s="87"/>
      <c r="HN71" s="87"/>
      <c r="HO71" s="87"/>
      <c r="HP71" s="87"/>
      <c r="HQ71" s="87"/>
      <c r="HR71" s="87"/>
      <c r="HS71" s="87"/>
      <c r="HT71" s="87"/>
      <c r="HU71" s="87"/>
      <c r="HV71" s="87"/>
      <c r="HW71" s="87"/>
      <c r="HX71" s="87"/>
      <c r="HY71" s="87"/>
      <c r="HZ71" s="87"/>
      <c r="IA71" s="87"/>
      <c r="IB71" s="87"/>
      <c r="IC71" s="87"/>
      <c r="ID71" s="87"/>
      <c r="IE71" s="87"/>
      <c r="IF71" s="87"/>
      <c r="IG71" s="87"/>
      <c r="IH71" s="87"/>
      <c r="II71" s="87"/>
      <c r="IJ71" s="87"/>
      <c r="IK71" s="87"/>
      <c r="IL71" s="87"/>
      <c r="IM71" s="87"/>
      <c r="IN71" s="87"/>
      <c r="IO71" s="87"/>
      <c r="IP71" s="87"/>
      <c r="IQ71" s="87"/>
      <c r="IR71" s="87"/>
      <c r="IS71" s="87"/>
      <c r="IT71" s="87"/>
      <c r="IU71" s="87"/>
      <c r="IV71" s="87"/>
      <c r="IW71" s="87"/>
    </row>
    <row r="72" customFormat="false" ht="12.75" hidden="false" customHeight="false" outlineLevel="0" collapsed="false">
      <c r="A72" s="205" t="n">
        <v>4</v>
      </c>
      <c r="B72" s="97" t="s">
        <v>260</v>
      </c>
      <c r="C72" s="97" t="s">
        <v>256</v>
      </c>
      <c r="D72" s="186" t="s">
        <v>295</v>
      </c>
      <c r="E72" s="38" t="s">
        <v>148</v>
      </c>
      <c r="F72" s="99" t="n">
        <v>37187</v>
      </c>
      <c r="G72" s="38"/>
      <c r="H72" s="38"/>
      <c r="I72" s="88" t="s">
        <v>147</v>
      </c>
      <c r="J72" s="38" t="s">
        <v>212</v>
      </c>
      <c r="K72" s="89" t="s">
        <v>542</v>
      </c>
      <c r="L72" s="281"/>
      <c r="M72" s="39" t="s">
        <v>284</v>
      </c>
      <c r="N72" s="39" t="s">
        <v>293</v>
      </c>
      <c r="O72" s="35" t="s">
        <v>543</v>
      </c>
      <c r="P72" s="127"/>
      <c r="Q72" s="127"/>
      <c r="R72" s="127"/>
      <c r="S72" s="222" t="n">
        <v>46</v>
      </c>
      <c r="T72" s="127" t="s">
        <v>288</v>
      </c>
      <c r="U72" s="55" t="n">
        <f aca="false">IF($T72="USD",+$S72,VLOOKUP($T72,$T$1:$U$5,2)*$S72)</f>
        <v>46</v>
      </c>
      <c r="V72" s="214" t="n">
        <v>37438</v>
      </c>
      <c r="X72" s="215" t="s">
        <v>443</v>
      </c>
      <c r="Y72" s="223"/>
      <c r="Z72" s="94" t="n">
        <v>35961</v>
      </c>
      <c r="AA72" s="219" t="e">
        <f aca="false">SUM(#REF!)</f>
        <v>#REF!</v>
      </c>
      <c r="AB72" s="280"/>
      <c r="AC72" s="219" t="n">
        <v>0.0017</v>
      </c>
      <c r="AD72" s="211" t="e">
        <f aca="false">+AC72+AB72*#REF!+AA72*#REF!</f>
        <v>#REF!</v>
      </c>
      <c r="AE72" s="211"/>
      <c r="AF72" s="87"/>
      <c r="AG72" s="87"/>
      <c r="AH72" s="87"/>
      <c r="AI72" s="87" t="n">
        <f aca="false">6.339+6.341</f>
        <v>12.68</v>
      </c>
      <c r="AJ72" s="87" t="n">
        <f aca="false">6.444+6.13+6.134</f>
        <v>18.708</v>
      </c>
      <c r="AK72" s="87" t="n">
        <f aca="false">6.339+6.341+6.339</f>
        <v>19.019</v>
      </c>
      <c r="AL72" s="87" t="n">
        <f aca="false">3.1</f>
        <v>3.1</v>
      </c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87"/>
      <c r="BX72" s="87"/>
      <c r="BY72" s="87"/>
      <c r="BZ72" s="87"/>
      <c r="CA72" s="87"/>
      <c r="CB72" s="87"/>
      <c r="CC72" s="87"/>
      <c r="CD72" s="87"/>
      <c r="CE72" s="87"/>
      <c r="CF72" s="87"/>
      <c r="CG72" s="87"/>
      <c r="CH72" s="87"/>
      <c r="CI72" s="87"/>
      <c r="CJ72" s="87"/>
      <c r="CK72" s="87"/>
      <c r="CL72" s="87"/>
      <c r="CM72" s="87"/>
      <c r="CN72" s="87"/>
      <c r="CO72" s="87"/>
      <c r="CP72" s="87"/>
      <c r="CQ72" s="87"/>
      <c r="CR72" s="87"/>
      <c r="CS72" s="87"/>
      <c r="CT72" s="87"/>
      <c r="CU72" s="87"/>
      <c r="CV72" s="87"/>
      <c r="CW72" s="87"/>
      <c r="CX72" s="87"/>
      <c r="CY72" s="87"/>
      <c r="CZ72" s="87"/>
      <c r="DA72" s="87"/>
      <c r="DB72" s="87"/>
      <c r="DC72" s="87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87"/>
      <c r="DO72" s="87"/>
      <c r="DP72" s="87"/>
      <c r="DQ72" s="87"/>
      <c r="DR72" s="87"/>
      <c r="DS72" s="87"/>
      <c r="DT72" s="87"/>
      <c r="DU72" s="87"/>
      <c r="DV72" s="87"/>
      <c r="DW72" s="87"/>
      <c r="DX72" s="87"/>
      <c r="DY72" s="87"/>
      <c r="DZ72" s="87"/>
      <c r="EA72" s="87"/>
      <c r="EB72" s="87"/>
      <c r="EC72" s="87"/>
      <c r="ED72" s="87"/>
      <c r="EE72" s="87"/>
      <c r="EF72" s="87"/>
      <c r="EG72" s="87"/>
      <c r="EH72" s="87"/>
      <c r="EI72" s="87"/>
      <c r="EJ72" s="87"/>
      <c r="EK72" s="87"/>
      <c r="EL72" s="87"/>
      <c r="EM72" s="87"/>
      <c r="EN72" s="87"/>
      <c r="EO72" s="65" t="n">
        <f aca="false">SUM($AI72:$EN72)</f>
        <v>53.507</v>
      </c>
      <c r="EP72" s="65" t="n">
        <f aca="false">+EO72-U72</f>
        <v>7.507</v>
      </c>
      <c r="EQ72" s="87"/>
      <c r="ER72" s="87"/>
      <c r="ES72" s="87"/>
      <c r="ET72" s="87"/>
      <c r="EU72" s="87"/>
      <c r="EV72" s="87"/>
      <c r="EW72" s="87"/>
      <c r="EX72" s="87"/>
      <c r="EY72" s="87"/>
      <c r="EZ72" s="87"/>
      <c r="FA72" s="87"/>
      <c r="FB72" s="87"/>
      <c r="FC72" s="87"/>
      <c r="FD72" s="87"/>
      <c r="FE72" s="87"/>
      <c r="FF72" s="87"/>
      <c r="FG72" s="87"/>
      <c r="FH72" s="87"/>
      <c r="FI72" s="87"/>
      <c r="FJ72" s="87"/>
      <c r="FK72" s="87"/>
      <c r="FL72" s="87"/>
      <c r="FM72" s="87"/>
      <c r="FN72" s="87"/>
      <c r="FO72" s="87"/>
      <c r="FP72" s="87"/>
      <c r="FQ72" s="87"/>
      <c r="FR72" s="87"/>
      <c r="FS72" s="87"/>
      <c r="FT72" s="87"/>
      <c r="FU72" s="87"/>
      <c r="FV72" s="87"/>
      <c r="FW72" s="87"/>
      <c r="FX72" s="87"/>
      <c r="FY72" s="87"/>
      <c r="FZ72" s="87"/>
      <c r="GA72" s="87"/>
      <c r="GB72" s="87"/>
      <c r="GC72" s="87"/>
      <c r="GD72" s="87"/>
      <c r="GE72" s="87"/>
      <c r="GF72" s="87"/>
      <c r="GG72" s="87"/>
      <c r="GH72" s="87"/>
      <c r="GI72" s="87"/>
      <c r="GJ72" s="87"/>
      <c r="GK72" s="87"/>
      <c r="GL72" s="87"/>
      <c r="GM72" s="87"/>
      <c r="GN72" s="87"/>
      <c r="GO72" s="87"/>
      <c r="GP72" s="87"/>
      <c r="GQ72" s="87"/>
      <c r="GR72" s="87"/>
      <c r="GS72" s="87"/>
      <c r="GT72" s="87"/>
      <c r="GU72" s="87"/>
      <c r="GV72" s="87"/>
      <c r="GW72" s="87"/>
      <c r="GX72" s="87"/>
      <c r="GY72" s="87"/>
      <c r="GZ72" s="87"/>
      <c r="HA72" s="87"/>
      <c r="HB72" s="87"/>
      <c r="HC72" s="87"/>
      <c r="HD72" s="87"/>
      <c r="HE72" s="87"/>
      <c r="HF72" s="87"/>
      <c r="HG72" s="87"/>
      <c r="HH72" s="87"/>
      <c r="HI72" s="87"/>
      <c r="HJ72" s="87"/>
      <c r="HK72" s="87"/>
      <c r="HL72" s="87"/>
      <c r="HM72" s="87"/>
      <c r="HN72" s="87"/>
      <c r="HO72" s="87"/>
      <c r="HP72" s="87"/>
      <c r="HQ72" s="87"/>
      <c r="HR72" s="87"/>
      <c r="HS72" s="87"/>
      <c r="HT72" s="87"/>
      <c r="HU72" s="87"/>
      <c r="HV72" s="87"/>
      <c r="HW72" s="87"/>
      <c r="HX72" s="87"/>
      <c r="HY72" s="87"/>
      <c r="HZ72" s="87"/>
      <c r="IA72" s="87"/>
      <c r="IB72" s="87"/>
      <c r="IC72" s="87"/>
      <c r="ID72" s="87"/>
      <c r="IE72" s="87"/>
      <c r="IF72" s="87"/>
      <c r="IG72" s="87"/>
      <c r="IH72" s="87"/>
      <c r="II72" s="87"/>
      <c r="IJ72" s="87"/>
      <c r="IK72" s="87"/>
      <c r="IL72" s="87"/>
      <c r="IM72" s="87"/>
      <c r="IN72" s="87"/>
      <c r="IO72" s="87"/>
      <c r="IP72" s="87"/>
      <c r="IQ72" s="87"/>
      <c r="IR72" s="87"/>
      <c r="IS72" s="87"/>
      <c r="IT72" s="87"/>
      <c r="IU72" s="87"/>
      <c r="IV72" s="87"/>
      <c r="IW72" s="87"/>
    </row>
    <row r="73" customFormat="false" ht="12.75" hidden="false" customHeight="false" outlineLevel="0" collapsed="false">
      <c r="A73" s="205" t="n">
        <v>4</v>
      </c>
      <c r="B73" s="97" t="s">
        <v>260</v>
      </c>
      <c r="C73" s="97" t="s">
        <v>256</v>
      </c>
      <c r="D73" s="186" t="s">
        <v>295</v>
      </c>
      <c r="E73" s="38" t="s">
        <v>148</v>
      </c>
      <c r="F73" s="99" t="n">
        <v>37187</v>
      </c>
      <c r="G73" s="38"/>
      <c r="H73" s="38"/>
      <c r="I73" s="88" t="s">
        <v>147</v>
      </c>
      <c r="J73" s="38" t="s">
        <v>213</v>
      </c>
      <c r="K73" s="89" t="s">
        <v>544</v>
      </c>
      <c r="L73" s="281"/>
      <c r="M73" s="39" t="s">
        <v>284</v>
      </c>
      <c r="N73" s="39" t="s">
        <v>293</v>
      </c>
      <c r="O73" s="35" t="s">
        <v>543</v>
      </c>
      <c r="P73" s="127"/>
      <c r="Q73" s="127"/>
      <c r="R73" s="127"/>
      <c r="S73" s="222" t="n">
        <v>258</v>
      </c>
      <c r="T73" s="127" t="s">
        <v>288</v>
      </c>
      <c r="U73" s="55" t="n">
        <f aca="false">IF($T73="USD",+$S73,VLOOKUP($T73,$T$1:$U$5,2)*$S73)</f>
        <v>258</v>
      </c>
      <c r="V73" s="214" t="n">
        <v>40634</v>
      </c>
      <c r="X73" s="215" t="s">
        <v>443</v>
      </c>
      <c r="Y73" s="223"/>
      <c r="Z73" s="94" t="n">
        <v>36265</v>
      </c>
      <c r="AA73" s="219" t="e">
        <f aca="false">SUM(#REF!)</f>
        <v>#REF!</v>
      </c>
      <c r="AB73" s="219"/>
      <c r="AC73" s="219" t="n">
        <v>0.0013</v>
      </c>
      <c r="AD73" s="211" t="e">
        <f aca="false">+AC73+AB73*#REF!+AA73*#REF!</f>
        <v>#REF!</v>
      </c>
      <c r="AE73" s="211"/>
      <c r="AF73" s="87"/>
      <c r="AG73" s="87"/>
      <c r="AH73" s="87"/>
      <c r="AI73" s="87" t="n">
        <f aca="false">2.744+3.089</f>
        <v>5.833</v>
      </c>
      <c r="AJ73" s="87" t="n">
        <f aca="false">3.192+3.193+2.882</f>
        <v>9.267</v>
      </c>
      <c r="AK73" s="87" t="n">
        <f aca="false">3.197+1.943+2.008</f>
        <v>7.148</v>
      </c>
      <c r="AL73" s="87" t="n">
        <f aca="false">1.94+2.826+2.826</f>
        <v>7.592</v>
      </c>
      <c r="AM73" s="87" t="n">
        <f aca="false">2.734+2.825+3.089</f>
        <v>8.648</v>
      </c>
      <c r="AN73" s="87" t="n">
        <f aca="false">3.192+3.193+2.882</f>
        <v>9.267</v>
      </c>
      <c r="AO73" s="87" t="n">
        <f aca="false">3.197+1.943+2.008</f>
        <v>7.148</v>
      </c>
      <c r="AP73" s="87" t="n">
        <f aca="false">1.94+2.826+2.826</f>
        <v>7.592</v>
      </c>
      <c r="AQ73" s="87" t="n">
        <f aca="false">2.734+2.825+3.089</f>
        <v>8.648</v>
      </c>
      <c r="AR73" s="87" t="n">
        <f aca="false">3.192+3.193+2.986</f>
        <v>9.371</v>
      </c>
      <c r="AS73" s="87" t="n">
        <f aca="false">3.197+1.943+2.008</f>
        <v>7.148</v>
      </c>
      <c r="AT73" s="87" t="n">
        <f aca="false">1.94+2.826+2.826</f>
        <v>7.592</v>
      </c>
      <c r="AU73" s="87" t="n">
        <f aca="false">2.734+2.824+3.246</f>
        <v>8.804</v>
      </c>
      <c r="AV73" s="87" t="n">
        <f aca="false">3.355+3.356+3.029</f>
        <v>9.74</v>
      </c>
      <c r="AW73" s="87" t="n">
        <f aca="false">3.36+2.021+2.089</f>
        <v>7.47</v>
      </c>
      <c r="AX73" s="87" t="n">
        <f aca="false">2.018+2.906+2.907</f>
        <v>7.831</v>
      </c>
      <c r="AY73" s="87" t="n">
        <f aca="false">2.812+2.905+3.246</f>
        <v>8.963</v>
      </c>
      <c r="AZ73" s="87" t="n">
        <v>9.739</v>
      </c>
      <c r="BA73" s="87" t="n">
        <v>7.47</v>
      </c>
      <c r="BB73" s="87" t="n">
        <v>7.831</v>
      </c>
      <c r="BC73" s="87" t="n">
        <v>8.963</v>
      </c>
      <c r="BD73" s="87" t="n">
        <v>9.739</v>
      </c>
      <c r="BE73" s="87" t="n">
        <v>7.47</v>
      </c>
      <c r="BF73" s="87" t="n">
        <v>7.831</v>
      </c>
      <c r="BG73" s="87" t="n">
        <v>9.433</v>
      </c>
      <c r="BH73" s="87" t="n">
        <v>11.278</v>
      </c>
      <c r="BI73" s="87" t="n">
        <v>8.197</v>
      </c>
      <c r="BJ73" s="87" t="n">
        <v>8.191</v>
      </c>
      <c r="BK73" s="87" t="n">
        <v>9.672</v>
      </c>
      <c r="BL73" s="87" t="n">
        <v>11.154</v>
      </c>
      <c r="BM73" s="87" t="n">
        <v>8.197</v>
      </c>
      <c r="BN73" s="87" t="n">
        <v>8.191</v>
      </c>
      <c r="BO73" s="87" t="n">
        <v>9.672</v>
      </c>
      <c r="BP73" s="87" t="n">
        <v>11.154</v>
      </c>
      <c r="BQ73" s="87" t="n">
        <v>8.197</v>
      </c>
      <c r="BR73" s="87" t="n">
        <v>8.191</v>
      </c>
      <c r="BS73" s="87" t="n">
        <v>9.672</v>
      </c>
      <c r="BT73" s="87" t="n">
        <v>11.154</v>
      </c>
      <c r="BU73" s="87" t="n">
        <v>5.995</v>
      </c>
      <c r="BV73" s="87"/>
      <c r="BW73" s="87"/>
      <c r="BX73" s="87"/>
      <c r="BY73" s="87"/>
      <c r="BZ73" s="87"/>
      <c r="CA73" s="87"/>
      <c r="CB73" s="87"/>
      <c r="CC73" s="87"/>
      <c r="CD73" s="87"/>
      <c r="CE73" s="87"/>
      <c r="CF73" s="87"/>
      <c r="CG73" s="87"/>
      <c r="CH73" s="87"/>
      <c r="CI73" s="87"/>
      <c r="CJ73" s="87"/>
      <c r="CK73" s="87"/>
      <c r="CL73" s="87"/>
      <c r="CM73" s="87"/>
      <c r="CN73" s="87"/>
      <c r="CO73" s="87"/>
      <c r="CP73" s="87"/>
      <c r="CQ73" s="87"/>
      <c r="CR73" s="87"/>
      <c r="CS73" s="87"/>
      <c r="CT73" s="87"/>
      <c r="CU73" s="87"/>
      <c r="CV73" s="87"/>
      <c r="CW73" s="87"/>
      <c r="CX73" s="87"/>
      <c r="CY73" s="87"/>
      <c r="CZ73" s="87"/>
      <c r="DA73" s="87"/>
      <c r="DB73" s="87"/>
      <c r="DC73" s="87"/>
      <c r="DD73" s="87"/>
      <c r="DE73" s="87"/>
      <c r="DF73" s="87"/>
      <c r="DG73" s="87"/>
      <c r="DH73" s="87"/>
      <c r="DI73" s="87"/>
      <c r="DJ73" s="87"/>
      <c r="DK73" s="87"/>
      <c r="DL73" s="87"/>
      <c r="DM73" s="87"/>
      <c r="DN73" s="87"/>
      <c r="DO73" s="87"/>
      <c r="DP73" s="87"/>
      <c r="DQ73" s="87"/>
      <c r="DR73" s="87"/>
      <c r="DS73" s="87"/>
      <c r="DT73" s="87"/>
      <c r="DU73" s="87"/>
      <c r="DV73" s="87"/>
      <c r="DW73" s="87"/>
      <c r="DX73" s="87"/>
      <c r="DY73" s="87"/>
      <c r="DZ73" s="87"/>
      <c r="EA73" s="87"/>
      <c r="EB73" s="87"/>
      <c r="EC73" s="87"/>
      <c r="ED73" s="87"/>
      <c r="EE73" s="87"/>
      <c r="EF73" s="87"/>
      <c r="EG73" s="87"/>
      <c r="EH73" s="87"/>
      <c r="EI73" s="87"/>
      <c r="EJ73" s="87"/>
      <c r="EK73" s="87"/>
      <c r="EL73" s="87"/>
      <c r="EM73" s="87"/>
      <c r="EN73" s="87"/>
      <c r="EO73" s="65" t="n">
        <f aca="false">SUM($AI73:$EN73)</f>
        <v>335.453</v>
      </c>
      <c r="EP73" s="65" t="n">
        <f aca="false">+EO73-U73</f>
        <v>77.453</v>
      </c>
      <c r="EQ73" s="87"/>
      <c r="ER73" s="87"/>
      <c r="ES73" s="87"/>
      <c r="ET73" s="87"/>
      <c r="EU73" s="87"/>
      <c r="EV73" s="87"/>
      <c r="EW73" s="87"/>
      <c r="EX73" s="87"/>
      <c r="EY73" s="87"/>
      <c r="EZ73" s="87"/>
      <c r="FA73" s="87"/>
      <c r="FB73" s="87"/>
      <c r="FC73" s="87"/>
      <c r="FD73" s="87"/>
      <c r="FE73" s="87"/>
      <c r="FF73" s="87"/>
      <c r="FG73" s="87"/>
      <c r="FH73" s="87"/>
      <c r="FI73" s="87"/>
      <c r="FJ73" s="87"/>
      <c r="FK73" s="87"/>
      <c r="FL73" s="87"/>
      <c r="FM73" s="87"/>
      <c r="FN73" s="87"/>
      <c r="FO73" s="87"/>
      <c r="FP73" s="87"/>
      <c r="FQ73" s="87"/>
      <c r="FR73" s="87"/>
      <c r="FS73" s="87"/>
      <c r="FT73" s="87"/>
      <c r="FU73" s="87"/>
      <c r="FV73" s="87"/>
      <c r="FW73" s="87"/>
      <c r="FX73" s="87"/>
      <c r="FY73" s="87"/>
      <c r="FZ73" s="87"/>
      <c r="GA73" s="87"/>
      <c r="GB73" s="87"/>
      <c r="GC73" s="87"/>
      <c r="GD73" s="87"/>
      <c r="GE73" s="87"/>
      <c r="GF73" s="87"/>
      <c r="GG73" s="87"/>
      <c r="GH73" s="87"/>
      <c r="GI73" s="87"/>
      <c r="GJ73" s="87"/>
      <c r="GK73" s="87"/>
      <c r="GL73" s="87"/>
      <c r="GM73" s="87"/>
      <c r="GN73" s="87"/>
      <c r="GO73" s="87"/>
      <c r="GP73" s="87"/>
      <c r="GQ73" s="87"/>
      <c r="GR73" s="87"/>
      <c r="GS73" s="87"/>
      <c r="GT73" s="87"/>
      <c r="GU73" s="87"/>
      <c r="GV73" s="87"/>
      <c r="GW73" s="87"/>
      <c r="GX73" s="87"/>
      <c r="GY73" s="87"/>
      <c r="GZ73" s="87"/>
      <c r="HA73" s="87"/>
      <c r="HB73" s="87"/>
      <c r="HC73" s="87"/>
      <c r="HD73" s="87"/>
      <c r="HE73" s="87"/>
      <c r="HF73" s="87"/>
      <c r="HG73" s="87"/>
      <c r="HH73" s="87"/>
      <c r="HI73" s="87"/>
      <c r="HJ73" s="87"/>
      <c r="HK73" s="87"/>
      <c r="HL73" s="87"/>
      <c r="HM73" s="87"/>
      <c r="HN73" s="87"/>
      <c r="HO73" s="87"/>
      <c r="HP73" s="87"/>
      <c r="HQ73" s="87"/>
      <c r="HR73" s="87"/>
      <c r="HS73" s="87"/>
      <c r="HT73" s="87"/>
      <c r="HU73" s="87"/>
      <c r="HV73" s="87"/>
      <c r="HW73" s="87"/>
      <c r="HX73" s="87"/>
      <c r="HY73" s="87"/>
      <c r="HZ73" s="87"/>
      <c r="IA73" s="87"/>
      <c r="IB73" s="87"/>
      <c r="IC73" s="87"/>
      <c r="ID73" s="87"/>
      <c r="IE73" s="87"/>
      <c r="IF73" s="87"/>
      <c r="IG73" s="87"/>
      <c r="IH73" s="87"/>
      <c r="II73" s="87"/>
      <c r="IJ73" s="87"/>
      <c r="IK73" s="87"/>
      <c r="IL73" s="87"/>
      <c r="IM73" s="87"/>
      <c r="IN73" s="87"/>
      <c r="IO73" s="87"/>
      <c r="IP73" s="87"/>
      <c r="IQ73" s="87"/>
      <c r="IR73" s="87"/>
      <c r="IS73" s="87"/>
      <c r="IT73" s="87"/>
      <c r="IU73" s="87"/>
      <c r="IV73" s="87"/>
      <c r="IW73" s="87"/>
    </row>
    <row r="74" customFormat="false" ht="12.75" hidden="false" customHeight="false" outlineLevel="0" collapsed="false">
      <c r="A74" s="205" t="n">
        <v>4</v>
      </c>
      <c r="B74" s="97" t="s">
        <v>260</v>
      </c>
      <c r="C74" s="97" t="s">
        <v>256</v>
      </c>
      <c r="D74" s="186" t="s">
        <v>295</v>
      </c>
      <c r="E74" s="38" t="s">
        <v>148</v>
      </c>
      <c r="F74" s="99" t="n">
        <v>37187</v>
      </c>
      <c r="G74" s="38"/>
      <c r="H74" s="38"/>
      <c r="I74" s="88" t="s">
        <v>147</v>
      </c>
      <c r="J74" s="38" t="s">
        <v>214</v>
      </c>
      <c r="K74" s="89" t="s">
        <v>542</v>
      </c>
      <c r="L74" s="281"/>
      <c r="M74" s="39" t="s">
        <v>284</v>
      </c>
      <c r="O74" s="35"/>
      <c r="P74" s="127"/>
      <c r="Q74" s="127"/>
      <c r="R74" s="127"/>
      <c r="S74" s="222" t="n">
        <v>308</v>
      </c>
      <c r="T74" s="127" t="s">
        <v>288</v>
      </c>
      <c r="U74" s="55" t="n">
        <f aca="false">IF($T74="USD",+$S74,VLOOKUP($T74,$T$1:$U$5,2)*$S74)</f>
        <v>308</v>
      </c>
      <c r="V74" s="214" t="n">
        <v>38139</v>
      </c>
      <c r="X74" s="215" t="s">
        <v>443</v>
      </c>
      <c r="Y74" s="223"/>
      <c r="Z74" s="94" t="n">
        <v>36326</v>
      </c>
      <c r="AA74" s="219" t="e">
        <f aca="false">SUM(#REF!)</f>
        <v>#REF!</v>
      </c>
      <c r="AB74" s="219"/>
      <c r="AC74" s="219" t="n">
        <v>0.0023</v>
      </c>
      <c r="AD74" s="211" t="e">
        <f aca="false">+AC74+AB74*#REF!+AA74*#REF!</f>
        <v>#REF!</v>
      </c>
      <c r="AE74" s="211"/>
      <c r="AF74" s="87"/>
      <c r="AG74" s="87"/>
      <c r="AH74" s="87"/>
      <c r="AI74" s="87" t="n">
        <f aca="false">4.973+9.834</f>
        <v>14.807</v>
      </c>
      <c r="AJ74" s="87" t="n">
        <f aca="false">10.123+11.159+9.554</f>
        <v>30.836</v>
      </c>
      <c r="AK74" s="87" t="n">
        <f aca="false">11.277+10.124+10.667</f>
        <v>32.068</v>
      </c>
      <c r="AL74" s="87" t="n">
        <f aca="false">10.084+10.548+10.852</f>
        <v>31.484</v>
      </c>
      <c r="AM74" s="87" t="n">
        <f aca="false">10.116+10.131+9.371</f>
        <v>29.618</v>
      </c>
      <c r="AN74" s="87" t="n">
        <f aca="false">10.223+11.719+9.603</f>
        <v>31.545</v>
      </c>
      <c r="AO74" s="87" t="n">
        <f aca="false">11.421+10.221+10.729</f>
        <v>32.371</v>
      </c>
      <c r="AP74" s="87" t="n">
        <f aca="false">10.065+10.57+10.87</f>
        <v>31.505</v>
      </c>
      <c r="AQ74" s="87" t="n">
        <f aca="false">10.097+10.157+9.518</f>
        <v>29.772</v>
      </c>
      <c r="AR74" s="87" t="n">
        <f aca="false">10.508+11.531+10.209</f>
        <v>32.248</v>
      </c>
      <c r="AS74" s="87" t="n">
        <f aca="false">11.569+10.182+10.735</f>
        <v>32.486</v>
      </c>
      <c r="AT74" s="87" t="n">
        <v>15.733</v>
      </c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87"/>
      <c r="BS74" s="87"/>
      <c r="BT74" s="87"/>
      <c r="BU74" s="87"/>
      <c r="BV74" s="87"/>
      <c r="BW74" s="87"/>
      <c r="BX74" s="87"/>
      <c r="BY74" s="87"/>
      <c r="BZ74" s="87"/>
      <c r="CA74" s="87"/>
      <c r="CB74" s="87"/>
      <c r="CC74" s="87"/>
      <c r="CD74" s="87"/>
      <c r="CE74" s="87"/>
      <c r="CF74" s="87"/>
      <c r="CG74" s="87"/>
      <c r="CH74" s="87"/>
      <c r="CI74" s="87"/>
      <c r="CJ74" s="87"/>
      <c r="CK74" s="87"/>
      <c r="CL74" s="87"/>
      <c r="CM74" s="87"/>
      <c r="CN74" s="87"/>
      <c r="CO74" s="87"/>
      <c r="CP74" s="87"/>
      <c r="CQ74" s="87"/>
      <c r="CR74" s="87"/>
      <c r="CS74" s="87"/>
      <c r="CT74" s="87"/>
      <c r="CU74" s="87"/>
      <c r="CV74" s="87"/>
      <c r="CW74" s="87"/>
      <c r="CX74" s="87"/>
      <c r="CY74" s="87"/>
      <c r="CZ74" s="87"/>
      <c r="DA74" s="87"/>
      <c r="DB74" s="87"/>
      <c r="DC74" s="87"/>
      <c r="DD74" s="87"/>
      <c r="DE74" s="87"/>
      <c r="DF74" s="87"/>
      <c r="DG74" s="87"/>
      <c r="DH74" s="87"/>
      <c r="DI74" s="87"/>
      <c r="DJ74" s="87"/>
      <c r="DK74" s="87"/>
      <c r="DL74" s="87"/>
      <c r="DM74" s="87"/>
      <c r="DN74" s="87"/>
      <c r="DO74" s="87"/>
      <c r="DP74" s="87"/>
      <c r="DQ74" s="87"/>
      <c r="DR74" s="87"/>
      <c r="DS74" s="87"/>
      <c r="DT74" s="87"/>
      <c r="DU74" s="87"/>
      <c r="DV74" s="87"/>
      <c r="DW74" s="87"/>
      <c r="DX74" s="87"/>
      <c r="DY74" s="87"/>
      <c r="DZ74" s="87"/>
      <c r="EA74" s="87"/>
      <c r="EB74" s="87"/>
      <c r="EC74" s="87"/>
      <c r="ED74" s="87"/>
      <c r="EE74" s="87"/>
      <c r="EF74" s="87"/>
      <c r="EG74" s="87"/>
      <c r="EH74" s="87"/>
      <c r="EI74" s="87"/>
      <c r="EJ74" s="87"/>
      <c r="EK74" s="87"/>
      <c r="EL74" s="87"/>
      <c r="EM74" s="87"/>
      <c r="EN74" s="87"/>
      <c r="EO74" s="65" t="n">
        <f aca="false">SUM($AI74:$EN74)</f>
        <v>344.473</v>
      </c>
      <c r="EP74" s="65" t="n">
        <f aca="false">+EO74-U74</f>
        <v>36.473</v>
      </c>
      <c r="EQ74" s="87"/>
      <c r="ER74" s="87"/>
      <c r="ES74" s="87"/>
      <c r="ET74" s="87"/>
      <c r="EU74" s="87"/>
      <c r="EV74" s="87"/>
      <c r="EW74" s="87"/>
      <c r="EX74" s="87"/>
      <c r="EY74" s="87"/>
      <c r="EZ74" s="87"/>
      <c r="FA74" s="87"/>
      <c r="FB74" s="87"/>
      <c r="FC74" s="87"/>
      <c r="FD74" s="87"/>
      <c r="FE74" s="87"/>
      <c r="FF74" s="87"/>
      <c r="FG74" s="87"/>
      <c r="FH74" s="87"/>
      <c r="FI74" s="87"/>
      <c r="FJ74" s="87"/>
      <c r="FK74" s="87"/>
      <c r="FL74" s="87"/>
      <c r="FM74" s="87"/>
      <c r="FN74" s="87"/>
      <c r="FO74" s="87"/>
      <c r="FP74" s="87"/>
      <c r="FQ74" s="87"/>
      <c r="FR74" s="87"/>
      <c r="FS74" s="87"/>
      <c r="FT74" s="87"/>
      <c r="FU74" s="87"/>
      <c r="FV74" s="87"/>
      <c r="FW74" s="87"/>
      <c r="FX74" s="87"/>
      <c r="FY74" s="87"/>
      <c r="FZ74" s="87"/>
      <c r="GA74" s="87"/>
      <c r="GB74" s="87"/>
      <c r="GC74" s="87"/>
      <c r="GD74" s="87"/>
      <c r="GE74" s="87"/>
      <c r="GF74" s="87"/>
      <c r="GG74" s="87"/>
      <c r="GH74" s="87"/>
      <c r="GI74" s="87"/>
      <c r="GJ74" s="87"/>
      <c r="GK74" s="87"/>
      <c r="GL74" s="87"/>
      <c r="GM74" s="87"/>
      <c r="GN74" s="87"/>
      <c r="GO74" s="87"/>
      <c r="GP74" s="87"/>
      <c r="GQ74" s="87"/>
      <c r="GR74" s="87"/>
      <c r="GS74" s="87"/>
      <c r="GT74" s="87"/>
      <c r="GU74" s="87"/>
      <c r="GV74" s="87"/>
      <c r="GW74" s="87"/>
      <c r="GX74" s="87"/>
      <c r="GY74" s="87"/>
      <c r="GZ74" s="87"/>
      <c r="HA74" s="87"/>
      <c r="HB74" s="87"/>
      <c r="HC74" s="87"/>
      <c r="HD74" s="87"/>
      <c r="HE74" s="87"/>
      <c r="HF74" s="87"/>
      <c r="HG74" s="87"/>
      <c r="HH74" s="87"/>
      <c r="HI74" s="87"/>
      <c r="HJ74" s="87"/>
      <c r="HK74" s="87"/>
      <c r="HL74" s="87"/>
      <c r="HM74" s="87"/>
      <c r="HN74" s="87"/>
      <c r="HO74" s="87"/>
      <c r="HP74" s="87"/>
      <c r="HQ74" s="87"/>
      <c r="HR74" s="87"/>
      <c r="HS74" s="87"/>
      <c r="HT74" s="87"/>
      <c r="HU74" s="87"/>
      <c r="HV74" s="87"/>
      <c r="HW74" s="87"/>
      <c r="HX74" s="87"/>
      <c r="HY74" s="87"/>
      <c r="HZ74" s="87"/>
      <c r="IA74" s="87"/>
      <c r="IB74" s="87"/>
      <c r="IC74" s="87"/>
      <c r="ID74" s="87"/>
      <c r="IE74" s="87"/>
      <c r="IF74" s="87"/>
      <c r="IG74" s="87"/>
      <c r="IH74" s="87"/>
      <c r="II74" s="87"/>
      <c r="IJ74" s="87"/>
      <c r="IK74" s="87"/>
      <c r="IL74" s="87"/>
      <c r="IM74" s="87"/>
      <c r="IN74" s="87"/>
      <c r="IO74" s="87"/>
      <c r="IP74" s="87"/>
      <c r="IQ74" s="87"/>
      <c r="IR74" s="87"/>
      <c r="IS74" s="87"/>
      <c r="IT74" s="87"/>
      <c r="IU74" s="87"/>
      <c r="IV74" s="87"/>
      <c r="IW74" s="87"/>
    </row>
    <row r="75" customFormat="false" ht="12.75" hidden="false" customHeight="false" outlineLevel="0" collapsed="false">
      <c r="A75" s="205"/>
      <c r="B75" s="97"/>
      <c r="C75" s="97"/>
      <c r="D75" s="186"/>
      <c r="E75" s="38"/>
      <c r="F75" s="99"/>
      <c r="G75" s="38"/>
      <c r="H75" s="38"/>
      <c r="I75" s="88" t="s">
        <v>147</v>
      </c>
      <c r="J75" s="38" t="s">
        <v>215</v>
      </c>
      <c r="K75" s="89"/>
      <c r="L75" s="281"/>
      <c r="O75" s="35"/>
      <c r="P75" s="127"/>
      <c r="Q75" s="127"/>
      <c r="R75" s="127"/>
      <c r="S75" s="222" t="n">
        <v>350</v>
      </c>
      <c r="T75" s="127" t="s">
        <v>288</v>
      </c>
      <c r="U75" s="55" t="n">
        <f aca="false">IF($T75="USD",+$S75,VLOOKUP($T75,$T$1:$U$5,2)*$S75)</f>
        <v>350</v>
      </c>
      <c r="V75" s="214" t="n">
        <v>37316</v>
      </c>
      <c r="X75" s="281"/>
      <c r="Y75" s="93"/>
      <c r="Z75" s="94"/>
      <c r="AA75" s="208"/>
      <c r="AB75" s="280"/>
      <c r="AC75" s="208"/>
      <c r="AD75" s="211"/>
      <c r="AE75" s="211"/>
      <c r="AF75" s="87"/>
      <c r="AG75" s="87"/>
      <c r="AH75" s="87"/>
      <c r="AI75" s="87" t="n">
        <f aca="false">IF($V75&gt;AH$6,IF($V75&lt;=AI$6,$U75,0),0)</f>
        <v>0</v>
      </c>
      <c r="AJ75" s="87" t="n">
        <v>355.961</v>
      </c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87"/>
      <c r="BT75" s="87"/>
      <c r="BU75" s="87"/>
      <c r="BV75" s="87"/>
      <c r="BW75" s="87"/>
      <c r="BX75" s="87"/>
      <c r="BY75" s="87"/>
      <c r="BZ75" s="87"/>
      <c r="CA75" s="87"/>
      <c r="CB75" s="87"/>
      <c r="CC75" s="87"/>
      <c r="CD75" s="87"/>
      <c r="CE75" s="87"/>
      <c r="CF75" s="87"/>
      <c r="CG75" s="87"/>
      <c r="CH75" s="87"/>
      <c r="CI75" s="87"/>
      <c r="CJ75" s="87"/>
      <c r="CK75" s="87"/>
      <c r="CL75" s="87"/>
      <c r="CM75" s="87"/>
      <c r="CN75" s="87"/>
      <c r="CO75" s="87"/>
      <c r="CP75" s="87"/>
      <c r="CQ75" s="87"/>
      <c r="CR75" s="87"/>
      <c r="CS75" s="87"/>
      <c r="CT75" s="87"/>
      <c r="CU75" s="87"/>
      <c r="CV75" s="87"/>
      <c r="CW75" s="87"/>
      <c r="CX75" s="87"/>
      <c r="CY75" s="87"/>
      <c r="CZ75" s="87"/>
      <c r="DA75" s="87"/>
      <c r="DB75" s="87"/>
      <c r="DC75" s="87"/>
      <c r="DD75" s="87"/>
      <c r="DE75" s="87"/>
      <c r="DF75" s="87"/>
      <c r="DG75" s="87"/>
      <c r="DH75" s="87"/>
      <c r="DI75" s="87"/>
      <c r="DJ75" s="87"/>
      <c r="DK75" s="87"/>
      <c r="DL75" s="87"/>
      <c r="DM75" s="87"/>
      <c r="DN75" s="87"/>
      <c r="DO75" s="87"/>
      <c r="DP75" s="87"/>
      <c r="DQ75" s="87"/>
      <c r="DR75" s="87"/>
      <c r="DS75" s="87"/>
      <c r="DT75" s="87"/>
      <c r="DU75" s="87"/>
      <c r="DV75" s="87"/>
      <c r="DW75" s="87"/>
      <c r="DX75" s="87"/>
      <c r="DY75" s="87"/>
      <c r="DZ75" s="87"/>
      <c r="EA75" s="87"/>
      <c r="EB75" s="87"/>
      <c r="EC75" s="87"/>
      <c r="ED75" s="87"/>
      <c r="EE75" s="87"/>
      <c r="EF75" s="87"/>
      <c r="EG75" s="87"/>
      <c r="EH75" s="87"/>
      <c r="EI75" s="87"/>
      <c r="EJ75" s="87"/>
      <c r="EK75" s="87"/>
      <c r="EL75" s="87"/>
      <c r="EM75" s="87"/>
      <c r="EN75" s="87"/>
      <c r="EO75" s="65"/>
      <c r="EP75" s="65"/>
      <c r="EQ75" s="87"/>
      <c r="ER75" s="87"/>
      <c r="ES75" s="87"/>
      <c r="ET75" s="87"/>
      <c r="EU75" s="87"/>
      <c r="EV75" s="87"/>
      <c r="EW75" s="87"/>
      <c r="EX75" s="87"/>
      <c r="EY75" s="87"/>
      <c r="EZ75" s="87"/>
      <c r="FA75" s="87"/>
      <c r="FB75" s="87"/>
      <c r="FC75" s="87"/>
      <c r="FD75" s="87"/>
      <c r="FE75" s="87"/>
      <c r="FF75" s="87"/>
      <c r="FG75" s="87"/>
      <c r="FH75" s="87"/>
      <c r="FI75" s="87"/>
      <c r="FJ75" s="87"/>
      <c r="FK75" s="87"/>
      <c r="FL75" s="87"/>
      <c r="FM75" s="87"/>
      <c r="FN75" s="87"/>
      <c r="FO75" s="87"/>
      <c r="FP75" s="87"/>
      <c r="FQ75" s="87"/>
      <c r="FR75" s="87"/>
      <c r="FS75" s="87"/>
      <c r="FT75" s="87"/>
      <c r="FU75" s="87"/>
      <c r="FV75" s="87"/>
      <c r="FW75" s="87"/>
      <c r="FX75" s="87"/>
      <c r="FY75" s="87"/>
      <c r="FZ75" s="87"/>
      <c r="GA75" s="87"/>
      <c r="GB75" s="87"/>
      <c r="GC75" s="87"/>
      <c r="GD75" s="87"/>
      <c r="GE75" s="87"/>
      <c r="GF75" s="87"/>
      <c r="GG75" s="87"/>
      <c r="GH75" s="87"/>
      <c r="GI75" s="87"/>
      <c r="GJ75" s="87"/>
      <c r="GK75" s="87"/>
      <c r="GL75" s="87"/>
      <c r="GM75" s="87"/>
      <c r="GN75" s="87"/>
      <c r="GO75" s="87"/>
      <c r="GP75" s="87"/>
      <c r="GQ75" s="87"/>
      <c r="GR75" s="87"/>
      <c r="GS75" s="87"/>
      <c r="GT75" s="87"/>
      <c r="GU75" s="87"/>
      <c r="GV75" s="87"/>
      <c r="GW75" s="87"/>
      <c r="GX75" s="87"/>
      <c r="GY75" s="87"/>
      <c r="GZ75" s="87"/>
      <c r="HA75" s="87"/>
      <c r="HB75" s="87"/>
      <c r="HC75" s="87"/>
      <c r="HD75" s="87"/>
      <c r="HE75" s="87"/>
      <c r="HF75" s="87"/>
      <c r="HG75" s="87"/>
      <c r="HH75" s="87"/>
      <c r="HI75" s="87"/>
      <c r="HJ75" s="87"/>
      <c r="HK75" s="87"/>
      <c r="HL75" s="87"/>
      <c r="HM75" s="87"/>
      <c r="HN75" s="87"/>
      <c r="HO75" s="87"/>
      <c r="HP75" s="87"/>
      <c r="HQ75" s="87"/>
      <c r="HR75" s="87"/>
      <c r="HS75" s="87"/>
      <c r="HT75" s="87"/>
      <c r="HU75" s="87"/>
      <c r="HV75" s="87"/>
      <c r="HW75" s="87"/>
      <c r="HX75" s="87"/>
      <c r="HY75" s="87"/>
      <c r="HZ75" s="87"/>
      <c r="IA75" s="87"/>
      <c r="IB75" s="87"/>
      <c r="IC75" s="87"/>
      <c r="ID75" s="87"/>
      <c r="IE75" s="87"/>
      <c r="IF75" s="87"/>
      <c r="IG75" s="87"/>
      <c r="IH75" s="87"/>
      <c r="II75" s="87"/>
      <c r="IJ75" s="87"/>
      <c r="IK75" s="87"/>
      <c r="IL75" s="87"/>
      <c r="IM75" s="87"/>
      <c r="IN75" s="87"/>
      <c r="IO75" s="87"/>
      <c r="IP75" s="87"/>
      <c r="IQ75" s="87"/>
      <c r="IR75" s="87"/>
      <c r="IS75" s="87"/>
      <c r="IT75" s="87"/>
      <c r="IU75" s="87"/>
      <c r="IV75" s="87"/>
      <c r="IW75" s="87"/>
    </row>
    <row r="76" customFormat="false" ht="12.75" hidden="false" customHeight="false" outlineLevel="0" collapsed="false">
      <c r="A76" s="205"/>
      <c r="B76" s="97"/>
      <c r="C76" s="97"/>
      <c r="D76" s="186"/>
      <c r="E76" s="38"/>
      <c r="F76" s="99"/>
      <c r="G76" s="38"/>
      <c r="H76" s="38"/>
      <c r="I76" s="88" t="s">
        <v>147</v>
      </c>
      <c r="J76" s="38" t="s">
        <v>234</v>
      </c>
      <c r="K76" s="89"/>
      <c r="L76" s="281" t="s">
        <v>545</v>
      </c>
      <c r="M76" s="39" t="s">
        <v>284</v>
      </c>
      <c r="N76" s="39" t="s">
        <v>285</v>
      </c>
      <c r="O76" s="35"/>
      <c r="P76" s="127"/>
      <c r="Q76" s="127" t="s">
        <v>287</v>
      </c>
      <c r="R76" s="127"/>
      <c r="S76" s="222"/>
      <c r="V76" s="214"/>
      <c r="X76" s="281"/>
      <c r="Y76" s="93"/>
      <c r="Z76" s="94"/>
      <c r="AA76" s="208"/>
      <c r="AB76" s="280"/>
      <c r="AC76" s="208"/>
      <c r="AD76" s="211"/>
      <c r="AE76" s="211"/>
      <c r="AF76" s="87"/>
      <c r="AG76" s="87"/>
      <c r="AH76" s="87"/>
      <c r="AI76" s="87" t="n">
        <f aca="false">0.999+5.598</f>
        <v>6.597</v>
      </c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  <c r="BM76" s="87"/>
      <c r="BN76" s="87"/>
      <c r="BO76" s="87"/>
      <c r="BP76" s="87"/>
      <c r="BQ76" s="87"/>
      <c r="BR76" s="87"/>
      <c r="BS76" s="87"/>
      <c r="BT76" s="87"/>
      <c r="BU76" s="87"/>
      <c r="BV76" s="87"/>
      <c r="BW76" s="87"/>
      <c r="BX76" s="87"/>
      <c r="BY76" s="87"/>
      <c r="BZ76" s="87"/>
      <c r="CA76" s="87"/>
      <c r="CB76" s="87"/>
      <c r="CC76" s="87"/>
      <c r="CD76" s="87"/>
      <c r="CE76" s="87"/>
      <c r="CF76" s="87"/>
      <c r="CG76" s="87"/>
      <c r="CH76" s="87"/>
      <c r="CI76" s="87"/>
      <c r="CJ76" s="87"/>
      <c r="CK76" s="87"/>
      <c r="CL76" s="87"/>
      <c r="CM76" s="87"/>
      <c r="CN76" s="87"/>
      <c r="CO76" s="87"/>
      <c r="CP76" s="87"/>
      <c r="CQ76" s="87"/>
      <c r="CR76" s="87"/>
      <c r="CS76" s="87"/>
      <c r="CT76" s="87"/>
      <c r="CU76" s="87"/>
      <c r="CV76" s="87"/>
      <c r="CW76" s="87"/>
      <c r="CX76" s="87"/>
      <c r="CY76" s="87"/>
      <c r="CZ76" s="87"/>
      <c r="DA76" s="87"/>
      <c r="DB76" s="87"/>
      <c r="DC76" s="87"/>
      <c r="DD76" s="87"/>
      <c r="DE76" s="87"/>
      <c r="DF76" s="87"/>
      <c r="DG76" s="87"/>
      <c r="DH76" s="87"/>
      <c r="DI76" s="87"/>
      <c r="DJ76" s="87"/>
      <c r="DK76" s="87"/>
      <c r="DL76" s="87"/>
      <c r="DM76" s="87"/>
      <c r="DN76" s="87"/>
      <c r="DO76" s="87"/>
      <c r="DP76" s="87"/>
      <c r="DQ76" s="87"/>
      <c r="DR76" s="87"/>
      <c r="DS76" s="87"/>
      <c r="DT76" s="87"/>
      <c r="DU76" s="87"/>
      <c r="DV76" s="87"/>
      <c r="DW76" s="87"/>
      <c r="DX76" s="87"/>
      <c r="DY76" s="87"/>
      <c r="DZ76" s="87"/>
      <c r="EA76" s="87"/>
      <c r="EB76" s="87"/>
      <c r="EC76" s="87"/>
      <c r="ED76" s="87"/>
      <c r="EE76" s="87"/>
      <c r="EF76" s="87"/>
      <c r="EG76" s="87"/>
      <c r="EH76" s="87"/>
      <c r="EI76" s="87"/>
      <c r="EJ76" s="87"/>
      <c r="EK76" s="87"/>
      <c r="EL76" s="87"/>
      <c r="EM76" s="87"/>
      <c r="EN76" s="87"/>
      <c r="EO76" s="65"/>
      <c r="EP76" s="65"/>
      <c r="EQ76" s="87"/>
      <c r="ER76" s="87"/>
      <c r="ES76" s="87"/>
      <c r="ET76" s="87"/>
      <c r="EU76" s="87"/>
      <c r="EV76" s="87"/>
      <c r="EW76" s="87"/>
      <c r="EX76" s="87"/>
      <c r="EY76" s="87"/>
      <c r="EZ76" s="87"/>
      <c r="FA76" s="87"/>
      <c r="FB76" s="87"/>
      <c r="FC76" s="87"/>
      <c r="FD76" s="87"/>
      <c r="FE76" s="87"/>
      <c r="FF76" s="87"/>
      <c r="FG76" s="87"/>
      <c r="FH76" s="87"/>
      <c r="FI76" s="87"/>
      <c r="FJ76" s="87"/>
      <c r="FK76" s="87"/>
      <c r="FL76" s="87"/>
      <c r="FM76" s="87"/>
      <c r="FN76" s="87"/>
      <c r="FO76" s="87"/>
      <c r="FP76" s="87"/>
      <c r="FQ76" s="87"/>
      <c r="FR76" s="87"/>
      <c r="FS76" s="87"/>
      <c r="FT76" s="87"/>
      <c r="FU76" s="87"/>
      <c r="FV76" s="87"/>
      <c r="FW76" s="87"/>
      <c r="FX76" s="87"/>
      <c r="FY76" s="87"/>
      <c r="FZ76" s="87"/>
      <c r="GA76" s="87"/>
      <c r="GB76" s="87"/>
      <c r="GC76" s="87"/>
      <c r="GD76" s="87"/>
      <c r="GE76" s="87"/>
      <c r="GF76" s="87"/>
      <c r="GG76" s="87"/>
      <c r="GH76" s="87"/>
      <c r="GI76" s="87"/>
      <c r="GJ76" s="87"/>
      <c r="GK76" s="87"/>
      <c r="GL76" s="87"/>
      <c r="GM76" s="87"/>
      <c r="GN76" s="87"/>
      <c r="GO76" s="87"/>
      <c r="GP76" s="87"/>
      <c r="GQ76" s="87"/>
      <c r="GR76" s="87"/>
      <c r="GS76" s="87"/>
      <c r="GT76" s="87"/>
      <c r="GU76" s="87"/>
      <c r="GV76" s="87"/>
      <c r="GW76" s="87"/>
      <c r="GX76" s="87"/>
      <c r="GY76" s="87"/>
      <c r="GZ76" s="87"/>
      <c r="HA76" s="87"/>
      <c r="HB76" s="87"/>
      <c r="HC76" s="87"/>
      <c r="HD76" s="87"/>
      <c r="HE76" s="87"/>
      <c r="HF76" s="87"/>
      <c r="HG76" s="87"/>
      <c r="HH76" s="87"/>
      <c r="HI76" s="87"/>
      <c r="HJ76" s="87"/>
      <c r="HK76" s="87"/>
      <c r="HL76" s="87"/>
      <c r="HM76" s="87"/>
      <c r="HN76" s="87"/>
      <c r="HO76" s="87"/>
      <c r="HP76" s="87"/>
      <c r="HQ76" s="87"/>
      <c r="HR76" s="87"/>
      <c r="HS76" s="87"/>
      <c r="HT76" s="87"/>
      <c r="HU76" s="87"/>
      <c r="HV76" s="87"/>
      <c r="HW76" s="87"/>
      <c r="HX76" s="87"/>
      <c r="HY76" s="87"/>
      <c r="HZ76" s="87"/>
      <c r="IA76" s="87"/>
      <c r="IB76" s="87"/>
      <c r="IC76" s="87"/>
      <c r="ID76" s="87"/>
      <c r="IE76" s="87"/>
      <c r="IF76" s="87"/>
      <c r="IG76" s="87"/>
      <c r="IH76" s="87"/>
      <c r="II76" s="87"/>
      <c r="IJ76" s="87"/>
      <c r="IK76" s="87"/>
      <c r="IL76" s="87"/>
      <c r="IM76" s="87"/>
      <c r="IN76" s="87"/>
      <c r="IO76" s="87"/>
      <c r="IP76" s="87"/>
      <c r="IQ76" s="87"/>
      <c r="IR76" s="87"/>
      <c r="IS76" s="87"/>
      <c r="IT76" s="87"/>
      <c r="IU76" s="87"/>
      <c r="IV76" s="87"/>
      <c r="IW76" s="87"/>
    </row>
    <row r="77" customFormat="false" ht="12.75" hidden="false" customHeight="false" outlineLevel="0" collapsed="false">
      <c r="A77" s="205" t="n">
        <v>4</v>
      </c>
      <c r="B77" s="97" t="s">
        <v>260</v>
      </c>
      <c r="C77" s="97" t="s">
        <v>256</v>
      </c>
      <c r="D77" s="186" t="s">
        <v>295</v>
      </c>
      <c r="E77" s="38" t="s">
        <v>148</v>
      </c>
      <c r="F77" s="99" t="n">
        <v>37187</v>
      </c>
      <c r="G77" s="38"/>
      <c r="H77" s="38"/>
      <c r="I77" s="88" t="s">
        <v>147</v>
      </c>
      <c r="J77" s="38" t="s">
        <v>217</v>
      </c>
      <c r="K77" s="89" t="s">
        <v>546</v>
      </c>
      <c r="L77" s="281"/>
      <c r="M77" s="39" t="s">
        <v>284</v>
      </c>
      <c r="O77" s="35"/>
      <c r="P77" s="127"/>
      <c r="Q77" s="127"/>
      <c r="R77" s="127"/>
      <c r="S77" s="222" t="n">
        <v>33</v>
      </c>
      <c r="T77" s="127" t="s">
        <v>288</v>
      </c>
      <c r="U77" s="55" t="n">
        <f aca="false">IF($T77="USD",+$S77,VLOOKUP($T77,$T$1:$U$5,2)*$S77)</f>
        <v>33</v>
      </c>
      <c r="V77" s="214" t="n">
        <v>39569</v>
      </c>
      <c r="X77" s="281"/>
      <c r="Y77" s="93"/>
      <c r="Z77" s="94" t="n">
        <v>35961</v>
      </c>
      <c r="AA77" s="208" t="e">
        <f aca="false">SUM(#REF!)</f>
        <v>#REF!</v>
      </c>
      <c r="AB77" s="280"/>
      <c r="AC77" s="208" t="n">
        <v>0.0008</v>
      </c>
      <c r="AD77" s="211" t="e">
        <f aca="false">+AC77+AB77*#REF!+AA77*#REF!</f>
        <v>#REF!</v>
      </c>
      <c r="AE77" s="211"/>
      <c r="AF77" s="87"/>
      <c r="AG77" s="87"/>
      <c r="AH77" s="87"/>
      <c r="AI77" s="87" t="n">
        <f aca="false">0.458+0.37</f>
        <v>0.828</v>
      </c>
      <c r="AJ77" s="87" t="n">
        <f aca="false">0.382+0.382+0.345</f>
        <v>1.109</v>
      </c>
      <c r="AK77" s="87" t="n">
        <f aca="false">0.382+0.37+0.382</f>
        <v>1.134</v>
      </c>
      <c r="AL77" s="87" t="n">
        <f aca="false">0.387+0.4+0.4</f>
        <v>1.187</v>
      </c>
      <c r="AM77" s="87" t="n">
        <f aca="false">0.387+0.4+0.387</f>
        <v>1.174</v>
      </c>
      <c r="AN77" s="87" t="n">
        <f aca="false">0.4+0.4+0.362</f>
        <v>1.162</v>
      </c>
      <c r="AO77" s="87" t="n">
        <f aca="false">0.4+0.387+0.4</f>
        <v>1.187</v>
      </c>
      <c r="AP77" s="87" t="n">
        <f aca="false">0.423+0.437+0.437</f>
        <v>1.297</v>
      </c>
      <c r="AQ77" s="87" t="n">
        <f aca="false">0.423+0.437+0.423</f>
        <v>1.283</v>
      </c>
      <c r="AR77" s="87" t="n">
        <f aca="false">0.437+0.437+0.408</f>
        <v>1.282</v>
      </c>
      <c r="AS77" s="87" t="n">
        <f aca="false">0.437+0.423+0.437</f>
        <v>1.297</v>
      </c>
      <c r="AT77" s="87" t="n">
        <f aca="false">0.475+0.491+0.491</f>
        <v>1.457</v>
      </c>
      <c r="AU77" s="87" t="n">
        <f aca="false">0.475+0.491+0.475</f>
        <v>1.441</v>
      </c>
      <c r="AV77" s="87" t="n">
        <f aca="false">0.491+0.491+0.444</f>
        <v>1.426</v>
      </c>
      <c r="AW77" s="87" t="n">
        <f aca="false">0.491+0.475+0.491</f>
        <v>1.457</v>
      </c>
      <c r="AX77" s="87" t="n">
        <f aca="false">0.546+0.564+0.564</f>
        <v>1.674</v>
      </c>
      <c r="AY77" s="87" t="n">
        <f aca="false">0.546+0.564+0.546</f>
        <v>1.656</v>
      </c>
      <c r="AZ77" s="87" t="n">
        <v>1.637</v>
      </c>
      <c r="BA77" s="87" t="n">
        <v>1.674</v>
      </c>
      <c r="BB77" s="87" t="n">
        <v>1.944</v>
      </c>
      <c r="BC77" s="87" t="n">
        <v>1.923</v>
      </c>
      <c r="BD77" s="87" t="n">
        <v>1.901</v>
      </c>
      <c r="BE77" s="87" t="n">
        <v>1.944</v>
      </c>
      <c r="BF77" s="87" t="n">
        <v>2.214</v>
      </c>
      <c r="BG77" s="87" t="n">
        <v>2.19</v>
      </c>
      <c r="BH77" s="87" t="n">
        <v>2.19</v>
      </c>
      <c r="BI77" s="87" t="n">
        <v>2.214</v>
      </c>
      <c r="BJ77" s="87"/>
      <c r="BK77" s="87"/>
      <c r="BL77" s="87"/>
      <c r="BM77" s="87"/>
      <c r="BN77" s="87"/>
      <c r="BO77" s="87"/>
      <c r="BP77" s="87"/>
      <c r="BQ77" s="87"/>
      <c r="BR77" s="87"/>
      <c r="BS77" s="87"/>
      <c r="BT77" s="87"/>
      <c r="BU77" s="87"/>
      <c r="BV77" s="87"/>
      <c r="BW77" s="87"/>
      <c r="BX77" s="87"/>
      <c r="BY77" s="87"/>
      <c r="BZ77" s="87"/>
      <c r="CA77" s="87"/>
      <c r="CB77" s="87"/>
      <c r="CC77" s="87"/>
      <c r="CD77" s="87"/>
      <c r="CE77" s="87"/>
      <c r="CF77" s="87"/>
      <c r="CG77" s="87"/>
      <c r="CH77" s="87"/>
      <c r="CI77" s="87"/>
      <c r="CJ77" s="87"/>
      <c r="CK77" s="87"/>
      <c r="CL77" s="87"/>
      <c r="CM77" s="87"/>
      <c r="CN77" s="87"/>
      <c r="CO77" s="87"/>
      <c r="CP77" s="87"/>
      <c r="CQ77" s="87"/>
      <c r="CR77" s="87"/>
      <c r="CS77" s="87"/>
      <c r="CT77" s="87"/>
      <c r="CU77" s="87"/>
      <c r="CV77" s="87"/>
      <c r="CW77" s="87"/>
      <c r="CX77" s="87"/>
      <c r="CY77" s="87"/>
      <c r="CZ77" s="87"/>
      <c r="DA77" s="87"/>
      <c r="DB77" s="87"/>
      <c r="DC77" s="87"/>
      <c r="DD77" s="87"/>
      <c r="DE77" s="87"/>
      <c r="DF77" s="87"/>
      <c r="DG77" s="87"/>
      <c r="DH77" s="87"/>
      <c r="DI77" s="87"/>
      <c r="DJ77" s="87"/>
      <c r="DK77" s="87"/>
      <c r="DL77" s="87"/>
      <c r="DM77" s="87"/>
      <c r="DN77" s="87"/>
      <c r="DO77" s="87"/>
      <c r="DP77" s="87"/>
      <c r="DQ77" s="87"/>
      <c r="DR77" s="87"/>
      <c r="DS77" s="87"/>
      <c r="DT77" s="87"/>
      <c r="DU77" s="87"/>
      <c r="DV77" s="87"/>
      <c r="DW77" s="87"/>
      <c r="DX77" s="87"/>
      <c r="DY77" s="87"/>
      <c r="DZ77" s="87"/>
      <c r="EA77" s="87"/>
      <c r="EB77" s="87"/>
      <c r="EC77" s="87"/>
      <c r="ED77" s="87"/>
      <c r="EE77" s="87"/>
      <c r="EF77" s="87"/>
      <c r="EG77" s="87"/>
      <c r="EH77" s="87"/>
      <c r="EI77" s="87"/>
      <c r="EJ77" s="87"/>
      <c r="EK77" s="87"/>
      <c r="EL77" s="87"/>
      <c r="EM77" s="87"/>
      <c r="EN77" s="87"/>
      <c r="EO77" s="65" t="n">
        <f aca="false">SUM($AI77:$EN77)</f>
        <v>41.882</v>
      </c>
      <c r="EP77" s="65" t="n">
        <f aca="false">+EO77-U77</f>
        <v>8.882</v>
      </c>
      <c r="EQ77" s="87"/>
      <c r="ER77" s="87"/>
      <c r="ES77" s="87"/>
      <c r="ET77" s="87"/>
      <c r="EU77" s="87"/>
      <c r="EV77" s="87"/>
      <c r="EW77" s="87"/>
      <c r="EX77" s="87"/>
      <c r="EY77" s="87"/>
      <c r="EZ77" s="87"/>
      <c r="FA77" s="87"/>
      <c r="FB77" s="87"/>
      <c r="FC77" s="87"/>
      <c r="FD77" s="87"/>
      <c r="FE77" s="87"/>
      <c r="FF77" s="87"/>
      <c r="FG77" s="87"/>
      <c r="FH77" s="87"/>
      <c r="FI77" s="87"/>
      <c r="FJ77" s="87"/>
      <c r="FK77" s="87"/>
      <c r="FL77" s="87"/>
      <c r="FM77" s="87"/>
      <c r="FN77" s="87"/>
      <c r="FO77" s="87"/>
      <c r="FP77" s="87"/>
      <c r="FQ77" s="87"/>
      <c r="FR77" s="87"/>
      <c r="FS77" s="87"/>
      <c r="FT77" s="87"/>
      <c r="FU77" s="87"/>
      <c r="FV77" s="87"/>
      <c r="FW77" s="87"/>
      <c r="FX77" s="87"/>
      <c r="FY77" s="87"/>
      <c r="FZ77" s="87"/>
      <c r="GA77" s="87"/>
      <c r="GB77" s="87"/>
      <c r="GC77" s="87"/>
      <c r="GD77" s="87"/>
      <c r="GE77" s="87"/>
      <c r="GF77" s="87"/>
      <c r="GG77" s="87"/>
      <c r="GH77" s="87"/>
      <c r="GI77" s="87"/>
      <c r="GJ77" s="87"/>
      <c r="GK77" s="87"/>
      <c r="GL77" s="87"/>
      <c r="GM77" s="87"/>
      <c r="GN77" s="87"/>
      <c r="GO77" s="87"/>
      <c r="GP77" s="87"/>
      <c r="GQ77" s="87"/>
      <c r="GR77" s="87"/>
      <c r="GS77" s="87"/>
      <c r="GT77" s="87"/>
      <c r="GU77" s="87"/>
      <c r="GV77" s="87"/>
      <c r="GW77" s="87"/>
      <c r="GX77" s="87"/>
      <c r="GY77" s="87"/>
      <c r="GZ77" s="87"/>
      <c r="HA77" s="87"/>
      <c r="HB77" s="87"/>
      <c r="HC77" s="87"/>
      <c r="HD77" s="87"/>
      <c r="HE77" s="87"/>
      <c r="HF77" s="87"/>
      <c r="HG77" s="87"/>
      <c r="HH77" s="87"/>
      <c r="HI77" s="87"/>
      <c r="HJ77" s="87"/>
      <c r="HK77" s="87"/>
      <c r="HL77" s="87"/>
      <c r="HM77" s="87"/>
      <c r="HN77" s="87"/>
      <c r="HO77" s="87"/>
      <c r="HP77" s="87"/>
      <c r="HQ77" s="87"/>
      <c r="HR77" s="87"/>
      <c r="HS77" s="87"/>
      <c r="HT77" s="87"/>
      <c r="HU77" s="87"/>
      <c r="HV77" s="87"/>
      <c r="HW77" s="87"/>
      <c r="HX77" s="87"/>
      <c r="HY77" s="87"/>
      <c r="HZ77" s="87"/>
      <c r="IA77" s="87"/>
      <c r="IB77" s="87"/>
      <c r="IC77" s="87"/>
      <c r="ID77" s="87"/>
      <c r="IE77" s="87"/>
      <c r="IF77" s="87"/>
      <c r="IG77" s="87"/>
      <c r="IH77" s="87"/>
      <c r="II77" s="87"/>
      <c r="IJ77" s="87"/>
      <c r="IK77" s="87"/>
      <c r="IL77" s="87"/>
      <c r="IM77" s="87"/>
      <c r="IN77" s="87"/>
      <c r="IO77" s="87"/>
      <c r="IP77" s="87"/>
      <c r="IQ77" s="87"/>
      <c r="IR77" s="87"/>
      <c r="IS77" s="87"/>
      <c r="IT77" s="87"/>
      <c r="IU77" s="87"/>
      <c r="IV77" s="87"/>
      <c r="IW77" s="87"/>
    </row>
    <row r="78" customFormat="false" ht="12.75" hidden="false" customHeight="false" outlineLevel="0" collapsed="false">
      <c r="A78" s="205" t="n">
        <v>4</v>
      </c>
      <c r="B78" s="97" t="s">
        <v>260</v>
      </c>
      <c r="C78" s="97" t="s">
        <v>256</v>
      </c>
      <c r="D78" s="186" t="s">
        <v>295</v>
      </c>
      <c r="E78" s="38" t="s">
        <v>148</v>
      </c>
      <c r="F78" s="99" t="n">
        <v>37187</v>
      </c>
      <c r="G78" s="38"/>
      <c r="H78" s="38"/>
      <c r="I78" s="88" t="s">
        <v>147</v>
      </c>
      <c r="J78" s="38" t="s">
        <v>218</v>
      </c>
      <c r="K78" s="89" t="s">
        <v>547</v>
      </c>
      <c r="L78" s="281"/>
      <c r="M78" s="39" t="s">
        <v>284</v>
      </c>
      <c r="O78" s="35"/>
      <c r="P78" s="127"/>
      <c r="Q78" s="127"/>
      <c r="R78" s="127"/>
      <c r="S78" s="222" t="n">
        <v>211</v>
      </c>
      <c r="T78" s="127" t="s">
        <v>288</v>
      </c>
      <c r="U78" s="55" t="n">
        <f aca="false">IF($T78="USD",+$S78,VLOOKUP($T78,$T$1:$U$5,2)*$S78)</f>
        <v>211</v>
      </c>
      <c r="V78" s="214" t="n">
        <v>41030</v>
      </c>
      <c r="X78" s="281"/>
      <c r="Y78" s="93"/>
      <c r="Z78" s="94" t="n">
        <v>36965</v>
      </c>
      <c r="AA78" s="219" t="e">
        <f aca="false">SUM(#REF!)</f>
        <v>#REF!</v>
      </c>
      <c r="AB78" s="280"/>
      <c r="AC78" s="219" t="n">
        <v>0.0023</v>
      </c>
      <c r="AD78" s="211" t="e">
        <f aca="false">+AC78+AB78*#REF!+AA78*#REF!</f>
        <v>#REF!</v>
      </c>
      <c r="AE78" s="211"/>
      <c r="AF78" s="87"/>
      <c r="AG78" s="87"/>
      <c r="AH78" s="87"/>
      <c r="AI78" s="87" t="n">
        <f aca="false">2.376+2.376</f>
        <v>4.752</v>
      </c>
      <c r="AJ78" s="87" t="n">
        <f aca="false">2.376+2.376+2.376</f>
        <v>7.128</v>
      </c>
      <c r="AK78" s="87" t="n">
        <f aca="false">2.376+2.376+2.376</f>
        <v>7.128</v>
      </c>
      <c r="AL78" s="87" t="n">
        <f aca="false">2.376+2.376+2.376</f>
        <v>7.128</v>
      </c>
      <c r="AM78" s="87" t="n">
        <f aca="false">2.376+2.376+2.376</f>
        <v>7.128</v>
      </c>
      <c r="AN78" s="87" t="n">
        <v>7.128</v>
      </c>
      <c r="AO78" s="87" t="n">
        <v>7.128</v>
      </c>
      <c r="AP78" s="87" t="n">
        <v>7.128</v>
      </c>
      <c r="AQ78" s="87" t="n">
        <v>7.128</v>
      </c>
      <c r="AR78" s="87" t="n">
        <v>7.128</v>
      </c>
      <c r="AS78" s="87" t="n">
        <v>7.128</v>
      </c>
      <c r="AT78" s="87" t="n">
        <v>7.128</v>
      </c>
      <c r="AU78" s="87" t="n">
        <v>7.128</v>
      </c>
      <c r="AV78" s="87" t="n">
        <v>7.128</v>
      </c>
      <c r="AW78" s="87" t="n">
        <v>7.128</v>
      </c>
      <c r="AX78" s="87" t="n">
        <v>7.128</v>
      </c>
      <c r="AY78" s="87" t="n">
        <v>7.128</v>
      </c>
      <c r="AZ78" s="87" t="n">
        <v>7.128</v>
      </c>
      <c r="BA78" s="87" t="n">
        <v>7.128</v>
      </c>
      <c r="BB78" s="87" t="n">
        <v>7.128</v>
      </c>
      <c r="BC78" s="87" t="n">
        <v>7.128</v>
      </c>
      <c r="BD78" s="87" t="n">
        <v>7.128</v>
      </c>
      <c r="BE78" s="87" t="n">
        <v>7.128</v>
      </c>
      <c r="BF78" s="87" t="n">
        <v>7.128</v>
      </c>
      <c r="BG78" s="87" t="n">
        <v>7.128</v>
      </c>
      <c r="BH78" s="87" t="n">
        <v>7.128</v>
      </c>
      <c r="BI78" s="87" t="n">
        <v>7.128</v>
      </c>
      <c r="BJ78" s="87" t="n">
        <v>7.128</v>
      </c>
      <c r="BK78" s="87" t="n">
        <v>7.128</v>
      </c>
      <c r="BL78" s="87" t="n">
        <v>7.128</v>
      </c>
      <c r="BM78" s="87" t="n">
        <v>7.128</v>
      </c>
      <c r="BN78" s="87" t="n">
        <v>7.128</v>
      </c>
      <c r="BO78" s="87" t="n">
        <v>7.128</v>
      </c>
      <c r="BP78" s="87" t="n">
        <v>7.128</v>
      </c>
      <c r="BQ78" s="87" t="n">
        <v>7.128</v>
      </c>
      <c r="BR78" s="87" t="n">
        <v>7.128</v>
      </c>
      <c r="BS78" s="87" t="n">
        <v>7.128</v>
      </c>
      <c r="BT78" s="87" t="n">
        <v>7.128</v>
      </c>
      <c r="BU78" s="87" t="n">
        <v>7.128</v>
      </c>
      <c r="BV78" s="87" t="n">
        <v>7.128</v>
      </c>
      <c r="BW78" s="87" t="n">
        <v>7.128</v>
      </c>
      <c r="BX78" s="87" t="n">
        <v>7.128</v>
      </c>
      <c r="BY78" s="87" t="n">
        <v>4.752</v>
      </c>
      <c r="BZ78" s="87"/>
      <c r="CA78" s="87"/>
      <c r="CB78" s="87"/>
      <c r="CC78" s="87"/>
      <c r="CD78" s="87"/>
      <c r="CE78" s="87"/>
      <c r="CF78" s="87"/>
      <c r="CG78" s="87"/>
      <c r="CH78" s="87"/>
      <c r="CI78" s="87"/>
      <c r="CJ78" s="87"/>
      <c r="CK78" s="87"/>
      <c r="CL78" s="87"/>
      <c r="CM78" s="87"/>
      <c r="CN78" s="87"/>
      <c r="CO78" s="87"/>
      <c r="CP78" s="87"/>
      <c r="CQ78" s="87"/>
      <c r="CR78" s="87"/>
      <c r="CS78" s="87"/>
      <c r="CT78" s="87"/>
      <c r="CU78" s="87"/>
      <c r="CV78" s="87"/>
      <c r="CW78" s="87"/>
      <c r="CX78" s="87"/>
      <c r="CY78" s="87"/>
      <c r="CZ78" s="87"/>
      <c r="DA78" s="87"/>
      <c r="DB78" s="87"/>
      <c r="DC78" s="87"/>
      <c r="DD78" s="87"/>
      <c r="DE78" s="87"/>
      <c r="DF78" s="87"/>
      <c r="DG78" s="87"/>
      <c r="DH78" s="87"/>
      <c r="DI78" s="87"/>
      <c r="DJ78" s="87"/>
      <c r="DK78" s="87"/>
      <c r="DL78" s="87"/>
      <c r="DM78" s="87"/>
      <c r="DN78" s="87"/>
      <c r="DO78" s="87"/>
      <c r="DP78" s="87"/>
      <c r="DQ78" s="87"/>
      <c r="DR78" s="87"/>
      <c r="DS78" s="87"/>
      <c r="DT78" s="87"/>
      <c r="DU78" s="87"/>
      <c r="DV78" s="87"/>
      <c r="DW78" s="87"/>
      <c r="DX78" s="87"/>
      <c r="DY78" s="87"/>
      <c r="DZ78" s="87"/>
      <c r="EA78" s="87"/>
      <c r="EB78" s="87"/>
      <c r="EC78" s="87"/>
      <c r="ED78" s="87"/>
      <c r="EE78" s="87"/>
      <c r="EF78" s="87"/>
      <c r="EG78" s="87"/>
      <c r="EH78" s="87"/>
      <c r="EI78" s="87"/>
      <c r="EJ78" s="87"/>
      <c r="EK78" s="87"/>
      <c r="EL78" s="87"/>
      <c r="EM78" s="87"/>
      <c r="EN78" s="87"/>
      <c r="EO78" s="65" t="n">
        <f aca="false">SUM($AI78:$EN78)</f>
        <v>301.752</v>
      </c>
      <c r="EP78" s="65" t="n">
        <f aca="false">+EO78-U78</f>
        <v>90.752</v>
      </c>
      <c r="EQ78" s="87"/>
      <c r="ER78" s="87"/>
      <c r="ES78" s="87"/>
      <c r="ET78" s="87"/>
      <c r="EU78" s="87"/>
      <c r="EV78" s="87"/>
      <c r="EW78" s="87"/>
      <c r="EX78" s="87"/>
      <c r="EY78" s="87"/>
      <c r="EZ78" s="87"/>
      <c r="FA78" s="87"/>
      <c r="FB78" s="87"/>
      <c r="FC78" s="87"/>
      <c r="FD78" s="87"/>
      <c r="FE78" s="87"/>
      <c r="FF78" s="87"/>
      <c r="FG78" s="87"/>
      <c r="FH78" s="87"/>
      <c r="FI78" s="87"/>
      <c r="FJ78" s="87"/>
      <c r="FK78" s="87"/>
      <c r="FL78" s="87"/>
      <c r="FM78" s="87"/>
      <c r="FN78" s="87"/>
      <c r="FO78" s="87"/>
      <c r="FP78" s="87"/>
      <c r="FQ78" s="87"/>
      <c r="FR78" s="87"/>
      <c r="FS78" s="87"/>
      <c r="FT78" s="87"/>
      <c r="FU78" s="87"/>
      <c r="FV78" s="87"/>
      <c r="FW78" s="87"/>
      <c r="FX78" s="87"/>
      <c r="FY78" s="87"/>
      <c r="FZ78" s="87"/>
      <c r="GA78" s="87"/>
      <c r="GB78" s="87"/>
      <c r="GC78" s="87"/>
      <c r="GD78" s="87"/>
      <c r="GE78" s="87"/>
      <c r="GF78" s="87"/>
      <c r="GG78" s="87"/>
      <c r="GH78" s="87"/>
      <c r="GI78" s="87"/>
      <c r="GJ78" s="87"/>
      <c r="GK78" s="87"/>
      <c r="GL78" s="87"/>
      <c r="GM78" s="87"/>
      <c r="GN78" s="87"/>
      <c r="GO78" s="87"/>
      <c r="GP78" s="87"/>
      <c r="GQ78" s="87"/>
      <c r="GR78" s="87"/>
      <c r="GS78" s="87"/>
      <c r="GT78" s="87"/>
      <c r="GU78" s="87"/>
      <c r="GV78" s="87"/>
      <c r="GW78" s="87"/>
      <c r="GX78" s="87"/>
      <c r="GY78" s="87"/>
      <c r="GZ78" s="87"/>
      <c r="HA78" s="87"/>
      <c r="HB78" s="87"/>
      <c r="HC78" s="87"/>
      <c r="HD78" s="87"/>
      <c r="HE78" s="87"/>
      <c r="HF78" s="87"/>
      <c r="HG78" s="87"/>
      <c r="HH78" s="87"/>
      <c r="HI78" s="87"/>
      <c r="HJ78" s="87"/>
      <c r="HK78" s="87"/>
      <c r="HL78" s="87"/>
      <c r="HM78" s="87"/>
      <c r="HN78" s="87"/>
      <c r="HO78" s="87"/>
      <c r="HP78" s="87"/>
      <c r="HQ78" s="87"/>
      <c r="HR78" s="87"/>
      <c r="HS78" s="87"/>
      <c r="HT78" s="87"/>
      <c r="HU78" s="87"/>
      <c r="HV78" s="87"/>
      <c r="HW78" s="87"/>
      <c r="HX78" s="87"/>
      <c r="HY78" s="87"/>
      <c r="HZ78" s="87"/>
      <c r="IA78" s="87"/>
      <c r="IB78" s="87"/>
      <c r="IC78" s="87"/>
      <c r="ID78" s="87"/>
      <c r="IE78" s="87"/>
      <c r="IF78" s="87"/>
      <c r="IG78" s="87"/>
      <c r="IH78" s="87"/>
      <c r="II78" s="87"/>
      <c r="IJ78" s="87"/>
      <c r="IK78" s="87"/>
      <c r="IL78" s="87"/>
      <c r="IM78" s="87"/>
      <c r="IN78" s="87"/>
      <c r="IO78" s="87"/>
      <c r="IP78" s="87"/>
      <c r="IQ78" s="87"/>
      <c r="IR78" s="87"/>
      <c r="IS78" s="87"/>
      <c r="IT78" s="87"/>
      <c r="IU78" s="87"/>
      <c r="IV78" s="87"/>
      <c r="IW78" s="87"/>
    </row>
    <row r="79" customFormat="false" ht="12.75" hidden="false" customHeight="false" outlineLevel="0" collapsed="false">
      <c r="A79" s="205" t="n">
        <v>5</v>
      </c>
      <c r="B79" s="97" t="s">
        <v>260</v>
      </c>
      <c r="C79" s="97" t="s">
        <v>256</v>
      </c>
      <c r="D79" s="186" t="s">
        <v>295</v>
      </c>
      <c r="E79" s="37" t="s">
        <v>548</v>
      </c>
      <c r="F79" s="99" t="n">
        <v>37134</v>
      </c>
      <c r="G79" s="37"/>
      <c r="H79" s="37"/>
      <c r="I79" s="100" t="s">
        <v>145</v>
      </c>
      <c r="J79" s="37" t="s">
        <v>549</v>
      </c>
      <c r="M79" s="39" t="s">
        <v>495</v>
      </c>
      <c r="O79" s="35"/>
      <c r="P79" s="127"/>
      <c r="Q79" s="127"/>
      <c r="R79" s="127"/>
      <c r="S79" s="206" t="n">
        <v>200</v>
      </c>
      <c r="T79" s="127" t="s">
        <v>288</v>
      </c>
      <c r="U79" s="55" t="n">
        <f aca="false">IF($T79="USD",+$S79,VLOOKUP($T79,$T$1:$U$5,2)*$S79)</f>
        <v>200</v>
      </c>
      <c r="V79" s="108" t="n">
        <v>42536</v>
      </c>
      <c r="Z79" s="64" t="n">
        <v>37057</v>
      </c>
      <c r="AA79" s="224" t="e">
        <f aca="false">SUM(#REF!)</f>
        <v>#REF!</v>
      </c>
      <c r="AB79" s="174"/>
      <c r="AC79" s="209"/>
      <c r="AD79" s="211" t="e">
        <f aca="false">+AC79+AB79*#REF!+AA79*#REF!</f>
        <v>#REF!</v>
      </c>
      <c r="AE79" s="211"/>
      <c r="AI79" s="87" t="n">
        <f aca="false">IF($V79&gt;AH$6,IF($V79&lt;=AI$6,$U79,0),0)</f>
        <v>0</v>
      </c>
      <c r="AJ79" s="87" t="n">
        <f aca="false">IF(AND($V79&gt;AI$6,$V79&lt;=AJ$6),+$U79,0)</f>
        <v>0</v>
      </c>
      <c r="AK79" s="87" t="n">
        <f aca="false">IF(AND($V79&gt;AJ$6,$V79&lt;=AK$6),+$U79,0)</f>
        <v>0</v>
      </c>
      <c r="AL79" s="87" t="n">
        <f aca="false">IF(AND($V79&gt;AK$6,$V79&lt;=AL$6),+$U79,0)</f>
        <v>0</v>
      </c>
      <c r="AM79" s="87" t="n">
        <f aca="false">IF(AND($V79&gt;AL$6,$V79&lt;=AM$6),+$U79,0)</f>
        <v>0</v>
      </c>
      <c r="AN79" s="87" t="n">
        <f aca="false">IF(AND($V79&gt;AM$6,$V79&lt;=AN$6),+$U79,0)</f>
        <v>0</v>
      </c>
      <c r="AO79" s="87" t="n">
        <f aca="false">IF(AND($V79&gt;AN$6,$V79&lt;=AO$6),+$U79,0)</f>
        <v>0</v>
      </c>
      <c r="AP79" s="87" t="n">
        <f aca="false">IF(AND($V79&gt;AO$6,$V79&lt;=AP$6),+$U79,0)</f>
        <v>0</v>
      </c>
      <c r="AQ79" s="87" t="n">
        <f aca="false">IF(AND($V79&gt;AP$6,$V79&lt;=AQ$6),+$U79,0)</f>
        <v>0</v>
      </c>
      <c r="AR79" s="87" t="n">
        <f aca="false">IF(AND($V79&gt;AQ$6,$V79&lt;=AR$6),+$U79,0)</f>
        <v>0</v>
      </c>
      <c r="AS79" s="87" t="n">
        <f aca="false">IF(AND($V79&gt;AR$6,$V79&lt;=AS$6),+$U79,0)</f>
        <v>0</v>
      </c>
      <c r="AT79" s="87" t="n">
        <f aca="false">IF(AND($V79&gt;AS$6,$V79&lt;=AT$6),+$U79,0)</f>
        <v>0</v>
      </c>
      <c r="AU79" s="87" t="n">
        <f aca="false">IF(AND($V79&gt;AT$6,$V79&lt;=AU$6),+$U79,0)</f>
        <v>0</v>
      </c>
      <c r="AV79" s="87" t="n">
        <f aca="false">IF(AND($V79&gt;AU$6,$V79&lt;=AV$6),+$U79,0)</f>
        <v>0</v>
      </c>
      <c r="AW79" s="87" t="n">
        <f aca="false">IF(AND($V79&gt;AV$6,$V79&lt;=AW$6),+$U79,0)</f>
        <v>0</v>
      </c>
      <c r="AX79" s="87" t="n">
        <f aca="false">IF(AND($V79&gt;AW$6,$V79&lt;=AX$6),+$U79,0)</f>
        <v>0</v>
      </c>
      <c r="AY79" s="87" t="n">
        <f aca="false">IF(AND($V79&gt;AX$6,$V79&lt;=AY$6),+$U79,0)</f>
        <v>0</v>
      </c>
      <c r="AZ79" s="87" t="n">
        <f aca="false">IF(AND($V79&gt;AY$6,$V79&lt;=AZ$6),+$U79,0)</f>
        <v>0</v>
      </c>
      <c r="BA79" s="87" t="n">
        <f aca="false">IF(AND($V79&gt;AZ$6,$V79&lt;=BA$6),+$U79,0)</f>
        <v>0</v>
      </c>
      <c r="BB79" s="87" t="n">
        <f aca="false">IF(AND($V79&gt;BA$6,$V79&lt;=BB$6),+$U79,0)</f>
        <v>0</v>
      </c>
      <c r="BC79" s="87" t="n">
        <f aca="false">IF(AND($V79&gt;BB$6,$V79&lt;=BC$6),+$U79,0)</f>
        <v>0</v>
      </c>
      <c r="BD79" s="87" t="n">
        <f aca="false">IF(AND($V79&gt;BC$6,$V79&lt;=BD$6),+$U79,0)</f>
        <v>0</v>
      </c>
      <c r="BE79" s="87" t="n">
        <f aca="false">IF(AND($V79&gt;BD$6,$V79&lt;=BE$6),+$U79,0)</f>
        <v>0</v>
      </c>
      <c r="BF79" s="87" t="n">
        <f aca="false">IF(AND($V79&gt;BE$6,$V79&lt;=BF$6),+$U79,0)</f>
        <v>0</v>
      </c>
      <c r="BG79" s="87" t="n">
        <f aca="false">IF(AND($V79&gt;BF$6,$V79&lt;=BG$6),+$U79,0)</f>
        <v>0</v>
      </c>
      <c r="BH79" s="87" t="n">
        <f aca="false">IF(AND($V79&gt;BG$6,$V79&lt;=BH$6),+$U79,0)</f>
        <v>0</v>
      </c>
      <c r="BI79" s="87" t="n">
        <f aca="false">IF(AND($V79&gt;BH$6,$V79&lt;=BI$6),+$U79,0)</f>
        <v>0</v>
      </c>
      <c r="BJ79" s="87" t="n">
        <f aca="false">IF(AND($V79&gt;BI$6,$V79&lt;=BJ$6),+$U79,0)</f>
        <v>0</v>
      </c>
      <c r="BK79" s="87" t="n">
        <f aca="false">IF(AND($V79&gt;BJ$6,$V79&lt;=BK$6),+$U79,0)</f>
        <v>0</v>
      </c>
      <c r="BL79" s="87" t="n">
        <f aca="false">IF(AND($V79&gt;BK$6,$V79&lt;=BL$6),+$U79,0)</f>
        <v>0</v>
      </c>
      <c r="BM79" s="87" t="n">
        <f aca="false">IF(AND($V79&gt;BL$6,$V79&lt;=BM$6),+$U79,0)</f>
        <v>0</v>
      </c>
      <c r="BN79" s="87" t="n">
        <f aca="false">IF(AND($V79&gt;BM$6,$V79&lt;=BN$6),+$U79,0)</f>
        <v>0</v>
      </c>
      <c r="BO79" s="87" t="n">
        <f aca="false">IF(AND($V79&gt;BN$6,$V79&lt;=BO$6),+$U79,0)</f>
        <v>0</v>
      </c>
      <c r="BP79" s="87" t="n">
        <f aca="false">IF(AND($V79&gt;BO$6,$V79&lt;=BP$6),+$U79,0)</f>
        <v>0</v>
      </c>
      <c r="BQ79" s="87" t="n">
        <f aca="false">IF(AND($V79&gt;BP$6,$V79&lt;=BQ$6),+$U79,0)</f>
        <v>0</v>
      </c>
      <c r="BR79" s="87" t="n">
        <f aca="false">IF(AND($V79&gt;BQ$6,$V79&lt;=BR$6),+$U79,0)</f>
        <v>0</v>
      </c>
      <c r="BS79" s="87" t="n">
        <f aca="false">IF(AND($V79&gt;BR$6,$V79&lt;=BS$6),+$U79,0)</f>
        <v>0</v>
      </c>
      <c r="BT79" s="87" t="n">
        <f aca="false">IF(AND($V79&gt;BS$6,$V79&lt;=BT$6),+$U79,0)</f>
        <v>0</v>
      </c>
      <c r="BU79" s="87" t="n">
        <f aca="false">IF(AND($V79&gt;BT$6,$V79&lt;=BU$6),+$U79,0)</f>
        <v>0</v>
      </c>
      <c r="BV79" s="87" t="n">
        <f aca="false">IF(AND($V79&gt;BU$6,$V79&lt;=BV$6),+$U79,0)</f>
        <v>0</v>
      </c>
      <c r="BW79" s="87" t="n">
        <f aca="false">IF(AND($V79&gt;BV$6,$V79&lt;=BW$6),+$U79,0)</f>
        <v>0</v>
      </c>
      <c r="BX79" s="87" t="n">
        <f aca="false">IF(AND($V79&gt;BW$6,$V79&lt;=BX$6),+$U79,0)</f>
        <v>0</v>
      </c>
      <c r="BY79" s="87" t="n">
        <f aca="false">IF(AND($V79&gt;BX$6,$V79&lt;=BY$6),+$U79,0)</f>
        <v>0</v>
      </c>
      <c r="BZ79" s="87" t="n">
        <f aca="false">IF(AND($V79&gt;BY$6,$V79&lt;=BZ$6),+$U79,0)</f>
        <v>0</v>
      </c>
      <c r="CA79" s="87" t="n">
        <f aca="false">IF(AND($V79&gt;BZ$6,$V79&lt;=CA$6),+$U79,0)</f>
        <v>0</v>
      </c>
      <c r="CB79" s="87" t="n">
        <f aca="false">IF(AND($V79&gt;CA$6,$V79&lt;=CB$6),+$U79,0)</f>
        <v>0</v>
      </c>
      <c r="CC79" s="87" t="n">
        <f aca="false">IF(AND($V79&gt;CB$6,$V79&lt;=CC$6),+$U79,0)</f>
        <v>0</v>
      </c>
      <c r="CD79" s="87" t="n">
        <f aca="false">IF(AND($V79&gt;CC$6,$V79&lt;=CD$6),+$U79,0)</f>
        <v>0</v>
      </c>
      <c r="CE79" s="87" t="n">
        <f aca="false">IF(AND($V79&gt;CD$6,$V79&lt;=CE$6),+$U79,0)</f>
        <v>0</v>
      </c>
      <c r="CF79" s="87" t="n">
        <f aca="false">IF(AND($V79&gt;CE$6,$V79&lt;=CF$6),+$U79,0)</f>
        <v>0</v>
      </c>
      <c r="CG79" s="87" t="n">
        <f aca="false">IF(AND($V79&gt;CF$6,$V79&lt;=CG$6),+$U79,0)</f>
        <v>0</v>
      </c>
      <c r="CH79" s="87" t="n">
        <f aca="false">IF(AND($V79&gt;CG$6,$V79&lt;=CH$6),+$U79,0)</f>
        <v>0</v>
      </c>
      <c r="CI79" s="87" t="n">
        <f aca="false">IF(AND($V79&gt;CH$6,$V79&lt;=CI$6),+$U79,0)</f>
        <v>0</v>
      </c>
      <c r="CJ79" s="87" t="n">
        <f aca="false">IF(AND($V79&gt;CI$6,$V79&lt;=CJ$6),+$U79,0)</f>
        <v>0</v>
      </c>
      <c r="CK79" s="87" t="n">
        <f aca="false">IF(AND($V79&gt;CJ$6,$V79&lt;=CK$6),+$U79,0)</f>
        <v>0</v>
      </c>
      <c r="CL79" s="87" t="n">
        <f aca="false">IF(AND($V79&gt;CK$6,$V79&lt;=CL$6),+$U79,0)</f>
        <v>0</v>
      </c>
      <c r="CM79" s="87" t="n">
        <f aca="false">IF(AND($V79&gt;CL$6,$V79&lt;=CM$6),+$U79,0)</f>
        <v>0</v>
      </c>
      <c r="CN79" s="87" t="n">
        <f aca="false">IF(AND($V79&gt;CM$6,$V79&lt;=CN$6),+$U79,0)</f>
        <v>0</v>
      </c>
      <c r="CO79" s="87" t="n">
        <f aca="false">IF(AND($V79&gt;CN$6,$V79&lt;=CO$6),+$U79,0)</f>
        <v>200</v>
      </c>
      <c r="CP79" s="87" t="n">
        <f aca="false">IF(AND($V79&gt;CO$6,$V79&lt;=CP$6),+$U79,0)</f>
        <v>0</v>
      </c>
      <c r="CQ79" s="87" t="n">
        <f aca="false">IF(AND($V79&gt;CP$6,$V79&lt;=CQ$6),+$U79,0)</f>
        <v>0</v>
      </c>
      <c r="CR79" s="87" t="n">
        <f aca="false">IF(AND($V79&gt;CQ$6,$V79&lt;=CR$6),+$U79,0)</f>
        <v>0</v>
      </c>
      <c r="CS79" s="87" t="n">
        <f aca="false">IF(AND($V79&gt;CR$6,$V79&lt;=CS$6),+$U79,0)</f>
        <v>0</v>
      </c>
      <c r="CT79" s="87" t="n">
        <f aca="false">IF(AND($V79&gt;CS$6,$V79&lt;=CT$6),+$U79,0)</f>
        <v>0</v>
      </c>
      <c r="CU79" s="87" t="n">
        <f aca="false">IF(AND($V79&gt;CT$6,$V79&lt;=CU$6),+$U79,0)</f>
        <v>0</v>
      </c>
      <c r="CV79" s="87" t="n">
        <f aca="false">IF(AND($V79&gt;CU$6,$V79&lt;=CV$6),+$U79,0)</f>
        <v>0</v>
      </c>
      <c r="CW79" s="87" t="n">
        <f aca="false">IF(AND($V79&gt;CV$6,$V79&lt;=CW$6),+$U79,0)</f>
        <v>0</v>
      </c>
      <c r="CX79" s="87" t="n">
        <f aca="false">IF(AND($V79&gt;CW$6,$V79&lt;=CX$6),+$U79,0)</f>
        <v>0</v>
      </c>
      <c r="CY79" s="87" t="n">
        <f aca="false">IF(AND($V79&gt;CX$6,$V79&lt;=CY$6),+$U79,0)</f>
        <v>0</v>
      </c>
      <c r="CZ79" s="87" t="n">
        <f aca="false">IF(AND($V79&gt;CY$6,$V79&lt;=CZ$6),+$U79,0)</f>
        <v>0</v>
      </c>
      <c r="DA79" s="87" t="n">
        <f aca="false">IF(AND($V79&gt;CZ$6,$V79&lt;=DA$6),+$U79,0)</f>
        <v>0</v>
      </c>
      <c r="DB79" s="87" t="n">
        <f aca="false">IF(AND($V79&gt;DA$6,$V79&lt;=DB$6),+$U79,0)</f>
        <v>0</v>
      </c>
      <c r="DC79" s="87" t="n">
        <f aca="false">IF(AND($V79&gt;DB$6,$V79&lt;=DC$6),+$U79,0)</f>
        <v>0</v>
      </c>
      <c r="DD79" s="87" t="n">
        <f aca="false">IF(AND($V79&gt;DC$6,$V79&lt;=DD$6),+$U79,0)</f>
        <v>0</v>
      </c>
      <c r="DE79" s="87" t="n">
        <f aca="false">IF(AND($V79&gt;DD$6,$V79&lt;=DE$6),+$U79,0)</f>
        <v>0</v>
      </c>
      <c r="DF79" s="87" t="n">
        <f aca="false">IF(AND($V79&gt;DE$6,$V79&lt;=DF$6),+$U79,0)</f>
        <v>0</v>
      </c>
      <c r="DG79" s="87" t="n">
        <f aca="false">IF(AND($V79&gt;DF$6,$V79&lt;=DG$6),+$U79,0)</f>
        <v>0</v>
      </c>
      <c r="DH79" s="87" t="n">
        <f aca="false">IF(AND($V79&gt;DG$6,$V79&lt;=DH$6),+$U79,0)</f>
        <v>0</v>
      </c>
      <c r="DI79" s="87" t="n">
        <f aca="false">IF(AND($V79&gt;DH$6,$V79&lt;=DI$6),+$U79,0)</f>
        <v>0</v>
      </c>
      <c r="DJ79" s="87" t="n">
        <f aca="false">IF(AND($V79&gt;DI$6,$V79&lt;=DJ$6),+$U79,0)</f>
        <v>0</v>
      </c>
      <c r="DK79" s="87" t="n">
        <f aca="false">IF(AND($V79&gt;DJ$6,$V79&lt;=DK$6),+$U79,0)</f>
        <v>0</v>
      </c>
      <c r="DL79" s="87" t="n">
        <f aca="false">IF(AND($V79&gt;DK$6,$V79&lt;=DL$6),+$U79,0)</f>
        <v>0</v>
      </c>
      <c r="DM79" s="87" t="n">
        <f aca="false">IF(AND($V79&gt;DL$6,$V79&lt;=DM$6),+$U79,0)</f>
        <v>0</v>
      </c>
      <c r="DN79" s="87" t="n">
        <f aca="false">IF(AND($V79&gt;DM$6,$V79&lt;=DN$6),+$U79,0)</f>
        <v>0</v>
      </c>
      <c r="DO79" s="87" t="n">
        <f aca="false">IF(AND($V79&gt;DN$6,$V79&lt;=DO$6),+$U79,0)</f>
        <v>0</v>
      </c>
      <c r="DP79" s="87" t="n">
        <f aca="false">IF(AND($V79&gt;DO$6,$V79&lt;=DP$6),+$U79,0)</f>
        <v>0</v>
      </c>
      <c r="DQ79" s="87" t="n">
        <f aca="false">IF(AND($V79&gt;DP$6,$V79&lt;=DQ$6),+$U79,0)</f>
        <v>0</v>
      </c>
      <c r="DR79" s="87" t="n">
        <f aca="false">IF(AND($V79&gt;DQ$6,$V79&lt;=DR$6),+$U79,0)</f>
        <v>0</v>
      </c>
      <c r="DS79" s="87" t="n">
        <f aca="false">IF(AND($V79&gt;DR$6,$V79&lt;=DS$6),+$U79,0)</f>
        <v>0</v>
      </c>
      <c r="DT79" s="87" t="n">
        <f aca="false">IF(AND($V79&gt;DS$6,$V79&lt;=DT$6),+$U79,0)</f>
        <v>0</v>
      </c>
      <c r="DU79" s="87" t="n">
        <f aca="false">IF(AND($V79&gt;DT$6,$V79&lt;=DU$6),+$U79,0)</f>
        <v>0</v>
      </c>
      <c r="DV79" s="87" t="n">
        <f aca="false">IF(AND($V79&gt;DU$6,$V79&lt;=DV$6),+$U79,0)</f>
        <v>0</v>
      </c>
      <c r="DW79" s="87" t="n">
        <f aca="false">IF(AND($V79&gt;DV$6,$V79&lt;=DW$6),+$U79,0)</f>
        <v>0</v>
      </c>
      <c r="DX79" s="87" t="n">
        <f aca="false">IF(AND($V79&gt;DW$6,$V79&lt;=DX$6),+$U79,0)</f>
        <v>0</v>
      </c>
      <c r="DY79" s="87" t="n">
        <f aca="false">IF(AND($V79&gt;DX$6,$V79&lt;=DY$6),+$U79,0)</f>
        <v>0</v>
      </c>
      <c r="DZ79" s="87" t="n">
        <f aca="false">IF(AND($V79&gt;DY$6,$V79&lt;=DZ$6),+$U79,0)</f>
        <v>0</v>
      </c>
      <c r="EA79" s="87" t="n">
        <f aca="false">IF(AND($V79&gt;DZ$6,$V79&lt;=EA$6),+$U79,0)</f>
        <v>0</v>
      </c>
      <c r="EB79" s="87" t="n">
        <f aca="false">IF(AND($V79&gt;EA$6,$V79&lt;=EB$6),+$U79,0)</f>
        <v>0</v>
      </c>
      <c r="EC79" s="87" t="n">
        <f aca="false">IF(AND($V79&gt;EB$6,$V79&lt;=EC$6),+$U79,0)</f>
        <v>0</v>
      </c>
      <c r="ED79" s="87" t="n">
        <f aca="false">IF(AND($V79&gt;EC$6,$V79&lt;=ED$6),+$U79,0)</f>
        <v>0</v>
      </c>
      <c r="EE79" s="87" t="n">
        <f aca="false">IF(AND($V79&gt;ED$6,$V79&lt;=EE$6),+$U79,0)</f>
        <v>0</v>
      </c>
      <c r="EF79" s="87" t="n">
        <f aca="false">IF(AND($V79&gt;EE$6,$V79&lt;=EF$6),+$U79,0)</f>
        <v>0</v>
      </c>
      <c r="EG79" s="87" t="n">
        <f aca="false">IF(AND($V79&gt;EF$6,$V79&lt;=EG$6),+$U79,0)</f>
        <v>0</v>
      </c>
      <c r="EH79" s="87" t="n">
        <f aca="false">IF(AND($V79&gt;EG$6,$V79&lt;=EH$6),+$U79,0)</f>
        <v>0</v>
      </c>
      <c r="EI79" s="87" t="n">
        <f aca="false">IF(AND($V79&gt;EH$6,$V79&lt;=EI$6),+$U79,0)</f>
        <v>0</v>
      </c>
      <c r="EJ79" s="87" t="n">
        <f aca="false">IF(AND($V79&gt;EI$6,$V79&lt;=EJ$6),+$U79,0)</f>
        <v>0</v>
      </c>
      <c r="EK79" s="87" t="n">
        <f aca="false">IF(AND($V79&gt;EJ$6,$V79&lt;=EK$6),+$U79,0)</f>
        <v>0</v>
      </c>
      <c r="EL79" s="87" t="n">
        <f aca="false">IF(AND($V79&gt;EK$6,$V79&lt;=EL$6),+$U79,0)</f>
        <v>0</v>
      </c>
      <c r="EM79" s="87" t="n">
        <f aca="false">IF(AND($V79&gt;EL$6,$V79&lt;=EN$6),+$U79,0)</f>
        <v>0</v>
      </c>
      <c r="EO79" s="65" t="n">
        <f aca="false">SUM($AI79:$EN79)</f>
        <v>200</v>
      </c>
      <c r="EP79" s="65" t="n">
        <f aca="false">+EO79-U79</f>
        <v>0</v>
      </c>
    </row>
    <row r="80" customFormat="false" ht="12.75" hidden="false" customHeight="false" outlineLevel="0" collapsed="false">
      <c r="A80" s="205" t="n">
        <v>5</v>
      </c>
      <c r="B80" s="97" t="s">
        <v>260</v>
      </c>
      <c r="C80" s="97" t="s">
        <v>256</v>
      </c>
      <c r="D80" s="186" t="s">
        <v>295</v>
      </c>
      <c r="E80" s="37" t="s">
        <v>548</v>
      </c>
      <c r="F80" s="99" t="n">
        <v>37134</v>
      </c>
      <c r="G80" s="37"/>
      <c r="H80" s="37"/>
      <c r="I80" s="100" t="s">
        <v>145</v>
      </c>
      <c r="J80" s="37" t="s">
        <v>549</v>
      </c>
      <c r="M80" s="39" t="s">
        <v>495</v>
      </c>
      <c r="O80" s="35"/>
      <c r="P80" s="127"/>
      <c r="Q80" s="127"/>
      <c r="R80" s="127"/>
      <c r="S80" s="206" t="n">
        <v>132.67</v>
      </c>
      <c r="T80" s="127" t="s">
        <v>288</v>
      </c>
      <c r="U80" s="55" t="n">
        <f aca="false">IF($T80="USD",+$S80,VLOOKUP($T80,$T$1:$U$5,2)*$S80)</f>
        <v>132.67</v>
      </c>
      <c r="V80" s="108" t="n">
        <v>41440</v>
      </c>
      <c r="Z80" s="64" t="n">
        <v>36326</v>
      </c>
      <c r="AA80" s="224" t="e">
        <f aca="false">SUM(#REF!)</f>
        <v>#REF!</v>
      </c>
      <c r="AB80" s="174"/>
      <c r="AC80" s="209"/>
      <c r="AD80" s="211" t="e">
        <f aca="false">+AC80+AB80*#REF!+AA80*#REF!</f>
        <v>#REF!</v>
      </c>
      <c r="AE80" s="211"/>
      <c r="AI80" s="87" t="n">
        <f aca="false">IF($V80&gt;AH$6,IF($V80&lt;=AI$6,$U80,0),0)</f>
        <v>0</v>
      </c>
      <c r="AJ80" s="87" t="n">
        <f aca="false">IF(AND($V80&gt;AI$6,$V80&lt;=AJ$6),+$U80,0)</f>
        <v>0</v>
      </c>
      <c r="AK80" s="87" t="n">
        <f aca="false">IF(AND($V80&gt;AJ$6,$V80&lt;=AK$6),+$U80,0)</f>
        <v>0</v>
      </c>
      <c r="AL80" s="87" t="n">
        <f aca="false">IF(AND($V80&gt;AK$6,$V80&lt;=AL$6),+$U80,0)</f>
        <v>0</v>
      </c>
      <c r="AM80" s="87" t="n">
        <f aca="false">IF(AND($V80&gt;AL$6,$V80&lt;=AM$6),+$U80,0)</f>
        <v>0</v>
      </c>
      <c r="AN80" s="87" t="n">
        <f aca="false">IF(AND($V80&gt;AM$6,$V80&lt;=AN$6),+$U80,0)</f>
        <v>0</v>
      </c>
      <c r="AO80" s="87" t="n">
        <f aca="false">IF(AND($V80&gt;AN$6,$V80&lt;=AO$6),+$U80,0)</f>
        <v>0</v>
      </c>
      <c r="AP80" s="87" t="n">
        <f aca="false">IF(AND($V80&gt;AO$6,$V80&lt;=AP$6),+$U80,0)</f>
        <v>0</v>
      </c>
      <c r="AQ80" s="87" t="n">
        <f aca="false">IF(AND($V80&gt;AP$6,$V80&lt;=AQ$6),+$U80,0)</f>
        <v>0</v>
      </c>
      <c r="AR80" s="87" t="n">
        <f aca="false">IF(AND($V80&gt;AQ$6,$V80&lt;=AR$6),+$U80,0)</f>
        <v>0</v>
      </c>
      <c r="AS80" s="87" t="n">
        <f aca="false">IF(AND($V80&gt;AR$6,$V80&lt;=AS$6),+$U80,0)</f>
        <v>0</v>
      </c>
      <c r="AT80" s="87" t="n">
        <f aca="false">IF(AND($V80&gt;AS$6,$V80&lt;=AT$6),+$U80,0)</f>
        <v>0</v>
      </c>
      <c r="AU80" s="87" t="n">
        <f aca="false">IF(AND($V80&gt;AT$6,$V80&lt;=AU$6),+$U80,0)</f>
        <v>0</v>
      </c>
      <c r="AV80" s="87" t="n">
        <f aca="false">IF(AND($V80&gt;AU$6,$V80&lt;=AV$6),+$U80,0)</f>
        <v>0</v>
      </c>
      <c r="AW80" s="87" t="n">
        <f aca="false">IF(AND($V80&gt;AV$6,$V80&lt;=AW$6),+$U80,0)</f>
        <v>0</v>
      </c>
      <c r="AX80" s="87" t="n">
        <f aca="false">IF(AND($V80&gt;AW$6,$V80&lt;=AX$6),+$U80,0)</f>
        <v>0</v>
      </c>
      <c r="AY80" s="87" t="n">
        <f aca="false">IF(AND($V80&gt;AX$6,$V80&lt;=AY$6),+$U80,0)</f>
        <v>0</v>
      </c>
      <c r="AZ80" s="87" t="n">
        <f aca="false">IF(AND($V80&gt;AY$6,$V80&lt;=AZ$6),+$U80,0)</f>
        <v>0</v>
      </c>
      <c r="BA80" s="87" t="n">
        <f aca="false">IF(AND($V80&gt;AZ$6,$V80&lt;=BA$6),+$U80,0)</f>
        <v>0</v>
      </c>
      <c r="BB80" s="87" t="n">
        <f aca="false">IF(AND($V80&gt;BA$6,$V80&lt;=BB$6),+$U80,0)</f>
        <v>0</v>
      </c>
      <c r="BC80" s="87" t="n">
        <f aca="false">IF(AND($V80&gt;BB$6,$V80&lt;=BC$6),+$U80,0)</f>
        <v>0</v>
      </c>
      <c r="BD80" s="87" t="n">
        <f aca="false">IF(AND($V80&gt;BC$6,$V80&lt;=BD$6),+$U80,0)</f>
        <v>0</v>
      </c>
      <c r="BE80" s="87" t="n">
        <f aca="false">IF(AND($V80&gt;BD$6,$V80&lt;=BE$6),+$U80,0)</f>
        <v>0</v>
      </c>
      <c r="BF80" s="87" t="n">
        <f aca="false">IF(AND($V80&gt;BE$6,$V80&lt;=BF$6),+$U80,0)</f>
        <v>0</v>
      </c>
      <c r="BG80" s="87" t="n">
        <f aca="false">IF(AND($V80&gt;BF$6,$V80&lt;=BG$6),+$U80,0)</f>
        <v>0</v>
      </c>
      <c r="BH80" s="87" t="n">
        <f aca="false">IF(AND($V80&gt;BG$6,$V80&lt;=BH$6),+$U80,0)</f>
        <v>0</v>
      </c>
      <c r="BI80" s="87" t="n">
        <f aca="false">IF(AND($V80&gt;BH$6,$V80&lt;=BI$6),+$U80,0)</f>
        <v>0</v>
      </c>
      <c r="BJ80" s="87" t="n">
        <f aca="false">IF(AND($V80&gt;BI$6,$V80&lt;=BJ$6),+$U80,0)</f>
        <v>0</v>
      </c>
      <c r="BK80" s="87" t="n">
        <f aca="false">IF(AND($V80&gt;BJ$6,$V80&lt;=BK$6),+$U80,0)</f>
        <v>0</v>
      </c>
      <c r="BL80" s="87" t="n">
        <f aca="false">IF(AND($V80&gt;BK$6,$V80&lt;=BL$6),+$U80,0)</f>
        <v>0</v>
      </c>
      <c r="BM80" s="87" t="n">
        <f aca="false">IF(AND($V80&gt;BL$6,$V80&lt;=BM$6),+$U80,0)</f>
        <v>0</v>
      </c>
      <c r="BN80" s="87" t="n">
        <f aca="false">IF(AND($V80&gt;BM$6,$V80&lt;=BN$6),+$U80,0)</f>
        <v>0</v>
      </c>
      <c r="BO80" s="87" t="n">
        <f aca="false">IF(AND($V80&gt;BN$6,$V80&lt;=BO$6),+$U80,0)</f>
        <v>0</v>
      </c>
      <c r="BP80" s="87" t="n">
        <f aca="false">IF(AND($V80&gt;BO$6,$V80&lt;=BP$6),+$U80,0)</f>
        <v>0</v>
      </c>
      <c r="BQ80" s="87" t="n">
        <f aca="false">IF(AND($V80&gt;BP$6,$V80&lt;=BQ$6),+$U80,0)</f>
        <v>0</v>
      </c>
      <c r="BR80" s="87" t="n">
        <f aca="false">IF(AND($V80&gt;BQ$6,$V80&lt;=BR$6),+$U80,0)</f>
        <v>0</v>
      </c>
      <c r="BS80" s="87" t="n">
        <f aca="false">IF(AND($V80&gt;BR$6,$V80&lt;=BS$6),+$U80,0)</f>
        <v>0</v>
      </c>
      <c r="BT80" s="87" t="n">
        <f aca="false">IF(AND($V80&gt;BS$6,$V80&lt;=BT$6),+$U80,0)</f>
        <v>0</v>
      </c>
      <c r="BU80" s="87" t="n">
        <f aca="false">IF(AND($V80&gt;BT$6,$V80&lt;=BU$6),+$U80,0)</f>
        <v>0</v>
      </c>
      <c r="BV80" s="87" t="n">
        <f aca="false">IF(AND($V80&gt;BU$6,$V80&lt;=BV$6),+$U80,0)</f>
        <v>0</v>
      </c>
      <c r="BW80" s="87" t="n">
        <f aca="false">IF(AND($V80&gt;BV$6,$V80&lt;=BW$6),+$U80,0)</f>
        <v>0</v>
      </c>
      <c r="BX80" s="87" t="n">
        <f aca="false">IF(AND($V80&gt;BW$6,$V80&lt;=BX$6),+$U80,0)</f>
        <v>0</v>
      </c>
      <c r="BY80" s="87" t="n">
        <f aca="false">IF(AND($V80&gt;BX$6,$V80&lt;=BY$6),+$U80,0)</f>
        <v>0</v>
      </c>
      <c r="BZ80" s="87" t="n">
        <f aca="false">IF(AND($V80&gt;BY$6,$V80&lt;=BZ$6),+$U80,0)</f>
        <v>0</v>
      </c>
      <c r="CA80" s="87" t="n">
        <f aca="false">IF(AND($V80&gt;BZ$6,$V80&lt;=CA$6),+$U80,0)</f>
        <v>0</v>
      </c>
      <c r="CB80" s="87" t="n">
        <f aca="false">IF(AND($V80&gt;CA$6,$V80&lt;=CB$6),+$U80,0)</f>
        <v>0</v>
      </c>
      <c r="CC80" s="87" t="n">
        <f aca="false">IF(AND($V80&gt;CB$6,$V80&lt;=CC$6),+$U80,0)</f>
        <v>132.67</v>
      </c>
      <c r="CD80" s="87" t="n">
        <f aca="false">IF(AND($V80&gt;CC$6,$V80&lt;=CD$6),+$U80,0)</f>
        <v>0</v>
      </c>
      <c r="CE80" s="87" t="n">
        <f aca="false">IF(AND($V80&gt;CD$6,$V80&lt;=CE$6),+$U80,0)</f>
        <v>0</v>
      </c>
      <c r="CF80" s="87" t="n">
        <f aca="false">IF(AND($V80&gt;CE$6,$V80&lt;=CF$6),+$U80,0)</f>
        <v>0</v>
      </c>
      <c r="CG80" s="87" t="n">
        <f aca="false">IF(AND($V80&gt;CF$6,$V80&lt;=CG$6),+$U80,0)</f>
        <v>0</v>
      </c>
      <c r="CH80" s="87" t="n">
        <f aca="false">IF(AND($V80&gt;CG$6,$V80&lt;=CH$6),+$U80,0)</f>
        <v>0</v>
      </c>
      <c r="CI80" s="87" t="n">
        <f aca="false">IF(AND($V80&gt;CH$6,$V80&lt;=CI$6),+$U80,0)</f>
        <v>0</v>
      </c>
      <c r="CJ80" s="87" t="n">
        <f aca="false">IF(AND($V80&gt;CI$6,$V80&lt;=CJ$6),+$U80,0)</f>
        <v>0</v>
      </c>
      <c r="CK80" s="87" t="n">
        <f aca="false">IF(AND($V80&gt;CJ$6,$V80&lt;=CK$6),+$U80,0)</f>
        <v>0</v>
      </c>
      <c r="CL80" s="87" t="n">
        <f aca="false">IF(AND($V80&gt;CK$6,$V80&lt;=CL$6),+$U80,0)</f>
        <v>0</v>
      </c>
      <c r="CM80" s="87" t="n">
        <f aca="false">IF(AND($V80&gt;CL$6,$V80&lt;=CM$6),+$U80,0)</f>
        <v>0</v>
      </c>
      <c r="CN80" s="87" t="n">
        <f aca="false">IF(AND($V80&gt;CM$6,$V80&lt;=CN$6),+$U80,0)</f>
        <v>0</v>
      </c>
      <c r="CO80" s="87" t="n">
        <f aca="false">IF(AND($V80&gt;CN$6,$V80&lt;=CO$6),+$U80,0)</f>
        <v>0</v>
      </c>
      <c r="CP80" s="87" t="n">
        <f aca="false">IF(AND($V80&gt;CO$6,$V80&lt;=CP$6),+$U80,0)</f>
        <v>0</v>
      </c>
      <c r="CQ80" s="87" t="n">
        <f aca="false">IF(AND($V80&gt;CP$6,$V80&lt;=CQ$6),+$U80,0)</f>
        <v>0</v>
      </c>
      <c r="CR80" s="87" t="n">
        <f aca="false">IF(AND($V80&gt;CQ$6,$V80&lt;=CR$6),+$U80,0)</f>
        <v>0</v>
      </c>
      <c r="CS80" s="87" t="n">
        <f aca="false">IF(AND($V80&gt;CR$6,$V80&lt;=CS$6),+$U80,0)</f>
        <v>0</v>
      </c>
      <c r="CT80" s="87" t="n">
        <f aca="false">IF(AND($V80&gt;CS$6,$V80&lt;=CT$6),+$U80,0)</f>
        <v>0</v>
      </c>
      <c r="CU80" s="87" t="n">
        <f aca="false">IF(AND($V80&gt;CT$6,$V80&lt;=CU$6),+$U80,0)</f>
        <v>0</v>
      </c>
      <c r="CV80" s="87" t="n">
        <f aca="false">IF(AND($V80&gt;CU$6,$V80&lt;=CV$6),+$U80,0)</f>
        <v>0</v>
      </c>
      <c r="CW80" s="87" t="n">
        <f aca="false">IF(AND($V80&gt;CV$6,$V80&lt;=CW$6),+$U80,0)</f>
        <v>0</v>
      </c>
      <c r="CX80" s="87" t="n">
        <f aca="false">IF(AND($V80&gt;CW$6,$V80&lt;=CX$6),+$U80,0)</f>
        <v>0</v>
      </c>
      <c r="CY80" s="87" t="n">
        <f aca="false">IF(AND($V80&gt;CX$6,$V80&lt;=CY$6),+$U80,0)</f>
        <v>0</v>
      </c>
      <c r="CZ80" s="87" t="n">
        <f aca="false">IF(AND($V80&gt;CY$6,$V80&lt;=CZ$6),+$U80,0)</f>
        <v>0</v>
      </c>
      <c r="DA80" s="87" t="n">
        <f aca="false">IF(AND($V80&gt;CZ$6,$V80&lt;=DA$6),+$U80,0)</f>
        <v>0</v>
      </c>
      <c r="DB80" s="87" t="n">
        <f aca="false">IF(AND($V80&gt;DA$6,$V80&lt;=DB$6),+$U80,0)</f>
        <v>0</v>
      </c>
      <c r="DC80" s="87" t="n">
        <f aca="false">IF(AND($V80&gt;DB$6,$V80&lt;=DC$6),+$U80,0)</f>
        <v>0</v>
      </c>
      <c r="DD80" s="87" t="n">
        <f aca="false">IF(AND($V80&gt;DC$6,$V80&lt;=DD$6),+$U80,0)</f>
        <v>0</v>
      </c>
      <c r="DE80" s="87" t="n">
        <f aca="false">IF(AND($V80&gt;DD$6,$V80&lt;=DE$6),+$U80,0)</f>
        <v>0</v>
      </c>
      <c r="DF80" s="87" t="n">
        <f aca="false">IF(AND($V80&gt;DE$6,$V80&lt;=DF$6),+$U80,0)</f>
        <v>0</v>
      </c>
      <c r="DG80" s="87" t="n">
        <f aca="false">IF(AND($V80&gt;DF$6,$V80&lt;=DG$6),+$U80,0)</f>
        <v>0</v>
      </c>
      <c r="DH80" s="87" t="n">
        <f aca="false">IF(AND($V80&gt;DG$6,$V80&lt;=DH$6),+$U80,0)</f>
        <v>0</v>
      </c>
      <c r="DI80" s="87" t="n">
        <f aca="false">IF(AND($V80&gt;DH$6,$V80&lt;=DI$6),+$U80,0)</f>
        <v>0</v>
      </c>
      <c r="DJ80" s="87" t="n">
        <f aca="false">IF(AND($V80&gt;DI$6,$V80&lt;=DJ$6),+$U80,0)</f>
        <v>0</v>
      </c>
      <c r="DK80" s="87" t="n">
        <f aca="false">IF(AND($V80&gt;DJ$6,$V80&lt;=DK$6),+$U80,0)</f>
        <v>0</v>
      </c>
      <c r="DL80" s="87" t="n">
        <f aca="false">IF(AND($V80&gt;DK$6,$V80&lt;=DL$6),+$U80,0)</f>
        <v>0</v>
      </c>
      <c r="DM80" s="87" t="n">
        <f aca="false">IF(AND($V80&gt;DL$6,$V80&lt;=DM$6),+$U80,0)</f>
        <v>0</v>
      </c>
      <c r="DN80" s="87" t="n">
        <f aca="false">IF(AND($V80&gt;DM$6,$V80&lt;=DN$6),+$U80,0)</f>
        <v>0</v>
      </c>
      <c r="DO80" s="87" t="n">
        <f aca="false">IF(AND($V80&gt;DN$6,$V80&lt;=DO$6),+$U80,0)</f>
        <v>0</v>
      </c>
      <c r="DP80" s="87" t="n">
        <f aca="false">IF(AND($V80&gt;DO$6,$V80&lt;=DP$6),+$U80,0)</f>
        <v>0</v>
      </c>
      <c r="DQ80" s="87" t="n">
        <f aca="false">IF(AND($V80&gt;DP$6,$V80&lt;=DQ$6),+$U80,0)</f>
        <v>0</v>
      </c>
      <c r="DR80" s="87" t="n">
        <f aca="false">IF(AND($V80&gt;DQ$6,$V80&lt;=DR$6),+$U80,0)</f>
        <v>0</v>
      </c>
      <c r="DS80" s="87" t="n">
        <f aca="false">IF(AND($V80&gt;DR$6,$V80&lt;=DS$6),+$U80,0)</f>
        <v>0</v>
      </c>
      <c r="DT80" s="87" t="n">
        <f aca="false">IF(AND($V80&gt;DS$6,$V80&lt;=DT$6),+$U80,0)</f>
        <v>0</v>
      </c>
      <c r="DU80" s="87" t="n">
        <f aca="false">IF(AND($V80&gt;DT$6,$V80&lt;=DU$6),+$U80,0)</f>
        <v>0</v>
      </c>
      <c r="DV80" s="87" t="n">
        <f aca="false">IF(AND($V80&gt;DU$6,$V80&lt;=DV$6),+$U80,0)</f>
        <v>0</v>
      </c>
      <c r="DW80" s="87" t="n">
        <f aca="false">IF(AND($V80&gt;DV$6,$V80&lt;=DW$6),+$U80,0)</f>
        <v>0</v>
      </c>
      <c r="DX80" s="87" t="n">
        <f aca="false">IF(AND($V80&gt;DW$6,$V80&lt;=DX$6),+$U80,0)</f>
        <v>0</v>
      </c>
      <c r="DY80" s="87" t="n">
        <f aca="false">IF(AND($V80&gt;DX$6,$V80&lt;=DY$6),+$U80,0)</f>
        <v>0</v>
      </c>
      <c r="DZ80" s="87" t="n">
        <f aca="false">IF(AND($V80&gt;DY$6,$V80&lt;=DZ$6),+$U80,0)</f>
        <v>0</v>
      </c>
      <c r="EA80" s="87" t="n">
        <f aca="false">IF(AND($V80&gt;DZ$6,$V80&lt;=EA$6),+$U80,0)</f>
        <v>0</v>
      </c>
      <c r="EB80" s="87" t="n">
        <f aca="false">IF(AND($V80&gt;EA$6,$V80&lt;=EB$6),+$U80,0)</f>
        <v>0</v>
      </c>
      <c r="EC80" s="87" t="n">
        <f aca="false">IF(AND($V80&gt;EB$6,$V80&lt;=EC$6),+$U80,0)</f>
        <v>0</v>
      </c>
      <c r="ED80" s="87" t="n">
        <f aca="false">IF(AND($V80&gt;EC$6,$V80&lt;=ED$6),+$U80,0)</f>
        <v>0</v>
      </c>
      <c r="EE80" s="87" t="n">
        <f aca="false">IF(AND($V80&gt;ED$6,$V80&lt;=EE$6),+$U80,0)</f>
        <v>0</v>
      </c>
      <c r="EF80" s="87" t="n">
        <f aca="false">IF(AND($V80&gt;EE$6,$V80&lt;=EF$6),+$U80,0)</f>
        <v>0</v>
      </c>
      <c r="EG80" s="87" t="n">
        <f aca="false">IF(AND($V80&gt;EF$6,$V80&lt;=EG$6),+$U80,0)</f>
        <v>0</v>
      </c>
      <c r="EH80" s="87" t="n">
        <f aca="false">IF(AND($V80&gt;EG$6,$V80&lt;=EH$6),+$U80,0)</f>
        <v>0</v>
      </c>
      <c r="EI80" s="87" t="n">
        <f aca="false">IF(AND($V80&gt;EH$6,$V80&lt;=EI$6),+$U80,0)</f>
        <v>0</v>
      </c>
      <c r="EJ80" s="87" t="n">
        <f aca="false">IF(AND($V80&gt;EI$6,$V80&lt;=EJ$6),+$U80,0)</f>
        <v>0</v>
      </c>
      <c r="EK80" s="87" t="n">
        <f aca="false">IF(AND($V80&gt;EJ$6,$V80&lt;=EK$6),+$U80,0)</f>
        <v>0</v>
      </c>
      <c r="EL80" s="87" t="n">
        <f aca="false">IF(AND($V80&gt;EK$6,$V80&lt;=EL$6),+$U80,0)</f>
        <v>0</v>
      </c>
      <c r="EM80" s="87" t="n">
        <f aca="false">IF(AND($V80&gt;EL$6,$V80&lt;=EN$6),+$U80,0)</f>
        <v>0</v>
      </c>
      <c r="EO80" s="65" t="n">
        <f aca="false">SUM($AI80:$EN80)</f>
        <v>132.67</v>
      </c>
      <c r="EP80" s="65" t="n">
        <f aca="false">+EO80-U80</f>
        <v>0</v>
      </c>
    </row>
    <row r="81" customFormat="false" ht="12.75" hidden="false" customHeight="false" outlineLevel="0" collapsed="false">
      <c r="A81" s="205" t="n">
        <v>5</v>
      </c>
      <c r="B81" s="97" t="s">
        <v>260</v>
      </c>
      <c r="C81" s="97" t="s">
        <v>257</v>
      </c>
      <c r="D81" s="186" t="s">
        <v>295</v>
      </c>
      <c r="E81" s="37" t="s">
        <v>548</v>
      </c>
      <c r="F81" s="99" t="n">
        <v>37134</v>
      </c>
      <c r="G81" s="37"/>
      <c r="H81" s="37"/>
      <c r="I81" s="100" t="s">
        <v>145</v>
      </c>
      <c r="J81" s="37" t="s">
        <v>550</v>
      </c>
      <c r="L81" s="39" t="s">
        <v>551</v>
      </c>
      <c r="M81" s="39" t="s">
        <v>495</v>
      </c>
      <c r="O81" s="35"/>
      <c r="P81" s="127"/>
      <c r="Q81" s="127"/>
      <c r="R81" s="127"/>
      <c r="S81" s="218" t="n">
        <v>73</v>
      </c>
      <c r="T81" s="127" t="s">
        <v>323</v>
      </c>
      <c r="U81" s="55" t="n">
        <f aca="false">IF($T81="USD",+$S81,VLOOKUP($T81,$T$1:$U$5,2)*$S81)</f>
        <v>107.75603</v>
      </c>
      <c r="V81" s="102" t="n">
        <v>37817</v>
      </c>
      <c r="Z81" s="164" t="n">
        <v>37087</v>
      </c>
      <c r="AA81" s="219" t="e">
        <f aca="false">SUM(#REF!)</f>
        <v>#REF!</v>
      </c>
      <c r="AB81" s="174"/>
      <c r="AC81" s="174" t="n">
        <v>0</v>
      </c>
      <c r="AD81" s="211" t="e">
        <f aca="false">+AC81+AB81*#REF!+AA81*#REF!</f>
        <v>#REF!</v>
      </c>
      <c r="AE81" s="211"/>
      <c r="AI81" s="87" t="n">
        <f aca="false">IF($V81&gt;AH$6,IF($V81&lt;=AI$6,$U81,0),0)</f>
        <v>0</v>
      </c>
      <c r="AJ81" s="87" t="n">
        <f aca="false">IF(AND($V81&gt;AI$6,$V81&lt;=AJ$6),+$U81,0)</f>
        <v>0</v>
      </c>
      <c r="AK81" s="87" t="n">
        <f aca="false">IF(AND($V81&gt;AJ$6,$V81&lt;=AK$6),+$U81,0)</f>
        <v>0</v>
      </c>
      <c r="AL81" s="87" t="n">
        <f aca="false">IF(AND($V81&gt;AK$6,$V81&lt;=AL$6),+$U81,0)</f>
        <v>0</v>
      </c>
      <c r="AM81" s="87" t="n">
        <f aca="false">IF(AND($V81&gt;AL$6,$V81&lt;=AM$6),+$U81,0)</f>
        <v>0</v>
      </c>
      <c r="AN81" s="87" t="n">
        <f aca="false">IF(AND($V81&gt;AM$6,$V81&lt;=AN$6),+$U81,0)</f>
        <v>0</v>
      </c>
      <c r="AO81" s="87" t="n">
        <f aca="false">IF(AND($V81&gt;AN$6,$V81&lt;=AO$6),+$U81,0)</f>
        <v>0</v>
      </c>
      <c r="AP81" s="87" t="n">
        <f aca="false">IF(AND($V81&gt;AO$6,$V81&lt;=AP$6),+$U81,0)</f>
        <v>107.75603</v>
      </c>
      <c r="AQ81" s="87" t="n">
        <f aca="false">IF(AND($V81&gt;AP$6,$V81&lt;=AQ$6),+$U81,0)</f>
        <v>0</v>
      </c>
      <c r="AR81" s="87" t="n">
        <f aca="false">IF(AND($V81&gt;AQ$6,$V81&lt;=AR$6),+$U81,0)</f>
        <v>0</v>
      </c>
      <c r="AS81" s="87" t="n">
        <f aca="false">IF(AND($V81&gt;AR$6,$V81&lt;=AS$6),+$U81,0)</f>
        <v>0</v>
      </c>
      <c r="AT81" s="87" t="n">
        <f aca="false">IF(AND($V81&gt;AS$6,$V81&lt;=AT$6),+$U81,0)</f>
        <v>0</v>
      </c>
      <c r="AU81" s="87" t="n">
        <f aca="false">IF(AND($V81&gt;AT$6,$V81&lt;=AU$6),+$U81,0)</f>
        <v>0</v>
      </c>
      <c r="AV81" s="87" t="n">
        <f aca="false">IF(AND($V81&gt;AU$6,$V81&lt;=AV$6),+$U81,0)</f>
        <v>0</v>
      </c>
      <c r="AW81" s="87" t="n">
        <f aca="false">IF(AND($V81&gt;AV$6,$V81&lt;=AW$6),+$U81,0)</f>
        <v>0</v>
      </c>
      <c r="AX81" s="87" t="n">
        <f aca="false">IF(AND($V81&gt;AW$6,$V81&lt;=AX$6),+$U81,0)</f>
        <v>0</v>
      </c>
      <c r="AY81" s="87" t="n">
        <f aca="false">IF(AND($V81&gt;AX$6,$V81&lt;=AY$6),+$U81,0)</f>
        <v>0</v>
      </c>
      <c r="AZ81" s="87" t="n">
        <f aca="false">IF(AND($V81&gt;AY$6,$V81&lt;=AZ$6),+$U81,0)</f>
        <v>0</v>
      </c>
      <c r="BA81" s="87" t="n">
        <f aca="false">IF(AND($V81&gt;AZ$6,$V81&lt;=BA$6),+$U81,0)</f>
        <v>0</v>
      </c>
      <c r="BB81" s="87" t="n">
        <f aca="false">IF(AND($V81&gt;BA$6,$V81&lt;=BB$6),+$U81,0)</f>
        <v>0</v>
      </c>
      <c r="BC81" s="87" t="n">
        <f aca="false">IF(AND($V81&gt;BB$6,$V81&lt;=BC$6),+$U81,0)</f>
        <v>0</v>
      </c>
      <c r="BD81" s="87" t="n">
        <f aca="false">IF(AND($V81&gt;BC$6,$V81&lt;=BD$6),+$U81,0)</f>
        <v>0</v>
      </c>
      <c r="BE81" s="87" t="n">
        <f aca="false">IF(AND($V81&gt;BD$6,$V81&lt;=BE$6),+$U81,0)</f>
        <v>0</v>
      </c>
      <c r="BF81" s="87" t="n">
        <f aca="false">IF(AND($V81&gt;BE$6,$V81&lt;=BF$6),+$U81,0)</f>
        <v>0</v>
      </c>
      <c r="BG81" s="87" t="n">
        <f aca="false">IF(AND($V81&gt;BF$6,$V81&lt;=BG$6),+$U81,0)</f>
        <v>0</v>
      </c>
      <c r="BH81" s="87" t="n">
        <f aca="false">IF(AND($V81&gt;BG$6,$V81&lt;=BH$6),+$U81,0)</f>
        <v>0</v>
      </c>
      <c r="BI81" s="87" t="n">
        <f aca="false">IF(AND($V81&gt;BH$6,$V81&lt;=BI$6),+$U81,0)</f>
        <v>0</v>
      </c>
      <c r="BJ81" s="87" t="n">
        <f aca="false">IF(AND($V81&gt;BI$6,$V81&lt;=BJ$6),+$U81,0)</f>
        <v>0</v>
      </c>
      <c r="BK81" s="87" t="n">
        <f aca="false">IF(AND($V81&gt;BJ$6,$V81&lt;=BK$6),+$U81,0)</f>
        <v>0</v>
      </c>
      <c r="BL81" s="87" t="n">
        <f aca="false">IF(AND($V81&gt;BK$6,$V81&lt;=BL$6),+$U81,0)</f>
        <v>0</v>
      </c>
      <c r="BM81" s="87" t="n">
        <f aca="false">IF(AND($V81&gt;BL$6,$V81&lt;=BM$6),+$U81,0)</f>
        <v>0</v>
      </c>
      <c r="BN81" s="87" t="n">
        <f aca="false">IF(AND($V81&gt;BM$6,$V81&lt;=BN$6),+$U81,0)</f>
        <v>0</v>
      </c>
      <c r="BO81" s="87" t="n">
        <f aca="false">IF(AND($V81&gt;BN$6,$V81&lt;=BO$6),+$U81,0)</f>
        <v>0</v>
      </c>
      <c r="BP81" s="87" t="n">
        <f aca="false">IF(AND($V81&gt;BO$6,$V81&lt;=BP$6),+$U81,0)</f>
        <v>0</v>
      </c>
      <c r="BQ81" s="87" t="n">
        <f aca="false">IF(AND($V81&gt;BP$6,$V81&lt;=BQ$6),+$U81,0)</f>
        <v>0</v>
      </c>
      <c r="BR81" s="87" t="n">
        <f aca="false">IF(AND($V81&gt;BQ$6,$V81&lt;=BR$6),+$U81,0)</f>
        <v>0</v>
      </c>
      <c r="BS81" s="87" t="n">
        <f aca="false">IF(AND($V81&gt;BR$6,$V81&lt;=BS$6),+$U81,0)</f>
        <v>0</v>
      </c>
      <c r="BT81" s="87" t="n">
        <f aca="false">IF(AND($V81&gt;BS$6,$V81&lt;=BT$6),+$U81,0)</f>
        <v>0</v>
      </c>
      <c r="BU81" s="87" t="n">
        <f aca="false">IF(AND($V81&gt;BT$6,$V81&lt;=BU$6),+$U81,0)</f>
        <v>0</v>
      </c>
      <c r="BV81" s="87" t="n">
        <f aca="false">IF(AND($V81&gt;BU$6,$V81&lt;=BV$6),+$U81,0)</f>
        <v>0</v>
      </c>
      <c r="BW81" s="87" t="n">
        <f aca="false">IF(AND($V81&gt;BV$6,$V81&lt;=BW$6),+$U81,0)</f>
        <v>0</v>
      </c>
      <c r="BX81" s="87" t="n">
        <f aca="false">IF(AND($V81&gt;BW$6,$V81&lt;=BX$6),+$U81,0)</f>
        <v>0</v>
      </c>
      <c r="BY81" s="87" t="n">
        <f aca="false">IF(AND($V81&gt;BX$6,$V81&lt;=BY$6),+$U81,0)</f>
        <v>0</v>
      </c>
      <c r="BZ81" s="87" t="n">
        <f aca="false">IF(AND($V81&gt;BY$6,$V81&lt;=BZ$6),+$U81,0)</f>
        <v>0</v>
      </c>
      <c r="CA81" s="87" t="n">
        <f aca="false">IF(AND($V81&gt;BZ$6,$V81&lt;=CA$6),+$U81,0)</f>
        <v>0</v>
      </c>
      <c r="CB81" s="87" t="n">
        <f aca="false">IF(AND($V81&gt;CA$6,$V81&lt;=CB$6),+$U81,0)</f>
        <v>0</v>
      </c>
      <c r="CC81" s="87" t="n">
        <f aca="false">IF(AND($V81&gt;CB$6,$V81&lt;=CC$6),+$U81,0)</f>
        <v>0</v>
      </c>
      <c r="CD81" s="87" t="n">
        <f aca="false">IF(AND($V81&gt;CC$6,$V81&lt;=CD$6),+$U81,0)</f>
        <v>0</v>
      </c>
      <c r="CE81" s="87" t="n">
        <f aca="false">IF(AND($V81&gt;CD$6,$V81&lt;=CE$6),+$U81,0)</f>
        <v>0</v>
      </c>
      <c r="CF81" s="87" t="n">
        <f aca="false">IF(AND($V81&gt;CE$6,$V81&lt;=CF$6),+$U81,0)</f>
        <v>0</v>
      </c>
      <c r="CG81" s="87" t="n">
        <f aca="false">IF(AND($V81&gt;CF$6,$V81&lt;=CG$6),+$U81,0)</f>
        <v>0</v>
      </c>
      <c r="CH81" s="87" t="n">
        <f aca="false">IF(AND($V81&gt;CG$6,$V81&lt;=CH$6),+$U81,0)</f>
        <v>0</v>
      </c>
      <c r="CI81" s="87" t="n">
        <f aca="false">IF(AND($V81&gt;CH$6,$V81&lt;=CI$6),+$U81,0)</f>
        <v>0</v>
      </c>
      <c r="CJ81" s="87" t="n">
        <f aca="false">IF(AND($V81&gt;CI$6,$V81&lt;=CJ$6),+$U81,0)</f>
        <v>0</v>
      </c>
      <c r="CK81" s="87" t="n">
        <f aca="false">IF(AND($V81&gt;CJ$6,$V81&lt;=CK$6),+$U81,0)</f>
        <v>0</v>
      </c>
      <c r="CL81" s="87" t="n">
        <f aca="false">IF(AND($V81&gt;CK$6,$V81&lt;=CL$6),+$U81,0)</f>
        <v>0</v>
      </c>
      <c r="CM81" s="87" t="n">
        <f aca="false">IF(AND($V81&gt;CL$6,$V81&lt;=CM$6),+$U81,0)</f>
        <v>0</v>
      </c>
      <c r="CN81" s="87" t="n">
        <f aca="false">IF(AND($V81&gt;CM$6,$V81&lt;=CN$6),+$U81,0)</f>
        <v>0</v>
      </c>
      <c r="CO81" s="87" t="n">
        <f aca="false">IF(AND($V81&gt;CN$6,$V81&lt;=CO$6),+$U81,0)</f>
        <v>0</v>
      </c>
      <c r="CP81" s="87" t="n">
        <f aca="false">IF(AND($V81&gt;CO$6,$V81&lt;=CP$6),+$U81,0)</f>
        <v>0</v>
      </c>
      <c r="CQ81" s="87" t="n">
        <f aca="false">IF(AND($V81&gt;CP$6,$V81&lt;=CQ$6),+$U81,0)</f>
        <v>0</v>
      </c>
      <c r="CR81" s="87" t="n">
        <f aca="false">IF(AND($V81&gt;CQ$6,$V81&lt;=CR$6),+$U81,0)</f>
        <v>0</v>
      </c>
      <c r="CS81" s="87" t="n">
        <f aca="false">IF(AND($V81&gt;CR$6,$V81&lt;=CS$6),+$U81,0)</f>
        <v>0</v>
      </c>
      <c r="CT81" s="87" t="n">
        <f aca="false">IF(AND($V81&gt;CS$6,$V81&lt;=CT$6),+$U81,0)</f>
        <v>0</v>
      </c>
      <c r="CU81" s="87" t="n">
        <f aca="false">IF(AND($V81&gt;CT$6,$V81&lt;=CU$6),+$U81,0)</f>
        <v>0</v>
      </c>
      <c r="CV81" s="87" t="n">
        <f aca="false">IF(AND($V81&gt;CU$6,$V81&lt;=CV$6),+$U81,0)</f>
        <v>0</v>
      </c>
      <c r="CW81" s="87" t="n">
        <f aca="false">IF(AND($V81&gt;CV$6,$V81&lt;=CW$6),+$U81,0)</f>
        <v>0</v>
      </c>
      <c r="CX81" s="87" t="n">
        <f aca="false">IF(AND($V81&gt;CW$6,$V81&lt;=CX$6),+$U81,0)</f>
        <v>0</v>
      </c>
      <c r="CY81" s="87" t="n">
        <f aca="false">IF(AND($V81&gt;CX$6,$V81&lt;=CY$6),+$U81,0)</f>
        <v>0</v>
      </c>
      <c r="CZ81" s="87" t="n">
        <f aca="false">IF(AND($V81&gt;CY$6,$V81&lt;=CZ$6),+$U81,0)</f>
        <v>0</v>
      </c>
      <c r="DA81" s="87" t="n">
        <f aca="false">IF(AND($V81&gt;CZ$6,$V81&lt;=DA$6),+$U81,0)</f>
        <v>0</v>
      </c>
      <c r="DB81" s="87" t="n">
        <f aca="false">IF(AND($V81&gt;DA$6,$V81&lt;=DB$6),+$U81,0)</f>
        <v>0</v>
      </c>
      <c r="DC81" s="87" t="n">
        <f aca="false">IF(AND($V81&gt;DB$6,$V81&lt;=DC$6),+$U81,0)</f>
        <v>0</v>
      </c>
      <c r="DD81" s="87" t="n">
        <f aca="false">IF(AND($V81&gt;DC$6,$V81&lt;=DD$6),+$U81,0)</f>
        <v>0</v>
      </c>
      <c r="DE81" s="87" t="n">
        <f aca="false">IF(AND($V81&gt;DD$6,$V81&lt;=DE$6),+$U81,0)</f>
        <v>0</v>
      </c>
      <c r="DF81" s="87" t="n">
        <f aca="false">IF(AND($V81&gt;DE$6,$V81&lt;=DF$6),+$U81,0)</f>
        <v>0</v>
      </c>
      <c r="DG81" s="87" t="n">
        <f aca="false">IF(AND($V81&gt;DF$6,$V81&lt;=DG$6),+$U81,0)</f>
        <v>0</v>
      </c>
      <c r="DH81" s="87" t="n">
        <f aca="false">IF(AND($V81&gt;DG$6,$V81&lt;=DH$6),+$U81,0)</f>
        <v>0</v>
      </c>
      <c r="DI81" s="87" t="n">
        <f aca="false">IF(AND($V81&gt;DH$6,$V81&lt;=DI$6),+$U81,0)</f>
        <v>0</v>
      </c>
      <c r="DJ81" s="87" t="n">
        <f aca="false">IF(AND($V81&gt;DI$6,$V81&lt;=DJ$6),+$U81,0)</f>
        <v>0</v>
      </c>
      <c r="DK81" s="87" t="n">
        <f aca="false">IF(AND($V81&gt;DJ$6,$V81&lt;=DK$6),+$U81,0)</f>
        <v>0</v>
      </c>
      <c r="DL81" s="87" t="n">
        <f aca="false">IF(AND($V81&gt;DK$6,$V81&lt;=DL$6),+$U81,0)</f>
        <v>0</v>
      </c>
      <c r="DM81" s="87" t="n">
        <f aca="false">IF(AND($V81&gt;DL$6,$V81&lt;=DM$6),+$U81,0)</f>
        <v>0</v>
      </c>
      <c r="DN81" s="87" t="n">
        <f aca="false">IF(AND($V81&gt;DM$6,$V81&lt;=DN$6),+$U81,0)</f>
        <v>0</v>
      </c>
      <c r="DO81" s="87" t="n">
        <f aca="false">IF(AND($V81&gt;DN$6,$V81&lt;=DO$6),+$U81,0)</f>
        <v>0</v>
      </c>
      <c r="DP81" s="87" t="n">
        <f aca="false">IF(AND($V81&gt;DO$6,$V81&lt;=DP$6),+$U81,0)</f>
        <v>0</v>
      </c>
      <c r="DQ81" s="87" t="n">
        <f aca="false">IF(AND($V81&gt;DP$6,$V81&lt;=DQ$6),+$U81,0)</f>
        <v>0</v>
      </c>
      <c r="DR81" s="87" t="n">
        <f aca="false">IF(AND($V81&gt;DQ$6,$V81&lt;=DR$6),+$U81,0)</f>
        <v>0</v>
      </c>
      <c r="DS81" s="87" t="n">
        <f aca="false">IF(AND($V81&gt;DR$6,$V81&lt;=DS$6),+$U81,0)</f>
        <v>0</v>
      </c>
      <c r="DT81" s="87" t="n">
        <f aca="false">IF(AND($V81&gt;DS$6,$V81&lt;=DT$6),+$U81,0)</f>
        <v>0</v>
      </c>
      <c r="DU81" s="87" t="n">
        <f aca="false">IF(AND($V81&gt;DT$6,$V81&lt;=DU$6),+$U81,0)</f>
        <v>0</v>
      </c>
      <c r="DV81" s="87" t="n">
        <f aca="false">IF(AND($V81&gt;DU$6,$V81&lt;=DV$6),+$U81,0)</f>
        <v>0</v>
      </c>
      <c r="DW81" s="87" t="n">
        <f aca="false">IF(AND($V81&gt;DV$6,$V81&lt;=DW$6),+$U81,0)</f>
        <v>0</v>
      </c>
      <c r="DX81" s="87" t="n">
        <f aca="false">IF(AND($V81&gt;DW$6,$V81&lt;=DX$6),+$U81,0)</f>
        <v>0</v>
      </c>
      <c r="DY81" s="87" t="n">
        <f aca="false">IF(AND($V81&gt;DX$6,$V81&lt;=DY$6),+$U81,0)</f>
        <v>0</v>
      </c>
      <c r="DZ81" s="87" t="n">
        <f aca="false">IF(AND($V81&gt;DY$6,$V81&lt;=DZ$6),+$U81,0)</f>
        <v>0</v>
      </c>
      <c r="EA81" s="87" t="n">
        <f aca="false">IF(AND($V81&gt;DZ$6,$V81&lt;=EA$6),+$U81,0)</f>
        <v>0</v>
      </c>
      <c r="EB81" s="87" t="n">
        <f aca="false">IF(AND($V81&gt;EA$6,$V81&lt;=EB$6),+$U81,0)</f>
        <v>0</v>
      </c>
      <c r="EC81" s="87" t="n">
        <f aca="false">IF(AND($V81&gt;EB$6,$V81&lt;=EC$6),+$U81,0)</f>
        <v>0</v>
      </c>
      <c r="ED81" s="87" t="n">
        <f aca="false">IF(AND($V81&gt;EC$6,$V81&lt;=ED$6),+$U81,0)</f>
        <v>0</v>
      </c>
      <c r="EE81" s="87" t="n">
        <f aca="false">IF(AND($V81&gt;ED$6,$V81&lt;=EE$6),+$U81,0)</f>
        <v>0</v>
      </c>
      <c r="EF81" s="87" t="n">
        <f aca="false">IF(AND($V81&gt;EE$6,$V81&lt;=EF$6),+$U81,0)</f>
        <v>0</v>
      </c>
      <c r="EG81" s="87" t="n">
        <f aca="false">IF(AND($V81&gt;EF$6,$V81&lt;=EG$6),+$U81,0)</f>
        <v>0</v>
      </c>
      <c r="EH81" s="87" t="n">
        <f aca="false">IF(AND($V81&gt;EG$6,$V81&lt;=EH$6),+$U81,0)</f>
        <v>0</v>
      </c>
      <c r="EI81" s="87" t="n">
        <f aca="false">IF(AND($V81&gt;EH$6,$V81&lt;=EI$6),+$U81,0)</f>
        <v>0</v>
      </c>
      <c r="EJ81" s="87" t="n">
        <f aca="false">IF(AND($V81&gt;EI$6,$V81&lt;=EJ$6),+$U81,0)</f>
        <v>0</v>
      </c>
      <c r="EK81" s="87" t="n">
        <f aca="false">IF(AND($V81&gt;EJ$6,$V81&lt;=EK$6),+$U81,0)</f>
        <v>0</v>
      </c>
      <c r="EL81" s="87" t="n">
        <f aca="false">IF(AND($V81&gt;EK$6,$V81&lt;=EL$6),+$U81,0)</f>
        <v>0</v>
      </c>
      <c r="EM81" s="87" t="n">
        <f aca="false">IF(AND($V81&gt;EL$6,$V81&lt;=EN$6),+$U81,0)</f>
        <v>0</v>
      </c>
      <c r="EO81" s="65" t="n">
        <f aca="false">SUM($AI81:$EN81)</f>
        <v>107.75603</v>
      </c>
      <c r="EP81" s="65" t="n">
        <f aca="false">+EO81-U81</f>
        <v>0</v>
      </c>
    </row>
    <row r="82" customFormat="false" ht="12.75" hidden="false" customHeight="false" outlineLevel="0" collapsed="false">
      <c r="A82" s="205" t="n">
        <v>5</v>
      </c>
      <c r="B82" s="101" t="s">
        <v>444</v>
      </c>
      <c r="C82" s="97" t="s">
        <v>256</v>
      </c>
      <c r="D82" s="186" t="s">
        <v>280</v>
      </c>
      <c r="E82" s="37" t="s">
        <v>548</v>
      </c>
      <c r="F82" s="99" t="n">
        <v>37134</v>
      </c>
      <c r="G82" s="37"/>
      <c r="H82" s="37"/>
      <c r="I82" s="100" t="s">
        <v>145</v>
      </c>
      <c r="J82" s="37" t="s">
        <v>552</v>
      </c>
      <c r="L82" s="39" t="s">
        <v>551</v>
      </c>
      <c r="M82" s="39" t="s">
        <v>495</v>
      </c>
      <c r="O82" s="35"/>
      <c r="P82" s="127"/>
      <c r="Q82" s="127"/>
      <c r="R82" s="127"/>
      <c r="S82" s="218" t="n">
        <v>18.666237</v>
      </c>
      <c r="T82" s="127" t="s">
        <v>288</v>
      </c>
      <c r="U82" s="55" t="n">
        <f aca="false">IF($T82="USD",+$S82,VLOOKUP($T82,$T$1:$U$5,2)*$S82)</f>
        <v>18.666237</v>
      </c>
      <c r="V82" s="102" t="n">
        <v>40344</v>
      </c>
      <c r="Z82" s="164" t="n">
        <v>36161</v>
      </c>
      <c r="AA82" s="219" t="e">
        <f aca="false">SUM(#REF!)</f>
        <v>#REF!</v>
      </c>
      <c r="AB82" s="174"/>
      <c r="AC82" s="174" t="n">
        <v>0</v>
      </c>
      <c r="AD82" s="211" t="e">
        <f aca="false">+AC82+AB82*#REF!+AA82*#REF!</f>
        <v>#REF!</v>
      </c>
      <c r="AE82" s="211"/>
      <c r="AI82" s="87" t="n">
        <f aca="false">IF($V82&gt;AH$6,IF($V82&lt;=AI$6,$U82,0),0)</f>
        <v>0</v>
      </c>
      <c r="AJ82" s="87" t="n">
        <f aca="false">IF(AND($V82&gt;AI$6,$V82&lt;=AJ$6),+$U82,0)</f>
        <v>0</v>
      </c>
      <c r="AK82" s="87" t="n">
        <f aca="false">IF(AND($V82&gt;AJ$6,$V82&lt;=AK$6),+$U82,0)</f>
        <v>0</v>
      </c>
      <c r="AL82" s="87" t="n">
        <f aca="false">IF(AND($V82&gt;AK$6,$V82&lt;=AL$6),+$U82,0)</f>
        <v>0</v>
      </c>
      <c r="AM82" s="87" t="n">
        <f aca="false">IF(AND($V82&gt;AL$6,$V82&lt;=AM$6),+$U82,0)</f>
        <v>0</v>
      </c>
      <c r="AN82" s="87" t="n">
        <f aca="false">IF(AND($V82&gt;AM$6,$V82&lt;=AN$6),+$U82,0)</f>
        <v>0</v>
      </c>
      <c r="AO82" s="87" t="n">
        <f aca="false">IF(AND($V82&gt;AN$6,$V82&lt;=AO$6),+$U82,0)</f>
        <v>0</v>
      </c>
      <c r="AP82" s="87" t="n">
        <f aca="false">IF(AND($V82&gt;AO$6,$V82&lt;=AP$6),+$U82,0)</f>
        <v>0</v>
      </c>
      <c r="AQ82" s="87" t="n">
        <f aca="false">IF(AND($V82&gt;AP$6,$V82&lt;=AQ$6),+$U82,0)</f>
        <v>0</v>
      </c>
      <c r="AR82" s="87" t="n">
        <f aca="false">IF(AND($V82&gt;AQ$6,$V82&lt;=AR$6),+$U82,0)</f>
        <v>0</v>
      </c>
      <c r="AS82" s="87" t="n">
        <f aca="false">IF(AND($V82&gt;AR$6,$V82&lt;=AS$6),+$U82,0)</f>
        <v>0</v>
      </c>
      <c r="AT82" s="87" t="n">
        <f aca="false">IF(AND($V82&gt;AS$6,$V82&lt;=AT$6),+$U82,0)</f>
        <v>0</v>
      </c>
      <c r="AU82" s="87" t="n">
        <f aca="false">IF(AND($V82&gt;AT$6,$V82&lt;=AU$6),+$U82,0)</f>
        <v>0</v>
      </c>
      <c r="AV82" s="87" t="n">
        <f aca="false">IF(AND($V82&gt;AU$6,$V82&lt;=AV$6),+$U82,0)</f>
        <v>0</v>
      </c>
      <c r="AW82" s="87" t="n">
        <f aca="false">IF(AND($V82&gt;AV$6,$V82&lt;=AW$6),+$U82,0)</f>
        <v>0</v>
      </c>
      <c r="AX82" s="87" t="n">
        <f aca="false">IF(AND($V82&gt;AW$6,$V82&lt;=AX$6),+$U82,0)</f>
        <v>0</v>
      </c>
      <c r="AY82" s="87" t="n">
        <f aca="false">IF(AND($V82&gt;AX$6,$V82&lt;=AY$6),+$U82,0)</f>
        <v>0</v>
      </c>
      <c r="AZ82" s="87" t="n">
        <f aca="false">IF(AND($V82&gt;AY$6,$V82&lt;=AZ$6),+$U82,0)</f>
        <v>0</v>
      </c>
      <c r="BA82" s="87" t="n">
        <f aca="false">IF(AND($V82&gt;AZ$6,$V82&lt;=BA$6),+$U82,0)</f>
        <v>0</v>
      </c>
      <c r="BB82" s="87" t="n">
        <f aca="false">IF(AND($V82&gt;BA$6,$V82&lt;=BB$6),+$U82,0)</f>
        <v>0</v>
      </c>
      <c r="BC82" s="87" t="n">
        <f aca="false">IF(AND($V82&gt;BB$6,$V82&lt;=BC$6),+$U82,0)</f>
        <v>0</v>
      </c>
      <c r="BD82" s="87" t="n">
        <f aca="false">IF(AND($V82&gt;BC$6,$V82&lt;=BD$6),+$U82,0)</f>
        <v>0</v>
      </c>
      <c r="BE82" s="87" t="n">
        <f aca="false">IF(AND($V82&gt;BD$6,$V82&lt;=BE$6),+$U82,0)</f>
        <v>0</v>
      </c>
      <c r="BF82" s="87" t="n">
        <f aca="false">IF(AND($V82&gt;BE$6,$V82&lt;=BF$6),+$U82,0)</f>
        <v>0</v>
      </c>
      <c r="BG82" s="87" t="n">
        <f aca="false">IF(AND($V82&gt;BF$6,$V82&lt;=BG$6),+$U82,0)</f>
        <v>0</v>
      </c>
      <c r="BH82" s="87" t="n">
        <f aca="false">IF(AND($V82&gt;BG$6,$V82&lt;=BH$6),+$U82,0)</f>
        <v>0</v>
      </c>
      <c r="BI82" s="87" t="n">
        <f aca="false">IF(AND($V82&gt;BH$6,$V82&lt;=BI$6),+$U82,0)</f>
        <v>0</v>
      </c>
      <c r="BJ82" s="87" t="n">
        <f aca="false">IF(AND($V82&gt;BI$6,$V82&lt;=BJ$6),+$U82,0)</f>
        <v>0</v>
      </c>
      <c r="BK82" s="87" t="n">
        <f aca="false">IF(AND($V82&gt;BJ$6,$V82&lt;=BK$6),+$U82,0)</f>
        <v>0</v>
      </c>
      <c r="BL82" s="87" t="n">
        <f aca="false">IF(AND($V82&gt;BK$6,$V82&lt;=BL$6),+$U82,0)</f>
        <v>0</v>
      </c>
      <c r="BM82" s="87" t="n">
        <f aca="false">IF(AND($V82&gt;BL$6,$V82&lt;=BM$6),+$U82,0)</f>
        <v>0</v>
      </c>
      <c r="BN82" s="87" t="n">
        <f aca="false">IF(AND($V82&gt;BM$6,$V82&lt;=BN$6),+$U82,0)</f>
        <v>0</v>
      </c>
      <c r="BO82" s="87" t="n">
        <f aca="false">IF(AND($V82&gt;BN$6,$V82&lt;=BO$6),+$U82,0)</f>
        <v>0</v>
      </c>
      <c r="BP82" s="87" t="n">
        <f aca="false">IF(AND($V82&gt;BO$6,$V82&lt;=BP$6),+$U82,0)</f>
        <v>0</v>
      </c>
      <c r="BQ82" s="87" t="n">
        <f aca="false">IF(AND($V82&gt;BP$6,$V82&lt;=BQ$6),+$U82,0)</f>
        <v>18.666237</v>
      </c>
      <c r="BR82" s="87" t="n">
        <f aca="false">IF(AND($V82&gt;BQ$6,$V82&lt;=BR$6),+$U82,0)</f>
        <v>0</v>
      </c>
      <c r="BS82" s="87" t="n">
        <f aca="false">IF(AND($V82&gt;BR$6,$V82&lt;=BS$6),+$U82,0)</f>
        <v>0</v>
      </c>
      <c r="BT82" s="87" t="n">
        <f aca="false">IF(AND($V82&gt;BS$6,$V82&lt;=BT$6),+$U82,0)</f>
        <v>0</v>
      </c>
      <c r="BU82" s="87" t="n">
        <f aca="false">IF(AND($V82&gt;BT$6,$V82&lt;=BU$6),+$U82,0)</f>
        <v>0</v>
      </c>
      <c r="BV82" s="87" t="n">
        <f aca="false">IF(AND($V82&gt;BU$6,$V82&lt;=BV$6),+$U82,0)</f>
        <v>0</v>
      </c>
      <c r="BW82" s="87" t="n">
        <f aca="false">IF(AND($V82&gt;BV$6,$V82&lt;=BW$6),+$U82,0)</f>
        <v>0</v>
      </c>
      <c r="BX82" s="87" t="n">
        <f aca="false">IF(AND($V82&gt;BW$6,$V82&lt;=BX$6),+$U82,0)</f>
        <v>0</v>
      </c>
      <c r="BY82" s="87" t="n">
        <f aca="false">IF(AND($V82&gt;BX$6,$V82&lt;=BY$6),+$U82,0)</f>
        <v>0</v>
      </c>
      <c r="BZ82" s="87" t="n">
        <f aca="false">IF(AND($V82&gt;BY$6,$V82&lt;=BZ$6),+$U82,0)</f>
        <v>0</v>
      </c>
      <c r="CA82" s="87" t="n">
        <f aca="false">IF(AND($V82&gt;BZ$6,$V82&lt;=CA$6),+$U82,0)</f>
        <v>0</v>
      </c>
      <c r="CB82" s="87" t="n">
        <f aca="false">IF(AND($V82&gt;CA$6,$V82&lt;=CB$6),+$U82,0)</f>
        <v>0</v>
      </c>
      <c r="CC82" s="87" t="n">
        <f aca="false">IF(AND($V82&gt;CB$6,$V82&lt;=CC$6),+$U82,0)</f>
        <v>0</v>
      </c>
      <c r="CD82" s="87" t="n">
        <f aca="false">IF(AND($V82&gt;CC$6,$V82&lt;=CD$6),+$U82,0)</f>
        <v>0</v>
      </c>
      <c r="CE82" s="87" t="n">
        <f aca="false">IF(AND($V82&gt;CD$6,$V82&lt;=CE$6),+$U82,0)</f>
        <v>0</v>
      </c>
      <c r="CF82" s="87" t="n">
        <f aca="false">IF(AND($V82&gt;CE$6,$V82&lt;=CF$6),+$U82,0)</f>
        <v>0</v>
      </c>
      <c r="CG82" s="87" t="n">
        <f aca="false">IF(AND($V82&gt;CF$6,$V82&lt;=CG$6),+$U82,0)</f>
        <v>0</v>
      </c>
      <c r="CH82" s="87" t="n">
        <f aca="false">IF(AND($V82&gt;CG$6,$V82&lt;=CH$6),+$U82,0)</f>
        <v>0</v>
      </c>
      <c r="CI82" s="87" t="n">
        <f aca="false">IF(AND($V82&gt;CH$6,$V82&lt;=CI$6),+$U82,0)</f>
        <v>0</v>
      </c>
      <c r="CJ82" s="87" t="n">
        <f aca="false">IF(AND($V82&gt;CI$6,$V82&lt;=CJ$6),+$U82,0)</f>
        <v>0</v>
      </c>
      <c r="CK82" s="87" t="n">
        <f aca="false">IF(AND($V82&gt;CJ$6,$V82&lt;=CK$6),+$U82,0)</f>
        <v>0</v>
      </c>
      <c r="CL82" s="87" t="n">
        <f aca="false">IF(AND($V82&gt;CK$6,$V82&lt;=CL$6),+$U82,0)</f>
        <v>0</v>
      </c>
      <c r="CM82" s="87" t="n">
        <f aca="false">IF(AND($V82&gt;CL$6,$V82&lt;=CM$6),+$U82,0)</f>
        <v>0</v>
      </c>
      <c r="CN82" s="87" t="n">
        <f aca="false">IF(AND($V82&gt;CM$6,$V82&lt;=CN$6),+$U82,0)</f>
        <v>0</v>
      </c>
      <c r="CO82" s="87" t="n">
        <f aca="false">IF(AND($V82&gt;CN$6,$V82&lt;=CO$6),+$U82,0)</f>
        <v>0</v>
      </c>
      <c r="CP82" s="87" t="n">
        <f aca="false">IF(AND($V82&gt;CO$6,$V82&lt;=CP$6),+$U82,0)</f>
        <v>0</v>
      </c>
      <c r="CQ82" s="87" t="n">
        <f aca="false">IF(AND($V82&gt;CP$6,$V82&lt;=CQ$6),+$U82,0)</f>
        <v>0</v>
      </c>
      <c r="CR82" s="87" t="n">
        <f aca="false">IF(AND($V82&gt;CQ$6,$V82&lt;=CR$6),+$U82,0)</f>
        <v>0</v>
      </c>
      <c r="CS82" s="87" t="n">
        <f aca="false">IF(AND($V82&gt;CR$6,$V82&lt;=CS$6),+$U82,0)</f>
        <v>0</v>
      </c>
      <c r="CT82" s="87" t="n">
        <f aca="false">IF(AND($V82&gt;CS$6,$V82&lt;=CT$6),+$U82,0)</f>
        <v>0</v>
      </c>
      <c r="CU82" s="87" t="n">
        <f aca="false">IF(AND($V82&gt;CT$6,$V82&lt;=CU$6),+$U82,0)</f>
        <v>0</v>
      </c>
      <c r="CV82" s="87" t="n">
        <f aca="false">IF(AND($V82&gt;CU$6,$V82&lt;=CV$6),+$U82,0)</f>
        <v>0</v>
      </c>
      <c r="CW82" s="87" t="n">
        <f aca="false">IF(AND($V82&gt;CV$6,$V82&lt;=CW$6),+$U82,0)</f>
        <v>0</v>
      </c>
      <c r="CX82" s="87" t="n">
        <f aca="false">IF(AND($V82&gt;CW$6,$V82&lt;=CX$6),+$U82,0)</f>
        <v>0</v>
      </c>
      <c r="CY82" s="87" t="n">
        <f aca="false">IF(AND($V82&gt;CX$6,$V82&lt;=CY$6),+$U82,0)</f>
        <v>0</v>
      </c>
      <c r="CZ82" s="87" t="n">
        <f aca="false">IF(AND($V82&gt;CY$6,$V82&lt;=CZ$6),+$U82,0)</f>
        <v>0</v>
      </c>
      <c r="DA82" s="87" t="n">
        <f aca="false">IF(AND($V82&gt;CZ$6,$V82&lt;=DA$6),+$U82,0)</f>
        <v>0</v>
      </c>
      <c r="DB82" s="87" t="n">
        <f aca="false">IF(AND($V82&gt;DA$6,$V82&lt;=DB$6),+$U82,0)</f>
        <v>0</v>
      </c>
      <c r="DC82" s="87" t="n">
        <f aca="false">IF(AND($V82&gt;DB$6,$V82&lt;=DC$6),+$U82,0)</f>
        <v>0</v>
      </c>
      <c r="DD82" s="87" t="n">
        <f aca="false">IF(AND($V82&gt;DC$6,$V82&lt;=DD$6),+$U82,0)</f>
        <v>0</v>
      </c>
      <c r="DE82" s="87" t="n">
        <f aca="false">IF(AND($V82&gt;DD$6,$V82&lt;=DE$6),+$U82,0)</f>
        <v>0</v>
      </c>
      <c r="DF82" s="87" t="n">
        <f aca="false">IF(AND($V82&gt;DE$6,$V82&lt;=DF$6),+$U82,0)</f>
        <v>0</v>
      </c>
      <c r="DG82" s="87" t="n">
        <f aca="false">IF(AND($V82&gt;DF$6,$V82&lt;=DG$6),+$U82,0)</f>
        <v>0</v>
      </c>
      <c r="DH82" s="87" t="n">
        <f aca="false">IF(AND($V82&gt;DG$6,$V82&lt;=DH$6),+$U82,0)</f>
        <v>0</v>
      </c>
      <c r="DI82" s="87" t="n">
        <f aca="false">IF(AND($V82&gt;DH$6,$V82&lt;=DI$6),+$U82,0)</f>
        <v>0</v>
      </c>
      <c r="DJ82" s="87" t="n">
        <f aca="false">IF(AND($V82&gt;DI$6,$V82&lt;=DJ$6),+$U82,0)</f>
        <v>0</v>
      </c>
      <c r="DK82" s="87" t="n">
        <f aca="false">IF(AND($V82&gt;DJ$6,$V82&lt;=DK$6),+$U82,0)</f>
        <v>0</v>
      </c>
      <c r="DL82" s="87" t="n">
        <f aca="false">IF(AND($V82&gt;DK$6,$V82&lt;=DL$6),+$U82,0)</f>
        <v>0</v>
      </c>
      <c r="DM82" s="87" t="n">
        <f aca="false">IF(AND($V82&gt;DL$6,$V82&lt;=DM$6),+$U82,0)</f>
        <v>0</v>
      </c>
      <c r="DN82" s="87" t="n">
        <f aca="false">IF(AND($V82&gt;DM$6,$V82&lt;=DN$6),+$U82,0)</f>
        <v>0</v>
      </c>
      <c r="DO82" s="87" t="n">
        <f aca="false">IF(AND($V82&gt;DN$6,$V82&lt;=DO$6),+$U82,0)</f>
        <v>0</v>
      </c>
      <c r="DP82" s="87" t="n">
        <f aca="false">IF(AND($V82&gt;DO$6,$V82&lt;=DP$6),+$U82,0)</f>
        <v>0</v>
      </c>
      <c r="DQ82" s="87" t="n">
        <f aca="false">IF(AND($V82&gt;DP$6,$V82&lt;=DQ$6),+$U82,0)</f>
        <v>0</v>
      </c>
      <c r="DR82" s="87" t="n">
        <f aca="false">IF(AND($V82&gt;DQ$6,$V82&lt;=DR$6),+$U82,0)</f>
        <v>0</v>
      </c>
      <c r="DS82" s="87" t="n">
        <f aca="false">IF(AND($V82&gt;DR$6,$V82&lt;=DS$6),+$U82,0)</f>
        <v>0</v>
      </c>
      <c r="DT82" s="87" t="n">
        <f aca="false">IF(AND($V82&gt;DS$6,$V82&lt;=DT$6),+$U82,0)</f>
        <v>0</v>
      </c>
      <c r="DU82" s="87" t="n">
        <f aca="false">IF(AND($V82&gt;DT$6,$V82&lt;=DU$6),+$U82,0)</f>
        <v>0</v>
      </c>
      <c r="DV82" s="87" t="n">
        <f aca="false">IF(AND($V82&gt;DU$6,$V82&lt;=DV$6),+$U82,0)</f>
        <v>0</v>
      </c>
      <c r="DW82" s="87" t="n">
        <f aca="false">IF(AND($V82&gt;DV$6,$V82&lt;=DW$6),+$U82,0)</f>
        <v>0</v>
      </c>
      <c r="DX82" s="87" t="n">
        <f aca="false">IF(AND($V82&gt;DW$6,$V82&lt;=DX$6),+$U82,0)</f>
        <v>0</v>
      </c>
      <c r="DY82" s="87" t="n">
        <f aca="false">IF(AND($V82&gt;DX$6,$V82&lt;=DY$6),+$U82,0)</f>
        <v>0</v>
      </c>
      <c r="DZ82" s="87" t="n">
        <f aca="false">IF(AND($V82&gt;DY$6,$V82&lt;=DZ$6),+$U82,0)</f>
        <v>0</v>
      </c>
      <c r="EA82" s="87" t="n">
        <f aca="false">IF(AND($V82&gt;DZ$6,$V82&lt;=EA$6),+$U82,0)</f>
        <v>0</v>
      </c>
      <c r="EB82" s="87" t="n">
        <f aca="false">IF(AND($V82&gt;EA$6,$V82&lt;=EB$6),+$U82,0)</f>
        <v>0</v>
      </c>
      <c r="EC82" s="87" t="n">
        <f aca="false">IF(AND($V82&gt;EB$6,$V82&lt;=EC$6),+$U82,0)</f>
        <v>0</v>
      </c>
      <c r="ED82" s="87" t="n">
        <f aca="false">IF(AND($V82&gt;EC$6,$V82&lt;=ED$6),+$U82,0)</f>
        <v>0</v>
      </c>
      <c r="EE82" s="87" t="n">
        <f aca="false">IF(AND($V82&gt;ED$6,$V82&lt;=EE$6),+$U82,0)</f>
        <v>0</v>
      </c>
      <c r="EF82" s="87" t="n">
        <f aca="false">IF(AND($V82&gt;EE$6,$V82&lt;=EF$6),+$U82,0)</f>
        <v>0</v>
      </c>
      <c r="EG82" s="87" t="n">
        <f aca="false">IF(AND($V82&gt;EF$6,$V82&lt;=EG$6),+$U82,0)</f>
        <v>0</v>
      </c>
      <c r="EH82" s="87" t="n">
        <f aca="false">IF(AND($V82&gt;EG$6,$V82&lt;=EH$6),+$U82,0)</f>
        <v>0</v>
      </c>
      <c r="EI82" s="87" t="n">
        <f aca="false">IF(AND($V82&gt;EH$6,$V82&lt;=EI$6),+$U82,0)</f>
        <v>0</v>
      </c>
      <c r="EJ82" s="87" t="n">
        <f aca="false">IF(AND($V82&gt;EI$6,$V82&lt;=EJ$6),+$U82,0)</f>
        <v>0</v>
      </c>
      <c r="EK82" s="87" t="n">
        <f aca="false">IF(AND($V82&gt;EJ$6,$V82&lt;=EK$6),+$U82,0)</f>
        <v>0</v>
      </c>
      <c r="EL82" s="87" t="n">
        <f aca="false">IF(AND($V82&gt;EK$6,$V82&lt;=EL$6),+$U82,0)</f>
        <v>0</v>
      </c>
      <c r="EM82" s="87" t="n">
        <f aca="false">IF(AND($V82&gt;EL$6,$V82&lt;=EN$6),+$U82,0)</f>
        <v>0</v>
      </c>
      <c r="EO82" s="65" t="n">
        <f aca="false">SUM($AI82:$EN82)</f>
        <v>18.666237</v>
      </c>
      <c r="EP82" s="65" t="n">
        <f aca="false">+EO82-U82</f>
        <v>0</v>
      </c>
    </row>
    <row r="83" customFormat="false" ht="12.75" hidden="false" customHeight="false" outlineLevel="0" collapsed="false">
      <c r="A83" s="205" t="n">
        <v>5</v>
      </c>
      <c r="B83" s="101" t="s">
        <v>444</v>
      </c>
      <c r="C83" s="97" t="s">
        <v>256</v>
      </c>
      <c r="D83" s="186" t="s">
        <v>280</v>
      </c>
      <c r="E83" s="37" t="s">
        <v>548</v>
      </c>
      <c r="F83" s="99" t="n">
        <v>37134</v>
      </c>
      <c r="G83" s="37"/>
      <c r="H83" s="37"/>
      <c r="I83" s="100" t="s">
        <v>145</v>
      </c>
      <c r="J83" s="37" t="s">
        <v>553</v>
      </c>
      <c r="L83" s="39" t="s">
        <v>551</v>
      </c>
      <c r="M83" s="39" t="s">
        <v>495</v>
      </c>
      <c r="O83" s="35"/>
      <c r="P83" s="127"/>
      <c r="Q83" s="127"/>
      <c r="R83" s="127"/>
      <c r="S83" s="218" t="n">
        <f aca="false">0.01+0.2769+6.249668-1.019216+12</f>
        <v>17.517352</v>
      </c>
      <c r="T83" s="127" t="s">
        <v>323</v>
      </c>
      <c r="U83" s="55" t="n">
        <f aca="false">IF($T83="USD",+$S83,VLOOKUP($T83,$T$1:$U$5,2)*$S83)</f>
        <v>25.85753846072</v>
      </c>
      <c r="V83" s="102" t="n">
        <v>37529</v>
      </c>
      <c r="Z83" s="164" t="n">
        <v>36161</v>
      </c>
      <c r="AA83" s="219" t="e">
        <f aca="false">SUM(#REF!)</f>
        <v>#REF!</v>
      </c>
      <c r="AB83" s="174"/>
      <c r="AC83" s="174" t="n">
        <v>0</v>
      </c>
      <c r="AD83" s="211" t="e">
        <f aca="false">+AC83+AB83*#REF!+AA83*#REF!</f>
        <v>#REF!</v>
      </c>
      <c r="AE83" s="211"/>
      <c r="AI83" s="87" t="n">
        <f aca="false">IF($V83&gt;AH$6,IF($V83&lt;=AI$6,$U83,0),0)</f>
        <v>0</v>
      </c>
      <c r="AJ83" s="87" t="n">
        <f aca="false">IF(AND($V83&gt;AI$6,$V83&lt;=AJ$6),+$U83,0)</f>
        <v>0</v>
      </c>
      <c r="AK83" s="87" t="n">
        <f aca="false">IF(AND($V83&gt;AJ$6,$V83&lt;=AK$6),+$U83,0)</f>
        <v>0</v>
      </c>
      <c r="AL83" s="87" t="n">
        <f aca="false">IF(AND($V83&gt;AK$6,$V83&lt;=AL$6),+$U83,0)</f>
        <v>25.85753846072</v>
      </c>
      <c r="AM83" s="87" t="n">
        <f aca="false">IF(AND($V83&gt;AL$6,$V83&lt;=AM$6),+$U83,0)</f>
        <v>0</v>
      </c>
      <c r="AN83" s="87" t="n">
        <f aca="false">IF(AND($V83&gt;AM$6,$V83&lt;=AN$6),+$U83,0)</f>
        <v>0</v>
      </c>
      <c r="AO83" s="87" t="n">
        <f aca="false">IF(AND($V83&gt;AN$6,$V83&lt;=AO$6),+$U83,0)</f>
        <v>0</v>
      </c>
      <c r="AP83" s="87" t="n">
        <f aca="false">IF(AND($V83&gt;AO$6,$V83&lt;=AP$6),+$U83,0)</f>
        <v>0</v>
      </c>
      <c r="AQ83" s="87" t="n">
        <f aca="false">IF(AND($V83&gt;AP$6,$V83&lt;=AQ$6),+$U83,0)</f>
        <v>0</v>
      </c>
      <c r="AR83" s="87" t="n">
        <f aca="false">IF(AND($V83&gt;AQ$6,$V83&lt;=AR$6),+$U83,0)</f>
        <v>0</v>
      </c>
      <c r="AS83" s="87" t="n">
        <f aca="false">IF(AND($V83&gt;AR$6,$V83&lt;=AS$6),+$U83,0)</f>
        <v>0</v>
      </c>
      <c r="AT83" s="87" t="n">
        <f aca="false">IF(AND($V83&gt;AS$6,$V83&lt;=AT$6),+$U83,0)</f>
        <v>0</v>
      </c>
      <c r="AU83" s="87" t="n">
        <f aca="false">IF(AND($V83&gt;AT$6,$V83&lt;=AU$6),+$U83,0)</f>
        <v>0</v>
      </c>
      <c r="AV83" s="87" t="n">
        <f aca="false">IF(AND($V83&gt;AU$6,$V83&lt;=AV$6),+$U83,0)</f>
        <v>0</v>
      </c>
      <c r="AW83" s="87" t="n">
        <f aca="false">IF(AND($V83&gt;AV$6,$V83&lt;=AW$6),+$U83,0)</f>
        <v>0</v>
      </c>
      <c r="AX83" s="87" t="n">
        <f aca="false">IF(AND($V83&gt;AW$6,$V83&lt;=AX$6),+$U83,0)</f>
        <v>0</v>
      </c>
      <c r="AY83" s="87" t="n">
        <f aca="false">IF(AND($V83&gt;AX$6,$V83&lt;=AY$6),+$U83,0)</f>
        <v>0</v>
      </c>
      <c r="AZ83" s="87" t="n">
        <f aca="false">IF(AND($V83&gt;AY$6,$V83&lt;=AZ$6),+$U83,0)</f>
        <v>0</v>
      </c>
      <c r="BA83" s="87" t="n">
        <f aca="false">IF(AND($V83&gt;AZ$6,$V83&lt;=BA$6),+$U83,0)</f>
        <v>0</v>
      </c>
      <c r="BB83" s="87" t="n">
        <f aca="false">IF(AND($V83&gt;BA$6,$V83&lt;=BB$6),+$U83,0)</f>
        <v>0</v>
      </c>
      <c r="BC83" s="87" t="n">
        <f aca="false">IF(AND($V83&gt;BB$6,$V83&lt;=BC$6),+$U83,0)</f>
        <v>0</v>
      </c>
      <c r="BD83" s="87" t="n">
        <f aca="false">IF(AND($V83&gt;BC$6,$V83&lt;=BD$6),+$U83,0)</f>
        <v>0</v>
      </c>
      <c r="BE83" s="87" t="n">
        <f aca="false">IF(AND($V83&gt;BD$6,$V83&lt;=BE$6),+$U83,0)</f>
        <v>0</v>
      </c>
      <c r="BF83" s="87" t="n">
        <f aca="false">IF(AND($V83&gt;BE$6,$V83&lt;=BF$6),+$U83,0)</f>
        <v>0</v>
      </c>
      <c r="BG83" s="87" t="n">
        <f aca="false">IF(AND($V83&gt;BF$6,$V83&lt;=BG$6),+$U83,0)</f>
        <v>0</v>
      </c>
      <c r="BH83" s="87" t="n">
        <f aca="false">IF(AND($V83&gt;BG$6,$V83&lt;=BH$6),+$U83,0)</f>
        <v>0</v>
      </c>
      <c r="BI83" s="87" t="n">
        <f aca="false">IF(AND($V83&gt;BH$6,$V83&lt;=BI$6),+$U83,0)</f>
        <v>0</v>
      </c>
      <c r="BJ83" s="87" t="n">
        <f aca="false">IF(AND($V83&gt;BI$6,$V83&lt;=BJ$6),+$U83,0)</f>
        <v>0</v>
      </c>
      <c r="BK83" s="87" t="n">
        <f aca="false">IF(AND($V83&gt;BJ$6,$V83&lt;=BK$6),+$U83,0)</f>
        <v>0</v>
      </c>
      <c r="BL83" s="87" t="n">
        <f aca="false">IF(AND($V83&gt;BK$6,$V83&lt;=BL$6),+$U83,0)</f>
        <v>0</v>
      </c>
      <c r="BM83" s="87" t="n">
        <f aca="false">IF(AND($V83&gt;BL$6,$V83&lt;=BM$6),+$U83,0)</f>
        <v>0</v>
      </c>
      <c r="BN83" s="87" t="n">
        <f aca="false">IF(AND($V83&gt;BM$6,$V83&lt;=BN$6),+$U83,0)</f>
        <v>0</v>
      </c>
      <c r="BO83" s="87" t="n">
        <f aca="false">IF(AND($V83&gt;BN$6,$V83&lt;=BO$6),+$U83,0)</f>
        <v>0</v>
      </c>
      <c r="BP83" s="87" t="n">
        <f aca="false">IF(AND($V83&gt;BO$6,$V83&lt;=BP$6),+$U83,0)</f>
        <v>0</v>
      </c>
      <c r="BQ83" s="87" t="n">
        <f aca="false">IF(AND($V83&gt;BP$6,$V83&lt;=BQ$6),+$U83,0)</f>
        <v>0</v>
      </c>
      <c r="BR83" s="87" t="n">
        <f aca="false">IF(AND($V83&gt;BQ$6,$V83&lt;=BR$6),+$U83,0)</f>
        <v>0</v>
      </c>
      <c r="BS83" s="87" t="n">
        <f aca="false">IF(AND($V83&gt;BR$6,$V83&lt;=BS$6),+$U83,0)</f>
        <v>0</v>
      </c>
      <c r="BT83" s="87" t="n">
        <f aca="false">IF(AND($V83&gt;BS$6,$V83&lt;=BT$6),+$U83,0)</f>
        <v>0</v>
      </c>
      <c r="BU83" s="87" t="n">
        <f aca="false">IF(AND($V83&gt;BT$6,$V83&lt;=BU$6),+$U83,0)</f>
        <v>0</v>
      </c>
      <c r="BV83" s="87" t="n">
        <f aca="false">IF(AND($V83&gt;BU$6,$V83&lt;=BV$6),+$U83,0)</f>
        <v>0</v>
      </c>
      <c r="BW83" s="87" t="n">
        <f aca="false">IF(AND($V83&gt;BV$6,$V83&lt;=BW$6),+$U83,0)</f>
        <v>0</v>
      </c>
      <c r="BX83" s="87" t="n">
        <f aca="false">IF(AND($V83&gt;BW$6,$V83&lt;=BX$6),+$U83,0)</f>
        <v>0</v>
      </c>
      <c r="BY83" s="87" t="n">
        <f aca="false">IF(AND($V83&gt;BX$6,$V83&lt;=BY$6),+$U83,0)</f>
        <v>0</v>
      </c>
      <c r="BZ83" s="87" t="n">
        <f aca="false">IF(AND($V83&gt;BY$6,$V83&lt;=BZ$6),+$U83,0)</f>
        <v>0</v>
      </c>
      <c r="CA83" s="87" t="n">
        <f aca="false">IF(AND($V83&gt;BZ$6,$V83&lt;=CA$6),+$U83,0)</f>
        <v>0</v>
      </c>
      <c r="CB83" s="87" t="n">
        <f aca="false">IF(AND($V83&gt;CA$6,$V83&lt;=CB$6),+$U83,0)</f>
        <v>0</v>
      </c>
      <c r="CC83" s="87" t="n">
        <f aca="false">IF(AND($V83&gt;CB$6,$V83&lt;=CC$6),+$U83,0)</f>
        <v>0</v>
      </c>
      <c r="CD83" s="87" t="n">
        <f aca="false">IF(AND($V83&gt;CC$6,$V83&lt;=CD$6),+$U83,0)</f>
        <v>0</v>
      </c>
      <c r="CE83" s="87" t="n">
        <f aca="false">IF(AND($V83&gt;CD$6,$V83&lt;=CE$6),+$U83,0)</f>
        <v>0</v>
      </c>
      <c r="CF83" s="87" t="n">
        <f aca="false">IF(AND($V83&gt;CE$6,$V83&lt;=CF$6),+$U83,0)</f>
        <v>0</v>
      </c>
      <c r="CG83" s="87" t="n">
        <f aca="false">IF(AND($V83&gt;CF$6,$V83&lt;=CG$6),+$U83,0)</f>
        <v>0</v>
      </c>
      <c r="CH83" s="87" t="n">
        <f aca="false">IF(AND($V83&gt;CG$6,$V83&lt;=CH$6),+$U83,0)</f>
        <v>0</v>
      </c>
      <c r="CI83" s="87" t="n">
        <f aca="false">IF(AND($V83&gt;CH$6,$V83&lt;=CI$6),+$U83,0)</f>
        <v>0</v>
      </c>
      <c r="CJ83" s="87" t="n">
        <f aca="false">IF(AND($V83&gt;CI$6,$V83&lt;=CJ$6),+$U83,0)</f>
        <v>0</v>
      </c>
      <c r="CK83" s="87" t="n">
        <f aca="false">IF(AND($V83&gt;CJ$6,$V83&lt;=CK$6),+$U83,0)</f>
        <v>0</v>
      </c>
      <c r="CL83" s="87" t="n">
        <f aca="false">IF(AND($V83&gt;CK$6,$V83&lt;=CL$6),+$U83,0)</f>
        <v>0</v>
      </c>
      <c r="CM83" s="87" t="n">
        <f aca="false">IF(AND($V83&gt;CL$6,$V83&lt;=CM$6),+$U83,0)</f>
        <v>0</v>
      </c>
      <c r="CN83" s="87" t="n">
        <f aca="false">IF(AND($V83&gt;CM$6,$V83&lt;=CN$6),+$U83,0)</f>
        <v>0</v>
      </c>
      <c r="CO83" s="87" t="n">
        <f aca="false">IF(AND($V83&gt;CN$6,$V83&lt;=CO$6),+$U83,0)</f>
        <v>0</v>
      </c>
      <c r="CP83" s="87" t="n">
        <f aca="false">IF(AND($V83&gt;CO$6,$V83&lt;=CP$6),+$U83,0)</f>
        <v>0</v>
      </c>
      <c r="CQ83" s="87" t="n">
        <f aca="false">IF(AND($V83&gt;CP$6,$V83&lt;=CQ$6),+$U83,0)</f>
        <v>0</v>
      </c>
      <c r="CR83" s="87" t="n">
        <f aca="false">IF(AND($V83&gt;CQ$6,$V83&lt;=CR$6),+$U83,0)</f>
        <v>0</v>
      </c>
      <c r="CS83" s="87" t="n">
        <f aca="false">IF(AND($V83&gt;CR$6,$V83&lt;=CS$6),+$U83,0)</f>
        <v>0</v>
      </c>
      <c r="CT83" s="87" t="n">
        <f aca="false">IF(AND($V83&gt;CS$6,$V83&lt;=CT$6),+$U83,0)</f>
        <v>0</v>
      </c>
      <c r="CU83" s="87" t="n">
        <f aca="false">IF(AND($V83&gt;CT$6,$V83&lt;=CU$6),+$U83,0)</f>
        <v>0</v>
      </c>
      <c r="CV83" s="87" t="n">
        <f aca="false">IF(AND($V83&gt;CU$6,$V83&lt;=CV$6),+$U83,0)</f>
        <v>0</v>
      </c>
      <c r="CW83" s="87" t="n">
        <f aca="false">IF(AND($V83&gt;CV$6,$V83&lt;=CW$6),+$U83,0)</f>
        <v>0</v>
      </c>
      <c r="CX83" s="87" t="n">
        <f aca="false">IF(AND($V83&gt;CW$6,$V83&lt;=CX$6),+$U83,0)</f>
        <v>0</v>
      </c>
      <c r="CY83" s="87" t="n">
        <f aca="false">IF(AND($V83&gt;CX$6,$V83&lt;=CY$6),+$U83,0)</f>
        <v>0</v>
      </c>
      <c r="CZ83" s="87" t="n">
        <f aca="false">IF(AND($V83&gt;CY$6,$V83&lt;=CZ$6),+$U83,0)</f>
        <v>0</v>
      </c>
      <c r="DA83" s="87" t="n">
        <f aca="false">IF(AND($V83&gt;CZ$6,$V83&lt;=DA$6),+$U83,0)</f>
        <v>0</v>
      </c>
      <c r="DB83" s="87" t="n">
        <f aca="false">IF(AND($V83&gt;DA$6,$V83&lt;=DB$6),+$U83,0)</f>
        <v>0</v>
      </c>
      <c r="DC83" s="87" t="n">
        <f aca="false">IF(AND($V83&gt;DB$6,$V83&lt;=DC$6),+$U83,0)</f>
        <v>0</v>
      </c>
      <c r="DD83" s="87" t="n">
        <f aca="false">IF(AND($V83&gt;DC$6,$V83&lt;=DD$6),+$U83,0)</f>
        <v>0</v>
      </c>
      <c r="DE83" s="87" t="n">
        <f aca="false">IF(AND($V83&gt;DD$6,$V83&lt;=DE$6),+$U83,0)</f>
        <v>0</v>
      </c>
      <c r="DF83" s="87" t="n">
        <f aca="false">IF(AND($V83&gt;DE$6,$V83&lt;=DF$6),+$U83,0)</f>
        <v>0</v>
      </c>
      <c r="DG83" s="87" t="n">
        <f aca="false">IF(AND($V83&gt;DF$6,$V83&lt;=DG$6),+$U83,0)</f>
        <v>0</v>
      </c>
      <c r="DH83" s="87" t="n">
        <f aca="false">IF(AND($V83&gt;DG$6,$V83&lt;=DH$6),+$U83,0)</f>
        <v>0</v>
      </c>
      <c r="DI83" s="87" t="n">
        <f aca="false">IF(AND($V83&gt;DH$6,$V83&lt;=DI$6),+$U83,0)</f>
        <v>0</v>
      </c>
      <c r="DJ83" s="87" t="n">
        <f aca="false">IF(AND($V83&gt;DI$6,$V83&lt;=DJ$6),+$U83,0)</f>
        <v>0</v>
      </c>
      <c r="DK83" s="87" t="n">
        <f aca="false">IF(AND($V83&gt;DJ$6,$V83&lt;=DK$6),+$U83,0)</f>
        <v>0</v>
      </c>
      <c r="DL83" s="87" t="n">
        <f aca="false">IF(AND($V83&gt;DK$6,$V83&lt;=DL$6),+$U83,0)</f>
        <v>0</v>
      </c>
      <c r="DM83" s="87" t="n">
        <f aca="false">IF(AND($V83&gt;DL$6,$V83&lt;=DM$6),+$U83,0)</f>
        <v>0</v>
      </c>
      <c r="DN83" s="87" t="n">
        <f aca="false">IF(AND($V83&gt;DM$6,$V83&lt;=DN$6),+$U83,0)</f>
        <v>0</v>
      </c>
      <c r="DO83" s="87" t="n">
        <f aca="false">IF(AND($V83&gt;DN$6,$V83&lt;=DO$6),+$U83,0)</f>
        <v>0</v>
      </c>
      <c r="DP83" s="87" t="n">
        <f aca="false">IF(AND($V83&gt;DO$6,$V83&lt;=DP$6),+$U83,0)</f>
        <v>0</v>
      </c>
      <c r="DQ83" s="87" t="n">
        <f aca="false">IF(AND($V83&gt;DP$6,$V83&lt;=DQ$6),+$U83,0)</f>
        <v>0</v>
      </c>
      <c r="DR83" s="87" t="n">
        <f aca="false">IF(AND($V83&gt;DQ$6,$V83&lt;=DR$6),+$U83,0)</f>
        <v>0</v>
      </c>
      <c r="DS83" s="87" t="n">
        <f aca="false">IF(AND($V83&gt;DR$6,$V83&lt;=DS$6),+$U83,0)</f>
        <v>0</v>
      </c>
      <c r="DT83" s="87" t="n">
        <f aca="false">IF(AND($V83&gt;DS$6,$V83&lt;=DT$6),+$U83,0)</f>
        <v>0</v>
      </c>
      <c r="DU83" s="87" t="n">
        <f aca="false">IF(AND($V83&gt;DT$6,$V83&lt;=DU$6),+$U83,0)</f>
        <v>0</v>
      </c>
      <c r="DV83" s="87" t="n">
        <f aca="false">IF(AND($V83&gt;DU$6,$V83&lt;=DV$6),+$U83,0)</f>
        <v>0</v>
      </c>
      <c r="DW83" s="87" t="n">
        <f aca="false">IF(AND($V83&gt;DV$6,$V83&lt;=DW$6),+$U83,0)</f>
        <v>0</v>
      </c>
      <c r="DX83" s="87" t="n">
        <f aca="false">IF(AND($V83&gt;DW$6,$V83&lt;=DX$6),+$U83,0)</f>
        <v>0</v>
      </c>
      <c r="DY83" s="87" t="n">
        <f aca="false">IF(AND($V83&gt;DX$6,$V83&lt;=DY$6),+$U83,0)</f>
        <v>0</v>
      </c>
      <c r="DZ83" s="87" t="n">
        <f aca="false">IF(AND($V83&gt;DY$6,$V83&lt;=DZ$6),+$U83,0)</f>
        <v>0</v>
      </c>
      <c r="EA83" s="87" t="n">
        <f aca="false">IF(AND($V83&gt;DZ$6,$V83&lt;=EA$6),+$U83,0)</f>
        <v>0</v>
      </c>
      <c r="EB83" s="87" t="n">
        <f aca="false">IF(AND($V83&gt;EA$6,$V83&lt;=EB$6),+$U83,0)</f>
        <v>0</v>
      </c>
      <c r="EC83" s="87" t="n">
        <f aca="false">IF(AND($V83&gt;EB$6,$V83&lt;=EC$6),+$U83,0)</f>
        <v>0</v>
      </c>
      <c r="ED83" s="87" t="n">
        <f aca="false">IF(AND($V83&gt;EC$6,$V83&lt;=ED$6),+$U83,0)</f>
        <v>0</v>
      </c>
      <c r="EE83" s="87" t="n">
        <f aca="false">IF(AND($V83&gt;ED$6,$V83&lt;=EE$6),+$U83,0)</f>
        <v>0</v>
      </c>
      <c r="EF83" s="87" t="n">
        <f aca="false">IF(AND($V83&gt;EE$6,$V83&lt;=EF$6),+$U83,0)</f>
        <v>0</v>
      </c>
      <c r="EG83" s="87" t="n">
        <f aca="false">IF(AND($V83&gt;EF$6,$V83&lt;=EG$6),+$U83,0)</f>
        <v>0</v>
      </c>
      <c r="EH83" s="87" t="n">
        <f aca="false">IF(AND($V83&gt;EG$6,$V83&lt;=EH$6),+$U83,0)</f>
        <v>0</v>
      </c>
      <c r="EI83" s="87" t="n">
        <f aca="false">IF(AND($V83&gt;EH$6,$V83&lt;=EI$6),+$U83,0)</f>
        <v>0</v>
      </c>
      <c r="EJ83" s="87" t="n">
        <f aca="false">IF(AND($V83&gt;EI$6,$V83&lt;=EJ$6),+$U83,0)</f>
        <v>0</v>
      </c>
      <c r="EK83" s="87" t="n">
        <f aca="false">IF(AND($V83&gt;EJ$6,$V83&lt;=EK$6),+$U83,0)</f>
        <v>0</v>
      </c>
      <c r="EL83" s="87" t="n">
        <f aca="false">IF(AND($V83&gt;EK$6,$V83&lt;=EL$6),+$U83,0)</f>
        <v>0</v>
      </c>
      <c r="EM83" s="87" t="n">
        <f aca="false">IF(AND($V83&gt;EL$6,$V83&lt;=EN$6),+$U83,0)</f>
        <v>0</v>
      </c>
      <c r="EO83" s="65" t="n">
        <f aca="false">SUM($AI83:$EN83)</f>
        <v>25.85753846072</v>
      </c>
      <c r="EP83" s="65" t="n">
        <f aca="false">+EO83-U83</f>
        <v>0</v>
      </c>
    </row>
    <row r="84" customFormat="false" ht="12.75" hidden="false" customHeight="false" outlineLevel="0" collapsed="false">
      <c r="A84" s="205" t="n">
        <v>5</v>
      </c>
      <c r="B84" s="101" t="s">
        <v>444</v>
      </c>
      <c r="C84" s="97" t="s">
        <v>256</v>
      </c>
      <c r="D84" s="186" t="s">
        <v>280</v>
      </c>
      <c r="E84" s="37" t="s">
        <v>548</v>
      </c>
      <c r="F84" s="99" t="n">
        <v>37134</v>
      </c>
      <c r="G84" s="37"/>
      <c r="H84" s="37"/>
      <c r="I84" s="100" t="s">
        <v>145</v>
      </c>
      <c r="J84" s="37" t="s">
        <v>554</v>
      </c>
      <c r="L84" s="39" t="s">
        <v>551</v>
      </c>
      <c r="M84" s="39" t="s">
        <v>495</v>
      </c>
      <c r="O84" s="35"/>
      <c r="P84" s="127"/>
      <c r="Q84" s="127"/>
      <c r="R84" s="127"/>
      <c r="S84" s="218" t="n">
        <v>29.32</v>
      </c>
      <c r="T84" s="127" t="s">
        <v>323</v>
      </c>
      <c r="U84" s="55" t="n">
        <f aca="false">IF($T84="USD",+$S84,VLOOKUP($T84,$T$1:$U$5,2)*$S84)</f>
        <v>43.2795452</v>
      </c>
      <c r="V84" s="102" t="n">
        <v>37529</v>
      </c>
      <c r="Z84" s="164" t="n">
        <v>36161</v>
      </c>
      <c r="AA84" s="219" t="e">
        <f aca="false">SUM(#REF!)</f>
        <v>#REF!</v>
      </c>
      <c r="AB84" s="174"/>
      <c r="AC84" s="174" t="n">
        <v>0</v>
      </c>
      <c r="AD84" s="211" t="e">
        <f aca="false">+AC84+AB84*#REF!+AA84*#REF!</f>
        <v>#REF!</v>
      </c>
      <c r="AE84" s="211"/>
      <c r="AI84" s="87" t="n">
        <f aca="false">IF($V84&gt;AH$6,IF($V84&lt;=AI$6,$U84,0),0)</f>
        <v>0</v>
      </c>
      <c r="AJ84" s="87" t="n">
        <f aca="false">IF(AND($V84&gt;AI$6,$V84&lt;=AJ$6),+$U84,0)</f>
        <v>0</v>
      </c>
      <c r="AK84" s="87" t="n">
        <f aca="false">IF(AND($V84&gt;AJ$6,$V84&lt;=AK$6),+$U84,0)</f>
        <v>0</v>
      </c>
      <c r="AL84" s="87" t="n">
        <f aca="false">IF(AND($V84&gt;AK$6,$V84&lt;=AL$6),+$U84,0)</f>
        <v>43.2795452</v>
      </c>
      <c r="AM84" s="87" t="n">
        <f aca="false">IF(AND($V84&gt;AL$6,$V84&lt;=AM$6),+$U84,0)</f>
        <v>0</v>
      </c>
      <c r="AN84" s="87" t="n">
        <f aca="false">IF(AND($V84&gt;AM$6,$V84&lt;=AN$6),+$U84,0)</f>
        <v>0</v>
      </c>
      <c r="AO84" s="87" t="n">
        <f aca="false">IF(AND($V84&gt;AN$6,$V84&lt;=AO$6),+$U84,0)</f>
        <v>0</v>
      </c>
      <c r="AP84" s="87" t="n">
        <f aca="false">IF(AND($V84&gt;AO$6,$V84&lt;=AP$6),+$U84,0)</f>
        <v>0</v>
      </c>
      <c r="AQ84" s="87" t="n">
        <f aca="false">IF(AND($V84&gt;AP$6,$V84&lt;=AQ$6),+$U84,0)</f>
        <v>0</v>
      </c>
      <c r="AR84" s="87" t="n">
        <f aca="false">IF(AND($V84&gt;AQ$6,$V84&lt;=AR$6),+$U84,0)</f>
        <v>0</v>
      </c>
      <c r="AS84" s="87" t="n">
        <f aca="false">IF(AND($V84&gt;AR$6,$V84&lt;=AS$6),+$U84,0)</f>
        <v>0</v>
      </c>
      <c r="AT84" s="87" t="n">
        <f aca="false">IF(AND($V84&gt;AS$6,$V84&lt;=AT$6),+$U84,0)</f>
        <v>0</v>
      </c>
      <c r="AU84" s="87" t="n">
        <f aca="false">IF(AND($V84&gt;AT$6,$V84&lt;=AU$6),+$U84,0)</f>
        <v>0</v>
      </c>
      <c r="AV84" s="87" t="n">
        <f aca="false">IF(AND($V84&gt;AU$6,$V84&lt;=AV$6),+$U84,0)</f>
        <v>0</v>
      </c>
      <c r="AW84" s="87" t="n">
        <f aca="false">IF(AND($V84&gt;AV$6,$V84&lt;=AW$6),+$U84,0)</f>
        <v>0</v>
      </c>
      <c r="AX84" s="87" t="n">
        <f aca="false">IF(AND($V84&gt;AW$6,$V84&lt;=AX$6),+$U84,0)</f>
        <v>0</v>
      </c>
      <c r="AY84" s="87" t="n">
        <f aca="false">IF(AND($V84&gt;AX$6,$V84&lt;=AY$6),+$U84,0)</f>
        <v>0</v>
      </c>
      <c r="AZ84" s="87" t="n">
        <f aca="false">IF(AND($V84&gt;AY$6,$V84&lt;=AZ$6),+$U84,0)</f>
        <v>0</v>
      </c>
      <c r="BA84" s="87" t="n">
        <f aca="false">IF(AND($V84&gt;AZ$6,$V84&lt;=BA$6),+$U84,0)</f>
        <v>0</v>
      </c>
      <c r="BB84" s="87" t="n">
        <f aca="false">IF(AND($V84&gt;BA$6,$V84&lt;=BB$6),+$U84,0)</f>
        <v>0</v>
      </c>
      <c r="BC84" s="87" t="n">
        <f aca="false">IF(AND($V84&gt;BB$6,$V84&lt;=BC$6),+$U84,0)</f>
        <v>0</v>
      </c>
      <c r="BD84" s="87" t="n">
        <f aca="false">IF(AND($V84&gt;BC$6,$V84&lt;=BD$6),+$U84,0)</f>
        <v>0</v>
      </c>
      <c r="BE84" s="87" t="n">
        <f aca="false">IF(AND($V84&gt;BD$6,$V84&lt;=BE$6),+$U84,0)</f>
        <v>0</v>
      </c>
      <c r="BF84" s="87" t="n">
        <f aca="false">IF(AND($V84&gt;BE$6,$V84&lt;=BF$6),+$U84,0)</f>
        <v>0</v>
      </c>
      <c r="BG84" s="87" t="n">
        <f aca="false">IF(AND($V84&gt;BF$6,$V84&lt;=BG$6),+$U84,0)</f>
        <v>0</v>
      </c>
      <c r="BH84" s="87" t="n">
        <f aca="false">IF(AND($V84&gt;BG$6,$V84&lt;=BH$6),+$U84,0)</f>
        <v>0</v>
      </c>
      <c r="BI84" s="87" t="n">
        <f aca="false">IF(AND($V84&gt;BH$6,$V84&lt;=BI$6),+$U84,0)</f>
        <v>0</v>
      </c>
      <c r="BJ84" s="87" t="n">
        <f aca="false">IF(AND($V84&gt;BI$6,$V84&lt;=BJ$6),+$U84,0)</f>
        <v>0</v>
      </c>
      <c r="BK84" s="87" t="n">
        <f aca="false">IF(AND($V84&gt;BJ$6,$V84&lt;=BK$6),+$U84,0)</f>
        <v>0</v>
      </c>
      <c r="BL84" s="87" t="n">
        <f aca="false">IF(AND($V84&gt;BK$6,$V84&lt;=BL$6),+$U84,0)</f>
        <v>0</v>
      </c>
      <c r="BM84" s="87" t="n">
        <f aca="false">IF(AND($V84&gt;BL$6,$V84&lt;=BM$6),+$U84,0)</f>
        <v>0</v>
      </c>
      <c r="BN84" s="87" t="n">
        <f aca="false">IF(AND($V84&gt;BM$6,$V84&lt;=BN$6),+$U84,0)</f>
        <v>0</v>
      </c>
      <c r="BO84" s="87" t="n">
        <f aca="false">IF(AND($V84&gt;BN$6,$V84&lt;=BO$6),+$U84,0)</f>
        <v>0</v>
      </c>
      <c r="BP84" s="87" t="n">
        <f aca="false">IF(AND($V84&gt;BO$6,$V84&lt;=BP$6),+$U84,0)</f>
        <v>0</v>
      </c>
      <c r="BQ84" s="87" t="n">
        <f aca="false">IF(AND($V84&gt;BP$6,$V84&lt;=BQ$6),+$U84,0)</f>
        <v>0</v>
      </c>
      <c r="BR84" s="87" t="n">
        <f aca="false">IF(AND($V84&gt;BQ$6,$V84&lt;=BR$6),+$U84,0)</f>
        <v>0</v>
      </c>
      <c r="BS84" s="87" t="n">
        <f aca="false">IF(AND($V84&gt;BR$6,$V84&lt;=BS$6),+$U84,0)</f>
        <v>0</v>
      </c>
      <c r="BT84" s="87" t="n">
        <f aca="false">IF(AND($V84&gt;BS$6,$V84&lt;=BT$6),+$U84,0)</f>
        <v>0</v>
      </c>
      <c r="BU84" s="87" t="n">
        <f aca="false">IF(AND($V84&gt;BT$6,$V84&lt;=BU$6),+$U84,0)</f>
        <v>0</v>
      </c>
      <c r="BV84" s="87" t="n">
        <f aca="false">IF(AND($V84&gt;BU$6,$V84&lt;=BV$6),+$U84,0)</f>
        <v>0</v>
      </c>
      <c r="BW84" s="87" t="n">
        <f aca="false">IF(AND($V84&gt;BV$6,$V84&lt;=BW$6),+$U84,0)</f>
        <v>0</v>
      </c>
      <c r="BX84" s="87" t="n">
        <f aca="false">IF(AND($V84&gt;BW$6,$V84&lt;=BX$6),+$U84,0)</f>
        <v>0</v>
      </c>
      <c r="BY84" s="87" t="n">
        <f aca="false">IF(AND($V84&gt;BX$6,$V84&lt;=BY$6),+$U84,0)</f>
        <v>0</v>
      </c>
      <c r="BZ84" s="87" t="n">
        <f aca="false">IF(AND($V84&gt;BY$6,$V84&lt;=BZ$6),+$U84,0)</f>
        <v>0</v>
      </c>
      <c r="CA84" s="87" t="n">
        <f aca="false">IF(AND($V84&gt;BZ$6,$V84&lt;=CA$6),+$U84,0)</f>
        <v>0</v>
      </c>
      <c r="CB84" s="87" t="n">
        <f aca="false">IF(AND($V84&gt;CA$6,$V84&lt;=CB$6),+$U84,0)</f>
        <v>0</v>
      </c>
      <c r="CC84" s="87" t="n">
        <f aca="false">IF(AND($V84&gt;CB$6,$V84&lt;=CC$6),+$U84,0)</f>
        <v>0</v>
      </c>
      <c r="CD84" s="87" t="n">
        <f aca="false">IF(AND($V84&gt;CC$6,$V84&lt;=CD$6),+$U84,0)</f>
        <v>0</v>
      </c>
      <c r="CE84" s="87" t="n">
        <f aca="false">IF(AND($V84&gt;CD$6,$V84&lt;=CE$6),+$U84,0)</f>
        <v>0</v>
      </c>
      <c r="CF84" s="87" t="n">
        <f aca="false">IF(AND($V84&gt;CE$6,$V84&lt;=CF$6),+$U84,0)</f>
        <v>0</v>
      </c>
      <c r="CG84" s="87" t="n">
        <f aca="false">IF(AND($V84&gt;CF$6,$V84&lt;=CG$6),+$U84,0)</f>
        <v>0</v>
      </c>
      <c r="CH84" s="87" t="n">
        <f aca="false">IF(AND($V84&gt;CG$6,$V84&lt;=CH$6),+$U84,0)</f>
        <v>0</v>
      </c>
      <c r="CI84" s="87" t="n">
        <f aca="false">IF(AND($V84&gt;CH$6,$V84&lt;=CI$6),+$U84,0)</f>
        <v>0</v>
      </c>
      <c r="CJ84" s="87" t="n">
        <f aca="false">IF(AND($V84&gt;CI$6,$V84&lt;=CJ$6),+$U84,0)</f>
        <v>0</v>
      </c>
      <c r="CK84" s="87" t="n">
        <f aca="false">IF(AND($V84&gt;CJ$6,$V84&lt;=CK$6),+$U84,0)</f>
        <v>0</v>
      </c>
      <c r="CL84" s="87" t="n">
        <f aca="false">IF(AND($V84&gt;CK$6,$V84&lt;=CL$6),+$U84,0)</f>
        <v>0</v>
      </c>
      <c r="CM84" s="87" t="n">
        <f aca="false">IF(AND($V84&gt;CL$6,$V84&lt;=CM$6),+$U84,0)</f>
        <v>0</v>
      </c>
      <c r="CN84" s="87" t="n">
        <f aca="false">IF(AND($V84&gt;CM$6,$V84&lt;=CN$6),+$U84,0)</f>
        <v>0</v>
      </c>
      <c r="CO84" s="87" t="n">
        <f aca="false">IF(AND($V84&gt;CN$6,$V84&lt;=CO$6),+$U84,0)</f>
        <v>0</v>
      </c>
      <c r="CP84" s="87" t="n">
        <f aca="false">IF(AND($V84&gt;CO$6,$V84&lt;=CP$6),+$U84,0)</f>
        <v>0</v>
      </c>
      <c r="CQ84" s="87" t="n">
        <f aca="false">IF(AND($V84&gt;CP$6,$V84&lt;=CQ$6),+$U84,0)</f>
        <v>0</v>
      </c>
      <c r="CR84" s="87" t="n">
        <f aca="false">IF(AND($V84&gt;CQ$6,$V84&lt;=CR$6),+$U84,0)</f>
        <v>0</v>
      </c>
      <c r="CS84" s="87" t="n">
        <f aca="false">IF(AND($V84&gt;CR$6,$V84&lt;=CS$6),+$U84,0)</f>
        <v>0</v>
      </c>
      <c r="CT84" s="87" t="n">
        <f aca="false">IF(AND($V84&gt;CS$6,$V84&lt;=CT$6),+$U84,0)</f>
        <v>0</v>
      </c>
      <c r="CU84" s="87" t="n">
        <f aca="false">IF(AND($V84&gt;CT$6,$V84&lt;=CU$6),+$U84,0)</f>
        <v>0</v>
      </c>
      <c r="CV84" s="87" t="n">
        <f aca="false">IF(AND($V84&gt;CU$6,$V84&lt;=CV$6),+$U84,0)</f>
        <v>0</v>
      </c>
      <c r="CW84" s="87" t="n">
        <f aca="false">IF(AND($V84&gt;CV$6,$V84&lt;=CW$6),+$U84,0)</f>
        <v>0</v>
      </c>
      <c r="CX84" s="87" t="n">
        <f aca="false">IF(AND($V84&gt;CW$6,$V84&lt;=CX$6),+$U84,0)</f>
        <v>0</v>
      </c>
      <c r="CY84" s="87" t="n">
        <f aca="false">IF(AND($V84&gt;CX$6,$V84&lt;=CY$6),+$U84,0)</f>
        <v>0</v>
      </c>
      <c r="CZ84" s="87" t="n">
        <f aca="false">IF(AND($V84&gt;CY$6,$V84&lt;=CZ$6),+$U84,0)</f>
        <v>0</v>
      </c>
      <c r="DA84" s="87" t="n">
        <f aca="false">IF(AND($V84&gt;CZ$6,$V84&lt;=DA$6),+$U84,0)</f>
        <v>0</v>
      </c>
      <c r="DB84" s="87" t="n">
        <f aca="false">IF(AND($V84&gt;DA$6,$V84&lt;=DB$6),+$U84,0)</f>
        <v>0</v>
      </c>
      <c r="DC84" s="87" t="n">
        <f aca="false">IF(AND($V84&gt;DB$6,$V84&lt;=DC$6),+$U84,0)</f>
        <v>0</v>
      </c>
      <c r="DD84" s="87" t="n">
        <f aca="false">IF(AND($V84&gt;DC$6,$V84&lt;=DD$6),+$U84,0)</f>
        <v>0</v>
      </c>
      <c r="DE84" s="87" t="n">
        <f aca="false">IF(AND($V84&gt;DD$6,$V84&lt;=DE$6),+$U84,0)</f>
        <v>0</v>
      </c>
      <c r="DF84" s="87" t="n">
        <f aca="false">IF(AND($V84&gt;DE$6,$V84&lt;=DF$6),+$U84,0)</f>
        <v>0</v>
      </c>
      <c r="DG84" s="87" t="n">
        <f aca="false">IF(AND($V84&gt;DF$6,$V84&lt;=DG$6),+$U84,0)</f>
        <v>0</v>
      </c>
      <c r="DH84" s="87" t="n">
        <f aca="false">IF(AND($V84&gt;DG$6,$V84&lt;=DH$6),+$U84,0)</f>
        <v>0</v>
      </c>
      <c r="DI84" s="87" t="n">
        <f aca="false">IF(AND($V84&gt;DH$6,$V84&lt;=DI$6),+$U84,0)</f>
        <v>0</v>
      </c>
      <c r="DJ84" s="87" t="n">
        <f aca="false">IF(AND($V84&gt;DI$6,$V84&lt;=DJ$6),+$U84,0)</f>
        <v>0</v>
      </c>
      <c r="DK84" s="87" t="n">
        <f aca="false">IF(AND($V84&gt;DJ$6,$V84&lt;=DK$6),+$U84,0)</f>
        <v>0</v>
      </c>
      <c r="DL84" s="87" t="n">
        <f aca="false">IF(AND($V84&gt;DK$6,$V84&lt;=DL$6),+$U84,0)</f>
        <v>0</v>
      </c>
      <c r="DM84" s="87" t="n">
        <f aca="false">IF(AND($V84&gt;DL$6,$V84&lt;=DM$6),+$U84,0)</f>
        <v>0</v>
      </c>
      <c r="DN84" s="87" t="n">
        <f aca="false">IF(AND($V84&gt;DM$6,$V84&lt;=DN$6),+$U84,0)</f>
        <v>0</v>
      </c>
      <c r="DO84" s="87" t="n">
        <f aca="false">IF(AND($V84&gt;DN$6,$V84&lt;=DO$6),+$U84,0)</f>
        <v>0</v>
      </c>
      <c r="DP84" s="87" t="n">
        <f aca="false">IF(AND($V84&gt;DO$6,$V84&lt;=DP$6),+$U84,0)</f>
        <v>0</v>
      </c>
      <c r="DQ84" s="87" t="n">
        <f aca="false">IF(AND($V84&gt;DP$6,$V84&lt;=DQ$6),+$U84,0)</f>
        <v>0</v>
      </c>
      <c r="DR84" s="87" t="n">
        <f aca="false">IF(AND($V84&gt;DQ$6,$V84&lt;=DR$6),+$U84,0)</f>
        <v>0</v>
      </c>
      <c r="DS84" s="87" t="n">
        <f aca="false">IF(AND($V84&gt;DR$6,$V84&lt;=DS$6),+$U84,0)</f>
        <v>0</v>
      </c>
      <c r="DT84" s="87" t="n">
        <f aca="false">IF(AND($V84&gt;DS$6,$V84&lt;=DT$6),+$U84,0)</f>
        <v>0</v>
      </c>
      <c r="DU84" s="87" t="n">
        <f aca="false">IF(AND($V84&gt;DT$6,$V84&lt;=DU$6),+$U84,0)</f>
        <v>0</v>
      </c>
      <c r="DV84" s="87" t="n">
        <f aca="false">IF(AND($V84&gt;DU$6,$V84&lt;=DV$6),+$U84,0)</f>
        <v>0</v>
      </c>
      <c r="DW84" s="87" t="n">
        <f aca="false">IF(AND($V84&gt;DV$6,$V84&lt;=DW$6),+$U84,0)</f>
        <v>0</v>
      </c>
      <c r="DX84" s="87" t="n">
        <f aca="false">IF(AND($V84&gt;DW$6,$V84&lt;=DX$6),+$U84,0)</f>
        <v>0</v>
      </c>
      <c r="DY84" s="87" t="n">
        <f aca="false">IF(AND($V84&gt;DX$6,$V84&lt;=DY$6),+$U84,0)</f>
        <v>0</v>
      </c>
      <c r="DZ84" s="87" t="n">
        <f aca="false">IF(AND($V84&gt;DY$6,$V84&lt;=DZ$6),+$U84,0)</f>
        <v>0</v>
      </c>
      <c r="EA84" s="87" t="n">
        <f aca="false">IF(AND($V84&gt;DZ$6,$V84&lt;=EA$6),+$U84,0)</f>
        <v>0</v>
      </c>
      <c r="EB84" s="87" t="n">
        <f aca="false">IF(AND($V84&gt;EA$6,$V84&lt;=EB$6),+$U84,0)</f>
        <v>0</v>
      </c>
      <c r="EC84" s="87" t="n">
        <f aca="false">IF(AND($V84&gt;EB$6,$V84&lt;=EC$6),+$U84,0)</f>
        <v>0</v>
      </c>
      <c r="ED84" s="87" t="n">
        <f aca="false">IF(AND($V84&gt;EC$6,$V84&lt;=ED$6),+$U84,0)</f>
        <v>0</v>
      </c>
      <c r="EE84" s="87" t="n">
        <f aca="false">IF(AND($V84&gt;ED$6,$V84&lt;=EE$6),+$U84,0)</f>
        <v>0</v>
      </c>
      <c r="EF84" s="87" t="n">
        <f aca="false">IF(AND($V84&gt;EE$6,$V84&lt;=EF$6),+$U84,0)</f>
        <v>0</v>
      </c>
      <c r="EG84" s="87" t="n">
        <f aca="false">IF(AND($V84&gt;EF$6,$V84&lt;=EG$6),+$U84,0)</f>
        <v>0</v>
      </c>
      <c r="EH84" s="87" t="n">
        <f aca="false">IF(AND($V84&gt;EG$6,$V84&lt;=EH$6),+$U84,0)</f>
        <v>0</v>
      </c>
      <c r="EI84" s="87" t="n">
        <f aca="false">IF(AND($V84&gt;EH$6,$V84&lt;=EI$6),+$U84,0)</f>
        <v>0</v>
      </c>
      <c r="EJ84" s="87" t="n">
        <f aca="false">IF(AND($V84&gt;EI$6,$V84&lt;=EJ$6),+$U84,0)</f>
        <v>0</v>
      </c>
      <c r="EK84" s="87" t="n">
        <f aca="false">IF(AND($V84&gt;EJ$6,$V84&lt;=EK$6),+$U84,0)</f>
        <v>0</v>
      </c>
      <c r="EL84" s="87" t="n">
        <f aca="false">IF(AND($V84&gt;EK$6,$V84&lt;=EL$6),+$U84,0)</f>
        <v>0</v>
      </c>
      <c r="EM84" s="87" t="n">
        <f aca="false">IF(AND($V84&gt;EL$6,$V84&lt;=EN$6),+$U84,0)</f>
        <v>0</v>
      </c>
      <c r="EO84" s="65" t="n">
        <f aca="false">SUM($AI84:$EN84)</f>
        <v>43.2795452</v>
      </c>
      <c r="EP84" s="65" t="n">
        <f aca="false">+EO84-U84</f>
        <v>0</v>
      </c>
    </row>
    <row r="85" customFormat="false" ht="12.75" hidden="false" customHeight="false" outlineLevel="0" collapsed="false">
      <c r="A85" s="205" t="n">
        <v>5</v>
      </c>
      <c r="B85" s="97" t="s">
        <v>260</v>
      </c>
      <c r="C85" s="97" t="s">
        <v>256</v>
      </c>
      <c r="D85" s="186" t="s">
        <v>280</v>
      </c>
      <c r="E85" s="37" t="s">
        <v>548</v>
      </c>
      <c r="F85" s="99" t="n">
        <v>37134</v>
      </c>
      <c r="G85" s="37"/>
      <c r="H85" s="37"/>
      <c r="I85" s="100" t="s">
        <v>145</v>
      </c>
      <c r="J85" s="37" t="s">
        <v>554</v>
      </c>
      <c r="L85" s="39" t="s">
        <v>551</v>
      </c>
      <c r="M85" s="39" t="s">
        <v>495</v>
      </c>
      <c r="O85" s="35"/>
      <c r="P85" s="127"/>
      <c r="Q85" s="127"/>
      <c r="R85" s="127"/>
      <c r="S85" s="218" t="n">
        <f aca="false">1.914239+0.003469+1.450757+7.928946+0.803193</f>
        <v>12.100604</v>
      </c>
      <c r="T85" s="127" t="s">
        <v>288</v>
      </c>
      <c r="U85" s="55" t="n">
        <f aca="false">IF($T85="USD",+$S85,VLOOKUP($T85,$T$1:$U$5,2)*$S85)</f>
        <v>12.100604</v>
      </c>
      <c r="V85" s="102" t="n">
        <v>40252</v>
      </c>
      <c r="Z85" s="164" t="n">
        <v>36161</v>
      </c>
      <c r="AA85" s="219" t="e">
        <f aca="false">SUM(#REF!)</f>
        <v>#REF!</v>
      </c>
      <c r="AB85" s="174"/>
      <c r="AC85" s="174" t="n">
        <v>0</v>
      </c>
      <c r="AD85" s="211" t="e">
        <f aca="false">+AC85+AB85*#REF!+AA85*#REF!</f>
        <v>#REF!</v>
      </c>
      <c r="AE85" s="211"/>
      <c r="AI85" s="87" t="n">
        <f aca="false">IF($V85&gt;AH$6,IF($V85&lt;=AI$6,$U85,0),0)</f>
        <v>0</v>
      </c>
      <c r="AJ85" s="87" t="n">
        <f aca="false">IF(AND($V85&gt;AI$6,$V85&lt;=AJ$6),+$U85,0)</f>
        <v>0</v>
      </c>
      <c r="AK85" s="87" t="n">
        <f aca="false">IF(AND($V85&gt;AJ$6,$V85&lt;=AK$6),+$U85,0)</f>
        <v>0</v>
      </c>
      <c r="AL85" s="87" t="n">
        <f aca="false">IF(AND($V85&gt;AK$6,$V85&lt;=AL$6),+$U85,0)</f>
        <v>0</v>
      </c>
      <c r="AM85" s="87" t="n">
        <f aca="false">IF(AND($V85&gt;AL$6,$V85&lt;=AM$6),+$U85,0)</f>
        <v>0</v>
      </c>
      <c r="AN85" s="87" t="n">
        <f aca="false">IF(AND($V85&gt;AM$6,$V85&lt;=AN$6),+$U85,0)</f>
        <v>0</v>
      </c>
      <c r="AO85" s="87" t="n">
        <f aca="false">IF(AND($V85&gt;AN$6,$V85&lt;=AO$6),+$U85,0)</f>
        <v>0</v>
      </c>
      <c r="AP85" s="87" t="n">
        <f aca="false">IF(AND($V85&gt;AO$6,$V85&lt;=AP$6),+$U85,0)</f>
        <v>0</v>
      </c>
      <c r="AQ85" s="87" t="n">
        <f aca="false">IF(AND($V85&gt;AP$6,$V85&lt;=AQ$6),+$U85,0)</f>
        <v>0</v>
      </c>
      <c r="AR85" s="87" t="n">
        <f aca="false">IF(AND($V85&gt;AQ$6,$V85&lt;=AR$6),+$U85,0)</f>
        <v>0</v>
      </c>
      <c r="AS85" s="87" t="n">
        <f aca="false">IF(AND($V85&gt;AR$6,$V85&lt;=AS$6),+$U85,0)</f>
        <v>0</v>
      </c>
      <c r="AT85" s="87" t="n">
        <f aca="false">IF(AND($V85&gt;AS$6,$V85&lt;=AT$6),+$U85,0)</f>
        <v>0</v>
      </c>
      <c r="AU85" s="87" t="n">
        <f aca="false">IF(AND($V85&gt;AT$6,$V85&lt;=AU$6),+$U85,0)</f>
        <v>0</v>
      </c>
      <c r="AV85" s="87" t="n">
        <f aca="false">IF(AND($V85&gt;AU$6,$V85&lt;=AV$6),+$U85,0)</f>
        <v>0</v>
      </c>
      <c r="AW85" s="87" t="n">
        <f aca="false">IF(AND($V85&gt;AV$6,$V85&lt;=AW$6),+$U85,0)</f>
        <v>0</v>
      </c>
      <c r="AX85" s="87" t="n">
        <f aca="false">IF(AND($V85&gt;AW$6,$V85&lt;=AX$6),+$U85,0)</f>
        <v>0</v>
      </c>
      <c r="AY85" s="87" t="n">
        <f aca="false">IF(AND($V85&gt;AX$6,$V85&lt;=AY$6),+$U85,0)</f>
        <v>0</v>
      </c>
      <c r="AZ85" s="87" t="n">
        <f aca="false">IF(AND($V85&gt;AY$6,$V85&lt;=AZ$6),+$U85,0)</f>
        <v>0</v>
      </c>
      <c r="BA85" s="87" t="n">
        <f aca="false">IF(AND($V85&gt;AZ$6,$V85&lt;=BA$6),+$U85,0)</f>
        <v>0</v>
      </c>
      <c r="BB85" s="87" t="n">
        <f aca="false">IF(AND($V85&gt;BA$6,$V85&lt;=BB$6),+$U85,0)</f>
        <v>0</v>
      </c>
      <c r="BC85" s="87" t="n">
        <f aca="false">IF(AND($V85&gt;BB$6,$V85&lt;=BC$6),+$U85,0)</f>
        <v>0</v>
      </c>
      <c r="BD85" s="87" t="n">
        <f aca="false">IF(AND($V85&gt;BC$6,$V85&lt;=BD$6),+$U85,0)</f>
        <v>0</v>
      </c>
      <c r="BE85" s="87" t="n">
        <f aca="false">IF(AND($V85&gt;BD$6,$V85&lt;=BE$6),+$U85,0)</f>
        <v>0</v>
      </c>
      <c r="BF85" s="87" t="n">
        <f aca="false">IF(AND($V85&gt;BE$6,$V85&lt;=BF$6),+$U85,0)</f>
        <v>0</v>
      </c>
      <c r="BG85" s="87" t="n">
        <f aca="false">IF(AND($V85&gt;BF$6,$V85&lt;=BG$6),+$U85,0)</f>
        <v>0</v>
      </c>
      <c r="BH85" s="87" t="n">
        <f aca="false">IF(AND($V85&gt;BG$6,$V85&lt;=BH$6),+$U85,0)</f>
        <v>0</v>
      </c>
      <c r="BI85" s="87" t="n">
        <f aca="false">IF(AND($V85&gt;BH$6,$V85&lt;=BI$6),+$U85,0)</f>
        <v>0</v>
      </c>
      <c r="BJ85" s="87" t="n">
        <f aca="false">IF(AND($V85&gt;BI$6,$V85&lt;=BJ$6),+$U85,0)</f>
        <v>0</v>
      </c>
      <c r="BK85" s="87" t="n">
        <f aca="false">IF(AND($V85&gt;BJ$6,$V85&lt;=BK$6),+$U85,0)</f>
        <v>0</v>
      </c>
      <c r="BL85" s="87" t="n">
        <f aca="false">IF(AND($V85&gt;BK$6,$V85&lt;=BL$6),+$U85,0)</f>
        <v>0</v>
      </c>
      <c r="BM85" s="87" t="n">
        <f aca="false">IF(AND($V85&gt;BL$6,$V85&lt;=BM$6),+$U85,0)</f>
        <v>0</v>
      </c>
      <c r="BN85" s="87" t="n">
        <f aca="false">IF(AND($V85&gt;BM$6,$V85&lt;=BN$6),+$U85,0)</f>
        <v>0</v>
      </c>
      <c r="BO85" s="87" t="n">
        <f aca="false">IF(AND($V85&gt;BN$6,$V85&lt;=BO$6),+$U85,0)</f>
        <v>0</v>
      </c>
      <c r="BP85" s="87" t="n">
        <f aca="false">IF(AND($V85&gt;BO$6,$V85&lt;=BP$6),+$U85,0)</f>
        <v>12.100604</v>
      </c>
      <c r="BQ85" s="87" t="n">
        <f aca="false">IF(AND($V85&gt;BP$6,$V85&lt;=BQ$6),+$U85,0)</f>
        <v>0</v>
      </c>
      <c r="BR85" s="87" t="n">
        <f aca="false">IF(AND($V85&gt;BQ$6,$V85&lt;=BR$6),+$U85,0)</f>
        <v>0</v>
      </c>
      <c r="BS85" s="87" t="n">
        <f aca="false">IF(AND($V85&gt;BR$6,$V85&lt;=BS$6),+$U85,0)</f>
        <v>0</v>
      </c>
      <c r="BT85" s="87" t="n">
        <f aca="false">IF(AND($V85&gt;BS$6,$V85&lt;=BT$6),+$U85,0)</f>
        <v>0</v>
      </c>
      <c r="BU85" s="87" t="n">
        <f aca="false">IF(AND($V85&gt;BT$6,$V85&lt;=BU$6),+$U85,0)</f>
        <v>0</v>
      </c>
      <c r="BV85" s="87" t="n">
        <f aca="false">IF(AND($V85&gt;BU$6,$V85&lt;=BV$6),+$U85,0)</f>
        <v>0</v>
      </c>
      <c r="BW85" s="87" t="n">
        <f aca="false">IF(AND($V85&gt;BV$6,$V85&lt;=BW$6),+$U85,0)</f>
        <v>0</v>
      </c>
      <c r="BX85" s="87" t="n">
        <f aca="false">IF(AND($V85&gt;BW$6,$V85&lt;=BX$6),+$U85,0)</f>
        <v>0</v>
      </c>
      <c r="BY85" s="87" t="n">
        <f aca="false">IF(AND($V85&gt;BX$6,$V85&lt;=BY$6),+$U85,0)</f>
        <v>0</v>
      </c>
      <c r="BZ85" s="87" t="n">
        <f aca="false">IF(AND($V85&gt;BY$6,$V85&lt;=BZ$6),+$U85,0)</f>
        <v>0</v>
      </c>
      <c r="CA85" s="87" t="n">
        <f aca="false">IF(AND($V85&gt;BZ$6,$V85&lt;=CA$6),+$U85,0)</f>
        <v>0</v>
      </c>
      <c r="CB85" s="87" t="n">
        <f aca="false">IF(AND($V85&gt;CA$6,$V85&lt;=CB$6),+$U85,0)</f>
        <v>0</v>
      </c>
      <c r="CC85" s="87" t="n">
        <f aca="false">IF(AND($V85&gt;CB$6,$V85&lt;=CC$6),+$U85,0)</f>
        <v>0</v>
      </c>
      <c r="CD85" s="87" t="n">
        <f aca="false">IF(AND($V85&gt;CC$6,$V85&lt;=CD$6),+$U85,0)</f>
        <v>0</v>
      </c>
      <c r="CE85" s="87" t="n">
        <f aca="false">IF(AND($V85&gt;CD$6,$V85&lt;=CE$6),+$U85,0)</f>
        <v>0</v>
      </c>
      <c r="CF85" s="87" t="n">
        <f aca="false">IF(AND($V85&gt;CE$6,$V85&lt;=CF$6),+$U85,0)</f>
        <v>0</v>
      </c>
      <c r="CG85" s="87" t="n">
        <f aca="false">IF(AND($V85&gt;CF$6,$V85&lt;=CG$6),+$U85,0)</f>
        <v>0</v>
      </c>
      <c r="CH85" s="87" t="n">
        <f aca="false">IF(AND($V85&gt;CG$6,$V85&lt;=CH$6),+$U85,0)</f>
        <v>0</v>
      </c>
      <c r="CI85" s="87" t="n">
        <f aca="false">IF(AND($V85&gt;CH$6,$V85&lt;=CI$6),+$U85,0)</f>
        <v>0</v>
      </c>
      <c r="CJ85" s="87" t="n">
        <f aca="false">IF(AND($V85&gt;CI$6,$V85&lt;=CJ$6),+$U85,0)</f>
        <v>0</v>
      </c>
      <c r="CK85" s="87" t="n">
        <f aca="false">IF(AND($V85&gt;CJ$6,$V85&lt;=CK$6),+$U85,0)</f>
        <v>0</v>
      </c>
      <c r="CL85" s="87" t="n">
        <f aca="false">IF(AND($V85&gt;CK$6,$V85&lt;=CL$6),+$U85,0)</f>
        <v>0</v>
      </c>
      <c r="CM85" s="87" t="n">
        <f aca="false">IF(AND($V85&gt;CL$6,$V85&lt;=CM$6),+$U85,0)</f>
        <v>0</v>
      </c>
      <c r="CN85" s="87" t="n">
        <f aca="false">IF(AND($V85&gt;CM$6,$V85&lt;=CN$6),+$U85,0)</f>
        <v>0</v>
      </c>
      <c r="CO85" s="87" t="n">
        <f aca="false">IF(AND($V85&gt;CN$6,$V85&lt;=CO$6),+$U85,0)</f>
        <v>0</v>
      </c>
      <c r="CP85" s="87" t="n">
        <f aca="false">IF(AND($V85&gt;CO$6,$V85&lt;=CP$6),+$U85,0)</f>
        <v>0</v>
      </c>
      <c r="CQ85" s="87" t="n">
        <f aca="false">IF(AND($V85&gt;CP$6,$V85&lt;=CQ$6),+$U85,0)</f>
        <v>0</v>
      </c>
      <c r="CR85" s="87" t="n">
        <f aca="false">IF(AND($V85&gt;CQ$6,$V85&lt;=CR$6),+$U85,0)</f>
        <v>0</v>
      </c>
      <c r="CS85" s="87" t="n">
        <f aca="false">IF(AND($V85&gt;CR$6,$V85&lt;=CS$6),+$U85,0)</f>
        <v>0</v>
      </c>
      <c r="CT85" s="87" t="n">
        <f aca="false">IF(AND($V85&gt;CS$6,$V85&lt;=CT$6),+$U85,0)</f>
        <v>0</v>
      </c>
      <c r="CU85" s="87" t="n">
        <f aca="false">IF(AND($V85&gt;CT$6,$V85&lt;=CU$6),+$U85,0)</f>
        <v>0</v>
      </c>
      <c r="CV85" s="87" t="n">
        <f aca="false">IF(AND($V85&gt;CU$6,$V85&lt;=CV$6),+$U85,0)</f>
        <v>0</v>
      </c>
      <c r="CW85" s="87" t="n">
        <f aca="false">IF(AND($V85&gt;CV$6,$V85&lt;=CW$6),+$U85,0)</f>
        <v>0</v>
      </c>
      <c r="CX85" s="87" t="n">
        <f aca="false">IF(AND($V85&gt;CW$6,$V85&lt;=CX$6),+$U85,0)</f>
        <v>0</v>
      </c>
      <c r="CY85" s="87" t="n">
        <f aca="false">IF(AND($V85&gt;CX$6,$V85&lt;=CY$6),+$U85,0)</f>
        <v>0</v>
      </c>
      <c r="CZ85" s="87" t="n">
        <f aca="false">IF(AND($V85&gt;CY$6,$V85&lt;=CZ$6),+$U85,0)</f>
        <v>0</v>
      </c>
      <c r="DA85" s="87" t="n">
        <f aca="false">IF(AND($V85&gt;CZ$6,$V85&lt;=DA$6),+$U85,0)</f>
        <v>0</v>
      </c>
      <c r="DB85" s="87" t="n">
        <f aca="false">IF(AND($V85&gt;DA$6,$V85&lt;=DB$6),+$U85,0)</f>
        <v>0</v>
      </c>
      <c r="DC85" s="87" t="n">
        <f aca="false">IF(AND($V85&gt;DB$6,$V85&lt;=DC$6),+$U85,0)</f>
        <v>0</v>
      </c>
      <c r="DD85" s="87" t="n">
        <f aca="false">IF(AND($V85&gt;DC$6,$V85&lt;=DD$6),+$U85,0)</f>
        <v>0</v>
      </c>
      <c r="DE85" s="87" t="n">
        <f aca="false">IF(AND($V85&gt;DD$6,$V85&lt;=DE$6),+$U85,0)</f>
        <v>0</v>
      </c>
      <c r="DF85" s="87" t="n">
        <f aca="false">IF(AND($V85&gt;DE$6,$V85&lt;=DF$6),+$U85,0)</f>
        <v>0</v>
      </c>
      <c r="DG85" s="87" t="n">
        <f aca="false">IF(AND($V85&gt;DF$6,$V85&lt;=DG$6),+$U85,0)</f>
        <v>0</v>
      </c>
      <c r="DH85" s="87" t="n">
        <f aca="false">IF(AND($V85&gt;DG$6,$V85&lt;=DH$6),+$U85,0)</f>
        <v>0</v>
      </c>
      <c r="DI85" s="87" t="n">
        <f aca="false">IF(AND($V85&gt;DH$6,$V85&lt;=DI$6),+$U85,0)</f>
        <v>0</v>
      </c>
      <c r="DJ85" s="87" t="n">
        <f aca="false">IF(AND($V85&gt;DI$6,$V85&lt;=DJ$6),+$U85,0)</f>
        <v>0</v>
      </c>
      <c r="DK85" s="87" t="n">
        <f aca="false">IF(AND($V85&gt;DJ$6,$V85&lt;=DK$6),+$U85,0)</f>
        <v>0</v>
      </c>
      <c r="DL85" s="87" t="n">
        <f aca="false">IF(AND($V85&gt;DK$6,$V85&lt;=DL$6),+$U85,0)</f>
        <v>0</v>
      </c>
      <c r="DM85" s="87" t="n">
        <f aca="false">IF(AND($V85&gt;DL$6,$V85&lt;=DM$6),+$U85,0)</f>
        <v>0</v>
      </c>
      <c r="DN85" s="87" t="n">
        <f aca="false">IF(AND($V85&gt;DM$6,$V85&lt;=DN$6),+$U85,0)</f>
        <v>0</v>
      </c>
      <c r="DO85" s="87" t="n">
        <f aca="false">IF(AND($V85&gt;DN$6,$V85&lt;=DO$6),+$U85,0)</f>
        <v>0</v>
      </c>
      <c r="DP85" s="87" t="n">
        <f aca="false">IF(AND($V85&gt;DO$6,$V85&lt;=DP$6),+$U85,0)</f>
        <v>0</v>
      </c>
      <c r="DQ85" s="87" t="n">
        <f aca="false">IF(AND($V85&gt;DP$6,$V85&lt;=DQ$6),+$U85,0)</f>
        <v>0</v>
      </c>
      <c r="DR85" s="87" t="n">
        <f aca="false">IF(AND($V85&gt;DQ$6,$V85&lt;=DR$6),+$U85,0)</f>
        <v>0</v>
      </c>
      <c r="DS85" s="87" t="n">
        <f aca="false">IF(AND($V85&gt;DR$6,$V85&lt;=DS$6),+$U85,0)</f>
        <v>0</v>
      </c>
      <c r="DT85" s="87" t="n">
        <f aca="false">IF(AND($V85&gt;DS$6,$V85&lt;=DT$6),+$U85,0)</f>
        <v>0</v>
      </c>
      <c r="DU85" s="87" t="n">
        <f aca="false">IF(AND($V85&gt;DT$6,$V85&lt;=DU$6),+$U85,0)</f>
        <v>0</v>
      </c>
      <c r="DV85" s="87" t="n">
        <f aca="false">IF(AND($V85&gt;DU$6,$V85&lt;=DV$6),+$U85,0)</f>
        <v>0</v>
      </c>
      <c r="DW85" s="87" t="n">
        <f aca="false">IF(AND($V85&gt;DV$6,$V85&lt;=DW$6),+$U85,0)</f>
        <v>0</v>
      </c>
      <c r="DX85" s="87" t="n">
        <f aca="false">IF(AND($V85&gt;DW$6,$V85&lt;=DX$6),+$U85,0)</f>
        <v>0</v>
      </c>
      <c r="DY85" s="87" t="n">
        <f aca="false">IF(AND($V85&gt;DX$6,$V85&lt;=DY$6),+$U85,0)</f>
        <v>0</v>
      </c>
      <c r="DZ85" s="87" t="n">
        <f aca="false">IF(AND($V85&gt;DY$6,$V85&lt;=DZ$6),+$U85,0)</f>
        <v>0</v>
      </c>
      <c r="EA85" s="87" t="n">
        <f aca="false">IF(AND($V85&gt;DZ$6,$V85&lt;=EA$6),+$U85,0)</f>
        <v>0</v>
      </c>
      <c r="EB85" s="87" t="n">
        <f aca="false">IF(AND($V85&gt;EA$6,$V85&lt;=EB$6),+$U85,0)</f>
        <v>0</v>
      </c>
      <c r="EC85" s="87" t="n">
        <f aca="false">IF(AND($V85&gt;EB$6,$V85&lt;=EC$6),+$U85,0)</f>
        <v>0</v>
      </c>
      <c r="ED85" s="87" t="n">
        <f aca="false">IF(AND($V85&gt;EC$6,$V85&lt;=ED$6),+$U85,0)</f>
        <v>0</v>
      </c>
      <c r="EE85" s="87" t="n">
        <f aca="false">IF(AND($V85&gt;ED$6,$V85&lt;=EE$6),+$U85,0)</f>
        <v>0</v>
      </c>
      <c r="EF85" s="87" t="n">
        <f aca="false">IF(AND($V85&gt;EE$6,$V85&lt;=EF$6),+$U85,0)</f>
        <v>0</v>
      </c>
      <c r="EG85" s="87" t="n">
        <f aca="false">IF(AND($V85&gt;EF$6,$V85&lt;=EG$6),+$U85,0)</f>
        <v>0</v>
      </c>
      <c r="EH85" s="87" t="n">
        <f aca="false">IF(AND($V85&gt;EG$6,$V85&lt;=EH$6),+$U85,0)</f>
        <v>0</v>
      </c>
      <c r="EI85" s="87" t="n">
        <f aca="false">IF(AND($V85&gt;EH$6,$V85&lt;=EI$6),+$U85,0)</f>
        <v>0</v>
      </c>
      <c r="EJ85" s="87" t="n">
        <f aca="false">IF(AND($V85&gt;EI$6,$V85&lt;=EJ$6),+$U85,0)</f>
        <v>0</v>
      </c>
      <c r="EK85" s="87" t="n">
        <f aca="false">IF(AND($V85&gt;EJ$6,$V85&lt;=EK$6),+$U85,0)</f>
        <v>0</v>
      </c>
      <c r="EL85" s="87" t="n">
        <f aca="false">IF(AND($V85&gt;EK$6,$V85&lt;=EL$6),+$U85,0)</f>
        <v>0</v>
      </c>
      <c r="EM85" s="87" t="n">
        <f aca="false">IF(AND($V85&gt;EL$6,$V85&lt;=EN$6),+$U85,0)</f>
        <v>0</v>
      </c>
      <c r="EO85" s="65" t="n">
        <f aca="false">SUM($AI85:$EN85)</f>
        <v>12.100604</v>
      </c>
      <c r="EP85" s="65" t="n">
        <f aca="false">+EO85-U85</f>
        <v>0</v>
      </c>
    </row>
    <row r="86" customFormat="false" ht="12.75" hidden="false" customHeight="false" outlineLevel="0" collapsed="false">
      <c r="A86" s="205" t="n">
        <v>5</v>
      </c>
      <c r="B86" s="101" t="s">
        <v>444</v>
      </c>
      <c r="C86" s="97" t="s">
        <v>256</v>
      </c>
      <c r="D86" s="186" t="s">
        <v>280</v>
      </c>
      <c r="E86" s="37" t="s">
        <v>548</v>
      </c>
      <c r="F86" s="99" t="n">
        <v>37134</v>
      </c>
      <c r="G86" s="37"/>
      <c r="H86" s="37"/>
      <c r="I86" s="100" t="s">
        <v>145</v>
      </c>
      <c r="J86" s="37" t="s">
        <v>555</v>
      </c>
      <c r="L86" s="39" t="s">
        <v>551</v>
      </c>
      <c r="M86" s="39" t="s">
        <v>495</v>
      </c>
      <c r="O86" s="35"/>
      <c r="P86" s="127"/>
      <c r="Q86" s="127"/>
      <c r="R86" s="127"/>
      <c r="S86" s="218" t="n">
        <v>190</v>
      </c>
      <c r="T86" s="127" t="s">
        <v>412</v>
      </c>
      <c r="U86" s="55" t="n">
        <f aca="false">IF($T86="USD",+$S86,VLOOKUP($T86,$T$1:$U$5,2)*$S86)</f>
        <v>19.9894792214624</v>
      </c>
      <c r="V86" s="102" t="n">
        <v>40009</v>
      </c>
      <c r="Z86" s="164" t="n">
        <v>36356</v>
      </c>
      <c r="AA86" s="219" t="e">
        <f aca="false">SUM(#REF!)</f>
        <v>#REF!</v>
      </c>
      <c r="AB86" s="174"/>
      <c r="AC86" s="174" t="n">
        <v>0</v>
      </c>
      <c r="AD86" s="211" t="e">
        <f aca="false">+AC86+AB86*#REF!+AA86*#REF!</f>
        <v>#REF!</v>
      </c>
      <c r="AE86" s="211"/>
      <c r="AI86" s="87" t="n">
        <f aca="false">IF($V86&gt;AH$6,IF($V86&lt;=AI$6,$U86,0),0)</f>
        <v>0</v>
      </c>
      <c r="AJ86" s="87" t="n">
        <f aca="false">IF(AND($V86&gt;AI$6,$V86&lt;=AJ$6),+$U86,0)</f>
        <v>0</v>
      </c>
      <c r="AK86" s="87" t="n">
        <f aca="false">IF(AND($V86&gt;AJ$6,$V86&lt;=AK$6),+$U86,0)</f>
        <v>0</v>
      </c>
      <c r="AL86" s="87" t="n">
        <f aca="false">IF(AND($V86&gt;AK$6,$V86&lt;=AL$6),+$U86,0)</f>
        <v>0</v>
      </c>
      <c r="AM86" s="87" t="n">
        <f aca="false">IF(AND($V86&gt;AL$6,$V86&lt;=AM$6),+$U86,0)</f>
        <v>0</v>
      </c>
      <c r="AN86" s="87" t="n">
        <f aca="false">IF(AND($V86&gt;AM$6,$V86&lt;=AN$6),+$U86,0)</f>
        <v>0</v>
      </c>
      <c r="AO86" s="87" t="n">
        <f aca="false">IF(AND($V86&gt;AN$6,$V86&lt;=AO$6),+$U86,0)</f>
        <v>0</v>
      </c>
      <c r="AP86" s="87" t="n">
        <f aca="false">IF(AND($V86&gt;AO$6,$V86&lt;=AP$6),+$U86,0)</f>
        <v>0</v>
      </c>
      <c r="AQ86" s="87" t="n">
        <f aca="false">IF(AND($V86&gt;AP$6,$V86&lt;=AQ$6),+$U86,0)</f>
        <v>0</v>
      </c>
      <c r="AR86" s="87" t="n">
        <f aca="false">IF(AND($V86&gt;AQ$6,$V86&lt;=AR$6),+$U86,0)</f>
        <v>0</v>
      </c>
      <c r="AS86" s="87" t="n">
        <f aca="false">IF(AND($V86&gt;AR$6,$V86&lt;=AS$6),+$U86,0)</f>
        <v>0</v>
      </c>
      <c r="AT86" s="87" t="n">
        <f aca="false">IF(AND($V86&gt;AS$6,$V86&lt;=AT$6),+$U86,0)</f>
        <v>0</v>
      </c>
      <c r="AU86" s="87" t="n">
        <f aca="false">IF(AND($V86&gt;AT$6,$V86&lt;=AU$6),+$U86,0)</f>
        <v>0</v>
      </c>
      <c r="AV86" s="87" t="n">
        <f aca="false">IF(AND($V86&gt;AU$6,$V86&lt;=AV$6),+$U86,0)</f>
        <v>0</v>
      </c>
      <c r="AW86" s="87" t="n">
        <f aca="false">IF(AND($V86&gt;AV$6,$V86&lt;=AW$6),+$U86,0)</f>
        <v>0</v>
      </c>
      <c r="AX86" s="87" t="n">
        <f aca="false">IF(AND($V86&gt;AW$6,$V86&lt;=AX$6),+$U86,0)</f>
        <v>0</v>
      </c>
      <c r="AY86" s="87" t="n">
        <f aca="false">IF(AND($V86&gt;AX$6,$V86&lt;=AY$6),+$U86,0)</f>
        <v>0</v>
      </c>
      <c r="AZ86" s="87" t="n">
        <f aca="false">IF(AND($V86&gt;AY$6,$V86&lt;=AZ$6),+$U86,0)</f>
        <v>0</v>
      </c>
      <c r="BA86" s="87" t="n">
        <f aca="false">IF(AND($V86&gt;AZ$6,$V86&lt;=BA$6),+$U86,0)</f>
        <v>0</v>
      </c>
      <c r="BB86" s="87" t="n">
        <f aca="false">IF(AND($V86&gt;BA$6,$V86&lt;=BB$6),+$U86,0)</f>
        <v>0</v>
      </c>
      <c r="BC86" s="87" t="n">
        <f aca="false">IF(AND($V86&gt;BB$6,$V86&lt;=BC$6),+$U86,0)</f>
        <v>0</v>
      </c>
      <c r="BD86" s="87" t="n">
        <f aca="false">IF(AND($V86&gt;BC$6,$V86&lt;=BD$6),+$U86,0)</f>
        <v>0</v>
      </c>
      <c r="BE86" s="87" t="n">
        <f aca="false">IF(AND($V86&gt;BD$6,$V86&lt;=BE$6),+$U86,0)</f>
        <v>0</v>
      </c>
      <c r="BF86" s="87" t="n">
        <f aca="false">IF(AND($V86&gt;BE$6,$V86&lt;=BF$6),+$U86,0)</f>
        <v>0</v>
      </c>
      <c r="BG86" s="87" t="n">
        <f aca="false">IF(AND($V86&gt;BF$6,$V86&lt;=BG$6),+$U86,0)</f>
        <v>0</v>
      </c>
      <c r="BH86" s="87" t="n">
        <f aca="false">IF(AND($V86&gt;BG$6,$V86&lt;=BH$6),+$U86,0)</f>
        <v>0</v>
      </c>
      <c r="BI86" s="87" t="n">
        <f aca="false">IF(AND($V86&gt;BH$6,$V86&lt;=BI$6),+$U86,0)</f>
        <v>0</v>
      </c>
      <c r="BJ86" s="87" t="n">
        <f aca="false">IF(AND($V86&gt;BI$6,$V86&lt;=BJ$6),+$U86,0)</f>
        <v>0</v>
      </c>
      <c r="BK86" s="87" t="n">
        <f aca="false">IF(AND($V86&gt;BJ$6,$V86&lt;=BK$6),+$U86,0)</f>
        <v>0</v>
      </c>
      <c r="BL86" s="87" t="n">
        <f aca="false">IF(AND($V86&gt;BK$6,$V86&lt;=BL$6),+$U86,0)</f>
        <v>0</v>
      </c>
      <c r="BM86" s="87" t="n">
        <f aca="false">IF(AND($V86&gt;BL$6,$V86&lt;=BM$6),+$U86,0)</f>
        <v>0</v>
      </c>
      <c r="BN86" s="87" t="n">
        <f aca="false">IF(AND($V86&gt;BM$6,$V86&lt;=BN$6),+$U86,0)</f>
        <v>19.9894792214624</v>
      </c>
      <c r="BO86" s="87" t="n">
        <f aca="false">IF(AND($V86&gt;BN$6,$V86&lt;=BO$6),+$U86,0)</f>
        <v>0</v>
      </c>
      <c r="BP86" s="87" t="n">
        <f aca="false">IF(AND($V86&gt;BO$6,$V86&lt;=BP$6),+$U86,0)</f>
        <v>0</v>
      </c>
      <c r="BQ86" s="87" t="n">
        <f aca="false">IF(AND($V86&gt;BP$6,$V86&lt;=BQ$6),+$U86,0)</f>
        <v>0</v>
      </c>
      <c r="BR86" s="87" t="n">
        <f aca="false">IF(AND($V86&gt;BQ$6,$V86&lt;=BR$6),+$U86,0)</f>
        <v>0</v>
      </c>
      <c r="BS86" s="87" t="n">
        <f aca="false">IF(AND($V86&gt;BR$6,$V86&lt;=BS$6),+$U86,0)</f>
        <v>0</v>
      </c>
      <c r="BT86" s="87" t="n">
        <f aca="false">IF(AND($V86&gt;BS$6,$V86&lt;=BT$6),+$U86,0)</f>
        <v>0</v>
      </c>
      <c r="BU86" s="87" t="n">
        <f aca="false">IF(AND($V86&gt;BT$6,$V86&lt;=BU$6),+$U86,0)</f>
        <v>0</v>
      </c>
      <c r="BV86" s="87" t="n">
        <f aca="false">IF(AND($V86&gt;BU$6,$V86&lt;=BV$6),+$U86,0)</f>
        <v>0</v>
      </c>
      <c r="BW86" s="87" t="n">
        <f aca="false">IF(AND($V86&gt;BV$6,$V86&lt;=BW$6),+$U86,0)</f>
        <v>0</v>
      </c>
      <c r="BX86" s="87" t="n">
        <f aca="false">IF(AND($V86&gt;BW$6,$V86&lt;=BX$6),+$U86,0)</f>
        <v>0</v>
      </c>
      <c r="BY86" s="87" t="n">
        <f aca="false">IF(AND($V86&gt;BX$6,$V86&lt;=BY$6),+$U86,0)</f>
        <v>0</v>
      </c>
      <c r="BZ86" s="87" t="n">
        <f aca="false">IF(AND($V86&gt;BY$6,$V86&lt;=BZ$6),+$U86,0)</f>
        <v>0</v>
      </c>
      <c r="CA86" s="87" t="n">
        <f aca="false">IF(AND($V86&gt;BZ$6,$V86&lt;=CA$6),+$U86,0)</f>
        <v>0</v>
      </c>
      <c r="CB86" s="87" t="n">
        <f aca="false">IF(AND($V86&gt;CA$6,$V86&lt;=CB$6),+$U86,0)</f>
        <v>0</v>
      </c>
      <c r="CC86" s="87" t="n">
        <f aca="false">IF(AND($V86&gt;CB$6,$V86&lt;=CC$6),+$U86,0)</f>
        <v>0</v>
      </c>
      <c r="CD86" s="87" t="n">
        <f aca="false">IF(AND($V86&gt;CC$6,$V86&lt;=CD$6),+$U86,0)</f>
        <v>0</v>
      </c>
      <c r="CE86" s="87" t="n">
        <f aca="false">IF(AND($V86&gt;CD$6,$V86&lt;=CE$6),+$U86,0)</f>
        <v>0</v>
      </c>
      <c r="CF86" s="87" t="n">
        <f aca="false">IF(AND($V86&gt;CE$6,$V86&lt;=CF$6),+$U86,0)</f>
        <v>0</v>
      </c>
      <c r="CG86" s="87" t="n">
        <f aca="false">IF(AND($V86&gt;CF$6,$V86&lt;=CG$6),+$U86,0)</f>
        <v>0</v>
      </c>
      <c r="CH86" s="87" t="n">
        <f aca="false">IF(AND($V86&gt;CG$6,$V86&lt;=CH$6),+$U86,0)</f>
        <v>0</v>
      </c>
      <c r="CI86" s="87" t="n">
        <f aca="false">IF(AND($V86&gt;CH$6,$V86&lt;=CI$6),+$U86,0)</f>
        <v>0</v>
      </c>
      <c r="CJ86" s="87" t="n">
        <f aca="false">IF(AND($V86&gt;CI$6,$V86&lt;=CJ$6),+$U86,0)</f>
        <v>0</v>
      </c>
      <c r="CK86" s="87" t="n">
        <f aca="false">IF(AND($V86&gt;CJ$6,$V86&lt;=CK$6),+$U86,0)</f>
        <v>0</v>
      </c>
      <c r="CL86" s="87" t="n">
        <f aca="false">IF(AND($V86&gt;CK$6,$V86&lt;=CL$6),+$U86,0)</f>
        <v>0</v>
      </c>
      <c r="CM86" s="87" t="n">
        <f aca="false">IF(AND($V86&gt;CL$6,$V86&lt;=CM$6),+$U86,0)</f>
        <v>0</v>
      </c>
      <c r="CN86" s="87" t="n">
        <f aca="false">IF(AND($V86&gt;CM$6,$V86&lt;=CN$6),+$U86,0)</f>
        <v>0</v>
      </c>
      <c r="CO86" s="87" t="n">
        <f aca="false">IF(AND($V86&gt;CN$6,$V86&lt;=CO$6),+$U86,0)</f>
        <v>0</v>
      </c>
      <c r="CP86" s="87" t="n">
        <f aca="false">IF(AND($V86&gt;CO$6,$V86&lt;=CP$6),+$U86,0)</f>
        <v>0</v>
      </c>
      <c r="CQ86" s="87" t="n">
        <f aca="false">IF(AND($V86&gt;CP$6,$V86&lt;=CQ$6),+$U86,0)</f>
        <v>0</v>
      </c>
      <c r="CR86" s="87" t="n">
        <f aca="false">IF(AND($V86&gt;CQ$6,$V86&lt;=CR$6),+$U86,0)</f>
        <v>0</v>
      </c>
      <c r="CS86" s="87" t="n">
        <f aca="false">IF(AND($V86&gt;CR$6,$V86&lt;=CS$6),+$U86,0)</f>
        <v>0</v>
      </c>
      <c r="CT86" s="87" t="n">
        <f aca="false">IF(AND($V86&gt;CS$6,$V86&lt;=CT$6),+$U86,0)</f>
        <v>0</v>
      </c>
      <c r="CU86" s="87" t="n">
        <f aca="false">IF(AND($V86&gt;CT$6,$V86&lt;=CU$6),+$U86,0)</f>
        <v>0</v>
      </c>
      <c r="CV86" s="87" t="n">
        <f aca="false">IF(AND($V86&gt;CU$6,$V86&lt;=CV$6),+$U86,0)</f>
        <v>0</v>
      </c>
      <c r="CW86" s="87" t="n">
        <f aca="false">IF(AND($V86&gt;CV$6,$V86&lt;=CW$6),+$U86,0)</f>
        <v>0</v>
      </c>
      <c r="CX86" s="87" t="n">
        <f aca="false">IF(AND($V86&gt;CW$6,$V86&lt;=CX$6),+$U86,0)</f>
        <v>0</v>
      </c>
      <c r="CY86" s="87" t="n">
        <f aca="false">IF(AND($V86&gt;CX$6,$V86&lt;=CY$6),+$U86,0)</f>
        <v>0</v>
      </c>
      <c r="CZ86" s="87" t="n">
        <f aca="false">IF(AND($V86&gt;CY$6,$V86&lt;=CZ$6),+$U86,0)</f>
        <v>0</v>
      </c>
      <c r="DA86" s="87" t="n">
        <f aca="false">IF(AND($V86&gt;CZ$6,$V86&lt;=DA$6),+$U86,0)</f>
        <v>0</v>
      </c>
      <c r="DB86" s="87" t="n">
        <f aca="false">IF(AND($V86&gt;DA$6,$V86&lt;=DB$6),+$U86,0)</f>
        <v>0</v>
      </c>
      <c r="DC86" s="87" t="n">
        <f aca="false">IF(AND($V86&gt;DB$6,$V86&lt;=DC$6),+$U86,0)</f>
        <v>0</v>
      </c>
      <c r="DD86" s="87" t="n">
        <f aca="false">IF(AND($V86&gt;DC$6,$V86&lt;=DD$6),+$U86,0)</f>
        <v>0</v>
      </c>
      <c r="DE86" s="87" t="n">
        <f aca="false">IF(AND($V86&gt;DD$6,$V86&lt;=DE$6),+$U86,0)</f>
        <v>0</v>
      </c>
      <c r="DF86" s="87" t="n">
        <f aca="false">IF(AND($V86&gt;DE$6,$V86&lt;=DF$6),+$U86,0)</f>
        <v>0</v>
      </c>
      <c r="DG86" s="87" t="n">
        <f aca="false">IF(AND($V86&gt;DF$6,$V86&lt;=DG$6),+$U86,0)</f>
        <v>0</v>
      </c>
      <c r="DH86" s="87" t="n">
        <f aca="false">IF(AND($V86&gt;DG$6,$V86&lt;=DH$6),+$U86,0)</f>
        <v>0</v>
      </c>
      <c r="DI86" s="87" t="n">
        <f aca="false">IF(AND($V86&gt;DH$6,$V86&lt;=DI$6),+$U86,0)</f>
        <v>0</v>
      </c>
      <c r="DJ86" s="87" t="n">
        <f aca="false">IF(AND($V86&gt;DI$6,$V86&lt;=DJ$6),+$U86,0)</f>
        <v>0</v>
      </c>
      <c r="DK86" s="87" t="n">
        <f aca="false">IF(AND($V86&gt;DJ$6,$V86&lt;=DK$6),+$U86,0)</f>
        <v>0</v>
      </c>
      <c r="DL86" s="87" t="n">
        <f aca="false">IF(AND($V86&gt;DK$6,$V86&lt;=DL$6),+$U86,0)</f>
        <v>0</v>
      </c>
      <c r="DM86" s="87" t="n">
        <f aca="false">IF(AND($V86&gt;DL$6,$V86&lt;=DM$6),+$U86,0)</f>
        <v>0</v>
      </c>
      <c r="DN86" s="87" t="n">
        <f aca="false">IF(AND($V86&gt;DM$6,$V86&lt;=DN$6),+$U86,0)</f>
        <v>0</v>
      </c>
      <c r="DO86" s="87" t="n">
        <f aca="false">IF(AND($V86&gt;DN$6,$V86&lt;=DO$6),+$U86,0)</f>
        <v>0</v>
      </c>
      <c r="DP86" s="87" t="n">
        <f aca="false">IF(AND($V86&gt;DO$6,$V86&lt;=DP$6),+$U86,0)</f>
        <v>0</v>
      </c>
      <c r="DQ86" s="87" t="n">
        <f aca="false">IF(AND($V86&gt;DP$6,$V86&lt;=DQ$6),+$U86,0)</f>
        <v>0</v>
      </c>
      <c r="DR86" s="87" t="n">
        <f aca="false">IF(AND($V86&gt;DQ$6,$V86&lt;=DR$6),+$U86,0)</f>
        <v>0</v>
      </c>
      <c r="DS86" s="87" t="n">
        <f aca="false">IF(AND($V86&gt;DR$6,$V86&lt;=DS$6),+$U86,0)</f>
        <v>0</v>
      </c>
      <c r="DT86" s="87" t="n">
        <f aca="false">IF(AND($V86&gt;DS$6,$V86&lt;=DT$6),+$U86,0)</f>
        <v>0</v>
      </c>
      <c r="DU86" s="87" t="n">
        <f aca="false">IF(AND($V86&gt;DT$6,$V86&lt;=DU$6),+$U86,0)</f>
        <v>0</v>
      </c>
      <c r="DV86" s="87" t="n">
        <f aca="false">IF(AND($V86&gt;DU$6,$V86&lt;=DV$6),+$U86,0)</f>
        <v>0</v>
      </c>
      <c r="DW86" s="87" t="n">
        <f aca="false">IF(AND($V86&gt;DV$6,$V86&lt;=DW$6),+$U86,0)</f>
        <v>0</v>
      </c>
      <c r="DX86" s="87" t="n">
        <f aca="false">IF(AND($V86&gt;DW$6,$V86&lt;=DX$6),+$U86,0)</f>
        <v>0</v>
      </c>
      <c r="DY86" s="87" t="n">
        <f aca="false">IF(AND($V86&gt;DX$6,$V86&lt;=DY$6),+$U86,0)</f>
        <v>0</v>
      </c>
      <c r="DZ86" s="87" t="n">
        <f aca="false">IF(AND($V86&gt;DY$6,$V86&lt;=DZ$6),+$U86,0)</f>
        <v>0</v>
      </c>
      <c r="EA86" s="87" t="n">
        <f aca="false">IF(AND($V86&gt;DZ$6,$V86&lt;=EA$6),+$U86,0)</f>
        <v>0</v>
      </c>
      <c r="EB86" s="87" t="n">
        <f aca="false">IF(AND($V86&gt;EA$6,$V86&lt;=EB$6),+$U86,0)</f>
        <v>0</v>
      </c>
      <c r="EC86" s="87" t="n">
        <f aca="false">IF(AND($V86&gt;EB$6,$V86&lt;=EC$6),+$U86,0)</f>
        <v>0</v>
      </c>
      <c r="ED86" s="87" t="n">
        <f aca="false">IF(AND($V86&gt;EC$6,$V86&lt;=ED$6),+$U86,0)</f>
        <v>0</v>
      </c>
      <c r="EE86" s="87" t="n">
        <f aca="false">IF(AND($V86&gt;ED$6,$V86&lt;=EE$6),+$U86,0)</f>
        <v>0</v>
      </c>
      <c r="EF86" s="87" t="n">
        <f aca="false">IF(AND($V86&gt;EE$6,$V86&lt;=EF$6),+$U86,0)</f>
        <v>0</v>
      </c>
      <c r="EG86" s="87" t="n">
        <f aca="false">IF(AND($V86&gt;EF$6,$V86&lt;=EG$6),+$U86,0)</f>
        <v>0</v>
      </c>
      <c r="EH86" s="87" t="n">
        <f aca="false">IF(AND($V86&gt;EG$6,$V86&lt;=EH$6),+$U86,0)</f>
        <v>0</v>
      </c>
      <c r="EI86" s="87" t="n">
        <f aca="false">IF(AND($V86&gt;EH$6,$V86&lt;=EI$6),+$U86,0)</f>
        <v>0</v>
      </c>
      <c r="EJ86" s="87" t="n">
        <f aca="false">IF(AND($V86&gt;EI$6,$V86&lt;=EJ$6),+$U86,0)</f>
        <v>0</v>
      </c>
      <c r="EK86" s="87" t="n">
        <f aca="false">IF(AND($V86&gt;EJ$6,$V86&lt;=EK$6),+$U86,0)</f>
        <v>0</v>
      </c>
      <c r="EL86" s="87" t="n">
        <f aca="false">IF(AND($V86&gt;EK$6,$V86&lt;=EL$6),+$U86,0)</f>
        <v>0</v>
      </c>
      <c r="EM86" s="87" t="n">
        <f aca="false">IF(AND($V86&gt;EL$6,$V86&lt;=EN$6),+$U86,0)</f>
        <v>0</v>
      </c>
      <c r="EO86" s="65" t="n">
        <f aca="false">SUM($AI86:$EN86)</f>
        <v>19.9894792214624</v>
      </c>
      <c r="EP86" s="65" t="n">
        <f aca="false">+EO86-U86</f>
        <v>0</v>
      </c>
    </row>
    <row r="87" customFormat="false" ht="12.75" hidden="false" customHeight="false" outlineLevel="0" collapsed="false">
      <c r="A87" s="205" t="n">
        <v>5</v>
      </c>
      <c r="B87" s="97" t="s">
        <v>260</v>
      </c>
      <c r="C87" s="97" t="s">
        <v>256</v>
      </c>
      <c r="D87" s="186" t="s">
        <v>280</v>
      </c>
      <c r="E87" s="37" t="s">
        <v>548</v>
      </c>
      <c r="F87" s="99" t="n">
        <v>37134</v>
      </c>
      <c r="G87" s="37"/>
      <c r="H87" s="37"/>
      <c r="I87" s="100" t="s">
        <v>145</v>
      </c>
      <c r="J87" s="37" t="s">
        <v>555</v>
      </c>
      <c r="L87" s="39" t="s">
        <v>551</v>
      </c>
      <c r="M87" s="39" t="s">
        <v>495</v>
      </c>
      <c r="O87" s="35"/>
      <c r="P87" s="127"/>
      <c r="Q87" s="127"/>
      <c r="R87" s="127"/>
      <c r="S87" s="218" t="n">
        <f aca="false">0.03853+1.185</f>
        <v>1.22353</v>
      </c>
      <c r="T87" s="127" t="s">
        <v>288</v>
      </c>
      <c r="U87" s="55" t="n">
        <f aca="false">IF($T87="USD",+$S87,VLOOKUP($T87,$T$1:$U$5,2)*$S87)</f>
        <v>1.22353</v>
      </c>
      <c r="V87" s="102" t="n">
        <v>37437</v>
      </c>
      <c r="Z87" s="164" t="n">
        <v>36161</v>
      </c>
      <c r="AA87" s="219" t="e">
        <f aca="false">SUM(#REF!)</f>
        <v>#REF!</v>
      </c>
      <c r="AB87" s="174"/>
      <c r="AC87" s="174" t="n">
        <v>0</v>
      </c>
      <c r="AD87" s="211" t="e">
        <f aca="false">+AC87+AB87*#REF!+AA87*#REF!</f>
        <v>#REF!</v>
      </c>
      <c r="AE87" s="211"/>
      <c r="AI87" s="87" t="n">
        <f aca="false">IF($V87&gt;AH$6,IF($V87&lt;=AI$6,$U87,0),0)</f>
        <v>0</v>
      </c>
      <c r="AJ87" s="87" t="n">
        <f aca="false">IF(AND($V87&gt;AI$6,$V87&lt;=AJ$6),+$U87,0)</f>
        <v>0</v>
      </c>
      <c r="AK87" s="87" t="n">
        <f aca="false">IF(AND($V87&gt;AJ$6,$V87&lt;=AK$6),+$U87,0)</f>
        <v>1.22353</v>
      </c>
      <c r="AL87" s="87" t="n">
        <f aca="false">IF(AND($V87&gt;AK$6,$V87&lt;=AL$6),+$U87,0)</f>
        <v>0</v>
      </c>
      <c r="AM87" s="87" t="n">
        <f aca="false">IF(AND($V87&gt;AL$6,$V87&lt;=AM$6),+$U87,0)</f>
        <v>0</v>
      </c>
      <c r="AN87" s="87" t="n">
        <f aca="false">IF(AND($V87&gt;AM$6,$V87&lt;=AN$6),+$U87,0)</f>
        <v>0</v>
      </c>
      <c r="AO87" s="87" t="n">
        <f aca="false">IF(AND($V87&gt;AN$6,$V87&lt;=AO$6),+$U87,0)</f>
        <v>0</v>
      </c>
      <c r="AP87" s="87" t="n">
        <f aca="false">IF(AND($V87&gt;AO$6,$V87&lt;=AP$6),+$U87,0)</f>
        <v>0</v>
      </c>
      <c r="AQ87" s="87" t="n">
        <f aca="false">IF(AND($V87&gt;AP$6,$V87&lt;=AQ$6),+$U87,0)</f>
        <v>0</v>
      </c>
      <c r="AR87" s="87" t="n">
        <f aca="false">IF(AND($V87&gt;AQ$6,$V87&lt;=AR$6),+$U87,0)</f>
        <v>0</v>
      </c>
      <c r="AS87" s="87" t="n">
        <f aca="false">IF(AND($V87&gt;AR$6,$V87&lt;=AS$6),+$U87,0)</f>
        <v>0</v>
      </c>
      <c r="AT87" s="87" t="n">
        <f aca="false">IF(AND($V87&gt;AS$6,$V87&lt;=AT$6),+$U87,0)</f>
        <v>0</v>
      </c>
      <c r="AU87" s="87" t="n">
        <f aca="false">IF(AND($V87&gt;AT$6,$V87&lt;=AU$6),+$U87,0)</f>
        <v>0</v>
      </c>
      <c r="AV87" s="87" t="n">
        <f aca="false">IF(AND($V87&gt;AU$6,$V87&lt;=AV$6),+$U87,0)</f>
        <v>0</v>
      </c>
      <c r="AW87" s="87" t="n">
        <f aca="false">IF(AND($V87&gt;AV$6,$V87&lt;=AW$6),+$U87,0)</f>
        <v>0</v>
      </c>
      <c r="AX87" s="87" t="n">
        <f aca="false">IF(AND($V87&gt;AW$6,$V87&lt;=AX$6),+$U87,0)</f>
        <v>0</v>
      </c>
      <c r="AY87" s="87" t="n">
        <f aca="false">IF(AND($V87&gt;AX$6,$V87&lt;=AY$6),+$U87,0)</f>
        <v>0</v>
      </c>
      <c r="AZ87" s="87" t="n">
        <f aca="false">IF(AND($V87&gt;AY$6,$V87&lt;=AZ$6),+$U87,0)</f>
        <v>0</v>
      </c>
      <c r="BA87" s="87" t="n">
        <f aca="false">IF(AND($V87&gt;AZ$6,$V87&lt;=BA$6),+$U87,0)</f>
        <v>0</v>
      </c>
      <c r="BB87" s="87" t="n">
        <f aca="false">IF(AND($V87&gt;BA$6,$V87&lt;=BB$6),+$U87,0)</f>
        <v>0</v>
      </c>
      <c r="BC87" s="87" t="n">
        <f aca="false">IF(AND($V87&gt;BB$6,$V87&lt;=BC$6),+$U87,0)</f>
        <v>0</v>
      </c>
      <c r="BD87" s="87" t="n">
        <f aca="false">IF(AND($V87&gt;BC$6,$V87&lt;=BD$6),+$U87,0)</f>
        <v>0</v>
      </c>
      <c r="BE87" s="87" t="n">
        <f aca="false">IF(AND($V87&gt;BD$6,$V87&lt;=BE$6),+$U87,0)</f>
        <v>0</v>
      </c>
      <c r="BF87" s="87" t="n">
        <f aca="false">IF(AND($V87&gt;BE$6,$V87&lt;=BF$6),+$U87,0)</f>
        <v>0</v>
      </c>
      <c r="BG87" s="87" t="n">
        <f aca="false">IF(AND($V87&gt;BF$6,$V87&lt;=BG$6),+$U87,0)</f>
        <v>0</v>
      </c>
      <c r="BH87" s="87" t="n">
        <f aca="false">IF(AND($V87&gt;BG$6,$V87&lt;=BH$6),+$U87,0)</f>
        <v>0</v>
      </c>
      <c r="BI87" s="87" t="n">
        <f aca="false">IF(AND($V87&gt;BH$6,$V87&lt;=BI$6),+$U87,0)</f>
        <v>0</v>
      </c>
      <c r="BJ87" s="87" t="n">
        <f aca="false">IF(AND($V87&gt;BI$6,$V87&lt;=BJ$6),+$U87,0)</f>
        <v>0</v>
      </c>
      <c r="BK87" s="87" t="n">
        <f aca="false">IF(AND($V87&gt;BJ$6,$V87&lt;=BK$6),+$U87,0)</f>
        <v>0</v>
      </c>
      <c r="BL87" s="87" t="n">
        <f aca="false">IF(AND($V87&gt;BK$6,$V87&lt;=BL$6),+$U87,0)</f>
        <v>0</v>
      </c>
      <c r="BM87" s="87" t="n">
        <f aca="false">IF(AND($V87&gt;BL$6,$V87&lt;=BM$6),+$U87,0)</f>
        <v>0</v>
      </c>
      <c r="BN87" s="87" t="n">
        <f aca="false">IF(AND($V87&gt;BM$6,$V87&lt;=BN$6),+$U87,0)</f>
        <v>0</v>
      </c>
      <c r="BO87" s="87" t="n">
        <f aca="false">IF(AND($V87&gt;BN$6,$V87&lt;=BO$6),+$U87,0)</f>
        <v>0</v>
      </c>
      <c r="BP87" s="87" t="n">
        <f aca="false">IF(AND($V87&gt;BO$6,$V87&lt;=BP$6),+$U87,0)</f>
        <v>0</v>
      </c>
      <c r="BQ87" s="87" t="n">
        <f aca="false">IF(AND($V87&gt;BP$6,$V87&lt;=BQ$6),+$U87,0)</f>
        <v>0</v>
      </c>
      <c r="BR87" s="87" t="n">
        <f aca="false">IF(AND($V87&gt;BQ$6,$V87&lt;=BR$6),+$U87,0)</f>
        <v>0</v>
      </c>
      <c r="BS87" s="87" t="n">
        <f aca="false">IF(AND($V87&gt;BR$6,$V87&lt;=BS$6),+$U87,0)</f>
        <v>0</v>
      </c>
      <c r="BT87" s="87" t="n">
        <f aca="false">IF(AND($V87&gt;BS$6,$V87&lt;=BT$6),+$U87,0)</f>
        <v>0</v>
      </c>
      <c r="BU87" s="87" t="n">
        <f aca="false">IF(AND($V87&gt;BT$6,$V87&lt;=BU$6),+$U87,0)</f>
        <v>0</v>
      </c>
      <c r="BV87" s="87" t="n">
        <f aca="false">IF(AND($V87&gt;BU$6,$V87&lt;=BV$6),+$U87,0)</f>
        <v>0</v>
      </c>
      <c r="BW87" s="87" t="n">
        <f aca="false">IF(AND($V87&gt;BV$6,$V87&lt;=BW$6),+$U87,0)</f>
        <v>0</v>
      </c>
      <c r="BX87" s="87" t="n">
        <f aca="false">IF(AND($V87&gt;BW$6,$V87&lt;=BX$6),+$U87,0)</f>
        <v>0</v>
      </c>
      <c r="BY87" s="87" t="n">
        <f aca="false">IF(AND($V87&gt;BX$6,$V87&lt;=BY$6),+$U87,0)</f>
        <v>0</v>
      </c>
      <c r="BZ87" s="87" t="n">
        <f aca="false">IF(AND($V87&gt;BY$6,$V87&lt;=BZ$6),+$U87,0)</f>
        <v>0</v>
      </c>
      <c r="CA87" s="87" t="n">
        <f aca="false">IF(AND($V87&gt;BZ$6,$V87&lt;=CA$6),+$U87,0)</f>
        <v>0</v>
      </c>
      <c r="CB87" s="87" t="n">
        <f aca="false">IF(AND($V87&gt;CA$6,$V87&lt;=CB$6),+$U87,0)</f>
        <v>0</v>
      </c>
      <c r="CC87" s="87" t="n">
        <f aca="false">IF(AND($V87&gt;CB$6,$V87&lt;=CC$6),+$U87,0)</f>
        <v>0</v>
      </c>
      <c r="CD87" s="87" t="n">
        <f aca="false">IF(AND($V87&gt;CC$6,$V87&lt;=CD$6),+$U87,0)</f>
        <v>0</v>
      </c>
      <c r="CE87" s="87" t="n">
        <f aca="false">IF(AND($V87&gt;CD$6,$V87&lt;=CE$6),+$U87,0)</f>
        <v>0</v>
      </c>
      <c r="CF87" s="87" t="n">
        <f aca="false">IF(AND($V87&gt;CE$6,$V87&lt;=CF$6),+$U87,0)</f>
        <v>0</v>
      </c>
      <c r="CG87" s="87" t="n">
        <f aca="false">IF(AND($V87&gt;CF$6,$V87&lt;=CG$6),+$U87,0)</f>
        <v>0</v>
      </c>
      <c r="CH87" s="87" t="n">
        <f aca="false">IF(AND($V87&gt;CG$6,$V87&lt;=CH$6),+$U87,0)</f>
        <v>0</v>
      </c>
      <c r="CI87" s="87" t="n">
        <f aca="false">IF(AND($V87&gt;CH$6,$V87&lt;=CI$6),+$U87,0)</f>
        <v>0</v>
      </c>
      <c r="CJ87" s="87" t="n">
        <f aca="false">IF(AND($V87&gt;CI$6,$V87&lt;=CJ$6),+$U87,0)</f>
        <v>0</v>
      </c>
      <c r="CK87" s="87" t="n">
        <f aca="false">IF(AND($V87&gt;CJ$6,$V87&lt;=CK$6),+$U87,0)</f>
        <v>0</v>
      </c>
      <c r="CL87" s="87" t="n">
        <f aca="false">IF(AND($V87&gt;CK$6,$V87&lt;=CL$6),+$U87,0)</f>
        <v>0</v>
      </c>
      <c r="CM87" s="87" t="n">
        <f aca="false">IF(AND($V87&gt;CL$6,$V87&lt;=CM$6),+$U87,0)</f>
        <v>0</v>
      </c>
      <c r="CN87" s="87" t="n">
        <f aca="false">IF(AND($V87&gt;CM$6,$V87&lt;=CN$6),+$U87,0)</f>
        <v>0</v>
      </c>
      <c r="CO87" s="87" t="n">
        <f aca="false">IF(AND($V87&gt;CN$6,$V87&lt;=CO$6),+$U87,0)</f>
        <v>0</v>
      </c>
      <c r="CP87" s="87" t="n">
        <f aca="false">IF(AND($V87&gt;CO$6,$V87&lt;=CP$6),+$U87,0)</f>
        <v>0</v>
      </c>
      <c r="CQ87" s="87" t="n">
        <f aca="false">IF(AND($V87&gt;CP$6,$V87&lt;=CQ$6),+$U87,0)</f>
        <v>0</v>
      </c>
      <c r="CR87" s="87" t="n">
        <f aca="false">IF(AND($V87&gt;CQ$6,$V87&lt;=CR$6),+$U87,0)</f>
        <v>0</v>
      </c>
      <c r="CS87" s="87" t="n">
        <f aca="false">IF(AND($V87&gt;CR$6,$V87&lt;=CS$6),+$U87,0)</f>
        <v>0</v>
      </c>
      <c r="CT87" s="87" t="n">
        <f aca="false">IF(AND($V87&gt;CS$6,$V87&lt;=CT$6),+$U87,0)</f>
        <v>0</v>
      </c>
      <c r="CU87" s="87" t="n">
        <f aca="false">IF(AND($V87&gt;CT$6,$V87&lt;=CU$6),+$U87,0)</f>
        <v>0</v>
      </c>
      <c r="CV87" s="87" t="n">
        <f aca="false">IF(AND($V87&gt;CU$6,$V87&lt;=CV$6),+$U87,0)</f>
        <v>0</v>
      </c>
      <c r="CW87" s="87" t="n">
        <f aca="false">IF(AND($V87&gt;CV$6,$V87&lt;=CW$6),+$U87,0)</f>
        <v>0</v>
      </c>
      <c r="CX87" s="87" t="n">
        <f aca="false">IF(AND($V87&gt;CW$6,$V87&lt;=CX$6),+$U87,0)</f>
        <v>0</v>
      </c>
      <c r="CY87" s="87" t="n">
        <f aca="false">IF(AND($V87&gt;CX$6,$V87&lt;=CY$6),+$U87,0)</f>
        <v>0</v>
      </c>
      <c r="CZ87" s="87" t="n">
        <f aca="false">IF(AND($V87&gt;CY$6,$V87&lt;=CZ$6),+$U87,0)</f>
        <v>0</v>
      </c>
      <c r="DA87" s="87" t="n">
        <f aca="false">IF(AND($V87&gt;CZ$6,$V87&lt;=DA$6),+$U87,0)</f>
        <v>0</v>
      </c>
      <c r="DB87" s="87" t="n">
        <f aca="false">IF(AND($V87&gt;DA$6,$V87&lt;=DB$6),+$U87,0)</f>
        <v>0</v>
      </c>
      <c r="DC87" s="87" t="n">
        <f aca="false">IF(AND($V87&gt;DB$6,$V87&lt;=DC$6),+$U87,0)</f>
        <v>0</v>
      </c>
      <c r="DD87" s="87" t="n">
        <f aca="false">IF(AND($V87&gt;DC$6,$V87&lt;=DD$6),+$U87,0)</f>
        <v>0</v>
      </c>
      <c r="DE87" s="87" t="n">
        <f aca="false">IF(AND($V87&gt;DD$6,$V87&lt;=DE$6),+$U87,0)</f>
        <v>0</v>
      </c>
      <c r="DF87" s="87" t="n">
        <f aca="false">IF(AND($V87&gt;DE$6,$V87&lt;=DF$6),+$U87,0)</f>
        <v>0</v>
      </c>
      <c r="DG87" s="87" t="n">
        <f aca="false">IF(AND($V87&gt;DF$6,$V87&lt;=DG$6),+$U87,0)</f>
        <v>0</v>
      </c>
      <c r="DH87" s="87" t="n">
        <f aca="false">IF(AND($V87&gt;DG$6,$V87&lt;=DH$6),+$U87,0)</f>
        <v>0</v>
      </c>
      <c r="DI87" s="87" t="n">
        <f aca="false">IF(AND($V87&gt;DH$6,$V87&lt;=DI$6),+$U87,0)</f>
        <v>0</v>
      </c>
      <c r="DJ87" s="87" t="n">
        <f aca="false">IF(AND($V87&gt;DI$6,$V87&lt;=DJ$6),+$U87,0)</f>
        <v>0</v>
      </c>
      <c r="DK87" s="87" t="n">
        <f aca="false">IF(AND($V87&gt;DJ$6,$V87&lt;=DK$6),+$U87,0)</f>
        <v>0</v>
      </c>
      <c r="DL87" s="87" t="n">
        <f aca="false">IF(AND($V87&gt;DK$6,$V87&lt;=DL$6),+$U87,0)</f>
        <v>0</v>
      </c>
      <c r="DM87" s="87" t="n">
        <f aca="false">IF(AND($V87&gt;DL$6,$V87&lt;=DM$6),+$U87,0)</f>
        <v>0</v>
      </c>
      <c r="DN87" s="87" t="n">
        <f aca="false">IF(AND($V87&gt;DM$6,$V87&lt;=DN$6),+$U87,0)</f>
        <v>0</v>
      </c>
      <c r="DO87" s="87" t="n">
        <f aca="false">IF(AND($V87&gt;DN$6,$V87&lt;=DO$6),+$U87,0)</f>
        <v>0</v>
      </c>
      <c r="DP87" s="87" t="n">
        <f aca="false">IF(AND($V87&gt;DO$6,$V87&lt;=DP$6),+$U87,0)</f>
        <v>0</v>
      </c>
      <c r="DQ87" s="87" t="n">
        <f aca="false">IF(AND($V87&gt;DP$6,$V87&lt;=DQ$6),+$U87,0)</f>
        <v>0</v>
      </c>
      <c r="DR87" s="87" t="n">
        <f aca="false">IF(AND($V87&gt;DQ$6,$V87&lt;=DR$6),+$U87,0)</f>
        <v>0</v>
      </c>
      <c r="DS87" s="87" t="n">
        <f aca="false">IF(AND($V87&gt;DR$6,$V87&lt;=DS$6),+$U87,0)</f>
        <v>0</v>
      </c>
      <c r="DT87" s="87" t="n">
        <f aca="false">IF(AND($V87&gt;DS$6,$V87&lt;=DT$6),+$U87,0)</f>
        <v>0</v>
      </c>
      <c r="DU87" s="87" t="n">
        <f aca="false">IF(AND($V87&gt;DT$6,$V87&lt;=DU$6),+$U87,0)</f>
        <v>0</v>
      </c>
      <c r="DV87" s="87" t="n">
        <f aca="false">IF(AND($V87&gt;DU$6,$V87&lt;=DV$6),+$U87,0)</f>
        <v>0</v>
      </c>
      <c r="DW87" s="87" t="n">
        <f aca="false">IF(AND($V87&gt;DV$6,$V87&lt;=DW$6),+$U87,0)</f>
        <v>0</v>
      </c>
      <c r="DX87" s="87" t="n">
        <f aca="false">IF(AND($V87&gt;DW$6,$V87&lt;=DX$6),+$U87,0)</f>
        <v>0</v>
      </c>
      <c r="DY87" s="87" t="n">
        <f aca="false">IF(AND($V87&gt;DX$6,$V87&lt;=DY$6),+$U87,0)</f>
        <v>0</v>
      </c>
      <c r="DZ87" s="87" t="n">
        <f aca="false">IF(AND($V87&gt;DY$6,$V87&lt;=DZ$6),+$U87,0)</f>
        <v>0</v>
      </c>
      <c r="EA87" s="87" t="n">
        <f aca="false">IF(AND($V87&gt;DZ$6,$V87&lt;=EA$6),+$U87,0)</f>
        <v>0</v>
      </c>
      <c r="EB87" s="87" t="n">
        <f aca="false">IF(AND($V87&gt;EA$6,$V87&lt;=EB$6),+$U87,0)</f>
        <v>0</v>
      </c>
      <c r="EC87" s="87" t="n">
        <f aca="false">IF(AND($V87&gt;EB$6,$V87&lt;=EC$6),+$U87,0)</f>
        <v>0</v>
      </c>
      <c r="ED87" s="87" t="n">
        <f aca="false">IF(AND($V87&gt;EC$6,$V87&lt;=ED$6),+$U87,0)</f>
        <v>0</v>
      </c>
      <c r="EE87" s="87" t="n">
        <f aca="false">IF(AND($V87&gt;ED$6,$V87&lt;=EE$6),+$U87,0)</f>
        <v>0</v>
      </c>
      <c r="EF87" s="87" t="n">
        <f aca="false">IF(AND($V87&gt;EE$6,$V87&lt;=EF$6),+$U87,0)</f>
        <v>0</v>
      </c>
      <c r="EG87" s="87" t="n">
        <f aca="false">IF(AND($V87&gt;EF$6,$V87&lt;=EG$6),+$U87,0)</f>
        <v>0</v>
      </c>
      <c r="EH87" s="87" t="n">
        <f aca="false">IF(AND($V87&gt;EG$6,$V87&lt;=EH$6),+$U87,0)</f>
        <v>0</v>
      </c>
      <c r="EI87" s="87" t="n">
        <f aca="false">IF(AND($V87&gt;EH$6,$V87&lt;=EI$6),+$U87,0)</f>
        <v>0</v>
      </c>
      <c r="EJ87" s="87" t="n">
        <f aca="false">IF(AND($V87&gt;EI$6,$V87&lt;=EJ$6),+$U87,0)</f>
        <v>0</v>
      </c>
      <c r="EK87" s="87" t="n">
        <f aca="false">IF(AND($V87&gt;EJ$6,$V87&lt;=EK$6),+$U87,0)</f>
        <v>0</v>
      </c>
      <c r="EL87" s="87" t="n">
        <f aca="false">IF(AND($V87&gt;EK$6,$V87&lt;=EL$6),+$U87,0)</f>
        <v>0</v>
      </c>
      <c r="EM87" s="87" t="n">
        <f aca="false">IF(AND($V87&gt;EL$6,$V87&lt;=EN$6),+$U87,0)</f>
        <v>0</v>
      </c>
      <c r="EO87" s="65" t="n">
        <f aca="false">SUM($AI87:$EN87)</f>
        <v>1.22353</v>
      </c>
      <c r="EP87" s="65" t="n">
        <f aca="false">+EO87-U87</f>
        <v>0</v>
      </c>
    </row>
    <row r="88" customFormat="false" ht="12.75" hidden="false" customHeight="false" outlineLevel="0" collapsed="false">
      <c r="A88" s="205" t="n">
        <v>5</v>
      </c>
      <c r="B88" s="97" t="s">
        <v>260</v>
      </c>
      <c r="C88" s="97" t="s">
        <v>256</v>
      </c>
      <c r="D88" s="186" t="s">
        <v>280</v>
      </c>
      <c r="E88" s="37" t="s">
        <v>556</v>
      </c>
      <c r="F88" s="99" t="n">
        <v>37134</v>
      </c>
      <c r="G88" s="37"/>
      <c r="H88" s="37"/>
      <c r="I88" s="100" t="s">
        <v>145</v>
      </c>
      <c r="J88" s="37" t="s">
        <v>557</v>
      </c>
      <c r="M88" s="39" t="s">
        <v>495</v>
      </c>
      <c r="O88" s="35"/>
      <c r="P88" s="127"/>
      <c r="Q88" s="127"/>
      <c r="R88" s="127"/>
      <c r="S88" s="206" t="n">
        <v>12.512103</v>
      </c>
      <c r="T88" s="127" t="s">
        <v>288</v>
      </c>
      <c r="U88" s="55" t="n">
        <f aca="false">IF($T88="USD",+$S88,VLOOKUP($T88,$T$1:$U$5,2)*$S88)</f>
        <v>12.512103</v>
      </c>
      <c r="V88" s="102" t="n">
        <v>40057</v>
      </c>
      <c r="Z88" s="164" t="n">
        <v>36389</v>
      </c>
      <c r="AA88" s="219" t="e">
        <f aca="false">SUM(#REF!)</f>
        <v>#REF!</v>
      </c>
      <c r="AB88" s="174"/>
      <c r="AC88" s="209" t="n">
        <f aca="false">0.0065/10</f>
        <v>0.00065</v>
      </c>
      <c r="AD88" s="211" t="e">
        <f aca="false">+AC88+AB88*#REF!+AA88*#REF!</f>
        <v>#REF!</v>
      </c>
      <c r="AE88" s="211"/>
      <c r="AI88" s="87" t="n">
        <f aca="false">IF($V88&gt;AH$6,IF($V88&lt;=AI$6,$U88,0),0)</f>
        <v>0</v>
      </c>
      <c r="AJ88" s="87" t="n">
        <f aca="false">IF(AND($V88&gt;AI$6,$V88&lt;=AJ$6),+$U88,0)</f>
        <v>0</v>
      </c>
      <c r="AK88" s="87" t="n">
        <f aca="false">IF(AND($V88&gt;AJ$6,$V88&lt;=AK$6),+$U88,0)</f>
        <v>0</v>
      </c>
      <c r="AL88" s="87" t="n">
        <f aca="false">IF(AND($V88&gt;AK$6,$V88&lt;=AL$6),+$U88,0)</f>
        <v>0</v>
      </c>
      <c r="AM88" s="87" t="n">
        <f aca="false">IF(AND($V88&gt;AL$6,$V88&lt;=AM$6),+$U88,0)</f>
        <v>0</v>
      </c>
      <c r="AN88" s="87" t="n">
        <f aca="false">IF(AND($V88&gt;AM$6,$V88&lt;=AN$6),+$U88,0)</f>
        <v>0</v>
      </c>
      <c r="AO88" s="87" t="n">
        <f aca="false">IF(AND($V88&gt;AN$6,$V88&lt;=AO$6),+$U88,0)</f>
        <v>0</v>
      </c>
      <c r="AP88" s="87" t="n">
        <f aca="false">IF(AND($V88&gt;AO$6,$V88&lt;=AP$6),+$U88,0)</f>
        <v>0</v>
      </c>
      <c r="AQ88" s="87" t="n">
        <f aca="false">IF(AND($V88&gt;AP$6,$V88&lt;=AQ$6),+$U88,0)</f>
        <v>0</v>
      </c>
      <c r="AR88" s="87" t="n">
        <f aca="false">IF(AND($V88&gt;AQ$6,$V88&lt;=AR$6),+$U88,0)</f>
        <v>0</v>
      </c>
      <c r="AS88" s="87" t="n">
        <f aca="false">IF(AND($V88&gt;AR$6,$V88&lt;=AS$6),+$U88,0)</f>
        <v>0</v>
      </c>
      <c r="AT88" s="87" t="n">
        <f aca="false">IF(AND($V88&gt;AS$6,$V88&lt;=AT$6),+$U88,0)</f>
        <v>0</v>
      </c>
      <c r="AU88" s="87" t="n">
        <f aca="false">IF(AND($V88&gt;AT$6,$V88&lt;=AU$6),+$U88,0)</f>
        <v>0</v>
      </c>
      <c r="AV88" s="87" t="n">
        <f aca="false">IF(AND($V88&gt;AU$6,$V88&lt;=AV$6),+$U88,0)</f>
        <v>0</v>
      </c>
      <c r="AW88" s="87" t="n">
        <f aca="false">IF(AND($V88&gt;AV$6,$V88&lt;=AW$6),+$U88,0)</f>
        <v>0</v>
      </c>
      <c r="AX88" s="87" t="n">
        <f aca="false">IF(AND($V88&gt;AW$6,$V88&lt;=AX$6),+$U88,0)</f>
        <v>0</v>
      </c>
      <c r="AY88" s="87" t="n">
        <f aca="false">IF(AND($V88&gt;AX$6,$V88&lt;=AY$6),+$U88,0)</f>
        <v>0</v>
      </c>
      <c r="AZ88" s="87" t="n">
        <f aca="false">IF(AND($V88&gt;AY$6,$V88&lt;=AZ$6),+$U88,0)</f>
        <v>0</v>
      </c>
      <c r="BA88" s="87" t="n">
        <f aca="false">IF(AND($V88&gt;AZ$6,$V88&lt;=BA$6),+$U88,0)</f>
        <v>0</v>
      </c>
      <c r="BB88" s="87" t="n">
        <f aca="false">IF(AND($V88&gt;BA$6,$V88&lt;=BB$6),+$U88,0)</f>
        <v>0</v>
      </c>
      <c r="BC88" s="87" t="n">
        <f aca="false">IF(AND($V88&gt;BB$6,$V88&lt;=BC$6),+$U88,0)</f>
        <v>0</v>
      </c>
      <c r="BD88" s="87" t="n">
        <f aca="false">IF(AND($V88&gt;BC$6,$V88&lt;=BD$6),+$U88,0)</f>
        <v>0</v>
      </c>
      <c r="BE88" s="87" t="n">
        <f aca="false">IF(AND($V88&gt;BD$6,$V88&lt;=BE$6),+$U88,0)</f>
        <v>0</v>
      </c>
      <c r="BF88" s="87" t="n">
        <f aca="false">IF(AND($V88&gt;BE$6,$V88&lt;=BF$6),+$U88,0)</f>
        <v>0</v>
      </c>
      <c r="BG88" s="87" t="n">
        <f aca="false">IF(AND($V88&gt;BF$6,$V88&lt;=BG$6),+$U88,0)</f>
        <v>0</v>
      </c>
      <c r="BH88" s="87" t="n">
        <f aca="false">IF(AND($V88&gt;BG$6,$V88&lt;=BH$6),+$U88,0)</f>
        <v>0</v>
      </c>
      <c r="BI88" s="87" t="n">
        <f aca="false">IF(AND($V88&gt;BH$6,$V88&lt;=BI$6),+$U88,0)</f>
        <v>0</v>
      </c>
      <c r="BJ88" s="87" t="n">
        <f aca="false">IF(AND($V88&gt;BI$6,$V88&lt;=BJ$6),+$U88,0)</f>
        <v>0</v>
      </c>
      <c r="BK88" s="87" t="n">
        <f aca="false">IF(AND($V88&gt;BJ$6,$V88&lt;=BK$6),+$U88,0)</f>
        <v>0</v>
      </c>
      <c r="BL88" s="87" t="n">
        <f aca="false">IF(AND($V88&gt;BK$6,$V88&lt;=BL$6),+$U88,0)</f>
        <v>0</v>
      </c>
      <c r="BM88" s="87" t="n">
        <f aca="false">IF(AND($V88&gt;BL$6,$V88&lt;=BM$6),+$U88,0)</f>
        <v>0</v>
      </c>
      <c r="BN88" s="87" t="n">
        <f aca="false">IF(AND($V88&gt;BM$6,$V88&lt;=BN$6),+$U88,0)</f>
        <v>12.512103</v>
      </c>
      <c r="BO88" s="87" t="n">
        <f aca="false">IF(AND($V88&gt;BN$6,$V88&lt;=BO$6),+$U88,0)</f>
        <v>0</v>
      </c>
      <c r="BP88" s="87" t="n">
        <f aca="false">IF(AND($V88&gt;BO$6,$V88&lt;=BP$6),+$U88,0)</f>
        <v>0</v>
      </c>
      <c r="BQ88" s="87" t="n">
        <f aca="false">IF(AND($V88&gt;BP$6,$V88&lt;=BQ$6),+$U88,0)</f>
        <v>0</v>
      </c>
      <c r="BR88" s="87" t="n">
        <f aca="false">IF(AND($V88&gt;BQ$6,$V88&lt;=BR$6),+$U88,0)</f>
        <v>0</v>
      </c>
      <c r="BS88" s="87" t="n">
        <f aca="false">IF(AND($V88&gt;BR$6,$V88&lt;=BS$6),+$U88,0)</f>
        <v>0</v>
      </c>
      <c r="BT88" s="87" t="n">
        <f aca="false">IF(AND($V88&gt;BS$6,$V88&lt;=BT$6),+$U88,0)</f>
        <v>0</v>
      </c>
      <c r="BU88" s="87" t="n">
        <f aca="false">IF(AND($V88&gt;BT$6,$V88&lt;=BU$6),+$U88,0)</f>
        <v>0</v>
      </c>
      <c r="BV88" s="87" t="n">
        <f aca="false">IF(AND($V88&gt;BU$6,$V88&lt;=BV$6),+$U88,0)</f>
        <v>0</v>
      </c>
      <c r="BW88" s="87" t="n">
        <f aca="false">IF(AND($V88&gt;BV$6,$V88&lt;=BW$6),+$U88,0)</f>
        <v>0</v>
      </c>
      <c r="BX88" s="87" t="n">
        <f aca="false">IF(AND($V88&gt;BW$6,$V88&lt;=BX$6),+$U88,0)</f>
        <v>0</v>
      </c>
      <c r="BY88" s="87" t="n">
        <f aca="false">IF(AND($V88&gt;BX$6,$V88&lt;=BY$6),+$U88,0)</f>
        <v>0</v>
      </c>
      <c r="BZ88" s="87" t="n">
        <f aca="false">IF(AND($V88&gt;BY$6,$V88&lt;=BZ$6),+$U88,0)</f>
        <v>0</v>
      </c>
      <c r="CA88" s="87" t="n">
        <f aca="false">IF(AND($V88&gt;BZ$6,$V88&lt;=CA$6),+$U88,0)</f>
        <v>0</v>
      </c>
      <c r="CB88" s="87" t="n">
        <f aca="false">IF(AND($V88&gt;CA$6,$V88&lt;=CB$6),+$U88,0)</f>
        <v>0</v>
      </c>
      <c r="CC88" s="87" t="n">
        <f aca="false">IF(AND($V88&gt;CB$6,$V88&lt;=CC$6),+$U88,0)</f>
        <v>0</v>
      </c>
      <c r="CD88" s="87" t="n">
        <f aca="false">IF(AND($V88&gt;CC$6,$V88&lt;=CD$6),+$U88,0)</f>
        <v>0</v>
      </c>
      <c r="CE88" s="87" t="n">
        <f aca="false">IF(AND($V88&gt;CD$6,$V88&lt;=CE$6),+$U88,0)</f>
        <v>0</v>
      </c>
      <c r="CF88" s="87" t="n">
        <f aca="false">IF(AND($V88&gt;CE$6,$V88&lt;=CF$6),+$U88,0)</f>
        <v>0</v>
      </c>
      <c r="CG88" s="87" t="n">
        <f aca="false">IF(AND($V88&gt;CF$6,$V88&lt;=CG$6),+$U88,0)</f>
        <v>0</v>
      </c>
      <c r="CH88" s="87" t="n">
        <f aca="false">IF(AND($V88&gt;CG$6,$V88&lt;=CH$6),+$U88,0)</f>
        <v>0</v>
      </c>
      <c r="CI88" s="87" t="n">
        <f aca="false">IF(AND($V88&gt;CH$6,$V88&lt;=CI$6),+$U88,0)</f>
        <v>0</v>
      </c>
      <c r="CJ88" s="87" t="n">
        <f aca="false">IF(AND($V88&gt;CI$6,$V88&lt;=CJ$6),+$U88,0)</f>
        <v>0</v>
      </c>
      <c r="CK88" s="87" t="n">
        <f aca="false">IF(AND($V88&gt;CJ$6,$V88&lt;=CK$6),+$U88,0)</f>
        <v>0</v>
      </c>
      <c r="CL88" s="87" t="n">
        <f aca="false">IF(AND($V88&gt;CK$6,$V88&lt;=CL$6),+$U88,0)</f>
        <v>0</v>
      </c>
      <c r="CM88" s="87" t="n">
        <f aca="false">IF(AND($V88&gt;CL$6,$V88&lt;=CM$6),+$U88,0)</f>
        <v>0</v>
      </c>
      <c r="CN88" s="87" t="n">
        <f aca="false">IF(AND($V88&gt;CM$6,$V88&lt;=CN$6),+$U88,0)</f>
        <v>0</v>
      </c>
      <c r="CO88" s="87" t="n">
        <f aca="false">IF(AND($V88&gt;CN$6,$V88&lt;=CO$6),+$U88,0)</f>
        <v>0</v>
      </c>
      <c r="CP88" s="87" t="n">
        <f aca="false">IF(AND($V88&gt;CO$6,$V88&lt;=CP$6),+$U88,0)</f>
        <v>0</v>
      </c>
      <c r="CQ88" s="87" t="n">
        <f aca="false">IF(AND($V88&gt;CP$6,$V88&lt;=CQ$6),+$U88,0)</f>
        <v>0</v>
      </c>
      <c r="CR88" s="87" t="n">
        <f aca="false">IF(AND($V88&gt;CQ$6,$V88&lt;=CR$6),+$U88,0)</f>
        <v>0</v>
      </c>
      <c r="CS88" s="87" t="n">
        <f aca="false">IF(AND($V88&gt;CR$6,$V88&lt;=CS$6),+$U88,0)</f>
        <v>0</v>
      </c>
      <c r="CT88" s="87" t="n">
        <f aca="false">IF(AND($V88&gt;CS$6,$V88&lt;=CT$6),+$U88,0)</f>
        <v>0</v>
      </c>
      <c r="CU88" s="87" t="n">
        <f aca="false">IF(AND($V88&gt;CT$6,$V88&lt;=CU$6),+$U88,0)</f>
        <v>0</v>
      </c>
      <c r="CV88" s="87" t="n">
        <f aca="false">IF(AND($V88&gt;CU$6,$V88&lt;=CV$6),+$U88,0)</f>
        <v>0</v>
      </c>
      <c r="CW88" s="87" t="n">
        <f aca="false">IF(AND($V88&gt;CV$6,$V88&lt;=CW$6),+$U88,0)</f>
        <v>0</v>
      </c>
      <c r="CX88" s="87" t="n">
        <f aca="false">IF(AND($V88&gt;CW$6,$V88&lt;=CX$6),+$U88,0)</f>
        <v>0</v>
      </c>
      <c r="CY88" s="87" t="n">
        <f aca="false">IF(AND($V88&gt;CX$6,$V88&lt;=CY$6),+$U88,0)</f>
        <v>0</v>
      </c>
      <c r="CZ88" s="87" t="n">
        <f aca="false">IF(AND($V88&gt;CY$6,$V88&lt;=CZ$6),+$U88,0)</f>
        <v>0</v>
      </c>
      <c r="DA88" s="87" t="n">
        <f aca="false">IF(AND($V88&gt;CZ$6,$V88&lt;=DA$6),+$U88,0)</f>
        <v>0</v>
      </c>
      <c r="DB88" s="87" t="n">
        <f aca="false">IF(AND($V88&gt;DA$6,$V88&lt;=DB$6),+$U88,0)</f>
        <v>0</v>
      </c>
      <c r="DC88" s="87" t="n">
        <f aca="false">IF(AND($V88&gt;DB$6,$V88&lt;=DC$6),+$U88,0)</f>
        <v>0</v>
      </c>
      <c r="DD88" s="87" t="n">
        <f aca="false">IF(AND($V88&gt;DC$6,$V88&lt;=DD$6),+$U88,0)</f>
        <v>0</v>
      </c>
      <c r="DE88" s="87" t="n">
        <f aca="false">IF(AND($V88&gt;DD$6,$V88&lt;=DE$6),+$U88,0)</f>
        <v>0</v>
      </c>
      <c r="DF88" s="87" t="n">
        <f aca="false">IF(AND($V88&gt;DE$6,$V88&lt;=DF$6),+$U88,0)</f>
        <v>0</v>
      </c>
      <c r="DG88" s="87" t="n">
        <f aca="false">IF(AND($V88&gt;DF$6,$V88&lt;=DG$6),+$U88,0)</f>
        <v>0</v>
      </c>
      <c r="DH88" s="87" t="n">
        <f aca="false">IF(AND($V88&gt;DG$6,$V88&lt;=DH$6),+$U88,0)</f>
        <v>0</v>
      </c>
      <c r="DI88" s="87" t="n">
        <f aca="false">IF(AND($V88&gt;DH$6,$V88&lt;=DI$6),+$U88,0)</f>
        <v>0</v>
      </c>
      <c r="DJ88" s="87" t="n">
        <f aca="false">IF(AND($V88&gt;DI$6,$V88&lt;=DJ$6),+$U88,0)</f>
        <v>0</v>
      </c>
      <c r="DK88" s="87" t="n">
        <f aca="false">IF(AND($V88&gt;DJ$6,$V88&lt;=DK$6),+$U88,0)</f>
        <v>0</v>
      </c>
      <c r="DL88" s="87" t="n">
        <f aca="false">IF(AND($V88&gt;DK$6,$V88&lt;=DL$6),+$U88,0)</f>
        <v>0</v>
      </c>
      <c r="DM88" s="87" t="n">
        <f aca="false">IF(AND($V88&gt;DL$6,$V88&lt;=DM$6),+$U88,0)</f>
        <v>0</v>
      </c>
      <c r="DN88" s="87" t="n">
        <f aca="false">IF(AND($V88&gt;DM$6,$V88&lt;=DN$6),+$U88,0)</f>
        <v>0</v>
      </c>
      <c r="DO88" s="87" t="n">
        <f aca="false">IF(AND($V88&gt;DN$6,$V88&lt;=DO$6),+$U88,0)</f>
        <v>0</v>
      </c>
      <c r="DP88" s="87" t="n">
        <f aca="false">IF(AND($V88&gt;DO$6,$V88&lt;=DP$6),+$U88,0)</f>
        <v>0</v>
      </c>
      <c r="DQ88" s="87" t="n">
        <f aca="false">IF(AND($V88&gt;DP$6,$V88&lt;=DQ$6),+$U88,0)</f>
        <v>0</v>
      </c>
      <c r="DR88" s="87" t="n">
        <f aca="false">IF(AND($V88&gt;DQ$6,$V88&lt;=DR$6),+$U88,0)</f>
        <v>0</v>
      </c>
      <c r="DS88" s="87" t="n">
        <f aca="false">IF(AND($V88&gt;DR$6,$V88&lt;=DS$6),+$U88,0)</f>
        <v>0</v>
      </c>
      <c r="DT88" s="87" t="n">
        <f aca="false">IF(AND($V88&gt;DS$6,$V88&lt;=DT$6),+$U88,0)</f>
        <v>0</v>
      </c>
      <c r="DU88" s="87" t="n">
        <f aca="false">IF(AND($V88&gt;DT$6,$V88&lt;=DU$6),+$U88,0)</f>
        <v>0</v>
      </c>
      <c r="DV88" s="87" t="n">
        <f aca="false">IF(AND($V88&gt;DU$6,$V88&lt;=DV$6),+$U88,0)</f>
        <v>0</v>
      </c>
      <c r="DW88" s="87" t="n">
        <f aca="false">IF(AND($V88&gt;DV$6,$V88&lt;=DW$6),+$U88,0)</f>
        <v>0</v>
      </c>
      <c r="DX88" s="87" t="n">
        <f aca="false">IF(AND($V88&gt;DW$6,$V88&lt;=DX$6),+$U88,0)</f>
        <v>0</v>
      </c>
      <c r="DY88" s="87" t="n">
        <f aca="false">IF(AND($V88&gt;DX$6,$V88&lt;=DY$6),+$U88,0)</f>
        <v>0</v>
      </c>
      <c r="DZ88" s="87" t="n">
        <f aca="false">IF(AND($V88&gt;DY$6,$V88&lt;=DZ$6),+$U88,0)</f>
        <v>0</v>
      </c>
      <c r="EA88" s="87" t="n">
        <f aca="false">IF(AND($V88&gt;DZ$6,$V88&lt;=EA$6),+$U88,0)</f>
        <v>0</v>
      </c>
      <c r="EB88" s="87" t="n">
        <f aca="false">IF(AND($V88&gt;EA$6,$V88&lt;=EB$6),+$U88,0)</f>
        <v>0</v>
      </c>
      <c r="EC88" s="87" t="n">
        <f aca="false">IF(AND($V88&gt;EB$6,$V88&lt;=EC$6),+$U88,0)</f>
        <v>0</v>
      </c>
      <c r="ED88" s="87" t="n">
        <f aca="false">IF(AND($V88&gt;EC$6,$V88&lt;=ED$6),+$U88,0)</f>
        <v>0</v>
      </c>
      <c r="EE88" s="87" t="n">
        <f aca="false">IF(AND($V88&gt;ED$6,$V88&lt;=EE$6),+$U88,0)</f>
        <v>0</v>
      </c>
      <c r="EF88" s="87" t="n">
        <f aca="false">IF(AND($V88&gt;EE$6,$V88&lt;=EF$6),+$U88,0)</f>
        <v>0</v>
      </c>
      <c r="EG88" s="87" t="n">
        <f aca="false">IF(AND($V88&gt;EF$6,$V88&lt;=EG$6),+$U88,0)</f>
        <v>0</v>
      </c>
      <c r="EH88" s="87" t="n">
        <f aca="false">IF(AND($V88&gt;EG$6,$V88&lt;=EH$6),+$U88,0)</f>
        <v>0</v>
      </c>
      <c r="EI88" s="87" t="n">
        <f aca="false">IF(AND($V88&gt;EH$6,$V88&lt;=EI$6),+$U88,0)</f>
        <v>0</v>
      </c>
      <c r="EJ88" s="87" t="n">
        <f aca="false">IF(AND($V88&gt;EI$6,$V88&lt;=EJ$6),+$U88,0)</f>
        <v>0</v>
      </c>
      <c r="EK88" s="87" t="n">
        <f aca="false">IF(AND($V88&gt;EJ$6,$V88&lt;=EK$6),+$U88,0)</f>
        <v>0</v>
      </c>
      <c r="EL88" s="87" t="n">
        <f aca="false">IF(AND($V88&gt;EK$6,$V88&lt;=EL$6),+$U88,0)</f>
        <v>0</v>
      </c>
      <c r="EM88" s="87" t="n">
        <f aca="false">IF(AND($V88&gt;EL$6,$V88&lt;=EN$6),+$U88,0)</f>
        <v>0</v>
      </c>
      <c r="EO88" s="65" t="n">
        <f aca="false">SUM($AI88:$EN88)</f>
        <v>12.512103</v>
      </c>
      <c r="EP88" s="65" t="n">
        <f aca="false">+EO88-U88</f>
        <v>0</v>
      </c>
    </row>
    <row r="89" customFormat="false" ht="12.75" hidden="false" customHeight="false" outlineLevel="0" collapsed="false">
      <c r="A89" s="205" t="n">
        <v>5</v>
      </c>
      <c r="B89" s="97" t="s">
        <v>260</v>
      </c>
      <c r="C89" s="97" t="s">
        <v>256</v>
      </c>
      <c r="D89" s="186" t="s">
        <v>295</v>
      </c>
      <c r="E89" s="37" t="s">
        <v>548</v>
      </c>
      <c r="F89" s="99" t="n">
        <v>37134</v>
      </c>
      <c r="G89" s="37"/>
      <c r="H89" s="37"/>
      <c r="I89" s="100" t="s">
        <v>145</v>
      </c>
      <c r="J89" s="37" t="s">
        <v>558</v>
      </c>
      <c r="M89" s="39" t="s">
        <v>495</v>
      </c>
      <c r="O89" s="35"/>
      <c r="P89" s="127"/>
      <c r="Q89" s="127"/>
      <c r="R89" s="127"/>
      <c r="S89" s="206" t="n">
        <v>123.706</v>
      </c>
      <c r="T89" s="127" t="s">
        <v>288</v>
      </c>
      <c r="U89" s="55" t="n">
        <f aca="false">IF($T89="USD",+$S89,VLOOKUP($T89,$T$1:$U$5,2)*$S89)</f>
        <v>123.706</v>
      </c>
      <c r="V89" s="108" t="n">
        <v>40527</v>
      </c>
      <c r="Z89" s="64" t="n">
        <v>35048</v>
      </c>
      <c r="AA89" s="224" t="e">
        <f aca="false">SUM(#REF!)</f>
        <v>#REF!</v>
      </c>
      <c r="AB89" s="174"/>
      <c r="AC89" s="282" t="n">
        <f aca="false">+AE89/15/172</f>
        <v>0.00782945736434109</v>
      </c>
      <c r="AD89" s="211" t="e">
        <f aca="false">+AC89+AB89*#REF!+AA89*#REF!</f>
        <v>#REF!</v>
      </c>
      <c r="AE89" s="283" t="n">
        <v>20.2</v>
      </c>
      <c r="AI89" s="87" t="n">
        <f aca="false">IF($V89&gt;AH$6,IF($V89&lt;=AI$6,$U89,0),0)</f>
        <v>0</v>
      </c>
      <c r="AJ89" s="87" t="n">
        <f aca="false">IF(AND($V89&gt;AI$6,$V89&lt;=AJ$6),+$U89,0)</f>
        <v>0</v>
      </c>
      <c r="AK89" s="87" t="n">
        <f aca="false">IF(AND($V89&gt;AJ$6,$V89&lt;=AK$6),+$U89,0)</f>
        <v>0</v>
      </c>
      <c r="AL89" s="87" t="n">
        <f aca="false">IF(AND($V89&gt;AK$6,$V89&lt;=AL$6),+$U89,0)</f>
        <v>0</v>
      </c>
      <c r="AM89" s="87" t="n">
        <f aca="false">IF(AND($V89&gt;AL$6,$V89&lt;=AM$6),+$U89,0)</f>
        <v>0</v>
      </c>
      <c r="AN89" s="87" t="n">
        <f aca="false">IF(AND($V89&gt;AM$6,$V89&lt;=AN$6),+$U89,0)</f>
        <v>0</v>
      </c>
      <c r="AO89" s="87" t="n">
        <f aca="false">IF(AND($V89&gt;AN$6,$V89&lt;=AO$6),+$U89,0)</f>
        <v>0</v>
      </c>
      <c r="AP89" s="87" t="n">
        <f aca="false">IF(AND($V89&gt;AO$6,$V89&lt;=AP$6),+$U89,0)</f>
        <v>0</v>
      </c>
      <c r="AQ89" s="87" t="n">
        <f aca="false">IF(AND($V89&gt;AP$6,$V89&lt;=AQ$6),+$U89,0)</f>
        <v>0</v>
      </c>
      <c r="AR89" s="87" t="n">
        <f aca="false">IF(AND($V89&gt;AQ$6,$V89&lt;=AR$6),+$U89,0)</f>
        <v>0</v>
      </c>
      <c r="AS89" s="87" t="n">
        <f aca="false">IF(AND($V89&gt;AR$6,$V89&lt;=AS$6),+$U89,0)</f>
        <v>0</v>
      </c>
      <c r="AT89" s="87" t="n">
        <f aca="false">IF(AND($V89&gt;AS$6,$V89&lt;=AT$6),+$U89,0)</f>
        <v>0</v>
      </c>
      <c r="AU89" s="87" t="n">
        <f aca="false">IF(AND($V89&gt;AT$6,$V89&lt;=AU$6),+$U89,0)</f>
        <v>0</v>
      </c>
      <c r="AV89" s="87" t="n">
        <f aca="false">IF(AND($V89&gt;AU$6,$V89&lt;=AV$6),+$U89,0)</f>
        <v>0</v>
      </c>
      <c r="AW89" s="87" t="n">
        <f aca="false">IF(AND($V89&gt;AV$6,$V89&lt;=AW$6),+$U89,0)</f>
        <v>0</v>
      </c>
      <c r="AX89" s="87" t="n">
        <f aca="false">IF(AND($V89&gt;AW$6,$V89&lt;=AX$6),+$U89,0)</f>
        <v>0</v>
      </c>
      <c r="AY89" s="87" t="n">
        <f aca="false">IF(AND($V89&gt;AX$6,$V89&lt;=AY$6),+$U89,0)</f>
        <v>0</v>
      </c>
      <c r="AZ89" s="87" t="n">
        <f aca="false">IF(AND($V89&gt;AY$6,$V89&lt;=AZ$6),+$U89,0)</f>
        <v>0</v>
      </c>
      <c r="BA89" s="87" t="n">
        <f aca="false">IF(AND($V89&gt;AZ$6,$V89&lt;=BA$6),+$U89,0)</f>
        <v>0</v>
      </c>
      <c r="BB89" s="87" t="n">
        <f aca="false">IF(AND($V89&gt;BA$6,$V89&lt;=BB$6),+$U89,0)</f>
        <v>0</v>
      </c>
      <c r="BC89" s="87" t="n">
        <f aca="false">IF(AND($V89&gt;BB$6,$V89&lt;=BC$6),+$U89,0)</f>
        <v>0</v>
      </c>
      <c r="BD89" s="87" t="n">
        <f aca="false">IF(AND($V89&gt;BC$6,$V89&lt;=BD$6),+$U89,0)</f>
        <v>0</v>
      </c>
      <c r="BE89" s="87" t="n">
        <f aca="false">IF(AND($V89&gt;BD$6,$V89&lt;=BE$6),+$U89,0)</f>
        <v>0</v>
      </c>
      <c r="BF89" s="87" t="n">
        <f aca="false">IF(AND($V89&gt;BE$6,$V89&lt;=BF$6),+$U89,0)</f>
        <v>0</v>
      </c>
      <c r="BG89" s="87" t="n">
        <f aca="false">IF(AND($V89&gt;BF$6,$V89&lt;=BG$6),+$U89,0)</f>
        <v>0</v>
      </c>
      <c r="BH89" s="87" t="n">
        <f aca="false">IF(AND($V89&gt;BG$6,$V89&lt;=BH$6),+$U89,0)</f>
        <v>0</v>
      </c>
      <c r="BI89" s="87" t="n">
        <f aca="false">IF(AND($V89&gt;BH$6,$V89&lt;=BI$6),+$U89,0)</f>
        <v>0</v>
      </c>
      <c r="BJ89" s="87" t="n">
        <f aca="false">IF(AND($V89&gt;BI$6,$V89&lt;=BJ$6),+$U89,0)</f>
        <v>0</v>
      </c>
      <c r="BK89" s="87" t="n">
        <f aca="false">IF(AND($V89&gt;BJ$6,$V89&lt;=BK$6),+$U89,0)</f>
        <v>0</v>
      </c>
      <c r="BL89" s="87" t="n">
        <f aca="false">IF(AND($V89&gt;BK$6,$V89&lt;=BL$6),+$U89,0)</f>
        <v>0</v>
      </c>
      <c r="BM89" s="87" t="n">
        <f aca="false">IF(AND($V89&gt;BL$6,$V89&lt;=BM$6),+$U89,0)</f>
        <v>0</v>
      </c>
      <c r="BN89" s="87" t="n">
        <f aca="false">IF(AND($V89&gt;BM$6,$V89&lt;=BN$6),+$U89,0)</f>
        <v>0</v>
      </c>
      <c r="BO89" s="87" t="n">
        <f aca="false">IF(AND($V89&gt;BN$6,$V89&lt;=BO$6),+$U89,0)</f>
        <v>0</v>
      </c>
      <c r="BP89" s="87" t="n">
        <f aca="false">IF(AND($V89&gt;BO$6,$V89&lt;=BP$6),+$U89,0)</f>
        <v>0</v>
      </c>
      <c r="BQ89" s="87" t="n">
        <f aca="false">IF(AND($V89&gt;BP$6,$V89&lt;=BQ$6),+$U89,0)</f>
        <v>0</v>
      </c>
      <c r="BR89" s="87" t="n">
        <f aca="false">IF(AND($V89&gt;BQ$6,$V89&lt;=BR$6),+$U89,0)</f>
        <v>0</v>
      </c>
      <c r="BS89" s="87" t="n">
        <f aca="false">IF(AND($V89&gt;BR$6,$V89&lt;=BS$6),+$U89,0)</f>
        <v>123.706</v>
      </c>
      <c r="BT89" s="87" t="n">
        <f aca="false">IF(AND($V89&gt;BS$6,$V89&lt;=BT$6),+$U89,0)</f>
        <v>0</v>
      </c>
      <c r="BU89" s="87" t="n">
        <f aca="false">IF(AND($V89&gt;BT$6,$V89&lt;=BU$6),+$U89,0)</f>
        <v>0</v>
      </c>
      <c r="BV89" s="87" t="n">
        <f aca="false">IF(AND($V89&gt;BU$6,$V89&lt;=BV$6),+$U89,0)</f>
        <v>0</v>
      </c>
      <c r="BW89" s="87" t="n">
        <f aca="false">IF(AND($V89&gt;BV$6,$V89&lt;=BW$6),+$U89,0)</f>
        <v>0</v>
      </c>
      <c r="BX89" s="87" t="n">
        <f aca="false">IF(AND($V89&gt;BW$6,$V89&lt;=BX$6),+$U89,0)</f>
        <v>0</v>
      </c>
      <c r="BY89" s="87" t="n">
        <f aca="false">IF(AND($V89&gt;BX$6,$V89&lt;=BY$6),+$U89,0)</f>
        <v>0</v>
      </c>
      <c r="BZ89" s="87" t="n">
        <f aca="false">IF(AND($V89&gt;BY$6,$V89&lt;=BZ$6),+$U89,0)</f>
        <v>0</v>
      </c>
      <c r="CA89" s="87" t="n">
        <f aca="false">IF(AND($V89&gt;BZ$6,$V89&lt;=CA$6),+$U89,0)</f>
        <v>0</v>
      </c>
      <c r="CB89" s="87" t="n">
        <f aca="false">IF(AND($V89&gt;CA$6,$V89&lt;=CB$6),+$U89,0)</f>
        <v>0</v>
      </c>
      <c r="CC89" s="87" t="n">
        <f aca="false">IF(AND($V89&gt;CB$6,$V89&lt;=CC$6),+$U89,0)</f>
        <v>0</v>
      </c>
      <c r="CD89" s="87" t="n">
        <f aca="false">IF(AND($V89&gt;CC$6,$V89&lt;=CD$6),+$U89,0)</f>
        <v>0</v>
      </c>
      <c r="CE89" s="87" t="n">
        <f aca="false">IF(AND($V89&gt;CD$6,$V89&lt;=CE$6),+$U89,0)</f>
        <v>0</v>
      </c>
      <c r="CF89" s="87" t="n">
        <f aca="false">IF(AND($V89&gt;CE$6,$V89&lt;=CF$6),+$U89,0)</f>
        <v>0</v>
      </c>
      <c r="CG89" s="87" t="n">
        <f aca="false">IF(AND($V89&gt;CF$6,$V89&lt;=CG$6),+$U89,0)</f>
        <v>0</v>
      </c>
      <c r="CH89" s="87" t="n">
        <f aca="false">IF(AND($V89&gt;CG$6,$V89&lt;=CH$6),+$U89,0)</f>
        <v>0</v>
      </c>
      <c r="CI89" s="87" t="n">
        <f aca="false">IF(AND($V89&gt;CH$6,$V89&lt;=CI$6),+$U89,0)</f>
        <v>0</v>
      </c>
      <c r="CJ89" s="87" t="n">
        <f aca="false">IF(AND($V89&gt;CI$6,$V89&lt;=CJ$6),+$U89,0)</f>
        <v>0</v>
      </c>
      <c r="CK89" s="87" t="n">
        <f aca="false">IF(AND($V89&gt;CJ$6,$V89&lt;=CK$6),+$U89,0)</f>
        <v>0</v>
      </c>
      <c r="CL89" s="87" t="n">
        <f aca="false">IF(AND($V89&gt;CK$6,$V89&lt;=CL$6),+$U89,0)</f>
        <v>0</v>
      </c>
      <c r="CM89" s="87" t="n">
        <f aca="false">IF(AND($V89&gt;CL$6,$V89&lt;=CM$6),+$U89,0)</f>
        <v>0</v>
      </c>
      <c r="CN89" s="87" t="n">
        <f aca="false">IF(AND($V89&gt;CM$6,$V89&lt;=CN$6),+$U89,0)</f>
        <v>0</v>
      </c>
      <c r="CO89" s="87" t="n">
        <f aca="false">IF(AND($V89&gt;CN$6,$V89&lt;=CO$6),+$U89,0)</f>
        <v>0</v>
      </c>
      <c r="CP89" s="87" t="n">
        <f aca="false">IF(AND($V89&gt;CO$6,$V89&lt;=CP$6),+$U89,0)</f>
        <v>0</v>
      </c>
      <c r="CQ89" s="87" t="n">
        <f aca="false">IF(AND($V89&gt;CP$6,$V89&lt;=CQ$6),+$U89,0)</f>
        <v>0</v>
      </c>
      <c r="CR89" s="87" t="n">
        <f aca="false">IF(AND($V89&gt;CQ$6,$V89&lt;=CR$6),+$U89,0)</f>
        <v>0</v>
      </c>
      <c r="CS89" s="87" t="n">
        <f aca="false">IF(AND($V89&gt;CR$6,$V89&lt;=CS$6),+$U89,0)</f>
        <v>0</v>
      </c>
      <c r="CT89" s="87" t="n">
        <f aca="false">IF(AND($V89&gt;CS$6,$V89&lt;=CT$6),+$U89,0)</f>
        <v>0</v>
      </c>
      <c r="CU89" s="87" t="n">
        <f aca="false">IF(AND($V89&gt;CT$6,$V89&lt;=CU$6),+$U89,0)</f>
        <v>0</v>
      </c>
      <c r="CV89" s="87" t="n">
        <f aca="false">IF(AND($V89&gt;CU$6,$V89&lt;=CV$6),+$U89,0)</f>
        <v>0</v>
      </c>
      <c r="CW89" s="87" t="n">
        <f aca="false">IF(AND($V89&gt;CV$6,$V89&lt;=CW$6),+$U89,0)</f>
        <v>0</v>
      </c>
      <c r="CX89" s="87" t="n">
        <f aca="false">IF(AND($V89&gt;CW$6,$V89&lt;=CX$6),+$U89,0)</f>
        <v>0</v>
      </c>
      <c r="CY89" s="87" t="n">
        <f aca="false">IF(AND($V89&gt;CX$6,$V89&lt;=CY$6),+$U89,0)</f>
        <v>0</v>
      </c>
      <c r="CZ89" s="87" t="n">
        <f aca="false">IF(AND($V89&gt;CY$6,$V89&lt;=CZ$6),+$U89,0)</f>
        <v>0</v>
      </c>
      <c r="DA89" s="87" t="n">
        <f aca="false">IF(AND($V89&gt;CZ$6,$V89&lt;=DA$6),+$U89,0)</f>
        <v>0</v>
      </c>
      <c r="DB89" s="87" t="n">
        <f aca="false">IF(AND($V89&gt;DA$6,$V89&lt;=DB$6),+$U89,0)</f>
        <v>0</v>
      </c>
      <c r="DC89" s="87" t="n">
        <f aca="false">IF(AND($V89&gt;DB$6,$V89&lt;=DC$6),+$U89,0)</f>
        <v>0</v>
      </c>
      <c r="DD89" s="87" t="n">
        <f aca="false">IF(AND($V89&gt;DC$6,$V89&lt;=DD$6),+$U89,0)</f>
        <v>0</v>
      </c>
      <c r="DE89" s="87" t="n">
        <f aca="false">IF(AND($V89&gt;DD$6,$V89&lt;=DE$6),+$U89,0)</f>
        <v>0</v>
      </c>
      <c r="DF89" s="87" t="n">
        <f aca="false">IF(AND($V89&gt;DE$6,$V89&lt;=DF$6),+$U89,0)</f>
        <v>0</v>
      </c>
      <c r="DG89" s="87" t="n">
        <f aca="false">IF(AND($V89&gt;DF$6,$V89&lt;=DG$6),+$U89,0)</f>
        <v>0</v>
      </c>
      <c r="DH89" s="87" t="n">
        <f aca="false">IF(AND($V89&gt;DG$6,$V89&lt;=DH$6),+$U89,0)</f>
        <v>0</v>
      </c>
      <c r="DI89" s="87" t="n">
        <f aca="false">IF(AND($V89&gt;DH$6,$V89&lt;=DI$6),+$U89,0)</f>
        <v>0</v>
      </c>
      <c r="DJ89" s="87" t="n">
        <f aca="false">IF(AND($V89&gt;DI$6,$V89&lt;=DJ$6),+$U89,0)</f>
        <v>0</v>
      </c>
      <c r="DK89" s="87" t="n">
        <f aca="false">IF(AND($V89&gt;DJ$6,$V89&lt;=DK$6),+$U89,0)</f>
        <v>0</v>
      </c>
      <c r="DL89" s="87" t="n">
        <f aca="false">IF(AND($V89&gt;DK$6,$V89&lt;=DL$6),+$U89,0)</f>
        <v>0</v>
      </c>
      <c r="DM89" s="87" t="n">
        <f aca="false">IF(AND($V89&gt;DL$6,$V89&lt;=DM$6),+$U89,0)</f>
        <v>0</v>
      </c>
      <c r="DN89" s="87" t="n">
        <f aca="false">IF(AND($V89&gt;DM$6,$V89&lt;=DN$6),+$U89,0)</f>
        <v>0</v>
      </c>
      <c r="DO89" s="87" t="n">
        <f aca="false">IF(AND($V89&gt;DN$6,$V89&lt;=DO$6),+$U89,0)</f>
        <v>0</v>
      </c>
      <c r="DP89" s="87" t="n">
        <f aca="false">IF(AND($V89&gt;DO$6,$V89&lt;=DP$6),+$U89,0)</f>
        <v>0</v>
      </c>
      <c r="DQ89" s="87" t="n">
        <f aca="false">IF(AND($V89&gt;DP$6,$V89&lt;=DQ$6),+$U89,0)</f>
        <v>0</v>
      </c>
      <c r="DR89" s="87" t="n">
        <f aca="false">IF(AND($V89&gt;DQ$6,$V89&lt;=DR$6),+$U89,0)</f>
        <v>0</v>
      </c>
      <c r="DS89" s="87" t="n">
        <f aca="false">IF(AND($V89&gt;DR$6,$V89&lt;=DS$6),+$U89,0)</f>
        <v>0</v>
      </c>
      <c r="DT89" s="87" t="n">
        <f aca="false">IF(AND($V89&gt;DS$6,$V89&lt;=DT$6),+$U89,0)</f>
        <v>0</v>
      </c>
      <c r="DU89" s="87" t="n">
        <f aca="false">IF(AND($V89&gt;DT$6,$V89&lt;=DU$6),+$U89,0)</f>
        <v>0</v>
      </c>
      <c r="DV89" s="87" t="n">
        <f aca="false">IF(AND($V89&gt;DU$6,$V89&lt;=DV$6),+$U89,0)</f>
        <v>0</v>
      </c>
      <c r="DW89" s="87" t="n">
        <f aca="false">IF(AND($V89&gt;DV$6,$V89&lt;=DW$6),+$U89,0)</f>
        <v>0</v>
      </c>
      <c r="DX89" s="87" t="n">
        <f aca="false">IF(AND($V89&gt;DW$6,$V89&lt;=DX$6),+$U89,0)</f>
        <v>0</v>
      </c>
      <c r="DY89" s="87" t="n">
        <f aca="false">IF(AND($V89&gt;DX$6,$V89&lt;=DY$6),+$U89,0)</f>
        <v>0</v>
      </c>
      <c r="DZ89" s="87" t="n">
        <f aca="false">IF(AND($V89&gt;DY$6,$V89&lt;=DZ$6),+$U89,0)</f>
        <v>0</v>
      </c>
      <c r="EA89" s="87" t="n">
        <f aca="false">IF(AND($V89&gt;DZ$6,$V89&lt;=EA$6),+$U89,0)</f>
        <v>0</v>
      </c>
      <c r="EB89" s="87" t="n">
        <f aca="false">IF(AND($V89&gt;EA$6,$V89&lt;=EB$6),+$U89,0)</f>
        <v>0</v>
      </c>
      <c r="EC89" s="87" t="n">
        <f aca="false">IF(AND($V89&gt;EB$6,$V89&lt;=EC$6),+$U89,0)</f>
        <v>0</v>
      </c>
      <c r="ED89" s="87" t="n">
        <f aca="false">IF(AND($V89&gt;EC$6,$V89&lt;=ED$6),+$U89,0)</f>
        <v>0</v>
      </c>
      <c r="EE89" s="87" t="n">
        <f aca="false">IF(AND($V89&gt;ED$6,$V89&lt;=EE$6),+$U89,0)</f>
        <v>0</v>
      </c>
      <c r="EF89" s="87" t="n">
        <f aca="false">IF(AND($V89&gt;EE$6,$V89&lt;=EF$6),+$U89,0)</f>
        <v>0</v>
      </c>
      <c r="EG89" s="87" t="n">
        <f aca="false">IF(AND($V89&gt;EF$6,$V89&lt;=EG$6),+$U89,0)</f>
        <v>0</v>
      </c>
      <c r="EH89" s="87" t="n">
        <f aca="false">IF(AND($V89&gt;EG$6,$V89&lt;=EH$6),+$U89,0)</f>
        <v>0</v>
      </c>
      <c r="EI89" s="87" t="n">
        <f aca="false">IF(AND($V89&gt;EH$6,$V89&lt;=EI$6),+$U89,0)</f>
        <v>0</v>
      </c>
      <c r="EJ89" s="87" t="n">
        <f aca="false">IF(AND($V89&gt;EI$6,$V89&lt;=EJ$6),+$U89,0)</f>
        <v>0</v>
      </c>
      <c r="EK89" s="87" t="n">
        <f aca="false">IF(AND($V89&gt;EJ$6,$V89&lt;=EK$6),+$U89,0)</f>
        <v>0</v>
      </c>
      <c r="EL89" s="87" t="n">
        <f aca="false">IF(AND($V89&gt;EK$6,$V89&lt;=EL$6),+$U89,0)</f>
        <v>0</v>
      </c>
      <c r="EM89" s="87" t="n">
        <f aca="false">IF(AND($V89&gt;EL$6,$V89&lt;=EN$6),+$U89,0)</f>
        <v>0</v>
      </c>
      <c r="EO89" s="65" t="n">
        <f aca="false">SUM($AI89:$EN89)</f>
        <v>123.706</v>
      </c>
      <c r="EP89" s="65" t="n">
        <f aca="false">+EO89-U89</f>
        <v>0</v>
      </c>
    </row>
    <row r="90" customFormat="false" ht="12.75" hidden="false" customHeight="false" outlineLevel="0" collapsed="false">
      <c r="A90" s="205" t="n">
        <v>5</v>
      </c>
      <c r="B90" s="97" t="s">
        <v>260</v>
      </c>
      <c r="C90" s="97" t="s">
        <v>256</v>
      </c>
      <c r="D90" s="186" t="s">
        <v>295</v>
      </c>
      <c r="E90" s="37" t="s">
        <v>548</v>
      </c>
      <c r="F90" s="99" t="n">
        <v>37134</v>
      </c>
      <c r="G90" s="37"/>
      <c r="H90" s="37"/>
      <c r="I90" s="100" t="s">
        <v>145</v>
      </c>
      <c r="J90" s="37" t="s">
        <v>559</v>
      </c>
      <c r="M90" s="39" t="s">
        <v>495</v>
      </c>
      <c r="O90" s="35" t="s">
        <v>371</v>
      </c>
      <c r="P90" s="127"/>
      <c r="Q90" s="127"/>
      <c r="R90" s="127"/>
      <c r="S90" s="206" t="n">
        <v>965</v>
      </c>
      <c r="T90" s="127" t="s">
        <v>288</v>
      </c>
      <c r="U90" s="55" t="n">
        <f aca="false">IF($T90="USD",+$S90,VLOOKUP($T90,$T$1:$U$5,2)*$S90)</f>
        <v>965</v>
      </c>
      <c r="V90" s="104" t="n">
        <v>40725</v>
      </c>
      <c r="Z90" s="207"/>
      <c r="AA90" s="208" t="e">
        <f aca="false">SUM(#REF!)</f>
        <v>#REF!</v>
      </c>
      <c r="AB90" s="174"/>
      <c r="AC90" s="209"/>
      <c r="AD90" s="211" t="e">
        <f aca="false">+AC90+AB90*#REF!+AA90*#REF!</f>
        <v>#REF!</v>
      </c>
      <c r="AE90" s="211"/>
      <c r="AI90" s="87" t="n">
        <f aca="false">IF($V90&gt;AH$6,IF($V90&lt;=AI$6,$U90,0),0)</f>
        <v>0</v>
      </c>
      <c r="AJ90" s="87" t="n">
        <f aca="false">IF(AND($V90&gt;AI$6,$V90&lt;=AJ$6),+$U90,0)</f>
        <v>0</v>
      </c>
      <c r="AK90" s="87" t="n">
        <f aca="false">IF(AND($V90&gt;AJ$6,$V90&lt;=AK$6),+$U90,0)</f>
        <v>0</v>
      </c>
      <c r="AL90" s="87" t="n">
        <f aca="false">IF(AND($V90&gt;AK$6,$V90&lt;=AL$6),+$U90,0)</f>
        <v>0</v>
      </c>
      <c r="AM90" s="87" t="n">
        <f aca="false">IF(AND($V90&gt;AL$6,$V90&lt;=AM$6),+$U90,0)</f>
        <v>0</v>
      </c>
      <c r="AN90" s="87" t="n">
        <f aca="false">IF(AND($V90&gt;AM$6,$V90&lt;=AN$6),+$U90,0)</f>
        <v>0</v>
      </c>
      <c r="AO90" s="87" t="n">
        <f aca="false">IF(AND($V90&gt;AN$6,$V90&lt;=AO$6),+$U90,0)</f>
        <v>0</v>
      </c>
      <c r="AP90" s="87" t="n">
        <f aca="false">IF(AND($V90&gt;AO$6,$V90&lt;=AP$6),+$U90,0)</f>
        <v>0</v>
      </c>
      <c r="AQ90" s="87" t="n">
        <f aca="false">IF(AND($V90&gt;AP$6,$V90&lt;=AQ$6),+$U90,0)</f>
        <v>0</v>
      </c>
      <c r="AR90" s="87" t="n">
        <f aca="false">IF(AND($V90&gt;AQ$6,$V90&lt;=AR$6),+$U90,0)</f>
        <v>0</v>
      </c>
      <c r="AS90" s="87" t="n">
        <f aca="false">IF(AND($V90&gt;AR$6,$V90&lt;=AS$6),+$U90,0)</f>
        <v>0</v>
      </c>
      <c r="AT90" s="87" t="n">
        <f aca="false">IF(AND($V90&gt;AS$6,$V90&lt;=AT$6),+$U90,0)</f>
        <v>0</v>
      </c>
      <c r="AU90" s="87" t="n">
        <f aca="false">IF(AND($V90&gt;AT$6,$V90&lt;=AU$6),+$U90,0)</f>
        <v>0</v>
      </c>
      <c r="AV90" s="87" t="n">
        <f aca="false">IF(AND($V90&gt;AU$6,$V90&lt;=AV$6),+$U90,0)</f>
        <v>0</v>
      </c>
      <c r="AW90" s="87" t="n">
        <f aca="false">IF(AND($V90&gt;AV$6,$V90&lt;=AW$6),+$U90,0)</f>
        <v>0</v>
      </c>
      <c r="AX90" s="87" t="n">
        <f aca="false">IF(AND($V90&gt;AW$6,$V90&lt;=AX$6),+$U90,0)</f>
        <v>0</v>
      </c>
      <c r="AY90" s="87" t="n">
        <f aca="false">IF(AND($V90&gt;AX$6,$V90&lt;=AY$6),+$U90,0)</f>
        <v>0</v>
      </c>
      <c r="AZ90" s="87" t="n">
        <f aca="false">IF(AND($V90&gt;AY$6,$V90&lt;=AZ$6),+$U90,0)</f>
        <v>0</v>
      </c>
      <c r="BA90" s="87" t="n">
        <f aca="false">IF(AND($V90&gt;AZ$6,$V90&lt;=BA$6),+$U90,0)</f>
        <v>0</v>
      </c>
      <c r="BB90" s="87" t="n">
        <f aca="false">IF(AND($V90&gt;BA$6,$V90&lt;=BB$6),+$U90,0)</f>
        <v>0</v>
      </c>
      <c r="BC90" s="87" t="n">
        <f aca="false">IF(AND($V90&gt;BB$6,$V90&lt;=BC$6),+$U90,0)</f>
        <v>0</v>
      </c>
      <c r="BD90" s="87" t="n">
        <f aca="false">IF(AND($V90&gt;BC$6,$V90&lt;=BD$6),+$U90,0)</f>
        <v>0</v>
      </c>
      <c r="BE90" s="87" t="n">
        <f aca="false">IF(AND($V90&gt;BD$6,$V90&lt;=BE$6),+$U90,0)</f>
        <v>0</v>
      </c>
      <c r="BF90" s="87" t="n">
        <f aca="false">IF(AND($V90&gt;BE$6,$V90&lt;=BF$6),+$U90,0)</f>
        <v>0</v>
      </c>
      <c r="BG90" s="87" t="n">
        <f aca="false">IF(AND($V90&gt;BF$6,$V90&lt;=BG$6),+$U90,0)</f>
        <v>0</v>
      </c>
      <c r="BH90" s="87" t="n">
        <f aca="false">IF(AND($V90&gt;BG$6,$V90&lt;=BH$6),+$U90,0)</f>
        <v>0</v>
      </c>
      <c r="BI90" s="87" t="n">
        <f aca="false">IF(AND($V90&gt;BH$6,$V90&lt;=BI$6),+$U90,0)</f>
        <v>0</v>
      </c>
      <c r="BJ90" s="87" t="n">
        <f aca="false">IF(AND($V90&gt;BI$6,$V90&lt;=BJ$6),+$U90,0)</f>
        <v>0</v>
      </c>
      <c r="BK90" s="87" t="n">
        <f aca="false">IF(AND($V90&gt;BJ$6,$V90&lt;=BK$6),+$U90,0)</f>
        <v>0</v>
      </c>
      <c r="BL90" s="87" t="n">
        <f aca="false">IF(AND($V90&gt;BK$6,$V90&lt;=BL$6),+$U90,0)</f>
        <v>0</v>
      </c>
      <c r="BM90" s="87" t="n">
        <f aca="false">IF(AND($V90&gt;BL$6,$V90&lt;=BM$6),+$U90,0)</f>
        <v>0</v>
      </c>
      <c r="BN90" s="87" t="n">
        <f aca="false">IF(AND($V90&gt;BM$6,$V90&lt;=BN$6),+$U90,0)</f>
        <v>0</v>
      </c>
      <c r="BO90" s="87" t="n">
        <f aca="false">IF(AND($V90&gt;BN$6,$V90&lt;=BO$6),+$U90,0)</f>
        <v>0</v>
      </c>
      <c r="BP90" s="87" t="n">
        <f aca="false">IF(AND($V90&gt;BO$6,$V90&lt;=BP$6),+$U90,0)</f>
        <v>0</v>
      </c>
      <c r="BQ90" s="87" t="n">
        <f aca="false">IF(AND($V90&gt;BP$6,$V90&lt;=BQ$6),+$U90,0)</f>
        <v>0</v>
      </c>
      <c r="BR90" s="87" t="n">
        <f aca="false">IF(AND($V90&gt;BQ$6,$V90&lt;=BR$6),+$U90,0)</f>
        <v>0</v>
      </c>
      <c r="BS90" s="87" t="n">
        <f aca="false">IF(AND($V90&gt;BR$6,$V90&lt;=BS$6),+$U90,0)</f>
        <v>0</v>
      </c>
      <c r="BT90" s="87" t="n">
        <f aca="false">IF(AND($V90&gt;BS$6,$V90&lt;=BT$6),+$U90,0)</f>
        <v>0</v>
      </c>
      <c r="BU90" s="87" t="n">
        <f aca="false">IF(AND($V90&gt;BT$6,$V90&lt;=BU$6),+$U90,0)</f>
        <v>0</v>
      </c>
      <c r="BV90" s="87" t="n">
        <f aca="false">IF(AND($V90&gt;BU$6,$V90&lt;=BV$6),+$U90,0)</f>
        <v>965</v>
      </c>
      <c r="BW90" s="87" t="n">
        <f aca="false">IF(AND($V90&gt;BV$6,$V90&lt;=BW$6),+$U90,0)</f>
        <v>0</v>
      </c>
      <c r="BX90" s="87" t="n">
        <f aca="false">IF(AND($V90&gt;BW$6,$V90&lt;=BX$6),+$U90,0)</f>
        <v>0</v>
      </c>
      <c r="BY90" s="87" t="n">
        <f aca="false">IF(AND($V90&gt;BX$6,$V90&lt;=BY$6),+$U90,0)</f>
        <v>0</v>
      </c>
      <c r="BZ90" s="87" t="n">
        <f aca="false">IF(AND($V90&gt;BY$6,$V90&lt;=BZ$6),+$U90,0)</f>
        <v>0</v>
      </c>
      <c r="CA90" s="87" t="n">
        <f aca="false">IF(AND($V90&gt;BZ$6,$V90&lt;=CA$6),+$U90,0)</f>
        <v>0</v>
      </c>
      <c r="CB90" s="87" t="n">
        <f aca="false">IF(AND($V90&gt;CA$6,$V90&lt;=CB$6),+$U90,0)</f>
        <v>0</v>
      </c>
      <c r="CC90" s="87" t="n">
        <f aca="false">IF(AND($V90&gt;CB$6,$V90&lt;=CC$6),+$U90,0)</f>
        <v>0</v>
      </c>
      <c r="CD90" s="87" t="n">
        <f aca="false">IF(AND($V90&gt;CC$6,$V90&lt;=CD$6),+$U90,0)</f>
        <v>0</v>
      </c>
      <c r="CE90" s="87" t="n">
        <f aca="false">IF(AND($V90&gt;CD$6,$V90&lt;=CE$6),+$U90,0)</f>
        <v>0</v>
      </c>
      <c r="CF90" s="87" t="n">
        <f aca="false">IF(AND($V90&gt;CE$6,$V90&lt;=CF$6),+$U90,0)</f>
        <v>0</v>
      </c>
      <c r="CG90" s="87" t="n">
        <f aca="false">IF(AND($V90&gt;CF$6,$V90&lt;=CG$6),+$U90,0)</f>
        <v>0</v>
      </c>
      <c r="CH90" s="87" t="n">
        <f aca="false">IF(AND($V90&gt;CG$6,$V90&lt;=CH$6),+$U90,0)</f>
        <v>0</v>
      </c>
      <c r="CI90" s="87" t="n">
        <f aca="false">IF(AND($V90&gt;CH$6,$V90&lt;=CI$6),+$U90,0)</f>
        <v>0</v>
      </c>
      <c r="CJ90" s="87" t="n">
        <f aca="false">IF(AND($V90&gt;CI$6,$V90&lt;=CJ$6),+$U90,0)</f>
        <v>0</v>
      </c>
      <c r="CK90" s="87" t="n">
        <f aca="false">IF(AND($V90&gt;CJ$6,$V90&lt;=CK$6),+$U90,0)</f>
        <v>0</v>
      </c>
      <c r="CL90" s="87" t="n">
        <f aca="false">IF(AND($V90&gt;CK$6,$V90&lt;=CL$6),+$U90,0)</f>
        <v>0</v>
      </c>
      <c r="CM90" s="87" t="n">
        <f aca="false">IF(AND($V90&gt;CL$6,$V90&lt;=CM$6),+$U90,0)</f>
        <v>0</v>
      </c>
      <c r="CN90" s="87" t="n">
        <f aca="false">IF(AND($V90&gt;CM$6,$V90&lt;=CN$6),+$U90,0)</f>
        <v>0</v>
      </c>
      <c r="CO90" s="87" t="n">
        <f aca="false">IF(AND($V90&gt;CN$6,$V90&lt;=CO$6),+$U90,0)</f>
        <v>0</v>
      </c>
      <c r="CP90" s="87" t="n">
        <f aca="false">IF(AND($V90&gt;CO$6,$V90&lt;=CP$6),+$U90,0)</f>
        <v>0</v>
      </c>
      <c r="CQ90" s="87" t="n">
        <f aca="false">IF(AND($V90&gt;CP$6,$V90&lt;=CQ$6),+$U90,0)</f>
        <v>0</v>
      </c>
      <c r="CR90" s="87" t="n">
        <f aca="false">IF(AND($V90&gt;CQ$6,$V90&lt;=CR$6),+$U90,0)</f>
        <v>0</v>
      </c>
      <c r="CS90" s="87" t="n">
        <f aca="false">IF(AND($V90&gt;CR$6,$V90&lt;=CS$6),+$U90,0)</f>
        <v>0</v>
      </c>
      <c r="CT90" s="87" t="n">
        <f aca="false">IF(AND($V90&gt;CS$6,$V90&lt;=CT$6),+$U90,0)</f>
        <v>0</v>
      </c>
      <c r="CU90" s="87" t="n">
        <f aca="false">IF(AND($V90&gt;CT$6,$V90&lt;=CU$6),+$U90,0)</f>
        <v>0</v>
      </c>
      <c r="CV90" s="87" t="n">
        <f aca="false">IF(AND($V90&gt;CU$6,$V90&lt;=CV$6),+$U90,0)</f>
        <v>0</v>
      </c>
      <c r="CW90" s="87" t="n">
        <f aca="false">IF(AND($V90&gt;CV$6,$V90&lt;=CW$6),+$U90,0)</f>
        <v>0</v>
      </c>
      <c r="CX90" s="87" t="n">
        <f aca="false">IF(AND($V90&gt;CW$6,$V90&lt;=CX$6),+$U90,0)</f>
        <v>0</v>
      </c>
      <c r="CY90" s="87" t="n">
        <f aca="false">IF(AND($V90&gt;CX$6,$V90&lt;=CY$6),+$U90,0)</f>
        <v>0</v>
      </c>
      <c r="CZ90" s="87" t="n">
        <f aca="false">IF(AND($V90&gt;CY$6,$V90&lt;=CZ$6),+$U90,0)</f>
        <v>0</v>
      </c>
      <c r="DA90" s="87" t="n">
        <f aca="false">IF(AND($V90&gt;CZ$6,$V90&lt;=DA$6),+$U90,0)</f>
        <v>0</v>
      </c>
      <c r="DB90" s="87" t="n">
        <f aca="false">IF(AND($V90&gt;DA$6,$V90&lt;=DB$6),+$U90,0)</f>
        <v>0</v>
      </c>
      <c r="DC90" s="87" t="n">
        <f aca="false">IF(AND($V90&gt;DB$6,$V90&lt;=DC$6),+$U90,0)</f>
        <v>0</v>
      </c>
      <c r="DD90" s="87" t="n">
        <f aca="false">IF(AND($V90&gt;DC$6,$V90&lt;=DD$6),+$U90,0)</f>
        <v>0</v>
      </c>
      <c r="DE90" s="87" t="n">
        <f aca="false">IF(AND($V90&gt;DD$6,$V90&lt;=DE$6),+$U90,0)</f>
        <v>0</v>
      </c>
      <c r="DF90" s="87" t="n">
        <f aca="false">IF(AND($V90&gt;DE$6,$V90&lt;=DF$6),+$U90,0)</f>
        <v>0</v>
      </c>
      <c r="DG90" s="87" t="n">
        <f aca="false">IF(AND($V90&gt;DF$6,$V90&lt;=DG$6),+$U90,0)</f>
        <v>0</v>
      </c>
      <c r="DH90" s="87" t="n">
        <f aca="false">IF(AND($V90&gt;DG$6,$V90&lt;=DH$6),+$U90,0)</f>
        <v>0</v>
      </c>
      <c r="DI90" s="87" t="n">
        <f aca="false">IF(AND($V90&gt;DH$6,$V90&lt;=DI$6),+$U90,0)</f>
        <v>0</v>
      </c>
      <c r="DJ90" s="87" t="n">
        <f aca="false">IF(AND($V90&gt;DI$6,$V90&lt;=DJ$6),+$U90,0)</f>
        <v>0</v>
      </c>
      <c r="DK90" s="87" t="n">
        <f aca="false">IF(AND($V90&gt;DJ$6,$V90&lt;=DK$6),+$U90,0)</f>
        <v>0</v>
      </c>
      <c r="DL90" s="87" t="n">
        <f aca="false">IF(AND($V90&gt;DK$6,$V90&lt;=DL$6),+$U90,0)</f>
        <v>0</v>
      </c>
      <c r="DM90" s="87" t="n">
        <f aca="false">IF(AND($V90&gt;DL$6,$V90&lt;=DM$6),+$U90,0)</f>
        <v>0</v>
      </c>
      <c r="DN90" s="87" t="n">
        <f aca="false">IF(AND($V90&gt;DM$6,$V90&lt;=DN$6),+$U90,0)</f>
        <v>0</v>
      </c>
      <c r="DO90" s="87" t="n">
        <f aca="false">IF(AND($V90&gt;DN$6,$V90&lt;=DO$6),+$U90,0)</f>
        <v>0</v>
      </c>
      <c r="DP90" s="87" t="n">
        <f aca="false">IF(AND($V90&gt;DO$6,$V90&lt;=DP$6),+$U90,0)</f>
        <v>0</v>
      </c>
      <c r="DQ90" s="87" t="n">
        <f aca="false">IF(AND($V90&gt;DP$6,$V90&lt;=DQ$6),+$U90,0)</f>
        <v>0</v>
      </c>
      <c r="DR90" s="87" t="n">
        <f aca="false">IF(AND($V90&gt;DQ$6,$V90&lt;=DR$6),+$U90,0)</f>
        <v>0</v>
      </c>
      <c r="DS90" s="87" t="n">
        <f aca="false">IF(AND($V90&gt;DR$6,$V90&lt;=DS$6),+$U90,0)</f>
        <v>0</v>
      </c>
      <c r="DT90" s="87" t="n">
        <f aca="false">IF(AND($V90&gt;DS$6,$V90&lt;=DT$6),+$U90,0)</f>
        <v>0</v>
      </c>
      <c r="DU90" s="87" t="n">
        <f aca="false">IF(AND($V90&gt;DT$6,$V90&lt;=DU$6),+$U90,0)</f>
        <v>0</v>
      </c>
      <c r="DV90" s="87" t="n">
        <f aca="false">IF(AND($V90&gt;DU$6,$V90&lt;=DV$6),+$U90,0)</f>
        <v>0</v>
      </c>
      <c r="DW90" s="87" t="n">
        <f aca="false">IF(AND($V90&gt;DV$6,$V90&lt;=DW$6),+$U90,0)</f>
        <v>0</v>
      </c>
      <c r="DX90" s="87" t="n">
        <f aca="false">IF(AND($V90&gt;DW$6,$V90&lt;=DX$6),+$U90,0)</f>
        <v>0</v>
      </c>
      <c r="DY90" s="87" t="n">
        <f aca="false">IF(AND($V90&gt;DX$6,$V90&lt;=DY$6),+$U90,0)</f>
        <v>0</v>
      </c>
      <c r="DZ90" s="87" t="n">
        <f aca="false">IF(AND($V90&gt;DY$6,$V90&lt;=DZ$6),+$U90,0)</f>
        <v>0</v>
      </c>
      <c r="EA90" s="87" t="n">
        <f aca="false">IF(AND($V90&gt;DZ$6,$V90&lt;=EA$6),+$U90,0)</f>
        <v>0</v>
      </c>
      <c r="EB90" s="87" t="n">
        <f aca="false">IF(AND($V90&gt;EA$6,$V90&lt;=EB$6),+$U90,0)</f>
        <v>0</v>
      </c>
      <c r="EC90" s="87" t="n">
        <f aca="false">IF(AND($V90&gt;EB$6,$V90&lt;=EC$6),+$U90,0)</f>
        <v>0</v>
      </c>
      <c r="ED90" s="87" t="n">
        <f aca="false">IF(AND($V90&gt;EC$6,$V90&lt;=ED$6),+$U90,0)</f>
        <v>0</v>
      </c>
      <c r="EE90" s="87" t="n">
        <f aca="false">IF(AND($V90&gt;ED$6,$V90&lt;=EE$6),+$U90,0)</f>
        <v>0</v>
      </c>
      <c r="EF90" s="87" t="n">
        <f aca="false">IF(AND($V90&gt;EE$6,$V90&lt;=EF$6),+$U90,0)</f>
        <v>0</v>
      </c>
      <c r="EG90" s="87" t="n">
        <f aca="false">IF(AND($V90&gt;EF$6,$V90&lt;=EG$6),+$U90,0)</f>
        <v>0</v>
      </c>
      <c r="EH90" s="87" t="n">
        <f aca="false">IF(AND($V90&gt;EG$6,$V90&lt;=EH$6),+$U90,0)</f>
        <v>0</v>
      </c>
      <c r="EI90" s="87" t="n">
        <f aca="false">IF(AND($V90&gt;EH$6,$V90&lt;=EI$6),+$U90,0)</f>
        <v>0</v>
      </c>
      <c r="EJ90" s="87" t="n">
        <f aca="false">IF(AND($V90&gt;EI$6,$V90&lt;=EJ$6),+$U90,0)</f>
        <v>0</v>
      </c>
      <c r="EK90" s="87" t="n">
        <f aca="false">IF(AND($V90&gt;EJ$6,$V90&lt;=EK$6),+$U90,0)</f>
        <v>0</v>
      </c>
      <c r="EL90" s="87" t="n">
        <f aca="false">IF(AND($V90&gt;EK$6,$V90&lt;=EL$6),+$U90,0)</f>
        <v>0</v>
      </c>
      <c r="EM90" s="87" t="n">
        <f aca="false">IF(AND($V90&gt;EL$6,$V90&lt;=EN$6),+$U90,0)</f>
        <v>0</v>
      </c>
      <c r="EO90" s="65" t="n">
        <f aca="false">SUM($AI90:$EN90)</f>
        <v>965</v>
      </c>
      <c r="EP90" s="65" t="n">
        <f aca="false">+EO90-U90</f>
        <v>0</v>
      </c>
    </row>
    <row r="91" customFormat="false" ht="12.75" hidden="false" customHeight="false" outlineLevel="0" collapsed="false">
      <c r="A91" s="205" t="n">
        <v>5</v>
      </c>
      <c r="B91" s="97" t="s">
        <v>260</v>
      </c>
      <c r="C91" s="97" t="s">
        <v>256</v>
      </c>
      <c r="D91" s="186" t="s">
        <v>295</v>
      </c>
      <c r="E91" s="37" t="s">
        <v>556</v>
      </c>
      <c r="F91" s="99" t="n">
        <v>37134</v>
      </c>
      <c r="G91" s="37"/>
      <c r="H91" s="37"/>
      <c r="I91" s="100" t="s">
        <v>145</v>
      </c>
      <c r="J91" s="37" t="s">
        <v>560</v>
      </c>
      <c r="M91" s="39" t="s">
        <v>495</v>
      </c>
      <c r="O91" s="35"/>
      <c r="P91" s="127"/>
      <c r="Q91" s="127"/>
      <c r="R91" s="127"/>
      <c r="S91" s="206" t="n">
        <v>117.25</v>
      </c>
      <c r="T91" s="127" t="s">
        <v>288</v>
      </c>
      <c r="U91" s="55" t="n">
        <f aca="false">IF($T91="USD",+$S91,VLOOKUP($T91,$T$1:$U$5,2)*$S91)</f>
        <v>117.25</v>
      </c>
      <c r="V91" s="102" t="n">
        <v>39022</v>
      </c>
      <c r="Z91" s="164" t="n">
        <v>34639</v>
      </c>
      <c r="AA91" s="219" t="e">
        <f aca="false">SUM(#REF!)</f>
        <v>#REF!</v>
      </c>
      <c r="AB91" s="174"/>
      <c r="AC91" s="174" t="n">
        <f aca="false">0.0065/10</f>
        <v>0.00065</v>
      </c>
      <c r="AD91" s="211" t="e">
        <f aca="false">+AC91+AB91*#REF!+AA91*#REF!</f>
        <v>#REF!</v>
      </c>
      <c r="AE91" s="211"/>
      <c r="AI91" s="87" t="n">
        <f aca="false">IF($V91&gt;AH$6,IF($V91&lt;=AI$6,$U91,0),0)</f>
        <v>0</v>
      </c>
      <c r="AJ91" s="87" t="n">
        <f aca="false">IF(AND($V91&gt;AI$6,$V91&lt;=AJ$6),+$U91,0)</f>
        <v>0</v>
      </c>
      <c r="AK91" s="87" t="n">
        <f aca="false">IF(AND($V91&gt;AJ$6,$V91&lt;=AK$6),+$U91,0)</f>
        <v>0</v>
      </c>
      <c r="AL91" s="87" t="n">
        <f aca="false">IF(AND($V91&gt;AK$6,$V91&lt;=AL$6),+$U91,0)</f>
        <v>0</v>
      </c>
      <c r="AM91" s="87" t="n">
        <f aca="false">IF(AND($V91&gt;AL$6,$V91&lt;=AM$6),+$U91,0)</f>
        <v>0</v>
      </c>
      <c r="AN91" s="87" t="n">
        <f aca="false">IF(AND($V91&gt;AM$6,$V91&lt;=AN$6),+$U91,0)</f>
        <v>0</v>
      </c>
      <c r="AO91" s="87" t="n">
        <f aca="false">IF(AND($V91&gt;AN$6,$V91&lt;=AO$6),+$U91,0)</f>
        <v>0</v>
      </c>
      <c r="AP91" s="87" t="n">
        <f aca="false">IF(AND($V91&gt;AO$6,$V91&lt;=AP$6),+$U91,0)</f>
        <v>0</v>
      </c>
      <c r="AQ91" s="87" t="n">
        <f aca="false">IF(AND($V91&gt;AP$6,$V91&lt;=AQ$6),+$U91,0)</f>
        <v>0</v>
      </c>
      <c r="AR91" s="87" t="n">
        <f aca="false">IF(AND($V91&gt;AQ$6,$V91&lt;=AR$6),+$U91,0)</f>
        <v>0</v>
      </c>
      <c r="AS91" s="87" t="n">
        <f aca="false">IF(AND($V91&gt;AR$6,$V91&lt;=AS$6),+$U91,0)</f>
        <v>0</v>
      </c>
      <c r="AT91" s="87" t="n">
        <f aca="false">IF(AND($V91&gt;AS$6,$V91&lt;=AT$6),+$U91,0)</f>
        <v>0</v>
      </c>
      <c r="AU91" s="87" t="n">
        <f aca="false">IF(AND($V91&gt;AT$6,$V91&lt;=AU$6),+$U91,0)</f>
        <v>0</v>
      </c>
      <c r="AV91" s="87" t="n">
        <f aca="false">IF(AND($V91&gt;AU$6,$V91&lt;=AV$6),+$U91,0)</f>
        <v>0</v>
      </c>
      <c r="AW91" s="87" t="n">
        <f aca="false">IF(AND($V91&gt;AV$6,$V91&lt;=AW$6),+$U91,0)</f>
        <v>0</v>
      </c>
      <c r="AX91" s="87" t="n">
        <f aca="false">IF(AND($V91&gt;AW$6,$V91&lt;=AX$6),+$U91,0)</f>
        <v>0</v>
      </c>
      <c r="AY91" s="87" t="n">
        <f aca="false">IF(AND($V91&gt;AX$6,$V91&lt;=AY$6),+$U91,0)</f>
        <v>0</v>
      </c>
      <c r="AZ91" s="87" t="n">
        <f aca="false">IF(AND($V91&gt;AY$6,$V91&lt;=AZ$6),+$U91,0)</f>
        <v>0</v>
      </c>
      <c r="BA91" s="87" t="n">
        <f aca="false">IF(AND($V91&gt;AZ$6,$V91&lt;=BA$6),+$U91,0)</f>
        <v>0</v>
      </c>
      <c r="BB91" s="87" t="n">
        <f aca="false">IF(AND($V91&gt;BA$6,$V91&lt;=BB$6),+$U91,0)</f>
        <v>0</v>
      </c>
      <c r="BC91" s="87" t="n">
        <f aca="false">IF(AND($V91&gt;BB$6,$V91&lt;=BC$6),+$U91,0)</f>
        <v>117.25</v>
      </c>
      <c r="BD91" s="87" t="n">
        <f aca="false">IF(AND($V91&gt;BC$6,$V91&lt;=BD$6),+$U91,0)</f>
        <v>0</v>
      </c>
      <c r="BE91" s="87" t="n">
        <f aca="false">IF(AND($V91&gt;BD$6,$V91&lt;=BE$6),+$U91,0)</f>
        <v>0</v>
      </c>
      <c r="BF91" s="87" t="n">
        <f aca="false">IF(AND($V91&gt;BE$6,$V91&lt;=BF$6),+$U91,0)</f>
        <v>0</v>
      </c>
      <c r="BG91" s="87" t="n">
        <f aca="false">IF(AND($V91&gt;BF$6,$V91&lt;=BG$6),+$U91,0)</f>
        <v>0</v>
      </c>
      <c r="BH91" s="87" t="n">
        <f aca="false">IF(AND($V91&gt;BG$6,$V91&lt;=BH$6),+$U91,0)</f>
        <v>0</v>
      </c>
      <c r="BI91" s="87" t="n">
        <f aca="false">IF(AND($V91&gt;BH$6,$V91&lt;=BI$6),+$U91,0)</f>
        <v>0</v>
      </c>
      <c r="BJ91" s="87" t="n">
        <f aca="false">IF(AND($V91&gt;BI$6,$V91&lt;=BJ$6),+$U91,0)</f>
        <v>0</v>
      </c>
      <c r="BK91" s="87" t="n">
        <f aca="false">IF(AND($V91&gt;BJ$6,$V91&lt;=BK$6),+$U91,0)</f>
        <v>0</v>
      </c>
      <c r="BL91" s="87" t="n">
        <f aca="false">IF(AND($V91&gt;BK$6,$V91&lt;=BL$6),+$U91,0)</f>
        <v>0</v>
      </c>
      <c r="BM91" s="87" t="n">
        <f aca="false">IF(AND($V91&gt;BL$6,$V91&lt;=BM$6),+$U91,0)</f>
        <v>0</v>
      </c>
      <c r="BN91" s="87" t="n">
        <f aca="false">IF(AND($V91&gt;BM$6,$V91&lt;=BN$6),+$U91,0)</f>
        <v>0</v>
      </c>
      <c r="BO91" s="87" t="n">
        <f aca="false">IF(AND($V91&gt;BN$6,$V91&lt;=BO$6),+$U91,0)</f>
        <v>0</v>
      </c>
      <c r="BP91" s="87" t="n">
        <f aca="false">IF(AND($V91&gt;BO$6,$V91&lt;=BP$6),+$U91,0)</f>
        <v>0</v>
      </c>
      <c r="BQ91" s="87" t="n">
        <f aca="false">IF(AND($V91&gt;BP$6,$V91&lt;=BQ$6),+$U91,0)</f>
        <v>0</v>
      </c>
      <c r="BR91" s="87" t="n">
        <f aca="false">IF(AND($V91&gt;BQ$6,$V91&lt;=BR$6),+$U91,0)</f>
        <v>0</v>
      </c>
      <c r="BS91" s="87" t="n">
        <f aca="false">IF(AND($V91&gt;BR$6,$V91&lt;=BS$6),+$U91,0)</f>
        <v>0</v>
      </c>
      <c r="BT91" s="87" t="n">
        <f aca="false">IF(AND($V91&gt;BS$6,$V91&lt;=BT$6),+$U91,0)</f>
        <v>0</v>
      </c>
      <c r="BU91" s="87" t="n">
        <f aca="false">IF(AND($V91&gt;BT$6,$V91&lt;=BU$6),+$U91,0)</f>
        <v>0</v>
      </c>
      <c r="BV91" s="87" t="n">
        <f aca="false">IF(AND($V91&gt;BU$6,$V91&lt;=BV$6),+$U91,0)</f>
        <v>0</v>
      </c>
      <c r="BW91" s="87" t="n">
        <f aca="false">IF(AND($V91&gt;BV$6,$V91&lt;=BW$6),+$U91,0)</f>
        <v>0</v>
      </c>
      <c r="BX91" s="87" t="n">
        <f aca="false">IF(AND($V91&gt;BW$6,$V91&lt;=BX$6),+$U91,0)</f>
        <v>0</v>
      </c>
      <c r="BY91" s="87" t="n">
        <f aca="false">IF(AND($V91&gt;BX$6,$V91&lt;=BY$6),+$U91,0)</f>
        <v>0</v>
      </c>
      <c r="BZ91" s="87" t="n">
        <f aca="false">IF(AND($V91&gt;BY$6,$V91&lt;=BZ$6),+$U91,0)</f>
        <v>0</v>
      </c>
      <c r="CA91" s="87" t="n">
        <f aca="false">IF(AND($V91&gt;BZ$6,$V91&lt;=CA$6),+$U91,0)</f>
        <v>0</v>
      </c>
      <c r="CB91" s="87" t="n">
        <f aca="false">IF(AND($V91&gt;CA$6,$V91&lt;=CB$6),+$U91,0)</f>
        <v>0</v>
      </c>
      <c r="CC91" s="87" t="n">
        <f aca="false">IF(AND($V91&gt;CB$6,$V91&lt;=CC$6),+$U91,0)</f>
        <v>0</v>
      </c>
      <c r="CD91" s="87" t="n">
        <f aca="false">IF(AND($V91&gt;CC$6,$V91&lt;=CD$6),+$U91,0)</f>
        <v>0</v>
      </c>
      <c r="CE91" s="87" t="n">
        <f aca="false">IF(AND($V91&gt;CD$6,$V91&lt;=CE$6),+$U91,0)</f>
        <v>0</v>
      </c>
      <c r="CF91" s="87" t="n">
        <f aca="false">IF(AND($V91&gt;CE$6,$V91&lt;=CF$6),+$U91,0)</f>
        <v>0</v>
      </c>
      <c r="CG91" s="87" t="n">
        <f aca="false">IF(AND($V91&gt;CF$6,$V91&lt;=CG$6),+$U91,0)</f>
        <v>0</v>
      </c>
      <c r="CH91" s="87" t="n">
        <f aca="false">IF(AND($V91&gt;CG$6,$V91&lt;=CH$6),+$U91,0)</f>
        <v>0</v>
      </c>
      <c r="CI91" s="87" t="n">
        <f aca="false">IF(AND($V91&gt;CH$6,$V91&lt;=CI$6),+$U91,0)</f>
        <v>0</v>
      </c>
      <c r="CJ91" s="87" t="n">
        <f aca="false">IF(AND($V91&gt;CI$6,$V91&lt;=CJ$6),+$U91,0)</f>
        <v>0</v>
      </c>
      <c r="CK91" s="87" t="n">
        <f aca="false">IF(AND($V91&gt;CJ$6,$V91&lt;=CK$6),+$U91,0)</f>
        <v>0</v>
      </c>
      <c r="CL91" s="87" t="n">
        <f aca="false">IF(AND($V91&gt;CK$6,$V91&lt;=CL$6),+$U91,0)</f>
        <v>0</v>
      </c>
      <c r="CM91" s="87" t="n">
        <f aca="false">IF(AND($V91&gt;CL$6,$V91&lt;=CM$6),+$U91,0)</f>
        <v>0</v>
      </c>
      <c r="CN91" s="87" t="n">
        <f aca="false">IF(AND($V91&gt;CM$6,$V91&lt;=CN$6),+$U91,0)</f>
        <v>0</v>
      </c>
      <c r="CO91" s="87" t="n">
        <f aca="false">IF(AND($V91&gt;CN$6,$V91&lt;=CO$6),+$U91,0)</f>
        <v>0</v>
      </c>
      <c r="CP91" s="87" t="n">
        <f aca="false">IF(AND($V91&gt;CO$6,$V91&lt;=CP$6),+$U91,0)</f>
        <v>0</v>
      </c>
      <c r="CQ91" s="87" t="n">
        <f aca="false">IF(AND($V91&gt;CP$6,$V91&lt;=CQ$6),+$U91,0)</f>
        <v>0</v>
      </c>
      <c r="CR91" s="87" t="n">
        <f aca="false">IF(AND($V91&gt;CQ$6,$V91&lt;=CR$6),+$U91,0)</f>
        <v>0</v>
      </c>
      <c r="CS91" s="87" t="n">
        <f aca="false">IF(AND($V91&gt;CR$6,$V91&lt;=CS$6),+$U91,0)</f>
        <v>0</v>
      </c>
      <c r="CT91" s="87" t="n">
        <f aca="false">IF(AND($V91&gt;CS$6,$V91&lt;=CT$6),+$U91,0)</f>
        <v>0</v>
      </c>
      <c r="CU91" s="87" t="n">
        <f aca="false">IF(AND($V91&gt;CT$6,$V91&lt;=CU$6),+$U91,0)</f>
        <v>0</v>
      </c>
      <c r="CV91" s="87" t="n">
        <f aca="false">IF(AND($V91&gt;CU$6,$V91&lt;=CV$6),+$U91,0)</f>
        <v>0</v>
      </c>
      <c r="CW91" s="87" t="n">
        <f aca="false">IF(AND($V91&gt;CV$6,$V91&lt;=CW$6),+$U91,0)</f>
        <v>0</v>
      </c>
      <c r="CX91" s="87" t="n">
        <f aca="false">IF(AND($V91&gt;CW$6,$V91&lt;=CX$6),+$U91,0)</f>
        <v>0</v>
      </c>
      <c r="CY91" s="87" t="n">
        <f aca="false">IF(AND($V91&gt;CX$6,$V91&lt;=CY$6),+$U91,0)</f>
        <v>0</v>
      </c>
      <c r="CZ91" s="87" t="n">
        <f aca="false">IF(AND($V91&gt;CY$6,$V91&lt;=CZ$6),+$U91,0)</f>
        <v>0</v>
      </c>
      <c r="DA91" s="87" t="n">
        <f aca="false">IF(AND($V91&gt;CZ$6,$V91&lt;=DA$6),+$U91,0)</f>
        <v>0</v>
      </c>
      <c r="DB91" s="87" t="n">
        <f aca="false">IF(AND($V91&gt;DA$6,$V91&lt;=DB$6),+$U91,0)</f>
        <v>0</v>
      </c>
      <c r="DC91" s="87" t="n">
        <f aca="false">IF(AND($V91&gt;DB$6,$V91&lt;=DC$6),+$U91,0)</f>
        <v>0</v>
      </c>
      <c r="DD91" s="87" t="n">
        <f aca="false">IF(AND($V91&gt;DC$6,$V91&lt;=DD$6),+$U91,0)</f>
        <v>0</v>
      </c>
      <c r="DE91" s="87" t="n">
        <f aca="false">IF(AND($V91&gt;DD$6,$V91&lt;=DE$6),+$U91,0)</f>
        <v>0</v>
      </c>
      <c r="DF91" s="87" t="n">
        <f aca="false">IF(AND($V91&gt;DE$6,$V91&lt;=DF$6),+$U91,0)</f>
        <v>0</v>
      </c>
      <c r="DG91" s="87" t="n">
        <f aca="false">IF(AND($V91&gt;DF$6,$V91&lt;=DG$6),+$U91,0)</f>
        <v>0</v>
      </c>
      <c r="DH91" s="87" t="n">
        <f aca="false">IF(AND($V91&gt;DG$6,$V91&lt;=DH$6),+$U91,0)</f>
        <v>0</v>
      </c>
      <c r="DI91" s="87" t="n">
        <f aca="false">IF(AND($V91&gt;DH$6,$V91&lt;=DI$6),+$U91,0)</f>
        <v>0</v>
      </c>
      <c r="DJ91" s="87" t="n">
        <f aca="false">IF(AND($V91&gt;DI$6,$V91&lt;=DJ$6),+$U91,0)</f>
        <v>0</v>
      </c>
      <c r="DK91" s="87" t="n">
        <f aca="false">IF(AND($V91&gt;DJ$6,$V91&lt;=DK$6),+$U91,0)</f>
        <v>0</v>
      </c>
      <c r="DL91" s="87" t="n">
        <f aca="false">IF(AND($V91&gt;DK$6,$V91&lt;=DL$6),+$U91,0)</f>
        <v>0</v>
      </c>
      <c r="DM91" s="87" t="n">
        <f aca="false">IF(AND($V91&gt;DL$6,$V91&lt;=DM$6),+$U91,0)</f>
        <v>0</v>
      </c>
      <c r="DN91" s="87" t="n">
        <f aca="false">IF(AND($V91&gt;DM$6,$V91&lt;=DN$6),+$U91,0)</f>
        <v>0</v>
      </c>
      <c r="DO91" s="87" t="n">
        <f aca="false">IF(AND($V91&gt;DN$6,$V91&lt;=DO$6),+$U91,0)</f>
        <v>0</v>
      </c>
      <c r="DP91" s="87" t="n">
        <f aca="false">IF(AND($V91&gt;DO$6,$V91&lt;=DP$6),+$U91,0)</f>
        <v>0</v>
      </c>
      <c r="DQ91" s="87" t="n">
        <f aca="false">IF(AND($V91&gt;DP$6,$V91&lt;=DQ$6),+$U91,0)</f>
        <v>0</v>
      </c>
      <c r="DR91" s="87" t="n">
        <f aca="false">IF(AND($V91&gt;DQ$6,$V91&lt;=DR$6),+$U91,0)</f>
        <v>0</v>
      </c>
      <c r="DS91" s="87" t="n">
        <f aca="false">IF(AND($V91&gt;DR$6,$V91&lt;=DS$6),+$U91,0)</f>
        <v>0</v>
      </c>
      <c r="DT91" s="87" t="n">
        <f aca="false">IF(AND($V91&gt;DS$6,$V91&lt;=DT$6),+$U91,0)</f>
        <v>0</v>
      </c>
      <c r="DU91" s="87" t="n">
        <f aca="false">IF(AND($V91&gt;DT$6,$V91&lt;=DU$6),+$U91,0)</f>
        <v>0</v>
      </c>
      <c r="DV91" s="87" t="n">
        <f aca="false">IF(AND($V91&gt;DU$6,$V91&lt;=DV$6),+$U91,0)</f>
        <v>0</v>
      </c>
      <c r="DW91" s="87" t="n">
        <f aca="false">IF(AND($V91&gt;DV$6,$V91&lt;=DW$6),+$U91,0)</f>
        <v>0</v>
      </c>
      <c r="DX91" s="87" t="n">
        <f aca="false">IF(AND($V91&gt;DW$6,$V91&lt;=DX$6),+$U91,0)</f>
        <v>0</v>
      </c>
      <c r="DY91" s="87" t="n">
        <f aca="false">IF(AND($V91&gt;DX$6,$V91&lt;=DY$6),+$U91,0)</f>
        <v>0</v>
      </c>
      <c r="DZ91" s="87" t="n">
        <f aca="false">IF(AND($V91&gt;DY$6,$V91&lt;=DZ$6),+$U91,0)</f>
        <v>0</v>
      </c>
      <c r="EA91" s="87" t="n">
        <f aca="false">IF(AND($V91&gt;DZ$6,$V91&lt;=EA$6),+$U91,0)</f>
        <v>0</v>
      </c>
      <c r="EB91" s="87" t="n">
        <f aca="false">IF(AND($V91&gt;EA$6,$V91&lt;=EB$6),+$U91,0)</f>
        <v>0</v>
      </c>
      <c r="EC91" s="87" t="n">
        <f aca="false">IF(AND($V91&gt;EB$6,$V91&lt;=EC$6),+$U91,0)</f>
        <v>0</v>
      </c>
      <c r="ED91" s="87" t="n">
        <f aca="false">IF(AND($V91&gt;EC$6,$V91&lt;=ED$6),+$U91,0)</f>
        <v>0</v>
      </c>
      <c r="EE91" s="87" t="n">
        <f aca="false">IF(AND($V91&gt;ED$6,$V91&lt;=EE$6),+$U91,0)</f>
        <v>0</v>
      </c>
      <c r="EF91" s="87" t="n">
        <f aca="false">IF(AND($V91&gt;EE$6,$V91&lt;=EF$6),+$U91,0)</f>
        <v>0</v>
      </c>
      <c r="EG91" s="87" t="n">
        <f aca="false">IF(AND($V91&gt;EF$6,$V91&lt;=EG$6),+$U91,0)</f>
        <v>0</v>
      </c>
      <c r="EH91" s="87" t="n">
        <f aca="false">IF(AND($V91&gt;EG$6,$V91&lt;=EH$6),+$U91,0)</f>
        <v>0</v>
      </c>
      <c r="EI91" s="87" t="n">
        <f aca="false">IF(AND($V91&gt;EH$6,$V91&lt;=EI$6),+$U91,0)</f>
        <v>0</v>
      </c>
      <c r="EJ91" s="87" t="n">
        <f aca="false">IF(AND($V91&gt;EI$6,$V91&lt;=EJ$6),+$U91,0)</f>
        <v>0</v>
      </c>
      <c r="EK91" s="87" t="n">
        <f aca="false">IF(AND($V91&gt;EJ$6,$V91&lt;=EK$6),+$U91,0)</f>
        <v>0</v>
      </c>
      <c r="EL91" s="87" t="n">
        <f aca="false">IF(AND($V91&gt;EK$6,$V91&lt;=EL$6),+$U91,0)</f>
        <v>0</v>
      </c>
      <c r="EM91" s="87" t="n">
        <f aca="false">IF(AND($V91&gt;EL$6,$V91&lt;=EN$6),+$U91,0)</f>
        <v>0</v>
      </c>
      <c r="EO91" s="65" t="n">
        <f aca="false">SUM($AI91:$EN91)</f>
        <v>117.25</v>
      </c>
      <c r="EP91" s="65" t="n">
        <f aca="false">+EO91-U91</f>
        <v>0</v>
      </c>
    </row>
    <row r="92" customFormat="false" ht="12.75" hidden="false" customHeight="false" outlineLevel="0" collapsed="false">
      <c r="A92" s="205" t="n">
        <v>5</v>
      </c>
      <c r="B92" s="97" t="s">
        <v>260</v>
      </c>
      <c r="C92" s="97" t="s">
        <v>256</v>
      </c>
      <c r="D92" s="186" t="s">
        <v>295</v>
      </c>
      <c r="E92" s="37" t="s">
        <v>556</v>
      </c>
      <c r="F92" s="99" t="n">
        <v>37134</v>
      </c>
      <c r="G92" s="37"/>
      <c r="H92" s="37"/>
      <c r="I92" s="100" t="s">
        <v>145</v>
      </c>
      <c r="J92" s="37" t="s">
        <v>560</v>
      </c>
      <c r="M92" s="39" t="s">
        <v>495</v>
      </c>
      <c r="O92" s="35"/>
      <c r="P92" s="127"/>
      <c r="Q92" s="127"/>
      <c r="R92" s="127"/>
      <c r="S92" s="206" t="n">
        <v>90</v>
      </c>
      <c r="T92" s="127" t="s">
        <v>288</v>
      </c>
      <c r="U92" s="55" t="n">
        <f aca="false">IF($T92="USD",+$S92,VLOOKUP($T92,$T$1:$U$5,2)*$S92)</f>
        <v>90</v>
      </c>
      <c r="V92" s="102" t="n">
        <v>40118</v>
      </c>
      <c r="Z92" s="164" t="n">
        <v>34639</v>
      </c>
      <c r="AA92" s="219" t="e">
        <f aca="false">SUM(#REF!)</f>
        <v>#REF!</v>
      </c>
      <c r="AB92" s="174"/>
      <c r="AC92" s="174" t="n">
        <f aca="false">0.0065/10</f>
        <v>0.00065</v>
      </c>
      <c r="AD92" s="211" t="e">
        <f aca="false">+AC92+AB92*#REF!+AA92*#REF!</f>
        <v>#REF!</v>
      </c>
      <c r="AE92" s="211"/>
      <c r="AI92" s="87" t="n">
        <f aca="false">IF($V92&gt;AH$6,IF($V92&lt;=AI$6,$U92,0),0)</f>
        <v>0</v>
      </c>
      <c r="AJ92" s="87" t="n">
        <f aca="false">IF(AND($V92&gt;AI$6,$V92&lt;=AJ$6),+$U92,0)</f>
        <v>0</v>
      </c>
      <c r="AK92" s="87" t="n">
        <f aca="false">IF(AND($V92&gt;AJ$6,$V92&lt;=AK$6),+$U92,0)</f>
        <v>0</v>
      </c>
      <c r="AL92" s="87" t="n">
        <f aca="false">IF(AND($V92&gt;AK$6,$V92&lt;=AL$6),+$U92,0)</f>
        <v>0</v>
      </c>
      <c r="AM92" s="87" t="n">
        <f aca="false">IF(AND($V92&gt;AL$6,$V92&lt;=AM$6),+$U92,0)</f>
        <v>0</v>
      </c>
      <c r="AN92" s="87" t="n">
        <f aca="false">IF(AND($V92&gt;AM$6,$V92&lt;=AN$6),+$U92,0)</f>
        <v>0</v>
      </c>
      <c r="AO92" s="87" t="n">
        <f aca="false">IF(AND($V92&gt;AN$6,$V92&lt;=AO$6),+$U92,0)</f>
        <v>0</v>
      </c>
      <c r="AP92" s="87" t="n">
        <f aca="false">IF(AND($V92&gt;AO$6,$V92&lt;=AP$6),+$U92,0)</f>
        <v>0</v>
      </c>
      <c r="AQ92" s="87" t="n">
        <f aca="false">IF(AND($V92&gt;AP$6,$V92&lt;=AQ$6),+$U92,0)</f>
        <v>0</v>
      </c>
      <c r="AR92" s="87" t="n">
        <f aca="false">IF(AND($V92&gt;AQ$6,$V92&lt;=AR$6),+$U92,0)</f>
        <v>0</v>
      </c>
      <c r="AS92" s="87" t="n">
        <f aca="false">IF(AND($V92&gt;AR$6,$V92&lt;=AS$6),+$U92,0)</f>
        <v>0</v>
      </c>
      <c r="AT92" s="87" t="n">
        <f aca="false">IF(AND($V92&gt;AS$6,$V92&lt;=AT$6),+$U92,0)</f>
        <v>0</v>
      </c>
      <c r="AU92" s="87" t="n">
        <f aca="false">IF(AND($V92&gt;AT$6,$V92&lt;=AU$6),+$U92,0)</f>
        <v>0</v>
      </c>
      <c r="AV92" s="87" t="n">
        <f aca="false">IF(AND($V92&gt;AU$6,$V92&lt;=AV$6),+$U92,0)</f>
        <v>0</v>
      </c>
      <c r="AW92" s="87" t="n">
        <f aca="false">IF(AND($V92&gt;AV$6,$V92&lt;=AW$6),+$U92,0)</f>
        <v>0</v>
      </c>
      <c r="AX92" s="87" t="n">
        <f aca="false">IF(AND($V92&gt;AW$6,$V92&lt;=AX$6),+$U92,0)</f>
        <v>0</v>
      </c>
      <c r="AY92" s="87" t="n">
        <f aca="false">IF(AND($V92&gt;AX$6,$V92&lt;=AY$6),+$U92,0)</f>
        <v>0</v>
      </c>
      <c r="AZ92" s="87" t="n">
        <f aca="false">IF(AND($V92&gt;AY$6,$V92&lt;=AZ$6),+$U92,0)</f>
        <v>0</v>
      </c>
      <c r="BA92" s="87" t="n">
        <f aca="false">IF(AND($V92&gt;AZ$6,$V92&lt;=BA$6),+$U92,0)</f>
        <v>0</v>
      </c>
      <c r="BB92" s="87" t="n">
        <f aca="false">IF(AND($V92&gt;BA$6,$V92&lt;=BB$6),+$U92,0)</f>
        <v>0</v>
      </c>
      <c r="BC92" s="87" t="n">
        <f aca="false">IF(AND($V92&gt;BB$6,$V92&lt;=BC$6),+$U92,0)</f>
        <v>0</v>
      </c>
      <c r="BD92" s="87" t="n">
        <f aca="false">IF(AND($V92&gt;BC$6,$V92&lt;=BD$6),+$U92,0)</f>
        <v>0</v>
      </c>
      <c r="BE92" s="87" t="n">
        <f aca="false">IF(AND($V92&gt;BD$6,$V92&lt;=BE$6),+$U92,0)</f>
        <v>0</v>
      </c>
      <c r="BF92" s="87" t="n">
        <f aca="false">IF(AND($V92&gt;BE$6,$V92&lt;=BF$6),+$U92,0)</f>
        <v>0</v>
      </c>
      <c r="BG92" s="87" t="n">
        <f aca="false">IF(AND($V92&gt;BF$6,$V92&lt;=BG$6),+$U92,0)</f>
        <v>0</v>
      </c>
      <c r="BH92" s="87" t="n">
        <f aca="false">IF(AND($V92&gt;BG$6,$V92&lt;=BH$6),+$U92,0)</f>
        <v>0</v>
      </c>
      <c r="BI92" s="87" t="n">
        <f aca="false">IF(AND($V92&gt;BH$6,$V92&lt;=BI$6),+$U92,0)</f>
        <v>0</v>
      </c>
      <c r="BJ92" s="87" t="n">
        <f aca="false">IF(AND($V92&gt;BI$6,$V92&lt;=BJ$6),+$U92,0)</f>
        <v>0</v>
      </c>
      <c r="BK92" s="87" t="n">
        <f aca="false">IF(AND($V92&gt;BJ$6,$V92&lt;=BK$6),+$U92,0)</f>
        <v>0</v>
      </c>
      <c r="BL92" s="87" t="n">
        <f aca="false">IF(AND($V92&gt;BK$6,$V92&lt;=BL$6),+$U92,0)</f>
        <v>0</v>
      </c>
      <c r="BM92" s="87" t="n">
        <f aca="false">IF(AND($V92&gt;BL$6,$V92&lt;=BM$6),+$U92,0)</f>
        <v>0</v>
      </c>
      <c r="BN92" s="87" t="n">
        <f aca="false">IF(AND($V92&gt;BM$6,$V92&lt;=BN$6),+$U92,0)</f>
        <v>0</v>
      </c>
      <c r="BO92" s="87" t="n">
        <f aca="false">IF(AND($V92&gt;BN$6,$V92&lt;=BO$6),+$U92,0)</f>
        <v>90</v>
      </c>
      <c r="BP92" s="87" t="n">
        <f aca="false">IF(AND($V92&gt;BO$6,$V92&lt;=BP$6),+$U92,0)</f>
        <v>0</v>
      </c>
      <c r="BQ92" s="87" t="n">
        <f aca="false">IF(AND($V92&gt;BP$6,$V92&lt;=BQ$6),+$U92,0)</f>
        <v>0</v>
      </c>
      <c r="BR92" s="87" t="n">
        <f aca="false">IF(AND($V92&gt;BQ$6,$V92&lt;=BR$6),+$U92,0)</f>
        <v>0</v>
      </c>
      <c r="BS92" s="87" t="n">
        <f aca="false">IF(AND($V92&gt;BR$6,$V92&lt;=BS$6),+$U92,0)</f>
        <v>0</v>
      </c>
      <c r="BT92" s="87" t="n">
        <f aca="false">IF(AND($V92&gt;BS$6,$V92&lt;=BT$6),+$U92,0)</f>
        <v>0</v>
      </c>
      <c r="BU92" s="87" t="n">
        <f aca="false">IF(AND($V92&gt;BT$6,$V92&lt;=BU$6),+$U92,0)</f>
        <v>0</v>
      </c>
      <c r="BV92" s="87" t="n">
        <f aca="false">IF(AND($V92&gt;BU$6,$V92&lt;=BV$6),+$U92,0)</f>
        <v>0</v>
      </c>
      <c r="BW92" s="87" t="n">
        <f aca="false">IF(AND($V92&gt;BV$6,$V92&lt;=BW$6),+$U92,0)</f>
        <v>0</v>
      </c>
      <c r="BX92" s="87" t="n">
        <f aca="false">IF(AND($V92&gt;BW$6,$V92&lt;=BX$6),+$U92,0)</f>
        <v>0</v>
      </c>
      <c r="BY92" s="87" t="n">
        <f aca="false">IF(AND($V92&gt;BX$6,$V92&lt;=BY$6),+$U92,0)</f>
        <v>0</v>
      </c>
      <c r="BZ92" s="87" t="n">
        <f aca="false">IF(AND($V92&gt;BY$6,$V92&lt;=BZ$6),+$U92,0)</f>
        <v>0</v>
      </c>
      <c r="CA92" s="87" t="n">
        <f aca="false">IF(AND($V92&gt;BZ$6,$V92&lt;=CA$6),+$U92,0)</f>
        <v>0</v>
      </c>
      <c r="CB92" s="87" t="n">
        <f aca="false">IF(AND($V92&gt;CA$6,$V92&lt;=CB$6),+$U92,0)</f>
        <v>0</v>
      </c>
      <c r="CC92" s="87" t="n">
        <f aca="false">IF(AND($V92&gt;CB$6,$V92&lt;=CC$6),+$U92,0)</f>
        <v>0</v>
      </c>
      <c r="CD92" s="87" t="n">
        <f aca="false">IF(AND($V92&gt;CC$6,$V92&lt;=CD$6),+$U92,0)</f>
        <v>0</v>
      </c>
      <c r="CE92" s="87" t="n">
        <f aca="false">IF(AND($V92&gt;CD$6,$V92&lt;=CE$6),+$U92,0)</f>
        <v>0</v>
      </c>
      <c r="CF92" s="87" t="n">
        <f aca="false">IF(AND($V92&gt;CE$6,$V92&lt;=CF$6),+$U92,0)</f>
        <v>0</v>
      </c>
      <c r="CG92" s="87" t="n">
        <f aca="false">IF(AND($V92&gt;CF$6,$V92&lt;=CG$6),+$U92,0)</f>
        <v>0</v>
      </c>
      <c r="CH92" s="87" t="n">
        <f aca="false">IF(AND($V92&gt;CG$6,$V92&lt;=CH$6),+$U92,0)</f>
        <v>0</v>
      </c>
      <c r="CI92" s="87" t="n">
        <f aca="false">IF(AND($V92&gt;CH$6,$V92&lt;=CI$6),+$U92,0)</f>
        <v>0</v>
      </c>
      <c r="CJ92" s="87" t="n">
        <f aca="false">IF(AND($V92&gt;CI$6,$V92&lt;=CJ$6),+$U92,0)</f>
        <v>0</v>
      </c>
      <c r="CK92" s="87" t="n">
        <f aca="false">IF(AND($V92&gt;CJ$6,$V92&lt;=CK$6),+$U92,0)</f>
        <v>0</v>
      </c>
      <c r="CL92" s="87" t="n">
        <f aca="false">IF(AND($V92&gt;CK$6,$V92&lt;=CL$6),+$U92,0)</f>
        <v>0</v>
      </c>
      <c r="CM92" s="87" t="n">
        <f aca="false">IF(AND($V92&gt;CL$6,$V92&lt;=CM$6),+$U92,0)</f>
        <v>0</v>
      </c>
      <c r="CN92" s="87" t="n">
        <f aca="false">IF(AND($V92&gt;CM$6,$V92&lt;=CN$6),+$U92,0)</f>
        <v>0</v>
      </c>
      <c r="CO92" s="87" t="n">
        <f aca="false">IF(AND($V92&gt;CN$6,$V92&lt;=CO$6),+$U92,0)</f>
        <v>0</v>
      </c>
      <c r="CP92" s="87" t="n">
        <f aca="false">IF(AND($V92&gt;CO$6,$V92&lt;=CP$6),+$U92,0)</f>
        <v>0</v>
      </c>
      <c r="CQ92" s="87" t="n">
        <f aca="false">IF(AND($V92&gt;CP$6,$V92&lt;=CQ$6),+$U92,0)</f>
        <v>0</v>
      </c>
      <c r="CR92" s="87" t="n">
        <f aca="false">IF(AND($V92&gt;CQ$6,$V92&lt;=CR$6),+$U92,0)</f>
        <v>0</v>
      </c>
      <c r="CS92" s="87" t="n">
        <f aca="false">IF(AND($V92&gt;CR$6,$V92&lt;=CS$6),+$U92,0)</f>
        <v>0</v>
      </c>
      <c r="CT92" s="87" t="n">
        <f aca="false">IF(AND($V92&gt;CS$6,$V92&lt;=CT$6),+$U92,0)</f>
        <v>0</v>
      </c>
      <c r="CU92" s="87" t="n">
        <f aca="false">IF(AND($V92&gt;CT$6,$V92&lt;=CU$6),+$U92,0)</f>
        <v>0</v>
      </c>
      <c r="CV92" s="87" t="n">
        <f aca="false">IF(AND($V92&gt;CU$6,$V92&lt;=CV$6),+$U92,0)</f>
        <v>0</v>
      </c>
      <c r="CW92" s="87" t="n">
        <f aca="false">IF(AND($V92&gt;CV$6,$V92&lt;=CW$6),+$U92,0)</f>
        <v>0</v>
      </c>
      <c r="CX92" s="87" t="n">
        <f aca="false">IF(AND($V92&gt;CW$6,$V92&lt;=CX$6),+$U92,0)</f>
        <v>0</v>
      </c>
      <c r="CY92" s="87" t="n">
        <f aca="false">IF(AND($V92&gt;CX$6,$V92&lt;=CY$6),+$U92,0)</f>
        <v>0</v>
      </c>
      <c r="CZ92" s="87" t="n">
        <f aca="false">IF(AND($V92&gt;CY$6,$V92&lt;=CZ$6),+$U92,0)</f>
        <v>0</v>
      </c>
      <c r="DA92" s="87" t="n">
        <f aca="false">IF(AND($V92&gt;CZ$6,$V92&lt;=DA$6),+$U92,0)</f>
        <v>0</v>
      </c>
      <c r="DB92" s="87" t="n">
        <f aca="false">IF(AND($V92&gt;DA$6,$V92&lt;=DB$6),+$U92,0)</f>
        <v>0</v>
      </c>
      <c r="DC92" s="87" t="n">
        <f aca="false">IF(AND($V92&gt;DB$6,$V92&lt;=DC$6),+$U92,0)</f>
        <v>0</v>
      </c>
      <c r="DD92" s="87" t="n">
        <f aca="false">IF(AND($V92&gt;DC$6,$V92&lt;=DD$6),+$U92,0)</f>
        <v>0</v>
      </c>
      <c r="DE92" s="87" t="n">
        <f aca="false">IF(AND($V92&gt;DD$6,$V92&lt;=DE$6),+$U92,0)</f>
        <v>0</v>
      </c>
      <c r="DF92" s="87" t="n">
        <f aca="false">IF(AND($V92&gt;DE$6,$V92&lt;=DF$6),+$U92,0)</f>
        <v>0</v>
      </c>
      <c r="DG92" s="87" t="n">
        <f aca="false">IF(AND($V92&gt;DF$6,$V92&lt;=DG$6),+$U92,0)</f>
        <v>0</v>
      </c>
      <c r="DH92" s="87" t="n">
        <f aca="false">IF(AND($V92&gt;DG$6,$V92&lt;=DH$6),+$U92,0)</f>
        <v>0</v>
      </c>
      <c r="DI92" s="87" t="n">
        <f aca="false">IF(AND($V92&gt;DH$6,$V92&lt;=DI$6),+$U92,0)</f>
        <v>0</v>
      </c>
      <c r="DJ92" s="87" t="n">
        <f aca="false">IF(AND($V92&gt;DI$6,$V92&lt;=DJ$6),+$U92,0)</f>
        <v>0</v>
      </c>
      <c r="DK92" s="87" t="n">
        <f aca="false">IF(AND($V92&gt;DJ$6,$V92&lt;=DK$6),+$U92,0)</f>
        <v>0</v>
      </c>
      <c r="DL92" s="87" t="n">
        <f aca="false">IF(AND($V92&gt;DK$6,$V92&lt;=DL$6),+$U92,0)</f>
        <v>0</v>
      </c>
      <c r="DM92" s="87" t="n">
        <f aca="false">IF(AND($V92&gt;DL$6,$V92&lt;=DM$6),+$U92,0)</f>
        <v>0</v>
      </c>
      <c r="DN92" s="87" t="n">
        <f aca="false">IF(AND($V92&gt;DM$6,$V92&lt;=DN$6),+$U92,0)</f>
        <v>0</v>
      </c>
      <c r="DO92" s="87" t="n">
        <f aca="false">IF(AND($V92&gt;DN$6,$V92&lt;=DO$6),+$U92,0)</f>
        <v>0</v>
      </c>
      <c r="DP92" s="87" t="n">
        <f aca="false">IF(AND($V92&gt;DO$6,$V92&lt;=DP$6),+$U92,0)</f>
        <v>0</v>
      </c>
      <c r="DQ92" s="87" t="n">
        <f aca="false">IF(AND($V92&gt;DP$6,$V92&lt;=DQ$6),+$U92,0)</f>
        <v>0</v>
      </c>
      <c r="DR92" s="87" t="n">
        <f aca="false">IF(AND($V92&gt;DQ$6,$V92&lt;=DR$6),+$U92,0)</f>
        <v>0</v>
      </c>
      <c r="DS92" s="87" t="n">
        <f aca="false">IF(AND($V92&gt;DR$6,$V92&lt;=DS$6),+$U92,0)</f>
        <v>0</v>
      </c>
      <c r="DT92" s="87" t="n">
        <f aca="false">IF(AND($V92&gt;DS$6,$V92&lt;=DT$6),+$U92,0)</f>
        <v>0</v>
      </c>
      <c r="DU92" s="87" t="n">
        <f aca="false">IF(AND($V92&gt;DT$6,$V92&lt;=DU$6),+$U92,0)</f>
        <v>0</v>
      </c>
      <c r="DV92" s="87" t="n">
        <f aca="false">IF(AND($V92&gt;DU$6,$V92&lt;=DV$6),+$U92,0)</f>
        <v>0</v>
      </c>
      <c r="DW92" s="87" t="n">
        <f aca="false">IF(AND($V92&gt;DV$6,$V92&lt;=DW$6),+$U92,0)</f>
        <v>0</v>
      </c>
      <c r="DX92" s="87" t="n">
        <f aca="false">IF(AND($V92&gt;DW$6,$V92&lt;=DX$6),+$U92,0)</f>
        <v>0</v>
      </c>
      <c r="DY92" s="87" t="n">
        <f aca="false">IF(AND($V92&gt;DX$6,$V92&lt;=DY$6),+$U92,0)</f>
        <v>0</v>
      </c>
      <c r="DZ92" s="87" t="n">
        <f aca="false">IF(AND($V92&gt;DY$6,$V92&lt;=DZ$6),+$U92,0)</f>
        <v>0</v>
      </c>
      <c r="EA92" s="87" t="n">
        <f aca="false">IF(AND($V92&gt;DZ$6,$V92&lt;=EA$6),+$U92,0)</f>
        <v>0</v>
      </c>
      <c r="EB92" s="87" t="n">
        <f aca="false">IF(AND($V92&gt;EA$6,$V92&lt;=EB$6),+$U92,0)</f>
        <v>0</v>
      </c>
      <c r="EC92" s="87" t="n">
        <f aca="false">IF(AND($V92&gt;EB$6,$V92&lt;=EC$6),+$U92,0)</f>
        <v>0</v>
      </c>
      <c r="ED92" s="87" t="n">
        <f aca="false">IF(AND($V92&gt;EC$6,$V92&lt;=ED$6),+$U92,0)</f>
        <v>0</v>
      </c>
      <c r="EE92" s="87" t="n">
        <f aca="false">IF(AND($V92&gt;ED$6,$V92&lt;=EE$6),+$U92,0)</f>
        <v>0</v>
      </c>
      <c r="EF92" s="87" t="n">
        <f aca="false">IF(AND($V92&gt;EE$6,$V92&lt;=EF$6),+$U92,0)</f>
        <v>0</v>
      </c>
      <c r="EG92" s="87" t="n">
        <f aca="false">IF(AND($V92&gt;EF$6,$V92&lt;=EG$6),+$U92,0)</f>
        <v>0</v>
      </c>
      <c r="EH92" s="87" t="n">
        <f aca="false">IF(AND($V92&gt;EG$6,$V92&lt;=EH$6),+$U92,0)</f>
        <v>0</v>
      </c>
      <c r="EI92" s="87" t="n">
        <f aca="false">IF(AND($V92&gt;EH$6,$V92&lt;=EI$6),+$U92,0)</f>
        <v>0</v>
      </c>
      <c r="EJ92" s="87" t="n">
        <f aca="false">IF(AND($V92&gt;EI$6,$V92&lt;=EJ$6),+$U92,0)</f>
        <v>0</v>
      </c>
      <c r="EK92" s="87" t="n">
        <f aca="false">IF(AND($V92&gt;EJ$6,$V92&lt;=EK$6),+$U92,0)</f>
        <v>0</v>
      </c>
      <c r="EL92" s="87" t="n">
        <f aca="false">IF(AND($V92&gt;EK$6,$V92&lt;=EL$6),+$U92,0)</f>
        <v>0</v>
      </c>
      <c r="EM92" s="87" t="n">
        <f aca="false">IF(AND($V92&gt;EL$6,$V92&lt;=EN$6),+$U92,0)</f>
        <v>0</v>
      </c>
      <c r="EO92" s="65" t="n">
        <f aca="false">SUM($AI92:$EN92)</f>
        <v>90</v>
      </c>
      <c r="EP92" s="65" t="n">
        <f aca="false">+EO92-U92</f>
        <v>0</v>
      </c>
    </row>
    <row r="93" customFormat="false" ht="12.75" hidden="false" customHeight="false" outlineLevel="0" collapsed="false">
      <c r="A93" s="205" t="n">
        <v>5</v>
      </c>
      <c r="B93" s="97" t="s">
        <v>260</v>
      </c>
      <c r="C93" s="97" t="s">
        <v>256</v>
      </c>
      <c r="D93" s="186" t="s">
        <v>295</v>
      </c>
      <c r="E93" s="37" t="s">
        <v>548</v>
      </c>
      <c r="F93" s="99" t="n">
        <v>37134</v>
      </c>
      <c r="G93" s="37"/>
      <c r="H93" s="37"/>
      <c r="I93" s="100" t="s">
        <v>145</v>
      </c>
      <c r="J93" s="37" t="s">
        <v>561</v>
      </c>
      <c r="M93" s="39" t="s">
        <v>495</v>
      </c>
      <c r="O93" s="35"/>
      <c r="P93" s="127"/>
      <c r="Q93" s="127"/>
      <c r="R93" s="127"/>
      <c r="S93" s="206" t="n">
        <v>44.957</v>
      </c>
      <c r="T93" s="127" t="s">
        <v>288</v>
      </c>
      <c r="U93" s="55" t="n">
        <f aca="false">IF($T93="USD",+$S93,VLOOKUP($T93,$T$1:$U$5,2)*$S93)</f>
        <v>44.957</v>
      </c>
      <c r="V93" s="108" t="n">
        <v>40466</v>
      </c>
      <c r="Z93" s="64" t="n">
        <v>36448</v>
      </c>
      <c r="AA93" s="224" t="e">
        <f aca="false">SUM(#REF!)</f>
        <v>#REF!</v>
      </c>
      <c r="AB93" s="174"/>
      <c r="AC93" s="209"/>
      <c r="AD93" s="211" t="e">
        <f aca="false">+AC93+AB93*#REF!+AA93*#REF!</f>
        <v>#REF!</v>
      </c>
      <c r="AE93" s="211"/>
      <c r="AI93" s="87" t="n">
        <f aca="false">IF($V93&gt;AH$6,IF($V93&lt;=AI$6,$U93,0),0)</f>
        <v>0</v>
      </c>
      <c r="AJ93" s="87" t="n">
        <f aca="false">IF(AND($V93&gt;AI$6,$V93&lt;=AJ$6),+$U93,0)</f>
        <v>0</v>
      </c>
      <c r="AK93" s="87" t="n">
        <f aca="false">IF(AND($V93&gt;AJ$6,$V93&lt;=AK$6),+$U93,0)</f>
        <v>0</v>
      </c>
      <c r="AL93" s="87" t="n">
        <f aca="false">IF(AND($V93&gt;AK$6,$V93&lt;=AL$6),+$U93,0)</f>
        <v>0</v>
      </c>
      <c r="AM93" s="87" t="n">
        <f aca="false">IF(AND($V93&gt;AL$6,$V93&lt;=AM$6),+$U93,0)</f>
        <v>0</v>
      </c>
      <c r="AN93" s="87" t="n">
        <f aca="false">IF(AND($V93&gt;AM$6,$V93&lt;=AN$6),+$U93,0)</f>
        <v>0</v>
      </c>
      <c r="AO93" s="87" t="n">
        <f aca="false">IF(AND($V93&gt;AN$6,$V93&lt;=AO$6),+$U93,0)</f>
        <v>0</v>
      </c>
      <c r="AP93" s="87" t="n">
        <f aca="false">IF(AND($V93&gt;AO$6,$V93&lt;=AP$6),+$U93,0)</f>
        <v>0</v>
      </c>
      <c r="AQ93" s="87" t="n">
        <f aca="false">IF(AND($V93&gt;AP$6,$V93&lt;=AQ$6),+$U93,0)</f>
        <v>0</v>
      </c>
      <c r="AR93" s="87" t="n">
        <f aca="false">IF(AND($V93&gt;AQ$6,$V93&lt;=AR$6),+$U93,0)</f>
        <v>0</v>
      </c>
      <c r="AS93" s="87" t="n">
        <f aca="false">IF(AND($V93&gt;AR$6,$V93&lt;=AS$6),+$U93,0)</f>
        <v>0</v>
      </c>
      <c r="AT93" s="87" t="n">
        <f aca="false">IF(AND($V93&gt;AS$6,$V93&lt;=AT$6),+$U93,0)</f>
        <v>0</v>
      </c>
      <c r="AU93" s="87" t="n">
        <f aca="false">IF(AND($V93&gt;AT$6,$V93&lt;=AU$6),+$U93,0)</f>
        <v>0</v>
      </c>
      <c r="AV93" s="87" t="n">
        <f aca="false">IF(AND($V93&gt;AU$6,$V93&lt;=AV$6),+$U93,0)</f>
        <v>0</v>
      </c>
      <c r="AW93" s="87" t="n">
        <f aca="false">IF(AND($V93&gt;AV$6,$V93&lt;=AW$6),+$U93,0)</f>
        <v>0</v>
      </c>
      <c r="AX93" s="87" t="n">
        <f aca="false">IF(AND($V93&gt;AW$6,$V93&lt;=AX$6),+$U93,0)</f>
        <v>0</v>
      </c>
      <c r="AY93" s="87" t="n">
        <f aca="false">IF(AND($V93&gt;AX$6,$V93&lt;=AY$6),+$U93,0)</f>
        <v>0</v>
      </c>
      <c r="AZ93" s="87" t="n">
        <f aca="false">IF(AND($V93&gt;AY$6,$V93&lt;=AZ$6),+$U93,0)</f>
        <v>0</v>
      </c>
      <c r="BA93" s="87" t="n">
        <f aca="false">IF(AND($V93&gt;AZ$6,$V93&lt;=BA$6),+$U93,0)</f>
        <v>0</v>
      </c>
      <c r="BB93" s="87" t="n">
        <f aca="false">IF(AND($V93&gt;BA$6,$V93&lt;=BB$6),+$U93,0)</f>
        <v>0</v>
      </c>
      <c r="BC93" s="87" t="n">
        <f aca="false">IF(AND($V93&gt;BB$6,$V93&lt;=BC$6),+$U93,0)</f>
        <v>0</v>
      </c>
      <c r="BD93" s="87" t="n">
        <f aca="false">IF(AND($V93&gt;BC$6,$V93&lt;=BD$6),+$U93,0)</f>
        <v>0</v>
      </c>
      <c r="BE93" s="87" t="n">
        <f aca="false">IF(AND($V93&gt;BD$6,$V93&lt;=BE$6),+$U93,0)</f>
        <v>0</v>
      </c>
      <c r="BF93" s="87" t="n">
        <f aca="false">IF(AND($V93&gt;BE$6,$V93&lt;=BF$6),+$U93,0)</f>
        <v>0</v>
      </c>
      <c r="BG93" s="87" t="n">
        <f aca="false">IF(AND($V93&gt;BF$6,$V93&lt;=BG$6),+$U93,0)</f>
        <v>0</v>
      </c>
      <c r="BH93" s="87" t="n">
        <f aca="false">IF(AND($V93&gt;BG$6,$V93&lt;=BH$6),+$U93,0)</f>
        <v>0</v>
      </c>
      <c r="BI93" s="87" t="n">
        <f aca="false">IF(AND($V93&gt;BH$6,$V93&lt;=BI$6),+$U93,0)</f>
        <v>0</v>
      </c>
      <c r="BJ93" s="87" t="n">
        <f aca="false">IF(AND($V93&gt;BI$6,$V93&lt;=BJ$6),+$U93,0)</f>
        <v>0</v>
      </c>
      <c r="BK93" s="87" t="n">
        <f aca="false">IF(AND($V93&gt;BJ$6,$V93&lt;=BK$6),+$U93,0)</f>
        <v>0</v>
      </c>
      <c r="BL93" s="87" t="n">
        <f aca="false">IF(AND($V93&gt;BK$6,$V93&lt;=BL$6),+$U93,0)</f>
        <v>0</v>
      </c>
      <c r="BM93" s="87" t="n">
        <f aca="false">IF(AND($V93&gt;BL$6,$V93&lt;=BM$6),+$U93,0)</f>
        <v>0</v>
      </c>
      <c r="BN93" s="87" t="n">
        <f aca="false">IF(AND($V93&gt;BM$6,$V93&lt;=BN$6),+$U93,0)</f>
        <v>0</v>
      </c>
      <c r="BO93" s="87" t="n">
        <f aca="false">IF(AND($V93&gt;BN$6,$V93&lt;=BO$6),+$U93,0)</f>
        <v>0</v>
      </c>
      <c r="BP93" s="87" t="n">
        <f aca="false">IF(AND($V93&gt;BO$6,$V93&lt;=BP$6),+$U93,0)</f>
        <v>0</v>
      </c>
      <c r="BQ93" s="87" t="n">
        <f aca="false">IF(AND($V93&gt;BP$6,$V93&lt;=BQ$6),+$U93,0)</f>
        <v>0</v>
      </c>
      <c r="BR93" s="87" t="n">
        <f aca="false">IF(AND($V93&gt;BQ$6,$V93&lt;=BR$6),+$U93,0)</f>
        <v>0</v>
      </c>
      <c r="BS93" s="87" t="n">
        <f aca="false">IF(AND($V93&gt;BR$6,$V93&lt;=BS$6),+$U93,0)</f>
        <v>44.957</v>
      </c>
      <c r="BT93" s="87" t="n">
        <f aca="false">IF(AND($V93&gt;BS$6,$V93&lt;=BT$6),+$U93,0)</f>
        <v>0</v>
      </c>
      <c r="BU93" s="87" t="n">
        <f aca="false">IF(AND($V93&gt;BT$6,$V93&lt;=BU$6),+$U93,0)</f>
        <v>0</v>
      </c>
      <c r="BV93" s="87" t="n">
        <f aca="false">IF(AND($V93&gt;BU$6,$V93&lt;=BV$6),+$U93,0)</f>
        <v>0</v>
      </c>
      <c r="BW93" s="87" t="n">
        <f aca="false">IF(AND($V93&gt;BV$6,$V93&lt;=BW$6),+$U93,0)</f>
        <v>0</v>
      </c>
      <c r="BX93" s="87" t="n">
        <f aca="false">IF(AND($V93&gt;BW$6,$V93&lt;=BX$6),+$U93,0)</f>
        <v>0</v>
      </c>
      <c r="BY93" s="87" t="n">
        <f aca="false">IF(AND($V93&gt;BX$6,$V93&lt;=BY$6),+$U93,0)</f>
        <v>0</v>
      </c>
      <c r="BZ93" s="87" t="n">
        <f aca="false">IF(AND($V93&gt;BY$6,$V93&lt;=BZ$6),+$U93,0)</f>
        <v>0</v>
      </c>
      <c r="CA93" s="87" t="n">
        <f aca="false">IF(AND($V93&gt;BZ$6,$V93&lt;=CA$6),+$U93,0)</f>
        <v>0</v>
      </c>
      <c r="CB93" s="87" t="n">
        <f aca="false">IF(AND($V93&gt;CA$6,$V93&lt;=CB$6),+$U93,0)</f>
        <v>0</v>
      </c>
      <c r="CC93" s="87" t="n">
        <f aca="false">IF(AND($V93&gt;CB$6,$V93&lt;=CC$6),+$U93,0)</f>
        <v>0</v>
      </c>
      <c r="CD93" s="87" t="n">
        <f aca="false">IF(AND($V93&gt;CC$6,$V93&lt;=CD$6),+$U93,0)</f>
        <v>0</v>
      </c>
      <c r="CE93" s="87" t="n">
        <f aca="false">IF(AND($V93&gt;CD$6,$V93&lt;=CE$6),+$U93,0)</f>
        <v>0</v>
      </c>
      <c r="CF93" s="87" t="n">
        <f aca="false">IF(AND($V93&gt;CE$6,$V93&lt;=CF$6),+$U93,0)</f>
        <v>0</v>
      </c>
      <c r="CG93" s="87" t="n">
        <f aca="false">IF(AND($V93&gt;CF$6,$V93&lt;=CG$6),+$U93,0)</f>
        <v>0</v>
      </c>
      <c r="CH93" s="87" t="n">
        <f aca="false">IF(AND($V93&gt;CG$6,$V93&lt;=CH$6),+$U93,0)</f>
        <v>0</v>
      </c>
      <c r="CI93" s="87" t="n">
        <f aca="false">IF(AND($V93&gt;CH$6,$V93&lt;=CI$6),+$U93,0)</f>
        <v>0</v>
      </c>
      <c r="CJ93" s="87" t="n">
        <f aca="false">IF(AND($V93&gt;CI$6,$V93&lt;=CJ$6),+$U93,0)</f>
        <v>0</v>
      </c>
      <c r="CK93" s="87" t="n">
        <f aca="false">IF(AND($V93&gt;CJ$6,$V93&lt;=CK$6),+$U93,0)</f>
        <v>0</v>
      </c>
      <c r="CL93" s="87" t="n">
        <f aca="false">IF(AND($V93&gt;CK$6,$V93&lt;=CL$6),+$U93,0)</f>
        <v>0</v>
      </c>
      <c r="CM93" s="87" t="n">
        <f aca="false">IF(AND($V93&gt;CL$6,$V93&lt;=CM$6),+$U93,0)</f>
        <v>0</v>
      </c>
      <c r="CN93" s="87" t="n">
        <f aca="false">IF(AND($V93&gt;CM$6,$V93&lt;=CN$6),+$U93,0)</f>
        <v>0</v>
      </c>
      <c r="CO93" s="87" t="n">
        <f aca="false">IF(AND($V93&gt;CN$6,$V93&lt;=CO$6),+$U93,0)</f>
        <v>0</v>
      </c>
      <c r="CP93" s="87" t="n">
        <f aca="false">IF(AND($V93&gt;CO$6,$V93&lt;=CP$6),+$U93,0)</f>
        <v>0</v>
      </c>
      <c r="CQ93" s="87" t="n">
        <f aca="false">IF(AND($V93&gt;CP$6,$V93&lt;=CQ$6),+$U93,0)</f>
        <v>0</v>
      </c>
      <c r="CR93" s="87" t="n">
        <f aca="false">IF(AND($V93&gt;CQ$6,$V93&lt;=CR$6),+$U93,0)</f>
        <v>0</v>
      </c>
      <c r="CS93" s="87" t="n">
        <f aca="false">IF(AND($V93&gt;CR$6,$V93&lt;=CS$6),+$U93,0)</f>
        <v>0</v>
      </c>
      <c r="CT93" s="87" t="n">
        <f aca="false">IF(AND($V93&gt;CS$6,$V93&lt;=CT$6),+$U93,0)</f>
        <v>0</v>
      </c>
      <c r="CU93" s="87" t="n">
        <f aca="false">IF(AND($V93&gt;CT$6,$V93&lt;=CU$6),+$U93,0)</f>
        <v>0</v>
      </c>
      <c r="CV93" s="87" t="n">
        <f aca="false">IF(AND($V93&gt;CU$6,$V93&lt;=CV$6),+$U93,0)</f>
        <v>0</v>
      </c>
      <c r="CW93" s="87" t="n">
        <f aca="false">IF(AND($V93&gt;CV$6,$V93&lt;=CW$6),+$U93,0)</f>
        <v>0</v>
      </c>
      <c r="CX93" s="87" t="n">
        <f aca="false">IF(AND($V93&gt;CW$6,$V93&lt;=CX$6),+$U93,0)</f>
        <v>0</v>
      </c>
      <c r="CY93" s="87" t="n">
        <f aca="false">IF(AND($V93&gt;CX$6,$V93&lt;=CY$6),+$U93,0)</f>
        <v>0</v>
      </c>
      <c r="CZ93" s="87" t="n">
        <f aca="false">IF(AND($V93&gt;CY$6,$V93&lt;=CZ$6),+$U93,0)</f>
        <v>0</v>
      </c>
      <c r="DA93" s="87" t="n">
        <f aca="false">IF(AND($V93&gt;CZ$6,$V93&lt;=DA$6),+$U93,0)</f>
        <v>0</v>
      </c>
      <c r="DB93" s="87" t="n">
        <f aca="false">IF(AND($V93&gt;DA$6,$V93&lt;=DB$6),+$U93,0)</f>
        <v>0</v>
      </c>
      <c r="DC93" s="87" t="n">
        <f aca="false">IF(AND($V93&gt;DB$6,$V93&lt;=DC$6),+$U93,0)</f>
        <v>0</v>
      </c>
      <c r="DD93" s="87" t="n">
        <f aca="false">IF(AND($V93&gt;DC$6,$V93&lt;=DD$6),+$U93,0)</f>
        <v>0</v>
      </c>
      <c r="DE93" s="87" t="n">
        <f aca="false">IF(AND($V93&gt;DD$6,$V93&lt;=DE$6),+$U93,0)</f>
        <v>0</v>
      </c>
      <c r="DF93" s="87" t="n">
        <f aca="false">IF(AND($V93&gt;DE$6,$V93&lt;=DF$6),+$U93,0)</f>
        <v>0</v>
      </c>
      <c r="DG93" s="87" t="n">
        <f aca="false">IF(AND($V93&gt;DF$6,$V93&lt;=DG$6),+$U93,0)</f>
        <v>0</v>
      </c>
      <c r="DH93" s="87" t="n">
        <f aca="false">IF(AND($V93&gt;DG$6,$V93&lt;=DH$6),+$U93,0)</f>
        <v>0</v>
      </c>
      <c r="DI93" s="87" t="n">
        <f aca="false">IF(AND($V93&gt;DH$6,$V93&lt;=DI$6),+$U93,0)</f>
        <v>0</v>
      </c>
      <c r="DJ93" s="87" t="n">
        <f aca="false">IF(AND($V93&gt;DI$6,$V93&lt;=DJ$6),+$U93,0)</f>
        <v>0</v>
      </c>
      <c r="DK93" s="87" t="n">
        <f aca="false">IF(AND($V93&gt;DJ$6,$V93&lt;=DK$6),+$U93,0)</f>
        <v>0</v>
      </c>
      <c r="DL93" s="87" t="n">
        <f aca="false">IF(AND($V93&gt;DK$6,$V93&lt;=DL$6),+$U93,0)</f>
        <v>0</v>
      </c>
      <c r="DM93" s="87" t="n">
        <f aca="false">IF(AND($V93&gt;DL$6,$V93&lt;=DM$6),+$U93,0)</f>
        <v>0</v>
      </c>
      <c r="DN93" s="87" t="n">
        <f aca="false">IF(AND($V93&gt;DM$6,$V93&lt;=DN$6),+$U93,0)</f>
        <v>0</v>
      </c>
      <c r="DO93" s="87" t="n">
        <f aca="false">IF(AND($V93&gt;DN$6,$V93&lt;=DO$6),+$U93,0)</f>
        <v>0</v>
      </c>
      <c r="DP93" s="87" t="n">
        <f aca="false">IF(AND($V93&gt;DO$6,$V93&lt;=DP$6),+$U93,0)</f>
        <v>0</v>
      </c>
      <c r="DQ93" s="87" t="n">
        <f aca="false">IF(AND($V93&gt;DP$6,$V93&lt;=DQ$6),+$U93,0)</f>
        <v>0</v>
      </c>
      <c r="DR93" s="87" t="n">
        <f aca="false">IF(AND($V93&gt;DQ$6,$V93&lt;=DR$6),+$U93,0)</f>
        <v>0</v>
      </c>
      <c r="DS93" s="87" t="n">
        <f aca="false">IF(AND($V93&gt;DR$6,$V93&lt;=DS$6),+$U93,0)</f>
        <v>0</v>
      </c>
      <c r="DT93" s="87" t="n">
        <f aca="false">IF(AND($V93&gt;DS$6,$V93&lt;=DT$6),+$U93,0)</f>
        <v>0</v>
      </c>
      <c r="DU93" s="87" t="n">
        <f aca="false">IF(AND($V93&gt;DT$6,$V93&lt;=DU$6),+$U93,0)</f>
        <v>0</v>
      </c>
      <c r="DV93" s="87" t="n">
        <f aca="false">IF(AND($V93&gt;DU$6,$V93&lt;=DV$6),+$U93,0)</f>
        <v>0</v>
      </c>
      <c r="DW93" s="87" t="n">
        <f aca="false">IF(AND($V93&gt;DV$6,$V93&lt;=DW$6),+$U93,0)</f>
        <v>0</v>
      </c>
      <c r="DX93" s="87" t="n">
        <f aca="false">IF(AND($V93&gt;DW$6,$V93&lt;=DX$6),+$U93,0)</f>
        <v>0</v>
      </c>
      <c r="DY93" s="87" t="n">
        <f aca="false">IF(AND($V93&gt;DX$6,$V93&lt;=DY$6),+$U93,0)</f>
        <v>0</v>
      </c>
      <c r="DZ93" s="87" t="n">
        <f aca="false">IF(AND($V93&gt;DY$6,$V93&lt;=DZ$6),+$U93,0)</f>
        <v>0</v>
      </c>
      <c r="EA93" s="87" t="n">
        <f aca="false">IF(AND($V93&gt;DZ$6,$V93&lt;=EA$6),+$U93,0)</f>
        <v>0</v>
      </c>
      <c r="EB93" s="87" t="n">
        <f aca="false">IF(AND($V93&gt;EA$6,$V93&lt;=EB$6),+$U93,0)</f>
        <v>0</v>
      </c>
      <c r="EC93" s="87" t="n">
        <f aca="false">IF(AND($V93&gt;EB$6,$V93&lt;=EC$6),+$U93,0)</f>
        <v>0</v>
      </c>
      <c r="ED93" s="87" t="n">
        <f aca="false">IF(AND($V93&gt;EC$6,$V93&lt;=ED$6),+$U93,0)</f>
        <v>0</v>
      </c>
      <c r="EE93" s="87" t="n">
        <f aca="false">IF(AND($V93&gt;ED$6,$V93&lt;=EE$6),+$U93,0)</f>
        <v>0</v>
      </c>
      <c r="EF93" s="87" t="n">
        <f aca="false">IF(AND($V93&gt;EE$6,$V93&lt;=EF$6),+$U93,0)</f>
        <v>0</v>
      </c>
      <c r="EG93" s="87" t="n">
        <f aca="false">IF(AND($V93&gt;EF$6,$V93&lt;=EG$6),+$U93,0)</f>
        <v>0</v>
      </c>
      <c r="EH93" s="87" t="n">
        <f aca="false">IF(AND($V93&gt;EG$6,$V93&lt;=EH$6),+$U93,0)</f>
        <v>0</v>
      </c>
      <c r="EI93" s="87" t="n">
        <f aca="false">IF(AND($V93&gt;EH$6,$V93&lt;=EI$6),+$U93,0)</f>
        <v>0</v>
      </c>
      <c r="EJ93" s="87" t="n">
        <f aca="false">IF(AND($V93&gt;EI$6,$V93&lt;=EJ$6),+$U93,0)</f>
        <v>0</v>
      </c>
      <c r="EK93" s="87" t="n">
        <f aca="false">IF(AND($V93&gt;EJ$6,$V93&lt;=EK$6),+$U93,0)</f>
        <v>0</v>
      </c>
      <c r="EL93" s="87" t="n">
        <f aca="false">IF(AND($V93&gt;EK$6,$V93&lt;=EL$6),+$U93,0)</f>
        <v>0</v>
      </c>
      <c r="EM93" s="87" t="n">
        <f aca="false">IF(AND($V93&gt;EL$6,$V93&lt;=EN$6),+$U93,0)</f>
        <v>0</v>
      </c>
      <c r="EO93" s="65" t="n">
        <f aca="false">SUM($AI93:$EN93)</f>
        <v>44.957</v>
      </c>
      <c r="EP93" s="65" t="n">
        <f aca="false">+EO93-U93</f>
        <v>0</v>
      </c>
    </row>
    <row r="94" customFormat="false" ht="12.75" hidden="false" customHeight="false" outlineLevel="0" collapsed="false">
      <c r="A94" s="205" t="n">
        <v>5</v>
      </c>
      <c r="B94" s="97" t="s">
        <v>260</v>
      </c>
      <c r="C94" s="97" t="s">
        <v>256</v>
      </c>
      <c r="D94" s="186" t="s">
        <v>280</v>
      </c>
      <c r="E94" s="37" t="s">
        <v>548</v>
      </c>
      <c r="F94" s="99" t="n">
        <v>37134</v>
      </c>
      <c r="G94" s="37"/>
      <c r="H94" s="37"/>
      <c r="I94" s="100" t="s">
        <v>145</v>
      </c>
      <c r="J94" s="37" t="s">
        <v>562</v>
      </c>
      <c r="M94" s="39" t="s">
        <v>495</v>
      </c>
      <c r="O94" s="35"/>
      <c r="P94" s="127"/>
      <c r="Q94" s="127"/>
      <c r="R94" s="127"/>
      <c r="S94" s="206" t="n">
        <v>210.619809</v>
      </c>
      <c r="T94" s="127" t="s">
        <v>411</v>
      </c>
      <c r="U94" s="55" t="n">
        <f aca="false">IF($T94="USD",+$S94,VLOOKUP($T94,$T$1:$U$5,2)*$S94)</f>
        <v>4.40074820309235</v>
      </c>
      <c r="V94" s="104" t="n">
        <v>39326</v>
      </c>
      <c r="Z94" s="207" t="n">
        <v>35674</v>
      </c>
      <c r="AA94" s="208" t="n">
        <v>0.17</v>
      </c>
      <c r="AB94" s="174"/>
      <c r="AC94" s="209"/>
      <c r="AD94" s="211" t="n">
        <v>0.08</v>
      </c>
      <c r="AE94" s="211"/>
      <c r="AI94" s="87" t="n">
        <f aca="false">IF($V94&gt;AH$6,IF($V94&lt;=AI$6,$U94,0),0)</f>
        <v>0</v>
      </c>
      <c r="AJ94" s="87" t="n">
        <f aca="false">IF(AND($V94&gt;AI$6,$V94&lt;=AJ$6),+$U94,0)</f>
        <v>0</v>
      </c>
      <c r="AK94" s="87" t="n">
        <f aca="false">IF(AND($V94&gt;AJ$6,$V94&lt;=AK$6),+$U94,0)</f>
        <v>0</v>
      </c>
      <c r="AL94" s="87" t="n">
        <f aca="false">IF(AND($V94&gt;AK$6,$V94&lt;=AL$6),+$U94,0)</f>
        <v>0</v>
      </c>
      <c r="AM94" s="87" t="n">
        <f aca="false">IF(AND($V94&gt;AL$6,$V94&lt;=AM$6),+$U94,0)</f>
        <v>0</v>
      </c>
      <c r="AN94" s="87" t="n">
        <f aca="false">IF(AND($V94&gt;AM$6,$V94&lt;=AN$6),+$U94,0)</f>
        <v>0</v>
      </c>
      <c r="AO94" s="87" t="n">
        <f aca="false">IF(AND($V94&gt;AN$6,$V94&lt;=AO$6),+$U94,0)</f>
        <v>0</v>
      </c>
      <c r="AP94" s="87" t="n">
        <f aca="false">IF(AND($V94&gt;AO$6,$V94&lt;=AP$6),+$U94,0)</f>
        <v>0</v>
      </c>
      <c r="AQ94" s="87" t="n">
        <f aca="false">IF(AND($V94&gt;AP$6,$V94&lt;=AQ$6),+$U94,0)</f>
        <v>0</v>
      </c>
      <c r="AR94" s="87" t="n">
        <f aca="false">IF(AND($V94&gt;AQ$6,$V94&lt;=AR$6),+$U94,0)</f>
        <v>0</v>
      </c>
      <c r="AS94" s="87" t="n">
        <f aca="false">IF(AND($V94&gt;AR$6,$V94&lt;=AS$6),+$U94,0)</f>
        <v>0</v>
      </c>
      <c r="AT94" s="87" t="n">
        <f aca="false">IF(AND($V94&gt;AS$6,$V94&lt;=AT$6),+$U94,0)</f>
        <v>0</v>
      </c>
      <c r="AU94" s="87" t="n">
        <f aca="false">IF(AND($V94&gt;AT$6,$V94&lt;=AU$6),+$U94,0)</f>
        <v>0</v>
      </c>
      <c r="AV94" s="87" t="n">
        <f aca="false">IF(AND($V94&gt;AU$6,$V94&lt;=AV$6),+$U94,0)</f>
        <v>0</v>
      </c>
      <c r="AW94" s="87" t="n">
        <f aca="false">IF(AND($V94&gt;AV$6,$V94&lt;=AW$6),+$U94,0)</f>
        <v>0</v>
      </c>
      <c r="AX94" s="87" t="n">
        <f aca="false">IF(AND($V94&gt;AW$6,$V94&lt;=AX$6),+$U94,0)</f>
        <v>0</v>
      </c>
      <c r="AY94" s="87" t="n">
        <f aca="false">IF(AND($V94&gt;AX$6,$V94&lt;=AY$6),+$U94,0)</f>
        <v>0</v>
      </c>
      <c r="AZ94" s="87" t="n">
        <f aca="false">IF(AND($V94&gt;AY$6,$V94&lt;=AZ$6),+$U94,0)</f>
        <v>0</v>
      </c>
      <c r="BA94" s="87" t="n">
        <f aca="false">IF(AND($V94&gt;AZ$6,$V94&lt;=BA$6),+$U94,0)</f>
        <v>0</v>
      </c>
      <c r="BB94" s="87" t="n">
        <f aca="false">IF(AND($V94&gt;BA$6,$V94&lt;=BB$6),+$U94,0)</f>
        <v>0</v>
      </c>
      <c r="BC94" s="87" t="n">
        <f aca="false">IF(AND($V94&gt;BB$6,$V94&lt;=BC$6),+$U94,0)</f>
        <v>0</v>
      </c>
      <c r="BD94" s="87" t="n">
        <f aca="false">IF(AND($V94&gt;BC$6,$V94&lt;=BD$6),+$U94,0)</f>
        <v>0</v>
      </c>
      <c r="BE94" s="87" t="n">
        <f aca="false">IF(AND($V94&gt;BD$6,$V94&lt;=BE$6),+$U94,0)</f>
        <v>0</v>
      </c>
      <c r="BF94" s="87" t="n">
        <f aca="false">IF(AND($V94&gt;BE$6,$V94&lt;=BF$6),+$U94,0)</f>
        <v>4.40074820309235</v>
      </c>
      <c r="BG94" s="87" t="n">
        <f aca="false">IF(AND($V94&gt;BF$6,$V94&lt;=BG$6),+$U94,0)</f>
        <v>0</v>
      </c>
      <c r="BH94" s="87" t="n">
        <f aca="false">IF(AND($V94&gt;BG$6,$V94&lt;=BH$6),+$U94,0)</f>
        <v>0</v>
      </c>
      <c r="BI94" s="87" t="n">
        <f aca="false">IF(AND($V94&gt;BH$6,$V94&lt;=BI$6),+$U94,0)</f>
        <v>0</v>
      </c>
      <c r="BJ94" s="87" t="n">
        <f aca="false">IF(AND($V94&gt;BI$6,$V94&lt;=BJ$6),+$U94,0)</f>
        <v>0</v>
      </c>
      <c r="BK94" s="87" t="n">
        <f aca="false">IF(AND($V94&gt;BJ$6,$V94&lt;=BK$6),+$U94,0)</f>
        <v>0</v>
      </c>
      <c r="BL94" s="87" t="n">
        <f aca="false">IF(AND($V94&gt;BK$6,$V94&lt;=BL$6),+$U94,0)</f>
        <v>0</v>
      </c>
      <c r="BM94" s="87" t="n">
        <f aca="false">IF(AND($V94&gt;BL$6,$V94&lt;=BM$6),+$U94,0)</f>
        <v>0</v>
      </c>
      <c r="BN94" s="87" t="n">
        <f aca="false">IF(AND($V94&gt;BM$6,$V94&lt;=BN$6),+$U94,0)</f>
        <v>0</v>
      </c>
      <c r="BO94" s="87" t="n">
        <f aca="false">IF(AND($V94&gt;BN$6,$V94&lt;=BO$6),+$U94,0)</f>
        <v>0</v>
      </c>
      <c r="BP94" s="87" t="n">
        <f aca="false">IF(AND($V94&gt;BO$6,$V94&lt;=BP$6),+$U94,0)</f>
        <v>0</v>
      </c>
      <c r="BQ94" s="87" t="n">
        <f aca="false">IF(AND($V94&gt;BP$6,$V94&lt;=BQ$6),+$U94,0)</f>
        <v>0</v>
      </c>
      <c r="BR94" s="87" t="n">
        <f aca="false">IF(AND($V94&gt;BQ$6,$V94&lt;=BR$6),+$U94,0)</f>
        <v>0</v>
      </c>
      <c r="BS94" s="87" t="n">
        <f aca="false">IF(AND($V94&gt;BR$6,$V94&lt;=BS$6),+$U94,0)</f>
        <v>0</v>
      </c>
      <c r="BT94" s="87" t="n">
        <f aca="false">IF(AND($V94&gt;BS$6,$V94&lt;=BT$6),+$U94,0)</f>
        <v>0</v>
      </c>
      <c r="BU94" s="87" t="n">
        <f aca="false">IF(AND($V94&gt;BT$6,$V94&lt;=BU$6),+$U94,0)</f>
        <v>0</v>
      </c>
      <c r="BV94" s="87" t="n">
        <f aca="false">IF(AND($V94&gt;BU$6,$V94&lt;=BV$6),+$U94,0)</f>
        <v>0</v>
      </c>
      <c r="BW94" s="87" t="n">
        <f aca="false">IF(AND($V94&gt;BV$6,$V94&lt;=BW$6),+$U94,0)</f>
        <v>0</v>
      </c>
      <c r="BX94" s="87" t="n">
        <f aca="false">IF(AND($V94&gt;BW$6,$V94&lt;=BX$6),+$U94,0)</f>
        <v>0</v>
      </c>
      <c r="BY94" s="87" t="n">
        <f aca="false">IF(AND($V94&gt;BX$6,$V94&lt;=BY$6),+$U94,0)</f>
        <v>0</v>
      </c>
      <c r="BZ94" s="87" t="n">
        <f aca="false">IF(AND($V94&gt;BY$6,$V94&lt;=BZ$6),+$U94,0)</f>
        <v>0</v>
      </c>
      <c r="CA94" s="87" t="n">
        <f aca="false">IF(AND($V94&gt;BZ$6,$V94&lt;=CA$6),+$U94,0)</f>
        <v>0</v>
      </c>
      <c r="CB94" s="87" t="n">
        <f aca="false">IF(AND($V94&gt;CA$6,$V94&lt;=CB$6),+$U94,0)</f>
        <v>0</v>
      </c>
      <c r="CC94" s="87" t="n">
        <f aca="false">IF(AND($V94&gt;CB$6,$V94&lt;=CC$6),+$U94,0)</f>
        <v>0</v>
      </c>
      <c r="CD94" s="87" t="n">
        <f aca="false">IF(AND($V94&gt;CC$6,$V94&lt;=CD$6),+$U94,0)</f>
        <v>0</v>
      </c>
      <c r="CE94" s="87" t="n">
        <f aca="false">IF(AND($V94&gt;CD$6,$V94&lt;=CE$6),+$U94,0)</f>
        <v>0</v>
      </c>
      <c r="CF94" s="87" t="n">
        <f aca="false">IF(AND($V94&gt;CE$6,$V94&lt;=CF$6),+$U94,0)</f>
        <v>0</v>
      </c>
      <c r="CG94" s="87" t="n">
        <f aca="false">IF(AND($V94&gt;CF$6,$V94&lt;=CG$6),+$U94,0)</f>
        <v>0</v>
      </c>
      <c r="CH94" s="87" t="n">
        <f aca="false">IF(AND($V94&gt;CG$6,$V94&lt;=CH$6),+$U94,0)</f>
        <v>0</v>
      </c>
      <c r="CI94" s="87" t="n">
        <f aca="false">IF(AND($V94&gt;CH$6,$V94&lt;=CI$6),+$U94,0)</f>
        <v>0</v>
      </c>
      <c r="CJ94" s="87" t="n">
        <f aca="false">IF(AND($V94&gt;CI$6,$V94&lt;=CJ$6),+$U94,0)</f>
        <v>0</v>
      </c>
      <c r="CK94" s="87" t="n">
        <f aca="false">IF(AND($V94&gt;CJ$6,$V94&lt;=CK$6),+$U94,0)</f>
        <v>0</v>
      </c>
      <c r="CL94" s="87" t="n">
        <f aca="false">IF(AND($V94&gt;CK$6,$V94&lt;=CL$6),+$U94,0)</f>
        <v>0</v>
      </c>
      <c r="CM94" s="87" t="n">
        <f aca="false">IF(AND($V94&gt;CL$6,$V94&lt;=CM$6),+$U94,0)</f>
        <v>0</v>
      </c>
      <c r="CN94" s="87" t="n">
        <f aca="false">IF(AND($V94&gt;CM$6,$V94&lt;=CN$6),+$U94,0)</f>
        <v>0</v>
      </c>
      <c r="CO94" s="87" t="n">
        <f aca="false">IF(AND($V94&gt;CN$6,$V94&lt;=CO$6),+$U94,0)</f>
        <v>0</v>
      </c>
      <c r="CP94" s="87" t="n">
        <f aca="false">IF(AND($V94&gt;CO$6,$V94&lt;=CP$6),+$U94,0)</f>
        <v>0</v>
      </c>
      <c r="CQ94" s="87" t="n">
        <f aca="false">IF(AND($V94&gt;CP$6,$V94&lt;=CQ$6),+$U94,0)</f>
        <v>0</v>
      </c>
      <c r="CR94" s="87" t="n">
        <f aca="false">IF(AND($V94&gt;CQ$6,$V94&lt;=CR$6),+$U94,0)</f>
        <v>0</v>
      </c>
      <c r="CS94" s="87" t="n">
        <f aca="false">IF(AND($V94&gt;CR$6,$V94&lt;=CS$6),+$U94,0)</f>
        <v>0</v>
      </c>
      <c r="CT94" s="87" t="n">
        <f aca="false">IF(AND($V94&gt;CS$6,$V94&lt;=CT$6),+$U94,0)</f>
        <v>0</v>
      </c>
      <c r="CU94" s="87" t="n">
        <f aca="false">IF(AND($V94&gt;CT$6,$V94&lt;=CU$6),+$U94,0)</f>
        <v>0</v>
      </c>
      <c r="CV94" s="87" t="n">
        <f aca="false">IF(AND($V94&gt;CU$6,$V94&lt;=CV$6),+$U94,0)</f>
        <v>0</v>
      </c>
      <c r="CW94" s="87" t="n">
        <f aca="false">IF(AND($V94&gt;CV$6,$V94&lt;=CW$6),+$U94,0)</f>
        <v>0</v>
      </c>
      <c r="CX94" s="87" t="n">
        <f aca="false">IF(AND($V94&gt;CW$6,$V94&lt;=CX$6),+$U94,0)</f>
        <v>0</v>
      </c>
      <c r="CY94" s="87" t="n">
        <f aca="false">IF(AND($V94&gt;CX$6,$V94&lt;=CY$6),+$U94,0)</f>
        <v>0</v>
      </c>
      <c r="CZ94" s="87" t="n">
        <f aca="false">IF(AND($V94&gt;CY$6,$V94&lt;=CZ$6),+$U94,0)</f>
        <v>0</v>
      </c>
      <c r="DA94" s="87" t="n">
        <f aca="false">IF(AND($V94&gt;CZ$6,$V94&lt;=DA$6),+$U94,0)</f>
        <v>0</v>
      </c>
      <c r="DB94" s="87" t="n">
        <f aca="false">IF(AND($V94&gt;DA$6,$V94&lt;=DB$6),+$U94,0)</f>
        <v>0</v>
      </c>
      <c r="DC94" s="87" t="n">
        <f aca="false">IF(AND($V94&gt;DB$6,$V94&lt;=DC$6),+$U94,0)</f>
        <v>0</v>
      </c>
      <c r="DD94" s="87" t="n">
        <f aca="false">IF(AND($V94&gt;DC$6,$V94&lt;=DD$6),+$U94,0)</f>
        <v>0</v>
      </c>
      <c r="DE94" s="87" t="n">
        <f aca="false">IF(AND($V94&gt;DD$6,$V94&lt;=DE$6),+$U94,0)</f>
        <v>0</v>
      </c>
      <c r="DF94" s="87" t="n">
        <f aca="false">IF(AND($V94&gt;DE$6,$V94&lt;=DF$6),+$U94,0)</f>
        <v>0</v>
      </c>
      <c r="DG94" s="87" t="n">
        <f aca="false">IF(AND($V94&gt;DF$6,$V94&lt;=DG$6),+$U94,0)</f>
        <v>0</v>
      </c>
      <c r="DH94" s="87" t="n">
        <f aca="false">IF(AND($V94&gt;DG$6,$V94&lt;=DH$6),+$U94,0)</f>
        <v>0</v>
      </c>
      <c r="DI94" s="87" t="n">
        <f aca="false">IF(AND($V94&gt;DH$6,$V94&lt;=DI$6),+$U94,0)</f>
        <v>0</v>
      </c>
      <c r="DJ94" s="87" t="n">
        <f aca="false">IF(AND($V94&gt;DI$6,$V94&lt;=DJ$6),+$U94,0)</f>
        <v>0</v>
      </c>
      <c r="DK94" s="87" t="n">
        <f aca="false">IF(AND($V94&gt;DJ$6,$V94&lt;=DK$6),+$U94,0)</f>
        <v>0</v>
      </c>
      <c r="DL94" s="87" t="n">
        <f aca="false">IF(AND($V94&gt;DK$6,$V94&lt;=DL$6),+$U94,0)</f>
        <v>0</v>
      </c>
      <c r="DM94" s="87" t="n">
        <f aca="false">IF(AND($V94&gt;DL$6,$V94&lt;=DM$6),+$U94,0)</f>
        <v>0</v>
      </c>
      <c r="DN94" s="87" t="n">
        <f aca="false">IF(AND($V94&gt;DM$6,$V94&lt;=DN$6),+$U94,0)</f>
        <v>0</v>
      </c>
      <c r="DO94" s="87" t="n">
        <f aca="false">IF(AND($V94&gt;DN$6,$V94&lt;=DO$6),+$U94,0)</f>
        <v>0</v>
      </c>
      <c r="DP94" s="87" t="n">
        <f aca="false">IF(AND($V94&gt;DO$6,$V94&lt;=DP$6),+$U94,0)</f>
        <v>0</v>
      </c>
      <c r="DQ94" s="87" t="n">
        <f aca="false">IF(AND($V94&gt;DP$6,$V94&lt;=DQ$6),+$U94,0)</f>
        <v>0</v>
      </c>
      <c r="DR94" s="87" t="n">
        <f aca="false">IF(AND($V94&gt;DQ$6,$V94&lt;=DR$6),+$U94,0)</f>
        <v>0</v>
      </c>
      <c r="DS94" s="87" t="n">
        <f aca="false">IF(AND($V94&gt;DR$6,$V94&lt;=DS$6),+$U94,0)</f>
        <v>0</v>
      </c>
      <c r="DT94" s="87" t="n">
        <f aca="false">IF(AND($V94&gt;DS$6,$V94&lt;=DT$6),+$U94,0)</f>
        <v>0</v>
      </c>
      <c r="DU94" s="87" t="n">
        <f aca="false">IF(AND($V94&gt;DT$6,$V94&lt;=DU$6),+$U94,0)</f>
        <v>0</v>
      </c>
      <c r="DV94" s="87" t="n">
        <f aca="false">IF(AND($V94&gt;DU$6,$V94&lt;=DV$6),+$U94,0)</f>
        <v>0</v>
      </c>
      <c r="DW94" s="87" t="n">
        <f aca="false">IF(AND($V94&gt;DV$6,$V94&lt;=DW$6),+$U94,0)</f>
        <v>0</v>
      </c>
      <c r="DX94" s="87" t="n">
        <f aca="false">IF(AND($V94&gt;DW$6,$V94&lt;=DX$6),+$U94,0)</f>
        <v>0</v>
      </c>
      <c r="DY94" s="87" t="n">
        <f aca="false">IF(AND($V94&gt;DX$6,$V94&lt;=DY$6),+$U94,0)</f>
        <v>0</v>
      </c>
      <c r="DZ94" s="87" t="n">
        <f aca="false">IF(AND($V94&gt;DY$6,$V94&lt;=DZ$6),+$U94,0)</f>
        <v>0</v>
      </c>
      <c r="EA94" s="87" t="n">
        <f aca="false">IF(AND($V94&gt;DZ$6,$V94&lt;=EA$6),+$U94,0)</f>
        <v>0</v>
      </c>
      <c r="EB94" s="87" t="n">
        <f aca="false">IF(AND($V94&gt;EA$6,$V94&lt;=EB$6),+$U94,0)</f>
        <v>0</v>
      </c>
      <c r="EC94" s="87" t="n">
        <f aca="false">IF(AND($V94&gt;EB$6,$V94&lt;=EC$6),+$U94,0)</f>
        <v>0</v>
      </c>
      <c r="ED94" s="87" t="n">
        <f aca="false">IF(AND($V94&gt;EC$6,$V94&lt;=ED$6),+$U94,0)</f>
        <v>0</v>
      </c>
      <c r="EE94" s="87" t="n">
        <f aca="false">IF(AND($V94&gt;ED$6,$V94&lt;=EE$6),+$U94,0)</f>
        <v>0</v>
      </c>
      <c r="EF94" s="87" t="n">
        <f aca="false">IF(AND($V94&gt;EE$6,$V94&lt;=EF$6),+$U94,0)</f>
        <v>0</v>
      </c>
      <c r="EG94" s="87" t="n">
        <f aca="false">IF(AND($V94&gt;EF$6,$V94&lt;=EG$6),+$U94,0)</f>
        <v>0</v>
      </c>
      <c r="EH94" s="87" t="n">
        <f aca="false">IF(AND($V94&gt;EG$6,$V94&lt;=EH$6),+$U94,0)</f>
        <v>0</v>
      </c>
      <c r="EI94" s="87" t="n">
        <f aca="false">IF(AND($V94&gt;EH$6,$V94&lt;=EI$6),+$U94,0)</f>
        <v>0</v>
      </c>
      <c r="EJ94" s="87" t="n">
        <f aca="false">IF(AND($V94&gt;EI$6,$V94&lt;=EJ$6),+$U94,0)</f>
        <v>0</v>
      </c>
      <c r="EK94" s="87" t="n">
        <f aca="false">IF(AND($V94&gt;EJ$6,$V94&lt;=EK$6),+$U94,0)</f>
        <v>0</v>
      </c>
      <c r="EL94" s="87" t="n">
        <f aca="false">IF(AND($V94&gt;EK$6,$V94&lt;=EL$6),+$U94,0)</f>
        <v>0</v>
      </c>
      <c r="EM94" s="87" t="n">
        <f aca="false">IF(AND($V94&gt;EL$6,$V94&lt;=EN$6),+$U94,0)</f>
        <v>0</v>
      </c>
      <c r="EO94" s="65" t="n">
        <f aca="false">SUM($AI94:$EN94)</f>
        <v>4.40074820309235</v>
      </c>
      <c r="EP94" s="65" t="n">
        <f aca="false">+EO94-U94</f>
        <v>0</v>
      </c>
    </row>
    <row r="95" customFormat="false" ht="12.75" hidden="false" customHeight="false" outlineLevel="0" collapsed="false">
      <c r="A95" s="205" t="n">
        <v>5</v>
      </c>
      <c r="B95" s="97" t="s">
        <v>260</v>
      </c>
      <c r="C95" s="97" t="s">
        <v>256</v>
      </c>
      <c r="D95" s="186" t="s">
        <v>280</v>
      </c>
      <c r="E95" s="37" t="s">
        <v>548</v>
      </c>
      <c r="F95" s="99" t="n">
        <v>37134</v>
      </c>
      <c r="G95" s="37"/>
      <c r="H95" s="37"/>
      <c r="I95" s="100" t="s">
        <v>145</v>
      </c>
      <c r="J95" s="37" t="s">
        <v>562</v>
      </c>
      <c r="M95" s="39" t="s">
        <v>495</v>
      </c>
      <c r="O95" s="35"/>
      <c r="P95" s="127"/>
      <c r="Q95" s="127"/>
      <c r="R95" s="127"/>
      <c r="S95" s="206" t="n">
        <v>24.828774</v>
      </c>
      <c r="T95" s="127" t="s">
        <v>288</v>
      </c>
      <c r="U95" s="55" t="n">
        <f aca="false">IF($T95="USD",+$S95,VLOOKUP($T95,$T$1:$U$5,2)*$S95)</f>
        <v>24.828774</v>
      </c>
      <c r="V95" s="104" t="n">
        <v>39326</v>
      </c>
      <c r="Z95" s="207" t="n">
        <v>35674</v>
      </c>
      <c r="AA95" s="208" t="n">
        <v>0.17</v>
      </c>
      <c r="AB95" s="174"/>
      <c r="AC95" s="209"/>
      <c r="AD95" s="211" t="n">
        <v>0.08</v>
      </c>
      <c r="AE95" s="211"/>
      <c r="AI95" s="87" t="n">
        <f aca="false">IF($V95&gt;AH$6,IF($V95&lt;=AI$6,$U95,0),0)</f>
        <v>0</v>
      </c>
      <c r="AJ95" s="87" t="n">
        <f aca="false">IF(AND($V95&gt;AI$6,$V95&lt;=AJ$6),+$U95,0)</f>
        <v>0</v>
      </c>
      <c r="AK95" s="87" t="n">
        <f aca="false">IF(AND($V95&gt;AJ$6,$V95&lt;=AK$6),+$U95,0)</f>
        <v>0</v>
      </c>
      <c r="AL95" s="87" t="n">
        <f aca="false">IF(AND($V95&gt;AK$6,$V95&lt;=AL$6),+$U95,0)</f>
        <v>0</v>
      </c>
      <c r="AM95" s="87" t="n">
        <f aca="false">IF(AND($V95&gt;AL$6,$V95&lt;=AM$6),+$U95,0)</f>
        <v>0</v>
      </c>
      <c r="AN95" s="87" t="n">
        <f aca="false">IF(AND($V95&gt;AM$6,$V95&lt;=AN$6),+$U95,0)</f>
        <v>0</v>
      </c>
      <c r="AO95" s="87" t="n">
        <f aca="false">IF(AND($V95&gt;AN$6,$V95&lt;=AO$6),+$U95,0)</f>
        <v>0</v>
      </c>
      <c r="AP95" s="87" t="n">
        <f aca="false">IF(AND($V95&gt;AO$6,$V95&lt;=AP$6),+$U95,0)</f>
        <v>0</v>
      </c>
      <c r="AQ95" s="87" t="n">
        <f aca="false">IF(AND($V95&gt;AP$6,$V95&lt;=AQ$6),+$U95,0)</f>
        <v>0</v>
      </c>
      <c r="AR95" s="87" t="n">
        <f aca="false">IF(AND($V95&gt;AQ$6,$V95&lt;=AR$6),+$U95,0)</f>
        <v>0</v>
      </c>
      <c r="AS95" s="87" t="n">
        <f aca="false">IF(AND($V95&gt;AR$6,$V95&lt;=AS$6),+$U95,0)</f>
        <v>0</v>
      </c>
      <c r="AT95" s="87" t="n">
        <f aca="false">IF(AND($V95&gt;AS$6,$V95&lt;=AT$6),+$U95,0)</f>
        <v>0</v>
      </c>
      <c r="AU95" s="87" t="n">
        <f aca="false">IF(AND($V95&gt;AT$6,$V95&lt;=AU$6),+$U95,0)</f>
        <v>0</v>
      </c>
      <c r="AV95" s="87" t="n">
        <f aca="false">IF(AND($V95&gt;AU$6,$V95&lt;=AV$6),+$U95,0)</f>
        <v>0</v>
      </c>
      <c r="AW95" s="87" t="n">
        <f aca="false">IF(AND($V95&gt;AV$6,$V95&lt;=AW$6),+$U95,0)</f>
        <v>0</v>
      </c>
      <c r="AX95" s="87" t="n">
        <f aca="false">IF(AND($V95&gt;AW$6,$V95&lt;=AX$6),+$U95,0)</f>
        <v>0</v>
      </c>
      <c r="AY95" s="87" t="n">
        <f aca="false">IF(AND($V95&gt;AX$6,$V95&lt;=AY$6),+$U95,0)</f>
        <v>0</v>
      </c>
      <c r="AZ95" s="87" t="n">
        <f aca="false">IF(AND($V95&gt;AY$6,$V95&lt;=AZ$6),+$U95,0)</f>
        <v>0</v>
      </c>
      <c r="BA95" s="87" t="n">
        <f aca="false">IF(AND($V95&gt;AZ$6,$V95&lt;=BA$6),+$U95,0)</f>
        <v>0</v>
      </c>
      <c r="BB95" s="87" t="n">
        <f aca="false">IF(AND($V95&gt;BA$6,$V95&lt;=BB$6),+$U95,0)</f>
        <v>0</v>
      </c>
      <c r="BC95" s="87" t="n">
        <f aca="false">IF(AND($V95&gt;BB$6,$V95&lt;=BC$6),+$U95,0)</f>
        <v>0</v>
      </c>
      <c r="BD95" s="87" t="n">
        <f aca="false">IF(AND($V95&gt;BC$6,$V95&lt;=BD$6),+$U95,0)</f>
        <v>0</v>
      </c>
      <c r="BE95" s="87" t="n">
        <f aca="false">IF(AND($V95&gt;BD$6,$V95&lt;=BE$6),+$U95,0)</f>
        <v>0</v>
      </c>
      <c r="BF95" s="87" t="n">
        <f aca="false">IF(AND($V95&gt;BE$6,$V95&lt;=BF$6),+$U95,0)</f>
        <v>24.828774</v>
      </c>
      <c r="BG95" s="87" t="n">
        <f aca="false">IF(AND($V95&gt;BF$6,$V95&lt;=BG$6),+$U95,0)</f>
        <v>0</v>
      </c>
      <c r="BH95" s="87" t="n">
        <f aca="false">IF(AND($V95&gt;BG$6,$V95&lt;=BH$6),+$U95,0)</f>
        <v>0</v>
      </c>
      <c r="BI95" s="87" t="n">
        <f aca="false">IF(AND($V95&gt;BH$6,$V95&lt;=BI$6),+$U95,0)</f>
        <v>0</v>
      </c>
      <c r="BJ95" s="87" t="n">
        <f aca="false">IF(AND($V95&gt;BI$6,$V95&lt;=BJ$6),+$U95,0)</f>
        <v>0</v>
      </c>
      <c r="BK95" s="87" t="n">
        <f aca="false">IF(AND($V95&gt;BJ$6,$V95&lt;=BK$6),+$U95,0)</f>
        <v>0</v>
      </c>
      <c r="BL95" s="87" t="n">
        <f aca="false">IF(AND($V95&gt;BK$6,$V95&lt;=BL$6),+$U95,0)</f>
        <v>0</v>
      </c>
      <c r="BM95" s="87" t="n">
        <f aca="false">IF(AND($V95&gt;BL$6,$V95&lt;=BM$6),+$U95,0)</f>
        <v>0</v>
      </c>
      <c r="BN95" s="87" t="n">
        <f aca="false">IF(AND($V95&gt;BM$6,$V95&lt;=BN$6),+$U95,0)</f>
        <v>0</v>
      </c>
      <c r="BO95" s="87" t="n">
        <f aca="false">IF(AND($V95&gt;BN$6,$V95&lt;=BO$6),+$U95,0)</f>
        <v>0</v>
      </c>
      <c r="BP95" s="87" t="n">
        <f aca="false">IF(AND($V95&gt;BO$6,$V95&lt;=BP$6),+$U95,0)</f>
        <v>0</v>
      </c>
      <c r="BQ95" s="87" t="n">
        <f aca="false">IF(AND($V95&gt;BP$6,$V95&lt;=BQ$6),+$U95,0)</f>
        <v>0</v>
      </c>
      <c r="BR95" s="87" t="n">
        <f aca="false">IF(AND($V95&gt;BQ$6,$V95&lt;=BR$6),+$U95,0)</f>
        <v>0</v>
      </c>
      <c r="BS95" s="87" t="n">
        <f aca="false">IF(AND($V95&gt;BR$6,$V95&lt;=BS$6),+$U95,0)</f>
        <v>0</v>
      </c>
      <c r="BT95" s="87" t="n">
        <f aca="false">IF(AND($V95&gt;BS$6,$V95&lt;=BT$6),+$U95,0)</f>
        <v>0</v>
      </c>
      <c r="BU95" s="87" t="n">
        <f aca="false">IF(AND($V95&gt;BT$6,$V95&lt;=BU$6),+$U95,0)</f>
        <v>0</v>
      </c>
      <c r="BV95" s="87" t="n">
        <f aca="false">IF(AND($V95&gt;BU$6,$V95&lt;=BV$6),+$U95,0)</f>
        <v>0</v>
      </c>
      <c r="BW95" s="87" t="n">
        <f aca="false">IF(AND($V95&gt;BV$6,$V95&lt;=BW$6),+$U95,0)</f>
        <v>0</v>
      </c>
      <c r="BX95" s="87" t="n">
        <f aca="false">IF(AND($V95&gt;BW$6,$V95&lt;=BX$6),+$U95,0)</f>
        <v>0</v>
      </c>
      <c r="BY95" s="87" t="n">
        <f aca="false">IF(AND($V95&gt;BX$6,$V95&lt;=BY$6),+$U95,0)</f>
        <v>0</v>
      </c>
      <c r="BZ95" s="87" t="n">
        <f aca="false">IF(AND($V95&gt;BY$6,$V95&lt;=BZ$6),+$U95,0)</f>
        <v>0</v>
      </c>
      <c r="CA95" s="87" t="n">
        <f aca="false">IF(AND($V95&gt;BZ$6,$V95&lt;=CA$6),+$U95,0)</f>
        <v>0</v>
      </c>
      <c r="CB95" s="87" t="n">
        <f aca="false">IF(AND($V95&gt;CA$6,$V95&lt;=CB$6),+$U95,0)</f>
        <v>0</v>
      </c>
      <c r="CC95" s="87" t="n">
        <f aca="false">IF(AND($V95&gt;CB$6,$V95&lt;=CC$6),+$U95,0)</f>
        <v>0</v>
      </c>
      <c r="CD95" s="87" t="n">
        <f aca="false">IF(AND($V95&gt;CC$6,$V95&lt;=CD$6),+$U95,0)</f>
        <v>0</v>
      </c>
      <c r="CE95" s="87" t="n">
        <f aca="false">IF(AND($V95&gt;CD$6,$V95&lt;=CE$6),+$U95,0)</f>
        <v>0</v>
      </c>
      <c r="CF95" s="87" t="n">
        <f aca="false">IF(AND($V95&gt;CE$6,$V95&lt;=CF$6),+$U95,0)</f>
        <v>0</v>
      </c>
      <c r="CG95" s="87" t="n">
        <f aca="false">IF(AND($V95&gt;CF$6,$V95&lt;=CG$6),+$U95,0)</f>
        <v>0</v>
      </c>
      <c r="CH95" s="87" t="n">
        <f aca="false">IF(AND($V95&gt;CG$6,$V95&lt;=CH$6),+$U95,0)</f>
        <v>0</v>
      </c>
      <c r="CI95" s="87" t="n">
        <f aca="false">IF(AND($V95&gt;CH$6,$V95&lt;=CI$6),+$U95,0)</f>
        <v>0</v>
      </c>
      <c r="CJ95" s="87" t="n">
        <f aca="false">IF(AND($V95&gt;CI$6,$V95&lt;=CJ$6),+$U95,0)</f>
        <v>0</v>
      </c>
      <c r="CK95" s="87" t="n">
        <f aca="false">IF(AND($V95&gt;CJ$6,$V95&lt;=CK$6),+$U95,0)</f>
        <v>0</v>
      </c>
      <c r="CL95" s="87" t="n">
        <f aca="false">IF(AND($V95&gt;CK$6,$V95&lt;=CL$6),+$U95,0)</f>
        <v>0</v>
      </c>
      <c r="CM95" s="87" t="n">
        <f aca="false">IF(AND($V95&gt;CL$6,$V95&lt;=CM$6),+$U95,0)</f>
        <v>0</v>
      </c>
      <c r="CN95" s="87" t="n">
        <f aca="false">IF(AND($V95&gt;CM$6,$V95&lt;=CN$6),+$U95,0)</f>
        <v>0</v>
      </c>
      <c r="CO95" s="87" t="n">
        <f aca="false">IF(AND($V95&gt;CN$6,$V95&lt;=CO$6),+$U95,0)</f>
        <v>0</v>
      </c>
      <c r="CP95" s="87" t="n">
        <f aca="false">IF(AND($V95&gt;CO$6,$V95&lt;=CP$6),+$U95,0)</f>
        <v>0</v>
      </c>
      <c r="CQ95" s="87" t="n">
        <f aca="false">IF(AND($V95&gt;CP$6,$V95&lt;=CQ$6),+$U95,0)</f>
        <v>0</v>
      </c>
      <c r="CR95" s="87" t="n">
        <f aca="false">IF(AND($V95&gt;CQ$6,$V95&lt;=CR$6),+$U95,0)</f>
        <v>0</v>
      </c>
      <c r="CS95" s="87" t="n">
        <f aca="false">IF(AND($V95&gt;CR$6,$V95&lt;=CS$6),+$U95,0)</f>
        <v>0</v>
      </c>
      <c r="CT95" s="87" t="n">
        <f aca="false">IF(AND($V95&gt;CS$6,$V95&lt;=CT$6),+$U95,0)</f>
        <v>0</v>
      </c>
      <c r="CU95" s="87" t="n">
        <f aca="false">IF(AND($V95&gt;CT$6,$V95&lt;=CU$6),+$U95,0)</f>
        <v>0</v>
      </c>
      <c r="CV95" s="87" t="n">
        <f aca="false">IF(AND($V95&gt;CU$6,$V95&lt;=CV$6),+$U95,0)</f>
        <v>0</v>
      </c>
      <c r="CW95" s="87" t="n">
        <f aca="false">IF(AND($V95&gt;CV$6,$V95&lt;=CW$6),+$U95,0)</f>
        <v>0</v>
      </c>
      <c r="CX95" s="87" t="n">
        <f aca="false">IF(AND($V95&gt;CW$6,$V95&lt;=CX$6),+$U95,0)</f>
        <v>0</v>
      </c>
      <c r="CY95" s="87" t="n">
        <f aca="false">IF(AND($V95&gt;CX$6,$V95&lt;=CY$6),+$U95,0)</f>
        <v>0</v>
      </c>
      <c r="CZ95" s="87" t="n">
        <f aca="false">IF(AND($V95&gt;CY$6,$V95&lt;=CZ$6),+$U95,0)</f>
        <v>0</v>
      </c>
      <c r="DA95" s="87" t="n">
        <f aca="false">IF(AND($V95&gt;CZ$6,$V95&lt;=DA$6),+$U95,0)</f>
        <v>0</v>
      </c>
      <c r="DB95" s="87" t="n">
        <f aca="false">IF(AND($V95&gt;DA$6,$V95&lt;=DB$6),+$U95,0)</f>
        <v>0</v>
      </c>
      <c r="DC95" s="87" t="n">
        <f aca="false">IF(AND($V95&gt;DB$6,$V95&lt;=DC$6),+$U95,0)</f>
        <v>0</v>
      </c>
      <c r="DD95" s="87" t="n">
        <f aca="false">IF(AND($V95&gt;DC$6,$V95&lt;=DD$6),+$U95,0)</f>
        <v>0</v>
      </c>
      <c r="DE95" s="87" t="n">
        <f aca="false">IF(AND($V95&gt;DD$6,$V95&lt;=DE$6),+$U95,0)</f>
        <v>0</v>
      </c>
      <c r="DF95" s="87" t="n">
        <f aca="false">IF(AND($V95&gt;DE$6,$V95&lt;=DF$6),+$U95,0)</f>
        <v>0</v>
      </c>
      <c r="DG95" s="87" t="n">
        <f aca="false">IF(AND($V95&gt;DF$6,$V95&lt;=DG$6),+$U95,0)</f>
        <v>0</v>
      </c>
      <c r="DH95" s="87" t="n">
        <f aca="false">IF(AND($V95&gt;DG$6,$V95&lt;=DH$6),+$U95,0)</f>
        <v>0</v>
      </c>
      <c r="DI95" s="87" t="n">
        <f aca="false">IF(AND($V95&gt;DH$6,$V95&lt;=DI$6),+$U95,0)</f>
        <v>0</v>
      </c>
      <c r="DJ95" s="87" t="n">
        <f aca="false">IF(AND($V95&gt;DI$6,$V95&lt;=DJ$6),+$U95,0)</f>
        <v>0</v>
      </c>
      <c r="DK95" s="87" t="n">
        <f aca="false">IF(AND($V95&gt;DJ$6,$V95&lt;=DK$6),+$U95,0)</f>
        <v>0</v>
      </c>
      <c r="DL95" s="87" t="n">
        <f aca="false">IF(AND($V95&gt;DK$6,$V95&lt;=DL$6),+$U95,0)</f>
        <v>0</v>
      </c>
      <c r="DM95" s="87" t="n">
        <f aca="false">IF(AND($V95&gt;DL$6,$V95&lt;=DM$6),+$U95,0)</f>
        <v>0</v>
      </c>
      <c r="DN95" s="87" t="n">
        <f aca="false">IF(AND($V95&gt;DM$6,$V95&lt;=DN$6),+$U95,0)</f>
        <v>0</v>
      </c>
      <c r="DO95" s="87" t="n">
        <f aca="false">IF(AND($V95&gt;DN$6,$V95&lt;=DO$6),+$U95,0)</f>
        <v>0</v>
      </c>
      <c r="DP95" s="87" t="n">
        <f aca="false">IF(AND($V95&gt;DO$6,$V95&lt;=DP$6),+$U95,0)</f>
        <v>0</v>
      </c>
      <c r="DQ95" s="87" t="n">
        <f aca="false">IF(AND($V95&gt;DP$6,$V95&lt;=DQ$6),+$U95,0)</f>
        <v>0</v>
      </c>
      <c r="DR95" s="87" t="n">
        <f aca="false">IF(AND($V95&gt;DQ$6,$V95&lt;=DR$6),+$U95,0)</f>
        <v>0</v>
      </c>
      <c r="DS95" s="87" t="n">
        <f aca="false">IF(AND($V95&gt;DR$6,$V95&lt;=DS$6),+$U95,0)</f>
        <v>0</v>
      </c>
      <c r="DT95" s="87" t="n">
        <f aca="false">IF(AND($V95&gt;DS$6,$V95&lt;=DT$6),+$U95,0)</f>
        <v>0</v>
      </c>
      <c r="DU95" s="87" t="n">
        <f aca="false">IF(AND($V95&gt;DT$6,$V95&lt;=DU$6),+$U95,0)</f>
        <v>0</v>
      </c>
      <c r="DV95" s="87" t="n">
        <f aca="false">IF(AND($V95&gt;DU$6,$V95&lt;=DV$6),+$U95,0)</f>
        <v>0</v>
      </c>
      <c r="DW95" s="87" t="n">
        <f aca="false">IF(AND($V95&gt;DV$6,$V95&lt;=DW$6),+$U95,0)</f>
        <v>0</v>
      </c>
      <c r="DX95" s="87" t="n">
        <f aca="false">IF(AND($V95&gt;DW$6,$V95&lt;=DX$6),+$U95,0)</f>
        <v>0</v>
      </c>
      <c r="DY95" s="87" t="n">
        <f aca="false">IF(AND($V95&gt;DX$6,$V95&lt;=DY$6),+$U95,0)</f>
        <v>0</v>
      </c>
      <c r="DZ95" s="87" t="n">
        <f aca="false">IF(AND($V95&gt;DY$6,$V95&lt;=DZ$6),+$U95,0)</f>
        <v>0</v>
      </c>
      <c r="EA95" s="87" t="n">
        <f aca="false">IF(AND($V95&gt;DZ$6,$V95&lt;=EA$6),+$U95,0)</f>
        <v>0</v>
      </c>
      <c r="EB95" s="87" t="n">
        <f aca="false">IF(AND($V95&gt;EA$6,$V95&lt;=EB$6),+$U95,0)</f>
        <v>0</v>
      </c>
      <c r="EC95" s="87" t="n">
        <f aca="false">IF(AND($V95&gt;EB$6,$V95&lt;=EC$6),+$U95,0)</f>
        <v>0</v>
      </c>
      <c r="ED95" s="87" t="n">
        <f aca="false">IF(AND($V95&gt;EC$6,$V95&lt;=ED$6),+$U95,0)</f>
        <v>0</v>
      </c>
      <c r="EE95" s="87" t="n">
        <f aca="false">IF(AND($V95&gt;ED$6,$V95&lt;=EE$6),+$U95,0)</f>
        <v>0</v>
      </c>
      <c r="EF95" s="87" t="n">
        <f aca="false">IF(AND($V95&gt;EE$6,$V95&lt;=EF$6),+$U95,0)</f>
        <v>0</v>
      </c>
      <c r="EG95" s="87" t="n">
        <f aca="false">IF(AND($V95&gt;EF$6,$V95&lt;=EG$6),+$U95,0)</f>
        <v>0</v>
      </c>
      <c r="EH95" s="87" t="n">
        <f aca="false">IF(AND($V95&gt;EG$6,$V95&lt;=EH$6),+$U95,0)</f>
        <v>0</v>
      </c>
      <c r="EI95" s="87" t="n">
        <f aca="false">IF(AND($V95&gt;EH$6,$V95&lt;=EI$6),+$U95,0)</f>
        <v>0</v>
      </c>
      <c r="EJ95" s="87" t="n">
        <f aca="false">IF(AND($V95&gt;EI$6,$V95&lt;=EJ$6),+$U95,0)</f>
        <v>0</v>
      </c>
      <c r="EK95" s="87" t="n">
        <f aca="false">IF(AND($V95&gt;EJ$6,$V95&lt;=EK$6),+$U95,0)</f>
        <v>0</v>
      </c>
      <c r="EL95" s="87" t="n">
        <f aca="false">IF(AND($V95&gt;EK$6,$V95&lt;=EL$6),+$U95,0)</f>
        <v>0</v>
      </c>
      <c r="EM95" s="87" t="n">
        <f aca="false">IF(AND($V95&gt;EL$6,$V95&lt;=EN$6),+$U95,0)</f>
        <v>0</v>
      </c>
      <c r="EO95" s="65" t="n">
        <f aca="false">SUM($AI95:$EN95)</f>
        <v>24.828774</v>
      </c>
      <c r="EP95" s="65" t="n">
        <f aca="false">+EO95-U95</f>
        <v>0</v>
      </c>
    </row>
    <row r="96" customFormat="false" ht="12.75" hidden="false" customHeight="false" outlineLevel="0" collapsed="false">
      <c r="A96" s="205" t="n">
        <v>5</v>
      </c>
      <c r="B96" s="97" t="s">
        <v>260</v>
      </c>
      <c r="C96" s="97" t="s">
        <v>256</v>
      </c>
      <c r="D96" s="186" t="s">
        <v>280</v>
      </c>
      <c r="E96" s="37" t="s">
        <v>548</v>
      </c>
      <c r="F96" s="99" t="n">
        <v>37134</v>
      </c>
      <c r="G96" s="37"/>
      <c r="H96" s="37"/>
      <c r="I96" s="100" t="s">
        <v>145</v>
      </c>
      <c r="J96" s="37" t="s">
        <v>563</v>
      </c>
      <c r="M96" s="39" t="s">
        <v>495</v>
      </c>
      <c r="O96" s="35"/>
      <c r="P96" s="127"/>
      <c r="Q96" s="127"/>
      <c r="R96" s="127"/>
      <c r="S96" s="206" t="n">
        <v>90</v>
      </c>
      <c r="T96" s="127" t="s">
        <v>288</v>
      </c>
      <c r="U96" s="55" t="n">
        <f aca="false">IF($T96="USD",+$S96,VLOOKUP($T96,$T$1:$U$5,2)*$S96)</f>
        <v>90</v>
      </c>
      <c r="V96" s="108" t="n">
        <v>39156</v>
      </c>
      <c r="Z96" s="207" t="n">
        <v>35674</v>
      </c>
      <c r="AA96" s="224" t="n">
        <v>0.0789</v>
      </c>
      <c r="AB96" s="174"/>
      <c r="AC96" s="209"/>
      <c r="AD96" s="211" t="n">
        <v>0.08</v>
      </c>
      <c r="AE96" s="211"/>
      <c r="AI96" s="87" t="n">
        <f aca="false">IF($V96&gt;AH$6,IF($V96&lt;=AI$6,$U96,0),0)</f>
        <v>0</v>
      </c>
      <c r="AJ96" s="87" t="n">
        <f aca="false">IF(AND($V96&gt;AI$6,$V96&lt;=AJ$6),+$U96,0)</f>
        <v>0</v>
      </c>
      <c r="AK96" s="87" t="n">
        <f aca="false">IF(AND($V96&gt;AJ$6,$V96&lt;=AK$6),+$U96,0)</f>
        <v>0</v>
      </c>
      <c r="AL96" s="87" t="n">
        <f aca="false">IF(AND($V96&gt;AK$6,$V96&lt;=AL$6),+$U96,0)</f>
        <v>0</v>
      </c>
      <c r="AM96" s="87" t="n">
        <f aca="false">IF(AND($V96&gt;AL$6,$V96&lt;=AM$6),+$U96,0)</f>
        <v>0</v>
      </c>
      <c r="AN96" s="87" t="n">
        <f aca="false">IF(AND($V96&gt;AM$6,$V96&lt;=AN$6),+$U96,0)</f>
        <v>0</v>
      </c>
      <c r="AO96" s="87" t="n">
        <f aca="false">IF(AND($V96&gt;AN$6,$V96&lt;=AO$6),+$U96,0)</f>
        <v>0</v>
      </c>
      <c r="AP96" s="87" t="n">
        <f aca="false">IF(AND($V96&gt;AO$6,$V96&lt;=AP$6),+$U96,0)</f>
        <v>0</v>
      </c>
      <c r="AQ96" s="87" t="n">
        <f aca="false">IF(AND($V96&gt;AP$6,$V96&lt;=AQ$6),+$U96,0)</f>
        <v>0</v>
      </c>
      <c r="AR96" s="87" t="n">
        <f aca="false">IF(AND($V96&gt;AQ$6,$V96&lt;=AR$6),+$U96,0)</f>
        <v>0</v>
      </c>
      <c r="AS96" s="87" t="n">
        <f aca="false">IF(AND($V96&gt;AR$6,$V96&lt;=AS$6),+$U96,0)</f>
        <v>0</v>
      </c>
      <c r="AT96" s="87" t="n">
        <f aca="false">IF(AND($V96&gt;AS$6,$V96&lt;=AT$6),+$U96,0)</f>
        <v>0</v>
      </c>
      <c r="AU96" s="87" t="n">
        <f aca="false">IF(AND($V96&gt;AT$6,$V96&lt;=AU$6),+$U96,0)</f>
        <v>0</v>
      </c>
      <c r="AV96" s="87" t="n">
        <f aca="false">IF(AND($V96&gt;AU$6,$V96&lt;=AV$6),+$U96,0)</f>
        <v>0</v>
      </c>
      <c r="AW96" s="87" t="n">
        <f aca="false">IF(AND($V96&gt;AV$6,$V96&lt;=AW$6),+$U96,0)</f>
        <v>0</v>
      </c>
      <c r="AX96" s="87" t="n">
        <f aca="false">IF(AND($V96&gt;AW$6,$V96&lt;=AX$6),+$U96,0)</f>
        <v>0</v>
      </c>
      <c r="AY96" s="87" t="n">
        <f aca="false">IF(AND($V96&gt;AX$6,$V96&lt;=AY$6),+$U96,0)</f>
        <v>0</v>
      </c>
      <c r="AZ96" s="87" t="n">
        <f aca="false">IF(AND($V96&gt;AY$6,$V96&lt;=AZ$6),+$U96,0)</f>
        <v>0</v>
      </c>
      <c r="BA96" s="87" t="n">
        <f aca="false">IF(AND($V96&gt;AZ$6,$V96&lt;=BA$6),+$U96,0)</f>
        <v>0</v>
      </c>
      <c r="BB96" s="87" t="n">
        <f aca="false">IF(AND($V96&gt;BA$6,$V96&lt;=BB$6),+$U96,0)</f>
        <v>0</v>
      </c>
      <c r="BC96" s="87" t="n">
        <f aca="false">IF(AND($V96&gt;BB$6,$V96&lt;=BC$6),+$U96,0)</f>
        <v>0</v>
      </c>
      <c r="BD96" s="87" t="n">
        <f aca="false">IF(AND($V96&gt;BC$6,$V96&lt;=BD$6),+$U96,0)</f>
        <v>90</v>
      </c>
      <c r="BE96" s="87" t="n">
        <f aca="false">IF(AND($V96&gt;BD$6,$V96&lt;=BE$6),+$U96,0)</f>
        <v>0</v>
      </c>
      <c r="BF96" s="87" t="n">
        <f aca="false">IF(AND($V96&gt;BE$6,$V96&lt;=BF$6),+$U96,0)</f>
        <v>0</v>
      </c>
      <c r="BG96" s="87" t="n">
        <f aca="false">IF(AND($V96&gt;BF$6,$V96&lt;=BG$6),+$U96,0)</f>
        <v>0</v>
      </c>
      <c r="BH96" s="87" t="n">
        <f aca="false">IF(AND($V96&gt;BG$6,$V96&lt;=BH$6),+$U96,0)</f>
        <v>0</v>
      </c>
      <c r="BI96" s="87" t="n">
        <f aca="false">IF(AND($V96&gt;BH$6,$V96&lt;=BI$6),+$U96,0)</f>
        <v>0</v>
      </c>
      <c r="BJ96" s="87" t="n">
        <f aca="false">IF(AND($V96&gt;BI$6,$V96&lt;=BJ$6),+$U96,0)</f>
        <v>0</v>
      </c>
      <c r="BK96" s="87" t="n">
        <f aca="false">IF(AND($V96&gt;BJ$6,$V96&lt;=BK$6),+$U96,0)</f>
        <v>0</v>
      </c>
      <c r="BL96" s="87" t="n">
        <f aca="false">IF(AND($V96&gt;BK$6,$V96&lt;=BL$6),+$U96,0)</f>
        <v>0</v>
      </c>
      <c r="BM96" s="87" t="n">
        <f aca="false">IF(AND($V96&gt;BL$6,$V96&lt;=BM$6),+$U96,0)</f>
        <v>0</v>
      </c>
      <c r="BN96" s="87" t="n">
        <f aca="false">IF(AND($V96&gt;BM$6,$V96&lt;=BN$6),+$U96,0)</f>
        <v>0</v>
      </c>
      <c r="BO96" s="87" t="n">
        <f aca="false">IF(AND($V96&gt;BN$6,$V96&lt;=BO$6),+$U96,0)</f>
        <v>0</v>
      </c>
      <c r="BP96" s="87" t="n">
        <f aca="false">IF(AND($V96&gt;BO$6,$V96&lt;=BP$6),+$U96,0)</f>
        <v>0</v>
      </c>
      <c r="BQ96" s="87" t="n">
        <f aca="false">IF(AND($V96&gt;BP$6,$V96&lt;=BQ$6),+$U96,0)</f>
        <v>0</v>
      </c>
      <c r="BR96" s="87" t="n">
        <f aca="false">IF(AND($V96&gt;BQ$6,$V96&lt;=BR$6),+$U96,0)</f>
        <v>0</v>
      </c>
      <c r="BS96" s="87" t="n">
        <f aca="false">IF(AND($V96&gt;BR$6,$V96&lt;=BS$6),+$U96,0)</f>
        <v>0</v>
      </c>
      <c r="BT96" s="87" t="n">
        <f aca="false">IF(AND($V96&gt;BS$6,$V96&lt;=BT$6),+$U96,0)</f>
        <v>0</v>
      </c>
      <c r="BU96" s="87" t="n">
        <f aca="false">IF(AND($V96&gt;BT$6,$V96&lt;=BU$6),+$U96,0)</f>
        <v>0</v>
      </c>
      <c r="BV96" s="87" t="n">
        <f aca="false">IF(AND($V96&gt;BU$6,$V96&lt;=BV$6),+$U96,0)</f>
        <v>0</v>
      </c>
      <c r="BW96" s="87" t="n">
        <f aca="false">IF(AND($V96&gt;BV$6,$V96&lt;=BW$6),+$U96,0)</f>
        <v>0</v>
      </c>
      <c r="BX96" s="87" t="n">
        <f aca="false">IF(AND($V96&gt;BW$6,$V96&lt;=BX$6),+$U96,0)</f>
        <v>0</v>
      </c>
      <c r="BY96" s="87" t="n">
        <f aca="false">IF(AND($V96&gt;BX$6,$V96&lt;=BY$6),+$U96,0)</f>
        <v>0</v>
      </c>
      <c r="BZ96" s="87" t="n">
        <f aca="false">IF(AND($V96&gt;BY$6,$V96&lt;=BZ$6),+$U96,0)</f>
        <v>0</v>
      </c>
      <c r="CA96" s="87" t="n">
        <f aca="false">IF(AND($V96&gt;BZ$6,$V96&lt;=CA$6),+$U96,0)</f>
        <v>0</v>
      </c>
      <c r="CB96" s="87" t="n">
        <f aca="false">IF(AND($V96&gt;CA$6,$V96&lt;=CB$6),+$U96,0)</f>
        <v>0</v>
      </c>
      <c r="CC96" s="87" t="n">
        <f aca="false">IF(AND($V96&gt;CB$6,$V96&lt;=CC$6),+$U96,0)</f>
        <v>0</v>
      </c>
      <c r="CD96" s="87" t="n">
        <f aca="false">IF(AND($V96&gt;CC$6,$V96&lt;=CD$6),+$U96,0)</f>
        <v>0</v>
      </c>
      <c r="CE96" s="87" t="n">
        <f aca="false">IF(AND($V96&gt;CD$6,$V96&lt;=CE$6),+$U96,0)</f>
        <v>0</v>
      </c>
      <c r="CF96" s="87" t="n">
        <f aca="false">IF(AND($V96&gt;CE$6,$V96&lt;=CF$6),+$U96,0)</f>
        <v>0</v>
      </c>
      <c r="CG96" s="87" t="n">
        <f aca="false">IF(AND($V96&gt;CF$6,$V96&lt;=CG$6),+$U96,0)</f>
        <v>0</v>
      </c>
      <c r="CH96" s="87" t="n">
        <f aca="false">IF(AND($V96&gt;CG$6,$V96&lt;=CH$6),+$U96,0)</f>
        <v>0</v>
      </c>
      <c r="CI96" s="87" t="n">
        <f aca="false">IF(AND($V96&gt;CH$6,$V96&lt;=CI$6),+$U96,0)</f>
        <v>0</v>
      </c>
      <c r="CJ96" s="87" t="n">
        <f aca="false">IF(AND($V96&gt;CI$6,$V96&lt;=CJ$6),+$U96,0)</f>
        <v>0</v>
      </c>
      <c r="CK96" s="87" t="n">
        <f aca="false">IF(AND($V96&gt;CJ$6,$V96&lt;=CK$6),+$U96,0)</f>
        <v>0</v>
      </c>
      <c r="CL96" s="87" t="n">
        <f aca="false">IF(AND($V96&gt;CK$6,$V96&lt;=CL$6),+$U96,0)</f>
        <v>0</v>
      </c>
      <c r="CM96" s="87" t="n">
        <f aca="false">IF(AND($V96&gt;CL$6,$V96&lt;=CM$6),+$U96,0)</f>
        <v>0</v>
      </c>
      <c r="CN96" s="87" t="n">
        <f aca="false">IF(AND($V96&gt;CM$6,$V96&lt;=CN$6),+$U96,0)</f>
        <v>0</v>
      </c>
      <c r="CO96" s="87" t="n">
        <f aca="false">IF(AND($V96&gt;CN$6,$V96&lt;=CO$6),+$U96,0)</f>
        <v>0</v>
      </c>
      <c r="CP96" s="87" t="n">
        <f aca="false">IF(AND($V96&gt;CO$6,$V96&lt;=CP$6),+$U96,0)</f>
        <v>0</v>
      </c>
      <c r="CQ96" s="87" t="n">
        <f aca="false">IF(AND($V96&gt;CP$6,$V96&lt;=CQ$6),+$U96,0)</f>
        <v>0</v>
      </c>
      <c r="CR96" s="87" t="n">
        <f aca="false">IF(AND($V96&gt;CQ$6,$V96&lt;=CR$6),+$U96,0)</f>
        <v>0</v>
      </c>
      <c r="CS96" s="87" t="n">
        <f aca="false">IF(AND($V96&gt;CR$6,$V96&lt;=CS$6),+$U96,0)</f>
        <v>0</v>
      </c>
      <c r="CT96" s="87" t="n">
        <f aca="false">IF(AND($V96&gt;CS$6,$V96&lt;=CT$6),+$U96,0)</f>
        <v>0</v>
      </c>
      <c r="CU96" s="87" t="n">
        <f aca="false">IF(AND($V96&gt;CT$6,$V96&lt;=CU$6),+$U96,0)</f>
        <v>0</v>
      </c>
      <c r="CV96" s="87" t="n">
        <f aca="false">IF(AND($V96&gt;CU$6,$V96&lt;=CV$6),+$U96,0)</f>
        <v>0</v>
      </c>
      <c r="CW96" s="87" t="n">
        <f aca="false">IF(AND($V96&gt;CV$6,$V96&lt;=CW$6),+$U96,0)</f>
        <v>0</v>
      </c>
      <c r="CX96" s="87" t="n">
        <f aca="false">IF(AND($V96&gt;CW$6,$V96&lt;=CX$6),+$U96,0)</f>
        <v>0</v>
      </c>
      <c r="CY96" s="87" t="n">
        <f aca="false">IF(AND($V96&gt;CX$6,$V96&lt;=CY$6),+$U96,0)</f>
        <v>0</v>
      </c>
      <c r="CZ96" s="87" t="n">
        <f aca="false">IF(AND($V96&gt;CY$6,$V96&lt;=CZ$6),+$U96,0)</f>
        <v>0</v>
      </c>
      <c r="DA96" s="87" t="n">
        <f aca="false">IF(AND($V96&gt;CZ$6,$V96&lt;=DA$6),+$U96,0)</f>
        <v>0</v>
      </c>
      <c r="DB96" s="87" t="n">
        <f aca="false">IF(AND($V96&gt;DA$6,$V96&lt;=DB$6),+$U96,0)</f>
        <v>0</v>
      </c>
      <c r="DC96" s="87" t="n">
        <f aca="false">IF(AND($V96&gt;DB$6,$V96&lt;=DC$6),+$U96,0)</f>
        <v>0</v>
      </c>
      <c r="DD96" s="87" t="n">
        <f aca="false">IF(AND($V96&gt;DC$6,$V96&lt;=DD$6),+$U96,0)</f>
        <v>0</v>
      </c>
      <c r="DE96" s="87" t="n">
        <f aca="false">IF(AND($V96&gt;DD$6,$V96&lt;=DE$6),+$U96,0)</f>
        <v>0</v>
      </c>
      <c r="DF96" s="87" t="n">
        <f aca="false">IF(AND($V96&gt;DE$6,$V96&lt;=DF$6),+$U96,0)</f>
        <v>0</v>
      </c>
      <c r="DG96" s="87" t="n">
        <f aca="false">IF(AND($V96&gt;DF$6,$V96&lt;=DG$6),+$U96,0)</f>
        <v>0</v>
      </c>
      <c r="DH96" s="87" t="n">
        <f aca="false">IF(AND($V96&gt;DG$6,$V96&lt;=DH$6),+$U96,0)</f>
        <v>0</v>
      </c>
      <c r="DI96" s="87" t="n">
        <f aca="false">IF(AND($V96&gt;DH$6,$V96&lt;=DI$6),+$U96,0)</f>
        <v>0</v>
      </c>
      <c r="DJ96" s="87" t="n">
        <f aca="false">IF(AND($V96&gt;DI$6,$V96&lt;=DJ$6),+$U96,0)</f>
        <v>0</v>
      </c>
      <c r="DK96" s="87" t="n">
        <f aca="false">IF(AND($V96&gt;DJ$6,$V96&lt;=DK$6),+$U96,0)</f>
        <v>0</v>
      </c>
      <c r="DL96" s="87" t="n">
        <f aca="false">IF(AND($V96&gt;DK$6,$V96&lt;=DL$6),+$U96,0)</f>
        <v>0</v>
      </c>
      <c r="DM96" s="87" t="n">
        <f aca="false">IF(AND($V96&gt;DL$6,$V96&lt;=DM$6),+$U96,0)</f>
        <v>0</v>
      </c>
      <c r="DN96" s="87" t="n">
        <f aca="false">IF(AND($V96&gt;DM$6,$V96&lt;=DN$6),+$U96,0)</f>
        <v>0</v>
      </c>
      <c r="DO96" s="87" t="n">
        <f aca="false">IF(AND($V96&gt;DN$6,$V96&lt;=DO$6),+$U96,0)</f>
        <v>0</v>
      </c>
      <c r="DP96" s="87" t="n">
        <f aca="false">IF(AND($V96&gt;DO$6,$V96&lt;=DP$6),+$U96,0)</f>
        <v>0</v>
      </c>
      <c r="DQ96" s="87" t="n">
        <f aca="false">IF(AND($V96&gt;DP$6,$V96&lt;=DQ$6),+$U96,0)</f>
        <v>0</v>
      </c>
      <c r="DR96" s="87" t="n">
        <f aca="false">IF(AND($V96&gt;DQ$6,$V96&lt;=DR$6),+$U96,0)</f>
        <v>0</v>
      </c>
      <c r="DS96" s="87" t="n">
        <f aca="false">IF(AND($V96&gt;DR$6,$V96&lt;=DS$6),+$U96,0)</f>
        <v>0</v>
      </c>
      <c r="DT96" s="87" t="n">
        <f aca="false">IF(AND($V96&gt;DS$6,$V96&lt;=DT$6),+$U96,0)</f>
        <v>0</v>
      </c>
      <c r="DU96" s="87" t="n">
        <f aca="false">IF(AND($V96&gt;DT$6,$V96&lt;=DU$6),+$U96,0)</f>
        <v>0</v>
      </c>
      <c r="DV96" s="87" t="n">
        <f aca="false">IF(AND($V96&gt;DU$6,$V96&lt;=DV$6),+$U96,0)</f>
        <v>0</v>
      </c>
      <c r="DW96" s="87" t="n">
        <f aca="false">IF(AND($V96&gt;DV$6,$V96&lt;=DW$6),+$U96,0)</f>
        <v>0</v>
      </c>
      <c r="DX96" s="87" t="n">
        <f aca="false">IF(AND($V96&gt;DW$6,$V96&lt;=DX$6),+$U96,0)</f>
        <v>0</v>
      </c>
      <c r="DY96" s="87" t="n">
        <f aca="false">IF(AND($V96&gt;DX$6,$V96&lt;=DY$6),+$U96,0)</f>
        <v>0</v>
      </c>
      <c r="DZ96" s="87" t="n">
        <f aca="false">IF(AND($V96&gt;DY$6,$V96&lt;=DZ$6),+$U96,0)</f>
        <v>0</v>
      </c>
      <c r="EA96" s="87" t="n">
        <f aca="false">IF(AND($V96&gt;DZ$6,$V96&lt;=EA$6),+$U96,0)</f>
        <v>0</v>
      </c>
      <c r="EB96" s="87" t="n">
        <f aca="false">IF(AND($V96&gt;EA$6,$V96&lt;=EB$6),+$U96,0)</f>
        <v>0</v>
      </c>
      <c r="EC96" s="87" t="n">
        <f aca="false">IF(AND($V96&gt;EB$6,$V96&lt;=EC$6),+$U96,0)</f>
        <v>0</v>
      </c>
      <c r="ED96" s="87" t="n">
        <f aca="false">IF(AND($V96&gt;EC$6,$V96&lt;=ED$6),+$U96,0)</f>
        <v>0</v>
      </c>
      <c r="EE96" s="87" t="n">
        <f aca="false">IF(AND($V96&gt;ED$6,$V96&lt;=EE$6),+$U96,0)</f>
        <v>0</v>
      </c>
      <c r="EF96" s="87" t="n">
        <f aca="false">IF(AND($V96&gt;EE$6,$V96&lt;=EF$6),+$U96,0)</f>
        <v>0</v>
      </c>
      <c r="EG96" s="87" t="n">
        <f aca="false">IF(AND($V96&gt;EF$6,$V96&lt;=EG$6),+$U96,0)</f>
        <v>0</v>
      </c>
      <c r="EH96" s="87" t="n">
        <f aca="false">IF(AND($V96&gt;EG$6,$V96&lt;=EH$6),+$U96,0)</f>
        <v>0</v>
      </c>
      <c r="EI96" s="87" t="n">
        <f aca="false">IF(AND($V96&gt;EH$6,$V96&lt;=EI$6),+$U96,0)</f>
        <v>0</v>
      </c>
      <c r="EJ96" s="87" t="n">
        <f aca="false">IF(AND($V96&gt;EI$6,$V96&lt;=EJ$6),+$U96,0)</f>
        <v>0</v>
      </c>
      <c r="EK96" s="87" t="n">
        <f aca="false">IF(AND($V96&gt;EJ$6,$V96&lt;=EK$6),+$U96,0)</f>
        <v>0</v>
      </c>
      <c r="EL96" s="87" t="n">
        <f aca="false">IF(AND($V96&gt;EK$6,$V96&lt;=EL$6),+$U96,0)</f>
        <v>0</v>
      </c>
      <c r="EM96" s="87" t="n">
        <f aca="false">IF(AND($V96&gt;EL$6,$V96&lt;=EN$6),+$U96,0)</f>
        <v>0</v>
      </c>
      <c r="EO96" s="65" t="n">
        <f aca="false">SUM($AI96:$EN96)</f>
        <v>90</v>
      </c>
      <c r="EP96" s="65" t="n">
        <f aca="false">+EO96-U96</f>
        <v>0</v>
      </c>
    </row>
    <row r="97" customFormat="false" ht="12.75" hidden="false" customHeight="false" outlineLevel="0" collapsed="false">
      <c r="A97" s="205" t="n">
        <v>5</v>
      </c>
      <c r="B97" s="97" t="s">
        <v>260</v>
      </c>
      <c r="C97" s="97" t="s">
        <v>256</v>
      </c>
      <c r="D97" s="186" t="s">
        <v>280</v>
      </c>
      <c r="E97" s="37" t="s">
        <v>548</v>
      </c>
      <c r="F97" s="99" t="n">
        <v>37134</v>
      </c>
      <c r="G97" s="37"/>
      <c r="H97" s="37"/>
      <c r="I97" s="100" t="s">
        <v>145</v>
      </c>
      <c r="J97" s="37" t="s">
        <v>564</v>
      </c>
      <c r="M97" s="39" t="s">
        <v>495</v>
      </c>
      <c r="O97" s="35"/>
      <c r="P97" s="127"/>
      <c r="Q97" s="127"/>
      <c r="R97" s="127"/>
      <c r="S97" s="206" t="n">
        <v>138.889011</v>
      </c>
      <c r="T97" s="127" t="s">
        <v>411</v>
      </c>
      <c r="U97" s="55" t="n">
        <f aca="false">IF($T97="USD",+$S97,VLOOKUP($T97,$T$1:$U$5,2)*$S97)</f>
        <v>2.90198518595905</v>
      </c>
      <c r="V97" s="108" t="n">
        <v>40436</v>
      </c>
      <c r="Z97" s="207" t="n">
        <v>35674</v>
      </c>
      <c r="AA97" s="224" t="n">
        <v>0.0948</v>
      </c>
      <c r="AB97" s="174"/>
      <c r="AC97" s="209"/>
      <c r="AD97" s="211" t="n">
        <v>0.08</v>
      </c>
      <c r="AE97" s="211"/>
      <c r="AI97" s="87" t="n">
        <f aca="false">IF($V97&gt;AH$6,IF($V97&lt;=AI$6,$U97,0),0)</f>
        <v>0</v>
      </c>
      <c r="AJ97" s="87" t="n">
        <f aca="false">IF(AND($V97&gt;AI$6,$V97&lt;=AJ$6),+$U97,0)</f>
        <v>0</v>
      </c>
      <c r="AK97" s="87" t="n">
        <f aca="false">IF(AND($V97&gt;AJ$6,$V97&lt;=AK$6),+$U97,0)</f>
        <v>0</v>
      </c>
      <c r="AL97" s="87" t="n">
        <f aca="false">IF(AND($V97&gt;AK$6,$V97&lt;=AL$6),+$U97,0)</f>
        <v>0</v>
      </c>
      <c r="AM97" s="87" t="n">
        <f aca="false">IF(AND($V97&gt;AL$6,$V97&lt;=AM$6),+$U97,0)</f>
        <v>0</v>
      </c>
      <c r="AN97" s="87" t="n">
        <f aca="false">IF(AND($V97&gt;AM$6,$V97&lt;=AN$6),+$U97,0)</f>
        <v>0</v>
      </c>
      <c r="AO97" s="87" t="n">
        <f aca="false">IF(AND($V97&gt;AN$6,$V97&lt;=AO$6),+$U97,0)</f>
        <v>0</v>
      </c>
      <c r="AP97" s="87" t="n">
        <f aca="false">IF(AND($V97&gt;AO$6,$V97&lt;=AP$6),+$U97,0)</f>
        <v>0</v>
      </c>
      <c r="AQ97" s="87" t="n">
        <f aca="false">IF(AND($V97&gt;AP$6,$V97&lt;=AQ$6),+$U97,0)</f>
        <v>0</v>
      </c>
      <c r="AR97" s="87" t="n">
        <f aca="false">IF(AND($V97&gt;AQ$6,$V97&lt;=AR$6),+$U97,0)</f>
        <v>0</v>
      </c>
      <c r="AS97" s="87" t="n">
        <f aca="false">IF(AND($V97&gt;AR$6,$V97&lt;=AS$6),+$U97,0)</f>
        <v>0</v>
      </c>
      <c r="AT97" s="87" t="n">
        <f aca="false">IF(AND($V97&gt;AS$6,$V97&lt;=AT$6),+$U97,0)</f>
        <v>0</v>
      </c>
      <c r="AU97" s="87" t="n">
        <f aca="false">IF(AND($V97&gt;AT$6,$V97&lt;=AU$6),+$U97,0)</f>
        <v>0</v>
      </c>
      <c r="AV97" s="87" t="n">
        <f aca="false">IF(AND($V97&gt;AU$6,$V97&lt;=AV$6),+$U97,0)</f>
        <v>0</v>
      </c>
      <c r="AW97" s="87" t="n">
        <f aca="false">IF(AND($V97&gt;AV$6,$V97&lt;=AW$6),+$U97,0)</f>
        <v>0</v>
      </c>
      <c r="AX97" s="87" t="n">
        <f aca="false">IF(AND($V97&gt;AW$6,$V97&lt;=AX$6),+$U97,0)</f>
        <v>0</v>
      </c>
      <c r="AY97" s="87" t="n">
        <f aca="false">IF(AND($V97&gt;AX$6,$V97&lt;=AY$6),+$U97,0)</f>
        <v>0</v>
      </c>
      <c r="AZ97" s="87" t="n">
        <f aca="false">IF(AND($V97&gt;AY$6,$V97&lt;=AZ$6),+$U97,0)</f>
        <v>0</v>
      </c>
      <c r="BA97" s="87" t="n">
        <f aca="false">IF(AND($V97&gt;AZ$6,$V97&lt;=BA$6),+$U97,0)</f>
        <v>0</v>
      </c>
      <c r="BB97" s="87" t="n">
        <f aca="false">IF(AND($V97&gt;BA$6,$V97&lt;=BB$6),+$U97,0)</f>
        <v>0</v>
      </c>
      <c r="BC97" s="87" t="n">
        <f aca="false">IF(AND($V97&gt;BB$6,$V97&lt;=BC$6),+$U97,0)</f>
        <v>0</v>
      </c>
      <c r="BD97" s="87" t="n">
        <f aca="false">IF(AND($V97&gt;BC$6,$V97&lt;=BD$6),+$U97,0)</f>
        <v>0</v>
      </c>
      <c r="BE97" s="87" t="n">
        <f aca="false">IF(AND($V97&gt;BD$6,$V97&lt;=BE$6),+$U97,0)</f>
        <v>0</v>
      </c>
      <c r="BF97" s="87" t="n">
        <f aca="false">IF(AND($V97&gt;BE$6,$V97&lt;=BF$6),+$U97,0)</f>
        <v>0</v>
      </c>
      <c r="BG97" s="87" t="n">
        <f aca="false">IF(AND($V97&gt;BF$6,$V97&lt;=BG$6),+$U97,0)</f>
        <v>0</v>
      </c>
      <c r="BH97" s="87" t="n">
        <f aca="false">IF(AND($V97&gt;BG$6,$V97&lt;=BH$6),+$U97,0)</f>
        <v>0</v>
      </c>
      <c r="BI97" s="87" t="n">
        <f aca="false">IF(AND($V97&gt;BH$6,$V97&lt;=BI$6),+$U97,0)</f>
        <v>0</v>
      </c>
      <c r="BJ97" s="87" t="n">
        <f aca="false">IF(AND($V97&gt;BI$6,$V97&lt;=BJ$6),+$U97,0)</f>
        <v>0</v>
      </c>
      <c r="BK97" s="87" t="n">
        <f aca="false">IF(AND($V97&gt;BJ$6,$V97&lt;=BK$6),+$U97,0)</f>
        <v>0</v>
      </c>
      <c r="BL97" s="87" t="n">
        <f aca="false">IF(AND($V97&gt;BK$6,$V97&lt;=BL$6),+$U97,0)</f>
        <v>0</v>
      </c>
      <c r="BM97" s="87" t="n">
        <f aca="false">IF(AND($V97&gt;BL$6,$V97&lt;=BM$6),+$U97,0)</f>
        <v>0</v>
      </c>
      <c r="BN97" s="87" t="n">
        <f aca="false">IF(AND($V97&gt;BM$6,$V97&lt;=BN$6),+$U97,0)</f>
        <v>0</v>
      </c>
      <c r="BO97" s="87" t="n">
        <f aca="false">IF(AND($V97&gt;BN$6,$V97&lt;=BO$6),+$U97,0)</f>
        <v>0</v>
      </c>
      <c r="BP97" s="87" t="n">
        <f aca="false">IF(AND($V97&gt;BO$6,$V97&lt;=BP$6),+$U97,0)</f>
        <v>0</v>
      </c>
      <c r="BQ97" s="87" t="n">
        <f aca="false">IF(AND($V97&gt;BP$6,$V97&lt;=BQ$6),+$U97,0)</f>
        <v>0</v>
      </c>
      <c r="BR97" s="87" t="n">
        <f aca="false">IF(AND($V97&gt;BQ$6,$V97&lt;=BR$6),+$U97,0)</f>
        <v>2.90198518595905</v>
      </c>
      <c r="BS97" s="87" t="n">
        <f aca="false">IF(AND($V97&gt;BR$6,$V97&lt;=BS$6),+$U97,0)</f>
        <v>0</v>
      </c>
      <c r="BT97" s="87" t="n">
        <f aca="false">IF(AND($V97&gt;BS$6,$V97&lt;=BT$6),+$U97,0)</f>
        <v>0</v>
      </c>
      <c r="BU97" s="87" t="n">
        <f aca="false">IF(AND($V97&gt;BT$6,$V97&lt;=BU$6),+$U97,0)</f>
        <v>0</v>
      </c>
      <c r="BV97" s="87" t="n">
        <f aca="false">IF(AND($V97&gt;BU$6,$V97&lt;=BV$6),+$U97,0)</f>
        <v>0</v>
      </c>
      <c r="BW97" s="87" t="n">
        <f aca="false">IF(AND($V97&gt;BV$6,$V97&lt;=BW$6),+$U97,0)</f>
        <v>0</v>
      </c>
      <c r="BX97" s="87" t="n">
        <f aca="false">IF(AND($V97&gt;BW$6,$V97&lt;=BX$6),+$U97,0)</f>
        <v>0</v>
      </c>
      <c r="BY97" s="87" t="n">
        <f aca="false">IF(AND($V97&gt;BX$6,$V97&lt;=BY$6),+$U97,0)</f>
        <v>0</v>
      </c>
      <c r="BZ97" s="87" t="n">
        <f aca="false">IF(AND($V97&gt;BY$6,$V97&lt;=BZ$6),+$U97,0)</f>
        <v>0</v>
      </c>
      <c r="CA97" s="87" t="n">
        <f aca="false">IF(AND($V97&gt;BZ$6,$V97&lt;=CA$6),+$U97,0)</f>
        <v>0</v>
      </c>
      <c r="CB97" s="87" t="n">
        <f aca="false">IF(AND($V97&gt;CA$6,$V97&lt;=CB$6),+$U97,0)</f>
        <v>0</v>
      </c>
      <c r="CC97" s="87" t="n">
        <f aca="false">IF(AND($V97&gt;CB$6,$V97&lt;=CC$6),+$U97,0)</f>
        <v>0</v>
      </c>
      <c r="CD97" s="87" t="n">
        <f aca="false">IF(AND($V97&gt;CC$6,$V97&lt;=CD$6),+$U97,0)</f>
        <v>0</v>
      </c>
      <c r="CE97" s="87" t="n">
        <f aca="false">IF(AND($V97&gt;CD$6,$V97&lt;=CE$6),+$U97,0)</f>
        <v>0</v>
      </c>
      <c r="CF97" s="87" t="n">
        <f aca="false">IF(AND($V97&gt;CE$6,$V97&lt;=CF$6),+$U97,0)</f>
        <v>0</v>
      </c>
      <c r="CG97" s="87" t="n">
        <f aca="false">IF(AND($V97&gt;CF$6,$V97&lt;=CG$6),+$U97,0)</f>
        <v>0</v>
      </c>
      <c r="CH97" s="87" t="n">
        <f aca="false">IF(AND($V97&gt;CG$6,$V97&lt;=CH$6),+$U97,0)</f>
        <v>0</v>
      </c>
      <c r="CI97" s="87" t="n">
        <f aca="false">IF(AND($V97&gt;CH$6,$V97&lt;=CI$6),+$U97,0)</f>
        <v>0</v>
      </c>
      <c r="CJ97" s="87" t="n">
        <f aca="false">IF(AND($V97&gt;CI$6,$V97&lt;=CJ$6),+$U97,0)</f>
        <v>0</v>
      </c>
      <c r="CK97" s="87" t="n">
        <f aca="false">IF(AND($V97&gt;CJ$6,$V97&lt;=CK$6),+$U97,0)</f>
        <v>0</v>
      </c>
      <c r="CL97" s="87" t="n">
        <f aca="false">IF(AND($V97&gt;CK$6,$V97&lt;=CL$6),+$U97,0)</f>
        <v>0</v>
      </c>
      <c r="CM97" s="87" t="n">
        <f aca="false">IF(AND($V97&gt;CL$6,$V97&lt;=CM$6),+$U97,0)</f>
        <v>0</v>
      </c>
      <c r="CN97" s="87" t="n">
        <f aca="false">IF(AND($V97&gt;CM$6,$V97&lt;=CN$6),+$U97,0)</f>
        <v>0</v>
      </c>
      <c r="CO97" s="87" t="n">
        <f aca="false">IF(AND($V97&gt;CN$6,$V97&lt;=CO$6),+$U97,0)</f>
        <v>0</v>
      </c>
      <c r="CP97" s="87" t="n">
        <f aca="false">IF(AND($V97&gt;CO$6,$V97&lt;=CP$6),+$U97,0)</f>
        <v>0</v>
      </c>
      <c r="CQ97" s="87" t="n">
        <f aca="false">IF(AND($V97&gt;CP$6,$V97&lt;=CQ$6),+$U97,0)</f>
        <v>0</v>
      </c>
      <c r="CR97" s="87" t="n">
        <f aca="false">IF(AND($V97&gt;CQ$6,$V97&lt;=CR$6),+$U97,0)</f>
        <v>0</v>
      </c>
      <c r="CS97" s="87" t="n">
        <f aca="false">IF(AND($V97&gt;CR$6,$V97&lt;=CS$6),+$U97,0)</f>
        <v>0</v>
      </c>
      <c r="CT97" s="87" t="n">
        <f aca="false">IF(AND($V97&gt;CS$6,$V97&lt;=CT$6),+$U97,0)</f>
        <v>0</v>
      </c>
      <c r="CU97" s="87" t="n">
        <f aca="false">IF(AND($V97&gt;CT$6,$V97&lt;=CU$6),+$U97,0)</f>
        <v>0</v>
      </c>
      <c r="CV97" s="87" t="n">
        <f aca="false">IF(AND($V97&gt;CU$6,$V97&lt;=CV$6),+$U97,0)</f>
        <v>0</v>
      </c>
      <c r="CW97" s="87" t="n">
        <f aca="false">IF(AND($V97&gt;CV$6,$V97&lt;=CW$6),+$U97,0)</f>
        <v>0</v>
      </c>
      <c r="CX97" s="87" t="n">
        <f aca="false">IF(AND($V97&gt;CW$6,$V97&lt;=CX$6),+$U97,0)</f>
        <v>0</v>
      </c>
      <c r="CY97" s="87" t="n">
        <f aca="false">IF(AND($V97&gt;CX$6,$V97&lt;=CY$6),+$U97,0)</f>
        <v>0</v>
      </c>
      <c r="CZ97" s="87" t="n">
        <f aca="false">IF(AND($V97&gt;CY$6,$V97&lt;=CZ$6),+$U97,0)</f>
        <v>0</v>
      </c>
      <c r="DA97" s="87" t="n">
        <f aca="false">IF(AND($V97&gt;CZ$6,$V97&lt;=DA$6),+$U97,0)</f>
        <v>0</v>
      </c>
      <c r="DB97" s="87" t="n">
        <f aca="false">IF(AND($V97&gt;DA$6,$V97&lt;=DB$6),+$U97,0)</f>
        <v>0</v>
      </c>
      <c r="DC97" s="87" t="n">
        <f aca="false">IF(AND($V97&gt;DB$6,$V97&lt;=DC$6),+$U97,0)</f>
        <v>0</v>
      </c>
      <c r="DD97" s="87" t="n">
        <f aca="false">IF(AND($V97&gt;DC$6,$V97&lt;=DD$6),+$U97,0)</f>
        <v>0</v>
      </c>
      <c r="DE97" s="87" t="n">
        <f aca="false">IF(AND($V97&gt;DD$6,$V97&lt;=DE$6),+$U97,0)</f>
        <v>0</v>
      </c>
      <c r="DF97" s="87" t="n">
        <f aca="false">IF(AND($V97&gt;DE$6,$V97&lt;=DF$6),+$U97,0)</f>
        <v>0</v>
      </c>
      <c r="DG97" s="87" t="n">
        <f aca="false">IF(AND($V97&gt;DF$6,$V97&lt;=DG$6),+$U97,0)</f>
        <v>0</v>
      </c>
      <c r="DH97" s="87" t="n">
        <f aca="false">IF(AND($V97&gt;DG$6,$V97&lt;=DH$6),+$U97,0)</f>
        <v>0</v>
      </c>
      <c r="DI97" s="87" t="n">
        <f aca="false">IF(AND($V97&gt;DH$6,$V97&lt;=DI$6),+$U97,0)</f>
        <v>0</v>
      </c>
      <c r="DJ97" s="87" t="n">
        <f aca="false">IF(AND($V97&gt;DI$6,$V97&lt;=DJ$6),+$U97,0)</f>
        <v>0</v>
      </c>
      <c r="DK97" s="87" t="n">
        <f aca="false">IF(AND($V97&gt;DJ$6,$V97&lt;=DK$6),+$U97,0)</f>
        <v>0</v>
      </c>
      <c r="DL97" s="87" t="n">
        <f aca="false">IF(AND($V97&gt;DK$6,$V97&lt;=DL$6),+$U97,0)</f>
        <v>0</v>
      </c>
      <c r="DM97" s="87" t="n">
        <f aca="false">IF(AND($V97&gt;DL$6,$V97&lt;=DM$6),+$U97,0)</f>
        <v>0</v>
      </c>
      <c r="DN97" s="87" t="n">
        <f aca="false">IF(AND($V97&gt;DM$6,$V97&lt;=DN$6),+$U97,0)</f>
        <v>0</v>
      </c>
      <c r="DO97" s="87" t="n">
        <f aca="false">IF(AND($V97&gt;DN$6,$V97&lt;=DO$6),+$U97,0)</f>
        <v>0</v>
      </c>
      <c r="DP97" s="87" t="n">
        <f aca="false">IF(AND($V97&gt;DO$6,$V97&lt;=DP$6),+$U97,0)</f>
        <v>0</v>
      </c>
      <c r="DQ97" s="87" t="n">
        <f aca="false">IF(AND($V97&gt;DP$6,$V97&lt;=DQ$6),+$U97,0)</f>
        <v>0</v>
      </c>
      <c r="DR97" s="87" t="n">
        <f aca="false">IF(AND($V97&gt;DQ$6,$V97&lt;=DR$6),+$U97,0)</f>
        <v>0</v>
      </c>
      <c r="DS97" s="87" t="n">
        <f aca="false">IF(AND($V97&gt;DR$6,$V97&lt;=DS$6),+$U97,0)</f>
        <v>0</v>
      </c>
      <c r="DT97" s="87" t="n">
        <f aca="false">IF(AND($V97&gt;DS$6,$V97&lt;=DT$6),+$U97,0)</f>
        <v>0</v>
      </c>
      <c r="DU97" s="87" t="n">
        <f aca="false">IF(AND($V97&gt;DT$6,$V97&lt;=DU$6),+$U97,0)</f>
        <v>0</v>
      </c>
      <c r="DV97" s="87" t="n">
        <f aca="false">IF(AND($V97&gt;DU$6,$V97&lt;=DV$6),+$U97,0)</f>
        <v>0</v>
      </c>
      <c r="DW97" s="87" t="n">
        <f aca="false">IF(AND($V97&gt;DV$6,$V97&lt;=DW$6),+$U97,0)</f>
        <v>0</v>
      </c>
      <c r="DX97" s="87" t="n">
        <f aca="false">IF(AND($V97&gt;DW$6,$V97&lt;=DX$6),+$U97,0)</f>
        <v>0</v>
      </c>
      <c r="DY97" s="87" t="n">
        <f aca="false">IF(AND($V97&gt;DX$6,$V97&lt;=DY$6),+$U97,0)</f>
        <v>0</v>
      </c>
      <c r="DZ97" s="87" t="n">
        <f aca="false">IF(AND($V97&gt;DY$6,$V97&lt;=DZ$6),+$U97,0)</f>
        <v>0</v>
      </c>
      <c r="EA97" s="87" t="n">
        <f aca="false">IF(AND($V97&gt;DZ$6,$V97&lt;=EA$6),+$U97,0)</f>
        <v>0</v>
      </c>
      <c r="EB97" s="87" t="n">
        <f aca="false">IF(AND($V97&gt;EA$6,$V97&lt;=EB$6),+$U97,0)</f>
        <v>0</v>
      </c>
      <c r="EC97" s="87" t="n">
        <f aca="false">IF(AND($V97&gt;EB$6,$V97&lt;=EC$6),+$U97,0)</f>
        <v>0</v>
      </c>
      <c r="ED97" s="87" t="n">
        <f aca="false">IF(AND($V97&gt;EC$6,$V97&lt;=ED$6),+$U97,0)</f>
        <v>0</v>
      </c>
      <c r="EE97" s="87" t="n">
        <f aca="false">IF(AND($V97&gt;ED$6,$V97&lt;=EE$6),+$U97,0)</f>
        <v>0</v>
      </c>
      <c r="EF97" s="87" t="n">
        <f aca="false">IF(AND($V97&gt;EE$6,$V97&lt;=EF$6),+$U97,0)</f>
        <v>0</v>
      </c>
      <c r="EG97" s="87" t="n">
        <f aca="false">IF(AND($V97&gt;EF$6,$V97&lt;=EG$6),+$U97,0)</f>
        <v>0</v>
      </c>
      <c r="EH97" s="87" t="n">
        <f aca="false">IF(AND($V97&gt;EG$6,$V97&lt;=EH$6),+$U97,0)</f>
        <v>0</v>
      </c>
      <c r="EI97" s="87" t="n">
        <f aca="false">IF(AND($V97&gt;EH$6,$V97&lt;=EI$6),+$U97,0)</f>
        <v>0</v>
      </c>
      <c r="EJ97" s="87" t="n">
        <f aca="false">IF(AND($V97&gt;EI$6,$V97&lt;=EJ$6),+$U97,0)</f>
        <v>0</v>
      </c>
      <c r="EK97" s="87" t="n">
        <f aca="false">IF(AND($V97&gt;EJ$6,$V97&lt;=EK$6),+$U97,0)</f>
        <v>0</v>
      </c>
      <c r="EL97" s="87" t="n">
        <f aca="false">IF(AND($V97&gt;EK$6,$V97&lt;=EL$6),+$U97,0)</f>
        <v>0</v>
      </c>
      <c r="EM97" s="87" t="n">
        <f aca="false">IF(AND($V97&gt;EL$6,$V97&lt;=EN$6),+$U97,0)</f>
        <v>0</v>
      </c>
      <c r="EO97" s="65" t="n">
        <f aca="false">SUM($AI97:$EN97)</f>
        <v>2.90198518595905</v>
      </c>
      <c r="EP97" s="65" t="n">
        <f aca="false">+EO97-U97</f>
        <v>0</v>
      </c>
    </row>
    <row r="98" customFormat="false" ht="12.75" hidden="false" customHeight="false" outlineLevel="0" collapsed="false">
      <c r="A98" s="205" t="n">
        <v>5</v>
      </c>
      <c r="B98" s="97" t="s">
        <v>260</v>
      </c>
      <c r="C98" s="97" t="s">
        <v>256</v>
      </c>
      <c r="D98" s="186" t="s">
        <v>280</v>
      </c>
      <c r="E98" s="37" t="s">
        <v>548</v>
      </c>
      <c r="F98" s="99" t="n">
        <v>37134</v>
      </c>
      <c r="G98" s="37"/>
      <c r="H98" s="37"/>
      <c r="I98" s="100" t="s">
        <v>145</v>
      </c>
      <c r="J98" s="37" t="s">
        <v>565</v>
      </c>
      <c r="M98" s="39" t="s">
        <v>495</v>
      </c>
      <c r="O98" s="35"/>
      <c r="P98" s="127"/>
      <c r="Q98" s="127"/>
      <c r="R98" s="127"/>
      <c r="S98" s="206" t="n">
        <v>111.730555</v>
      </c>
      <c r="T98" s="127" t="s">
        <v>411</v>
      </c>
      <c r="U98" s="55" t="n">
        <f aca="false">IF($T98="USD",+$S98,VLOOKUP($T98,$T$1:$U$5,2)*$S98)</f>
        <v>2.33452893857083</v>
      </c>
      <c r="V98" s="108" t="n">
        <v>39447</v>
      </c>
      <c r="Z98" s="207" t="n">
        <v>35674</v>
      </c>
      <c r="AA98" s="224" t="n">
        <v>0.165</v>
      </c>
      <c r="AB98" s="174"/>
      <c r="AC98" s="209"/>
      <c r="AD98" s="211" t="n">
        <v>0.08</v>
      </c>
      <c r="AE98" s="211"/>
      <c r="AI98" s="87" t="n">
        <f aca="false">IF($V98&gt;AH$6,IF($V98&lt;=AI$6,$U98,0),0)</f>
        <v>0</v>
      </c>
      <c r="AJ98" s="87" t="n">
        <f aca="false">IF(AND($V98&gt;AI$6,$V98&lt;=AJ$6),+$U98,0)</f>
        <v>0</v>
      </c>
      <c r="AK98" s="87" t="n">
        <f aca="false">IF(AND($V98&gt;AJ$6,$V98&lt;=AK$6),+$U98,0)</f>
        <v>0</v>
      </c>
      <c r="AL98" s="87" t="n">
        <f aca="false">IF(AND($V98&gt;AK$6,$V98&lt;=AL$6),+$U98,0)</f>
        <v>0</v>
      </c>
      <c r="AM98" s="87" t="n">
        <f aca="false">IF(AND($V98&gt;AL$6,$V98&lt;=AM$6),+$U98,0)</f>
        <v>0</v>
      </c>
      <c r="AN98" s="87" t="n">
        <f aca="false">IF(AND($V98&gt;AM$6,$V98&lt;=AN$6),+$U98,0)</f>
        <v>0</v>
      </c>
      <c r="AO98" s="87" t="n">
        <f aca="false">IF(AND($V98&gt;AN$6,$V98&lt;=AO$6),+$U98,0)</f>
        <v>0</v>
      </c>
      <c r="AP98" s="87" t="n">
        <f aca="false">IF(AND($V98&gt;AO$6,$V98&lt;=AP$6),+$U98,0)</f>
        <v>0</v>
      </c>
      <c r="AQ98" s="87" t="n">
        <f aca="false">IF(AND($V98&gt;AP$6,$V98&lt;=AQ$6),+$U98,0)</f>
        <v>0</v>
      </c>
      <c r="AR98" s="87" t="n">
        <f aca="false">IF(AND($V98&gt;AQ$6,$V98&lt;=AR$6),+$U98,0)</f>
        <v>0</v>
      </c>
      <c r="AS98" s="87" t="n">
        <f aca="false">IF(AND($V98&gt;AR$6,$V98&lt;=AS$6),+$U98,0)</f>
        <v>0</v>
      </c>
      <c r="AT98" s="87" t="n">
        <f aca="false">IF(AND($V98&gt;AS$6,$V98&lt;=AT$6),+$U98,0)</f>
        <v>0</v>
      </c>
      <c r="AU98" s="87" t="n">
        <f aca="false">IF(AND($V98&gt;AT$6,$V98&lt;=AU$6),+$U98,0)</f>
        <v>0</v>
      </c>
      <c r="AV98" s="87" t="n">
        <f aca="false">IF(AND($V98&gt;AU$6,$V98&lt;=AV$6),+$U98,0)</f>
        <v>0</v>
      </c>
      <c r="AW98" s="87" t="n">
        <f aca="false">IF(AND($V98&gt;AV$6,$V98&lt;=AW$6),+$U98,0)</f>
        <v>0</v>
      </c>
      <c r="AX98" s="87" t="n">
        <f aca="false">IF(AND($V98&gt;AW$6,$V98&lt;=AX$6),+$U98,0)</f>
        <v>0</v>
      </c>
      <c r="AY98" s="87" t="n">
        <f aca="false">IF(AND($V98&gt;AX$6,$V98&lt;=AY$6),+$U98,0)</f>
        <v>0</v>
      </c>
      <c r="AZ98" s="87" t="n">
        <f aca="false">IF(AND($V98&gt;AY$6,$V98&lt;=AZ$6),+$U98,0)</f>
        <v>0</v>
      </c>
      <c r="BA98" s="87" t="n">
        <f aca="false">IF(AND($V98&gt;AZ$6,$V98&lt;=BA$6),+$U98,0)</f>
        <v>0</v>
      </c>
      <c r="BB98" s="87" t="n">
        <f aca="false">IF(AND($V98&gt;BA$6,$V98&lt;=BB$6),+$U98,0)</f>
        <v>0</v>
      </c>
      <c r="BC98" s="87" t="n">
        <f aca="false">IF(AND($V98&gt;BB$6,$V98&lt;=BC$6),+$U98,0)</f>
        <v>0</v>
      </c>
      <c r="BD98" s="87" t="n">
        <f aca="false">IF(AND($V98&gt;BC$6,$V98&lt;=BD$6),+$U98,0)</f>
        <v>0</v>
      </c>
      <c r="BE98" s="87" t="n">
        <f aca="false">IF(AND($V98&gt;BD$6,$V98&lt;=BE$6),+$U98,0)</f>
        <v>0</v>
      </c>
      <c r="BF98" s="87" t="n">
        <f aca="false">IF(AND($V98&gt;BE$6,$V98&lt;=BF$6),+$U98,0)</f>
        <v>0</v>
      </c>
      <c r="BG98" s="87" t="n">
        <f aca="false">IF(AND($V98&gt;BF$6,$V98&lt;=BG$6),+$U98,0)</f>
        <v>2.33452893857083</v>
      </c>
      <c r="BH98" s="87" t="n">
        <f aca="false">IF(AND($V98&gt;BG$6,$V98&lt;=BH$6),+$U98,0)</f>
        <v>0</v>
      </c>
      <c r="BI98" s="87" t="n">
        <f aca="false">IF(AND($V98&gt;BH$6,$V98&lt;=BI$6),+$U98,0)</f>
        <v>0</v>
      </c>
      <c r="BJ98" s="87" t="n">
        <f aca="false">IF(AND($V98&gt;BI$6,$V98&lt;=BJ$6),+$U98,0)</f>
        <v>0</v>
      </c>
      <c r="BK98" s="87" t="n">
        <f aca="false">IF(AND($V98&gt;BJ$6,$V98&lt;=BK$6),+$U98,0)</f>
        <v>0</v>
      </c>
      <c r="BL98" s="87" t="n">
        <f aca="false">IF(AND($V98&gt;BK$6,$V98&lt;=BL$6),+$U98,0)</f>
        <v>0</v>
      </c>
      <c r="BM98" s="87" t="n">
        <f aca="false">IF(AND($V98&gt;BL$6,$V98&lt;=BM$6),+$U98,0)</f>
        <v>0</v>
      </c>
      <c r="BN98" s="87" t="n">
        <f aca="false">IF(AND($V98&gt;BM$6,$V98&lt;=BN$6),+$U98,0)</f>
        <v>0</v>
      </c>
      <c r="BO98" s="87" t="n">
        <f aca="false">IF(AND($V98&gt;BN$6,$V98&lt;=BO$6),+$U98,0)</f>
        <v>0</v>
      </c>
      <c r="BP98" s="87" t="n">
        <f aca="false">IF(AND($V98&gt;BO$6,$V98&lt;=BP$6),+$U98,0)</f>
        <v>0</v>
      </c>
      <c r="BQ98" s="87" t="n">
        <f aca="false">IF(AND($V98&gt;BP$6,$V98&lt;=BQ$6),+$U98,0)</f>
        <v>0</v>
      </c>
      <c r="BR98" s="87" t="n">
        <f aca="false">IF(AND($V98&gt;BQ$6,$V98&lt;=BR$6),+$U98,0)</f>
        <v>0</v>
      </c>
      <c r="BS98" s="87" t="n">
        <f aca="false">IF(AND($V98&gt;BR$6,$V98&lt;=BS$6),+$U98,0)</f>
        <v>0</v>
      </c>
      <c r="BT98" s="87" t="n">
        <f aca="false">IF(AND($V98&gt;BS$6,$V98&lt;=BT$6),+$U98,0)</f>
        <v>0</v>
      </c>
      <c r="BU98" s="87" t="n">
        <f aca="false">IF(AND($V98&gt;BT$6,$V98&lt;=BU$6),+$U98,0)</f>
        <v>0</v>
      </c>
      <c r="BV98" s="87" t="n">
        <f aca="false">IF(AND($V98&gt;BU$6,$V98&lt;=BV$6),+$U98,0)</f>
        <v>0</v>
      </c>
      <c r="BW98" s="87" t="n">
        <f aca="false">IF(AND($V98&gt;BV$6,$V98&lt;=BW$6),+$U98,0)</f>
        <v>0</v>
      </c>
      <c r="BX98" s="87" t="n">
        <f aca="false">IF(AND($V98&gt;BW$6,$V98&lt;=BX$6),+$U98,0)</f>
        <v>0</v>
      </c>
      <c r="BY98" s="87" t="n">
        <f aca="false">IF(AND($V98&gt;BX$6,$V98&lt;=BY$6),+$U98,0)</f>
        <v>0</v>
      </c>
      <c r="BZ98" s="87" t="n">
        <f aca="false">IF(AND($V98&gt;BY$6,$V98&lt;=BZ$6),+$U98,0)</f>
        <v>0</v>
      </c>
      <c r="CA98" s="87" t="n">
        <f aca="false">IF(AND($V98&gt;BZ$6,$V98&lt;=CA$6),+$U98,0)</f>
        <v>0</v>
      </c>
      <c r="CB98" s="87" t="n">
        <f aca="false">IF(AND($V98&gt;CA$6,$V98&lt;=CB$6),+$U98,0)</f>
        <v>0</v>
      </c>
      <c r="CC98" s="87" t="n">
        <f aca="false">IF(AND($V98&gt;CB$6,$V98&lt;=CC$6),+$U98,0)</f>
        <v>0</v>
      </c>
      <c r="CD98" s="87" t="n">
        <f aca="false">IF(AND($V98&gt;CC$6,$V98&lt;=CD$6),+$U98,0)</f>
        <v>0</v>
      </c>
      <c r="CE98" s="87" t="n">
        <f aca="false">IF(AND($V98&gt;CD$6,$V98&lt;=CE$6),+$U98,0)</f>
        <v>0</v>
      </c>
      <c r="CF98" s="87" t="n">
        <f aca="false">IF(AND($V98&gt;CE$6,$V98&lt;=CF$6),+$U98,0)</f>
        <v>0</v>
      </c>
      <c r="CG98" s="87" t="n">
        <f aca="false">IF(AND($V98&gt;CF$6,$V98&lt;=CG$6),+$U98,0)</f>
        <v>0</v>
      </c>
      <c r="CH98" s="87" t="n">
        <f aca="false">IF(AND($V98&gt;CG$6,$V98&lt;=CH$6),+$U98,0)</f>
        <v>0</v>
      </c>
      <c r="CI98" s="87" t="n">
        <f aca="false">IF(AND($V98&gt;CH$6,$V98&lt;=CI$6),+$U98,0)</f>
        <v>0</v>
      </c>
      <c r="CJ98" s="87" t="n">
        <f aca="false">IF(AND($V98&gt;CI$6,$V98&lt;=CJ$6),+$U98,0)</f>
        <v>0</v>
      </c>
      <c r="CK98" s="87" t="n">
        <f aca="false">IF(AND($V98&gt;CJ$6,$V98&lt;=CK$6),+$U98,0)</f>
        <v>0</v>
      </c>
      <c r="CL98" s="87" t="n">
        <f aca="false">IF(AND($V98&gt;CK$6,$V98&lt;=CL$6),+$U98,0)</f>
        <v>0</v>
      </c>
      <c r="CM98" s="87" t="n">
        <f aca="false">IF(AND($V98&gt;CL$6,$V98&lt;=CM$6),+$U98,0)</f>
        <v>0</v>
      </c>
      <c r="CN98" s="87" t="n">
        <f aca="false">IF(AND($V98&gt;CM$6,$V98&lt;=CN$6),+$U98,0)</f>
        <v>0</v>
      </c>
      <c r="CO98" s="87" t="n">
        <f aca="false">IF(AND($V98&gt;CN$6,$V98&lt;=CO$6),+$U98,0)</f>
        <v>0</v>
      </c>
      <c r="CP98" s="87" t="n">
        <f aca="false">IF(AND($V98&gt;CO$6,$V98&lt;=CP$6),+$U98,0)</f>
        <v>0</v>
      </c>
      <c r="CQ98" s="87" t="n">
        <f aca="false">IF(AND($V98&gt;CP$6,$V98&lt;=CQ$6),+$U98,0)</f>
        <v>0</v>
      </c>
      <c r="CR98" s="87" t="n">
        <f aca="false">IF(AND($V98&gt;CQ$6,$V98&lt;=CR$6),+$U98,0)</f>
        <v>0</v>
      </c>
      <c r="CS98" s="87" t="n">
        <f aca="false">IF(AND($V98&gt;CR$6,$V98&lt;=CS$6),+$U98,0)</f>
        <v>0</v>
      </c>
      <c r="CT98" s="87" t="n">
        <f aca="false">IF(AND($V98&gt;CS$6,$V98&lt;=CT$6),+$U98,0)</f>
        <v>0</v>
      </c>
      <c r="CU98" s="87" t="n">
        <f aca="false">IF(AND($V98&gt;CT$6,$V98&lt;=CU$6),+$U98,0)</f>
        <v>0</v>
      </c>
      <c r="CV98" s="87" t="n">
        <f aca="false">IF(AND($V98&gt;CU$6,$V98&lt;=CV$6),+$U98,0)</f>
        <v>0</v>
      </c>
      <c r="CW98" s="87" t="n">
        <f aca="false">IF(AND($V98&gt;CV$6,$V98&lt;=CW$6),+$U98,0)</f>
        <v>0</v>
      </c>
      <c r="CX98" s="87" t="n">
        <f aca="false">IF(AND($V98&gt;CW$6,$V98&lt;=CX$6),+$U98,0)</f>
        <v>0</v>
      </c>
      <c r="CY98" s="87" t="n">
        <f aca="false">IF(AND($V98&gt;CX$6,$V98&lt;=CY$6),+$U98,0)</f>
        <v>0</v>
      </c>
      <c r="CZ98" s="87" t="n">
        <f aca="false">IF(AND($V98&gt;CY$6,$V98&lt;=CZ$6),+$U98,0)</f>
        <v>0</v>
      </c>
      <c r="DA98" s="87" t="n">
        <f aca="false">IF(AND($V98&gt;CZ$6,$V98&lt;=DA$6),+$U98,0)</f>
        <v>0</v>
      </c>
      <c r="DB98" s="87" t="n">
        <f aca="false">IF(AND($V98&gt;DA$6,$V98&lt;=DB$6),+$U98,0)</f>
        <v>0</v>
      </c>
      <c r="DC98" s="87" t="n">
        <f aca="false">IF(AND($V98&gt;DB$6,$V98&lt;=DC$6),+$U98,0)</f>
        <v>0</v>
      </c>
      <c r="DD98" s="87" t="n">
        <f aca="false">IF(AND($V98&gt;DC$6,$V98&lt;=DD$6),+$U98,0)</f>
        <v>0</v>
      </c>
      <c r="DE98" s="87" t="n">
        <f aca="false">IF(AND($V98&gt;DD$6,$V98&lt;=DE$6),+$U98,0)</f>
        <v>0</v>
      </c>
      <c r="DF98" s="87" t="n">
        <f aca="false">IF(AND($V98&gt;DE$6,$V98&lt;=DF$6),+$U98,0)</f>
        <v>0</v>
      </c>
      <c r="DG98" s="87" t="n">
        <f aca="false">IF(AND($V98&gt;DF$6,$V98&lt;=DG$6),+$U98,0)</f>
        <v>0</v>
      </c>
      <c r="DH98" s="87" t="n">
        <f aca="false">IF(AND($V98&gt;DG$6,$V98&lt;=DH$6),+$U98,0)</f>
        <v>0</v>
      </c>
      <c r="DI98" s="87" t="n">
        <f aca="false">IF(AND($V98&gt;DH$6,$V98&lt;=DI$6),+$U98,0)</f>
        <v>0</v>
      </c>
      <c r="DJ98" s="87" t="n">
        <f aca="false">IF(AND($V98&gt;DI$6,$V98&lt;=DJ$6),+$U98,0)</f>
        <v>0</v>
      </c>
      <c r="DK98" s="87" t="n">
        <f aca="false">IF(AND($V98&gt;DJ$6,$V98&lt;=DK$6),+$U98,0)</f>
        <v>0</v>
      </c>
      <c r="DL98" s="87" t="n">
        <f aca="false">IF(AND($V98&gt;DK$6,$V98&lt;=DL$6),+$U98,0)</f>
        <v>0</v>
      </c>
      <c r="DM98" s="87" t="n">
        <f aca="false">IF(AND($V98&gt;DL$6,$V98&lt;=DM$6),+$U98,0)</f>
        <v>0</v>
      </c>
      <c r="DN98" s="87" t="n">
        <f aca="false">IF(AND($V98&gt;DM$6,$V98&lt;=DN$6),+$U98,0)</f>
        <v>0</v>
      </c>
      <c r="DO98" s="87" t="n">
        <f aca="false">IF(AND($V98&gt;DN$6,$V98&lt;=DO$6),+$U98,0)</f>
        <v>0</v>
      </c>
      <c r="DP98" s="87" t="n">
        <f aca="false">IF(AND($V98&gt;DO$6,$V98&lt;=DP$6),+$U98,0)</f>
        <v>0</v>
      </c>
      <c r="DQ98" s="87" t="n">
        <f aca="false">IF(AND($V98&gt;DP$6,$V98&lt;=DQ$6),+$U98,0)</f>
        <v>0</v>
      </c>
      <c r="DR98" s="87" t="n">
        <f aca="false">IF(AND($V98&gt;DQ$6,$V98&lt;=DR$6),+$U98,0)</f>
        <v>0</v>
      </c>
      <c r="DS98" s="87" t="n">
        <f aca="false">IF(AND($V98&gt;DR$6,$V98&lt;=DS$6),+$U98,0)</f>
        <v>0</v>
      </c>
      <c r="DT98" s="87" t="n">
        <f aca="false">IF(AND($V98&gt;DS$6,$V98&lt;=DT$6),+$U98,0)</f>
        <v>0</v>
      </c>
      <c r="DU98" s="87" t="n">
        <f aca="false">IF(AND($V98&gt;DT$6,$V98&lt;=DU$6),+$U98,0)</f>
        <v>0</v>
      </c>
      <c r="DV98" s="87" t="n">
        <f aca="false">IF(AND($V98&gt;DU$6,$V98&lt;=DV$6),+$U98,0)</f>
        <v>0</v>
      </c>
      <c r="DW98" s="87" t="n">
        <f aca="false">IF(AND($V98&gt;DV$6,$V98&lt;=DW$6),+$U98,0)</f>
        <v>0</v>
      </c>
      <c r="DX98" s="87" t="n">
        <f aca="false">IF(AND($V98&gt;DW$6,$V98&lt;=DX$6),+$U98,0)</f>
        <v>0</v>
      </c>
      <c r="DY98" s="87" t="n">
        <f aca="false">IF(AND($V98&gt;DX$6,$V98&lt;=DY$6),+$U98,0)</f>
        <v>0</v>
      </c>
      <c r="DZ98" s="87" t="n">
        <f aca="false">IF(AND($V98&gt;DY$6,$V98&lt;=DZ$6),+$U98,0)</f>
        <v>0</v>
      </c>
      <c r="EA98" s="87" t="n">
        <f aca="false">IF(AND($V98&gt;DZ$6,$V98&lt;=EA$6),+$U98,0)</f>
        <v>0</v>
      </c>
      <c r="EB98" s="87" t="n">
        <f aca="false">IF(AND($V98&gt;EA$6,$V98&lt;=EB$6),+$U98,0)</f>
        <v>0</v>
      </c>
      <c r="EC98" s="87" t="n">
        <f aca="false">IF(AND($V98&gt;EB$6,$V98&lt;=EC$6),+$U98,0)</f>
        <v>0</v>
      </c>
      <c r="ED98" s="87" t="n">
        <f aca="false">IF(AND($V98&gt;EC$6,$V98&lt;=ED$6),+$U98,0)</f>
        <v>0</v>
      </c>
      <c r="EE98" s="87" t="n">
        <f aca="false">IF(AND($V98&gt;ED$6,$V98&lt;=EE$6),+$U98,0)</f>
        <v>0</v>
      </c>
      <c r="EF98" s="87" t="n">
        <f aca="false">IF(AND($V98&gt;EE$6,$V98&lt;=EF$6),+$U98,0)</f>
        <v>0</v>
      </c>
      <c r="EG98" s="87" t="n">
        <f aca="false">IF(AND($V98&gt;EF$6,$V98&lt;=EG$6),+$U98,0)</f>
        <v>0</v>
      </c>
      <c r="EH98" s="87" t="n">
        <f aca="false">IF(AND($V98&gt;EG$6,$V98&lt;=EH$6),+$U98,0)</f>
        <v>0</v>
      </c>
      <c r="EI98" s="87" t="n">
        <f aca="false">IF(AND($V98&gt;EH$6,$V98&lt;=EI$6),+$U98,0)</f>
        <v>0</v>
      </c>
      <c r="EJ98" s="87" t="n">
        <f aca="false">IF(AND($V98&gt;EI$6,$V98&lt;=EJ$6),+$U98,0)</f>
        <v>0</v>
      </c>
      <c r="EK98" s="87" t="n">
        <f aca="false">IF(AND($V98&gt;EJ$6,$V98&lt;=EK$6),+$U98,0)</f>
        <v>0</v>
      </c>
      <c r="EL98" s="87" t="n">
        <f aca="false">IF(AND($V98&gt;EK$6,$V98&lt;=EL$6),+$U98,0)</f>
        <v>0</v>
      </c>
      <c r="EM98" s="87" t="n">
        <f aca="false">IF(AND($V98&gt;EL$6,$V98&lt;=EN$6),+$U98,0)</f>
        <v>0</v>
      </c>
      <c r="EO98" s="65" t="n">
        <f aca="false">SUM($AI98:$EN98)</f>
        <v>2.33452893857083</v>
      </c>
      <c r="EP98" s="65" t="n">
        <f aca="false">+EO98-U98</f>
        <v>0</v>
      </c>
    </row>
    <row r="99" customFormat="false" ht="12.75" hidden="false" customHeight="false" outlineLevel="0" collapsed="false">
      <c r="A99" s="205" t="n">
        <v>5</v>
      </c>
      <c r="B99" s="97" t="s">
        <v>260</v>
      </c>
      <c r="C99" s="97" t="s">
        <v>256</v>
      </c>
      <c r="D99" s="186" t="s">
        <v>280</v>
      </c>
      <c r="E99" s="37" t="s">
        <v>548</v>
      </c>
      <c r="F99" s="99" t="n">
        <v>37134</v>
      </c>
      <c r="G99" s="37"/>
      <c r="H99" s="37"/>
      <c r="I99" s="100" t="s">
        <v>145</v>
      </c>
      <c r="J99" s="37" t="s">
        <v>566</v>
      </c>
      <c r="M99" s="39" t="s">
        <v>495</v>
      </c>
      <c r="O99" s="35"/>
      <c r="P99" s="127"/>
      <c r="Q99" s="127"/>
      <c r="R99" s="127"/>
      <c r="S99" s="206" t="n">
        <v>203.027354</v>
      </c>
      <c r="T99" s="127" t="s">
        <v>288</v>
      </c>
      <c r="U99" s="55" t="n">
        <f aca="false">IF($T99="USD",+$S99,VLOOKUP($T99,$T$1:$U$5,2)*$S99)</f>
        <v>203.027354</v>
      </c>
      <c r="V99" s="108" t="n">
        <v>39156</v>
      </c>
      <c r="Z99" s="207" t="n">
        <v>35674</v>
      </c>
      <c r="AA99" s="224" t="n">
        <v>0.0595</v>
      </c>
      <c r="AB99" s="174"/>
      <c r="AC99" s="209"/>
      <c r="AD99" s="211" t="n">
        <v>0.08</v>
      </c>
      <c r="AE99" s="211"/>
      <c r="AI99" s="87" t="n">
        <f aca="false">IF($V99&gt;AH$6,IF($V99&lt;=AI$6,$U99,0),0)</f>
        <v>0</v>
      </c>
      <c r="AJ99" s="87" t="n">
        <f aca="false">IF(AND($V99&gt;AI$6,$V99&lt;=AJ$6),+$U99,0)</f>
        <v>0</v>
      </c>
      <c r="AK99" s="87" t="n">
        <f aca="false">IF(AND($V99&gt;AJ$6,$V99&lt;=AK$6),+$U99,0)</f>
        <v>0</v>
      </c>
      <c r="AL99" s="87" t="n">
        <f aca="false">IF(AND($V99&gt;AK$6,$V99&lt;=AL$6),+$U99,0)</f>
        <v>0</v>
      </c>
      <c r="AM99" s="87" t="n">
        <f aca="false">IF(AND($V99&gt;AL$6,$V99&lt;=AM$6),+$U99,0)</f>
        <v>0</v>
      </c>
      <c r="AN99" s="87" t="n">
        <f aca="false">IF(AND($V99&gt;AM$6,$V99&lt;=AN$6),+$U99,0)</f>
        <v>0</v>
      </c>
      <c r="AO99" s="87" t="n">
        <f aca="false">IF(AND($V99&gt;AN$6,$V99&lt;=AO$6),+$U99,0)</f>
        <v>0</v>
      </c>
      <c r="AP99" s="87" t="n">
        <f aca="false">IF(AND($V99&gt;AO$6,$V99&lt;=AP$6),+$U99,0)</f>
        <v>0</v>
      </c>
      <c r="AQ99" s="87" t="n">
        <f aca="false">IF(AND($V99&gt;AP$6,$V99&lt;=AQ$6),+$U99,0)</f>
        <v>0</v>
      </c>
      <c r="AR99" s="87" t="n">
        <f aca="false">IF(AND($V99&gt;AQ$6,$V99&lt;=AR$6),+$U99,0)</f>
        <v>0</v>
      </c>
      <c r="AS99" s="87" t="n">
        <f aca="false">IF(AND($V99&gt;AR$6,$V99&lt;=AS$6),+$U99,0)</f>
        <v>0</v>
      </c>
      <c r="AT99" s="87" t="n">
        <f aca="false">IF(AND($V99&gt;AS$6,$V99&lt;=AT$6),+$U99,0)</f>
        <v>0</v>
      </c>
      <c r="AU99" s="87" t="n">
        <f aca="false">IF(AND($V99&gt;AT$6,$V99&lt;=AU$6),+$U99,0)</f>
        <v>0</v>
      </c>
      <c r="AV99" s="87" t="n">
        <f aca="false">IF(AND($V99&gt;AU$6,$V99&lt;=AV$6),+$U99,0)</f>
        <v>0</v>
      </c>
      <c r="AW99" s="87" t="n">
        <f aca="false">IF(AND($V99&gt;AV$6,$V99&lt;=AW$6),+$U99,0)</f>
        <v>0</v>
      </c>
      <c r="AX99" s="87" t="n">
        <f aca="false">IF(AND($V99&gt;AW$6,$V99&lt;=AX$6),+$U99,0)</f>
        <v>0</v>
      </c>
      <c r="AY99" s="87" t="n">
        <f aca="false">IF(AND($V99&gt;AX$6,$V99&lt;=AY$6),+$U99,0)</f>
        <v>0</v>
      </c>
      <c r="AZ99" s="87" t="n">
        <f aca="false">IF(AND($V99&gt;AY$6,$V99&lt;=AZ$6),+$U99,0)</f>
        <v>0</v>
      </c>
      <c r="BA99" s="87" t="n">
        <f aca="false">IF(AND($V99&gt;AZ$6,$V99&lt;=BA$6),+$U99,0)</f>
        <v>0</v>
      </c>
      <c r="BB99" s="87" t="n">
        <f aca="false">IF(AND($V99&gt;BA$6,$V99&lt;=BB$6),+$U99,0)</f>
        <v>0</v>
      </c>
      <c r="BC99" s="87" t="n">
        <f aca="false">IF(AND($V99&gt;BB$6,$V99&lt;=BC$6),+$U99,0)</f>
        <v>0</v>
      </c>
      <c r="BD99" s="87" t="n">
        <f aca="false">IF(AND($V99&gt;BC$6,$V99&lt;=BD$6),+$U99,0)</f>
        <v>203.027354</v>
      </c>
      <c r="BE99" s="87" t="n">
        <f aca="false">IF(AND($V99&gt;BD$6,$V99&lt;=BE$6),+$U99,0)</f>
        <v>0</v>
      </c>
      <c r="BF99" s="87" t="n">
        <f aca="false">IF(AND($V99&gt;BE$6,$V99&lt;=BF$6),+$U99,0)</f>
        <v>0</v>
      </c>
      <c r="BG99" s="87" t="n">
        <f aca="false">IF(AND($V99&gt;BF$6,$V99&lt;=BG$6),+$U99,0)</f>
        <v>0</v>
      </c>
      <c r="BH99" s="87" t="n">
        <f aca="false">IF(AND($V99&gt;BG$6,$V99&lt;=BH$6),+$U99,0)</f>
        <v>0</v>
      </c>
      <c r="BI99" s="87" t="n">
        <f aca="false">IF(AND($V99&gt;BH$6,$V99&lt;=BI$6),+$U99,0)</f>
        <v>0</v>
      </c>
      <c r="BJ99" s="87" t="n">
        <f aca="false">IF(AND($V99&gt;BI$6,$V99&lt;=BJ$6),+$U99,0)</f>
        <v>0</v>
      </c>
      <c r="BK99" s="87" t="n">
        <f aca="false">IF(AND($V99&gt;BJ$6,$V99&lt;=BK$6),+$U99,0)</f>
        <v>0</v>
      </c>
      <c r="BL99" s="87" t="n">
        <f aca="false">IF(AND($V99&gt;BK$6,$V99&lt;=BL$6),+$U99,0)</f>
        <v>0</v>
      </c>
      <c r="BM99" s="87" t="n">
        <f aca="false">IF(AND($V99&gt;BL$6,$V99&lt;=BM$6),+$U99,0)</f>
        <v>0</v>
      </c>
      <c r="BN99" s="87" t="n">
        <f aca="false">IF(AND($V99&gt;BM$6,$V99&lt;=BN$6),+$U99,0)</f>
        <v>0</v>
      </c>
      <c r="BO99" s="87" t="n">
        <f aca="false">IF(AND($V99&gt;BN$6,$V99&lt;=BO$6),+$U99,0)</f>
        <v>0</v>
      </c>
      <c r="BP99" s="87" t="n">
        <f aca="false">IF(AND($V99&gt;BO$6,$V99&lt;=BP$6),+$U99,0)</f>
        <v>0</v>
      </c>
      <c r="BQ99" s="87" t="n">
        <f aca="false">IF(AND($V99&gt;BP$6,$V99&lt;=BQ$6),+$U99,0)</f>
        <v>0</v>
      </c>
      <c r="BR99" s="87" t="n">
        <f aca="false">IF(AND($V99&gt;BQ$6,$V99&lt;=BR$6),+$U99,0)</f>
        <v>0</v>
      </c>
      <c r="BS99" s="87" t="n">
        <f aca="false">IF(AND($V99&gt;BR$6,$V99&lt;=BS$6),+$U99,0)</f>
        <v>0</v>
      </c>
      <c r="BT99" s="87" t="n">
        <f aca="false">IF(AND($V99&gt;BS$6,$V99&lt;=BT$6),+$U99,0)</f>
        <v>0</v>
      </c>
      <c r="BU99" s="87" t="n">
        <f aca="false">IF(AND($V99&gt;BT$6,$V99&lt;=BU$6),+$U99,0)</f>
        <v>0</v>
      </c>
      <c r="BV99" s="87" t="n">
        <f aca="false">IF(AND($V99&gt;BU$6,$V99&lt;=BV$6),+$U99,0)</f>
        <v>0</v>
      </c>
      <c r="BW99" s="87" t="n">
        <f aca="false">IF(AND($V99&gt;BV$6,$V99&lt;=BW$6),+$U99,0)</f>
        <v>0</v>
      </c>
      <c r="BX99" s="87" t="n">
        <f aca="false">IF(AND($V99&gt;BW$6,$V99&lt;=BX$6),+$U99,0)</f>
        <v>0</v>
      </c>
      <c r="BY99" s="87" t="n">
        <f aca="false">IF(AND($V99&gt;BX$6,$V99&lt;=BY$6),+$U99,0)</f>
        <v>0</v>
      </c>
      <c r="BZ99" s="87" t="n">
        <f aca="false">IF(AND($V99&gt;BY$6,$V99&lt;=BZ$6),+$U99,0)</f>
        <v>0</v>
      </c>
      <c r="CA99" s="87" t="n">
        <f aca="false">IF(AND($V99&gt;BZ$6,$V99&lt;=CA$6),+$U99,0)</f>
        <v>0</v>
      </c>
      <c r="CB99" s="87" t="n">
        <f aca="false">IF(AND($V99&gt;CA$6,$V99&lt;=CB$6),+$U99,0)</f>
        <v>0</v>
      </c>
      <c r="CC99" s="87" t="n">
        <f aca="false">IF(AND($V99&gt;CB$6,$V99&lt;=CC$6),+$U99,0)</f>
        <v>0</v>
      </c>
      <c r="CD99" s="87" t="n">
        <f aca="false">IF(AND($V99&gt;CC$6,$V99&lt;=CD$6),+$U99,0)</f>
        <v>0</v>
      </c>
      <c r="CE99" s="87" t="n">
        <f aca="false">IF(AND($V99&gt;CD$6,$V99&lt;=CE$6),+$U99,0)</f>
        <v>0</v>
      </c>
      <c r="CF99" s="87" t="n">
        <f aca="false">IF(AND($V99&gt;CE$6,$V99&lt;=CF$6),+$U99,0)</f>
        <v>0</v>
      </c>
      <c r="CG99" s="87" t="n">
        <f aca="false">IF(AND($V99&gt;CF$6,$V99&lt;=CG$6),+$U99,0)</f>
        <v>0</v>
      </c>
      <c r="CH99" s="87" t="n">
        <f aca="false">IF(AND($V99&gt;CG$6,$V99&lt;=CH$6),+$U99,0)</f>
        <v>0</v>
      </c>
      <c r="CI99" s="87" t="n">
        <f aca="false">IF(AND($V99&gt;CH$6,$V99&lt;=CI$6),+$U99,0)</f>
        <v>0</v>
      </c>
      <c r="CJ99" s="87" t="n">
        <f aca="false">IF(AND($V99&gt;CI$6,$V99&lt;=CJ$6),+$U99,0)</f>
        <v>0</v>
      </c>
      <c r="CK99" s="87" t="n">
        <f aca="false">IF(AND($V99&gt;CJ$6,$V99&lt;=CK$6),+$U99,0)</f>
        <v>0</v>
      </c>
      <c r="CL99" s="87" t="n">
        <f aca="false">IF(AND($V99&gt;CK$6,$V99&lt;=CL$6),+$U99,0)</f>
        <v>0</v>
      </c>
      <c r="CM99" s="87" t="n">
        <f aca="false">IF(AND($V99&gt;CL$6,$V99&lt;=CM$6),+$U99,0)</f>
        <v>0</v>
      </c>
      <c r="CN99" s="87" t="n">
        <f aca="false">IF(AND($V99&gt;CM$6,$V99&lt;=CN$6),+$U99,0)</f>
        <v>0</v>
      </c>
      <c r="CO99" s="87" t="n">
        <f aca="false">IF(AND($V99&gt;CN$6,$V99&lt;=CO$6),+$U99,0)</f>
        <v>0</v>
      </c>
      <c r="CP99" s="87" t="n">
        <f aca="false">IF(AND($V99&gt;CO$6,$V99&lt;=CP$6),+$U99,0)</f>
        <v>0</v>
      </c>
      <c r="CQ99" s="87" t="n">
        <f aca="false">IF(AND($V99&gt;CP$6,$V99&lt;=CQ$6),+$U99,0)</f>
        <v>0</v>
      </c>
      <c r="CR99" s="87" t="n">
        <f aca="false">IF(AND($V99&gt;CQ$6,$V99&lt;=CR$6),+$U99,0)</f>
        <v>0</v>
      </c>
      <c r="CS99" s="87" t="n">
        <f aca="false">IF(AND($V99&gt;CR$6,$V99&lt;=CS$6),+$U99,0)</f>
        <v>0</v>
      </c>
      <c r="CT99" s="87" t="n">
        <f aca="false">IF(AND($V99&gt;CS$6,$V99&lt;=CT$6),+$U99,0)</f>
        <v>0</v>
      </c>
      <c r="CU99" s="87" t="n">
        <f aca="false">IF(AND($V99&gt;CT$6,$V99&lt;=CU$6),+$U99,0)</f>
        <v>0</v>
      </c>
      <c r="CV99" s="87" t="n">
        <f aca="false">IF(AND($V99&gt;CU$6,$V99&lt;=CV$6),+$U99,0)</f>
        <v>0</v>
      </c>
      <c r="CW99" s="87" t="n">
        <f aca="false">IF(AND($V99&gt;CV$6,$V99&lt;=CW$6),+$U99,0)</f>
        <v>0</v>
      </c>
      <c r="CX99" s="87" t="n">
        <f aca="false">IF(AND($V99&gt;CW$6,$V99&lt;=CX$6),+$U99,0)</f>
        <v>0</v>
      </c>
      <c r="CY99" s="87" t="n">
        <f aca="false">IF(AND($V99&gt;CX$6,$V99&lt;=CY$6),+$U99,0)</f>
        <v>0</v>
      </c>
      <c r="CZ99" s="87" t="n">
        <f aca="false">IF(AND($V99&gt;CY$6,$V99&lt;=CZ$6),+$U99,0)</f>
        <v>0</v>
      </c>
      <c r="DA99" s="87" t="n">
        <f aca="false">IF(AND($V99&gt;CZ$6,$V99&lt;=DA$6),+$U99,0)</f>
        <v>0</v>
      </c>
      <c r="DB99" s="87" t="n">
        <f aca="false">IF(AND($V99&gt;DA$6,$V99&lt;=DB$6),+$U99,0)</f>
        <v>0</v>
      </c>
      <c r="DC99" s="87" t="n">
        <f aca="false">IF(AND($V99&gt;DB$6,$V99&lt;=DC$6),+$U99,0)</f>
        <v>0</v>
      </c>
      <c r="DD99" s="87" t="n">
        <f aca="false">IF(AND($V99&gt;DC$6,$V99&lt;=DD$6),+$U99,0)</f>
        <v>0</v>
      </c>
      <c r="DE99" s="87" t="n">
        <f aca="false">IF(AND($V99&gt;DD$6,$V99&lt;=DE$6),+$U99,0)</f>
        <v>0</v>
      </c>
      <c r="DF99" s="87" t="n">
        <f aca="false">IF(AND($V99&gt;DE$6,$V99&lt;=DF$6),+$U99,0)</f>
        <v>0</v>
      </c>
      <c r="DG99" s="87" t="n">
        <f aca="false">IF(AND($V99&gt;DF$6,$V99&lt;=DG$6),+$U99,0)</f>
        <v>0</v>
      </c>
      <c r="DH99" s="87" t="n">
        <f aca="false">IF(AND($V99&gt;DG$6,$V99&lt;=DH$6),+$U99,0)</f>
        <v>0</v>
      </c>
      <c r="DI99" s="87" t="n">
        <f aca="false">IF(AND($V99&gt;DH$6,$V99&lt;=DI$6),+$U99,0)</f>
        <v>0</v>
      </c>
      <c r="DJ99" s="87" t="n">
        <f aca="false">IF(AND($V99&gt;DI$6,$V99&lt;=DJ$6),+$U99,0)</f>
        <v>0</v>
      </c>
      <c r="DK99" s="87" t="n">
        <f aca="false">IF(AND($V99&gt;DJ$6,$V99&lt;=DK$6),+$U99,0)</f>
        <v>0</v>
      </c>
      <c r="DL99" s="87" t="n">
        <f aca="false">IF(AND($V99&gt;DK$6,$V99&lt;=DL$6),+$U99,0)</f>
        <v>0</v>
      </c>
      <c r="DM99" s="87" t="n">
        <f aca="false">IF(AND($V99&gt;DL$6,$V99&lt;=DM$6),+$U99,0)</f>
        <v>0</v>
      </c>
      <c r="DN99" s="87" t="n">
        <f aca="false">IF(AND($V99&gt;DM$6,$V99&lt;=DN$6),+$U99,0)</f>
        <v>0</v>
      </c>
      <c r="DO99" s="87" t="n">
        <f aca="false">IF(AND($V99&gt;DN$6,$V99&lt;=DO$6),+$U99,0)</f>
        <v>0</v>
      </c>
      <c r="DP99" s="87" t="n">
        <f aca="false">IF(AND($V99&gt;DO$6,$V99&lt;=DP$6),+$U99,0)</f>
        <v>0</v>
      </c>
      <c r="DQ99" s="87" t="n">
        <f aca="false">IF(AND($V99&gt;DP$6,$V99&lt;=DQ$6),+$U99,0)</f>
        <v>0</v>
      </c>
      <c r="DR99" s="87" t="n">
        <f aca="false">IF(AND($V99&gt;DQ$6,$V99&lt;=DR$6),+$U99,0)</f>
        <v>0</v>
      </c>
      <c r="DS99" s="87" t="n">
        <f aca="false">IF(AND($V99&gt;DR$6,$V99&lt;=DS$6),+$U99,0)</f>
        <v>0</v>
      </c>
      <c r="DT99" s="87" t="n">
        <f aca="false">IF(AND($V99&gt;DS$6,$V99&lt;=DT$6),+$U99,0)</f>
        <v>0</v>
      </c>
      <c r="DU99" s="87" t="n">
        <f aca="false">IF(AND($V99&gt;DT$6,$V99&lt;=DU$6),+$U99,0)</f>
        <v>0</v>
      </c>
      <c r="DV99" s="87" t="n">
        <f aca="false">IF(AND($V99&gt;DU$6,$V99&lt;=DV$6),+$U99,0)</f>
        <v>0</v>
      </c>
      <c r="DW99" s="87" t="n">
        <f aca="false">IF(AND($V99&gt;DV$6,$V99&lt;=DW$6),+$U99,0)</f>
        <v>0</v>
      </c>
      <c r="DX99" s="87" t="n">
        <f aca="false">IF(AND($V99&gt;DW$6,$V99&lt;=DX$6),+$U99,0)</f>
        <v>0</v>
      </c>
      <c r="DY99" s="87" t="n">
        <f aca="false">IF(AND($V99&gt;DX$6,$V99&lt;=DY$6),+$U99,0)</f>
        <v>0</v>
      </c>
      <c r="DZ99" s="87" t="n">
        <f aca="false">IF(AND($V99&gt;DY$6,$V99&lt;=DZ$6),+$U99,0)</f>
        <v>0</v>
      </c>
      <c r="EA99" s="87" t="n">
        <f aca="false">IF(AND($V99&gt;DZ$6,$V99&lt;=EA$6),+$U99,0)</f>
        <v>0</v>
      </c>
      <c r="EB99" s="87" t="n">
        <f aca="false">IF(AND($V99&gt;EA$6,$V99&lt;=EB$6),+$U99,0)</f>
        <v>0</v>
      </c>
      <c r="EC99" s="87" t="n">
        <f aca="false">IF(AND($V99&gt;EB$6,$V99&lt;=EC$6),+$U99,0)</f>
        <v>0</v>
      </c>
      <c r="ED99" s="87" t="n">
        <f aca="false">IF(AND($V99&gt;EC$6,$V99&lt;=ED$6),+$U99,0)</f>
        <v>0</v>
      </c>
      <c r="EE99" s="87" t="n">
        <f aca="false">IF(AND($V99&gt;ED$6,$V99&lt;=EE$6),+$U99,0)</f>
        <v>0</v>
      </c>
      <c r="EF99" s="87" t="n">
        <f aca="false">IF(AND($V99&gt;EE$6,$V99&lt;=EF$6),+$U99,0)</f>
        <v>0</v>
      </c>
      <c r="EG99" s="87" t="n">
        <f aca="false">IF(AND($V99&gt;EF$6,$V99&lt;=EG$6),+$U99,0)</f>
        <v>0</v>
      </c>
      <c r="EH99" s="87" t="n">
        <f aca="false">IF(AND($V99&gt;EG$6,$V99&lt;=EH$6),+$U99,0)</f>
        <v>0</v>
      </c>
      <c r="EI99" s="87" t="n">
        <f aca="false">IF(AND($V99&gt;EH$6,$V99&lt;=EI$6),+$U99,0)</f>
        <v>0</v>
      </c>
      <c r="EJ99" s="87" t="n">
        <f aca="false">IF(AND($V99&gt;EI$6,$V99&lt;=EJ$6),+$U99,0)</f>
        <v>0</v>
      </c>
      <c r="EK99" s="87" t="n">
        <f aca="false">IF(AND($V99&gt;EJ$6,$V99&lt;=EK$6),+$U99,0)</f>
        <v>0</v>
      </c>
      <c r="EL99" s="87" t="n">
        <f aca="false">IF(AND($V99&gt;EK$6,$V99&lt;=EL$6),+$U99,0)</f>
        <v>0</v>
      </c>
      <c r="EM99" s="87" t="n">
        <f aca="false">IF(AND($V99&gt;EL$6,$V99&lt;=EN$6),+$U99,0)</f>
        <v>0</v>
      </c>
      <c r="EO99" s="65" t="n">
        <f aca="false">SUM($AI99:$EN99)</f>
        <v>203.027354</v>
      </c>
      <c r="EP99" s="65" t="n">
        <f aca="false">+EO99-U99</f>
        <v>0</v>
      </c>
    </row>
    <row r="100" customFormat="false" ht="12.75" hidden="false" customHeight="false" outlineLevel="0" collapsed="false">
      <c r="A100" s="205" t="n">
        <v>5</v>
      </c>
      <c r="B100" s="97" t="s">
        <v>260</v>
      </c>
      <c r="C100" s="97" t="s">
        <v>256</v>
      </c>
      <c r="D100" s="186" t="s">
        <v>280</v>
      </c>
      <c r="E100" s="37" t="s">
        <v>548</v>
      </c>
      <c r="F100" s="99" t="n">
        <v>37134</v>
      </c>
      <c r="G100" s="37"/>
      <c r="H100" s="37"/>
      <c r="I100" s="100" t="s">
        <v>145</v>
      </c>
      <c r="J100" s="37" t="s">
        <v>567</v>
      </c>
      <c r="M100" s="39" t="s">
        <v>495</v>
      </c>
      <c r="O100" s="35"/>
      <c r="P100" s="127"/>
      <c r="Q100" s="127"/>
      <c r="R100" s="127"/>
      <c r="S100" s="206" t="n">
        <v>277.888889</v>
      </c>
      <c r="T100" s="127" t="s">
        <v>411</v>
      </c>
      <c r="U100" s="55" t="n">
        <f aca="false">IF($T100="USD",+$S100,VLOOKUP($T100,$T$1:$U$5,2)*$S100)</f>
        <v>5.80628685750105</v>
      </c>
      <c r="V100" s="108" t="n">
        <v>39447</v>
      </c>
      <c r="Z100" s="207" t="n">
        <v>35674</v>
      </c>
      <c r="AA100" s="224" t="n">
        <v>0.165</v>
      </c>
      <c r="AB100" s="174"/>
      <c r="AC100" s="209"/>
      <c r="AD100" s="211" t="n">
        <v>0.08</v>
      </c>
      <c r="AE100" s="211"/>
      <c r="AI100" s="87" t="n">
        <f aca="false">IF($V100&gt;AH$6,IF($V100&lt;=AI$6,$U100,0),0)</f>
        <v>0</v>
      </c>
      <c r="AJ100" s="87" t="n">
        <f aca="false">IF(AND($V100&gt;AI$6,$V100&lt;=AJ$6),+$U100,0)</f>
        <v>0</v>
      </c>
      <c r="AK100" s="87" t="n">
        <f aca="false">IF(AND($V100&gt;AJ$6,$V100&lt;=AK$6),+$U100,0)</f>
        <v>0</v>
      </c>
      <c r="AL100" s="87" t="n">
        <f aca="false">IF(AND($V100&gt;AK$6,$V100&lt;=AL$6),+$U100,0)</f>
        <v>0</v>
      </c>
      <c r="AM100" s="87" t="n">
        <f aca="false">IF(AND($V100&gt;AL$6,$V100&lt;=AM$6),+$U100,0)</f>
        <v>0</v>
      </c>
      <c r="AN100" s="87" t="n">
        <f aca="false">IF(AND($V100&gt;AM$6,$V100&lt;=AN$6),+$U100,0)</f>
        <v>0</v>
      </c>
      <c r="AO100" s="87" t="n">
        <f aca="false">IF(AND($V100&gt;AN$6,$V100&lt;=AO$6),+$U100,0)</f>
        <v>0</v>
      </c>
      <c r="AP100" s="87" t="n">
        <f aca="false">IF(AND($V100&gt;AO$6,$V100&lt;=AP$6),+$U100,0)</f>
        <v>0</v>
      </c>
      <c r="AQ100" s="87" t="n">
        <f aca="false">IF(AND($V100&gt;AP$6,$V100&lt;=AQ$6),+$U100,0)</f>
        <v>0</v>
      </c>
      <c r="AR100" s="87" t="n">
        <f aca="false">IF(AND($V100&gt;AQ$6,$V100&lt;=AR$6),+$U100,0)</f>
        <v>0</v>
      </c>
      <c r="AS100" s="87" t="n">
        <f aca="false">IF(AND($V100&gt;AR$6,$V100&lt;=AS$6),+$U100,0)</f>
        <v>0</v>
      </c>
      <c r="AT100" s="87" t="n">
        <f aca="false">IF(AND($V100&gt;AS$6,$V100&lt;=AT$6),+$U100,0)</f>
        <v>0</v>
      </c>
      <c r="AU100" s="87" t="n">
        <f aca="false">IF(AND($V100&gt;AT$6,$V100&lt;=AU$6),+$U100,0)</f>
        <v>0</v>
      </c>
      <c r="AV100" s="87" t="n">
        <f aca="false">IF(AND($V100&gt;AU$6,$V100&lt;=AV$6),+$U100,0)</f>
        <v>0</v>
      </c>
      <c r="AW100" s="87" t="n">
        <f aca="false">IF(AND($V100&gt;AV$6,$V100&lt;=AW$6),+$U100,0)</f>
        <v>0</v>
      </c>
      <c r="AX100" s="87" t="n">
        <f aca="false">IF(AND($V100&gt;AW$6,$V100&lt;=AX$6),+$U100,0)</f>
        <v>0</v>
      </c>
      <c r="AY100" s="87" t="n">
        <f aca="false">IF(AND($V100&gt;AX$6,$V100&lt;=AY$6),+$U100,0)</f>
        <v>0</v>
      </c>
      <c r="AZ100" s="87" t="n">
        <f aca="false">IF(AND($V100&gt;AY$6,$V100&lt;=AZ$6),+$U100,0)</f>
        <v>0</v>
      </c>
      <c r="BA100" s="87" t="n">
        <f aca="false">IF(AND($V100&gt;AZ$6,$V100&lt;=BA$6),+$U100,0)</f>
        <v>0</v>
      </c>
      <c r="BB100" s="87" t="n">
        <f aca="false">IF(AND($V100&gt;BA$6,$V100&lt;=BB$6),+$U100,0)</f>
        <v>0</v>
      </c>
      <c r="BC100" s="87" t="n">
        <f aca="false">IF(AND($V100&gt;BB$6,$V100&lt;=BC$6),+$U100,0)</f>
        <v>0</v>
      </c>
      <c r="BD100" s="87" t="n">
        <f aca="false">IF(AND($V100&gt;BC$6,$V100&lt;=BD$6),+$U100,0)</f>
        <v>0</v>
      </c>
      <c r="BE100" s="87" t="n">
        <f aca="false">IF(AND($V100&gt;BD$6,$V100&lt;=BE$6),+$U100,0)</f>
        <v>0</v>
      </c>
      <c r="BF100" s="87" t="n">
        <f aca="false">IF(AND($V100&gt;BE$6,$V100&lt;=BF$6),+$U100,0)</f>
        <v>0</v>
      </c>
      <c r="BG100" s="87" t="n">
        <f aca="false">IF(AND($V100&gt;BF$6,$V100&lt;=BG$6),+$U100,0)</f>
        <v>5.80628685750105</v>
      </c>
      <c r="BH100" s="87" t="n">
        <f aca="false">IF(AND($V100&gt;BG$6,$V100&lt;=BH$6),+$U100,0)</f>
        <v>0</v>
      </c>
      <c r="BI100" s="87" t="n">
        <f aca="false">IF(AND($V100&gt;BH$6,$V100&lt;=BI$6),+$U100,0)</f>
        <v>0</v>
      </c>
      <c r="BJ100" s="87" t="n">
        <f aca="false">IF(AND($V100&gt;BI$6,$V100&lt;=BJ$6),+$U100,0)</f>
        <v>0</v>
      </c>
      <c r="BK100" s="87" t="n">
        <f aca="false">IF(AND($V100&gt;BJ$6,$V100&lt;=BK$6),+$U100,0)</f>
        <v>0</v>
      </c>
      <c r="BL100" s="87" t="n">
        <f aca="false">IF(AND($V100&gt;BK$6,$V100&lt;=BL$6),+$U100,0)</f>
        <v>0</v>
      </c>
      <c r="BM100" s="87" t="n">
        <f aca="false">IF(AND($V100&gt;BL$6,$V100&lt;=BM$6),+$U100,0)</f>
        <v>0</v>
      </c>
      <c r="BN100" s="87" t="n">
        <f aca="false">IF(AND($V100&gt;BM$6,$V100&lt;=BN$6),+$U100,0)</f>
        <v>0</v>
      </c>
      <c r="BO100" s="87" t="n">
        <f aca="false">IF(AND($V100&gt;BN$6,$V100&lt;=BO$6),+$U100,0)</f>
        <v>0</v>
      </c>
      <c r="BP100" s="87" t="n">
        <f aca="false">IF(AND($V100&gt;BO$6,$V100&lt;=BP$6),+$U100,0)</f>
        <v>0</v>
      </c>
      <c r="BQ100" s="87" t="n">
        <f aca="false">IF(AND($V100&gt;BP$6,$V100&lt;=BQ$6),+$U100,0)</f>
        <v>0</v>
      </c>
      <c r="BR100" s="87" t="n">
        <f aca="false">IF(AND($V100&gt;BQ$6,$V100&lt;=BR$6),+$U100,0)</f>
        <v>0</v>
      </c>
      <c r="BS100" s="87" t="n">
        <f aca="false">IF(AND($V100&gt;BR$6,$V100&lt;=BS$6),+$U100,0)</f>
        <v>0</v>
      </c>
      <c r="BT100" s="87" t="n">
        <f aca="false">IF(AND($V100&gt;BS$6,$V100&lt;=BT$6),+$U100,0)</f>
        <v>0</v>
      </c>
      <c r="BU100" s="87" t="n">
        <f aca="false">IF(AND($V100&gt;BT$6,$V100&lt;=BU$6),+$U100,0)</f>
        <v>0</v>
      </c>
      <c r="BV100" s="87" t="n">
        <f aca="false">IF(AND($V100&gt;BU$6,$V100&lt;=BV$6),+$U100,0)</f>
        <v>0</v>
      </c>
      <c r="BW100" s="87" t="n">
        <f aca="false">IF(AND($V100&gt;BV$6,$V100&lt;=BW$6),+$U100,0)</f>
        <v>0</v>
      </c>
      <c r="BX100" s="87" t="n">
        <f aca="false">IF(AND($V100&gt;BW$6,$V100&lt;=BX$6),+$U100,0)</f>
        <v>0</v>
      </c>
      <c r="BY100" s="87" t="n">
        <f aca="false">IF(AND($V100&gt;BX$6,$V100&lt;=BY$6),+$U100,0)</f>
        <v>0</v>
      </c>
      <c r="BZ100" s="87" t="n">
        <f aca="false">IF(AND($V100&gt;BY$6,$V100&lt;=BZ$6),+$U100,0)</f>
        <v>0</v>
      </c>
      <c r="CA100" s="87" t="n">
        <f aca="false">IF(AND($V100&gt;BZ$6,$V100&lt;=CA$6),+$U100,0)</f>
        <v>0</v>
      </c>
      <c r="CB100" s="87" t="n">
        <f aca="false">IF(AND($V100&gt;CA$6,$V100&lt;=CB$6),+$U100,0)</f>
        <v>0</v>
      </c>
      <c r="CC100" s="87" t="n">
        <f aca="false">IF(AND($V100&gt;CB$6,$V100&lt;=CC$6),+$U100,0)</f>
        <v>0</v>
      </c>
      <c r="CD100" s="87" t="n">
        <f aca="false">IF(AND($V100&gt;CC$6,$V100&lt;=CD$6),+$U100,0)</f>
        <v>0</v>
      </c>
      <c r="CE100" s="87" t="n">
        <f aca="false">IF(AND($V100&gt;CD$6,$V100&lt;=CE$6),+$U100,0)</f>
        <v>0</v>
      </c>
      <c r="CF100" s="87" t="n">
        <f aca="false">IF(AND($V100&gt;CE$6,$V100&lt;=CF$6),+$U100,0)</f>
        <v>0</v>
      </c>
      <c r="CG100" s="87" t="n">
        <f aca="false">IF(AND($V100&gt;CF$6,$V100&lt;=CG$6),+$U100,0)</f>
        <v>0</v>
      </c>
      <c r="CH100" s="87" t="n">
        <f aca="false">IF(AND($V100&gt;CG$6,$V100&lt;=CH$6),+$U100,0)</f>
        <v>0</v>
      </c>
      <c r="CI100" s="87" t="n">
        <f aca="false">IF(AND($V100&gt;CH$6,$V100&lt;=CI$6),+$U100,0)</f>
        <v>0</v>
      </c>
      <c r="CJ100" s="87" t="n">
        <f aca="false">IF(AND($V100&gt;CI$6,$V100&lt;=CJ$6),+$U100,0)</f>
        <v>0</v>
      </c>
      <c r="CK100" s="87" t="n">
        <f aca="false">IF(AND($V100&gt;CJ$6,$V100&lt;=CK$6),+$U100,0)</f>
        <v>0</v>
      </c>
      <c r="CL100" s="87" t="n">
        <f aca="false">IF(AND($V100&gt;CK$6,$V100&lt;=CL$6),+$U100,0)</f>
        <v>0</v>
      </c>
      <c r="CM100" s="87" t="n">
        <f aca="false">IF(AND($V100&gt;CL$6,$V100&lt;=CM$6),+$U100,0)</f>
        <v>0</v>
      </c>
      <c r="CN100" s="87" t="n">
        <f aca="false">IF(AND($V100&gt;CM$6,$V100&lt;=CN$6),+$U100,0)</f>
        <v>0</v>
      </c>
      <c r="CO100" s="87" t="n">
        <f aca="false">IF(AND($V100&gt;CN$6,$V100&lt;=CO$6),+$U100,0)</f>
        <v>0</v>
      </c>
      <c r="CP100" s="87" t="n">
        <f aca="false">IF(AND($V100&gt;CO$6,$V100&lt;=CP$6),+$U100,0)</f>
        <v>0</v>
      </c>
      <c r="CQ100" s="87" t="n">
        <f aca="false">IF(AND($V100&gt;CP$6,$V100&lt;=CQ$6),+$U100,0)</f>
        <v>0</v>
      </c>
      <c r="CR100" s="87" t="n">
        <f aca="false">IF(AND($V100&gt;CQ$6,$V100&lt;=CR$6),+$U100,0)</f>
        <v>0</v>
      </c>
      <c r="CS100" s="87" t="n">
        <f aca="false">IF(AND($V100&gt;CR$6,$V100&lt;=CS$6),+$U100,0)</f>
        <v>0</v>
      </c>
      <c r="CT100" s="87" t="n">
        <f aca="false">IF(AND($V100&gt;CS$6,$V100&lt;=CT$6),+$U100,0)</f>
        <v>0</v>
      </c>
      <c r="CU100" s="87" t="n">
        <f aca="false">IF(AND($V100&gt;CT$6,$V100&lt;=CU$6),+$U100,0)</f>
        <v>0</v>
      </c>
      <c r="CV100" s="87" t="n">
        <f aca="false">IF(AND($V100&gt;CU$6,$V100&lt;=CV$6),+$U100,0)</f>
        <v>0</v>
      </c>
      <c r="CW100" s="87" t="n">
        <f aca="false">IF(AND($V100&gt;CV$6,$V100&lt;=CW$6),+$U100,0)</f>
        <v>0</v>
      </c>
      <c r="CX100" s="87" t="n">
        <f aca="false">IF(AND($V100&gt;CW$6,$V100&lt;=CX$6),+$U100,0)</f>
        <v>0</v>
      </c>
      <c r="CY100" s="87" t="n">
        <f aca="false">IF(AND($V100&gt;CX$6,$V100&lt;=CY$6),+$U100,0)</f>
        <v>0</v>
      </c>
      <c r="CZ100" s="87" t="n">
        <f aca="false">IF(AND($V100&gt;CY$6,$V100&lt;=CZ$6),+$U100,0)</f>
        <v>0</v>
      </c>
      <c r="DA100" s="87" t="n">
        <f aca="false">IF(AND($V100&gt;CZ$6,$V100&lt;=DA$6),+$U100,0)</f>
        <v>0</v>
      </c>
      <c r="DB100" s="87" t="n">
        <f aca="false">IF(AND($V100&gt;DA$6,$V100&lt;=DB$6),+$U100,0)</f>
        <v>0</v>
      </c>
      <c r="DC100" s="87" t="n">
        <f aca="false">IF(AND($V100&gt;DB$6,$V100&lt;=DC$6),+$U100,0)</f>
        <v>0</v>
      </c>
      <c r="DD100" s="87" t="n">
        <f aca="false">IF(AND($V100&gt;DC$6,$V100&lt;=DD$6),+$U100,0)</f>
        <v>0</v>
      </c>
      <c r="DE100" s="87" t="n">
        <f aca="false">IF(AND($V100&gt;DD$6,$V100&lt;=DE$6),+$U100,0)</f>
        <v>0</v>
      </c>
      <c r="DF100" s="87" t="n">
        <f aca="false">IF(AND($V100&gt;DE$6,$V100&lt;=DF$6),+$U100,0)</f>
        <v>0</v>
      </c>
      <c r="DG100" s="87" t="n">
        <f aca="false">IF(AND($V100&gt;DF$6,$V100&lt;=DG$6),+$U100,0)</f>
        <v>0</v>
      </c>
      <c r="DH100" s="87" t="n">
        <f aca="false">IF(AND($V100&gt;DG$6,$V100&lt;=DH$6),+$U100,0)</f>
        <v>0</v>
      </c>
      <c r="DI100" s="87" t="n">
        <f aca="false">IF(AND($V100&gt;DH$6,$V100&lt;=DI$6),+$U100,0)</f>
        <v>0</v>
      </c>
      <c r="DJ100" s="87" t="n">
        <f aca="false">IF(AND($V100&gt;DI$6,$V100&lt;=DJ$6),+$U100,0)</f>
        <v>0</v>
      </c>
      <c r="DK100" s="87" t="n">
        <f aca="false">IF(AND($V100&gt;DJ$6,$V100&lt;=DK$6),+$U100,0)</f>
        <v>0</v>
      </c>
      <c r="DL100" s="87" t="n">
        <f aca="false">IF(AND($V100&gt;DK$6,$V100&lt;=DL$6),+$U100,0)</f>
        <v>0</v>
      </c>
      <c r="DM100" s="87" t="n">
        <f aca="false">IF(AND($V100&gt;DL$6,$V100&lt;=DM$6),+$U100,0)</f>
        <v>0</v>
      </c>
      <c r="DN100" s="87" t="n">
        <f aca="false">IF(AND($V100&gt;DM$6,$V100&lt;=DN$6),+$U100,0)</f>
        <v>0</v>
      </c>
      <c r="DO100" s="87" t="n">
        <f aca="false">IF(AND($V100&gt;DN$6,$V100&lt;=DO$6),+$U100,0)</f>
        <v>0</v>
      </c>
      <c r="DP100" s="87" t="n">
        <f aca="false">IF(AND($V100&gt;DO$6,$V100&lt;=DP$6),+$U100,0)</f>
        <v>0</v>
      </c>
      <c r="DQ100" s="87" t="n">
        <f aca="false">IF(AND($V100&gt;DP$6,$V100&lt;=DQ$6),+$U100,0)</f>
        <v>0</v>
      </c>
      <c r="DR100" s="87" t="n">
        <f aca="false">IF(AND($V100&gt;DQ$6,$V100&lt;=DR$6),+$U100,0)</f>
        <v>0</v>
      </c>
      <c r="DS100" s="87" t="n">
        <f aca="false">IF(AND($V100&gt;DR$6,$V100&lt;=DS$6),+$U100,0)</f>
        <v>0</v>
      </c>
      <c r="DT100" s="87" t="n">
        <f aca="false">IF(AND($V100&gt;DS$6,$V100&lt;=DT$6),+$U100,0)</f>
        <v>0</v>
      </c>
      <c r="DU100" s="87" t="n">
        <f aca="false">IF(AND($V100&gt;DT$6,$V100&lt;=DU$6),+$U100,0)</f>
        <v>0</v>
      </c>
      <c r="DV100" s="87" t="n">
        <f aca="false">IF(AND($V100&gt;DU$6,$V100&lt;=DV$6),+$U100,0)</f>
        <v>0</v>
      </c>
      <c r="DW100" s="87" t="n">
        <f aca="false">IF(AND($V100&gt;DV$6,$V100&lt;=DW$6),+$U100,0)</f>
        <v>0</v>
      </c>
      <c r="DX100" s="87" t="n">
        <f aca="false">IF(AND($V100&gt;DW$6,$V100&lt;=DX$6),+$U100,0)</f>
        <v>0</v>
      </c>
      <c r="DY100" s="87" t="n">
        <f aca="false">IF(AND($V100&gt;DX$6,$V100&lt;=DY$6),+$U100,0)</f>
        <v>0</v>
      </c>
      <c r="DZ100" s="87" t="n">
        <f aca="false">IF(AND($V100&gt;DY$6,$V100&lt;=DZ$6),+$U100,0)</f>
        <v>0</v>
      </c>
      <c r="EA100" s="87" t="n">
        <f aca="false">IF(AND($V100&gt;DZ$6,$V100&lt;=EA$6),+$U100,0)</f>
        <v>0</v>
      </c>
      <c r="EB100" s="87" t="n">
        <f aca="false">IF(AND($V100&gt;EA$6,$V100&lt;=EB$6),+$U100,0)</f>
        <v>0</v>
      </c>
      <c r="EC100" s="87" t="n">
        <f aca="false">IF(AND($V100&gt;EB$6,$V100&lt;=EC$6),+$U100,0)</f>
        <v>0</v>
      </c>
      <c r="ED100" s="87" t="n">
        <f aca="false">IF(AND($V100&gt;EC$6,$V100&lt;=ED$6),+$U100,0)</f>
        <v>0</v>
      </c>
      <c r="EE100" s="87" t="n">
        <f aca="false">IF(AND($V100&gt;ED$6,$V100&lt;=EE$6),+$U100,0)</f>
        <v>0</v>
      </c>
      <c r="EF100" s="87" t="n">
        <f aca="false">IF(AND($V100&gt;EE$6,$V100&lt;=EF$6),+$U100,0)</f>
        <v>0</v>
      </c>
      <c r="EG100" s="87" t="n">
        <f aca="false">IF(AND($V100&gt;EF$6,$V100&lt;=EG$6),+$U100,0)</f>
        <v>0</v>
      </c>
      <c r="EH100" s="87" t="n">
        <f aca="false">IF(AND($V100&gt;EG$6,$V100&lt;=EH$6),+$U100,0)</f>
        <v>0</v>
      </c>
      <c r="EI100" s="87" t="n">
        <f aca="false">IF(AND($V100&gt;EH$6,$V100&lt;=EI$6),+$U100,0)</f>
        <v>0</v>
      </c>
      <c r="EJ100" s="87" t="n">
        <f aca="false">IF(AND($V100&gt;EI$6,$V100&lt;=EJ$6),+$U100,0)</f>
        <v>0</v>
      </c>
      <c r="EK100" s="87" t="n">
        <f aca="false">IF(AND($V100&gt;EJ$6,$V100&lt;=EK$6),+$U100,0)</f>
        <v>0</v>
      </c>
      <c r="EL100" s="87" t="n">
        <f aca="false">IF(AND($V100&gt;EK$6,$V100&lt;=EL$6),+$U100,0)</f>
        <v>0</v>
      </c>
      <c r="EM100" s="87" t="n">
        <f aca="false">IF(AND($V100&gt;EL$6,$V100&lt;=EN$6),+$U100,0)</f>
        <v>0</v>
      </c>
      <c r="EO100" s="65" t="n">
        <f aca="false">SUM($AI100:$EN100)</f>
        <v>5.80628685750105</v>
      </c>
      <c r="EP100" s="65" t="n">
        <f aca="false">+EO100-U100</f>
        <v>0</v>
      </c>
    </row>
    <row r="101" customFormat="false" ht="12.75" hidden="false" customHeight="false" outlineLevel="0" collapsed="false">
      <c r="A101" s="205" t="n">
        <v>5</v>
      </c>
      <c r="B101" s="97" t="s">
        <v>260</v>
      </c>
      <c r="C101" s="97" t="s">
        <v>256</v>
      </c>
      <c r="D101" s="186" t="s">
        <v>280</v>
      </c>
      <c r="E101" s="37" t="s">
        <v>548</v>
      </c>
      <c r="F101" s="99" t="n">
        <v>37134</v>
      </c>
      <c r="G101" s="37"/>
      <c r="H101" s="37"/>
      <c r="I101" s="100" t="s">
        <v>145</v>
      </c>
      <c r="J101" s="37" t="s">
        <v>568</v>
      </c>
      <c r="M101" s="39" t="s">
        <v>495</v>
      </c>
      <c r="O101" s="35"/>
      <c r="P101" s="127"/>
      <c r="Q101" s="127"/>
      <c r="R101" s="127"/>
      <c r="S101" s="206" t="n">
        <v>1041.666667</v>
      </c>
      <c r="T101" s="127" t="s">
        <v>411</v>
      </c>
      <c r="U101" s="55" t="n">
        <f aca="false">IF($T101="USD",+$S101,VLOOKUP($T101,$T$1:$U$5,2)*$S101)</f>
        <v>21.7648697659841</v>
      </c>
      <c r="V101" s="108" t="n">
        <v>39447</v>
      </c>
      <c r="Z101" s="207" t="n">
        <v>35674</v>
      </c>
      <c r="AA101" s="224" t="n">
        <v>0.165</v>
      </c>
      <c r="AB101" s="174"/>
      <c r="AC101" s="209"/>
      <c r="AD101" s="211" t="n">
        <v>0.08</v>
      </c>
      <c r="AE101" s="211"/>
      <c r="AI101" s="87" t="n">
        <f aca="false">IF($V101&gt;AH$6,IF($V101&lt;=AI$6,$U101,0),0)</f>
        <v>0</v>
      </c>
      <c r="AJ101" s="87" t="n">
        <f aca="false">IF(AND($V101&gt;AI$6,$V101&lt;=AJ$6),+$U101,0)</f>
        <v>0</v>
      </c>
      <c r="AK101" s="87" t="n">
        <f aca="false">IF(AND($V101&gt;AJ$6,$V101&lt;=AK$6),+$U101,0)</f>
        <v>0</v>
      </c>
      <c r="AL101" s="87" t="n">
        <f aca="false">IF(AND($V101&gt;AK$6,$V101&lt;=AL$6),+$U101,0)</f>
        <v>0</v>
      </c>
      <c r="AM101" s="87" t="n">
        <f aca="false">IF(AND($V101&gt;AL$6,$V101&lt;=AM$6),+$U101,0)</f>
        <v>0</v>
      </c>
      <c r="AN101" s="87" t="n">
        <f aca="false">IF(AND($V101&gt;AM$6,$V101&lt;=AN$6),+$U101,0)</f>
        <v>0</v>
      </c>
      <c r="AO101" s="87" t="n">
        <f aca="false">IF(AND($V101&gt;AN$6,$V101&lt;=AO$6),+$U101,0)</f>
        <v>0</v>
      </c>
      <c r="AP101" s="87" t="n">
        <f aca="false">IF(AND($V101&gt;AO$6,$V101&lt;=AP$6),+$U101,0)</f>
        <v>0</v>
      </c>
      <c r="AQ101" s="87" t="n">
        <f aca="false">IF(AND($V101&gt;AP$6,$V101&lt;=AQ$6),+$U101,0)</f>
        <v>0</v>
      </c>
      <c r="AR101" s="87" t="n">
        <f aca="false">IF(AND($V101&gt;AQ$6,$V101&lt;=AR$6),+$U101,0)</f>
        <v>0</v>
      </c>
      <c r="AS101" s="87" t="n">
        <f aca="false">IF(AND($V101&gt;AR$6,$V101&lt;=AS$6),+$U101,0)</f>
        <v>0</v>
      </c>
      <c r="AT101" s="87" t="n">
        <f aca="false">IF(AND($V101&gt;AS$6,$V101&lt;=AT$6),+$U101,0)</f>
        <v>0</v>
      </c>
      <c r="AU101" s="87" t="n">
        <f aca="false">IF(AND($V101&gt;AT$6,$V101&lt;=AU$6),+$U101,0)</f>
        <v>0</v>
      </c>
      <c r="AV101" s="87" t="n">
        <f aca="false">IF(AND($V101&gt;AU$6,$V101&lt;=AV$6),+$U101,0)</f>
        <v>0</v>
      </c>
      <c r="AW101" s="87" t="n">
        <f aca="false">IF(AND($V101&gt;AV$6,$V101&lt;=AW$6),+$U101,0)</f>
        <v>0</v>
      </c>
      <c r="AX101" s="87" t="n">
        <f aca="false">IF(AND($V101&gt;AW$6,$V101&lt;=AX$6),+$U101,0)</f>
        <v>0</v>
      </c>
      <c r="AY101" s="87" t="n">
        <f aca="false">IF(AND($V101&gt;AX$6,$V101&lt;=AY$6),+$U101,0)</f>
        <v>0</v>
      </c>
      <c r="AZ101" s="87" t="n">
        <f aca="false">IF(AND($V101&gt;AY$6,$V101&lt;=AZ$6),+$U101,0)</f>
        <v>0</v>
      </c>
      <c r="BA101" s="87" t="n">
        <f aca="false">IF(AND($V101&gt;AZ$6,$V101&lt;=BA$6),+$U101,0)</f>
        <v>0</v>
      </c>
      <c r="BB101" s="87" t="n">
        <f aca="false">IF(AND($V101&gt;BA$6,$V101&lt;=BB$6),+$U101,0)</f>
        <v>0</v>
      </c>
      <c r="BC101" s="87" t="n">
        <f aca="false">IF(AND($V101&gt;BB$6,$V101&lt;=BC$6),+$U101,0)</f>
        <v>0</v>
      </c>
      <c r="BD101" s="87" t="n">
        <f aca="false">IF(AND($V101&gt;BC$6,$V101&lt;=BD$6),+$U101,0)</f>
        <v>0</v>
      </c>
      <c r="BE101" s="87" t="n">
        <f aca="false">IF(AND($V101&gt;BD$6,$V101&lt;=BE$6),+$U101,0)</f>
        <v>0</v>
      </c>
      <c r="BF101" s="87" t="n">
        <f aca="false">IF(AND($V101&gt;BE$6,$V101&lt;=BF$6),+$U101,0)</f>
        <v>0</v>
      </c>
      <c r="BG101" s="87" t="n">
        <f aca="false">IF(AND($V101&gt;BF$6,$V101&lt;=BG$6),+$U101,0)</f>
        <v>21.7648697659841</v>
      </c>
      <c r="BH101" s="87" t="n">
        <f aca="false">IF(AND($V101&gt;BG$6,$V101&lt;=BH$6),+$U101,0)</f>
        <v>0</v>
      </c>
      <c r="BI101" s="87" t="n">
        <f aca="false">IF(AND($V101&gt;BH$6,$V101&lt;=BI$6),+$U101,0)</f>
        <v>0</v>
      </c>
      <c r="BJ101" s="87" t="n">
        <f aca="false">IF(AND($V101&gt;BI$6,$V101&lt;=BJ$6),+$U101,0)</f>
        <v>0</v>
      </c>
      <c r="BK101" s="87" t="n">
        <f aca="false">IF(AND($V101&gt;BJ$6,$V101&lt;=BK$6),+$U101,0)</f>
        <v>0</v>
      </c>
      <c r="BL101" s="87" t="n">
        <f aca="false">IF(AND($V101&gt;BK$6,$V101&lt;=BL$6),+$U101,0)</f>
        <v>0</v>
      </c>
      <c r="BM101" s="87" t="n">
        <f aca="false">IF(AND($V101&gt;BL$6,$V101&lt;=BM$6),+$U101,0)</f>
        <v>0</v>
      </c>
      <c r="BN101" s="87" t="n">
        <f aca="false">IF(AND($V101&gt;BM$6,$V101&lt;=BN$6),+$U101,0)</f>
        <v>0</v>
      </c>
      <c r="BO101" s="87" t="n">
        <f aca="false">IF(AND($V101&gt;BN$6,$V101&lt;=BO$6),+$U101,0)</f>
        <v>0</v>
      </c>
      <c r="BP101" s="87" t="n">
        <f aca="false">IF(AND($V101&gt;BO$6,$V101&lt;=BP$6),+$U101,0)</f>
        <v>0</v>
      </c>
      <c r="BQ101" s="87" t="n">
        <f aca="false">IF(AND($V101&gt;BP$6,$V101&lt;=BQ$6),+$U101,0)</f>
        <v>0</v>
      </c>
      <c r="BR101" s="87" t="n">
        <f aca="false">IF(AND($V101&gt;BQ$6,$V101&lt;=BR$6),+$U101,0)</f>
        <v>0</v>
      </c>
      <c r="BS101" s="87" t="n">
        <f aca="false">IF(AND($V101&gt;BR$6,$V101&lt;=BS$6),+$U101,0)</f>
        <v>0</v>
      </c>
      <c r="BT101" s="87" t="n">
        <f aca="false">IF(AND($V101&gt;BS$6,$V101&lt;=BT$6),+$U101,0)</f>
        <v>0</v>
      </c>
      <c r="BU101" s="87" t="n">
        <f aca="false">IF(AND($V101&gt;BT$6,$V101&lt;=BU$6),+$U101,0)</f>
        <v>0</v>
      </c>
      <c r="BV101" s="87" t="n">
        <f aca="false">IF(AND($V101&gt;BU$6,$V101&lt;=BV$6),+$U101,0)</f>
        <v>0</v>
      </c>
      <c r="BW101" s="87" t="n">
        <f aca="false">IF(AND($V101&gt;BV$6,$V101&lt;=BW$6),+$U101,0)</f>
        <v>0</v>
      </c>
      <c r="BX101" s="87" t="n">
        <f aca="false">IF(AND($V101&gt;BW$6,$V101&lt;=BX$6),+$U101,0)</f>
        <v>0</v>
      </c>
      <c r="BY101" s="87" t="n">
        <f aca="false">IF(AND($V101&gt;BX$6,$V101&lt;=BY$6),+$U101,0)</f>
        <v>0</v>
      </c>
      <c r="BZ101" s="87" t="n">
        <f aca="false">IF(AND($V101&gt;BY$6,$V101&lt;=BZ$6),+$U101,0)</f>
        <v>0</v>
      </c>
      <c r="CA101" s="87" t="n">
        <f aca="false">IF(AND($V101&gt;BZ$6,$V101&lt;=CA$6),+$U101,0)</f>
        <v>0</v>
      </c>
      <c r="CB101" s="87" t="n">
        <f aca="false">IF(AND($V101&gt;CA$6,$V101&lt;=CB$6),+$U101,0)</f>
        <v>0</v>
      </c>
      <c r="CC101" s="87" t="n">
        <f aca="false">IF(AND($V101&gt;CB$6,$V101&lt;=CC$6),+$U101,0)</f>
        <v>0</v>
      </c>
      <c r="CD101" s="87" t="n">
        <f aca="false">IF(AND($V101&gt;CC$6,$V101&lt;=CD$6),+$U101,0)</f>
        <v>0</v>
      </c>
      <c r="CE101" s="87" t="n">
        <f aca="false">IF(AND($V101&gt;CD$6,$V101&lt;=CE$6),+$U101,0)</f>
        <v>0</v>
      </c>
      <c r="CF101" s="87" t="n">
        <f aca="false">IF(AND($V101&gt;CE$6,$V101&lt;=CF$6),+$U101,0)</f>
        <v>0</v>
      </c>
      <c r="CG101" s="87" t="n">
        <f aca="false">IF(AND($V101&gt;CF$6,$V101&lt;=CG$6),+$U101,0)</f>
        <v>0</v>
      </c>
      <c r="CH101" s="87" t="n">
        <f aca="false">IF(AND($V101&gt;CG$6,$V101&lt;=CH$6),+$U101,0)</f>
        <v>0</v>
      </c>
      <c r="CI101" s="87" t="n">
        <f aca="false">IF(AND($V101&gt;CH$6,$V101&lt;=CI$6),+$U101,0)</f>
        <v>0</v>
      </c>
      <c r="CJ101" s="87" t="n">
        <f aca="false">IF(AND($V101&gt;CI$6,$V101&lt;=CJ$6),+$U101,0)</f>
        <v>0</v>
      </c>
      <c r="CK101" s="87" t="n">
        <f aca="false">IF(AND($V101&gt;CJ$6,$V101&lt;=CK$6),+$U101,0)</f>
        <v>0</v>
      </c>
      <c r="CL101" s="87" t="n">
        <f aca="false">IF(AND($V101&gt;CK$6,$V101&lt;=CL$6),+$U101,0)</f>
        <v>0</v>
      </c>
      <c r="CM101" s="87" t="n">
        <f aca="false">IF(AND($V101&gt;CL$6,$V101&lt;=CM$6),+$U101,0)</f>
        <v>0</v>
      </c>
      <c r="CN101" s="87" t="n">
        <f aca="false">IF(AND($V101&gt;CM$6,$V101&lt;=CN$6),+$U101,0)</f>
        <v>0</v>
      </c>
      <c r="CO101" s="87" t="n">
        <f aca="false">IF(AND($V101&gt;CN$6,$V101&lt;=CO$6),+$U101,0)</f>
        <v>0</v>
      </c>
      <c r="CP101" s="87" t="n">
        <f aca="false">IF(AND($V101&gt;CO$6,$V101&lt;=CP$6),+$U101,0)</f>
        <v>0</v>
      </c>
      <c r="CQ101" s="87" t="n">
        <f aca="false">IF(AND($V101&gt;CP$6,$V101&lt;=CQ$6),+$U101,0)</f>
        <v>0</v>
      </c>
      <c r="CR101" s="87" t="n">
        <f aca="false">IF(AND($V101&gt;CQ$6,$V101&lt;=CR$6),+$U101,0)</f>
        <v>0</v>
      </c>
      <c r="CS101" s="87" t="n">
        <f aca="false">IF(AND($V101&gt;CR$6,$V101&lt;=CS$6),+$U101,0)</f>
        <v>0</v>
      </c>
      <c r="CT101" s="87" t="n">
        <f aca="false">IF(AND($V101&gt;CS$6,$V101&lt;=CT$6),+$U101,0)</f>
        <v>0</v>
      </c>
      <c r="CU101" s="87" t="n">
        <f aca="false">IF(AND($V101&gt;CT$6,$V101&lt;=CU$6),+$U101,0)</f>
        <v>0</v>
      </c>
      <c r="CV101" s="87" t="n">
        <f aca="false">IF(AND($V101&gt;CU$6,$V101&lt;=CV$6),+$U101,0)</f>
        <v>0</v>
      </c>
      <c r="CW101" s="87" t="n">
        <f aca="false">IF(AND($V101&gt;CV$6,$V101&lt;=CW$6),+$U101,0)</f>
        <v>0</v>
      </c>
      <c r="CX101" s="87" t="n">
        <f aca="false">IF(AND($V101&gt;CW$6,$V101&lt;=CX$6),+$U101,0)</f>
        <v>0</v>
      </c>
      <c r="CY101" s="87" t="n">
        <f aca="false">IF(AND($V101&gt;CX$6,$V101&lt;=CY$6),+$U101,0)</f>
        <v>0</v>
      </c>
      <c r="CZ101" s="87" t="n">
        <f aca="false">IF(AND($V101&gt;CY$6,$V101&lt;=CZ$6),+$U101,0)</f>
        <v>0</v>
      </c>
      <c r="DA101" s="87" t="n">
        <f aca="false">IF(AND($V101&gt;CZ$6,$V101&lt;=DA$6),+$U101,0)</f>
        <v>0</v>
      </c>
      <c r="DB101" s="87" t="n">
        <f aca="false">IF(AND($V101&gt;DA$6,$V101&lt;=DB$6),+$U101,0)</f>
        <v>0</v>
      </c>
      <c r="DC101" s="87" t="n">
        <f aca="false">IF(AND($V101&gt;DB$6,$V101&lt;=DC$6),+$U101,0)</f>
        <v>0</v>
      </c>
      <c r="DD101" s="87" t="n">
        <f aca="false">IF(AND($V101&gt;DC$6,$V101&lt;=DD$6),+$U101,0)</f>
        <v>0</v>
      </c>
      <c r="DE101" s="87" t="n">
        <f aca="false">IF(AND($V101&gt;DD$6,$V101&lt;=DE$6),+$U101,0)</f>
        <v>0</v>
      </c>
      <c r="DF101" s="87" t="n">
        <f aca="false">IF(AND($V101&gt;DE$6,$V101&lt;=DF$6),+$U101,0)</f>
        <v>0</v>
      </c>
      <c r="DG101" s="87" t="n">
        <f aca="false">IF(AND($V101&gt;DF$6,$V101&lt;=DG$6),+$U101,0)</f>
        <v>0</v>
      </c>
      <c r="DH101" s="87" t="n">
        <f aca="false">IF(AND($V101&gt;DG$6,$V101&lt;=DH$6),+$U101,0)</f>
        <v>0</v>
      </c>
      <c r="DI101" s="87" t="n">
        <f aca="false">IF(AND($V101&gt;DH$6,$V101&lt;=DI$6),+$U101,0)</f>
        <v>0</v>
      </c>
      <c r="DJ101" s="87" t="n">
        <f aca="false">IF(AND($V101&gt;DI$6,$V101&lt;=DJ$6),+$U101,0)</f>
        <v>0</v>
      </c>
      <c r="DK101" s="87" t="n">
        <f aca="false">IF(AND($V101&gt;DJ$6,$V101&lt;=DK$6),+$U101,0)</f>
        <v>0</v>
      </c>
      <c r="DL101" s="87" t="n">
        <f aca="false">IF(AND($V101&gt;DK$6,$V101&lt;=DL$6),+$U101,0)</f>
        <v>0</v>
      </c>
      <c r="DM101" s="87" t="n">
        <f aca="false">IF(AND($V101&gt;DL$6,$V101&lt;=DM$6),+$U101,0)</f>
        <v>0</v>
      </c>
      <c r="DN101" s="87" t="n">
        <f aca="false">IF(AND($V101&gt;DM$6,$V101&lt;=DN$6),+$U101,0)</f>
        <v>0</v>
      </c>
      <c r="DO101" s="87" t="n">
        <f aca="false">IF(AND($V101&gt;DN$6,$V101&lt;=DO$6),+$U101,0)</f>
        <v>0</v>
      </c>
      <c r="DP101" s="87" t="n">
        <f aca="false">IF(AND($V101&gt;DO$6,$V101&lt;=DP$6),+$U101,0)</f>
        <v>0</v>
      </c>
      <c r="DQ101" s="87" t="n">
        <f aca="false">IF(AND($V101&gt;DP$6,$V101&lt;=DQ$6),+$U101,0)</f>
        <v>0</v>
      </c>
      <c r="DR101" s="87" t="n">
        <f aca="false">IF(AND($V101&gt;DQ$6,$V101&lt;=DR$6),+$U101,0)</f>
        <v>0</v>
      </c>
      <c r="DS101" s="87" t="n">
        <f aca="false">IF(AND($V101&gt;DR$6,$V101&lt;=DS$6),+$U101,0)</f>
        <v>0</v>
      </c>
      <c r="DT101" s="87" t="n">
        <f aca="false">IF(AND($V101&gt;DS$6,$V101&lt;=DT$6),+$U101,0)</f>
        <v>0</v>
      </c>
      <c r="DU101" s="87" t="n">
        <f aca="false">IF(AND($V101&gt;DT$6,$V101&lt;=DU$6),+$U101,0)</f>
        <v>0</v>
      </c>
      <c r="DV101" s="87" t="n">
        <f aca="false">IF(AND($V101&gt;DU$6,$V101&lt;=DV$6),+$U101,0)</f>
        <v>0</v>
      </c>
      <c r="DW101" s="87" t="n">
        <f aca="false">IF(AND($V101&gt;DV$6,$V101&lt;=DW$6),+$U101,0)</f>
        <v>0</v>
      </c>
      <c r="DX101" s="87" t="n">
        <f aca="false">IF(AND($V101&gt;DW$6,$V101&lt;=DX$6),+$U101,0)</f>
        <v>0</v>
      </c>
      <c r="DY101" s="87" t="n">
        <f aca="false">IF(AND($V101&gt;DX$6,$V101&lt;=DY$6),+$U101,0)</f>
        <v>0</v>
      </c>
      <c r="DZ101" s="87" t="n">
        <f aca="false">IF(AND($V101&gt;DY$6,$V101&lt;=DZ$6),+$U101,0)</f>
        <v>0</v>
      </c>
      <c r="EA101" s="87" t="n">
        <f aca="false">IF(AND($V101&gt;DZ$6,$V101&lt;=EA$6),+$U101,0)</f>
        <v>0</v>
      </c>
      <c r="EB101" s="87" t="n">
        <f aca="false">IF(AND($V101&gt;EA$6,$V101&lt;=EB$6),+$U101,0)</f>
        <v>0</v>
      </c>
      <c r="EC101" s="87" t="n">
        <f aca="false">IF(AND($V101&gt;EB$6,$V101&lt;=EC$6),+$U101,0)</f>
        <v>0</v>
      </c>
      <c r="ED101" s="87" t="n">
        <f aca="false">IF(AND($V101&gt;EC$6,$V101&lt;=ED$6),+$U101,0)</f>
        <v>0</v>
      </c>
      <c r="EE101" s="87" t="n">
        <f aca="false">IF(AND($V101&gt;ED$6,$V101&lt;=EE$6),+$U101,0)</f>
        <v>0</v>
      </c>
      <c r="EF101" s="87" t="n">
        <f aca="false">IF(AND($V101&gt;EE$6,$V101&lt;=EF$6),+$U101,0)</f>
        <v>0</v>
      </c>
      <c r="EG101" s="87" t="n">
        <f aca="false">IF(AND($V101&gt;EF$6,$V101&lt;=EG$6),+$U101,0)</f>
        <v>0</v>
      </c>
      <c r="EH101" s="87" t="n">
        <f aca="false">IF(AND($V101&gt;EG$6,$V101&lt;=EH$6),+$U101,0)</f>
        <v>0</v>
      </c>
      <c r="EI101" s="87" t="n">
        <f aca="false">IF(AND($V101&gt;EH$6,$V101&lt;=EI$6),+$U101,0)</f>
        <v>0</v>
      </c>
      <c r="EJ101" s="87" t="n">
        <f aca="false">IF(AND($V101&gt;EI$6,$V101&lt;=EJ$6),+$U101,0)</f>
        <v>0</v>
      </c>
      <c r="EK101" s="87" t="n">
        <f aca="false">IF(AND($V101&gt;EJ$6,$V101&lt;=EK$6),+$U101,0)</f>
        <v>0</v>
      </c>
      <c r="EL101" s="87" t="n">
        <f aca="false">IF(AND($V101&gt;EK$6,$V101&lt;=EL$6),+$U101,0)</f>
        <v>0</v>
      </c>
      <c r="EM101" s="87" t="n">
        <f aca="false">IF(AND($V101&gt;EL$6,$V101&lt;=EN$6),+$U101,0)</f>
        <v>0</v>
      </c>
      <c r="EO101" s="65" t="n">
        <f aca="false">SUM($AI101:$EN101)</f>
        <v>21.7648697659841</v>
      </c>
      <c r="EP101" s="65" t="n">
        <f aca="false">+EO101-U101</f>
        <v>0</v>
      </c>
    </row>
    <row r="102" customFormat="false" ht="12.75" hidden="false" customHeight="false" outlineLevel="0" collapsed="false">
      <c r="A102" s="205" t="n">
        <v>5</v>
      </c>
      <c r="B102" s="97" t="s">
        <v>260</v>
      </c>
      <c r="C102" s="97" t="s">
        <v>256</v>
      </c>
      <c r="D102" s="186" t="s">
        <v>280</v>
      </c>
      <c r="E102" s="37" t="s">
        <v>548</v>
      </c>
      <c r="F102" s="99" t="n">
        <v>37134</v>
      </c>
      <c r="G102" s="37"/>
      <c r="H102" s="37"/>
      <c r="I102" s="100" t="s">
        <v>145</v>
      </c>
      <c r="J102" s="37" t="s">
        <v>569</v>
      </c>
      <c r="M102" s="39" t="s">
        <v>495</v>
      </c>
      <c r="O102" s="35"/>
      <c r="P102" s="127"/>
      <c r="Q102" s="127"/>
      <c r="R102" s="127"/>
      <c r="S102" s="206" t="n">
        <v>277.888889</v>
      </c>
      <c r="T102" s="127" t="s">
        <v>411</v>
      </c>
      <c r="U102" s="55" t="n">
        <f aca="false">IF($T102="USD",+$S102,VLOOKUP($T102,$T$1:$U$5,2)*$S102)</f>
        <v>5.80628685750105</v>
      </c>
      <c r="V102" s="108" t="n">
        <v>39447</v>
      </c>
      <c r="Z102" s="207" t="n">
        <v>35674</v>
      </c>
      <c r="AA102" s="224" t="n">
        <v>0.165</v>
      </c>
      <c r="AB102" s="174"/>
      <c r="AC102" s="209"/>
      <c r="AD102" s="211" t="n">
        <v>0.08</v>
      </c>
      <c r="AE102" s="211"/>
      <c r="AI102" s="87" t="n">
        <f aca="false">IF($V102&gt;AH$6,IF($V102&lt;=AI$6,$U102,0),0)</f>
        <v>0</v>
      </c>
      <c r="AJ102" s="87" t="n">
        <f aca="false">IF(AND($V102&gt;AI$6,$V102&lt;=AJ$6),+$U102,0)</f>
        <v>0</v>
      </c>
      <c r="AK102" s="87" t="n">
        <f aca="false">IF(AND($V102&gt;AJ$6,$V102&lt;=AK$6),+$U102,0)</f>
        <v>0</v>
      </c>
      <c r="AL102" s="87" t="n">
        <f aca="false">IF(AND($V102&gt;AK$6,$V102&lt;=AL$6),+$U102,0)</f>
        <v>0</v>
      </c>
      <c r="AM102" s="87" t="n">
        <f aca="false">IF(AND($V102&gt;AL$6,$V102&lt;=AM$6),+$U102,0)</f>
        <v>0</v>
      </c>
      <c r="AN102" s="87" t="n">
        <f aca="false">IF(AND($V102&gt;AM$6,$V102&lt;=AN$6),+$U102,0)</f>
        <v>0</v>
      </c>
      <c r="AO102" s="87" t="n">
        <f aca="false">IF(AND($V102&gt;AN$6,$V102&lt;=AO$6),+$U102,0)</f>
        <v>0</v>
      </c>
      <c r="AP102" s="87" t="n">
        <f aca="false">IF(AND($V102&gt;AO$6,$V102&lt;=AP$6),+$U102,0)</f>
        <v>0</v>
      </c>
      <c r="AQ102" s="87" t="n">
        <f aca="false">IF(AND($V102&gt;AP$6,$V102&lt;=AQ$6),+$U102,0)</f>
        <v>0</v>
      </c>
      <c r="AR102" s="87" t="n">
        <f aca="false">IF(AND($V102&gt;AQ$6,$V102&lt;=AR$6),+$U102,0)</f>
        <v>0</v>
      </c>
      <c r="AS102" s="87" t="n">
        <f aca="false">IF(AND($V102&gt;AR$6,$V102&lt;=AS$6),+$U102,0)</f>
        <v>0</v>
      </c>
      <c r="AT102" s="87" t="n">
        <f aca="false">IF(AND($V102&gt;AS$6,$V102&lt;=AT$6),+$U102,0)</f>
        <v>0</v>
      </c>
      <c r="AU102" s="87" t="n">
        <f aca="false">IF(AND($V102&gt;AT$6,$V102&lt;=AU$6),+$U102,0)</f>
        <v>0</v>
      </c>
      <c r="AV102" s="87" t="n">
        <f aca="false">IF(AND($V102&gt;AU$6,$V102&lt;=AV$6),+$U102,0)</f>
        <v>0</v>
      </c>
      <c r="AW102" s="87" t="n">
        <f aca="false">IF(AND($V102&gt;AV$6,$V102&lt;=AW$6),+$U102,0)</f>
        <v>0</v>
      </c>
      <c r="AX102" s="87" t="n">
        <f aca="false">IF(AND($V102&gt;AW$6,$V102&lt;=AX$6),+$U102,0)</f>
        <v>0</v>
      </c>
      <c r="AY102" s="87" t="n">
        <f aca="false">IF(AND($V102&gt;AX$6,$V102&lt;=AY$6),+$U102,0)</f>
        <v>0</v>
      </c>
      <c r="AZ102" s="87" t="n">
        <f aca="false">IF(AND($V102&gt;AY$6,$V102&lt;=AZ$6),+$U102,0)</f>
        <v>0</v>
      </c>
      <c r="BA102" s="87" t="n">
        <f aca="false">IF(AND($V102&gt;AZ$6,$V102&lt;=BA$6),+$U102,0)</f>
        <v>0</v>
      </c>
      <c r="BB102" s="87" t="n">
        <f aca="false">IF(AND($V102&gt;BA$6,$V102&lt;=BB$6),+$U102,0)</f>
        <v>0</v>
      </c>
      <c r="BC102" s="87" t="n">
        <f aca="false">IF(AND($V102&gt;BB$6,$V102&lt;=BC$6),+$U102,0)</f>
        <v>0</v>
      </c>
      <c r="BD102" s="87" t="n">
        <f aca="false">IF(AND($V102&gt;BC$6,$V102&lt;=BD$6),+$U102,0)</f>
        <v>0</v>
      </c>
      <c r="BE102" s="87" t="n">
        <f aca="false">IF(AND($V102&gt;BD$6,$V102&lt;=BE$6),+$U102,0)</f>
        <v>0</v>
      </c>
      <c r="BF102" s="87" t="n">
        <f aca="false">IF(AND($V102&gt;BE$6,$V102&lt;=BF$6),+$U102,0)</f>
        <v>0</v>
      </c>
      <c r="BG102" s="87" t="n">
        <f aca="false">IF(AND($V102&gt;BF$6,$V102&lt;=BG$6),+$U102,0)</f>
        <v>5.80628685750105</v>
      </c>
      <c r="BH102" s="87" t="n">
        <f aca="false">IF(AND($V102&gt;BG$6,$V102&lt;=BH$6),+$U102,0)</f>
        <v>0</v>
      </c>
      <c r="BI102" s="87" t="n">
        <f aca="false">IF(AND($V102&gt;BH$6,$V102&lt;=BI$6),+$U102,0)</f>
        <v>0</v>
      </c>
      <c r="BJ102" s="87" t="n">
        <f aca="false">IF(AND($V102&gt;BI$6,$V102&lt;=BJ$6),+$U102,0)</f>
        <v>0</v>
      </c>
      <c r="BK102" s="87" t="n">
        <f aca="false">IF(AND($V102&gt;BJ$6,$V102&lt;=BK$6),+$U102,0)</f>
        <v>0</v>
      </c>
      <c r="BL102" s="87" t="n">
        <f aca="false">IF(AND($V102&gt;BK$6,$V102&lt;=BL$6),+$U102,0)</f>
        <v>0</v>
      </c>
      <c r="BM102" s="87" t="n">
        <f aca="false">IF(AND($V102&gt;BL$6,$V102&lt;=BM$6),+$U102,0)</f>
        <v>0</v>
      </c>
      <c r="BN102" s="87" t="n">
        <f aca="false">IF(AND($V102&gt;BM$6,$V102&lt;=BN$6),+$U102,0)</f>
        <v>0</v>
      </c>
      <c r="BO102" s="87" t="n">
        <f aca="false">IF(AND($V102&gt;BN$6,$V102&lt;=BO$6),+$U102,0)</f>
        <v>0</v>
      </c>
      <c r="BP102" s="87" t="n">
        <f aca="false">IF(AND($V102&gt;BO$6,$V102&lt;=BP$6),+$U102,0)</f>
        <v>0</v>
      </c>
      <c r="BQ102" s="87" t="n">
        <f aca="false">IF(AND($V102&gt;BP$6,$V102&lt;=BQ$6),+$U102,0)</f>
        <v>0</v>
      </c>
      <c r="BR102" s="87" t="n">
        <f aca="false">IF(AND($V102&gt;BQ$6,$V102&lt;=BR$6),+$U102,0)</f>
        <v>0</v>
      </c>
      <c r="BS102" s="87" t="n">
        <f aca="false">IF(AND($V102&gt;BR$6,$V102&lt;=BS$6),+$U102,0)</f>
        <v>0</v>
      </c>
      <c r="BT102" s="87" t="n">
        <f aca="false">IF(AND($V102&gt;BS$6,$V102&lt;=BT$6),+$U102,0)</f>
        <v>0</v>
      </c>
      <c r="BU102" s="87" t="n">
        <f aca="false">IF(AND($V102&gt;BT$6,$V102&lt;=BU$6),+$U102,0)</f>
        <v>0</v>
      </c>
      <c r="BV102" s="87" t="n">
        <f aca="false">IF(AND($V102&gt;BU$6,$V102&lt;=BV$6),+$U102,0)</f>
        <v>0</v>
      </c>
      <c r="BW102" s="87" t="n">
        <f aca="false">IF(AND($V102&gt;BV$6,$V102&lt;=BW$6),+$U102,0)</f>
        <v>0</v>
      </c>
      <c r="BX102" s="87" t="n">
        <f aca="false">IF(AND($V102&gt;BW$6,$V102&lt;=BX$6),+$U102,0)</f>
        <v>0</v>
      </c>
      <c r="BY102" s="87" t="n">
        <f aca="false">IF(AND($V102&gt;BX$6,$V102&lt;=BY$6),+$U102,0)</f>
        <v>0</v>
      </c>
      <c r="BZ102" s="87" t="n">
        <f aca="false">IF(AND($V102&gt;BY$6,$V102&lt;=BZ$6),+$U102,0)</f>
        <v>0</v>
      </c>
      <c r="CA102" s="87" t="n">
        <f aca="false">IF(AND($V102&gt;BZ$6,$V102&lt;=CA$6),+$U102,0)</f>
        <v>0</v>
      </c>
      <c r="CB102" s="87" t="n">
        <f aca="false">IF(AND($V102&gt;CA$6,$V102&lt;=CB$6),+$U102,0)</f>
        <v>0</v>
      </c>
      <c r="CC102" s="87" t="n">
        <f aca="false">IF(AND($V102&gt;CB$6,$V102&lt;=CC$6),+$U102,0)</f>
        <v>0</v>
      </c>
      <c r="CD102" s="87" t="n">
        <f aca="false">IF(AND($V102&gt;CC$6,$V102&lt;=CD$6),+$U102,0)</f>
        <v>0</v>
      </c>
      <c r="CE102" s="87" t="n">
        <f aca="false">IF(AND($V102&gt;CD$6,$V102&lt;=CE$6),+$U102,0)</f>
        <v>0</v>
      </c>
      <c r="CF102" s="87" t="n">
        <f aca="false">IF(AND($V102&gt;CE$6,$V102&lt;=CF$6),+$U102,0)</f>
        <v>0</v>
      </c>
      <c r="CG102" s="87" t="n">
        <f aca="false">IF(AND($V102&gt;CF$6,$V102&lt;=CG$6),+$U102,0)</f>
        <v>0</v>
      </c>
      <c r="CH102" s="87" t="n">
        <f aca="false">IF(AND($V102&gt;CG$6,$V102&lt;=CH$6),+$U102,0)</f>
        <v>0</v>
      </c>
      <c r="CI102" s="87" t="n">
        <f aca="false">IF(AND($V102&gt;CH$6,$V102&lt;=CI$6),+$U102,0)</f>
        <v>0</v>
      </c>
      <c r="CJ102" s="87" t="n">
        <f aca="false">IF(AND($V102&gt;CI$6,$V102&lt;=CJ$6),+$U102,0)</f>
        <v>0</v>
      </c>
      <c r="CK102" s="87" t="n">
        <f aca="false">IF(AND($V102&gt;CJ$6,$V102&lt;=CK$6),+$U102,0)</f>
        <v>0</v>
      </c>
      <c r="CL102" s="87" t="n">
        <f aca="false">IF(AND($V102&gt;CK$6,$V102&lt;=CL$6),+$U102,0)</f>
        <v>0</v>
      </c>
      <c r="CM102" s="87" t="n">
        <f aca="false">IF(AND($V102&gt;CL$6,$V102&lt;=CM$6),+$U102,0)</f>
        <v>0</v>
      </c>
      <c r="CN102" s="87" t="n">
        <f aca="false">IF(AND($V102&gt;CM$6,$V102&lt;=CN$6),+$U102,0)</f>
        <v>0</v>
      </c>
      <c r="CO102" s="87" t="n">
        <f aca="false">IF(AND($V102&gt;CN$6,$V102&lt;=CO$6),+$U102,0)</f>
        <v>0</v>
      </c>
      <c r="CP102" s="87" t="n">
        <f aca="false">IF(AND($V102&gt;CO$6,$V102&lt;=CP$6),+$U102,0)</f>
        <v>0</v>
      </c>
      <c r="CQ102" s="87" t="n">
        <f aca="false">IF(AND($V102&gt;CP$6,$V102&lt;=CQ$6),+$U102,0)</f>
        <v>0</v>
      </c>
      <c r="CR102" s="87" t="n">
        <f aca="false">IF(AND($V102&gt;CQ$6,$V102&lt;=CR$6),+$U102,0)</f>
        <v>0</v>
      </c>
      <c r="CS102" s="87" t="n">
        <f aca="false">IF(AND($V102&gt;CR$6,$V102&lt;=CS$6),+$U102,0)</f>
        <v>0</v>
      </c>
      <c r="CT102" s="87" t="n">
        <f aca="false">IF(AND($V102&gt;CS$6,$V102&lt;=CT$6),+$U102,0)</f>
        <v>0</v>
      </c>
      <c r="CU102" s="87" t="n">
        <f aca="false">IF(AND($V102&gt;CT$6,$V102&lt;=CU$6),+$U102,0)</f>
        <v>0</v>
      </c>
      <c r="CV102" s="87" t="n">
        <f aca="false">IF(AND($V102&gt;CU$6,$V102&lt;=CV$6),+$U102,0)</f>
        <v>0</v>
      </c>
      <c r="CW102" s="87" t="n">
        <f aca="false">IF(AND($V102&gt;CV$6,$V102&lt;=CW$6),+$U102,0)</f>
        <v>0</v>
      </c>
      <c r="CX102" s="87" t="n">
        <f aca="false">IF(AND($V102&gt;CW$6,$V102&lt;=CX$6),+$U102,0)</f>
        <v>0</v>
      </c>
      <c r="CY102" s="87" t="n">
        <f aca="false">IF(AND($V102&gt;CX$6,$V102&lt;=CY$6),+$U102,0)</f>
        <v>0</v>
      </c>
      <c r="CZ102" s="87" t="n">
        <f aca="false">IF(AND($V102&gt;CY$6,$V102&lt;=CZ$6),+$U102,0)</f>
        <v>0</v>
      </c>
      <c r="DA102" s="87" t="n">
        <f aca="false">IF(AND($V102&gt;CZ$6,$V102&lt;=DA$6),+$U102,0)</f>
        <v>0</v>
      </c>
      <c r="DB102" s="87" t="n">
        <f aca="false">IF(AND($V102&gt;DA$6,$V102&lt;=DB$6),+$U102,0)</f>
        <v>0</v>
      </c>
      <c r="DC102" s="87" t="n">
        <f aca="false">IF(AND($V102&gt;DB$6,$V102&lt;=DC$6),+$U102,0)</f>
        <v>0</v>
      </c>
      <c r="DD102" s="87" t="n">
        <f aca="false">IF(AND($V102&gt;DC$6,$V102&lt;=DD$6),+$U102,0)</f>
        <v>0</v>
      </c>
      <c r="DE102" s="87" t="n">
        <f aca="false">IF(AND($V102&gt;DD$6,$V102&lt;=DE$6),+$U102,0)</f>
        <v>0</v>
      </c>
      <c r="DF102" s="87" t="n">
        <f aca="false">IF(AND($V102&gt;DE$6,$V102&lt;=DF$6),+$U102,0)</f>
        <v>0</v>
      </c>
      <c r="DG102" s="87" t="n">
        <f aca="false">IF(AND($V102&gt;DF$6,$V102&lt;=DG$6),+$U102,0)</f>
        <v>0</v>
      </c>
      <c r="DH102" s="87" t="n">
        <f aca="false">IF(AND($V102&gt;DG$6,$V102&lt;=DH$6),+$U102,0)</f>
        <v>0</v>
      </c>
      <c r="DI102" s="87" t="n">
        <f aca="false">IF(AND($V102&gt;DH$6,$V102&lt;=DI$6),+$U102,0)</f>
        <v>0</v>
      </c>
      <c r="DJ102" s="87" t="n">
        <f aca="false">IF(AND($V102&gt;DI$6,$V102&lt;=DJ$6),+$U102,0)</f>
        <v>0</v>
      </c>
      <c r="DK102" s="87" t="n">
        <f aca="false">IF(AND($V102&gt;DJ$6,$V102&lt;=DK$6),+$U102,0)</f>
        <v>0</v>
      </c>
      <c r="DL102" s="87" t="n">
        <f aca="false">IF(AND($V102&gt;DK$6,$V102&lt;=DL$6),+$U102,0)</f>
        <v>0</v>
      </c>
      <c r="DM102" s="87" t="n">
        <f aca="false">IF(AND($V102&gt;DL$6,$V102&lt;=DM$6),+$U102,0)</f>
        <v>0</v>
      </c>
      <c r="DN102" s="87" t="n">
        <f aca="false">IF(AND($V102&gt;DM$6,$V102&lt;=DN$6),+$U102,0)</f>
        <v>0</v>
      </c>
      <c r="DO102" s="87" t="n">
        <f aca="false">IF(AND($V102&gt;DN$6,$V102&lt;=DO$6),+$U102,0)</f>
        <v>0</v>
      </c>
      <c r="DP102" s="87" t="n">
        <f aca="false">IF(AND($V102&gt;DO$6,$V102&lt;=DP$6),+$U102,0)</f>
        <v>0</v>
      </c>
      <c r="DQ102" s="87" t="n">
        <f aca="false">IF(AND($V102&gt;DP$6,$V102&lt;=DQ$6),+$U102,0)</f>
        <v>0</v>
      </c>
      <c r="DR102" s="87" t="n">
        <f aca="false">IF(AND($V102&gt;DQ$6,$V102&lt;=DR$6),+$U102,0)</f>
        <v>0</v>
      </c>
      <c r="DS102" s="87" t="n">
        <f aca="false">IF(AND($V102&gt;DR$6,$V102&lt;=DS$6),+$U102,0)</f>
        <v>0</v>
      </c>
      <c r="DT102" s="87" t="n">
        <f aca="false">IF(AND($V102&gt;DS$6,$V102&lt;=DT$6),+$U102,0)</f>
        <v>0</v>
      </c>
      <c r="DU102" s="87" t="n">
        <f aca="false">IF(AND($V102&gt;DT$6,$V102&lt;=DU$6),+$U102,0)</f>
        <v>0</v>
      </c>
      <c r="DV102" s="87" t="n">
        <f aca="false">IF(AND($V102&gt;DU$6,$V102&lt;=DV$6),+$U102,0)</f>
        <v>0</v>
      </c>
      <c r="DW102" s="87" t="n">
        <f aca="false">IF(AND($V102&gt;DV$6,$V102&lt;=DW$6),+$U102,0)</f>
        <v>0</v>
      </c>
      <c r="DX102" s="87" t="n">
        <f aca="false">IF(AND($V102&gt;DW$6,$V102&lt;=DX$6),+$U102,0)</f>
        <v>0</v>
      </c>
      <c r="DY102" s="87" t="n">
        <f aca="false">IF(AND($V102&gt;DX$6,$V102&lt;=DY$6),+$U102,0)</f>
        <v>0</v>
      </c>
      <c r="DZ102" s="87" t="n">
        <f aca="false">IF(AND($V102&gt;DY$6,$V102&lt;=DZ$6),+$U102,0)</f>
        <v>0</v>
      </c>
      <c r="EA102" s="87" t="n">
        <f aca="false">IF(AND($V102&gt;DZ$6,$V102&lt;=EA$6),+$U102,0)</f>
        <v>0</v>
      </c>
      <c r="EB102" s="87" t="n">
        <f aca="false">IF(AND($V102&gt;EA$6,$V102&lt;=EB$6),+$U102,0)</f>
        <v>0</v>
      </c>
      <c r="EC102" s="87" t="n">
        <f aca="false">IF(AND($V102&gt;EB$6,$V102&lt;=EC$6),+$U102,0)</f>
        <v>0</v>
      </c>
      <c r="ED102" s="87" t="n">
        <f aca="false">IF(AND($V102&gt;EC$6,$V102&lt;=ED$6),+$U102,0)</f>
        <v>0</v>
      </c>
      <c r="EE102" s="87" t="n">
        <f aca="false">IF(AND($V102&gt;ED$6,$V102&lt;=EE$6),+$U102,0)</f>
        <v>0</v>
      </c>
      <c r="EF102" s="87" t="n">
        <f aca="false">IF(AND($V102&gt;EE$6,$V102&lt;=EF$6),+$U102,0)</f>
        <v>0</v>
      </c>
      <c r="EG102" s="87" t="n">
        <f aca="false">IF(AND($V102&gt;EF$6,$V102&lt;=EG$6),+$U102,0)</f>
        <v>0</v>
      </c>
      <c r="EH102" s="87" t="n">
        <f aca="false">IF(AND($V102&gt;EG$6,$V102&lt;=EH$6),+$U102,0)</f>
        <v>0</v>
      </c>
      <c r="EI102" s="87" t="n">
        <f aca="false">IF(AND($V102&gt;EH$6,$V102&lt;=EI$6),+$U102,0)</f>
        <v>0</v>
      </c>
      <c r="EJ102" s="87" t="n">
        <f aca="false">IF(AND($V102&gt;EI$6,$V102&lt;=EJ$6),+$U102,0)</f>
        <v>0</v>
      </c>
      <c r="EK102" s="87" t="n">
        <f aca="false">IF(AND($V102&gt;EJ$6,$V102&lt;=EK$6),+$U102,0)</f>
        <v>0</v>
      </c>
      <c r="EL102" s="87" t="n">
        <f aca="false">IF(AND($V102&gt;EK$6,$V102&lt;=EL$6),+$U102,0)</f>
        <v>0</v>
      </c>
      <c r="EM102" s="87" t="n">
        <f aca="false">IF(AND($V102&gt;EL$6,$V102&lt;=EN$6),+$U102,0)</f>
        <v>0</v>
      </c>
      <c r="EO102" s="65" t="n">
        <f aca="false">SUM($AI102:$EN102)</f>
        <v>5.80628685750105</v>
      </c>
      <c r="EP102" s="65" t="n">
        <f aca="false">+EO102-U102</f>
        <v>0</v>
      </c>
    </row>
    <row r="103" customFormat="false" ht="12.75" hidden="false" customHeight="false" outlineLevel="0" collapsed="false">
      <c r="A103" s="205" t="n">
        <v>5</v>
      </c>
      <c r="B103" s="97" t="s">
        <v>260</v>
      </c>
      <c r="C103" s="97" t="s">
        <v>256</v>
      </c>
      <c r="D103" s="186" t="s">
        <v>280</v>
      </c>
      <c r="E103" s="37" t="s">
        <v>548</v>
      </c>
      <c r="F103" s="99" t="n">
        <v>37134</v>
      </c>
      <c r="G103" s="37"/>
      <c r="H103" s="37"/>
      <c r="I103" s="100" t="s">
        <v>145</v>
      </c>
      <c r="J103" s="37" t="s">
        <v>570</v>
      </c>
      <c r="M103" s="39" t="s">
        <v>495</v>
      </c>
      <c r="O103" s="35"/>
      <c r="P103" s="127"/>
      <c r="Q103" s="127"/>
      <c r="R103" s="127"/>
      <c r="S103" s="206" t="n">
        <v>554.156189</v>
      </c>
      <c r="T103" s="127" t="s">
        <v>411</v>
      </c>
      <c r="U103" s="55" t="n">
        <f aca="false">IF($T103="USD",+$S103,VLOOKUP($T103,$T$1:$U$5,2)*$S103)</f>
        <v>11.5786917885499</v>
      </c>
      <c r="V103" s="104" t="n">
        <v>39326</v>
      </c>
      <c r="Z103" s="207" t="n">
        <v>35674</v>
      </c>
      <c r="AA103" s="224" t="n">
        <v>0.17</v>
      </c>
      <c r="AB103" s="174"/>
      <c r="AC103" s="209"/>
      <c r="AD103" s="211" t="n">
        <v>0.08</v>
      </c>
      <c r="AE103" s="211"/>
      <c r="AI103" s="87" t="n">
        <f aca="false">IF($V103&gt;AH$6,IF($V103&lt;=AI$6,$U103,0),0)</f>
        <v>0</v>
      </c>
      <c r="AJ103" s="87" t="n">
        <f aca="false">IF(AND($V103&gt;AI$6,$V103&lt;=AJ$6),+$U103,0)</f>
        <v>0</v>
      </c>
      <c r="AK103" s="87" t="n">
        <f aca="false">IF(AND($V103&gt;AJ$6,$V103&lt;=AK$6),+$U103,0)</f>
        <v>0</v>
      </c>
      <c r="AL103" s="87" t="n">
        <f aca="false">IF(AND($V103&gt;AK$6,$V103&lt;=AL$6),+$U103,0)</f>
        <v>0</v>
      </c>
      <c r="AM103" s="87" t="n">
        <f aca="false">IF(AND($V103&gt;AL$6,$V103&lt;=AM$6),+$U103,0)</f>
        <v>0</v>
      </c>
      <c r="AN103" s="87" t="n">
        <f aca="false">IF(AND($V103&gt;AM$6,$V103&lt;=AN$6),+$U103,0)</f>
        <v>0</v>
      </c>
      <c r="AO103" s="87" t="n">
        <f aca="false">IF(AND($V103&gt;AN$6,$V103&lt;=AO$6),+$U103,0)</f>
        <v>0</v>
      </c>
      <c r="AP103" s="87" t="n">
        <f aca="false">IF(AND($V103&gt;AO$6,$V103&lt;=AP$6),+$U103,0)</f>
        <v>0</v>
      </c>
      <c r="AQ103" s="87" t="n">
        <f aca="false">IF(AND($V103&gt;AP$6,$V103&lt;=AQ$6),+$U103,0)</f>
        <v>0</v>
      </c>
      <c r="AR103" s="87" t="n">
        <f aca="false">IF(AND($V103&gt;AQ$6,$V103&lt;=AR$6),+$U103,0)</f>
        <v>0</v>
      </c>
      <c r="AS103" s="87" t="n">
        <f aca="false">IF(AND($V103&gt;AR$6,$V103&lt;=AS$6),+$U103,0)</f>
        <v>0</v>
      </c>
      <c r="AT103" s="87" t="n">
        <f aca="false">IF(AND($V103&gt;AS$6,$V103&lt;=AT$6),+$U103,0)</f>
        <v>0</v>
      </c>
      <c r="AU103" s="87" t="n">
        <f aca="false">IF(AND($V103&gt;AT$6,$V103&lt;=AU$6),+$U103,0)</f>
        <v>0</v>
      </c>
      <c r="AV103" s="87" t="n">
        <f aca="false">IF(AND($V103&gt;AU$6,$V103&lt;=AV$6),+$U103,0)</f>
        <v>0</v>
      </c>
      <c r="AW103" s="87" t="n">
        <f aca="false">IF(AND($V103&gt;AV$6,$V103&lt;=AW$6),+$U103,0)</f>
        <v>0</v>
      </c>
      <c r="AX103" s="87" t="n">
        <f aca="false">IF(AND($V103&gt;AW$6,$V103&lt;=AX$6),+$U103,0)</f>
        <v>0</v>
      </c>
      <c r="AY103" s="87" t="n">
        <f aca="false">IF(AND($V103&gt;AX$6,$V103&lt;=AY$6),+$U103,0)</f>
        <v>0</v>
      </c>
      <c r="AZ103" s="87" t="n">
        <f aca="false">IF(AND($V103&gt;AY$6,$V103&lt;=AZ$6),+$U103,0)</f>
        <v>0</v>
      </c>
      <c r="BA103" s="87" t="n">
        <f aca="false">IF(AND($V103&gt;AZ$6,$V103&lt;=BA$6),+$U103,0)</f>
        <v>0</v>
      </c>
      <c r="BB103" s="87" t="n">
        <f aca="false">IF(AND($V103&gt;BA$6,$V103&lt;=BB$6),+$U103,0)</f>
        <v>0</v>
      </c>
      <c r="BC103" s="87" t="n">
        <f aca="false">IF(AND($V103&gt;BB$6,$V103&lt;=BC$6),+$U103,0)</f>
        <v>0</v>
      </c>
      <c r="BD103" s="87" t="n">
        <f aca="false">IF(AND($V103&gt;BC$6,$V103&lt;=BD$6),+$U103,0)</f>
        <v>0</v>
      </c>
      <c r="BE103" s="87" t="n">
        <f aca="false">IF(AND($V103&gt;BD$6,$V103&lt;=BE$6),+$U103,0)</f>
        <v>0</v>
      </c>
      <c r="BF103" s="87" t="n">
        <f aca="false">IF(AND($V103&gt;BE$6,$V103&lt;=BF$6),+$U103,0)</f>
        <v>11.5786917885499</v>
      </c>
      <c r="BG103" s="87" t="n">
        <f aca="false">IF(AND($V103&gt;BF$6,$V103&lt;=BG$6),+$U103,0)</f>
        <v>0</v>
      </c>
      <c r="BH103" s="87" t="n">
        <f aca="false">IF(AND($V103&gt;BG$6,$V103&lt;=BH$6),+$U103,0)</f>
        <v>0</v>
      </c>
      <c r="BI103" s="87" t="n">
        <f aca="false">IF(AND($V103&gt;BH$6,$V103&lt;=BI$6),+$U103,0)</f>
        <v>0</v>
      </c>
      <c r="BJ103" s="87" t="n">
        <f aca="false">IF(AND($V103&gt;BI$6,$V103&lt;=BJ$6),+$U103,0)</f>
        <v>0</v>
      </c>
      <c r="BK103" s="87" t="n">
        <f aca="false">IF(AND($V103&gt;BJ$6,$V103&lt;=BK$6),+$U103,0)</f>
        <v>0</v>
      </c>
      <c r="BL103" s="87" t="n">
        <f aca="false">IF(AND($V103&gt;BK$6,$V103&lt;=BL$6),+$U103,0)</f>
        <v>0</v>
      </c>
      <c r="BM103" s="87" t="n">
        <f aca="false">IF(AND($V103&gt;BL$6,$V103&lt;=BM$6),+$U103,0)</f>
        <v>0</v>
      </c>
      <c r="BN103" s="87" t="n">
        <f aca="false">IF(AND($V103&gt;BM$6,$V103&lt;=BN$6),+$U103,0)</f>
        <v>0</v>
      </c>
      <c r="BO103" s="87" t="n">
        <f aca="false">IF(AND($V103&gt;BN$6,$V103&lt;=BO$6),+$U103,0)</f>
        <v>0</v>
      </c>
      <c r="BP103" s="87" t="n">
        <f aca="false">IF(AND($V103&gt;BO$6,$V103&lt;=BP$6),+$U103,0)</f>
        <v>0</v>
      </c>
      <c r="BQ103" s="87" t="n">
        <f aca="false">IF(AND($V103&gt;BP$6,$V103&lt;=BQ$6),+$U103,0)</f>
        <v>0</v>
      </c>
      <c r="BR103" s="87" t="n">
        <f aca="false">IF(AND($V103&gt;BQ$6,$V103&lt;=BR$6),+$U103,0)</f>
        <v>0</v>
      </c>
      <c r="BS103" s="87" t="n">
        <f aca="false">IF(AND($V103&gt;BR$6,$V103&lt;=BS$6),+$U103,0)</f>
        <v>0</v>
      </c>
      <c r="BT103" s="87" t="n">
        <f aca="false">IF(AND($V103&gt;BS$6,$V103&lt;=BT$6),+$U103,0)</f>
        <v>0</v>
      </c>
      <c r="BU103" s="87" t="n">
        <f aca="false">IF(AND($V103&gt;BT$6,$V103&lt;=BU$6),+$U103,0)</f>
        <v>0</v>
      </c>
      <c r="BV103" s="87" t="n">
        <f aca="false">IF(AND($V103&gt;BU$6,$V103&lt;=BV$6),+$U103,0)</f>
        <v>0</v>
      </c>
      <c r="BW103" s="87" t="n">
        <f aca="false">IF(AND($V103&gt;BV$6,$V103&lt;=BW$6),+$U103,0)</f>
        <v>0</v>
      </c>
      <c r="BX103" s="87" t="n">
        <f aca="false">IF(AND($V103&gt;BW$6,$V103&lt;=BX$6),+$U103,0)</f>
        <v>0</v>
      </c>
      <c r="BY103" s="87" t="n">
        <f aca="false">IF(AND($V103&gt;BX$6,$V103&lt;=BY$6),+$U103,0)</f>
        <v>0</v>
      </c>
      <c r="BZ103" s="87" t="n">
        <f aca="false">IF(AND($V103&gt;BY$6,$V103&lt;=BZ$6),+$U103,0)</f>
        <v>0</v>
      </c>
      <c r="CA103" s="87" t="n">
        <f aca="false">IF(AND($V103&gt;BZ$6,$V103&lt;=CA$6),+$U103,0)</f>
        <v>0</v>
      </c>
      <c r="CB103" s="87" t="n">
        <f aca="false">IF(AND($V103&gt;CA$6,$V103&lt;=CB$6),+$U103,0)</f>
        <v>0</v>
      </c>
      <c r="CC103" s="87" t="n">
        <f aca="false">IF(AND($V103&gt;CB$6,$V103&lt;=CC$6),+$U103,0)</f>
        <v>0</v>
      </c>
      <c r="CD103" s="87" t="n">
        <f aca="false">IF(AND($V103&gt;CC$6,$V103&lt;=CD$6),+$U103,0)</f>
        <v>0</v>
      </c>
      <c r="CE103" s="87" t="n">
        <f aca="false">IF(AND($V103&gt;CD$6,$V103&lt;=CE$6),+$U103,0)</f>
        <v>0</v>
      </c>
      <c r="CF103" s="87" t="n">
        <f aca="false">IF(AND($V103&gt;CE$6,$V103&lt;=CF$6),+$U103,0)</f>
        <v>0</v>
      </c>
      <c r="CG103" s="87" t="n">
        <f aca="false">IF(AND($V103&gt;CF$6,$V103&lt;=CG$6),+$U103,0)</f>
        <v>0</v>
      </c>
      <c r="CH103" s="87" t="n">
        <f aca="false">IF(AND($V103&gt;CG$6,$V103&lt;=CH$6),+$U103,0)</f>
        <v>0</v>
      </c>
      <c r="CI103" s="87" t="n">
        <f aca="false">IF(AND($V103&gt;CH$6,$V103&lt;=CI$6),+$U103,0)</f>
        <v>0</v>
      </c>
      <c r="CJ103" s="87" t="n">
        <f aca="false">IF(AND($V103&gt;CI$6,$V103&lt;=CJ$6),+$U103,0)</f>
        <v>0</v>
      </c>
      <c r="CK103" s="87" t="n">
        <f aca="false">IF(AND($V103&gt;CJ$6,$V103&lt;=CK$6),+$U103,0)</f>
        <v>0</v>
      </c>
      <c r="CL103" s="87" t="n">
        <f aca="false">IF(AND($V103&gt;CK$6,$V103&lt;=CL$6),+$U103,0)</f>
        <v>0</v>
      </c>
      <c r="CM103" s="87" t="n">
        <f aca="false">IF(AND($V103&gt;CL$6,$V103&lt;=CM$6),+$U103,0)</f>
        <v>0</v>
      </c>
      <c r="CN103" s="87" t="n">
        <f aca="false">IF(AND($V103&gt;CM$6,$V103&lt;=CN$6),+$U103,0)</f>
        <v>0</v>
      </c>
      <c r="CO103" s="87" t="n">
        <f aca="false">IF(AND($V103&gt;CN$6,$V103&lt;=CO$6),+$U103,0)</f>
        <v>0</v>
      </c>
      <c r="CP103" s="87" t="n">
        <f aca="false">IF(AND($V103&gt;CO$6,$V103&lt;=CP$6),+$U103,0)</f>
        <v>0</v>
      </c>
      <c r="CQ103" s="87" t="n">
        <f aca="false">IF(AND($V103&gt;CP$6,$V103&lt;=CQ$6),+$U103,0)</f>
        <v>0</v>
      </c>
      <c r="CR103" s="87" t="n">
        <f aca="false">IF(AND($V103&gt;CQ$6,$V103&lt;=CR$6),+$U103,0)</f>
        <v>0</v>
      </c>
      <c r="CS103" s="87" t="n">
        <f aca="false">IF(AND($V103&gt;CR$6,$V103&lt;=CS$6),+$U103,0)</f>
        <v>0</v>
      </c>
      <c r="CT103" s="87" t="n">
        <f aca="false">IF(AND($V103&gt;CS$6,$V103&lt;=CT$6),+$U103,0)</f>
        <v>0</v>
      </c>
      <c r="CU103" s="87" t="n">
        <f aca="false">IF(AND($V103&gt;CT$6,$V103&lt;=CU$6),+$U103,0)</f>
        <v>0</v>
      </c>
      <c r="CV103" s="87" t="n">
        <f aca="false">IF(AND($V103&gt;CU$6,$V103&lt;=CV$6),+$U103,0)</f>
        <v>0</v>
      </c>
      <c r="CW103" s="87" t="n">
        <f aca="false">IF(AND($V103&gt;CV$6,$V103&lt;=CW$6),+$U103,0)</f>
        <v>0</v>
      </c>
      <c r="CX103" s="87" t="n">
        <f aca="false">IF(AND($V103&gt;CW$6,$V103&lt;=CX$6),+$U103,0)</f>
        <v>0</v>
      </c>
      <c r="CY103" s="87" t="n">
        <f aca="false">IF(AND($V103&gt;CX$6,$V103&lt;=CY$6),+$U103,0)</f>
        <v>0</v>
      </c>
      <c r="CZ103" s="87" t="n">
        <f aca="false">IF(AND($V103&gt;CY$6,$V103&lt;=CZ$6),+$U103,0)</f>
        <v>0</v>
      </c>
      <c r="DA103" s="87" t="n">
        <f aca="false">IF(AND($V103&gt;CZ$6,$V103&lt;=DA$6),+$U103,0)</f>
        <v>0</v>
      </c>
      <c r="DB103" s="87" t="n">
        <f aca="false">IF(AND($V103&gt;DA$6,$V103&lt;=DB$6),+$U103,0)</f>
        <v>0</v>
      </c>
      <c r="DC103" s="87" t="n">
        <f aca="false">IF(AND($V103&gt;DB$6,$V103&lt;=DC$6),+$U103,0)</f>
        <v>0</v>
      </c>
      <c r="DD103" s="87" t="n">
        <f aca="false">IF(AND($V103&gt;DC$6,$V103&lt;=DD$6),+$U103,0)</f>
        <v>0</v>
      </c>
      <c r="DE103" s="87" t="n">
        <f aca="false">IF(AND($V103&gt;DD$6,$V103&lt;=DE$6),+$U103,0)</f>
        <v>0</v>
      </c>
      <c r="DF103" s="87" t="n">
        <f aca="false">IF(AND($V103&gt;DE$6,$V103&lt;=DF$6),+$U103,0)</f>
        <v>0</v>
      </c>
      <c r="DG103" s="87" t="n">
        <f aca="false">IF(AND($V103&gt;DF$6,$V103&lt;=DG$6),+$U103,0)</f>
        <v>0</v>
      </c>
      <c r="DH103" s="87" t="n">
        <f aca="false">IF(AND($V103&gt;DG$6,$V103&lt;=DH$6),+$U103,0)</f>
        <v>0</v>
      </c>
      <c r="DI103" s="87" t="n">
        <f aca="false">IF(AND($V103&gt;DH$6,$V103&lt;=DI$6),+$U103,0)</f>
        <v>0</v>
      </c>
      <c r="DJ103" s="87" t="n">
        <f aca="false">IF(AND($V103&gt;DI$6,$V103&lt;=DJ$6),+$U103,0)</f>
        <v>0</v>
      </c>
      <c r="DK103" s="87" t="n">
        <f aca="false">IF(AND($V103&gt;DJ$6,$V103&lt;=DK$6),+$U103,0)</f>
        <v>0</v>
      </c>
      <c r="DL103" s="87" t="n">
        <f aca="false">IF(AND($V103&gt;DK$6,$V103&lt;=DL$6),+$U103,0)</f>
        <v>0</v>
      </c>
      <c r="DM103" s="87" t="n">
        <f aca="false">IF(AND($V103&gt;DL$6,$V103&lt;=DM$6),+$U103,0)</f>
        <v>0</v>
      </c>
      <c r="DN103" s="87" t="n">
        <f aca="false">IF(AND($V103&gt;DM$6,$V103&lt;=DN$6),+$U103,0)</f>
        <v>0</v>
      </c>
      <c r="DO103" s="87" t="n">
        <f aca="false">IF(AND($V103&gt;DN$6,$V103&lt;=DO$6),+$U103,0)</f>
        <v>0</v>
      </c>
      <c r="DP103" s="87" t="n">
        <f aca="false">IF(AND($V103&gt;DO$6,$V103&lt;=DP$6),+$U103,0)</f>
        <v>0</v>
      </c>
      <c r="DQ103" s="87" t="n">
        <f aca="false">IF(AND($V103&gt;DP$6,$V103&lt;=DQ$6),+$U103,0)</f>
        <v>0</v>
      </c>
      <c r="DR103" s="87" t="n">
        <f aca="false">IF(AND($V103&gt;DQ$6,$V103&lt;=DR$6),+$U103,0)</f>
        <v>0</v>
      </c>
      <c r="DS103" s="87" t="n">
        <f aca="false">IF(AND($V103&gt;DR$6,$V103&lt;=DS$6),+$U103,0)</f>
        <v>0</v>
      </c>
      <c r="DT103" s="87" t="n">
        <f aca="false">IF(AND($V103&gt;DS$6,$V103&lt;=DT$6),+$U103,0)</f>
        <v>0</v>
      </c>
      <c r="DU103" s="87" t="n">
        <f aca="false">IF(AND($V103&gt;DT$6,$V103&lt;=DU$6),+$U103,0)</f>
        <v>0</v>
      </c>
      <c r="DV103" s="87" t="n">
        <f aca="false">IF(AND($V103&gt;DU$6,$V103&lt;=DV$6),+$U103,0)</f>
        <v>0</v>
      </c>
      <c r="DW103" s="87" t="n">
        <f aca="false">IF(AND($V103&gt;DV$6,$V103&lt;=DW$6),+$U103,0)</f>
        <v>0</v>
      </c>
      <c r="DX103" s="87" t="n">
        <f aca="false">IF(AND($V103&gt;DW$6,$V103&lt;=DX$6),+$U103,0)</f>
        <v>0</v>
      </c>
      <c r="DY103" s="87" t="n">
        <f aca="false">IF(AND($V103&gt;DX$6,$V103&lt;=DY$6),+$U103,0)</f>
        <v>0</v>
      </c>
      <c r="DZ103" s="87" t="n">
        <f aca="false">IF(AND($V103&gt;DY$6,$V103&lt;=DZ$6),+$U103,0)</f>
        <v>0</v>
      </c>
      <c r="EA103" s="87" t="n">
        <f aca="false">IF(AND($V103&gt;DZ$6,$V103&lt;=EA$6),+$U103,0)</f>
        <v>0</v>
      </c>
      <c r="EB103" s="87" t="n">
        <f aca="false">IF(AND($V103&gt;EA$6,$V103&lt;=EB$6),+$U103,0)</f>
        <v>0</v>
      </c>
      <c r="EC103" s="87" t="n">
        <f aca="false">IF(AND($V103&gt;EB$6,$V103&lt;=EC$6),+$U103,0)</f>
        <v>0</v>
      </c>
      <c r="ED103" s="87" t="n">
        <f aca="false">IF(AND($V103&gt;EC$6,$V103&lt;=ED$6),+$U103,0)</f>
        <v>0</v>
      </c>
      <c r="EE103" s="87" t="n">
        <f aca="false">IF(AND($V103&gt;ED$6,$V103&lt;=EE$6),+$U103,0)</f>
        <v>0</v>
      </c>
      <c r="EF103" s="87" t="n">
        <f aca="false">IF(AND($V103&gt;EE$6,$V103&lt;=EF$6),+$U103,0)</f>
        <v>0</v>
      </c>
      <c r="EG103" s="87" t="n">
        <f aca="false">IF(AND($V103&gt;EF$6,$V103&lt;=EG$6),+$U103,0)</f>
        <v>0</v>
      </c>
      <c r="EH103" s="87" t="n">
        <f aca="false">IF(AND($V103&gt;EG$6,$V103&lt;=EH$6),+$U103,0)</f>
        <v>0</v>
      </c>
      <c r="EI103" s="87" t="n">
        <f aca="false">IF(AND($V103&gt;EH$6,$V103&lt;=EI$6),+$U103,0)</f>
        <v>0</v>
      </c>
      <c r="EJ103" s="87" t="n">
        <f aca="false">IF(AND($V103&gt;EI$6,$V103&lt;=EJ$6),+$U103,0)</f>
        <v>0</v>
      </c>
      <c r="EK103" s="87" t="n">
        <f aca="false">IF(AND($V103&gt;EJ$6,$V103&lt;=EK$6),+$U103,0)</f>
        <v>0</v>
      </c>
      <c r="EL103" s="87" t="n">
        <f aca="false">IF(AND($V103&gt;EK$6,$V103&lt;=EL$6),+$U103,0)</f>
        <v>0</v>
      </c>
      <c r="EM103" s="87" t="n">
        <f aca="false">IF(AND($V103&gt;EL$6,$V103&lt;=EN$6),+$U103,0)</f>
        <v>0</v>
      </c>
      <c r="EO103" s="65" t="n">
        <f aca="false">SUM($AI103:$EN103)</f>
        <v>11.5786917885499</v>
      </c>
      <c r="EP103" s="65" t="n">
        <f aca="false">+EO103-U103</f>
        <v>0</v>
      </c>
    </row>
    <row r="104" customFormat="false" ht="12.75" hidden="false" customHeight="false" outlineLevel="0" collapsed="false">
      <c r="A104" s="205" t="n">
        <v>5</v>
      </c>
      <c r="B104" s="97" t="s">
        <v>260</v>
      </c>
      <c r="C104" s="97" t="s">
        <v>256</v>
      </c>
      <c r="D104" s="186" t="s">
        <v>280</v>
      </c>
      <c r="E104" s="37" t="s">
        <v>548</v>
      </c>
      <c r="F104" s="99" t="n">
        <v>37134</v>
      </c>
      <c r="G104" s="37"/>
      <c r="H104" s="37"/>
      <c r="I104" s="100" t="s">
        <v>145</v>
      </c>
      <c r="J104" s="37" t="s">
        <v>571</v>
      </c>
      <c r="M104" s="39" t="s">
        <v>495</v>
      </c>
      <c r="O104" s="35"/>
      <c r="P104" s="127"/>
      <c r="Q104" s="127"/>
      <c r="R104" s="127"/>
      <c r="S104" s="206" t="n">
        <v>78.26087</v>
      </c>
      <c r="T104" s="127" t="s">
        <v>288</v>
      </c>
      <c r="U104" s="55" t="n">
        <f aca="false">IF($T104="USD",+$S104,VLOOKUP($T104,$T$1:$U$5,2)*$S104)</f>
        <v>78.26087</v>
      </c>
      <c r="V104" s="108" t="n">
        <v>39447</v>
      </c>
      <c r="Z104" s="207" t="n">
        <v>35674</v>
      </c>
      <c r="AA104" s="224" t="n">
        <v>0.165</v>
      </c>
      <c r="AB104" s="174"/>
      <c r="AC104" s="209"/>
      <c r="AD104" s="211" t="n">
        <v>0.08</v>
      </c>
      <c r="AE104" s="211"/>
      <c r="AI104" s="87" t="n">
        <f aca="false">IF($V104&gt;AH$6,IF($V104&lt;=AI$6,$U104,0),0)</f>
        <v>0</v>
      </c>
      <c r="AJ104" s="87" t="n">
        <f aca="false">IF(AND($V104&gt;AI$6,$V104&lt;=AJ$6),+$U104,0)</f>
        <v>0</v>
      </c>
      <c r="AK104" s="87" t="n">
        <f aca="false">IF(AND($V104&gt;AJ$6,$V104&lt;=AK$6),+$U104,0)</f>
        <v>0</v>
      </c>
      <c r="AL104" s="87" t="n">
        <f aca="false">IF(AND($V104&gt;AK$6,$V104&lt;=AL$6),+$U104,0)</f>
        <v>0</v>
      </c>
      <c r="AM104" s="87" t="n">
        <f aca="false">IF(AND($V104&gt;AL$6,$V104&lt;=AM$6),+$U104,0)</f>
        <v>0</v>
      </c>
      <c r="AN104" s="87" t="n">
        <f aca="false">IF(AND($V104&gt;AM$6,$V104&lt;=AN$6),+$U104,0)</f>
        <v>0</v>
      </c>
      <c r="AO104" s="87" t="n">
        <f aca="false">IF(AND($V104&gt;AN$6,$V104&lt;=AO$6),+$U104,0)</f>
        <v>0</v>
      </c>
      <c r="AP104" s="87" t="n">
        <f aca="false">IF(AND($V104&gt;AO$6,$V104&lt;=AP$6),+$U104,0)</f>
        <v>0</v>
      </c>
      <c r="AQ104" s="87" t="n">
        <f aca="false">IF(AND($V104&gt;AP$6,$V104&lt;=AQ$6),+$U104,0)</f>
        <v>0</v>
      </c>
      <c r="AR104" s="87" t="n">
        <f aca="false">IF(AND($V104&gt;AQ$6,$V104&lt;=AR$6),+$U104,0)</f>
        <v>0</v>
      </c>
      <c r="AS104" s="87" t="n">
        <f aca="false">IF(AND($V104&gt;AR$6,$V104&lt;=AS$6),+$U104,0)</f>
        <v>0</v>
      </c>
      <c r="AT104" s="87" t="n">
        <f aca="false">IF(AND($V104&gt;AS$6,$V104&lt;=AT$6),+$U104,0)</f>
        <v>0</v>
      </c>
      <c r="AU104" s="87" t="n">
        <f aca="false">IF(AND($V104&gt;AT$6,$V104&lt;=AU$6),+$U104,0)</f>
        <v>0</v>
      </c>
      <c r="AV104" s="87" t="n">
        <f aca="false">IF(AND($V104&gt;AU$6,$V104&lt;=AV$6),+$U104,0)</f>
        <v>0</v>
      </c>
      <c r="AW104" s="87" t="n">
        <f aca="false">IF(AND($V104&gt;AV$6,$V104&lt;=AW$6),+$U104,0)</f>
        <v>0</v>
      </c>
      <c r="AX104" s="87" t="n">
        <f aca="false">IF(AND($V104&gt;AW$6,$V104&lt;=AX$6),+$U104,0)</f>
        <v>0</v>
      </c>
      <c r="AY104" s="87" t="n">
        <f aca="false">IF(AND($V104&gt;AX$6,$V104&lt;=AY$6),+$U104,0)</f>
        <v>0</v>
      </c>
      <c r="AZ104" s="87" t="n">
        <f aca="false">IF(AND($V104&gt;AY$6,$V104&lt;=AZ$6),+$U104,0)</f>
        <v>0</v>
      </c>
      <c r="BA104" s="87" t="n">
        <f aca="false">IF(AND($V104&gt;AZ$6,$V104&lt;=BA$6),+$U104,0)</f>
        <v>0</v>
      </c>
      <c r="BB104" s="87" t="n">
        <f aca="false">IF(AND($V104&gt;BA$6,$V104&lt;=BB$6),+$U104,0)</f>
        <v>0</v>
      </c>
      <c r="BC104" s="87" t="n">
        <f aca="false">IF(AND($V104&gt;BB$6,$V104&lt;=BC$6),+$U104,0)</f>
        <v>0</v>
      </c>
      <c r="BD104" s="87" t="n">
        <f aca="false">IF(AND($V104&gt;BC$6,$V104&lt;=BD$6),+$U104,0)</f>
        <v>0</v>
      </c>
      <c r="BE104" s="87" t="n">
        <f aca="false">IF(AND($V104&gt;BD$6,$V104&lt;=BE$6),+$U104,0)</f>
        <v>0</v>
      </c>
      <c r="BF104" s="87" t="n">
        <f aca="false">IF(AND($V104&gt;BE$6,$V104&lt;=BF$6),+$U104,0)</f>
        <v>0</v>
      </c>
      <c r="BG104" s="87" t="n">
        <f aca="false">IF(AND($V104&gt;BF$6,$V104&lt;=BG$6),+$U104,0)</f>
        <v>78.26087</v>
      </c>
      <c r="BH104" s="87" t="n">
        <f aca="false">IF(AND($V104&gt;BG$6,$V104&lt;=BH$6),+$U104,0)</f>
        <v>0</v>
      </c>
      <c r="BI104" s="87" t="n">
        <f aca="false">IF(AND($V104&gt;BH$6,$V104&lt;=BI$6),+$U104,0)</f>
        <v>0</v>
      </c>
      <c r="BJ104" s="87" t="n">
        <f aca="false">IF(AND($V104&gt;BI$6,$V104&lt;=BJ$6),+$U104,0)</f>
        <v>0</v>
      </c>
      <c r="BK104" s="87" t="n">
        <f aca="false">IF(AND($V104&gt;BJ$6,$V104&lt;=BK$6),+$U104,0)</f>
        <v>0</v>
      </c>
      <c r="BL104" s="87" t="n">
        <f aca="false">IF(AND($V104&gt;BK$6,$V104&lt;=BL$6),+$U104,0)</f>
        <v>0</v>
      </c>
      <c r="BM104" s="87" t="n">
        <f aca="false">IF(AND($V104&gt;BL$6,$V104&lt;=BM$6),+$U104,0)</f>
        <v>0</v>
      </c>
      <c r="BN104" s="87" t="n">
        <f aca="false">IF(AND($V104&gt;BM$6,$V104&lt;=BN$6),+$U104,0)</f>
        <v>0</v>
      </c>
      <c r="BO104" s="87" t="n">
        <f aca="false">IF(AND($V104&gt;BN$6,$V104&lt;=BO$6),+$U104,0)</f>
        <v>0</v>
      </c>
      <c r="BP104" s="87" t="n">
        <f aca="false">IF(AND($V104&gt;BO$6,$V104&lt;=BP$6),+$U104,0)</f>
        <v>0</v>
      </c>
      <c r="BQ104" s="87" t="n">
        <f aca="false">IF(AND($V104&gt;BP$6,$V104&lt;=BQ$6),+$U104,0)</f>
        <v>0</v>
      </c>
      <c r="BR104" s="87" t="n">
        <f aca="false">IF(AND($V104&gt;BQ$6,$V104&lt;=BR$6),+$U104,0)</f>
        <v>0</v>
      </c>
      <c r="BS104" s="87" t="n">
        <f aca="false">IF(AND($V104&gt;BR$6,$V104&lt;=BS$6),+$U104,0)</f>
        <v>0</v>
      </c>
      <c r="BT104" s="87" t="n">
        <f aca="false">IF(AND($V104&gt;BS$6,$V104&lt;=BT$6),+$U104,0)</f>
        <v>0</v>
      </c>
      <c r="BU104" s="87" t="n">
        <f aca="false">IF(AND($V104&gt;BT$6,$V104&lt;=BU$6),+$U104,0)</f>
        <v>0</v>
      </c>
      <c r="BV104" s="87" t="n">
        <f aca="false">IF(AND($V104&gt;BU$6,$V104&lt;=BV$6),+$U104,0)</f>
        <v>0</v>
      </c>
      <c r="BW104" s="87" t="n">
        <f aca="false">IF(AND($V104&gt;BV$6,$V104&lt;=BW$6),+$U104,0)</f>
        <v>0</v>
      </c>
      <c r="BX104" s="87" t="n">
        <f aca="false">IF(AND($V104&gt;BW$6,$V104&lt;=BX$6),+$U104,0)</f>
        <v>0</v>
      </c>
      <c r="BY104" s="87" t="n">
        <f aca="false">IF(AND($V104&gt;BX$6,$V104&lt;=BY$6),+$U104,0)</f>
        <v>0</v>
      </c>
      <c r="BZ104" s="87" t="n">
        <f aca="false">IF(AND($V104&gt;BY$6,$V104&lt;=BZ$6),+$U104,0)</f>
        <v>0</v>
      </c>
      <c r="CA104" s="87" t="n">
        <f aca="false">IF(AND($V104&gt;BZ$6,$V104&lt;=CA$6),+$U104,0)</f>
        <v>0</v>
      </c>
      <c r="CB104" s="87" t="n">
        <f aca="false">IF(AND($V104&gt;CA$6,$V104&lt;=CB$6),+$U104,0)</f>
        <v>0</v>
      </c>
      <c r="CC104" s="87" t="n">
        <f aca="false">IF(AND($V104&gt;CB$6,$V104&lt;=CC$6),+$U104,0)</f>
        <v>0</v>
      </c>
      <c r="CD104" s="87" t="n">
        <f aca="false">IF(AND($V104&gt;CC$6,$V104&lt;=CD$6),+$U104,0)</f>
        <v>0</v>
      </c>
      <c r="CE104" s="87" t="n">
        <f aca="false">IF(AND($V104&gt;CD$6,$V104&lt;=CE$6),+$U104,0)</f>
        <v>0</v>
      </c>
      <c r="CF104" s="87" t="n">
        <f aca="false">IF(AND($V104&gt;CE$6,$V104&lt;=CF$6),+$U104,0)</f>
        <v>0</v>
      </c>
      <c r="CG104" s="87" t="n">
        <f aca="false">IF(AND($V104&gt;CF$6,$V104&lt;=CG$6),+$U104,0)</f>
        <v>0</v>
      </c>
      <c r="CH104" s="87" t="n">
        <f aca="false">IF(AND($V104&gt;CG$6,$V104&lt;=CH$6),+$U104,0)</f>
        <v>0</v>
      </c>
      <c r="CI104" s="87" t="n">
        <f aca="false">IF(AND($V104&gt;CH$6,$V104&lt;=CI$6),+$U104,0)</f>
        <v>0</v>
      </c>
      <c r="CJ104" s="87" t="n">
        <f aca="false">IF(AND($V104&gt;CI$6,$V104&lt;=CJ$6),+$U104,0)</f>
        <v>0</v>
      </c>
      <c r="CK104" s="87" t="n">
        <f aca="false">IF(AND($V104&gt;CJ$6,$V104&lt;=CK$6),+$U104,0)</f>
        <v>0</v>
      </c>
      <c r="CL104" s="87" t="n">
        <f aca="false">IF(AND($V104&gt;CK$6,$V104&lt;=CL$6),+$U104,0)</f>
        <v>0</v>
      </c>
      <c r="CM104" s="87" t="n">
        <f aca="false">IF(AND($V104&gt;CL$6,$V104&lt;=CM$6),+$U104,0)</f>
        <v>0</v>
      </c>
      <c r="CN104" s="87" t="n">
        <f aca="false">IF(AND($V104&gt;CM$6,$V104&lt;=CN$6),+$U104,0)</f>
        <v>0</v>
      </c>
      <c r="CO104" s="87" t="n">
        <f aca="false">IF(AND($V104&gt;CN$6,$V104&lt;=CO$6),+$U104,0)</f>
        <v>0</v>
      </c>
      <c r="CP104" s="87" t="n">
        <f aca="false">IF(AND($V104&gt;CO$6,$V104&lt;=CP$6),+$U104,0)</f>
        <v>0</v>
      </c>
      <c r="CQ104" s="87" t="n">
        <f aca="false">IF(AND($V104&gt;CP$6,$V104&lt;=CQ$6),+$U104,0)</f>
        <v>0</v>
      </c>
      <c r="CR104" s="87" t="n">
        <f aca="false">IF(AND($V104&gt;CQ$6,$V104&lt;=CR$6),+$U104,0)</f>
        <v>0</v>
      </c>
      <c r="CS104" s="87" t="n">
        <f aca="false">IF(AND($V104&gt;CR$6,$V104&lt;=CS$6),+$U104,0)</f>
        <v>0</v>
      </c>
      <c r="CT104" s="87" t="n">
        <f aca="false">IF(AND($V104&gt;CS$6,$V104&lt;=CT$6),+$U104,0)</f>
        <v>0</v>
      </c>
      <c r="CU104" s="87" t="n">
        <f aca="false">IF(AND($V104&gt;CT$6,$V104&lt;=CU$6),+$U104,0)</f>
        <v>0</v>
      </c>
      <c r="CV104" s="87" t="n">
        <f aca="false">IF(AND($V104&gt;CU$6,$V104&lt;=CV$6),+$U104,0)</f>
        <v>0</v>
      </c>
      <c r="CW104" s="87" t="n">
        <f aca="false">IF(AND($V104&gt;CV$6,$V104&lt;=CW$6),+$U104,0)</f>
        <v>0</v>
      </c>
      <c r="CX104" s="87" t="n">
        <f aca="false">IF(AND($V104&gt;CW$6,$V104&lt;=CX$6),+$U104,0)</f>
        <v>0</v>
      </c>
      <c r="CY104" s="87" t="n">
        <f aca="false">IF(AND($V104&gt;CX$6,$V104&lt;=CY$6),+$U104,0)</f>
        <v>0</v>
      </c>
      <c r="CZ104" s="87" t="n">
        <f aca="false">IF(AND($V104&gt;CY$6,$V104&lt;=CZ$6),+$U104,0)</f>
        <v>0</v>
      </c>
      <c r="DA104" s="87" t="n">
        <f aca="false">IF(AND($V104&gt;CZ$6,$V104&lt;=DA$6),+$U104,0)</f>
        <v>0</v>
      </c>
      <c r="DB104" s="87" t="n">
        <f aca="false">IF(AND($V104&gt;DA$6,$V104&lt;=DB$6),+$U104,0)</f>
        <v>0</v>
      </c>
      <c r="DC104" s="87" t="n">
        <f aca="false">IF(AND($V104&gt;DB$6,$V104&lt;=DC$6),+$U104,0)</f>
        <v>0</v>
      </c>
      <c r="DD104" s="87" t="n">
        <f aca="false">IF(AND($V104&gt;DC$6,$V104&lt;=DD$6),+$U104,0)</f>
        <v>0</v>
      </c>
      <c r="DE104" s="87" t="n">
        <f aca="false">IF(AND($V104&gt;DD$6,$V104&lt;=DE$6),+$U104,0)</f>
        <v>0</v>
      </c>
      <c r="DF104" s="87" t="n">
        <f aca="false">IF(AND($V104&gt;DE$6,$V104&lt;=DF$6),+$U104,0)</f>
        <v>0</v>
      </c>
      <c r="DG104" s="87" t="n">
        <f aca="false">IF(AND($V104&gt;DF$6,$V104&lt;=DG$6),+$U104,0)</f>
        <v>0</v>
      </c>
      <c r="DH104" s="87" t="n">
        <f aca="false">IF(AND($V104&gt;DG$6,$V104&lt;=DH$6),+$U104,0)</f>
        <v>0</v>
      </c>
      <c r="DI104" s="87" t="n">
        <f aca="false">IF(AND($V104&gt;DH$6,$V104&lt;=DI$6),+$U104,0)</f>
        <v>0</v>
      </c>
      <c r="DJ104" s="87" t="n">
        <f aca="false">IF(AND($V104&gt;DI$6,$V104&lt;=DJ$6),+$U104,0)</f>
        <v>0</v>
      </c>
      <c r="DK104" s="87" t="n">
        <f aca="false">IF(AND($V104&gt;DJ$6,$V104&lt;=DK$6),+$U104,0)</f>
        <v>0</v>
      </c>
      <c r="DL104" s="87" t="n">
        <f aca="false">IF(AND($V104&gt;DK$6,$V104&lt;=DL$6),+$U104,0)</f>
        <v>0</v>
      </c>
      <c r="DM104" s="87" t="n">
        <f aca="false">IF(AND($V104&gt;DL$6,$V104&lt;=DM$6),+$U104,0)</f>
        <v>0</v>
      </c>
      <c r="DN104" s="87" t="n">
        <f aca="false">IF(AND($V104&gt;DM$6,$V104&lt;=DN$6),+$U104,0)</f>
        <v>0</v>
      </c>
      <c r="DO104" s="87" t="n">
        <f aca="false">IF(AND($V104&gt;DN$6,$V104&lt;=DO$6),+$U104,0)</f>
        <v>0</v>
      </c>
      <c r="DP104" s="87" t="n">
        <f aca="false">IF(AND($V104&gt;DO$6,$V104&lt;=DP$6),+$U104,0)</f>
        <v>0</v>
      </c>
      <c r="DQ104" s="87" t="n">
        <f aca="false">IF(AND($V104&gt;DP$6,$V104&lt;=DQ$6),+$U104,0)</f>
        <v>0</v>
      </c>
      <c r="DR104" s="87" t="n">
        <f aca="false">IF(AND($V104&gt;DQ$6,$V104&lt;=DR$6),+$U104,0)</f>
        <v>0</v>
      </c>
      <c r="DS104" s="87" t="n">
        <f aca="false">IF(AND($V104&gt;DR$6,$V104&lt;=DS$6),+$U104,0)</f>
        <v>0</v>
      </c>
      <c r="DT104" s="87" t="n">
        <f aca="false">IF(AND($V104&gt;DS$6,$V104&lt;=DT$6),+$U104,0)</f>
        <v>0</v>
      </c>
      <c r="DU104" s="87" t="n">
        <f aca="false">IF(AND($V104&gt;DT$6,$V104&lt;=DU$6),+$U104,0)</f>
        <v>0</v>
      </c>
      <c r="DV104" s="87" t="n">
        <f aca="false">IF(AND($V104&gt;DU$6,$V104&lt;=DV$6),+$U104,0)</f>
        <v>0</v>
      </c>
      <c r="DW104" s="87" t="n">
        <f aca="false">IF(AND($V104&gt;DV$6,$V104&lt;=DW$6),+$U104,0)</f>
        <v>0</v>
      </c>
      <c r="DX104" s="87" t="n">
        <f aca="false">IF(AND($V104&gt;DW$6,$V104&lt;=DX$6),+$U104,0)</f>
        <v>0</v>
      </c>
      <c r="DY104" s="87" t="n">
        <f aca="false">IF(AND($V104&gt;DX$6,$V104&lt;=DY$6),+$U104,0)</f>
        <v>0</v>
      </c>
      <c r="DZ104" s="87" t="n">
        <f aca="false">IF(AND($V104&gt;DY$6,$V104&lt;=DZ$6),+$U104,0)</f>
        <v>0</v>
      </c>
      <c r="EA104" s="87" t="n">
        <f aca="false">IF(AND($V104&gt;DZ$6,$V104&lt;=EA$6),+$U104,0)</f>
        <v>0</v>
      </c>
      <c r="EB104" s="87" t="n">
        <f aca="false">IF(AND($V104&gt;EA$6,$V104&lt;=EB$6),+$U104,0)</f>
        <v>0</v>
      </c>
      <c r="EC104" s="87" t="n">
        <f aca="false">IF(AND($V104&gt;EB$6,$V104&lt;=EC$6),+$U104,0)</f>
        <v>0</v>
      </c>
      <c r="ED104" s="87" t="n">
        <f aca="false">IF(AND($V104&gt;EC$6,$V104&lt;=ED$6),+$U104,0)</f>
        <v>0</v>
      </c>
      <c r="EE104" s="87" t="n">
        <f aca="false">IF(AND($V104&gt;ED$6,$V104&lt;=EE$6),+$U104,0)</f>
        <v>0</v>
      </c>
      <c r="EF104" s="87" t="n">
        <f aca="false">IF(AND($V104&gt;EE$6,$V104&lt;=EF$6),+$U104,0)</f>
        <v>0</v>
      </c>
      <c r="EG104" s="87" t="n">
        <f aca="false">IF(AND($V104&gt;EF$6,$V104&lt;=EG$6),+$U104,0)</f>
        <v>0</v>
      </c>
      <c r="EH104" s="87" t="n">
        <f aca="false">IF(AND($V104&gt;EG$6,$V104&lt;=EH$6),+$U104,0)</f>
        <v>0</v>
      </c>
      <c r="EI104" s="87" t="n">
        <f aca="false">IF(AND($V104&gt;EH$6,$V104&lt;=EI$6),+$U104,0)</f>
        <v>0</v>
      </c>
      <c r="EJ104" s="87" t="n">
        <f aca="false">IF(AND($V104&gt;EI$6,$V104&lt;=EJ$6),+$U104,0)</f>
        <v>0</v>
      </c>
      <c r="EK104" s="87" t="n">
        <f aca="false">IF(AND($V104&gt;EJ$6,$V104&lt;=EK$6),+$U104,0)</f>
        <v>0</v>
      </c>
      <c r="EL104" s="87" t="n">
        <f aca="false">IF(AND($V104&gt;EK$6,$V104&lt;=EL$6),+$U104,0)</f>
        <v>0</v>
      </c>
      <c r="EM104" s="87" t="n">
        <f aca="false">IF(AND($V104&gt;EL$6,$V104&lt;=EN$6),+$U104,0)</f>
        <v>0</v>
      </c>
      <c r="EO104" s="65" t="n">
        <f aca="false">SUM($AI104:$EN104)</f>
        <v>78.26087</v>
      </c>
      <c r="EP104" s="65" t="n">
        <f aca="false">+EO104-U104</f>
        <v>0</v>
      </c>
    </row>
    <row r="105" customFormat="false" ht="12.75" hidden="false" customHeight="false" outlineLevel="0" collapsed="false">
      <c r="A105" s="205" t="n">
        <v>5</v>
      </c>
      <c r="B105" s="97" t="s">
        <v>260</v>
      </c>
      <c r="C105" s="97" t="s">
        <v>256</v>
      </c>
      <c r="D105" s="186" t="s">
        <v>280</v>
      </c>
      <c r="E105" s="37" t="s">
        <v>548</v>
      </c>
      <c r="F105" s="99" t="n">
        <v>37134</v>
      </c>
      <c r="G105" s="37"/>
      <c r="H105" s="37"/>
      <c r="I105" s="100" t="s">
        <v>145</v>
      </c>
      <c r="J105" s="37" t="s">
        <v>572</v>
      </c>
      <c r="M105" s="39" t="s">
        <v>495</v>
      </c>
      <c r="O105" s="35"/>
      <c r="P105" s="127"/>
      <c r="Q105" s="127"/>
      <c r="R105" s="127"/>
      <c r="S105" s="206" t="n">
        <v>277.789889</v>
      </c>
      <c r="T105" s="127" t="s">
        <v>411</v>
      </c>
      <c r="U105" s="55" t="n">
        <f aca="false">IF($T105="USD",+$S105,VLOOKUP($T105,$T$1:$U$5,2)*$S105)</f>
        <v>5.80421832427915</v>
      </c>
      <c r="V105" s="108" t="n">
        <v>39447</v>
      </c>
      <c r="Z105" s="207" t="n">
        <v>35674</v>
      </c>
      <c r="AA105" s="224" t="n">
        <v>0.165</v>
      </c>
      <c r="AB105" s="174"/>
      <c r="AC105" s="209"/>
      <c r="AD105" s="211" t="n">
        <v>0.08</v>
      </c>
      <c r="AE105" s="211"/>
      <c r="AI105" s="87" t="n">
        <f aca="false">IF($V105&gt;AH$6,IF($V105&lt;=AI$6,$U105,0),0)</f>
        <v>0</v>
      </c>
      <c r="AJ105" s="87" t="n">
        <f aca="false">IF(AND($V105&gt;AI$6,$V105&lt;=AJ$6),+$U105,0)</f>
        <v>0</v>
      </c>
      <c r="AK105" s="87" t="n">
        <f aca="false">IF(AND($V105&gt;AJ$6,$V105&lt;=AK$6),+$U105,0)</f>
        <v>0</v>
      </c>
      <c r="AL105" s="87" t="n">
        <f aca="false">IF(AND($V105&gt;AK$6,$V105&lt;=AL$6),+$U105,0)</f>
        <v>0</v>
      </c>
      <c r="AM105" s="87" t="n">
        <f aca="false">IF(AND($V105&gt;AL$6,$V105&lt;=AM$6),+$U105,0)</f>
        <v>0</v>
      </c>
      <c r="AN105" s="87" t="n">
        <f aca="false">IF(AND($V105&gt;AM$6,$V105&lt;=AN$6),+$U105,0)</f>
        <v>0</v>
      </c>
      <c r="AO105" s="87" t="n">
        <f aca="false">IF(AND($V105&gt;AN$6,$V105&lt;=AO$6),+$U105,0)</f>
        <v>0</v>
      </c>
      <c r="AP105" s="87" t="n">
        <f aca="false">IF(AND($V105&gt;AO$6,$V105&lt;=AP$6),+$U105,0)</f>
        <v>0</v>
      </c>
      <c r="AQ105" s="87" t="n">
        <f aca="false">IF(AND($V105&gt;AP$6,$V105&lt;=AQ$6),+$U105,0)</f>
        <v>0</v>
      </c>
      <c r="AR105" s="87" t="n">
        <f aca="false">IF(AND($V105&gt;AQ$6,$V105&lt;=AR$6),+$U105,0)</f>
        <v>0</v>
      </c>
      <c r="AS105" s="87" t="n">
        <f aca="false">IF(AND($V105&gt;AR$6,$V105&lt;=AS$6),+$U105,0)</f>
        <v>0</v>
      </c>
      <c r="AT105" s="87" t="n">
        <f aca="false">IF(AND($V105&gt;AS$6,$V105&lt;=AT$6),+$U105,0)</f>
        <v>0</v>
      </c>
      <c r="AU105" s="87" t="n">
        <f aca="false">IF(AND($V105&gt;AT$6,$V105&lt;=AU$6),+$U105,0)</f>
        <v>0</v>
      </c>
      <c r="AV105" s="87" t="n">
        <f aca="false">IF(AND($V105&gt;AU$6,$V105&lt;=AV$6),+$U105,0)</f>
        <v>0</v>
      </c>
      <c r="AW105" s="87" t="n">
        <f aca="false">IF(AND($V105&gt;AV$6,$V105&lt;=AW$6),+$U105,0)</f>
        <v>0</v>
      </c>
      <c r="AX105" s="87" t="n">
        <f aca="false">IF(AND($V105&gt;AW$6,$V105&lt;=AX$6),+$U105,0)</f>
        <v>0</v>
      </c>
      <c r="AY105" s="87" t="n">
        <f aca="false">IF(AND($V105&gt;AX$6,$V105&lt;=AY$6),+$U105,0)</f>
        <v>0</v>
      </c>
      <c r="AZ105" s="87" t="n">
        <f aca="false">IF(AND($V105&gt;AY$6,$V105&lt;=AZ$6),+$U105,0)</f>
        <v>0</v>
      </c>
      <c r="BA105" s="87" t="n">
        <f aca="false">IF(AND($V105&gt;AZ$6,$V105&lt;=BA$6),+$U105,0)</f>
        <v>0</v>
      </c>
      <c r="BB105" s="87" t="n">
        <f aca="false">IF(AND($V105&gt;BA$6,$V105&lt;=BB$6),+$U105,0)</f>
        <v>0</v>
      </c>
      <c r="BC105" s="87" t="n">
        <f aca="false">IF(AND($V105&gt;BB$6,$V105&lt;=BC$6),+$U105,0)</f>
        <v>0</v>
      </c>
      <c r="BD105" s="87" t="n">
        <f aca="false">IF(AND($V105&gt;BC$6,$V105&lt;=BD$6),+$U105,0)</f>
        <v>0</v>
      </c>
      <c r="BE105" s="87" t="n">
        <f aca="false">IF(AND($V105&gt;BD$6,$V105&lt;=BE$6),+$U105,0)</f>
        <v>0</v>
      </c>
      <c r="BF105" s="87" t="n">
        <f aca="false">IF(AND($V105&gt;BE$6,$V105&lt;=BF$6),+$U105,0)</f>
        <v>0</v>
      </c>
      <c r="BG105" s="87" t="n">
        <f aca="false">IF(AND($V105&gt;BF$6,$V105&lt;=BG$6),+$U105,0)</f>
        <v>5.80421832427915</v>
      </c>
      <c r="BH105" s="87" t="n">
        <f aca="false">IF(AND($V105&gt;BG$6,$V105&lt;=BH$6),+$U105,0)</f>
        <v>0</v>
      </c>
      <c r="BI105" s="87" t="n">
        <f aca="false">IF(AND($V105&gt;BH$6,$V105&lt;=BI$6),+$U105,0)</f>
        <v>0</v>
      </c>
      <c r="BJ105" s="87" t="n">
        <f aca="false">IF(AND($V105&gt;BI$6,$V105&lt;=BJ$6),+$U105,0)</f>
        <v>0</v>
      </c>
      <c r="BK105" s="87" t="n">
        <f aca="false">IF(AND($V105&gt;BJ$6,$V105&lt;=BK$6),+$U105,0)</f>
        <v>0</v>
      </c>
      <c r="BL105" s="87" t="n">
        <f aca="false">IF(AND($V105&gt;BK$6,$V105&lt;=BL$6),+$U105,0)</f>
        <v>0</v>
      </c>
      <c r="BM105" s="87" t="n">
        <f aca="false">IF(AND($V105&gt;BL$6,$V105&lt;=BM$6),+$U105,0)</f>
        <v>0</v>
      </c>
      <c r="BN105" s="87" t="n">
        <f aca="false">IF(AND($V105&gt;BM$6,$V105&lt;=BN$6),+$U105,0)</f>
        <v>0</v>
      </c>
      <c r="BO105" s="87" t="n">
        <f aca="false">IF(AND($V105&gt;BN$6,$V105&lt;=BO$6),+$U105,0)</f>
        <v>0</v>
      </c>
      <c r="BP105" s="87" t="n">
        <f aca="false">IF(AND($V105&gt;BO$6,$V105&lt;=BP$6),+$U105,0)</f>
        <v>0</v>
      </c>
      <c r="BQ105" s="87" t="n">
        <f aca="false">IF(AND($V105&gt;BP$6,$V105&lt;=BQ$6),+$U105,0)</f>
        <v>0</v>
      </c>
      <c r="BR105" s="87" t="n">
        <f aca="false">IF(AND($V105&gt;BQ$6,$V105&lt;=BR$6),+$U105,0)</f>
        <v>0</v>
      </c>
      <c r="BS105" s="87" t="n">
        <f aca="false">IF(AND($V105&gt;BR$6,$V105&lt;=BS$6),+$U105,0)</f>
        <v>0</v>
      </c>
      <c r="BT105" s="87" t="n">
        <f aca="false">IF(AND($V105&gt;BS$6,$V105&lt;=BT$6),+$U105,0)</f>
        <v>0</v>
      </c>
      <c r="BU105" s="87" t="n">
        <f aca="false">IF(AND($V105&gt;BT$6,$V105&lt;=BU$6),+$U105,0)</f>
        <v>0</v>
      </c>
      <c r="BV105" s="87" t="n">
        <f aca="false">IF(AND($V105&gt;BU$6,$V105&lt;=BV$6),+$U105,0)</f>
        <v>0</v>
      </c>
      <c r="BW105" s="87" t="n">
        <f aca="false">IF(AND($V105&gt;BV$6,$V105&lt;=BW$6),+$U105,0)</f>
        <v>0</v>
      </c>
      <c r="BX105" s="87" t="n">
        <f aca="false">IF(AND($V105&gt;BW$6,$V105&lt;=BX$6),+$U105,0)</f>
        <v>0</v>
      </c>
      <c r="BY105" s="87" t="n">
        <f aca="false">IF(AND($V105&gt;BX$6,$V105&lt;=BY$6),+$U105,0)</f>
        <v>0</v>
      </c>
      <c r="BZ105" s="87" t="n">
        <f aca="false">IF(AND($V105&gt;BY$6,$V105&lt;=BZ$6),+$U105,0)</f>
        <v>0</v>
      </c>
      <c r="CA105" s="87" t="n">
        <f aca="false">IF(AND($V105&gt;BZ$6,$V105&lt;=CA$6),+$U105,0)</f>
        <v>0</v>
      </c>
      <c r="CB105" s="87" t="n">
        <f aca="false">IF(AND($V105&gt;CA$6,$V105&lt;=CB$6),+$U105,0)</f>
        <v>0</v>
      </c>
      <c r="CC105" s="87" t="n">
        <f aca="false">IF(AND($V105&gt;CB$6,$V105&lt;=CC$6),+$U105,0)</f>
        <v>0</v>
      </c>
      <c r="CD105" s="87" t="n">
        <f aca="false">IF(AND($V105&gt;CC$6,$V105&lt;=CD$6),+$U105,0)</f>
        <v>0</v>
      </c>
      <c r="CE105" s="87" t="n">
        <f aca="false">IF(AND($V105&gt;CD$6,$V105&lt;=CE$6),+$U105,0)</f>
        <v>0</v>
      </c>
      <c r="CF105" s="87" t="n">
        <f aca="false">IF(AND($V105&gt;CE$6,$V105&lt;=CF$6),+$U105,0)</f>
        <v>0</v>
      </c>
      <c r="CG105" s="87" t="n">
        <f aca="false">IF(AND($V105&gt;CF$6,$V105&lt;=CG$6),+$U105,0)</f>
        <v>0</v>
      </c>
      <c r="CH105" s="87" t="n">
        <f aca="false">IF(AND($V105&gt;CG$6,$V105&lt;=CH$6),+$U105,0)</f>
        <v>0</v>
      </c>
      <c r="CI105" s="87" t="n">
        <f aca="false">IF(AND($V105&gt;CH$6,$V105&lt;=CI$6),+$U105,0)</f>
        <v>0</v>
      </c>
      <c r="CJ105" s="87" t="n">
        <f aca="false">IF(AND($V105&gt;CI$6,$V105&lt;=CJ$6),+$U105,0)</f>
        <v>0</v>
      </c>
      <c r="CK105" s="87" t="n">
        <f aca="false">IF(AND($V105&gt;CJ$6,$V105&lt;=CK$6),+$U105,0)</f>
        <v>0</v>
      </c>
      <c r="CL105" s="87" t="n">
        <f aca="false">IF(AND($V105&gt;CK$6,$V105&lt;=CL$6),+$U105,0)</f>
        <v>0</v>
      </c>
      <c r="CM105" s="87" t="n">
        <f aca="false">IF(AND($V105&gt;CL$6,$V105&lt;=CM$6),+$U105,0)</f>
        <v>0</v>
      </c>
      <c r="CN105" s="87" t="n">
        <f aca="false">IF(AND($V105&gt;CM$6,$V105&lt;=CN$6),+$U105,0)</f>
        <v>0</v>
      </c>
      <c r="CO105" s="87" t="n">
        <f aca="false">IF(AND($V105&gt;CN$6,$V105&lt;=CO$6),+$U105,0)</f>
        <v>0</v>
      </c>
      <c r="CP105" s="87" t="n">
        <f aca="false">IF(AND($V105&gt;CO$6,$V105&lt;=CP$6),+$U105,0)</f>
        <v>0</v>
      </c>
      <c r="CQ105" s="87" t="n">
        <f aca="false">IF(AND($V105&gt;CP$6,$V105&lt;=CQ$6),+$U105,0)</f>
        <v>0</v>
      </c>
      <c r="CR105" s="87" t="n">
        <f aca="false">IF(AND($V105&gt;CQ$6,$V105&lt;=CR$6),+$U105,0)</f>
        <v>0</v>
      </c>
      <c r="CS105" s="87" t="n">
        <f aca="false">IF(AND($V105&gt;CR$6,$V105&lt;=CS$6),+$U105,0)</f>
        <v>0</v>
      </c>
      <c r="CT105" s="87" t="n">
        <f aca="false">IF(AND($V105&gt;CS$6,$V105&lt;=CT$6),+$U105,0)</f>
        <v>0</v>
      </c>
      <c r="CU105" s="87" t="n">
        <f aca="false">IF(AND($V105&gt;CT$6,$V105&lt;=CU$6),+$U105,0)</f>
        <v>0</v>
      </c>
      <c r="CV105" s="87" t="n">
        <f aca="false">IF(AND($V105&gt;CU$6,$V105&lt;=CV$6),+$U105,0)</f>
        <v>0</v>
      </c>
      <c r="CW105" s="87" t="n">
        <f aca="false">IF(AND($V105&gt;CV$6,$V105&lt;=CW$6),+$U105,0)</f>
        <v>0</v>
      </c>
      <c r="CX105" s="87" t="n">
        <f aca="false">IF(AND($V105&gt;CW$6,$V105&lt;=CX$6),+$U105,0)</f>
        <v>0</v>
      </c>
      <c r="CY105" s="87" t="n">
        <f aca="false">IF(AND($V105&gt;CX$6,$V105&lt;=CY$6),+$U105,0)</f>
        <v>0</v>
      </c>
      <c r="CZ105" s="87" t="n">
        <f aca="false">IF(AND($V105&gt;CY$6,$V105&lt;=CZ$6),+$U105,0)</f>
        <v>0</v>
      </c>
      <c r="DA105" s="87" t="n">
        <f aca="false">IF(AND($V105&gt;CZ$6,$V105&lt;=DA$6),+$U105,0)</f>
        <v>0</v>
      </c>
      <c r="DB105" s="87" t="n">
        <f aca="false">IF(AND($V105&gt;DA$6,$V105&lt;=DB$6),+$U105,0)</f>
        <v>0</v>
      </c>
      <c r="DC105" s="87" t="n">
        <f aca="false">IF(AND($V105&gt;DB$6,$V105&lt;=DC$6),+$U105,0)</f>
        <v>0</v>
      </c>
      <c r="DD105" s="87" t="n">
        <f aca="false">IF(AND($V105&gt;DC$6,$V105&lt;=DD$6),+$U105,0)</f>
        <v>0</v>
      </c>
      <c r="DE105" s="87" t="n">
        <f aca="false">IF(AND($V105&gt;DD$6,$V105&lt;=DE$6),+$U105,0)</f>
        <v>0</v>
      </c>
      <c r="DF105" s="87" t="n">
        <f aca="false">IF(AND($V105&gt;DE$6,$V105&lt;=DF$6),+$U105,0)</f>
        <v>0</v>
      </c>
      <c r="DG105" s="87" t="n">
        <f aca="false">IF(AND($V105&gt;DF$6,$V105&lt;=DG$6),+$U105,0)</f>
        <v>0</v>
      </c>
      <c r="DH105" s="87" t="n">
        <f aca="false">IF(AND($V105&gt;DG$6,$V105&lt;=DH$6),+$U105,0)</f>
        <v>0</v>
      </c>
      <c r="DI105" s="87" t="n">
        <f aca="false">IF(AND($V105&gt;DH$6,$V105&lt;=DI$6),+$U105,0)</f>
        <v>0</v>
      </c>
      <c r="DJ105" s="87" t="n">
        <f aca="false">IF(AND($V105&gt;DI$6,$V105&lt;=DJ$6),+$U105,0)</f>
        <v>0</v>
      </c>
      <c r="DK105" s="87" t="n">
        <f aca="false">IF(AND($V105&gt;DJ$6,$V105&lt;=DK$6),+$U105,0)</f>
        <v>0</v>
      </c>
      <c r="DL105" s="87" t="n">
        <f aca="false">IF(AND($V105&gt;DK$6,$V105&lt;=DL$6),+$U105,0)</f>
        <v>0</v>
      </c>
      <c r="DM105" s="87" t="n">
        <f aca="false">IF(AND($V105&gt;DL$6,$V105&lt;=DM$6),+$U105,0)</f>
        <v>0</v>
      </c>
      <c r="DN105" s="87" t="n">
        <f aca="false">IF(AND($V105&gt;DM$6,$V105&lt;=DN$6),+$U105,0)</f>
        <v>0</v>
      </c>
      <c r="DO105" s="87" t="n">
        <f aca="false">IF(AND($V105&gt;DN$6,$V105&lt;=DO$6),+$U105,0)</f>
        <v>0</v>
      </c>
      <c r="DP105" s="87" t="n">
        <f aca="false">IF(AND($V105&gt;DO$6,$V105&lt;=DP$6),+$U105,0)</f>
        <v>0</v>
      </c>
      <c r="DQ105" s="87" t="n">
        <f aca="false">IF(AND($V105&gt;DP$6,$V105&lt;=DQ$6),+$U105,0)</f>
        <v>0</v>
      </c>
      <c r="DR105" s="87" t="n">
        <f aca="false">IF(AND($V105&gt;DQ$6,$V105&lt;=DR$6),+$U105,0)</f>
        <v>0</v>
      </c>
      <c r="DS105" s="87" t="n">
        <f aca="false">IF(AND($V105&gt;DR$6,$V105&lt;=DS$6),+$U105,0)</f>
        <v>0</v>
      </c>
      <c r="DT105" s="87" t="n">
        <f aca="false">IF(AND($V105&gt;DS$6,$V105&lt;=DT$6),+$U105,0)</f>
        <v>0</v>
      </c>
      <c r="DU105" s="87" t="n">
        <f aca="false">IF(AND($V105&gt;DT$6,$V105&lt;=DU$6),+$U105,0)</f>
        <v>0</v>
      </c>
      <c r="DV105" s="87" t="n">
        <f aca="false">IF(AND($V105&gt;DU$6,$V105&lt;=DV$6),+$U105,0)</f>
        <v>0</v>
      </c>
      <c r="DW105" s="87" t="n">
        <f aca="false">IF(AND($V105&gt;DV$6,$V105&lt;=DW$6),+$U105,0)</f>
        <v>0</v>
      </c>
      <c r="DX105" s="87" t="n">
        <f aca="false">IF(AND($V105&gt;DW$6,$V105&lt;=DX$6),+$U105,0)</f>
        <v>0</v>
      </c>
      <c r="DY105" s="87" t="n">
        <f aca="false">IF(AND($V105&gt;DX$6,$V105&lt;=DY$6),+$U105,0)</f>
        <v>0</v>
      </c>
      <c r="DZ105" s="87" t="n">
        <f aca="false">IF(AND($V105&gt;DY$6,$V105&lt;=DZ$6),+$U105,0)</f>
        <v>0</v>
      </c>
      <c r="EA105" s="87" t="n">
        <f aca="false">IF(AND($V105&gt;DZ$6,$V105&lt;=EA$6),+$U105,0)</f>
        <v>0</v>
      </c>
      <c r="EB105" s="87" t="n">
        <f aca="false">IF(AND($V105&gt;EA$6,$V105&lt;=EB$6),+$U105,0)</f>
        <v>0</v>
      </c>
      <c r="EC105" s="87" t="n">
        <f aca="false">IF(AND($V105&gt;EB$6,$V105&lt;=EC$6),+$U105,0)</f>
        <v>0</v>
      </c>
      <c r="ED105" s="87" t="n">
        <f aca="false">IF(AND($V105&gt;EC$6,$V105&lt;=ED$6),+$U105,0)</f>
        <v>0</v>
      </c>
      <c r="EE105" s="87" t="n">
        <f aca="false">IF(AND($V105&gt;ED$6,$V105&lt;=EE$6),+$U105,0)</f>
        <v>0</v>
      </c>
      <c r="EF105" s="87" t="n">
        <f aca="false">IF(AND($V105&gt;EE$6,$V105&lt;=EF$6),+$U105,0)</f>
        <v>0</v>
      </c>
      <c r="EG105" s="87" t="n">
        <f aca="false">IF(AND($V105&gt;EF$6,$V105&lt;=EG$6),+$U105,0)</f>
        <v>0</v>
      </c>
      <c r="EH105" s="87" t="n">
        <f aca="false">IF(AND($V105&gt;EG$6,$V105&lt;=EH$6),+$U105,0)</f>
        <v>0</v>
      </c>
      <c r="EI105" s="87" t="n">
        <f aca="false">IF(AND($V105&gt;EH$6,$V105&lt;=EI$6),+$U105,0)</f>
        <v>0</v>
      </c>
      <c r="EJ105" s="87" t="n">
        <f aca="false">IF(AND($V105&gt;EI$6,$V105&lt;=EJ$6),+$U105,0)</f>
        <v>0</v>
      </c>
      <c r="EK105" s="87" t="n">
        <f aca="false">IF(AND($V105&gt;EJ$6,$V105&lt;=EK$6),+$U105,0)</f>
        <v>0</v>
      </c>
      <c r="EL105" s="87" t="n">
        <f aca="false">IF(AND($V105&gt;EK$6,$V105&lt;=EL$6),+$U105,0)</f>
        <v>0</v>
      </c>
      <c r="EM105" s="87" t="n">
        <f aca="false">IF(AND($V105&gt;EL$6,$V105&lt;=EN$6),+$U105,0)</f>
        <v>0</v>
      </c>
      <c r="EO105" s="65" t="n">
        <f aca="false">SUM($AI105:$EN105)</f>
        <v>5.80421832427915</v>
      </c>
      <c r="EP105" s="65" t="n">
        <f aca="false">+EO105-U105</f>
        <v>0</v>
      </c>
    </row>
    <row r="106" customFormat="false" ht="12.75" hidden="false" customHeight="false" outlineLevel="0" collapsed="false">
      <c r="A106" s="205" t="n">
        <v>5</v>
      </c>
      <c r="B106" s="97" t="s">
        <v>260</v>
      </c>
      <c r="C106" s="97" t="s">
        <v>256</v>
      </c>
      <c r="D106" s="186" t="s">
        <v>280</v>
      </c>
      <c r="E106" s="37" t="s">
        <v>548</v>
      </c>
      <c r="F106" s="99" t="n">
        <v>37134</v>
      </c>
      <c r="G106" s="37"/>
      <c r="H106" s="37"/>
      <c r="I106" s="100" t="s">
        <v>145</v>
      </c>
      <c r="J106" s="37" t="s">
        <v>573</v>
      </c>
      <c r="M106" s="39" t="s">
        <v>495</v>
      </c>
      <c r="O106" s="35"/>
      <c r="P106" s="127"/>
      <c r="Q106" s="127"/>
      <c r="R106" s="127"/>
      <c r="S106" s="206" t="n">
        <v>402.225357</v>
      </c>
      <c r="T106" s="127" t="s">
        <v>288</v>
      </c>
      <c r="U106" s="55" t="n">
        <f aca="false">IF($T106="USD",+$S106,VLOOKUP($T106,$T$1:$U$5,2)*$S106)</f>
        <v>402.225357</v>
      </c>
      <c r="V106" s="108" t="n">
        <v>39887</v>
      </c>
      <c r="Z106" s="207" t="n">
        <v>35674</v>
      </c>
      <c r="AA106" s="224" t="n">
        <v>0.0864</v>
      </c>
      <c r="AB106" s="174"/>
      <c r="AC106" s="209"/>
      <c r="AD106" s="211" t="n">
        <v>0.08</v>
      </c>
      <c r="AE106" s="211"/>
      <c r="AI106" s="87" t="n">
        <f aca="false">IF($V106&gt;AH$6,IF($V106&lt;=AI$6,$U106,0),0)</f>
        <v>0</v>
      </c>
      <c r="AJ106" s="87" t="n">
        <f aca="false">IF(AND($V106&gt;AI$6,$V106&lt;=AJ$6),+$U106,0)</f>
        <v>0</v>
      </c>
      <c r="AK106" s="87" t="n">
        <f aca="false">IF(AND($V106&gt;AJ$6,$V106&lt;=AK$6),+$U106,0)</f>
        <v>0</v>
      </c>
      <c r="AL106" s="87" t="n">
        <f aca="false">IF(AND($V106&gt;AK$6,$V106&lt;=AL$6),+$U106,0)</f>
        <v>0</v>
      </c>
      <c r="AM106" s="87" t="n">
        <f aca="false">IF(AND($V106&gt;AL$6,$V106&lt;=AM$6),+$U106,0)</f>
        <v>0</v>
      </c>
      <c r="AN106" s="87" t="n">
        <f aca="false">IF(AND($V106&gt;AM$6,$V106&lt;=AN$6),+$U106,0)</f>
        <v>0</v>
      </c>
      <c r="AO106" s="87" t="n">
        <f aca="false">IF(AND($V106&gt;AN$6,$V106&lt;=AO$6),+$U106,0)</f>
        <v>0</v>
      </c>
      <c r="AP106" s="87" t="n">
        <f aca="false">IF(AND($V106&gt;AO$6,$V106&lt;=AP$6),+$U106,0)</f>
        <v>0</v>
      </c>
      <c r="AQ106" s="87" t="n">
        <f aca="false">IF(AND($V106&gt;AP$6,$V106&lt;=AQ$6),+$U106,0)</f>
        <v>0</v>
      </c>
      <c r="AR106" s="87" t="n">
        <f aca="false">IF(AND($V106&gt;AQ$6,$V106&lt;=AR$6),+$U106,0)</f>
        <v>0</v>
      </c>
      <c r="AS106" s="87" t="n">
        <f aca="false">IF(AND($V106&gt;AR$6,$V106&lt;=AS$6),+$U106,0)</f>
        <v>0</v>
      </c>
      <c r="AT106" s="87" t="n">
        <f aca="false">IF(AND($V106&gt;AS$6,$V106&lt;=AT$6),+$U106,0)</f>
        <v>0</v>
      </c>
      <c r="AU106" s="87" t="n">
        <f aca="false">IF(AND($V106&gt;AT$6,$V106&lt;=AU$6),+$U106,0)</f>
        <v>0</v>
      </c>
      <c r="AV106" s="87" t="n">
        <f aca="false">IF(AND($V106&gt;AU$6,$V106&lt;=AV$6),+$U106,0)</f>
        <v>0</v>
      </c>
      <c r="AW106" s="87" t="n">
        <f aca="false">IF(AND($V106&gt;AV$6,$V106&lt;=AW$6),+$U106,0)</f>
        <v>0</v>
      </c>
      <c r="AX106" s="87" t="n">
        <f aca="false">IF(AND($V106&gt;AW$6,$V106&lt;=AX$6),+$U106,0)</f>
        <v>0</v>
      </c>
      <c r="AY106" s="87" t="n">
        <f aca="false">IF(AND($V106&gt;AX$6,$V106&lt;=AY$6),+$U106,0)</f>
        <v>0</v>
      </c>
      <c r="AZ106" s="87" t="n">
        <f aca="false">IF(AND($V106&gt;AY$6,$V106&lt;=AZ$6),+$U106,0)</f>
        <v>0</v>
      </c>
      <c r="BA106" s="87" t="n">
        <f aca="false">IF(AND($V106&gt;AZ$6,$V106&lt;=BA$6),+$U106,0)</f>
        <v>0</v>
      </c>
      <c r="BB106" s="87" t="n">
        <f aca="false">IF(AND($V106&gt;BA$6,$V106&lt;=BB$6),+$U106,0)</f>
        <v>0</v>
      </c>
      <c r="BC106" s="87" t="n">
        <f aca="false">IF(AND($V106&gt;BB$6,$V106&lt;=BC$6),+$U106,0)</f>
        <v>0</v>
      </c>
      <c r="BD106" s="87" t="n">
        <f aca="false">IF(AND($V106&gt;BC$6,$V106&lt;=BD$6),+$U106,0)</f>
        <v>0</v>
      </c>
      <c r="BE106" s="87" t="n">
        <f aca="false">IF(AND($V106&gt;BD$6,$V106&lt;=BE$6),+$U106,0)</f>
        <v>0</v>
      </c>
      <c r="BF106" s="87" t="n">
        <f aca="false">IF(AND($V106&gt;BE$6,$V106&lt;=BF$6),+$U106,0)</f>
        <v>0</v>
      </c>
      <c r="BG106" s="87" t="n">
        <f aca="false">IF(AND($V106&gt;BF$6,$V106&lt;=BG$6),+$U106,0)</f>
        <v>0</v>
      </c>
      <c r="BH106" s="87" t="n">
        <f aca="false">IF(AND($V106&gt;BG$6,$V106&lt;=BH$6),+$U106,0)</f>
        <v>0</v>
      </c>
      <c r="BI106" s="87" t="n">
        <f aca="false">IF(AND($V106&gt;BH$6,$V106&lt;=BI$6),+$U106,0)</f>
        <v>0</v>
      </c>
      <c r="BJ106" s="87" t="n">
        <f aca="false">IF(AND($V106&gt;BI$6,$V106&lt;=BJ$6),+$U106,0)</f>
        <v>0</v>
      </c>
      <c r="BK106" s="87" t="n">
        <f aca="false">IF(AND($V106&gt;BJ$6,$V106&lt;=BK$6),+$U106,0)</f>
        <v>0</v>
      </c>
      <c r="BL106" s="87" t="n">
        <f aca="false">IF(AND($V106&gt;BK$6,$V106&lt;=BL$6),+$U106,0)</f>
        <v>402.225357</v>
      </c>
      <c r="BM106" s="87" t="n">
        <f aca="false">IF(AND($V106&gt;BL$6,$V106&lt;=BM$6),+$U106,0)</f>
        <v>0</v>
      </c>
      <c r="BN106" s="87" t="n">
        <f aca="false">IF(AND($V106&gt;BM$6,$V106&lt;=BN$6),+$U106,0)</f>
        <v>0</v>
      </c>
      <c r="BO106" s="87" t="n">
        <f aca="false">IF(AND($V106&gt;BN$6,$V106&lt;=BO$6),+$U106,0)</f>
        <v>0</v>
      </c>
      <c r="BP106" s="87" t="n">
        <f aca="false">IF(AND($V106&gt;BO$6,$V106&lt;=BP$6),+$U106,0)</f>
        <v>0</v>
      </c>
      <c r="BQ106" s="87" t="n">
        <f aca="false">IF(AND($V106&gt;BP$6,$V106&lt;=BQ$6),+$U106,0)</f>
        <v>0</v>
      </c>
      <c r="BR106" s="87" t="n">
        <f aca="false">IF(AND($V106&gt;BQ$6,$V106&lt;=BR$6),+$U106,0)</f>
        <v>0</v>
      </c>
      <c r="BS106" s="87" t="n">
        <f aca="false">IF(AND($V106&gt;BR$6,$V106&lt;=BS$6),+$U106,0)</f>
        <v>0</v>
      </c>
      <c r="BT106" s="87" t="n">
        <f aca="false">IF(AND($V106&gt;BS$6,$V106&lt;=BT$6),+$U106,0)</f>
        <v>0</v>
      </c>
      <c r="BU106" s="87" t="n">
        <f aca="false">IF(AND($V106&gt;BT$6,$V106&lt;=BU$6),+$U106,0)</f>
        <v>0</v>
      </c>
      <c r="BV106" s="87" t="n">
        <f aca="false">IF(AND($V106&gt;BU$6,$V106&lt;=BV$6),+$U106,0)</f>
        <v>0</v>
      </c>
      <c r="BW106" s="87" t="n">
        <f aca="false">IF(AND($V106&gt;BV$6,$V106&lt;=BW$6),+$U106,0)</f>
        <v>0</v>
      </c>
      <c r="BX106" s="87" t="n">
        <f aca="false">IF(AND($V106&gt;BW$6,$V106&lt;=BX$6),+$U106,0)</f>
        <v>0</v>
      </c>
      <c r="BY106" s="87" t="n">
        <f aca="false">IF(AND($V106&gt;BX$6,$V106&lt;=BY$6),+$U106,0)</f>
        <v>0</v>
      </c>
      <c r="BZ106" s="87" t="n">
        <f aca="false">IF(AND($V106&gt;BY$6,$V106&lt;=BZ$6),+$U106,0)</f>
        <v>0</v>
      </c>
      <c r="CA106" s="87" t="n">
        <f aca="false">IF(AND($V106&gt;BZ$6,$V106&lt;=CA$6),+$U106,0)</f>
        <v>0</v>
      </c>
      <c r="CB106" s="87" t="n">
        <f aca="false">IF(AND($V106&gt;CA$6,$V106&lt;=CB$6),+$U106,0)</f>
        <v>0</v>
      </c>
      <c r="CC106" s="87" t="n">
        <f aca="false">IF(AND($V106&gt;CB$6,$V106&lt;=CC$6),+$U106,0)</f>
        <v>0</v>
      </c>
      <c r="CD106" s="87" t="n">
        <f aca="false">IF(AND($V106&gt;CC$6,$V106&lt;=CD$6),+$U106,0)</f>
        <v>0</v>
      </c>
      <c r="CE106" s="87" t="n">
        <f aca="false">IF(AND($V106&gt;CD$6,$V106&lt;=CE$6),+$U106,0)</f>
        <v>0</v>
      </c>
      <c r="CF106" s="87" t="n">
        <f aca="false">IF(AND($V106&gt;CE$6,$V106&lt;=CF$6),+$U106,0)</f>
        <v>0</v>
      </c>
      <c r="CG106" s="87" t="n">
        <f aca="false">IF(AND($V106&gt;CF$6,$V106&lt;=CG$6),+$U106,0)</f>
        <v>0</v>
      </c>
      <c r="CH106" s="87" t="n">
        <f aca="false">IF(AND($V106&gt;CG$6,$V106&lt;=CH$6),+$U106,0)</f>
        <v>0</v>
      </c>
      <c r="CI106" s="87" t="n">
        <f aca="false">IF(AND($V106&gt;CH$6,$V106&lt;=CI$6),+$U106,0)</f>
        <v>0</v>
      </c>
      <c r="CJ106" s="87" t="n">
        <f aca="false">IF(AND($V106&gt;CI$6,$V106&lt;=CJ$6),+$U106,0)</f>
        <v>0</v>
      </c>
      <c r="CK106" s="87" t="n">
        <f aca="false">IF(AND($V106&gt;CJ$6,$V106&lt;=CK$6),+$U106,0)</f>
        <v>0</v>
      </c>
      <c r="CL106" s="87" t="n">
        <f aca="false">IF(AND($V106&gt;CK$6,$V106&lt;=CL$6),+$U106,0)</f>
        <v>0</v>
      </c>
      <c r="CM106" s="87" t="n">
        <f aca="false">IF(AND($V106&gt;CL$6,$V106&lt;=CM$6),+$U106,0)</f>
        <v>0</v>
      </c>
      <c r="CN106" s="87" t="n">
        <f aca="false">IF(AND($V106&gt;CM$6,$V106&lt;=CN$6),+$U106,0)</f>
        <v>0</v>
      </c>
      <c r="CO106" s="87" t="n">
        <f aca="false">IF(AND($V106&gt;CN$6,$V106&lt;=CO$6),+$U106,0)</f>
        <v>0</v>
      </c>
      <c r="CP106" s="87" t="n">
        <f aca="false">IF(AND($V106&gt;CO$6,$V106&lt;=CP$6),+$U106,0)</f>
        <v>0</v>
      </c>
      <c r="CQ106" s="87" t="n">
        <f aca="false">IF(AND($V106&gt;CP$6,$V106&lt;=CQ$6),+$U106,0)</f>
        <v>0</v>
      </c>
      <c r="CR106" s="87" t="n">
        <f aca="false">IF(AND($V106&gt;CQ$6,$V106&lt;=CR$6),+$U106,0)</f>
        <v>0</v>
      </c>
      <c r="CS106" s="87" t="n">
        <f aca="false">IF(AND($V106&gt;CR$6,$V106&lt;=CS$6),+$U106,0)</f>
        <v>0</v>
      </c>
      <c r="CT106" s="87" t="n">
        <f aca="false">IF(AND($V106&gt;CS$6,$V106&lt;=CT$6),+$U106,0)</f>
        <v>0</v>
      </c>
      <c r="CU106" s="87" t="n">
        <f aca="false">IF(AND($V106&gt;CT$6,$V106&lt;=CU$6),+$U106,0)</f>
        <v>0</v>
      </c>
      <c r="CV106" s="87" t="n">
        <f aca="false">IF(AND($V106&gt;CU$6,$V106&lt;=CV$6),+$U106,0)</f>
        <v>0</v>
      </c>
      <c r="CW106" s="87" t="n">
        <f aca="false">IF(AND($V106&gt;CV$6,$V106&lt;=CW$6),+$U106,0)</f>
        <v>0</v>
      </c>
      <c r="CX106" s="87" t="n">
        <f aca="false">IF(AND($V106&gt;CW$6,$V106&lt;=CX$6),+$U106,0)</f>
        <v>0</v>
      </c>
      <c r="CY106" s="87" t="n">
        <f aca="false">IF(AND($V106&gt;CX$6,$V106&lt;=CY$6),+$U106,0)</f>
        <v>0</v>
      </c>
      <c r="CZ106" s="87" t="n">
        <f aca="false">IF(AND($V106&gt;CY$6,$V106&lt;=CZ$6),+$U106,0)</f>
        <v>0</v>
      </c>
      <c r="DA106" s="87" t="n">
        <f aca="false">IF(AND($V106&gt;CZ$6,$V106&lt;=DA$6),+$U106,0)</f>
        <v>0</v>
      </c>
      <c r="DB106" s="87" t="n">
        <f aca="false">IF(AND($V106&gt;DA$6,$V106&lt;=DB$6),+$U106,0)</f>
        <v>0</v>
      </c>
      <c r="DC106" s="87" t="n">
        <f aca="false">IF(AND($V106&gt;DB$6,$V106&lt;=DC$6),+$U106,0)</f>
        <v>0</v>
      </c>
      <c r="DD106" s="87" t="n">
        <f aca="false">IF(AND($V106&gt;DC$6,$V106&lt;=DD$6),+$U106,0)</f>
        <v>0</v>
      </c>
      <c r="DE106" s="87" t="n">
        <f aca="false">IF(AND($V106&gt;DD$6,$V106&lt;=DE$6),+$U106,0)</f>
        <v>0</v>
      </c>
      <c r="DF106" s="87" t="n">
        <f aca="false">IF(AND($V106&gt;DE$6,$V106&lt;=DF$6),+$U106,0)</f>
        <v>0</v>
      </c>
      <c r="DG106" s="87" t="n">
        <f aca="false">IF(AND($V106&gt;DF$6,$V106&lt;=DG$6),+$U106,0)</f>
        <v>0</v>
      </c>
      <c r="DH106" s="87" t="n">
        <f aca="false">IF(AND($V106&gt;DG$6,$V106&lt;=DH$6),+$U106,0)</f>
        <v>0</v>
      </c>
      <c r="DI106" s="87" t="n">
        <f aca="false">IF(AND($V106&gt;DH$6,$V106&lt;=DI$6),+$U106,0)</f>
        <v>0</v>
      </c>
      <c r="DJ106" s="87" t="n">
        <f aca="false">IF(AND($V106&gt;DI$6,$V106&lt;=DJ$6),+$U106,0)</f>
        <v>0</v>
      </c>
      <c r="DK106" s="87" t="n">
        <f aca="false">IF(AND($V106&gt;DJ$6,$V106&lt;=DK$6),+$U106,0)</f>
        <v>0</v>
      </c>
      <c r="DL106" s="87" t="n">
        <f aca="false">IF(AND($V106&gt;DK$6,$V106&lt;=DL$6),+$U106,0)</f>
        <v>0</v>
      </c>
      <c r="DM106" s="87" t="n">
        <f aca="false">IF(AND($V106&gt;DL$6,$V106&lt;=DM$6),+$U106,0)</f>
        <v>0</v>
      </c>
      <c r="DN106" s="87" t="n">
        <f aca="false">IF(AND($V106&gt;DM$6,$V106&lt;=DN$6),+$U106,0)</f>
        <v>0</v>
      </c>
      <c r="DO106" s="87" t="n">
        <f aca="false">IF(AND($V106&gt;DN$6,$V106&lt;=DO$6),+$U106,0)</f>
        <v>0</v>
      </c>
      <c r="DP106" s="87" t="n">
        <f aca="false">IF(AND($V106&gt;DO$6,$V106&lt;=DP$6),+$U106,0)</f>
        <v>0</v>
      </c>
      <c r="DQ106" s="87" t="n">
        <f aca="false">IF(AND($V106&gt;DP$6,$V106&lt;=DQ$6),+$U106,0)</f>
        <v>0</v>
      </c>
      <c r="DR106" s="87" t="n">
        <f aca="false">IF(AND($V106&gt;DQ$6,$V106&lt;=DR$6),+$U106,0)</f>
        <v>0</v>
      </c>
      <c r="DS106" s="87" t="n">
        <f aca="false">IF(AND($V106&gt;DR$6,$V106&lt;=DS$6),+$U106,0)</f>
        <v>0</v>
      </c>
      <c r="DT106" s="87" t="n">
        <f aca="false">IF(AND($V106&gt;DS$6,$V106&lt;=DT$6),+$U106,0)</f>
        <v>0</v>
      </c>
      <c r="DU106" s="87" t="n">
        <f aca="false">IF(AND($V106&gt;DT$6,$V106&lt;=DU$6),+$U106,0)</f>
        <v>0</v>
      </c>
      <c r="DV106" s="87" t="n">
        <f aca="false">IF(AND($V106&gt;DU$6,$V106&lt;=DV$6),+$U106,0)</f>
        <v>0</v>
      </c>
      <c r="DW106" s="87" t="n">
        <f aca="false">IF(AND($V106&gt;DV$6,$V106&lt;=DW$6),+$U106,0)</f>
        <v>0</v>
      </c>
      <c r="DX106" s="87" t="n">
        <f aca="false">IF(AND($V106&gt;DW$6,$V106&lt;=DX$6),+$U106,0)</f>
        <v>0</v>
      </c>
      <c r="DY106" s="87" t="n">
        <f aca="false">IF(AND($V106&gt;DX$6,$V106&lt;=DY$6),+$U106,0)</f>
        <v>0</v>
      </c>
      <c r="DZ106" s="87" t="n">
        <f aca="false">IF(AND($V106&gt;DY$6,$V106&lt;=DZ$6),+$U106,0)</f>
        <v>0</v>
      </c>
      <c r="EA106" s="87" t="n">
        <f aca="false">IF(AND($V106&gt;DZ$6,$V106&lt;=EA$6),+$U106,0)</f>
        <v>0</v>
      </c>
      <c r="EB106" s="87" t="n">
        <f aca="false">IF(AND($V106&gt;EA$6,$V106&lt;=EB$6),+$U106,0)</f>
        <v>0</v>
      </c>
      <c r="EC106" s="87" t="n">
        <f aca="false">IF(AND($V106&gt;EB$6,$V106&lt;=EC$6),+$U106,0)</f>
        <v>0</v>
      </c>
      <c r="ED106" s="87" t="n">
        <f aca="false">IF(AND($V106&gt;EC$6,$V106&lt;=ED$6),+$U106,0)</f>
        <v>0</v>
      </c>
      <c r="EE106" s="87" t="n">
        <f aca="false">IF(AND($V106&gt;ED$6,$V106&lt;=EE$6),+$U106,0)</f>
        <v>0</v>
      </c>
      <c r="EF106" s="87" t="n">
        <f aca="false">IF(AND($V106&gt;EE$6,$V106&lt;=EF$6),+$U106,0)</f>
        <v>0</v>
      </c>
      <c r="EG106" s="87" t="n">
        <f aca="false">IF(AND($V106&gt;EF$6,$V106&lt;=EG$6),+$U106,0)</f>
        <v>0</v>
      </c>
      <c r="EH106" s="87" t="n">
        <f aca="false">IF(AND($V106&gt;EG$6,$V106&lt;=EH$6),+$U106,0)</f>
        <v>0</v>
      </c>
      <c r="EI106" s="87" t="n">
        <f aca="false">IF(AND($V106&gt;EH$6,$V106&lt;=EI$6),+$U106,0)</f>
        <v>0</v>
      </c>
      <c r="EJ106" s="87" t="n">
        <f aca="false">IF(AND($V106&gt;EI$6,$V106&lt;=EJ$6),+$U106,0)</f>
        <v>0</v>
      </c>
      <c r="EK106" s="87" t="n">
        <f aca="false">IF(AND($V106&gt;EJ$6,$V106&lt;=EK$6),+$U106,0)</f>
        <v>0</v>
      </c>
      <c r="EL106" s="87" t="n">
        <f aca="false">IF(AND($V106&gt;EK$6,$V106&lt;=EL$6),+$U106,0)</f>
        <v>0</v>
      </c>
      <c r="EM106" s="87" t="n">
        <f aca="false">IF(AND($V106&gt;EL$6,$V106&lt;=EN$6),+$U106,0)</f>
        <v>0</v>
      </c>
      <c r="EO106" s="65" t="n">
        <f aca="false">SUM($AI106:$EN106)</f>
        <v>402.225357</v>
      </c>
      <c r="EP106" s="65" t="n">
        <f aca="false">+EO106-U106</f>
        <v>0</v>
      </c>
    </row>
    <row r="107" customFormat="false" ht="12.75" hidden="false" customHeight="false" outlineLevel="0" collapsed="false">
      <c r="A107" s="205" t="n">
        <v>5</v>
      </c>
      <c r="B107" s="97" t="s">
        <v>260</v>
      </c>
      <c r="C107" s="97" t="s">
        <v>256</v>
      </c>
      <c r="D107" s="186" t="s">
        <v>280</v>
      </c>
      <c r="E107" s="37" t="s">
        <v>548</v>
      </c>
      <c r="F107" s="99" t="n">
        <v>37134</v>
      </c>
      <c r="G107" s="37"/>
      <c r="H107" s="37"/>
      <c r="I107" s="100" t="s">
        <v>145</v>
      </c>
      <c r="J107" s="37" t="s">
        <v>574</v>
      </c>
      <c r="M107" s="39" t="s">
        <v>495</v>
      </c>
      <c r="O107" s="35"/>
      <c r="P107" s="127"/>
      <c r="Q107" s="127"/>
      <c r="R107" s="127"/>
      <c r="S107" s="206" t="n">
        <v>733.734543</v>
      </c>
      <c r="T107" s="127" t="s">
        <v>411</v>
      </c>
      <c r="U107" s="55" t="n">
        <f aca="false">IF($T107="USD",+$S107,VLOOKUP($T107,$T$1:$U$5,2)*$S107)</f>
        <v>15.330851295445</v>
      </c>
      <c r="V107" s="108" t="n">
        <v>40725</v>
      </c>
      <c r="Z107" s="207" t="n">
        <v>35674</v>
      </c>
      <c r="AA107" s="224" t="n">
        <v>0.155</v>
      </c>
      <c r="AB107" s="174"/>
      <c r="AC107" s="209"/>
      <c r="AD107" s="211" t="n">
        <v>0.08</v>
      </c>
      <c r="AE107" s="211"/>
      <c r="AI107" s="87" t="n">
        <f aca="false">IF($V107&gt;AH$6,IF($V107&lt;=AI$6,$U107,0),0)</f>
        <v>0</v>
      </c>
      <c r="AJ107" s="87" t="n">
        <f aca="false">IF(AND($V107&gt;AI$6,$V107&lt;=AJ$6),+$U107,0)</f>
        <v>0</v>
      </c>
      <c r="AK107" s="87" t="n">
        <f aca="false">IF(AND($V107&gt;AJ$6,$V107&lt;=AK$6),+$U107,0)</f>
        <v>0</v>
      </c>
      <c r="AL107" s="87" t="n">
        <f aca="false">IF(AND($V107&gt;AK$6,$V107&lt;=AL$6),+$U107,0)</f>
        <v>0</v>
      </c>
      <c r="AM107" s="87" t="n">
        <f aca="false">IF(AND($V107&gt;AL$6,$V107&lt;=AM$6),+$U107,0)</f>
        <v>0</v>
      </c>
      <c r="AN107" s="87" t="n">
        <f aca="false">IF(AND($V107&gt;AM$6,$V107&lt;=AN$6),+$U107,0)</f>
        <v>0</v>
      </c>
      <c r="AO107" s="87" t="n">
        <f aca="false">IF(AND($V107&gt;AN$6,$V107&lt;=AO$6),+$U107,0)</f>
        <v>0</v>
      </c>
      <c r="AP107" s="87" t="n">
        <f aca="false">IF(AND($V107&gt;AO$6,$V107&lt;=AP$6),+$U107,0)</f>
        <v>0</v>
      </c>
      <c r="AQ107" s="87" t="n">
        <f aca="false">IF(AND($V107&gt;AP$6,$V107&lt;=AQ$6),+$U107,0)</f>
        <v>0</v>
      </c>
      <c r="AR107" s="87" t="n">
        <f aca="false">IF(AND($V107&gt;AQ$6,$V107&lt;=AR$6),+$U107,0)</f>
        <v>0</v>
      </c>
      <c r="AS107" s="87" t="n">
        <f aca="false">IF(AND($V107&gt;AR$6,$V107&lt;=AS$6),+$U107,0)</f>
        <v>0</v>
      </c>
      <c r="AT107" s="87" t="n">
        <f aca="false">IF(AND($V107&gt;AS$6,$V107&lt;=AT$6),+$U107,0)</f>
        <v>0</v>
      </c>
      <c r="AU107" s="87" t="n">
        <f aca="false">IF(AND($V107&gt;AT$6,$V107&lt;=AU$6),+$U107,0)</f>
        <v>0</v>
      </c>
      <c r="AV107" s="87" t="n">
        <f aca="false">IF(AND($V107&gt;AU$6,$V107&lt;=AV$6),+$U107,0)</f>
        <v>0</v>
      </c>
      <c r="AW107" s="87" t="n">
        <f aca="false">IF(AND($V107&gt;AV$6,$V107&lt;=AW$6),+$U107,0)</f>
        <v>0</v>
      </c>
      <c r="AX107" s="87" t="n">
        <f aca="false">IF(AND($V107&gt;AW$6,$V107&lt;=AX$6),+$U107,0)</f>
        <v>0</v>
      </c>
      <c r="AY107" s="87" t="n">
        <f aca="false">IF(AND($V107&gt;AX$6,$V107&lt;=AY$6),+$U107,0)</f>
        <v>0</v>
      </c>
      <c r="AZ107" s="87" t="n">
        <f aca="false">IF(AND($V107&gt;AY$6,$V107&lt;=AZ$6),+$U107,0)</f>
        <v>0</v>
      </c>
      <c r="BA107" s="87" t="n">
        <f aca="false">IF(AND($V107&gt;AZ$6,$V107&lt;=BA$6),+$U107,0)</f>
        <v>0</v>
      </c>
      <c r="BB107" s="87" t="n">
        <f aca="false">IF(AND($V107&gt;BA$6,$V107&lt;=BB$6),+$U107,0)</f>
        <v>0</v>
      </c>
      <c r="BC107" s="87" t="n">
        <f aca="false">IF(AND($V107&gt;BB$6,$V107&lt;=BC$6),+$U107,0)</f>
        <v>0</v>
      </c>
      <c r="BD107" s="87" t="n">
        <f aca="false">IF(AND($V107&gt;BC$6,$V107&lt;=BD$6),+$U107,0)</f>
        <v>0</v>
      </c>
      <c r="BE107" s="87" t="n">
        <f aca="false">IF(AND($V107&gt;BD$6,$V107&lt;=BE$6),+$U107,0)</f>
        <v>0</v>
      </c>
      <c r="BF107" s="87" t="n">
        <f aca="false">IF(AND($V107&gt;BE$6,$V107&lt;=BF$6),+$U107,0)</f>
        <v>0</v>
      </c>
      <c r="BG107" s="87" t="n">
        <f aca="false">IF(AND($V107&gt;BF$6,$V107&lt;=BG$6),+$U107,0)</f>
        <v>0</v>
      </c>
      <c r="BH107" s="87" t="n">
        <f aca="false">IF(AND($V107&gt;BG$6,$V107&lt;=BH$6),+$U107,0)</f>
        <v>0</v>
      </c>
      <c r="BI107" s="87" t="n">
        <f aca="false">IF(AND($V107&gt;BH$6,$V107&lt;=BI$6),+$U107,0)</f>
        <v>0</v>
      </c>
      <c r="BJ107" s="87" t="n">
        <f aca="false">IF(AND($V107&gt;BI$6,$V107&lt;=BJ$6),+$U107,0)</f>
        <v>0</v>
      </c>
      <c r="BK107" s="87" t="n">
        <f aca="false">IF(AND($V107&gt;BJ$6,$V107&lt;=BK$6),+$U107,0)</f>
        <v>0</v>
      </c>
      <c r="BL107" s="87" t="n">
        <f aca="false">IF(AND($V107&gt;BK$6,$V107&lt;=BL$6),+$U107,0)</f>
        <v>0</v>
      </c>
      <c r="BM107" s="87" t="n">
        <f aca="false">IF(AND($V107&gt;BL$6,$V107&lt;=BM$6),+$U107,0)</f>
        <v>0</v>
      </c>
      <c r="BN107" s="87" t="n">
        <f aca="false">IF(AND($V107&gt;BM$6,$V107&lt;=BN$6),+$U107,0)</f>
        <v>0</v>
      </c>
      <c r="BO107" s="87" t="n">
        <f aca="false">IF(AND($V107&gt;BN$6,$V107&lt;=BO$6),+$U107,0)</f>
        <v>0</v>
      </c>
      <c r="BP107" s="87" t="n">
        <f aca="false">IF(AND($V107&gt;BO$6,$V107&lt;=BP$6),+$U107,0)</f>
        <v>0</v>
      </c>
      <c r="BQ107" s="87" t="n">
        <f aca="false">IF(AND($V107&gt;BP$6,$V107&lt;=BQ$6),+$U107,0)</f>
        <v>0</v>
      </c>
      <c r="BR107" s="87" t="n">
        <f aca="false">IF(AND($V107&gt;BQ$6,$V107&lt;=BR$6),+$U107,0)</f>
        <v>0</v>
      </c>
      <c r="BS107" s="87" t="n">
        <f aca="false">IF(AND($V107&gt;BR$6,$V107&lt;=BS$6),+$U107,0)</f>
        <v>0</v>
      </c>
      <c r="BT107" s="87" t="n">
        <f aca="false">IF(AND($V107&gt;BS$6,$V107&lt;=BT$6),+$U107,0)</f>
        <v>0</v>
      </c>
      <c r="BU107" s="87" t="n">
        <f aca="false">IF(AND($V107&gt;BT$6,$V107&lt;=BU$6),+$U107,0)</f>
        <v>0</v>
      </c>
      <c r="BV107" s="87" t="n">
        <f aca="false">IF(AND($V107&gt;BU$6,$V107&lt;=BV$6),+$U107,0)</f>
        <v>15.330851295445</v>
      </c>
      <c r="BW107" s="87" t="n">
        <f aca="false">IF(AND($V107&gt;BV$6,$V107&lt;=BW$6),+$U107,0)</f>
        <v>0</v>
      </c>
      <c r="BX107" s="87" t="n">
        <f aca="false">IF(AND($V107&gt;BW$6,$V107&lt;=BX$6),+$U107,0)</f>
        <v>0</v>
      </c>
      <c r="BY107" s="87" t="n">
        <f aca="false">IF(AND($V107&gt;BX$6,$V107&lt;=BY$6),+$U107,0)</f>
        <v>0</v>
      </c>
      <c r="BZ107" s="87" t="n">
        <f aca="false">IF(AND($V107&gt;BY$6,$V107&lt;=BZ$6),+$U107,0)</f>
        <v>0</v>
      </c>
      <c r="CA107" s="87" t="n">
        <f aca="false">IF(AND($V107&gt;BZ$6,$V107&lt;=CA$6),+$U107,0)</f>
        <v>0</v>
      </c>
      <c r="CB107" s="87" t="n">
        <f aca="false">IF(AND($V107&gt;CA$6,$V107&lt;=CB$6),+$U107,0)</f>
        <v>0</v>
      </c>
      <c r="CC107" s="87" t="n">
        <f aca="false">IF(AND($V107&gt;CB$6,$V107&lt;=CC$6),+$U107,0)</f>
        <v>0</v>
      </c>
      <c r="CD107" s="87" t="n">
        <f aca="false">IF(AND($V107&gt;CC$6,$V107&lt;=CD$6),+$U107,0)</f>
        <v>0</v>
      </c>
      <c r="CE107" s="87" t="n">
        <f aca="false">IF(AND($V107&gt;CD$6,$V107&lt;=CE$6),+$U107,0)</f>
        <v>0</v>
      </c>
      <c r="CF107" s="87" t="n">
        <f aca="false">IF(AND($V107&gt;CE$6,$V107&lt;=CF$6),+$U107,0)</f>
        <v>0</v>
      </c>
      <c r="CG107" s="87" t="n">
        <f aca="false">IF(AND($V107&gt;CF$6,$V107&lt;=CG$6),+$U107,0)</f>
        <v>0</v>
      </c>
      <c r="CH107" s="87" t="n">
        <f aca="false">IF(AND($V107&gt;CG$6,$V107&lt;=CH$6),+$U107,0)</f>
        <v>0</v>
      </c>
      <c r="CI107" s="87" t="n">
        <f aca="false">IF(AND($V107&gt;CH$6,$V107&lt;=CI$6),+$U107,0)</f>
        <v>0</v>
      </c>
      <c r="CJ107" s="87" t="n">
        <f aca="false">IF(AND($V107&gt;CI$6,$V107&lt;=CJ$6),+$U107,0)</f>
        <v>0</v>
      </c>
      <c r="CK107" s="87" t="n">
        <f aca="false">IF(AND($V107&gt;CJ$6,$V107&lt;=CK$6),+$U107,0)</f>
        <v>0</v>
      </c>
      <c r="CL107" s="87" t="n">
        <f aca="false">IF(AND($V107&gt;CK$6,$V107&lt;=CL$6),+$U107,0)</f>
        <v>0</v>
      </c>
      <c r="CM107" s="87" t="n">
        <f aca="false">IF(AND($V107&gt;CL$6,$V107&lt;=CM$6),+$U107,0)</f>
        <v>0</v>
      </c>
      <c r="CN107" s="87" t="n">
        <f aca="false">IF(AND($V107&gt;CM$6,$V107&lt;=CN$6),+$U107,0)</f>
        <v>0</v>
      </c>
      <c r="CO107" s="87" t="n">
        <f aca="false">IF(AND($V107&gt;CN$6,$V107&lt;=CO$6),+$U107,0)</f>
        <v>0</v>
      </c>
      <c r="CP107" s="87" t="n">
        <f aca="false">IF(AND($V107&gt;CO$6,$V107&lt;=CP$6),+$U107,0)</f>
        <v>0</v>
      </c>
      <c r="CQ107" s="87" t="n">
        <f aca="false">IF(AND($V107&gt;CP$6,$V107&lt;=CQ$6),+$U107,0)</f>
        <v>0</v>
      </c>
      <c r="CR107" s="87" t="n">
        <f aca="false">IF(AND($V107&gt;CQ$6,$V107&lt;=CR$6),+$U107,0)</f>
        <v>0</v>
      </c>
      <c r="CS107" s="87" t="n">
        <f aca="false">IF(AND($V107&gt;CR$6,$V107&lt;=CS$6),+$U107,0)</f>
        <v>0</v>
      </c>
      <c r="CT107" s="87" t="n">
        <f aca="false">IF(AND($V107&gt;CS$6,$V107&lt;=CT$6),+$U107,0)</f>
        <v>0</v>
      </c>
      <c r="CU107" s="87" t="n">
        <f aca="false">IF(AND($V107&gt;CT$6,$V107&lt;=CU$6),+$U107,0)</f>
        <v>0</v>
      </c>
      <c r="CV107" s="87" t="n">
        <f aca="false">IF(AND($V107&gt;CU$6,$V107&lt;=CV$6),+$U107,0)</f>
        <v>0</v>
      </c>
      <c r="CW107" s="87" t="n">
        <f aca="false">IF(AND($V107&gt;CV$6,$V107&lt;=CW$6),+$U107,0)</f>
        <v>0</v>
      </c>
      <c r="CX107" s="87" t="n">
        <f aca="false">IF(AND($V107&gt;CW$6,$V107&lt;=CX$6),+$U107,0)</f>
        <v>0</v>
      </c>
      <c r="CY107" s="87" t="n">
        <f aca="false">IF(AND($V107&gt;CX$6,$V107&lt;=CY$6),+$U107,0)</f>
        <v>0</v>
      </c>
      <c r="CZ107" s="87" t="n">
        <f aca="false">IF(AND($V107&gt;CY$6,$V107&lt;=CZ$6),+$U107,0)</f>
        <v>0</v>
      </c>
      <c r="DA107" s="87" t="n">
        <f aca="false">IF(AND($V107&gt;CZ$6,$V107&lt;=DA$6),+$U107,0)</f>
        <v>0</v>
      </c>
      <c r="DB107" s="87" t="n">
        <f aca="false">IF(AND($V107&gt;DA$6,$V107&lt;=DB$6),+$U107,0)</f>
        <v>0</v>
      </c>
      <c r="DC107" s="87" t="n">
        <f aca="false">IF(AND($V107&gt;DB$6,$V107&lt;=DC$6),+$U107,0)</f>
        <v>0</v>
      </c>
      <c r="DD107" s="87" t="n">
        <f aca="false">IF(AND($V107&gt;DC$6,$V107&lt;=DD$6),+$U107,0)</f>
        <v>0</v>
      </c>
      <c r="DE107" s="87" t="n">
        <f aca="false">IF(AND($V107&gt;DD$6,$V107&lt;=DE$6),+$U107,0)</f>
        <v>0</v>
      </c>
      <c r="DF107" s="87" t="n">
        <f aca="false">IF(AND($V107&gt;DE$6,$V107&lt;=DF$6),+$U107,0)</f>
        <v>0</v>
      </c>
      <c r="DG107" s="87" t="n">
        <f aca="false">IF(AND($V107&gt;DF$6,$V107&lt;=DG$6),+$U107,0)</f>
        <v>0</v>
      </c>
      <c r="DH107" s="87" t="n">
        <f aca="false">IF(AND($V107&gt;DG$6,$V107&lt;=DH$6),+$U107,0)</f>
        <v>0</v>
      </c>
      <c r="DI107" s="87" t="n">
        <f aca="false">IF(AND($V107&gt;DH$6,$V107&lt;=DI$6),+$U107,0)</f>
        <v>0</v>
      </c>
      <c r="DJ107" s="87" t="n">
        <f aca="false">IF(AND($V107&gt;DI$6,$V107&lt;=DJ$6),+$U107,0)</f>
        <v>0</v>
      </c>
      <c r="DK107" s="87" t="n">
        <f aca="false">IF(AND($V107&gt;DJ$6,$V107&lt;=DK$6),+$U107,0)</f>
        <v>0</v>
      </c>
      <c r="DL107" s="87" t="n">
        <f aca="false">IF(AND($V107&gt;DK$6,$V107&lt;=DL$6),+$U107,0)</f>
        <v>0</v>
      </c>
      <c r="DM107" s="87" t="n">
        <f aca="false">IF(AND($V107&gt;DL$6,$V107&lt;=DM$6),+$U107,0)</f>
        <v>0</v>
      </c>
      <c r="DN107" s="87" t="n">
        <f aca="false">IF(AND($V107&gt;DM$6,$V107&lt;=DN$6),+$U107,0)</f>
        <v>0</v>
      </c>
      <c r="DO107" s="87" t="n">
        <f aca="false">IF(AND($V107&gt;DN$6,$V107&lt;=DO$6),+$U107,0)</f>
        <v>0</v>
      </c>
      <c r="DP107" s="87" t="n">
        <f aca="false">IF(AND($V107&gt;DO$6,$V107&lt;=DP$6),+$U107,0)</f>
        <v>0</v>
      </c>
      <c r="DQ107" s="87" t="n">
        <f aca="false">IF(AND($V107&gt;DP$6,$V107&lt;=DQ$6),+$U107,0)</f>
        <v>0</v>
      </c>
      <c r="DR107" s="87" t="n">
        <f aca="false">IF(AND($V107&gt;DQ$6,$V107&lt;=DR$6),+$U107,0)</f>
        <v>0</v>
      </c>
      <c r="DS107" s="87" t="n">
        <f aca="false">IF(AND($V107&gt;DR$6,$V107&lt;=DS$6),+$U107,0)</f>
        <v>0</v>
      </c>
      <c r="DT107" s="87" t="n">
        <f aca="false">IF(AND($V107&gt;DS$6,$V107&lt;=DT$6),+$U107,0)</f>
        <v>0</v>
      </c>
      <c r="DU107" s="87" t="n">
        <f aca="false">IF(AND($V107&gt;DT$6,$V107&lt;=DU$6),+$U107,0)</f>
        <v>0</v>
      </c>
      <c r="DV107" s="87" t="n">
        <f aca="false">IF(AND($V107&gt;DU$6,$V107&lt;=DV$6),+$U107,0)</f>
        <v>0</v>
      </c>
      <c r="DW107" s="87" t="n">
        <f aca="false">IF(AND($V107&gt;DV$6,$V107&lt;=DW$6),+$U107,0)</f>
        <v>0</v>
      </c>
      <c r="DX107" s="87" t="n">
        <f aca="false">IF(AND($V107&gt;DW$6,$V107&lt;=DX$6),+$U107,0)</f>
        <v>0</v>
      </c>
      <c r="DY107" s="87" t="n">
        <f aca="false">IF(AND($V107&gt;DX$6,$V107&lt;=DY$6),+$U107,0)</f>
        <v>0</v>
      </c>
      <c r="DZ107" s="87" t="n">
        <f aca="false">IF(AND($V107&gt;DY$6,$V107&lt;=DZ$6),+$U107,0)</f>
        <v>0</v>
      </c>
      <c r="EA107" s="87" t="n">
        <f aca="false">IF(AND($V107&gt;DZ$6,$V107&lt;=EA$6),+$U107,0)</f>
        <v>0</v>
      </c>
      <c r="EB107" s="87" t="n">
        <f aca="false">IF(AND($V107&gt;EA$6,$V107&lt;=EB$6),+$U107,0)</f>
        <v>0</v>
      </c>
      <c r="EC107" s="87" t="n">
        <f aca="false">IF(AND($V107&gt;EB$6,$V107&lt;=EC$6),+$U107,0)</f>
        <v>0</v>
      </c>
      <c r="ED107" s="87" t="n">
        <f aca="false">IF(AND($V107&gt;EC$6,$V107&lt;=ED$6),+$U107,0)</f>
        <v>0</v>
      </c>
      <c r="EE107" s="87" t="n">
        <f aca="false">IF(AND($V107&gt;ED$6,$V107&lt;=EE$6),+$U107,0)</f>
        <v>0</v>
      </c>
      <c r="EF107" s="87" t="n">
        <f aca="false">IF(AND($V107&gt;EE$6,$V107&lt;=EF$6),+$U107,0)</f>
        <v>0</v>
      </c>
      <c r="EG107" s="87" t="n">
        <f aca="false">IF(AND($V107&gt;EF$6,$V107&lt;=EG$6),+$U107,0)</f>
        <v>0</v>
      </c>
      <c r="EH107" s="87" t="n">
        <f aca="false">IF(AND($V107&gt;EG$6,$V107&lt;=EH$6),+$U107,0)</f>
        <v>0</v>
      </c>
      <c r="EI107" s="87" t="n">
        <f aca="false">IF(AND($V107&gt;EH$6,$V107&lt;=EI$6),+$U107,0)</f>
        <v>0</v>
      </c>
      <c r="EJ107" s="87" t="n">
        <f aca="false">IF(AND($V107&gt;EI$6,$V107&lt;=EJ$6),+$U107,0)</f>
        <v>0</v>
      </c>
      <c r="EK107" s="87" t="n">
        <f aca="false">IF(AND($V107&gt;EJ$6,$V107&lt;=EK$6),+$U107,0)</f>
        <v>0</v>
      </c>
      <c r="EL107" s="87" t="n">
        <f aca="false">IF(AND($V107&gt;EK$6,$V107&lt;=EL$6),+$U107,0)</f>
        <v>0</v>
      </c>
      <c r="EM107" s="87" t="n">
        <f aca="false">IF(AND($V107&gt;EL$6,$V107&lt;=EN$6),+$U107,0)</f>
        <v>0</v>
      </c>
      <c r="EO107" s="65" t="n">
        <f aca="false">SUM($AI107:$EN107)</f>
        <v>15.330851295445</v>
      </c>
      <c r="EP107" s="65" t="n">
        <f aca="false">+EO107-U107</f>
        <v>0</v>
      </c>
    </row>
    <row r="108" customFormat="false" ht="12.75" hidden="false" customHeight="false" outlineLevel="0" collapsed="false">
      <c r="A108" s="205" t="n">
        <v>5</v>
      </c>
      <c r="B108" s="97" t="s">
        <v>260</v>
      </c>
      <c r="C108" s="97" t="s">
        <v>256</v>
      </c>
      <c r="D108" s="186" t="s">
        <v>280</v>
      </c>
      <c r="E108" s="37" t="s">
        <v>548</v>
      </c>
      <c r="F108" s="99" t="n">
        <v>37134</v>
      </c>
      <c r="G108" s="37"/>
      <c r="H108" s="37"/>
      <c r="I108" s="100" t="s">
        <v>145</v>
      </c>
      <c r="J108" s="37" t="s">
        <v>575</v>
      </c>
      <c r="M108" s="39" t="s">
        <v>495</v>
      </c>
      <c r="O108" s="35"/>
      <c r="P108" s="127"/>
      <c r="Q108" s="127"/>
      <c r="R108" s="127"/>
      <c r="S108" s="206" t="n">
        <v>4006.30456</v>
      </c>
      <c r="T108" s="127" t="s">
        <v>411</v>
      </c>
      <c r="U108" s="55" t="n">
        <f aca="false">IF($T108="USD",+$S108,VLOOKUP($T108,$T$1:$U$5,2)*$S108)</f>
        <v>83.7088290848308</v>
      </c>
      <c r="V108" s="108" t="n">
        <v>40725</v>
      </c>
      <c r="Z108" s="207" t="n">
        <v>35674</v>
      </c>
      <c r="AA108" s="224" t="n">
        <v>0.16</v>
      </c>
      <c r="AB108" s="174"/>
      <c r="AC108" s="209"/>
      <c r="AD108" s="211" t="n">
        <v>0.08</v>
      </c>
      <c r="AE108" s="211"/>
      <c r="AI108" s="87" t="n">
        <f aca="false">IF($V108&gt;AH$6,IF($V108&lt;=AI$6,$U108,0),0)</f>
        <v>0</v>
      </c>
      <c r="AJ108" s="87" t="n">
        <f aca="false">IF(AND($V108&gt;AI$6,$V108&lt;=AJ$6),+$U108,0)</f>
        <v>0</v>
      </c>
      <c r="AK108" s="87" t="n">
        <f aca="false">IF(AND($V108&gt;AJ$6,$V108&lt;=AK$6),+$U108,0)</f>
        <v>0</v>
      </c>
      <c r="AL108" s="87" t="n">
        <f aca="false">IF(AND($V108&gt;AK$6,$V108&lt;=AL$6),+$U108,0)</f>
        <v>0</v>
      </c>
      <c r="AM108" s="87" t="n">
        <f aca="false">IF(AND($V108&gt;AL$6,$V108&lt;=AM$6),+$U108,0)</f>
        <v>0</v>
      </c>
      <c r="AN108" s="87" t="n">
        <f aca="false">IF(AND($V108&gt;AM$6,$V108&lt;=AN$6),+$U108,0)</f>
        <v>0</v>
      </c>
      <c r="AO108" s="87" t="n">
        <f aca="false">IF(AND($V108&gt;AN$6,$V108&lt;=AO$6),+$U108,0)</f>
        <v>0</v>
      </c>
      <c r="AP108" s="87" t="n">
        <f aca="false">IF(AND($V108&gt;AO$6,$V108&lt;=AP$6),+$U108,0)</f>
        <v>0</v>
      </c>
      <c r="AQ108" s="87" t="n">
        <f aca="false">IF(AND($V108&gt;AP$6,$V108&lt;=AQ$6),+$U108,0)</f>
        <v>0</v>
      </c>
      <c r="AR108" s="87" t="n">
        <f aca="false">IF(AND($V108&gt;AQ$6,$V108&lt;=AR$6),+$U108,0)</f>
        <v>0</v>
      </c>
      <c r="AS108" s="87" t="n">
        <f aca="false">IF(AND($V108&gt;AR$6,$V108&lt;=AS$6),+$U108,0)</f>
        <v>0</v>
      </c>
      <c r="AT108" s="87" t="n">
        <f aca="false">IF(AND($V108&gt;AS$6,$V108&lt;=AT$6),+$U108,0)</f>
        <v>0</v>
      </c>
      <c r="AU108" s="87" t="n">
        <f aca="false">IF(AND($V108&gt;AT$6,$V108&lt;=AU$6),+$U108,0)</f>
        <v>0</v>
      </c>
      <c r="AV108" s="87" t="n">
        <f aca="false">IF(AND($V108&gt;AU$6,$V108&lt;=AV$6),+$U108,0)</f>
        <v>0</v>
      </c>
      <c r="AW108" s="87" t="n">
        <f aca="false">IF(AND($V108&gt;AV$6,$V108&lt;=AW$6),+$U108,0)</f>
        <v>0</v>
      </c>
      <c r="AX108" s="87" t="n">
        <f aca="false">IF(AND($V108&gt;AW$6,$V108&lt;=AX$6),+$U108,0)</f>
        <v>0</v>
      </c>
      <c r="AY108" s="87" t="n">
        <f aca="false">IF(AND($V108&gt;AX$6,$V108&lt;=AY$6),+$U108,0)</f>
        <v>0</v>
      </c>
      <c r="AZ108" s="87" t="n">
        <f aca="false">IF(AND($V108&gt;AY$6,$V108&lt;=AZ$6),+$U108,0)</f>
        <v>0</v>
      </c>
      <c r="BA108" s="87" t="n">
        <f aca="false">IF(AND($V108&gt;AZ$6,$V108&lt;=BA$6),+$U108,0)</f>
        <v>0</v>
      </c>
      <c r="BB108" s="87" t="n">
        <f aca="false">IF(AND($V108&gt;BA$6,$V108&lt;=BB$6),+$U108,0)</f>
        <v>0</v>
      </c>
      <c r="BC108" s="87" t="n">
        <f aca="false">IF(AND($V108&gt;BB$6,$V108&lt;=BC$6),+$U108,0)</f>
        <v>0</v>
      </c>
      <c r="BD108" s="87" t="n">
        <f aca="false">IF(AND($V108&gt;BC$6,$V108&lt;=BD$6),+$U108,0)</f>
        <v>0</v>
      </c>
      <c r="BE108" s="87" t="n">
        <f aca="false">IF(AND($V108&gt;BD$6,$V108&lt;=BE$6),+$U108,0)</f>
        <v>0</v>
      </c>
      <c r="BF108" s="87" t="n">
        <f aca="false">IF(AND($V108&gt;BE$6,$V108&lt;=BF$6),+$U108,0)</f>
        <v>0</v>
      </c>
      <c r="BG108" s="87" t="n">
        <f aca="false">IF(AND($V108&gt;BF$6,$V108&lt;=BG$6),+$U108,0)</f>
        <v>0</v>
      </c>
      <c r="BH108" s="87" t="n">
        <f aca="false">IF(AND($V108&gt;BG$6,$V108&lt;=BH$6),+$U108,0)</f>
        <v>0</v>
      </c>
      <c r="BI108" s="87" t="n">
        <f aca="false">IF(AND($V108&gt;BH$6,$V108&lt;=BI$6),+$U108,0)</f>
        <v>0</v>
      </c>
      <c r="BJ108" s="87" t="n">
        <f aca="false">IF(AND($V108&gt;BI$6,$V108&lt;=BJ$6),+$U108,0)</f>
        <v>0</v>
      </c>
      <c r="BK108" s="87" t="n">
        <f aca="false">IF(AND($V108&gt;BJ$6,$V108&lt;=BK$6),+$U108,0)</f>
        <v>0</v>
      </c>
      <c r="BL108" s="87" t="n">
        <f aca="false">IF(AND($V108&gt;BK$6,$V108&lt;=BL$6),+$U108,0)</f>
        <v>0</v>
      </c>
      <c r="BM108" s="87" t="n">
        <f aca="false">IF(AND($V108&gt;BL$6,$V108&lt;=BM$6),+$U108,0)</f>
        <v>0</v>
      </c>
      <c r="BN108" s="87" t="n">
        <f aca="false">IF(AND($V108&gt;BM$6,$V108&lt;=BN$6),+$U108,0)</f>
        <v>0</v>
      </c>
      <c r="BO108" s="87" t="n">
        <f aca="false">IF(AND($V108&gt;BN$6,$V108&lt;=BO$6),+$U108,0)</f>
        <v>0</v>
      </c>
      <c r="BP108" s="87" t="n">
        <f aca="false">IF(AND($V108&gt;BO$6,$V108&lt;=BP$6),+$U108,0)</f>
        <v>0</v>
      </c>
      <c r="BQ108" s="87" t="n">
        <f aca="false">IF(AND($V108&gt;BP$6,$V108&lt;=BQ$6),+$U108,0)</f>
        <v>0</v>
      </c>
      <c r="BR108" s="87" t="n">
        <f aca="false">IF(AND($V108&gt;BQ$6,$V108&lt;=BR$6),+$U108,0)</f>
        <v>0</v>
      </c>
      <c r="BS108" s="87" t="n">
        <f aca="false">IF(AND($V108&gt;BR$6,$V108&lt;=BS$6),+$U108,0)</f>
        <v>0</v>
      </c>
      <c r="BT108" s="87" t="n">
        <f aca="false">IF(AND($V108&gt;BS$6,$V108&lt;=BT$6),+$U108,0)</f>
        <v>0</v>
      </c>
      <c r="BU108" s="87" t="n">
        <f aca="false">IF(AND($V108&gt;BT$6,$V108&lt;=BU$6),+$U108,0)</f>
        <v>0</v>
      </c>
      <c r="BV108" s="87" t="n">
        <f aca="false">IF(AND($V108&gt;BU$6,$V108&lt;=BV$6),+$U108,0)</f>
        <v>83.7088290848308</v>
      </c>
      <c r="BW108" s="87" t="n">
        <f aca="false">IF(AND($V108&gt;BV$6,$V108&lt;=BW$6),+$U108,0)</f>
        <v>0</v>
      </c>
      <c r="BX108" s="87" t="n">
        <f aca="false">IF(AND($V108&gt;BW$6,$V108&lt;=BX$6),+$U108,0)</f>
        <v>0</v>
      </c>
      <c r="BY108" s="87" t="n">
        <f aca="false">IF(AND($V108&gt;BX$6,$V108&lt;=BY$6),+$U108,0)</f>
        <v>0</v>
      </c>
      <c r="BZ108" s="87" t="n">
        <f aca="false">IF(AND($V108&gt;BY$6,$V108&lt;=BZ$6),+$U108,0)</f>
        <v>0</v>
      </c>
      <c r="CA108" s="87" t="n">
        <f aca="false">IF(AND($V108&gt;BZ$6,$V108&lt;=CA$6),+$U108,0)</f>
        <v>0</v>
      </c>
      <c r="CB108" s="87" t="n">
        <f aca="false">IF(AND($V108&gt;CA$6,$V108&lt;=CB$6),+$U108,0)</f>
        <v>0</v>
      </c>
      <c r="CC108" s="87" t="n">
        <f aca="false">IF(AND($V108&gt;CB$6,$V108&lt;=CC$6),+$U108,0)</f>
        <v>0</v>
      </c>
      <c r="CD108" s="87" t="n">
        <f aca="false">IF(AND($V108&gt;CC$6,$V108&lt;=CD$6),+$U108,0)</f>
        <v>0</v>
      </c>
      <c r="CE108" s="87" t="n">
        <f aca="false">IF(AND($V108&gt;CD$6,$V108&lt;=CE$6),+$U108,0)</f>
        <v>0</v>
      </c>
      <c r="CF108" s="87" t="n">
        <f aca="false">IF(AND($V108&gt;CE$6,$V108&lt;=CF$6),+$U108,0)</f>
        <v>0</v>
      </c>
      <c r="CG108" s="87" t="n">
        <f aca="false">IF(AND($V108&gt;CF$6,$V108&lt;=CG$6),+$U108,0)</f>
        <v>0</v>
      </c>
      <c r="CH108" s="87" t="n">
        <f aca="false">IF(AND($V108&gt;CG$6,$V108&lt;=CH$6),+$U108,0)</f>
        <v>0</v>
      </c>
      <c r="CI108" s="87" t="n">
        <f aca="false">IF(AND($V108&gt;CH$6,$V108&lt;=CI$6),+$U108,0)</f>
        <v>0</v>
      </c>
      <c r="CJ108" s="87" t="n">
        <f aca="false">IF(AND($V108&gt;CI$6,$V108&lt;=CJ$6),+$U108,0)</f>
        <v>0</v>
      </c>
      <c r="CK108" s="87" t="n">
        <f aca="false">IF(AND($V108&gt;CJ$6,$V108&lt;=CK$6),+$U108,0)</f>
        <v>0</v>
      </c>
      <c r="CL108" s="87" t="n">
        <f aca="false">IF(AND($V108&gt;CK$6,$V108&lt;=CL$6),+$U108,0)</f>
        <v>0</v>
      </c>
      <c r="CM108" s="87" t="n">
        <f aca="false">IF(AND($V108&gt;CL$6,$V108&lt;=CM$6),+$U108,0)</f>
        <v>0</v>
      </c>
      <c r="CN108" s="87" t="n">
        <f aca="false">IF(AND($V108&gt;CM$6,$V108&lt;=CN$6),+$U108,0)</f>
        <v>0</v>
      </c>
      <c r="CO108" s="87" t="n">
        <f aca="false">IF(AND($V108&gt;CN$6,$V108&lt;=CO$6),+$U108,0)</f>
        <v>0</v>
      </c>
      <c r="CP108" s="87" t="n">
        <f aca="false">IF(AND($V108&gt;CO$6,$V108&lt;=CP$6),+$U108,0)</f>
        <v>0</v>
      </c>
      <c r="CQ108" s="87" t="n">
        <f aca="false">IF(AND($V108&gt;CP$6,$V108&lt;=CQ$6),+$U108,0)</f>
        <v>0</v>
      </c>
      <c r="CR108" s="87" t="n">
        <f aca="false">IF(AND($V108&gt;CQ$6,$V108&lt;=CR$6),+$U108,0)</f>
        <v>0</v>
      </c>
      <c r="CS108" s="87" t="n">
        <f aca="false">IF(AND($V108&gt;CR$6,$V108&lt;=CS$6),+$U108,0)</f>
        <v>0</v>
      </c>
      <c r="CT108" s="87" t="n">
        <f aca="false">IF(AND($V108&gt;CS$6,$V108&lt;=CT$6),+$U108,0)</f>
        <v>0</v>
      </c>
      <c r="CU108" s="87" t="n">
        <f aca="false">IF(AND($V108&gt;CT$6,$V108&lt;=CU$6),+$U108,0)</f>
        <v>0</v>
      </c>
      <c r="CV108" s="87" t="n">
        <f aca="false">IF(AND($V108&gt;CU$6,$V108&lt;=CV$6),+$U108,0)</f>
        <v>0</v>
      </c>
      <c r="CW108" s="87" t="n">
        <f aca="false">IF(AND($V108&gt;CV$6,$V108&lt;=CW$6),+$U108,0)</f>
        <v>0</v>
      </c>
      <c r="CX108" s="87" t="n">
        <f aca="false">IF(AND($V108&gt;CW$6,$V108&lt;=CX$6),+$U108,0)</f>
        <v>0</v>
      </c>
      <c r="CY108" s="87" t="n">
        <f aca="false">IF(AND($V108&gt;CX$6,$V108&lt;=CY$6),+$U108,0)</f>
        <v>0</v>
      </c>
      <c r="CZ108" s="87" t="n">
        <f aca="false">IF(AND($V108&gt;CY$6,$V108&lt;=CZ$6),+$U108,0)</f>
        <v>0</v>
      </c>
      <c r="DA108" s="87" t="n">
        <f aca="false">IF(AND($V108&gt;CZ$6,$V108&lt;=DA$6),+$U108,0)</f>
        <v>0</v>
      </c>
      <c r="DB108" s="87" t="n">
        <f aca="false">IF(AND($V108&gt;DA$6,$V108&lt;=DB$6),+$U108,0)</f>
        <v>0</v>
      </c>
      <c r="DC108" s="87" t="n">
        <f aca="false">IF(AND($V108&gt;DB$6,$V108&lt;=DC$6),+$U108,0)</f>
        <v>0</v>
      </c>
      <c r="DD108" s="87" t="n">
        <f aca="false">IF(AND($V108&gt;DC$6,$V108&lt;=DD$6),+$U108,0)</f>
        <v>0</v>
      </c>
      <c r="DE108" s="87" t="n">
        <f aca="false">IF(AND($V108&gt;DD$6,$V108&lt;=DE$6),+$U108,0)</f>
        <v>0</v>
      </c>
      <c r="DF108" s="87" t="n">
        <f aca="false">IF(AND($V108&gt;DE$6,$V108&lt;=DF$6),+$U108,0)</f>
        <v>0</v>
      </c>
      <c r="DG108" s="87" t="n">
        <f aca="false">IF(AND($V108&gt;DF$6,$V108&lt;=DG$6),+$U108,0)</f>
        <v>0</v>
      </c>
      <c r="DH108" s="87" t="n">
        <f aca="false">IF(AND($V108&gt;DG$6,$V108&lt;=DH$6),+$U108,0)</f>
        <v>0</v>
      </c>
      <c r="DI108" s="87" t="n">
        <f aca="false">IF(AND($V108&gt;DH$6,$V108&lt;=DI$6),+$U108,0)</f>
        <v>0</v>
      </c>
      <c r="DJ108" s="87" t="n">
        <f aca="false">IF(AND($V108&gt;DI$6,$V108&lt;=DJ$6),+$U108,0)</f>
        <v>0</v>
      </c>
      <c r="DK108" s="87" t="n">
        <f aca="false">IF(AND($V108&gt;DJ$6,$V108&lt;=DK$6),+$U108,0)</f>
        <v>0</v>
      </c>
      <c r="DL108" s="87" t="n">
        <f aca="false">IF(AND($V108&gt;DK$6,$V108&lt;=DL$6),+$U108,0)</f>
        <v>0</v>
      </c>
      <c r="DM108" s="87" t="n">
        <f aca="false">IF(AND($V108&gt;DL$6,$V108&lt;=DM$6),+$U108,0)</f>
        <v>0</v>
      </c>
      <c r="DN108" s="87" t="n">
        <f aca="false">IF(AND($V108&gt;DM$6,$V108&lt;=DN$6),+$U108,0)</f>
        <v>0</v>
      </c>
      <c r="DO108" s="87" t="n">
        <f aca="false">IF(AND($V108&gt;DN$6,$V108&lt;=DO$6),+$U108,0)</f>
        <v>0</v>
      </c>
      <c r="DP108" s="87" t="n">
        <f aca="false">IF(AND($V108&gt;DO$6,$V108&lt;=DP$6),+$U108,0)</f>
        <v>0</v>
      </c>
      <c r="DQ108" s="87" t="n">
        <f aca="false">IF(AND($V108&gt;DP$6,$V108&lt;=DQ$6),+$U108,0)</f>
        <v>0</v>
      </c>
      <c r="DR108" s="87" t="n">
        <f aca="false">IF(AND($V108&gt;DQ$6,$V108&lt;=DR$6),+$U108,0)</f>
        <v>0</v>
      </c>
      <c r="DS108" s="87" t="n">
        <f aca="false">IF(AND($V108&gt;DR$6,$V108&lt;=DS$6),+$U108,0)</f>
        <v>0</v>
      </c>
      <c r="DT108" s="87" t="n">
        <f aca="false">IF(AND($V108&gt;DS$6,$V108&lt;=DT$6),+$U108,0)</f>
        <v>0</v>
      </c>
      <c r="DU108" s="87" t="n">
        <f aca="false">IF(AND($V108&gt;DT$6,$V108&lt;=DU$6),+$U108,0)</f>
        <v>0</v>
      </c>
      <c r="DV108" s="87" t="n">
        <f aca="false">IF(AND($V108&gt;DU$6,$V108&lt;=DV$6),+$U108,0)</f>
        <v>0</v>
      </c>
      <c r="DW108" s="87" t="n">
        <f aca="false">IF(AND($V108&gt;DV$6,$V108&lt;=DW$6),+$U108,0)</f>
        <v>0</v>
      </c>
      <c r="DX108" s="87" t="n">
        <f aca="false">IF(AND($V108&gt;DW$6,$V108&lt;=DX$6),+$U108,0)</f>
        <v>0</v>
      </c>
      <c r="DY108" s="87" t="n">
        <f aca="false">IF(AND($V108&gt;DX$6,$V108&lt;=DY$6),+$U108,0)</f>
        <v>0</v>
      </c>
      <c r="DZ108" s="87" t="n">
        <f aca="false">IF(AND($V108&gt;DY$6,$V108&lt;=DZ$6),+$U108,0)</f>
        <v>0</v>
      </c>
      <c r="EA108" s="87" t="n">
        <f aca="false">IF(AND($V108&gt;DZ$6,$V108&lt;=EA$6),+$U108,0)</f>
        <v>0</v>
      </c>
      <c r="EB108" s="87" t="n">
        <f aca="false">IF(AND($V108&gt;EA$6,$V108&lt;=EB$6),+$U108,0)</f>
        <v>0</v>
      </c>
      <c r="EC108" s="87" t="n">
        <f aca="false">IF(AND($V108&gt;EB$6,$V108&lt;=EC$6),+$U108,0)</f>
        <v>0</v>
      </c>
      <c r="ED108" s="87" t="n">
        <f aca="false">IF(AND($V108&gt;EC$6,$V108&lt;=ED$6),+$U108,0)</f>
        <v>0</v>
      </c>
      <c r="EE108" s="87" t="n">
        <f aca="false">IF(AND($V108&gt;ED$6,$V108&lt;=EE$6),+$U108,0)</f>
        <v>0</v>
      </c>
      <c r="EF108" s="87" t="n">
        <f aca="false">IF(AND($V108&gt;EE$6,$V108&lt;=EF$6),+$U108,0)</f>
        <v>0</v>
      </c>
      <c r="EG108" s="87" t="n">
        <f aca="false">IF(AND($V108&gt;EF$6,$V108&lt;=EG$6),+$U108,0)</f>
        <v>0</v>
      </c>
      <c r="EH108" s="87" t="n">
        <f aca="false">IF(AND($V108&gt;EG$6,$V108&lt;=EH$6),+$U108,0)</f>
        <v>0</v>
      </c>
      <c r="EI108" s="87" t="n">
        <f aca="false">IF(AND($V108&gt;EH$6,$V108&lt;=EI$6),+$U108,0)</f>
        <v>0</v>
      </c>
      <c r="EJ108" s="87" t="n">
        <f aca="false">IF(AND($V108&gt;EI$6,$V108&lt;=EJ$6),+$U108,0)</f>
        <v>0</v>
      </c>
      <c r="EK108" s="87" t="n">
        <f aca="false">IF(AND($V108&gt;EJ$6,$V108&lt;=EK$6),+$U108,0)</f>
        <v>0</v>
      </c>
      <c r="EL108" s="87" t="n">
        <f aca="false">IF(AND($V108&gt;EK$6,$V108&lt;=EL$6),+$U108,0)</f>
        <v>0</v>
      </c>
      <c r="EM108" s="87" t="n">
        <f aca="false">IF(AND($V108&gt;EL$6,$V108&lt;=EN$6),+$U108,0)</f>
        <v>0</v>
      </c>
      <c r="EO108" s="65" t="n">
        <f aca="false">SUM($AI108:$EN108)</f>
        <v>83.7088290848308</v>
      </c>
      <c r="EP108" s="65" t="n">
        <f aca="false">+EO108-U108</f>
        <v>0</v>
      </c>
    </row>
    <row r="109" customFormat="false" ht="12.75" hidden="false" customHeight="false" outlineLevel="0" collapsed="false">
      <c r="A109" s="205" t="n">
        <v>5</v>
      </c>
      <c r="B109" s="97" t="s">
        <v>260</v>
      </c>
      <c r="C109" s="97" t="s">
        <v>256</v>
      </c>
      <c r="D109" s="186" t="s">
        <v>280</v>
      </c>
      <c r="E109" s="37" t="s">
        <v>548</v>
      </c>
      <c r="F109" s="99" t="n">
        <v>37134</v>
      </c>
      <c r="G109" s="37"/>
      <c r="H109" s="37"/>
      <c r="I109" s="100" t="s">
        <v>145</v>
      </c>
      <c r="J109" s="37" t="s">
        <v>576</v>
      </c>
      <c r="M109" s="39" t="s">
        <v>495</v>
      </c>
      <c r="O109" s="35"/>
      <c r="P109" s="127"/>
      <c r="Q109" s="127"/>
      <c r="R109" s="127"/>
      <c r="S109" s="206" t="n">
        <v>3579.7284</v>
      </c>
      <c r="T109" s="127" t="s">
        <v>411</v>
      </c>
      <c r="U109" s="55" t="n">
        <f aca="false">IF($T109="USD",+$S109,VLOOKUP($T109,$T$1:$U$5,2)*$S109)</f>
        <v>74.7958295027163</v>
      </c>
      <c r="V109" s="108" t="n">
        <v>40725</v>
      </c>
      <c r="Z109" s="207" t="n">
        <v>35674</v>
      </c>
      <c r="AA109" s="224" t="n">
        <v>0.16</v>
      </c>
      <c r="AB109" s="174"/>
      <c r="AC109" s="209"/>
      <c r="AD109" s="211" t="n">
        <v>0.08</v>
      </c>
      <c r="AE109" s="211"/>
      <c r="AI109" s="87" t="n">
        <f aca="false">IF($V109&gt;AH$6,IF($V109&lt;=AI$6,$U109,0),0)</f>
        <v>0</v>
      </c>
      <c r="AJ109" s="87" t="n">
        <f aca="false">IF(AND($V109&gt;AI$6,$V109&lt;=AJ$6),+$U109,0)</f>
        <v>0</v>
      </c>
      <c r="AK109" s="87" t="n">
        <f aca="false">IF(AND($V109&gt;AJ$6,$V109&lt;=AK$6),+$U109,0)</f>
        <v>0</v>
      </c>
      <c r="AL109" s="87" t="n">
        <f aca="false">IF(AND($V109&gt;AK$6,$V109&lt;=AL$6),+$U109,0)</f>
        <v>0</v>
      </c>
      <c r="AM109" s="87" t="n">
        <f aca="false">IF(AND($V109&gt;AL$6,$V109&lt;=AM$6),+$U109,0)</f>
        <v>0</v>
      </c>
      <c r="AN109" s="87" t="n">
        <f aca="false">IF(AND($V109&gt;AM$6,$V109&lt;=AN$6),+$U109,0)</f>
        <v>0</v>
      </c>
      <c r="AO109" s="87" t="n">
        <f aca="false">IF(AND($V109&gt;AN$6,$V109&lt;=AO$6),+$U109,0)</f>
        <v>0</v>
      </c>
      <c r="AP109" s="87" t="n">
        <f aca="false">IF(AND($V109&gt;AO$6,$V109&lt;=AP$6),+$U109,0)</f>
        <v>0</v>
      </c>
      <c r="AQ109" s="87" t="n">
        <f aca="false">IF(AND($V109&gt;AP$6,$V109&lt;=AQ$6),+$U109,0)</f>
        <v>0</v>
      </c>
      <c r="AR109" s="87" t="n">
        <f aca="false">IF(AND($V109&gt;AQ$6,$V109&lt;=AR$6),+$U109,0)</f>
        <v>0</v>
      </c>
      <c r="AS109" s="87" t="n">
        <f aca="false">IF(AND($V109&gt;AR$6,$V109&lt;=AS$6),+$U109,0)</f>
        <v>0</v>
      </c>
      <c r="AT109" s="87" t="n">
        <f aca="false">IF(AND($V109&gt;AS$6,$V109&lt;=AT$6),+$U109,0)</f>
        <v>0</v>
      </c>
      <c r="AU109" s="87" t="n">
        <f aca="false">IF(AND($V109&gt;AT$6,$V109&lt;=AU$6),+$U109,0)</f>
        <v>0</v>
      </c>
      <c r="AV109" s="87" t="n">
        <f aca="false">IF(AND($V109&gt;AU$6,$V109&lt;=AV$6),+$U109,0)</f>
        <v>0</v>
      </c>
      <c r="AW109" s="87" t="n">
        <f aca="false">IF(AND($V109&gt;AV$6,$V109&lt;=AW$6),+$U109,0)</f>
        <v>0</v>
      </c>
      <c r="AX109" s="87" t="n">
        <f aca="false">IF(AND($V109&gt;AW$6,$V109&lt;=AX$6),+$U109,0)</f>
        <v>0</v>
      </c>
      <c r="AY109" s="87" t="n">
        <f aca="false">IF(AND($V109&gt;AX$6,$V109&lt;=AY$6),+$U109,0)</f>
        <v>0</v>
      </c>
      <c r="AZ109" s="87" t="n">
        <f aca="false">IF(AND($V109&gt;AY$6,$V109&lt;=AZ$6),+$U109,0)</f>
        <v>0</v>
      </c>
      <c r="BA109" s="87" t="n">
        <f aca="false">IF(AND($V109&gt;AZ$6,$V109&lt;=BA$6),+$U109,0)</f>
        <v>0</v>
      </c>
      <c r="BB109" s="87" t="n">
        <f aca="false">IF(AND($V109&gt;BA$6,$V109&lt;=BB$6),+$U109,0)</f>
        <v>0</v>
      </c>
      <c r="BC109" s="87" t="n">
        <f aca="false">IF(AND($V109&gt;BB$6,$V109&lt;=BC$6),+$U109,0)</f>
        <v>0</v>
      </c>
      <c r="BD109" s="87" t="n">
        <f aca="false">IF(AND($V109&gt;BC$6,$V109&lt;=BD$6),+$U109,0)</f>
        <v>0</v>
      </c>
      <c r="BE109" s="87" t="n">
        <f aca="false">IF(AND($V109&gt;BD$6,$V109&lt;=BE$6),+$U109,0)</f>
        <v>0</v>
      </c>
      <c r="BF109" s="87" t="n">
        <f aca="false">IF(AND($V109&gt;BE$6,$V109&lt;=BF$6),+$U109,0)</f>
        <v>0</v>
      </c>
      <c r="BG109" s="87" t="n">
        <f aca="false">IF(AND($V109&gt;BF$6,$V109&lt;=BG$6),+$U109,0)</f>
        <v>0</v>
      </c>
      <c r="BH109" s="87" t="n">
        <f aca="false">IF(AND($V109&gt;BG$6,$V109&lt;=BH$6),+$U109,0)</f>
        <v>0</v>
      </c>
      <c r="BI109" s="87" t="n">
        <f aca="false">IF(AND($V109&gt;BH$6,$V109&lt;=BI$6),+$U109,0)</f>
        <v>0</v>
      </c>
      <c r="BJ109" s="87" t="n">
        <f aca="false">IF(AND($V109&gt;BI$6,$V109&lt;=BJ$6),+$U109,0)</f>
        <v>0</v>
      </c>
      <c r="BK109" s="87" t="n">
        <f aca="false">IF(AND($V109&gt;BJ$6,$V109&lt;=BK$6),+$U109,0)</f>
        <v>0</v>
      </c>
      <c r="BL109" s="87" t="n">
        <f aca="false">IF(AND($V109&gt;BK$6,$V109&lt;=BL$6),+$U109,0)</f>
        <v>0</v>
      </c>
      <c r="BM109" s="87" t="n">
        <f aca="false">IF(AND($V109&gt;BL$6,$V109&lt;=BM$6),+$U109,0)</f>
        <v>0</v>
      </c>
      <c r="BN109" s="87" t="n">
        <f aca="false">IF(AND($V109&gt;BM$6,$V109&lt;=BN$6),+$U109,0)</f>
        <v>0</v>
      </c>
      <c r="BO109" s="87" t="n">
        <f aca="false">IF(AND($V109&gt;BN$6,$V109&lt;=BO$6),+$U109,0)</f>
        <v>0</v>
      </c>
      <c r="BP109" s="87" t="n">
        <f aca="false">IF(AND($V109&gt;BO$6,$V109&lt;=BP$6),+$U109,0)</f>
        <v>0</v>
      </c>
      <c r="BQ109" s="87" t="n">
        <f aca="false">IF(AND($V109&gt;BP$6,$V109&lt;=BQ$6),+$U109,0)</f>
        <v>0</v>
      </c>
      <c r="BR109" s="87" t="n">
        <f aca="false">IF(AND($V109&gt;BQ$6,$V109&lt;=BR$6),+$U109,0)</f>
        <v>0</v>
      </c>
      <c r="BS109" s="87" t="n">
        <f aca="false">IF(AND($V109&gt;BR$6,$V109&lt;=BS$6),+$U109,0)</f>
        <v>0</v>
      </c>
      <c r="BT109" s="87" t="n">
        <f aca="false">IF(AND($V109&gt;BS$6,$V109&lt;=BT$6),+$U109,0)</f>
        <v>0</v>
      </c>
      <c r="BU109" s="87" t="n">
        <f aca="false">IF(AND($V109&gt;BT$6,$V109&lt;=BU$6),+$U109,0)</f>
        <v>0</v>
      </c>
      <c r="BV109" s="87" t="n">
        <f aca="false">IF(AND($V109&gt;BU$6,$V109&lt;=BV$6),+$U109,0)</f>
        <v>74.7958295027163</v>
      </c>
      <c r="BW109" s="87" t="n">
        <f aca="false">IF(AND($V109&gt;BV$6,$V109&lt;=BW$6),+$U109,0)</f>
        <v>0</v>
      </c>
      <c r="BX109" s="87" t="n">
        <f aca="false">IF(AND($V109&gt;BW$6,$V109&lt;=BX$6),+$U109,0)</f>
        <v>0</v>
      </c>
      <c r="BY109" s="87" t="n">
        <f aca="false">IF(AND($V109&gt;BX$6,$V109&lt;=BY$6),+$U109,0)</f>
        <v>0</v>
      </c>
      <c r="BZ109" s="87" t="n">
        <f aca="false">IF(AND($V109&gt;BY$6,$V109&lt;=BZ$6),+$U109,0)</f>
        <v>0</v>
      </c>
      <c r="CA109" s="87" t="n">
        <f aca="false">IF(AND($V109&gt;BZ$6,$V109&lt;=CA$6),+$U109,0)</f>
        <v>0</v>
      </c>
      <c r="CB109" s="87" t="n">
        <f aca="false">IF(AND($V109&gt;CA$6,$V109&lt;=CB$6),+$U109,0)</f>
        <v>0</v>
      </c>
      <c r="CC109" s="87" t="n">
        <f aca="false">IF(AND($V109&gt;CB$6,$V109&lt;=CC$6),+$U109,0)</f>
        <v>0</v>
      </c>
      <c r="CD109" s="87" t="n">
        <f aca="false">IF(AND($V109&gt;CC$6,$V109&lt;=CD$6),+$U109,0)</f>
        <v>0</v>
      </c>
      <c r="CE109" s="87" t="n">
        <f aca="false">IF(AND($V109&gt;CD$6,$V109&lt;=CE$6),+$U109,0)</f>
        <v>0</v>
      </c>
      <c r="CF109" s="87" t="n">
        <f aca="false">IF(AND($V109&gt;CE$6,$V109&lt;=CF$6),+$U109,0)</f>
        <v>0</v>
      </c>
      <c r="CG109" s="87" t="n">
        <f aca="false">IF(AND($V109&gt;CF$6,$V109&lt;=CG$6),+$U109,0)</f>
        <v>0</v>
      </c>
      <c r="CH109" s="87" t="n">
        <f aca="false">IF(AND($V109&gt;CG$6,$V109&lt;=CH$6),+$U109,0)</f>
        <v>0</v>
      </c>
      <c r="CI109" s="87" t="n">
        <f aca="false">IF(AND($V109&gt;CH$6,$V109&lt;=CI$6),+$U109,0)</f>
        <v>0</v>
      </c>
      <c r="CJ109" s="87" t="n">
        <f aca="false">IF(AND($V109&gt;CI$6,$V109&lt;=CJ$6),+$U109,0)</f>
        <v>0</v>
      </c>
      <c r="CK109" s="87" t="n">
        <f aca="false">IF(AND($V109&gt;CJ$6,$V109&lt;=CK$6),+$U109,0)</f>
        <v>0</v>
      </c>
      <c r="CL109" s="87" t="n">
        <f aca="false">IF(AND($V109&gt;CK$6,$V109&lt;=CL$6),+$U109,0)</f>
        <v>0</v>
      </c>
      <c r="CM109" s="87" t="n">
        <f aca="false">IF(AND($V109&gt;CL$6,$V109&lt;=CM$6),+$U109,0)</f>
        <v>0</v>
      </c>
      <c r="CN109" s="87" t="n">
        <f aca="false">IF(AND($V109&gt;CM$6,$V109&lt;=CN$6),+$U109,0)</f>
        <v>0</v>
      </c>
      <c r="CO109" s="87" t="n">
        <f aca="false">IF(AND($V109&gt;CN$6,$V109&lt;=CO$6),+$U109,0)</f>
        <v>0</v>
      </c>
      <c r="CP109" s="87" t="n">
        <f aca="false">IF(AND($V109&gt;CO$6,$V109&lt;=CP$6),+$U109,0)</f>
        <v>0</v>
      </c>
      <c r="CQ109" s="87" t="n">
        <f aca="false">IF(AND($V109&gt;CP$6,$V109&lt;=CQ$6),+$U109,0)</f>
        <v>0</v>
      </c>
      <c r="CR109" s="87" t="n">
        <f aca="false">IF(AND($V109&gt;CQ$6,$V109&lt;=CR$6),+$U109,0)</f>
        <v>0</v>
      </c>
      <c r="CS109" s="87" t="n">
        <f aca="false">IF(AND($V109&gt;CR$6,$V109&lt;=CS$6),+$U109,0)</f>
        <v>0</v>
      </c>
      <c r="CT109" s="87" t="n">
        <f aca="false">IF(AND($V109&gt;CS$6,$V109&lt;=CT$6),+$U109,0)</f>
        <v>0</v>
      </c>
      <c r="CU109" s="87" t="n">
        <f aca="false">IF(AND($V109&gt;CT$6,$V109&lt;=CU$6),+$U109,0)</f>
        <v>0</v>
      </c>
      <c r="CV109" s="87" t="n">
        <f aca="false">IF(AND($V109&gt;CU$6,$V109&lt;=CV$6),+$U109,0)</f>
        <v>0</v>
      </c>
      <c r="CW109" s="87" t="n">
        <f aca="false">IF(AND($V109&gt;CV$6,$V109&lt;=CW$6),+$U109,0)</f>
        <v>0</v>
      </c>
      <c r="CX109" s="87" t="n">
        <f aca="false">IF(AND($V109&gt;CW$6,$V109&lt;=CX$6),+$U109,0)</f>
        <v>0</v>
      </c>
      <c r="CY109" s="87" t="n">
        <f aca="false">IF(AND($V109&gt;CX$6,$V109&lt;=CY$6),+$U109,0)</f>
        <v>0</v>
      </c>
      <c r="CZ109" s="87" t="n">
        <f aca="false">IF(AND($V109&gt;CY$6,$V109&lt;=CZ$6),+$U109,0)</f>
        <v>0</v>
      </c>
      <c r="DA109" s="87" t="n">
        <f aca="false">IF(AND($V109&gt;CZ$6,$V109&lt;=DA$6),+$U109,0)</f>
        <v>0</v>
      </c>
      <c r="DB109" s="87" t="n">
        <f aca="false">IF(AND($V109&gt;DA$6,$V109&lt;=DB$6),+$U109,0)</f>
        <v>0</v>
      </c>
      <c r="DC109" s="87" t="n">
        <f aca="false">IF(AND($V109&gt;DB$6,$V109&lt;=DC$6),+$U109,0)</f>
        <v>0</v>
      </c>
      <c r="DD109" s="87" t="n">
        <f aca="false">IF(AND($V109&gt;DC$6,$V109&lt;=DD$6),+$U109,0)</f>
        <v>0</v>
      </c>
      <c r="DE109" s="87" t="n">
        <f aca="false">IF(AND($V109&gt;DD$6,$V109&lt;=DE$6),+$U109,0)</f>
        <v>0</v>
      </c>
      <c r="DF109" s="87" t="n">
        <f aca="false">IF(AND($V109&gt;DE$6,$V109&lt;=DF$6),+$U109,0)</f>
        <v>0</v>
      </c>
      <c r="DG109" s="87" t="n">
        <f aca="false">IF(AND($V109&gt;DF$6,$V109&lt;=DG$6),+$U109,0)</f>
        <v>0</v>
      </c>
      <c r="DH109" s="87" t="n">
        <f aca="false">IF(AND($V109&gt;DG$6,$V109&lt;=DH$6),+$U109,0)</f>
        <v>0</v>
      </c>
      <c r="DI109" s="87" t="n">
        <f aca="false">IF(AND($V109&gt;DH$6,$V109&lt;=DI$6),+$U109,0)</f>
        <v>0</v>
      </c>
      <c r="DJ109" s="87" t="n">
        <f aca="false">IF(AND($V109&gt;DI$6,$V109&lt;=DJ$6),+$U109,0)</f>
        <v>0</v>
      </c>
      <c r="DK109" s="87" t="n">
        <f aca="false">IF(AND($V109&gt;DJ$6,$V109&lt;=DK$6),+$U109,0)</f>
        <v>0</v>
      </c>
      <c r="DL109" s="87" t="n">
        <f aca="false">IF(AND($V109&gt;DK$6,$V109&lt;=DL$6),+$U109,0)</f>
        <v>0</v>
      </c>
      <c r="DM109" s="87" t="n">
        <f aca="false">IF(AND($V109&gt;DL$6,$V109&lt;=DM$6),+$U109,0)</f>
        <v>0</v>
      </c>
      <c r="DN109" s="87" t="n">
        <f aca="false">IF(AND($V109&gt;DM$6,$V109&lt;=DN$6),+$U109,0)</f>
        <v>0</v>
      </c>
      <c r="DO109" s="87" t="n">
        <f aca="false">IF(AND($V109&gt;DN$6,$V109&lt;=DO$6),+$U109,0)</f>
        <v>0</v>
      </c>
      <c r="DP109" s="87" t="n">
        <f aca="false">IF(AND($V109&gt;DO$6,$V109&lt;=DP$6),+$U109,0)</f>
        <v>0</v>
      </c>
      <c r="DQ109" s="87" t="n">
        <f aca="false">IF(AND($V109&gt;DP$6,$V109&lt;=DQ$6),+$U109,0)</f>
        <v>0</v>
      </c>
      <c r="DR109" s="87" t="n">
        <f aca="false">IF(AND($V109&gt;DQ$6,$V109&lt;=DR$6),+$U109,0)</f>
        <v>0</v>
      </c>
      <c r="DS109" s="87" t="n">
        <f aca="false">IF(AND($V109&gt;DR$6,$V109&lt;=DS$6),+$U109,0)</f>
        <v>0</v>
      </c>
      <c r="DT109" s="87" t="n">
        <f aca="false">IF(AND($V109&gt;DS$6,$V109&lt;=DT$6),+$U109,0)</f>
        <v>0</v>
      </c>
      <c r="DU109" s="87" t="n">
        <f aca="false">IF(AND($V109&gt;DT$6,$V109&lt;=DU$6),+$U109,0)</f>
        <v>0</v>
      </c>
      <c r="DV109" s="87" t="n">
        <f aca="false">IF(AND($V109&gt;DU$6,$V109&lt;=DV$6),+$U109,0)</f>
        <v>0</v>
      </c>
      <c r="DW109" s="87" t="n">
        <f aca="false">IF(AND($V109&gt;DV$6,$V109&lt;=DW$6),+$U109,0)</f>
        <v>0</v>
      </c>
      <c r="DX109" s="87" t="n">
        <f aca="false">IF(AND($V109&gt;DW$6,$V109&lt;=DX$6),+$U109,0)</f>
        <v>0</v>
      </c>
      <c r="DY109" s="87" t="n">
        <f aca="false">IF(AND($V109&gt;DX$6,$V109&lt;=DY$6),+$U109,0)</f>
        <v>0</v>
      </c>
      <c r="DZ109" s="87" t="n">
        <f aca="false">IF(AND($V109&gt;DY$6,$V109&lt;=DZ$6),+$U109,0)</f>
        <v>0</v>
      </c>
      <c r="EA109" s="87" t="n">
        <f aca="false">IF(AND($V109&gt;DZ$6,$V109&lt;=EA$6),+$U109,0)</f>
        <v>0</v>
      </c>
      <c r="EB109" s="87" t="n">
        <f aca="false">IF(AND($V109&gt;EA$6,$V109&lt;=EB$6),+$U109,0)</f>
        <v>0</v>
      </c>
      <c r="EC109" s="87" t="n">
        <f aca="false">IF(AND($V109&gt;EB$6,$V109&lt;=EC$6),+$U109,0)</f>
        <v>0</v>
      </c>
      <c r="ED109" s="87" t="n">
        <f aca="false">IF(AND($V109&gt;EC$6,$V109&lt;=ED$6),+$U109,0)</f>
        <v>0</v>
      </c>
      <c r="EE109" s="87" t="n">
        <f aca="false">IF(AND($V109&gt;ED$6,$V109&lt;=EE$6),+$U109,0)</f>
        <v>0</v>
      </c>
      <c r="EF109" s="87" t="n">
        <f aca="false">IF(AND($V109&gt;EE$6,$V109&lt;=EF$6),+$U109,0)</f>
        <v>0</v>
      </c>
      <c r="EG109" s="87" t="n">
        <f aca="false">IF(AND($V109&gt;EF$6,$V109&lt;=EG$6),+$U109,0)</f>
        <v>0</v>
      </c>
      <c r="EH109" s="87" t="n">
        <f aca="false">IF(AND($V109&gt;EG$6,$V109&lt;=EH$6),+$U109,0)</f>
        <v>0</v>
      </c>
      <c r="EI109" s="87" t="n">
        <f aca="false">IF(AND($V109&gt;EH$6,$V109&lt;=EI$6),+$U109,0)</f>
        <v>0</v>
      </c>
      <c r="EJ109" s="87" t="n">
        <f aca="false">IF(AND($V109&gt;EI$6,$V109&lt;=EJ$6),+$U109,0)</f>
        <v>0</v>
      </c>
      <c r="EK109" s="87" t="n">
        <f aca="false">IF(AND($V109&gt;EJ$6,$V109&lt;=EK$6),+$U109,0)</f>
        <v>0</v>
      </c>
      <c r="EL109" s="87" t="n">
        <f aca="false">IF(AND($V109&gt;EK$6,$V109&lt;=EL$6),+$U109,0)</f>
        <v>0</v>
      </c>
      <c r="EM109" s="87" t="n">
        <f aca="false">IF(AND($V109&gt;EL$6,$V109&lt;=EN$6),+$U109,0)</f>
        <v>0</v>
      </c>
      <c r="EO109" s="65" t="n">
        <f aca="false">SUM($AI109:$EN109)</f>
        <v>74.7958295027163</v>
      </c>
      <c r="EP109" s="65" t="n">
        <f aca="false">+EO109-U109</f>
        <v>0</v>
      </c>
    </row>
    <row r="110" customFormat="false" ht="12.75" hidden="false" customHeight="false" outlineLevel="0" collapsed="false">
      <c r="A110" s="205" t="n">
        <v>5</v>
      </c>
      <c r="B110" s="97" t="s">
        <v>260</v>
      </c>
      <c r="C110" s="97" t="s">
        <v>256</v>
      </c>
      <c r="D110" s="186" t="s">
        <v>280</v>
      </c>
      <c r="E110" s="37" t="s">
        <v>548</v>
      </c>
      <c r="F110" s="99" t="n">
        <v>37134</v>
      </c>
      <c r="G110" s="37"/>
      <c r="H110" s="37"/>
      <c r="I110" s="100" t="s">
        <v>145</v>
      </c>
      <c r="J110" s="37" t="s">
        <v>577</v>
      </c>
      <c r="M110" s="39" t="s">
        <v>495</v>
      </c>
      <c r="O110" s="35"/>
      <c r="P110" s="127"/>
      <c r="Q110" s="127"/>
      <c r="R110" s="127"/>
      <c r="S110" s="206" t="n">
        <v>690.443</v>
      </c>
      <c r="T110" s="127" t="s">
        <v>411</v>
      </c>
      <c r="U110" s="55" t="n">
        <f aca="false">IF($T110="USD",+$S110,VLOOKUP($T110,$T$1:$U$5,2)*$S110)</f>
        <v>14.4263058921855</v>
      </c>
      <c r="V110" s="108" t="n">
        <v>40725</v>
      </c>
      <c r="Z110" s="207" t="n">
        <v>35674</v>
      </c>
      <c r="AA110" s="224" t="n">
        <v>0.16</v>
      </c>
      <c r="AB110" s="174"/>
      <c r="AC110" s="209"/>
      <c r="AD110" s="211" t="n">
        <v>0.08</v>
      </c>
      <c r="AE110" s="211"/>
      <c r="AI110" s="87" t="n">
        <f aca="false">IF($V110&gt;AH$6,IF($V110&lt;=AI$6,$U110,0),0)</f>
        <v>0</v>
      </c>
      <c r="AJ110" s="87" t="n">
        <f aca="false">IF(AND($V110&gt;AI$6,$V110&lt;=AJ$6),+$U110,0)</f>
        <v>0</v>
      </c>
      <c r="AK110" s="87" t="n">
        <f aca="false">IF(AND($V110&gt;AJ$6,$V110&lt;=AK$6),+$U110,0)</f>
        <v>0</v>
      </c>
      <c r="AL110" s="87" t="n">
        <f aca="false">IF(AND($V110&gt;AK$6,$V110&lt;=AL$6),+$U110,0)</f>
        <v>0</v>
      </c>
      <c r="AM110" s="87" t="n">
        <f aca="false">IF(AND($V110&gt;AL$6,$V110&lt;=AM$6),+$U110,0)</f>
        <v>0</v>
      </c>
      <c r="AN110" s="87" t="n">
        <f aca="false">IF(AND($V110&gt;AM$6,$V110&lt;=AN$6),+$U110,0)</f>
        <v>0</v>
      </c>
      <c r="AO110" s="87" t="n">
        <f aca="false">IF(AND($V110&gt;AN$6,$V110&lt;=AO$6),+$U110,0)</f>
        <v>0</v>
      </c>
      <c r="AP110" s="87" t="n">
        <f aca="false">IF(AND($V110&gt;AO$6,$V110&lt;=AP$6),+$U110,0)</f>
        <v>0</v>
      </c>
      <c r="AQ110" s="87" t="n">
        <f aca="false">IF(AND($V110&gt;AP$6,$V110&lt;=AQ$6),+$U110,0)</f>
        <v>0</v>
      </c>
      <c r="AR110" s="87" t="n">
        <f aca="false">IF(AND($V110&gt;AQ$6,$V110&lt;=AR$6),+$U110,0)</f>
        <v>0</v>
      </c>
      <c r="AS110" s="87" t="n">
        <f aca="false">IF(AND($V110&gt;AR$6,$V110&lt;=AS$6),+$U110,0)</f>
        <v>0</v>
      </c>
      <c r="AT110" s="87" t="n">
        <f aca="false">IF(AND($V110&gt;AS$6,$V110&lt;=AT$6),+$U110,0)</f>
        <v>0</v>
      </c>
      <c r="AU110" s="87" t="n">
        <f aca="false">IF(AND($V110&gt;AT$6,$V110&lt;=AU$6),+$U110,0)</f>
        <v>0</v>
      </c>
      <c r="AV110" s="87" t="n">
        <f aca="false">IF(AND($V110&gt;AU$6,$V110&lt;=AV$6),+$U110,0)</f>
        <v>0</v>
      </c>
      <c r="AW110" s="87" t="n">
        <f aca="false">IF(AND($V110&gt;AV$6,$V110&lt;=AW$6),+$U110,0)</f>
        <v>0</v>
      </c>
      <c r="AX110" s="87" t="n">
        <f aca="false">IF(AND($V110&gt;AW$6,$V110&lt;=AX$6),+$U110,0)</f>
        <v>0</v>
      </c>
      <c r="AY110" s="87" t="n">
        <f aca="false">IF(AND($V110&gt;AX$6,$V110&lt;=AY$6),+$U110,0)</f>
        <v>0</v>
      </c>
      <c r="AZ110" s="87" t="n">
        <f aca="false">IF(AND($V110&gt;AY$6,$V110&lt;=AZ$6),+$U110,0)</f>
        <v>0</v>
      </c>
      <c r="BA110" s="87" t="n">
        <f aca="false">IF(AND($V110&gt;AZ$6,$V110&lt;=BA$6),+$U110,0)</f>
        <v>0</v>
      </c>
      <c r="BB110" s="87" t="n">
        <f aca="false">IF(AND($V110&gt;BA$6,$V110&lt;=BB$6),+$U110,0)</f>
        <v>0</v>
      </c>
      <c r="BC110" s="87" t="n">
        <f aca="false">IF(AND($V110&gt;BB$6,$V110&lt;=BC$6),+$U110,0)</f>
        <v>0</v>
      </c>
      <c r="BD110" s="87" t="n">
        <f aca="false">IF(AND($V110&gt;BC$6,$V110&lt;=BD$6),+$U110,0)</f>
        <v>0</v>
      </c>
      <c r="BE110" s="87" t="n">
        <f aca="false">IF(AND($V110&gt;BD$6,$V110&lt;=BE$6),+$U110,0)</f>
        <v>0</v>
      </c>
      <c r="BF110" s="87" t="n">
        <f aca="false">IF(AND($V110&gt;BE$6,$V110&lt;=BF$6),+$U110,0)</f>
        <v>0</v>
      </c>
      <c r="BG110" s="87" t="n">
        <f aca="false">IF(AND($V110&gt;BF$6,$V110&lt;=BG$6),+$U110,0)</f>
        <v>0</v>
      </c>
      <c r="BH110" s="87" t="n">
        <f aca="false">IF(AND($V110&gt;BG$6,$V110&lt;=BH$6),+$U110,0)</f>
        <v>0</v>
      </c>
      <c r="BI110" s="87" t="n">
        <f aca="false">IF(AND($V110&gt;BH$6,$V110&lt;=BI$6),+$U110,0)</f>
        <v>0</v>
      </c>
      <c r="BJ110" s="87" t="n">
        <f aca="false">IF(AND($V110&gt;BI$6,$V110&lt;=BJ$6),+$U110,0)</f>
        <v>0</v>
      </c>
      <c r="BK110" s="87" t="n">
        <f aca="false">IF(AND($V110&gt;BJ$6,$V110&lt;=BK$6),+$U110,0)</f>
        <v>0</v>
      </c>
      <c r="BL110" s="87" t="n">
        <f aca="false">IF(AND($V110&gt;BK$6,$V110&lt;=BL$6),+$U110,0)</f>
        <v>0</v>
      </c>
      <c r="BM110" s="87" t="n">
        <f aca="false">IF(AND($V110&gt;BL$6,$V110&lt;=BM$6),+$U110,0)</f>
        <v>0</v>
      </c>
      <c r="BN110" s="87" t="n">
        <f aca="false">IF(AND($V110&gt;BM$6,$V110&lt;=BN$6),+$U110,0)</f>
        <v>0</v>
      </c>
      <c r="BO110" s="87" t="n">
        <f aca="false">IF(AND($V110&gt;BN$6,$V110&lt;=BO$6),+$U110,0)</f>
        <v>0</v>
      </c>
      <c r="BP110" s="87" t="n">
        <f aca="false">IF(AND($V110&gt;BO$6,$V110&lt;=BP$6),+$U110,0)</f>
        <v>0</v>
      </c>
      <c r="BQ110" s="87" t="n">
        <f aca="false">IF(AND($V110&gt;BP$6,$V110&lt;=BQ$6),+$U110,0)</f>
        <v>0</v>
      </c>
      <c r="BR110" s="87" t="n">
        <f aca="false">IF(AND($V110&gt;BQ$6,$V110&lt;=BR$6),+$U110,0)</f>
        <v>0</v>
      </c>
      <c r="BS110" s="87" t="n">
        <f aca="false">IF(AND($V110&gt;BR$6,$V110&lt;=BS$6),+$U110,0)</f>
        <v>0</v>
      </c>
      <c r="BT110" s="87" t="n">
        <f aca="false">IF(AND($V110&gt;BS$6,$V110&lt;=BT$6),+$U110,0)</f>
        <v>0</v>
      </c>
      <c r="BU110" s="87" t="n">
        <f aca="false">IF(AND($V110&gt;BT$6,$V110&lt;=BU$6),+$U110,0)</f>
        <v>0</v>
      </c>
      <c r="BV110" s="87" t="n">
        <f aca="false">IF(AND($V110&gt;BU$6,$V110&lt;=BV$6),+$U110,0)</f>
        <v>14.4263058921855</v>
      </c>
      <c r="BW110" s="87" t="n">
        <f aca="false">IF(AND($V110&gt;BV$6,$V110&lt;=BW$6),+$U110,0)</f>
        <v>0</v>
      </c>
      <c r="BX110" s="87" t="n">
        <f aca="false">IF(AND($V110&gt;BW$6,$V110&lt;=BX$6),+$U110,0)</f>
        <v>0</v>
      </c>
      <c r="BY110" s="87" t="n">
        <f aca="false">IF(AND($V110&gt;BX$6,$V110&lt;=BY$6),+$U110,0)</f>
        <v>0</v>
      </c>
      <c r="BZ110" s="87" t="n">
        <f aca="false">IF(AND($V110&gt;BY$6,$V110&lt;=BZ$6),+$U110,0)</f>
        <v>0</v>
      </c>
      <c r="CA110" s="87" t="n">
        <f aca="false">IF(AND($V110&gt;BZ$6,$V110&lt;=CA$6),+$U110,0)</f>
        <v>0</v>
      </c>
      <c r="CB110" s="87" t="n">
        <f aca="false">IF(AND($V110&gt;CA$6,$V110&lt;=CB$6),+$U110,0)</f>
        <v>0</v>
      </c>
      <c r="CC110" s="87" t="n">
        <f aca="false">IF(AND($V110&gt;CB$6,$V110&lt;=CC$6),+$U110,0)</f>
        <v>0</v>
      </c>
      <c r="CD110" s="87" t="n">
        <f aca="false">IF(AND($V110&gt;CC$6,$V110&lt;=CD$6),+$U110,0)</f>
        <v>0</v>
      </c>
      <c r="CE110" s="87" t="n">
        <f aca="false">IF(AND($V110&gt;CD$6,$V110&lt;=CE$6),+$U110,0)</f>
        <v>0</v>
      </c>
      <c r="CF110" s="87" t="n">
        <f aca="false">IF(AND($V110&gt;CE$6,$V110&lt;=CF$6),+$U110,0)</f>
        <v>0</v>
      </c>
      <c r="CG110" s="87" t="n">
        <f aca="false">IF(AND($V110&gt;CF$6,$V110&lt;=CG$6),+$U110,0)</f>
        <v>0</v>
      </c>
      <c r="CH110" s="87" t="n">
        <f aca="false">IF(AND($V110&gt;CG$6,$V110&lt;=CH$6),+$U110,0)</f>
        <v>0</v>
      </c>
      <c r="CI110" s="87" t="n">
        <f aca="false">IF(AND($V110&gt;CH$6,$V110&lt;=CI$6),+$U110,0)</f>
        <v>0</v>
      </c>
      <c r="CJ110" s="87" t="n">
        <f aca="false">IF(AND($V110&gt;CI$6,$V110&lt;=CJ$6),+$U110,0)</f>
        <v>0</v>
      </c>
      <c r="CK110" s="87" t="n">
        <f aca="false">IF(AND($V110&gt;CJ$6,$V110&lt;=CK$6),+$U110,0)</f>
        <v>0</v>
      </c>
      <c r="CL110" s="87" t="n">
        <f aca="false">IF(AND($V110&gt;CK$6,$V110&lt;=CL$6),+$U110,0)</f>
        <v>0</v>
      </c>
      <c r="CM110" s="87" t="n">
        <f aca="false">IF(AND($V110&gt;CL$6,$V110&lt;=CM$6),+$U110,0)</f>
        <v>0</v>
      </c>
      <c r="CN110" s="87" t="n">
        <f aca="false">IF(AND($V110&gt;CM$6,$V110&lt;=CN$6),+$U110,0)</f>
        <v>0</v>
      </c>
      <c r="CO110" s="87" t="n">
        <f aca="false">IF(AND($V110&gt;CN$6,$V110&lt;=CO$6),+$U110,0)</f>
        <v>0</v>
      </c>
      <c r="CP110" s="87" t="n">
        <f aca="false">IF(AND($V110&gt;CO$6,$V110&lt;=CP$6),+$U110,0)</f>
        <v>0</v>
      </c>
      <c r="CQ110" s="87" t="n">
        <f aca="false">IF(AND($V110&gt;CP$6,$V110&lt;=CQ$6),+$U110,0)</f>
        <v>0</v>
      </c>
      <c r="CR110" s="87" t="n">
        <f aca="false">IF(AND($V110&gt;CQ$6,$V110&lt;=CR$6),+$U110,0)</f>
        <v>0</v>
      </c>
      <c r="CS110" s="87" t="n">
        <f aca="false">IF(AND($V110&gt;CR$6,$V110&lt;=CS$6),+$U110,0)</f>
        <v>0</v>
      </c>
      <c r="CT110" s="87" t="n">
        <f aca="false">IF(AND($V110&gt;CS$6,$V110&lt;=CT$6),+$U110,0)</f>
        <v>0</v>
      </c>
      <c r="CU110" s="87" t="n">
        <f aca="false">IF(AND($V110&gt;CT$6,$V110&lt;=CU$6),+$U110,0)</f>
        <v>0</v>
      </c>
      <c r="CV110" s="87" t="n">
        <f aca="false">IF(AND($V110&gt;CU$6,$V110&lt;=CV$6),+$U110,0)</f>
        <v>0</v>
      </c>
      <c r="CW110" s="87" t="n">
        <f aca="false">IF(AND($V110&gt;CV$6,$V110&lt;=CW$6),+$U110,0)</f>
        <v>0</v>
      </c>
      <c r="CX110" s="87" t="n">
        <f aca="false">IF(AND($V110&gt;CW$6,$V110&lt;=CX$6),+$U110,0)</f>
        <v>0</v>
      </c>
      <c r="CY110" s="87" t="n">
        <f aca="false">IF(AND($V110&gt;CX$6,$V110&lt;=CY$6),+$U110,0)</f>
        <v>0</v>
      </c>
      <c r="CZ110" s="87" t="n">
        <f aca="false">IF(AND($V110&gt;CY$6,$V110&lt;=CZ$6),+$U110,0)</f>
        <v>0</v>
      </c>
      <c r="DA110" s="87" t="n">
        <f aca="false">IF(AND($V110&gt;CZ$6,$V110&lt;=DA$6),+$U110,0)</f>
        <v>0</v>
      </c>
      <c r="DB110" s="87" t="n">
        <f aca="false">IF(AND($V110&gt;DA$6,$V110&lt;=DB$6),+$U110,0)</f>
        <v>0</v>
      </c>
      <c r="DC110" s="87" t="n">
        <f aca="false">IF(AND($V110&gt;DB$6,$V110&lt;=DC$6),+$U110,0)</f>
        <v>0</v>
      </c>
      <c r="DD110" s="87" t="n">
        <f aca="false">IF(AND($V110&gt;DC$6,$V110&lt;=DD$6),+$U110,0)</f>
        <v>0</v>
      </c>
      <c r="DE110" s="87" t="n">
        <f aca="false">IF(AND($V110&gt;DD$6,$V110&lt;=DE$6),+$U110,0)</f>
        <v>0</v>
      </c>
      <c r="DF110" s="87" t="n">
        <f aca="false">IF(AND($V110&gt;DE$6,$V110&lt;=DF$6),+$U110,0)</f>
        <v>0</v>
      </c>
      <c r="DG110" s="87" t="n">
        <f aca="false">IF(AND($V110&gt;DF$6,$V110&lt;=DG$6),+$U110,0)</f>
        <v>0</v>
      </c>
      <c r="DH110" s="87" t="n">
        <f aca="false">IF(AND($V110&gt;DG$6,$V110&lt;=DH$6),+$U110,0)</f>
        <v>0</v>
      </c>
      <c r="DI110" s="87" t="n">
        <f aca="false">IF(AND($V110&gt;DH$6,$V110&lt;=DI$6),+$U110,0)</f>
        <v>0</v>
      </c>
      <c r="DJ110" s="87" t="n">
        <f aca="false">IF(AND($V110&gt;DI$6,$V110&lt;=DJ$6),+$U110,0)</f>
        <v>0</v>
      </c>
      <c r="DK110" s="87" t="n">
        <f aca="false">IF(AND($V110&gt;DJ$6,$V110&lt;=DK$6),+$U110,0)</f>
        <v>0</v>
      </c>
      <c r="DL110" s="87" t="n">
        <f aca="false">IF(AND($V110&gt;DK$6,$V110&lt;=DL$6),+$U110,0)</f>
        <v>0</v>
      </c>
      <c r="DM110" s="87" t="n">
        <f aca="false">IF(AND($V110&gt;DL$6,$V110&lt;=DM$6),+$U110,0)</f>
        <v>0</v>
      </c>
      <c r="DN110" s="87" t="n">
        <f aca="false">IF(AND($V110&gt;DM$6,$V110&lt;=DN$6),+$U110,0)</f>
        <v>0</v>
      </c>
      <c r="DO110" s="87" t="n">
        <f aca="false">IF(AND($V110&gt;DN$6,$V110&lt;=DO$6),+$U110,0)</f>
        <v>0</v>
      </c>
      <c r="DP110" s="87" t="n">
        <f aca="false">IF(AND($V110&gt;DO$6,$V110&lt;=DP$6),+$U110,0)</f>
        <v>0</v>
      </c>
      <c r="DQ110" s="87" t="n">
        <f aca="false">IF(AND($V110&gt;DP$6,$V110&lt;=DQ$6),+$U110,0)</f>
        <v>0</v>
      </c>
      <c r="DR110" s="87" t="n">
        <f aca="false">IF(AND($V110&gt;DQ$6,$V110&lt;=DR$6),+$U110,0)</f>
        <v>0</v>
      </c>
      <c r="DS110" s="87" t="n">
        <f aca="false">IF(AND($V110&gt;DR$6,$V110&lt;=DS$6),+$U110,0)</f>
        <v>0</v>
      </c>
      <c r="DT110" s="87" t="n">
        <f aca="false">IF(AND($V110&gt;DS$6,$V110&lt;=DT$6),+$U110,0)</f>
        <v>0</v>
      </c>
      <c r="DU110" s="87" t="n">
        <f aca="false">IF(AND($V110&gt;DT$6,$V110&lt;=DU$6),+$U110,0)</f>
        <v>0</v>
      </c>
      <c r="DV110" s="87" t="n">
        <f aca="false">IF(AND($V110&gt;DU$6,$V110&lt;=DV$6),+$U110,0)</f>
        <v>0</v>
      </c>
      <c r="DW110" s="87" t="n">
        <f aca="false">IF(AND($V110&gt;DV$6,$V110&lt;=DW$6),+$U110,0)</f>
        <v>0</v>
      </c>
      <c r="DX110" s="87" t="n">
        <f aca="false">IF(AND($V110&gt;DW$6,$V110&lt;=DX$6),+$U110,0)</f>
        <v>0</v>
      </c>
      <c r="DY110" s="87" t="n">
        <f aca="false">IF(AND($V110&gt;DX$6,$V110&lt;=DY$6),+$U110,0)</f>
        <v>0</v>
      </c>
      <c r="DZ110" s="87" t="n">
        <f aca="false">IF(AND($V110&gt;DY$6,$V110&lt;=DZ$6),+$U110,0)</f>
        <v>0</v>
      </c>
      <c r="EA110" s="87" t="n">
        <f aca="false">IF(AND($V110&gt;DZ$6,$V110&lt;=EA$6),+$U110,0)</f>
        <v>0</v>
      </c>
      <c r="EB110" s="87" t="n">
        <f aca="false">IF(AND($V110&gt;EA$6,$V110&lt;=EB$6),+$U110,0)</f>
        <v>0</v>
      </c>
      <c r="EC110" s="87" t="n">
        <f aca="false">IF(AND($V110&gt;EB$6,$V110&lt;=EC$6),+$U110,0)</f>
        <v>0</v>
      </c>
      <c r="ED110" s="87" t="n">
        <f aca="false">IF(AND($V110&gt;EC$6,$V110&lt;=ED$6),+$U110,0)</f>
        <v>0</v>
      </c>
      <c r="EE110" s="87" t="n">
        <f aca="false">IF(AND($V110&gt;ED$6,$V110&lt;=EE$6),+$U110,0)</f>
        <v>0</v>
      </c>
      <c r="EF110" s="87" t="n">
        <f aca="false">IF(AND($V110&gt;EE$6,$V110&lt;=EF$6),+$U110,0)</f>
        <v>0</v>
      </c>
      <c r="EG110" s="87" t="n">
        <f aca="false">IF(AND($V110&gt;EF$6,$V110&lt;=EG$6),+$U110,0)</f>
        <v>0</v>
      </c>
      <c r="EH110" s="87" t="n">
        <f aca="false">IF(AND($V110&gt;EG$6,$V110&lt;=EH$6),+$U110,0)</f>
        <v>0</v>
      </c>
      <c r="EI110" s="87" t="n">
        <f aca="false">IF(AND($V110&gt;EH$6,$V110&lt;=EI$6),+$U110,0)</f>
        <v>0</v>
      </c>
      <c r="EJ110" s="87" t="n">
        <f aca="false">IF(AND($V110&gt;EI$6,$V110&lt;=EJ$6),+$U110,0)</f>
        <v>0</v>
      </c>
      <c r="EK110" s="87" t="n">
        <f aca="false">IF(AND($V110&gt;EJ$6,$V110&lt;=EK$6),+$U110,0)</f>
        <v>0</v>
      </c>
      <c r="EL110" s="87" t="n">
        <f aca="false">IF(AND($V110&gt;EK$6,$V110&lt;=EL$6),+$U110,0)</f>
        <v>0</v>
      </c>
      <c r="EM110" s="87" t="n">
        <f aca="false">IF(AND($V110&gt;EL$6,$V110&lt;=EN$6),+$U110,0)</f>
        <v>0</v>
      </c>
      <c r="EO110" s="65" t="n">
        <f aca="false">SUM($AI110:$EN110)</f>
        <v>14.4263058921855</v>
      </c>
      <c r="EP110" s="65" t="n">
        <f aca="false">+EO110-U110</f>
        <v>0</v>
      </c>
    </row>
    <row r="111" customFormat="false" ht="12.75" hidden="false" customHeight="false" outlineLevel="0" collapsed="false">
      <c r="A111" s="205" t="n">
        <v>5</v>
      </c>
      <c r="B111" s="97" t="s">
        <v>260</v>
      </c>
      <c r="C111" s="97" t="s">
        <v>256</v>
      </c>
      <c r="D111" s="186" t="s">
        <v>280</v>
      </c>
      <c r="E111" s="37" t="s">
        <v>548</v>
      </c>
      <c r="F111" s="99" t="n">
        <v>37134</v>
      </c>
      <c r="G111" s="37"/>
      <c r="H111" s="37"/>
      <c r="I111" s="100" t="s">
        <v>145</v>
      </c>
      <c r="J111" s="37" t="s">
        <v>578</v>
      </c>
      <c r="M111" s="39" t="s">
        <v>495</v>
      </c>
      <c r="O111" s="35"/>
      <c r="P111" s="127"/>
      <c r="Q111" s="127"/>
      <c r="R111" s="127"/>
      <c r="S111" s="206" t="n">
        <v>210.684929</v>
      </c>
      <c r="T111" s="127" t="s">
        <v>288</v>
      </c>
      <c r="U111" s="55" t="n">
        <f aca="false">IF($T111="USD",+$S111,VLOOKUP($T111,$T$1:$U$5,2)*$S111)</f>
        <v>210.684929</v>
      </c>
      <c r="V111" s="108" t="n">
        <v>41548</v>
      </c>
      <c r="Z111" s="207" t="n">
        <v>35674</v>
      </c>
      <c r="AA111" s="224" t="n">
        <v>0.058</v>
      </c>
      <c r="AB111" s="174"/>
      <c r="AC111" s="209"/>
      <c r="AD111" s="211" t="n">
        <v>0.08</v>
      </c>
      <c r="AE111" s="211"/>
      <c r="AI111" s="87" t="n">
        <f aca="false">IF($V111&gt;AH$6,IF($V111&lt;=AI$6,$U111,0),0)</f>
        <v>0</v>
      </c>
      <c r="AJ111" s="87" t="n">
        <f aca="false">IF(AND($V111&gt;AI$6,$V111&lt;=AJ$6),+$U111,0)</f>
        <v>0</v>
      </c>
      <c r="AK111" s="87" t="n">
        <f aca="false">IF(AND($V111&gt;AJ$6,$V111&lt;=AK$6),+$U111,0)</f>
        <v>0</v>
      </c>
      <c r="AL111" s="87" t="n">
        <f aca="false">IF(AND($V111&gt;AK$6,$V111&lt;=AL$6),+$U111,0)</f>
        <v>0</v>
      </c>
      <c r="AM111" s="87" t="n">
        <f aca="false">IF(AND($V111&gt;AL$6,$V111&lt;=AM$6),+$U111,0)</f>
        <v>0</v>
      </c>
      <c r="AN111" s="87" t="n">
        <f aca="false">IF(AND($V111&gt;AM$6,$V111&lt;=AN$6),+$U111,0)</f>
        <v>0</v>
      </c>
      <c r="AO111" s="87" t="n">
        <f aca="false">IF(AND($V111&gt;AN$6,$V111&lt;=AO$6),+$U111,0)</f>
        <v>0</v>
      </c>
      <c r="AP111" s="87" t="n">
        <f aca="false">IF(AND($V111&gt;AO$6,$V111&lt;=AP$6),+$U111,0)</f>
        <v>0</v>
      </c>
      <c r="AQ111" s="87" t="n">
        <f aca="false">IF(AND($V111&gt;AP$6,$V111&lt;=AQ$6),+$U111,0)</f>
        <v>0</v>
      </c>
      <c r="AR111" s="87" t="n">
        <f aca="false">IF(AND($V111&gt;AQ$6,$V111&lt;=AR$6),+$U111,0)</f>
        <v>0</v>
      </c>
      <c r="AS111" s="87" t="n">
        <f aca="false">IF(AND($V111&gt;AR$6,$V111&lt;=AS$6),+$U111,0)</f>
        <v>0</v>
      </c>
      <c r="AT111" s="87" t="n">
        <f aca="false">IF(AND($V111&gt;AS$6,$V111&lt;=AT$6),+$U111,0)</f>
        <v>0</v>
      </c>
      <c r="AU111" s="87" t="n">
        <f aca="false">IF(AND($V111&gt;AT$6,$V111&lt;=AU$6),+$U111,0)</f>
        <v>0</v>
      </c>
      <c r="AV111" s="87" t="n">
        <f aca="false">IF(AND($V111&gt;AU$6,$V111&lt;=AV$6),+$U111,0)</f>
        <v>0</v>
      </c>
      <c r="AW111" s="87" t="n">
        <f aca="false">IF(AND($V111&gt;AV$6,$V111&lt;=AW$6),+$U111,0)</f>
        <v>0</v>
      </c>
      <c r="AX111" s="87" t="n">
        <f aca="false">IF(AND($V111&gt;AW$6,$V111&lt;=AX$6),+$U111,0)</f>
        <v>0</v>
      </c>
      <c r="AY111" s="87" t="n">
        <f aca="false">IF(AND($V111&gt;AX$6,$V111&lt;=AY$6),+$U111,0)</f>
        <v>0</v>
      </c>
      <c r="AZ111" s="87" t="n">
        <f aca="false">IF(AND($V111&gt;AY$6,$V111&lt;=AZ$6),+$U111,0)</f>
        <v>0</v>
      </c>
      <c r="BA111" s="87" t="n">
        <f aca="false">IF(AND($V111&gt;AZ$6,$V111&lt;=BA$6),+$U111,0)</f>
        <v>0</v>
      </c>
      <c r="BB111" s="87" t="n">
        <f aca="false">IF(AND($V111&gt;BA$6,$V111&lt;=BB$6),+$U111,0)</f>
        <v>0</v>
      </c>
      <c r="BC111" s="87" t="n">
        <f aca="false">IF(AND($V111&gt;BB$6,$V111&lt;=BC$6),+$U111,0)</f>
        <v>0</v>
      </c>
      <c r="BD111" s="87" t="n">
        <f aca="false">IF(AND($V111&gt;BC$6,$V111&lt;=BD$6),+$U111,0)</f>
        <v>0</v>
      </c>
      <c r="BE111" s="87" t="n">
        <f aca="false">IF(AND($V111&gt;BD$6,$V111&lt;=BE$6),+$U111,0)</f>
        <v>0</v>
      </c>
      <c r="BF111" s="87" t="n">
        <f aca="false">IF(AND($V111&gt;BE$6,$V111&lt;=BF$6),+$U111,0)</f>
        <v>0</v>
      </c>
      <c r="BG111" s="87" t="n">
        <f aca="false">IF(AND($V111&gt;BF$6,$V111&lt;=BG$6),+$U111,0)</f>
        <v>0</v>
      </c>
      <c r="BH111" s="87" t="n">
        <f aca="false">IF(AND($V111&gt;BG$6,$V111&lt;=BH$6),+$U111,0)</f>
        <v>0</v>
      </c>
      <c r="BI111" s="87" t="n">
        <f aca="false">IF(AND($V111&gt;BH$6,$V111&lt;=BI$6),+$U111,0)</f>
        <v>0</v>
      </c>
      <c r="BJ111" s="87" t="n">
        <f aca="false">IF(AND($V111&gt;BI$6,$V111&lt;=BJ$6),+$U111,0)</f>
        <v>0</v>
      </c>
      <c r="BK111" s="87" t="n">
        <f aca="false">IF(AND($V111&gt;BJ$6,$V111&lt;=BK$6),+$U111,0)</f>
        <v>0</v>
      </c>
      <c r="BL111" s="87" t="n">
        <f aca="false">IF(AND($V111&gt;BK$6,$V111&lt;=BL$6),+$U111,0)</f>
        <v>0</v>
      </c>
      <c r="BM111" s="87" t="n">
        <f aca="false">IF(AND($V111&gt;BL$6,$V111&lt;=BM$6),+$U111,0)</f>
        <v>0</v>
      </c>
      <c r="BN111" s="87" t="n">
        <f aca="false">IF(AND($V111&gt;BM$6,$V111&lt;=BN$6),+$U111,0)</f>
        <v>0</v>
      </c>
      <c r="BO111" s="87" t="n">
        <f aca="false">IF(AND($V111&gt;BN$6,$V111&lt;=BO$6),+$U111,0)</f>
        <v>0</v>
      </c>
      <c r="BP111" s="87" t="n">
        <f aca="false">IF(AND($V111&gt;BO$6,$V111&lt;=BP$6),+$U111,0)</f>
        <v>0</v>
      </c>
      <c r="BQ111" s="87" t="n">
        <f aca="false">IF(AND($V111&gt;BP$6,$V111&lt;=BQ$6),+$U111,0)</f>
        <v>0</v>
      </c>
      <c r="BR111" s="87" t="n">
        <f aca="false">IF(AND($V111&gt;BQ$6,$V111&lt;=BR$6),+$U111,0)</f>
        <v>0</v>
      </c>
      <c r="BS111" s="87" t="n">
        <f aca="false">IF(AND($V111&gt;BR$6,$V111&lt;=BS$6),+$U111,0)</f>
        <v>0</v>
      </c>
      <c r="BT111" s="87" t="n">
        <f aca="false">IF(AND($V111&gt;BS$6,$V111&lt;=BT$6),+$U111,0)</f>
        <v>0</v>
      </c>
      <c r="BU111" s="87" t="n">
        <f aca="false">IF(AND($V111&gt;BT$6,$V111&lt;=BU$6),+$U111,0)</f>
        <v>0</v>
      </c>
      <c r="BV111" s="87" t="n">
        <f aca="false">IF(AND($V111&gt;BU$6,$V111&lt;=BV$6),+$U111,0)</f>
        <v>0</v>
      </c>
      <c r="BW111" s="87" t="n">
        <f aca="false">IF(AND($V111&gt;BV$6,$V111&lt;=BW$6),+$U111,0)</f>
        <v>0</v>
      </c>
      <c r="BX111" s="87" t="n">
        <f aca="false">IF(AND($V111&gt;BW$6,$V111&lt;=BX$6),+$U111,0)</f>
        <v>0</v>
      </c>
      <c r="BY111" s="87" t="n">
        <f aca="false">IF(AND($V111&gt;BX$6,$V111&lt;=BY$6),+$U111,0)</f>
        <v>0</v>
      </c>
      <c r="BZ111" s="87" t="n">
        <f aca="false">IF(AND($V111&gt;BY$6,$V111&lt;=BZ$6),+$U111,0)</f>
        <v>0</v>
      </c>
      <c r="CA111" s="87" t="n">
        <f aca="false">IF(AND($V111&gt;BZ$6,$V111&lt;=CA$6),+$U111,0)</f>
        <v>0</v>
      </c>
      <c r="CB111" s="87" t="n">
        <f aca="false">IF(AND($V111&gt;CA$6,$V111&lt;=CB$6),+$U111,0)</f>
        <v>0</v>
      </c>
      <c r="CC111" s="87" t="n">
        <f aca="false">IF(AND($V111&gt;CB$6,$V111&lt;=CC$6),+$U111,0)</f>
        <v>0</v>
      </c>
      <c r="CD111" s="87" t="n">
        <f aca="false">IF(AND($V111&gt;CC$6,$V111&lt;=CD$6),+$U111,0)</f>
        <v>0</v>
      </c>
      <c r="CE111" s="87" t="n">
        <f aca="false">IF(AND($V111&gt;CD$6,$V111&lt;=CE$6),+$U111,0)</f>
        <v>210.684929</v>
      </c>
      <c r="CF111" s="87" t="n">
        <f aca="false">IF(AND($V111&gt;CE$6,$V111&lt;=CF$6),+$U111,0)</f>
        <v>0</v>
      </c>
      <c r="CG111" s="87" t="n">
        <f aca="false">IF(AND($V111&gt;CF$6,$V111&lt;=CG$6),+$U111,0)</f>
        <v>0</v>
      </c>
      <c r="CH111" s="87" t="n">
        <f aca="false">IF(AND($V111&gt;CG$6,$V111&lt;=CH$6),+$U111,0)</f>
        <v>0</v>
      </c>
      <c r="CI111" s="87" t="n">
        <f aca="false">IF(AND($V111&gt;CH$6,$V111&lt;=CI$6),+$U111,0)</f>
        <v>0</v>
      </c>
      <c r="CJ111" s="87" t="n">
        <f aca="false">IF(AND($V111&gt;CI$6,$V111&lt;=CJ$6),+$U111,0)</f>
        <v>0</v>
      </c>
      <c r="CK111" s="87" t="n">
        <f aca="false">IF(AND($V111&gt;CJ$6,$V111&lt;=CK$6),+$U111,0)</f>
        <v>0</v>
      </c>
      <c r="CL111" s="87" t="n">
        <f aca="false">IF(AND($V111&gt;CK$6,$V111&lt;=CL$6),+$U111,0)</f>
        <v>0</v>
      </c>
      <c r="CM111" s="87" t="n">
        <f aca="false">IF(AND($V111&gt;CL$6,$V111&lt;=CM$6),+$U111,0)</f>
        <v>0</v>
      </c>
      <c r="CN111" s="87" t="n">
        <f aca="false">IF(AND($V111&gt;CM$6,$V111&lt;=CN$6),+$U111,0)</f>
        <v>0</v>
      </c>
      <c r="CO111" s="87" t="n">
        <f aca="false">IF(AND($V111&gt;CN$6,$V111&lt;=CO$6),+$U111,0)</f>
        <v>0</v>
      </c>
      <c r="CP111" s="87" t="n">
        <f aca="false">IF(AND($V111&gt;CO$6,$V111&lt;=CP$6),+$U111,0)</f>
        <v>0</v>
      </c>
      <c r="CQ111" s="87" t="n">
        <f aca="false">IF(AND($V111&gt;CP$6,$V111&lt;=CQ$6),+$U111,0)</f>
        <v>0</v>
      </c>
      <c r="CR111" s="87" t="n">
        <f aca="false">IF(AND($V111&gt;CQ$6,$V111&lt;=CR$6),+$U111,0)</f>
        <v>0</v>
      </c>
      <c r="CS111" s="87" t="n">
        <f aca="false">IF(AND($V111&gt;CR$6,$V111&lt;=CS$6),+$U111,0)</f>
        <v>0</v>
      </c>
      <c r="CT111" s="87" t="n">
        <f aca="false">IF(AND($V111&gt;CS$6,$V111&lt;=CT$6),+$U111,0)</f>
        <v>0</v>
      </c>
      <c r="CU111" s="87" t="n">
        <f aca="false">IF(AND($V111&gt;CT$6,$V111&lt;=CU$6),+$U111,0)</f>
        <v>0</v>
      </c>
      <c r="CV111" s="87" t="n">
        <f aca="false">IF(AND($V111&gt;CU$6,$V111&lt;=CV$6),+$U111,0)</f>
        <v>0</v>
      </c>
      <c r="CW111" s="87" t="n">
        <f aca="false">IF(AND($V111&gt;CV$6,$V111&lt;=CW$6),+$U111,0)</f>
        <v>0</v>
      </c>
      <c r="CX111" s="87" t="n">
        <f aca="false">IF(AND($V111&gt;CW$6,$V111&lt;=CX$6),+$U111,0)</f>
        <v>0</v>
      </c>
      <c r="CY111" s="87" t="n">
        <f aca="false">IF(AND($V111&gt;CX$6,$V111&lt;=CY$6),+$U111,0)</f>
        <v>0</v>
      </c>
      <c r="CZ111" s="87" t="n">
        <f aca="false">IF(AND($V111&gt;CY$6,$V111&lt;=CZ$6),+$U111,0)</f>
        <v>0</v>
      </c>
      <c r="DA111" s="87" t="n">
        <f aca="false">IF(AND($V111&gt;CZ$6,$V111&lt;=DA$6),+$U111,0)</f>
        <v>0</v>
      </c>
      <c r="DB111" s="87" t="n">
        <f aca="false">IF(AND($V111&gt;DA$6,$V111&lt;=DB$6),+$U111,0)</f>
        <v>0</v>
      </c>
      <c r="DC111" s="87" t="n">
        <f aca="false">IF(AND($V111&gt;DB$6,$V111&lt;=DC$6),+$U111,0)</f>
        <v>0</v>
      </c>
      <c r="DD111" s="87" t="n">
        <f aca="false">IF(AND($V111&gt;DC$6,$V111&lt;=DD$6),+$U111,0)</f>
        <v>0</v>
      </c>
      <c r="DE111" s="87" t="n">
        <f aca="false">IF(AND($V111&gt;DD$6,$V111&lt;=DE$6),+$U111,0)</f>
        <v>0</v>
      </c>
      <c r="DF111" s="87" t="n">
        <f aca="false">IF(AND($V111&gt;DE$6,$V111&lt;=DF$6),+$U111,0)</f>
        <v>0</v>
      </c>
      <c r="DG111" s="87" t="n">
        <f aca="false">IF(AND($V111&gt;DF$6,$V111&lt;=DG$6),+$U111,0)</f>
        <v>0</v>
      </c>
      <c r="DH111" s="87" t="n">
        <f aca="false">IF(AND($V111&gt;DG$6,$V111&lt;=DH$6),+$U111,0)</f>
        <v>0</v>
      </c>
      <c r="DI111" s="87" t="n">
        <f aca="false">IF(AND($V111&gt;DH$6,$V111&lt;=DI$6),+$U111,0)</f>
        <v>0</v>
      </c>
      <c r="DJ111" s="87" t="n">
        <f aca="false">IF(AND($V111&gt;DI$6,$V111&lt;=DJ$6),+$U111,0)</f>
        <v>0</v>
      </c>
      <c r="DK111" s="87" t="n">
        <f aca="false">IF(AND($V111&gt;DJ$6,$V111&lt;=DK$6),+$U111,0)</f>
        <v>0</v>
      </c>
      <c r="DL111" s="87" t="n">
        <f aca="false">IF(AND($V111&gt;DK$6,$V111&lt;=DL$6),+$U111,0)</f>
        <v>0</v>
      </c>
      <c r="DM111" s="87" t="n">
        <f aca="false">IF(AND($V111&gt;DL$6,$V111&lt;=DM$6),+$U111,0)</f>
        <v>0</v>
      </c>
      <c r="DN111" s="87" t="n">
        <f aca="false">IF(AND($V111&gt;DM$6,$V111&lt;=DN$6),+$U111,0)</f>
        <v>0</v>
      </c>
      <c r="DO111" s="87" t="n">
        <f aca="false">IF(AND($V111&gt;DN$6,$V111&lt;=DO$6),+$U111,0)</f>
        <v>0</v>
      </c>
      <c r="DP111" s="87" t="n">
        <f aca="false">IF(AND($V111&gt;DO$6,$V111&lt;=DP$6),+$U111,0)</f>
        <v>0</v>
      </c>
      <c r="DQ111" s="87" t="n">
        <f aca="false">IF(AND($V111&gt;DP$6,$V111&lt;=DQ$6),+$U111,0)</f>
        <v>0</v>
      </c>
      <c r="DR111" s="87" t="n">
        <f aca="false">IF(AND($V111&gt;DQ$6,$V111&lt;=DR$6),+$U111,0)</f>
        <v>0</v>
      </c>
      <c r="DS111" s="87" t="n">
        <f aca="false">IF(AND($V111&gt;DR$6,$V111&lt;=DS$6),+$U111,0)</f>
        <v>0</v>
      </c>
      <c r="DT111" s="87" t="n">
        <f aca="false">IF(AND($V111&gt;DS$6,$V111&lt;=DT$6),+$U111,0)</f>
        <v>0</v>
      </c>
      <c r="DU111" s="87" t="n">
        <f aca="false">IF(AND($V111&gt;DT$6,$V111&lt;=DU$6),+$U111,0)</f>
        <v>0</v>
      </c>
      <c r="DV111" s="87" t="n">
        <f aca="false">IF(AND($V111&gt;DU$6,$V111&lt;=DV$6),+$U111,0)</f>
        <v>0</v>
      </c>
      <c r="DW111" s="87" t="n">
        <f aca="false">IF(AND($V111&gt;DV$6,$V111&lt;=DW$6),+$U111,0)</f>
        <v>0</v>
      </c>
      <c r="DX111" s="87" t="n">
        <f aca="false">IF(AND($V111&gt;DW$6,$V111&lt;=DX$6),+$U111,0)</f>
        <v>0</v>
      </c>
      <c r="DY111" s="87" t="n">
        <f aca="false">IF(AND($V111&gt;DX$6,$V111&lt;=DY$6),+$U111,0)</f>
        <v>0</v>
      </c>
      <c r="DZ111" s="87" t="n">
        <f aca="false">IF(AND($V111&gt;DY$6,$V111&lt;=DZ$6),+$U111,0)</f>
        <v>0</v>
      </c>
      <c r="EA111" s="87" t="n">
        <f aca="false">IF(AND($V111&gt;DZ$6,$V111&lt;=EA$6),+$U111,0)</f>
        <v>0</v>
      </c>
      <c r="EB111" s="87" t="n">
        <f aca="false">IF(AND($V111&gt;EA$6,$V111&lt;=EB$6),+$U111,0)</f>
        <v>0</v>
      </c>
      <c r="EC111" s="87" t="n">
        <f aca="false">IF(AND($V111&gt;EB$6,$V111&lt;=EC$6),+$U111,0)</f>
        <v>0</v>
      </c>
      <c r="ED111" s="87" t="n">
        <f aca="false">IF(AND($V111&gt;EC$6,$V111&lt;=ED$6),+$U111,0)</f>
        <v>0</v>
      </c>
      <c r="EE111" s="87" t="n">
        <f aca="false">IF(AND($V111&gt;ED$6,$V111&lt;=EE$6),+$U111,0)</f>
        <v>0</v>
      </c>
      <c r="EF111" s="87" t="n">
        <f aca="false">IF(AND($V111&gt;EE$6,$V111&lt;=EF$6),+$U111,0)</f>
        <v>0</v>
      </c>
      <c r="EG111" s="87" t="n">
        <f aca="false">IF(AND($V111&gt;EF$6,$V111&lt;=EG$6),+$U111,0)</f>
        <v>0</v>
      </c>
      <c r="EH111" s="87" t="n">
        <f aca="false">IF(AND($V111&gt;EG$6,$V111&lt;=EH$6),+$U111,0)</f>
        <v>0</v>
      </c>
      <c r="EI111" s="87" t="n">
        <f aca="false">IF(AND($V111&gt;EH$6,$V111&lt;=EI$6),+$U111,0)</f>
        <v>0</v>
      </c>
      <c r="EJ111" s="87" t="n">
        <f aca="false">IF(AND($V111&gt;EI$6,$V111&lt;=EJ$6),+$U111,0)</f>
        <v>0</v>
      </c>
      <c r="EK111" s="87" t="n">
        <f aca="false">IF(AND($V111&gt;EJ$6,$V111&lt;=EK$6),+$U111,0)</f>
        <v>0</v>
      </c>
      <c r="EL111" s="87" t="n">
        <f aca="false">IF(AND($V111&gt;EK$6,$V111&lt;=EL$6),+$U111,0)</f>
        <v>0</v>
      </c>
      <c r="EM111" s="87" t="n">
        <f aca="false">IF(AND($V111&gt;EL$6,$V111&lt;=EN$6),+$U111,0)</f>
        <v>0</v>
      </c>
      <c r="EO111" s="65" t="n">
        <f aca="false">SUM($AI111:$EN111)</f>
        <v>210.684929</v>
      </c>
      <c r="EP111" s="65" t="n">
        <f aca="false">+EO111-U111</f>
        <v>0</v>
      </c>
    </row>
    <row r="112" customFormat="false" ht="12.75" hidden="false" customHeight="false" outlineLevel="0" collapsed="false">
      <c r="A112" s="205" t="n">
        <v>5</v>
      </c>
      <c r="B112" s="97" t="s">
        <v>260</v>
      </c>
      <c r="C112" s="97" t="s">
        <v>256</v>
      </c>
      <c r="D112" s="186" t="s">
        <v>280</v>
      </c>
      <c r="E112" s="37" t="s">
        <v>548</v>
      </c>
      <c r="F112" s="99" t="n">
        <v>37134</v>
      </c>
      <c r="G112" s="37"/>
      <c r="H112" s="37"/>
      <c r="I112" s="100" t="s">
        <v>145</v>
      </c>
      <c r="J112" s="37" t="s">
        <v>579</v>
      </c>
      <c r="M112" s="39" t="s">
        <v>495</v>
      </c>
      <c r="O112" s="35"/>
      <c r="P112" s="127"/>
      <c r="Q112" s="127"/>
      <c r="R112" s="127"/>
      <c r="S112" s="206" t="n">
        <v>143.083692</v>
      </c>
      <c r="T112" s="127" t="s">
        <v>288</v>
      </c>
      <c r="U112" s="55" t="n">
        <f aca="false">IF($T112="USD",+$S112,VLOOKUP($T112,$T$1:$U$5,2)*$S112)</f>
        <v>143.083692</v>
      </c>
      <c r="V112" s="108" t="n">
        <v>38991</v>
      </c>
      <c r="Z112" s="207" t="n">
        <v>35674</v>
      </c>
      <c r="AA112" s="224" t="n">
        <v>0.0614</v>
      </c>
      <c r="AB112" s="174"/>
      <c r="AC112" s="209"/>
      <c r="AD112" s="211" t="n">
        <v>0.08</v>
      </c>
      <c r="AE112" s="211"/>
      <c r="AI112" s="87" t="n">
        <f aca="false">IF($V112&gt;AH$6,IF($V112&lt;=AI$6,$U112,0),0)</f>
        <v>0</v>
      </c>
      <c r="AJ112" s="87" t="n">
        <f aca="false">IF(AND($V112&gt;AI$6,$V112&lt;=AJ$6),+$U112,0)</f>
        <v>0</v>
      </c>
      <c r="AK112" s="87" t="n">
        <f aca="false">IF(AND($V112&gt;AJ$6,$V112&lt;=AK$6),+$U112,0)</f>
        <v>0</v>
      </c>
      <c r="AL112" s="87" t="n">
        <f aca="false">IF(AND($V112&gt;AK$6,$V112&lt;=AL$6),+$U112,0)</f>
        <v>0</v>
      </c>
      <c r="AM112" s="87" t="n">
        <f aca="false">IF(AND($V112&gt;AL$6,$V112&lt;=AM$6),+$U112,0)</f>
        <v>0</v>
      </c>
      <c r="AN112" s="87" t="n">
        <f aca="false">IF(AND($V112&gt;AM$6,$V112&lt;=AN$6),+$U112,0)</f>
        <v>0</v>
      </c>
      <c r="AO112" s="87" t="n">
        <f aca="false">IF(AND($V112&gt;AN$6,$V112&lt;=AO$6),+$U112,0)</f>
        <v>0</v>
      </c>
      <c r="AP112" s="87" t="n">
        <f aca="false">IF(AND($V112&gt;AO$6,$V112&lt;=AP$6),+$U112,0)</f>
        <v>0</v>
      </c>
      <c r="AQ112" s="87" t="n">
        <f aca="false">IF(AND($V112&gt;AP$6,$V112&lt;=AQ$6),+$U112,0)</f>
        <v>0</v>
      </c>
      <c r="AR112" s="87" t="n">
        <f aca="false">IF(AND($V112&gt;AQ$6,$V112&lt;=AR$6),+$U112,0)</f>
        <v>0</v>
      </c>
      <c r="AS112" s="87" t="n">
        <f aca="false">IF(AND($V112&gt;AR$6,$V112&lt;=AS$6),+$U112,0)</f>
        <v>0</v>
      </c>
      <c r="AT112" s="87" t="n">
        <f aca="false">IF(AND($V112&gt;AS$6,$V112&lt;=AT$6),+$U112,0)</f>
        <v>0</v>
      </c>
      <c r="AU112" s="87" t="n">
        <f aca="false">IF(AND($V112&gt;AT$6,$V112&lt;=AU$6),+$U112,0)</f>
        <v>0</v>
      </c>
      <c r="AV112" s="87" t="n">
        <f aca="false">IF(AND($V112&gt;AU$6,$V112&lt;=AV$6),+$U112,0)</f>
        <v>0</v>
      </c>
      <c r="AW112" s="87" t="n">
        <f aca="false">IF(AND($V112&gt;AV$6,$V112&lt;=AW$6),+$U112,0)</f>
        <v>0</v>
      </c>
      <c r="AX112" s="87" t="n">
        <f aca="false">IF(AND($V112&gt;AW$6,$V112&lt;=AX$6),+$U112,0)</f>
        <v>0</v>
      </c>
      <c r="AY112" s="87" t="n">
        <f aca="false">IF(AND($V112&gt;AX$6,$V112&lt;=AY$6),+$U112,0)</f>
        <v>0</v>
      </c>
      <c r="AZ112" s="87" t="n">
        <f aca="false">IF(AND($V112&gt;AY$6,$V112&lt;=AZ$6),+$U112,0)</f>
        <v>0</v>
      </c>
      <c r="BA112" s="87" t="n">
        <f aca="false">IF(AND($V112&gt;AZ$6,$V112&lt;=BA$6),+$U112,0)</f>
        <v>0</v>
      </c>
      <c r="BB112" s="87" t="n">
        <f aca="false">IF(AND($V112&gt;BA$6,$V112&lt;=BB$6),+$U112,0)</f>
        <v>0</v>
      </c>
      <c r="BC112" s="87" t="n">
        <f aca="false">IF(AND($V112&gt;BB$6,$V112&lt;=BC$6),+$U112,0)</f>
        <v>143.083692</v>
      </c>
      <c r="BD112" s="87" t="n">
        <f aca="false">IF(AND($V112&gt;BC$6,$V112&lt;=BD$6),+$U112,0)</f>
        <v>0</v>
      </c>
      <c r="BE112" s="87" t="n">
        <f aca="false">IF(AND($V112&gt;BD$6,$V112&lt;=BE$6),+$U112,0)</f>
        <v>0</v>
      </c>
      <c r="BF112" s="87" t="n">
        <f aca="false">IF(AND($V112&gt;BE$6,$V112&lt;=BF$6),+$U112,0)</f>
        <v>0</v>
      </c>
      <c r="BG112" s="87" t="n">
        <f aca="false">IF(AND($V112&gt;BF$6,$V112&lt;=BG$6),+$U112,0)</f>
        <v>0</v>
      </c>
      <c r="BH112" s="87" t="n">
        <f aca="false">IF(AND($V112&gt;BG$6,$V112&lt;=BH$6),+$U112,0)</f>
        <v>0</v>
      </c>
      <c r="BI112" s="87" t="n">
        <f aca="false">IF(AND($V112&gt;BH$6,$V112&lt;=BI$6),+$U112,0)</f>
        <v>0</v>
      </c>
      <c r="BJ112" s="87" t="n">
        <f aca="false">IF(AND($V112&gt;BI$6,$V112&lt;=BJ$6),+$U112,0)</f>
        <v>0</v>
      </c>
      <c r="BK112" s="87" t="n">
        <f aca="false">IF(AND($V112&gt;BJ$6,$V112&lt;=BK$6),+$U112,0)</f>
        <v>0</v>
      </c>
      <c r="BL112" s="87" t="n">
        <f aca="false">IF(AND($V112&gt;BK$6,$V112&lt;=BL$6),+$U112,0)</f>
        <v>0</v>
      </c>
      <c r="BM112" s="87" t="n">
        <f aca="false">IF(AND($V112&gt;BL$6,$V112&lt;=BM$6),+$U112,0)</f>
        <v>0</v>
      </c>
      <c r="BN112" s="87" t="n">
        <f aca="false">IF(AND($V112&gt;BM$6,$V112&lt;=BN$6),+$U112,0)</f>
        <v>0</v>
      </c>
      <c r="BO112" s="87" t="n">
        <f aca="false">IF(AND($V112&gt;BN$6,$V112&lt;=BO$6),+$U112,0)</f>
        <v>0</v>
      </c>
      <c r="BP112" s="87" t="n">
        <f aca="false">IF(AND($V112&gt;BO$6,$V112&lt;=BP$6),+$U112,0)</f>
        <v>0</v>
      </c>
      <c r="BQ112" s="87" t="n">
        <f aca="false">IF(AND($V112&gt;BP$6,$V112&lt;=BQ$6),+$U112,0)</f>
        <v>0</v>
      </c>
      <c r="BR112" s="87" t="n">
        <f aca="false">IF(AND($V112&gt;BQ$6,$V112&lt;=BR$6),+$U112,0)</f>
        <v>0</v>
      </c>
      <c r="BS112" s="87" t="n">
        <f aca="false">IF(AND($V112&gt;BR$6,$V112&lt;=BS$6),+$U112,0)</f>
        <v>0</v>
      </c>
      <c r="BT112" s="87" t="n">
        <f aca="false">IF(AND($V112&gt;BS$6,$V112&lt;=BT$6),+$U112,0)</f>
        <v>0</v>
      </c>
      <c r="BU112" s="87" t="n">
        <f aca="false">IF(AND($V112&gt;BT$6,$V112&lt;=BU$6),+$U112,0)</f>
        <v>0</v>
      </c>
      <c r="BV112" s="87" t="n">
        <f aca="false">IF(AND($V112&gt;BU$6,$V112&lt;=BV$6),+$U112,0)</f>
        <v>0</v>
      </c>
      <c r="BW112" s="87" t="n">
        <f aca="false">IF(AND($V112&gt;BV$6,$V112&lt;=BW$6),+$U112,0)</f>
        <v>0</v>
      </c>
      <c r="BX112" s="87" t="n">
        <f aca="false">IF(AND($V112&gt;BW$6,$V112&lt;=BX$6),+$U112,0)</f>
        <v>0</v>
      </c>
      <c r="BY112" s="87" t="n">
        <f aca="false">IF(AND($V112&gt;BX$6,$V112&lt;=BY$6),+$U112,0)</f>
        <v>0</v>
      </c>
      <c r="BZ112" s="87" t="n">
        <f aca="false">IF(AND($V112&gt;BY$6,$V112&lt;=BZ$6),+$U112,0)</f>
        <v>0</v>
      </c>
      <c r="CA112" s="87" t="n">
        <f aca="false">IF(AND($V112&gt;BZ$6,$V112&lt;=CA$6),+$U112,0)</f>
        <v>0</v>
      </c>
      <c r="CB112" s="87" t="n">
        <f aca="false">IF(AND($V112&gt;CA$6,$V112&lt;=CB$6),+$U112,0)</f>
        <v>0</v>
      </c>
      <c r="CC112" s="87" t="n">
        <f aca="false">IF(AND($V112&gt;CB$6,$V112&lt;=CC$6),+$U112,0)</f>
        <v>0</v>
      </c>
      <c r="CD112" s="87" t="n">
        <f aca="false">IF(AND($V112&gt;CC$6,$V112&lt;=CD$6),+$U112,0)</f>
        <v>0</v>
      </c>
      <c r="CE112" s="87" t="n">
        <f aca="false">IF(AND($V112&gt;CD$6,$V112&lt;=CE$6),+$U112,0)</f>
        <v>0</v>
      </c>
      <c r="CF112" s="87" t="n">
        <f aca="false">IF(AND($V112&gt;CE$6,$V112&lt;=CF$6),+$U112,0)</f>
        <v>0</v>
      </c>
      <c r="CG112" s="87" t="n">
        <f aca="false">IF(AND($V112&gt;CF$6,$V112&lt;=CG$6),+$U112,0)</f>
        <v>0</v>
      </c>
      <c r="CH112" s="87" t="n">
        <f aca="false">IF(AND($V112&gt;CG$6,$V112&lt;=CH$6),+$U112,0)</f>
        <v>0</v>
      </c>
      <c r="CI112" s="87" t="n">
        <f aca="false">IF(AND($V112&gt;CH$6,$V112&lt;=CI$6),+$U112,0)</f>
        <v>0</v>
      </c>
      <c r="CJ112" s="87" t="n">
        <f aca="false">IF(AND($V112&gt;CI$6,$V112&lt;=CJ$6),+$U112,0)</f>
        <v>0</v>
      </c>
      <c r="CK112" s="87" t="n">
        <f aca="false">IF(AND($V112&gt;CJ$6,$V112&lt;=CK$6),+$U112,0)</f>
        <v>0</v>
      </c>
      <c r="CL112" s="87" t="n">
        <f aca="false">IF(AND($V112&gt;CK$6,$V112&lt;=CL$6),+$U112,0)</f>
        <v>0</v>
      </c>
      <c r="CM112" s="87" t="n">
        <f aca="false">IF(AND($V112&gt;CL$6,$V112&lt;=CM$6),+$U112,0)</f>
        <v>0</v>
      </c>
      <c r="CN112" s="87" t="n">
        <f aca="false">IF(AND($V112&gt;CM$6,$V112&lt;=CN$6),+$U112,0)</f>
        <v>0</v>
      </c>
      <c r="CO112" s="87" t="n">
        <f aca="false">IF(AND($V112&gt;CN$6,$V112&lt;=CO$6),+$U112,0)</f>
        <v>0</v>
      </c>
      <c r="CP112" s="87" t="n">
        <f aca="false">IF(AND($V112&gt;CO$6,$V112&lt;=CP$6),+$U112,0)</f>
        <v>0</v>
      </c>
      <c r="CQ112" s="87" t="n">
        <f aca="false">IF(AND($V112&gt;CP$6,$V112&lt;=CQ$6),+$U112,0)</f>
        <v>0</v>
      </c>
      <c r="CR112" s="87" t="n">
        <f aca="false">IF(AND($V112&gt;CQ$6,$V112&lt;=CR$6),+$U112,0)</f>
        <v>0</v>
      </c>
      <c r="CS112" s="87" t="n">
        <f aca="false">IF(AND($V112&gt;CR$6,$V112&lt;=CS$6),+$U112,0)</f>
        <v>0</v>
      </c>
      <c r="CT112" s="87" t="n">
        <f aca="false">IF(AND($V112&gt;CS$6,$V112&lt;=CT$6),+$U112,0)</f>
        <v>0</v>
      </c>
      <c r="CU112" s="87" t="n">
        <f aca="false">IF(AND($V112&gt;CT$6,$V112&lt;=CU$6),+$U112,0)</f>
        <v>0</v>
      </c>
      <c r="CV112" s="87" t="n">
        <f aca="false">IF(AND($V112&gt;CU$6,$V112&lt;=CV$6),+$U112,0)</f>
        <v>0</v>
      </c>
      <c r="CW112" s="87" t="n">
        <f aca="false">IF(AND($V112&gt;CV$6,$V112&lt;=CW$6),+$U112,0)</f>
        <v>0</v>
      </c>
      <c r="CX112" s="87" t="n">
        <f aca="false">IF(AND($V112&gt;CW$6,$V112&lt;=CX$6),+$U112,0)</f>
        <v>0</v>
      </c>
      <c r="CY112" s="87" t="n">
        <f aca="false">IF(AND($V112&gt;CX$6,$V112&lt;=CY$6),+$U112,0)</f>
        <v>0</v>
      </c>
      <c r="CZ112" s="87" t="n">
        <f aca="false">IF(AND($V112&gt;CY$6,$V112&lt;=CZ$6),+$U112,0)</f>
        <v>0</v>
      </c>
      <c r="DA112" s="87" t="n">
        <f aca="false">IF(AND($V112&gt;CZ$6,$V112&lt;=DA$6),+$U112,0)</f>
        <v>0</v>
      </c>
      <c r="DB112" s="87" t="n">
        <f aca="false">IF(AND($V112&gt;DA$6,$V112&lt;=DB$6),+$U112,0)</f>
        <v>0</v>
      </c>
      <c r="DC112" s="87" t="n">
        <f aca="false">IF(AND($V112&gt;DB$6,$V112&lt;=DC$6),+$U112,0)</f>
        <v>0</v>
      </c>
      <c r="DD112" s="87" t="n">
        <f aca="false">IF(AND($V112&gt;DC$6,$V112&lt;=DD$6),+$U112,0)</f>
        <v>0</v>
      </c>
      <c r="DE112" s="87" t="n">
        <f aca="false">IF(AND($V112&gt;DD$6,$V112&lt;=DE$6),+$U112,0)</f>
        <v>0</v>
      </c>
      <c r="DF112" s="87" t="n">
        <f aca="false">IF(AND($V112&gt;DE$6,$V112&lt;=DF$6),+$U112,0)</f>
        <v>0</v>
      </c>
      <c r="DG112" s="87" t="n">
        <f aca="false">IF(AND($V112&gt;DF$6,$V112&lt;=DG$6),+$U112,0)</f>
        <v>0</v>
      </c>
      <c r="DH112" s="87" t="n">
        <f aca="false">IF(AND($V112&gt;DG$6,$V112&lt;=DH$6),+$U112,0)</f>
        <v>0</v>
      </c>
      <c r="DI112" s="87" t="n">
        <f aca="false">IF(AND($V112&gt;DH$6,$V112&lt;=DI$6),+$U112,0)</f>
        <v>0</v>
      </c>
      <c r="DJ112" s="87" t="n">
        <f aca="false">IF(AND($V112&gt;DI$6,$V112&lt;=DJ$6),+$U112,0)</f>
        <v>0</v>
      </c>
      <c r="DK112" s="87" t="n">
        <f aca="false">IF(AND($V112&gt;DJ$6,$V112&lt;=DK$6),+$U112,0)</f>
        <v>0</v>
      </c>
      <c r="DL112" s="87" t="n">
        <f aca="false">IF(AND($V112&gt;DK$6,$V112&lt;=DL$6),+$U112,0)</f>
        <v>0</v>
      </c>
      <c r="DM112" s="87" t="n">
        <f aca="false">IF(AND($V112&gt;DL$6,$V112&lt;=DM$6),+$U112,0)</f>
        <v>0</v>
      </c>
      <c r="DN112" s="87" t="n">
        <f aca="false">IF(AND($V112&gt;DM$6,$V112&lt;=DN$6),+$U112,0)</f>
        <v>0</v>
      </c>
      <c r="DO112" s="87" t="n">
        <f aca="false">IF(AND($V112&gt;DN$6,$V112&lt;=DO$6),+$U112,0)</f>
        <v>0</v>
      </c>
      <c r="DP112" s="87" t="n">
        <f aca="false">IF(AND($V112&gt;DO$6,$V112&lt;=DP$6),+$U112,0)</f>
        <v>0</v>
      </c>
      <c r="DQ112" s="87" t="n">
        <f aca="false">IF(AND($V112&gt;DP$6,$V112&lt;=DQ$6),+$U112,0)</f>
        <v>0</v>
      </c>
      <c r="DR112" s="87" t="n">
        <f aca="false">IF(AND($V112&gt;DQ$6,$V112&lt;=DR$6),+$U112,0)</f>
        <v>0</v>
      </c>
      <c r="DS112" s="87" t="n">
        <f aca="false">IF(AND($V112&gt;DR$6,$V112&lt;=DS$6),+$U112,0)</f>
        <v>0</v>
      </c>
      <c r="DT112" s="87" t="n">
        <f aca="false">IF(AND($V112&gt;DS$6,$V112&lt;=DT$6),+$U112,0)</f>
        <v>0</v>
      </c>
      <c r="DU112" s="87" t="n">
        <f aca="false">IF(AND($V112&gt;DT$6,$V112&lt;=DU$6),+$U112,0)</f>
        <v>0</v>
      </c>
      <c r="DV112" s="87" t="n">
        <f aca="false">IF(AND($V112&gt;DU$6,$V112&lt;=DV$6),+$U112,0)</f>
        <v>0</v>
      </c>
      <c r="DW112" s="87" t="n">
        <f aca="false">IF(AND($V112&gt;DV$6,$V112&lt;=DW$6),+$U112,0)</f>
        <v>0</v>
      </c>
      <c r="DX112" s="87" t="n">
        <f aca="false">IF(AND($V112&gt;DW$6,$V112&lt;=DX$6),+$U112,0)</f>
        <v>0</v>
      </c>
      <c r="DY112" s="87" t="n">
        <f aca="false">IF(AND($V112&gt;DX$6,$V112&lt;=DY$6),+$U112,0)</f>
        <v>0</v>
      </c>
      <c r="DZ112" s="87" t="n">
        <f aca="false">IF(AND($V112&gt;DY$6,$V112&lt;=DZ$6),+$U112,0)</f>
        <v>0</v>
      </c>
      <c r="EA112" s="87" t="n">
        <f aca="false">IF(AND($V112&gt;DZ$6,$V112&lt;=EA$6),+$U112,0)</f>
        <v>0</v>
      </c>
      <c r="EB112" s="87" t="n">
        <f aca="false">IF(AND($V112&gt;EA$6,$V112&lt;=EB$6),+$U112,0)</f>
        <v>0</v>
      </c>
      <c r="EC112" s="87" t="n">
        <f aca="false">IF(AND($V112&gt;EB$6,$V112&lt;=EC$6),+$U112,0)</f>
        <v>0</v>
      </c>
      <c r="ED112" s="87" t="n">
        <f aca="false">IF(AND($V112&gt;EC$6,$V112&lt;=ED$6),+$U112,0)</f>
        <v>0</v>
      </c>
      <c r="EE112" s="87" t="n">
        <f aca="false">IF(AND($V112&gt;ED$6,$V112&lt;=EE$6),+$U112,0)</f>
        <v>0</v>
      </c>
      <c r="EF112" s="87" t="n">
        <f aca="false">IF(AND($V112&gt;EE$6,$V112&lt;=EF$6),+$U112,0)</f>
        <v>0</v>
      </c>
      <c r="EG112" s="87" t="n">
        <f aca="false">IF(AND($V112&gt;EF$6,$V112&lt;=EG$6),+$U112,0)</f>
        <v>0</v>
      </c>
      <c r="EH112" s="87" t="n">
        <f aca="false">IF(AND($V112&gt;EG$6,$V112&lt;=EH$6),+$U112,0)</f>
        <v>0</v>
      </c>
      <c r="EI112" s="87" t="n">
        <f aca="false">IF(AND($V112&gt;EH$6,$V112&lt;=EI$6),+$U112,0)</f>
        <v>0</v>
      </c>
      <c r="EJ112" s="87" t="n">
        <f aca="false">IF(AND($V112&gt;EI$6,$V112&lt;=EJ$6),+$U112,0)</f>
        <v>0</v>
      </c>
      <c r="EK112" s="87" t="n">
        <f aca="false">IF(AND($V112&gt;EJ$6,$V112&lt;=EK$6),+$U112,0)</f>
        <v>0</v>
      </c>
      <c r="EL112" s="87" t="n">
        <f aca="false">IF(AND($V112&gt;EK$6,$V112&lt;=EL$6),+$U112,0)</f>
        <v>0</v>
      </c>
      <c r="EM112" s="87" t="n">
        <f aca="false">IF(AND($V112&gt;EL$6,$V112&lt;=EN$6),+$U112,0)</f>
        <v>0</v>
      </c>
      <c r="EO112" s="65" t="n">
        <f aca="false">SUM($AI112:$EN112)</f>
        <v>143.083692</v>
      </c>
      <c r="EP112" s="65" t="n">
        <f aca="false">+EO112-U112</f>
        <v>0</v>
      </c>
    </row>
    <row r="113" customFormat="false" ht="12.75" hidden="false" customHeight="false" outlineLevel="0" collapsed="false">
      <c r="A113" s="205" t="n">
        <v>5</v>
      </c>
      <c r="B113" s="97" t="s">
        <v>260</v>
      </c>
      <c r="C113" s="97" t="s">
        <v>256</v>
      </c>
      <c r="D113" s="186" t="s">
        <v>280</v>
      </c>
      <c r="E113" s="37" t="s">
        <v>548</v>
      </c>
      <c r="F113" s="99" t="n">
        <v>37134</v>
      </c>
      <c r="G113" s="37"/>
      <c r="H113" s="37"/>
      <c r="I113" s="100" t="s">
        <v>145</v>
      </c>
      <c r="J113" s="37" t="s">
        <v>580</v>
      </c>
      <c r="M113" s="39" t="s">
        <v>495</v>
      </c>
      <c r="O113" s="35"/>
      <c r="P113" s="127"/>
      <c r="Q113" s="127"/>
      <c r="R113" s="127"/>
      <c r="S113" s="206" t="n">
        <v>66.113938</v>
      </c>
      <c r="T113" s="127" t="s">
        <v>288</v>
      </c>
      <c r="U113" s="55" t="n">
        <f aca="false">IF($T113="USD",+$S113,VLOOKUP($T113,$T$1:$U$5,2)*$S113)</f>
        <v>66.113938</v>
      </c>
      <c r="V113" s="108" t="n">
        <v>41791</v>
      </c>
      <c r="Z113" s="207" t="n">
        <v>35674</v>
      </c>
      <c r="AA113" s="224" t="n">
        <v>0.0566</v>
      </c>
      <c r="AB113" s="174"/>
      <c r="AC113" s="209"/>
      <c r="AD113" s="211" t="n">
        <v>0.08</v>
      </c>
      <c r="AE113" s="211"/>
      <c r="AI113" s="87" t="n">
        <f aca="false">IF($V113&gt;AH$6,IF($V113&lt;=AI$6,$U113,0),0)</f>
        <v>0</v>
      </c>
      <c r="AJ113" s="87" t="n">
        <f aca="false">IF(AND($V113&gt;AI$6,$V113&lt;=AJ$6),+$U113,0)</f>
        <v>0</v>
      </c>
      <c r="AK113" s="87" t="n">
        <f aca="false">IF(AND($V113&gt;AJ$6,$V113&lt;=AK$6),+$U113,0)</f>
        <v>0</v>
      </c>
      <c r="AL113" s="87" t="n">
        <f aca="false">IF(AND($V113&gt;AK$6,$V113&lt;=AL$6),+$U113,0)</f>
        <v>0</v>
      </c>
      <c r="AM113" s="87" t="n">
        <f aca="false">IF(AND($V113&gt;AL$6,$V113&lt;=AM$6),+$U113,0)</f>
        <v>0</v>
      </c>
      <c r="AN113" s="87" t="n">
        <f aca="false">IF(AND($V113&gt;AM$6,$V113&lt;=AN$6),+$U113,0)</f>
        <v>0</v>
      </c>
      <c r="AO113" s="87" t="n">
        <f aca="false">IF(AND($V113&gt;AN$6,$V113&lt;=AO$6),+$U113,0)</f>
        <v>0</v>
      </c>
      <c r="AP113" s="87" t="n">
        <f aca="false">IF(AND($V113&gt;AO$6,$V113&lt;=AP$6),+$U113,0)</f>
        <v>0</v>
      </c>
      <c r="AQ113" s="87" t="n">
        <f aca="false">IF(AND($V113&gt;AP$6,$V113&lt;=AQ$6),+$U113,0)</f>
        <v>0</v>
      </c>
      <c r="AR113" s="87" t="n">
        <f aca="false">IF(AND($V113&gt;AQ$6,$V113&lt;=AR$6),+$U113,0)</f>
        <v>0</v>
      </c>
      <c r="AS113" s="87" t="n">
        <f aca="false">IF(AND($V113&gt;AR$6,$V113&lt;=AS$6),+$U113,0)</f>
        <v>0</v>
      </c>
      <c r="AT113" s="87" t="n">
        <f aca="false">IF(AND($V113&gt;AS$6,$V113&lt;=AT$6),+$U113,0)</f>
        <v>0</v>
      </c>
      <c r="AU113" s="87" t="n">
        <f aca="false">IF(AND($V113&gt;AT$6,$V113&lt;=AU$6),+$U113,0)</f>
        <v>0</v>
      </c>
      <c r="AV113" s="87" t="n">
        <f aca="false">IF(AND($V113&gt;AU$6,$V113&lt;=AV$6),+$U113,0)</f>
        <v>0</v>
      </c>
      <c r="AW113" s="87" t="n">
        <f aca="false">IF(AND($V113&gt;AV$6,$V113&lt;=AW$6),+$U113,0)</f>
        <v>0</v>
      </c>
      <c r="AX113" s="87" t="n">
        <f aca="false">IF(AND($V113&gt;AW$6,$V113&lt;=AX$6),+$U113,0)</f>
        <v>0</v>
      </c>
      <c r="AY113" s="87" t="n">
        <f aca="false">IF(AND($V113&gt;AX$6,$V113&lt;=AY$6),+$U113,0)</f>
        <v>0</v>
      </c>
      <c r="AZ113" s="87" t="n">
        <f aca="false">IF(AND($V113&gt;AY$6,$V113&lt;=AZ$6),+$U113,0)</f>
        <v>0</v>
      </c>
      <c r="BA113" s="87" t="n">
        <f aca="false">IF(AND($V113&gt;AZ$6,$V113&lt;=BA$6),+$U113,0)</f>
        <v>0</v>
      </c>
      <c r="BB113" s="87" t="n">
        <f aca="false">IF(AND($V113&gt;BA$6,$V113&lt;=BB$6),+$U113,0)</f>
        <v>0</v>
      </c>
      <c r="BC113" s="87" t="n">
        <f aca="false">IF(AND($V113&gt;BB$6,$V113&lt;=BC$6),+$U113,0)</f>
        <v>0</v>
      </c>
      <c r="BD113" s="87" t="n">
        <f aca="false">IF(AND($V113&gt;BC$6,$V113&lt;=BD$6),+$U113,0)</f>
        <v>0</v>
      </c>
      <c r="BE113" s="87" t="n">
        <f aca="false">IF(AND($V113&gt;BD$6,$V113&lt;=BE$6),+$U113,0)</f>
        <v>0</v>
      </c>
      <c r="BF113" s="87" t="n">
        <f aca="false">IF(AND($V113&gt;BE$6,$V113&lt;=BF$6),+$U113,0)</f>
        <v>0</v>
      </c>
      <c r="BG113" s="87" t="n">
        <f aca="false">IF(AND($V113&gt;BF$6,$V113&lt;=BG$6),+$U113,0)</f>
        <v>0</v>
      </c>
      <c r="BH113" s="87" t="n">
        <f aca="false">IF(AND($V113&gt;BG$6,$V113&lt;=BH$6),+$U113,0)</f>
        <v>0</v>
      </c>
      <c r="BI113" s="87" t="n">
        <f aca="false">IF(AND($V113&gt;BH$6,$V113&lt;=BI$6),+$U113,0)</f>
        <v>0</v>
      </c>
      <c r="BJ113" s="87" t="n">
        <f aca="false">IF(AND($V113&gt;BI$6,$V113&lt;=BJ$6),+$U113,0)</f>
        <v>0</v>
      </c>
      <c r="BK113" s="87" t="n">
        <f aca="false">IF(AND($V113&gt;BJ$6,$V113&lt;=BK$6),+$U113,0)</f>
        <v>0</v>
      </c>
      <c r="BL113" s="87" t="n">
        <f aca="false">IF(AND($V113&gt;BK$6,$V113&lt;=BL$6),+$U113,0)</f>
        <v>0</v>
      </c>
      <c r="BM113" s="87" t="n">
        <f aca="false">IF(AND($V113&gt;BL$6,$V113&lt;=BM$6),+$U113,0)</f>
        <v>0</v>
      </c>
      <c r="BN113" s="87" t="n">
        <f aca="false">IF(AND($V113&gt;BM$6,$V113&lt;=BN$6),+$U113,0)</f>
        <v>0</v>
      </c>
      <c r="BO113" s="87" t="n">
        <f aca="false">IF(AND($V113&gt;BN$6,$V113&lt;=BO$6),+$U113,0)</f>
        <v>0</v>
      </c>
      <c r="BP113" s="87" t="n">
        <f aca="false">IF(AND($V113&gt;BO$6,$V113&lt;=BP$6),+$U113,0)</f>
        <v>0</v>
      </c>
      <c r="BQ113" s="87" t="n">
        <f aca="false">IF(AND($V113&gt;BP$6,$V113&lt;=BQ$6),+$U113,0)</f>
        <v>0</v>
      </c>
      <c r="BR113" s="87" t="n">
        <f aca="false">IF(AND($V113&gt;BQ$6,$V113&lt;=BR$6),+$U113,0)</f>
        <v>0</v>
      </c>
      <c r="BS113" s="87" t="n">
        <f aca="false">IF(AND($V113&gt;BR$6,$V113&lt;=BS$6),+$U113,0)</f>
        <v>0</v>
      </c>
      <c r="BT113" s="87" t="n">
        <f aca="false">IF(AND($V113&gt;BS$6,$V113&lt;=BT$6),+$U113,0)</f>
        <v>0</v>
      </c>
      <c r="BU113" s="87" t="n">
        <f aca="false">IF(AND($V113&gt;BT$6,$V113&lt;=BU$6),+$U113,0)</f>
        <v>0</v>
      </c>
      <c r="BV113" s="87" t="n">
        <f aca="false">IF(AND($V113&gt;BU$6,$V113&lt;=BV$6),+$U113,0)</f>
        <v>0</v>
      </c>
      <c r="BW113" s="87" t="n">
        <f aca="false">IF(AND($V113&gt;BV$6,$V113&lt;=BW$6),+$U113,0)</f>
        <v>0</v>
      </c>
      <c r="BX113" s="87" t="n">
        <f aca="false">IF(AND($V113&gt;BW$6,$V113&lt;=BX$6),+$U113,0)</f>
        <v>0</v>
      </c>
      <c r="BY113" s="87" t="n">
        <f aca="false">IF(AND($V113&gt;BX$6,$V113&lt;=BY$6),+$U113,0)</f>
        <v>0</v>
      </c>
      <c r="BZ113" s="87" t="n">
        <f aca="false">IF(AND($V113&gt;BY$6,$V113&lt;=BZ$6),+$U113,0)</f>
        <v>0</v>
      </c>
      <c r="CA113" s="87" t="n">
        <f aca="false">IF(AND($V113&gt;BZ$6,$V113&lt;=CA$6),+$U113,0)</f>
        <v>0</v>
      </c>
      <c r="CB113" s="87" t="n">
        <f aca="false">IF(AND($V113&gt;CA$6,$V113&lt;=CB$6),+$U113,0)</f>
        <v>0</v>
      </c>
      <c r="CC113" s="87" t="n">
        <f aca="false">IF(AND($V113&gt;CB$6,$V113&lt;=CC$6),+$U113,0)</f>
        <v>0</v>
      </c>
      <c r="CD113" s="87" t="n">
        <f aca="false">IF(AND($V113&gt;CC$6,$V113&lt;=CD$6),+$U113,0)</f>
        <v>0</v>
      </c>
      <c r="CE113" s="87" t="n">
        <f aca="false">IF(AND($V113&gt;CD$6,$V113&lt;=CE$6),+$U113,0)</f>
        <v>0</v>
      </c>
      <c r="CF113" s="87" t="n">
        <f aca="false">IF(AND($V113&gt;CE$6,$V113&lt;=CF$6),+$U113,0)</f>
        <v>0</v>
      </c>
      <c r="CG113" s="87" t="n">
        <f aca="false">IF(AND($V113&gt;CF$6,$V113&lt;=CG$6),+$U113,0)</f>
        <v>66.113938</v>
      </c>
      <c r="CH113" s="87" t="n">
        <f aca="false">IF(AND($V113&gt;CG$6,$V113&lt;=CH$6),+$U113,0)</f>
        <v>0</v>
      </c>
      <c r="CI113" s="87" t="n">
        <f aca="false">IF(AND($V113&gt;CH$6,$V113&lt;=CI$6),+$U113,0)</f>
        <v>0</v>
      </c>
      <c r="CJ113" s="87" t="n">
        <f aca="false">IF(AND($V113&gt;CI$6,$V113&lt;=CJ$6),+$U113,0)</f>
        <v>0</v>
      </c>
      <c r="CK113" s="87" t="n">
        <f aca="false">IF(AND($V113&gt;CJ$6,$V113&lt;=CK$6),+$U113,0)</f>
        <v>0</v>
      </c>
      <c r="CL113" s="87" t="n">
        <f aca="false">IF(AND($V113&gt;CK$6,$V113&lt;=CL$6),+$U113,0)</f>
        <v>0</v>
      </c>
      <c r="CM113" s="87" t="n">
        <f aca="false">IF(AND($V113&gt;CL$6,$V113&lt;=CM$6),+$U113,0)</f>
        <v>0</v>
      </c>
      <c r="CN113" s="87" t="n">
        <f aca="false">IF(AND($V113&gt;CM$6,$V113&lt;=CN$6),+$U113,0)</f>
        <v>0</v>
      </c>
      <c r="CO113" s="87" t="n">
        <f aca="false">IF(AND($V113&gt;CN$6,$V113&lt;=CO$6),+$U113,0)</f>
        <v>0</v>
      </c>
      <c r="CP113" s="87" t="n">
        <f aca="false">IF(AND($V113&gt;CO$6,$V113&lt;=CP$6),+$U113,0)</f>
        <v>0</v>
      </c>
      <c r="CQ113" s="87" t="n">
        <f aca="false">IF(AND($V113&gt;CP$6,$V113&lt;=CQ$6),+$U113,0)</f>
        <v>0</v>
      </c>
      <c r="CR113" s="87" t="n">
        <f aca="false">IF(AND($V113&gt;CQ$6,$V113&lt;=CR$6),+$U113,0)</f>
        <v>0</v>
      </c>
      <c r="CS113" s="87" t="n">
        <f aca="false">IF(AND($V113&gt;CR$6,$V113&lt;=CS$6),+$U113,0)</f>
        <v>0</v>
      </c>
      <c r="CT113" s="87" t="n">
        <f aca="false">IF(AND($V113&gt;CS$6,$V113&lt;=CT$6),+$U113,0)</f>
        <v>0</v>
      </c>
      <c r="CU113" s="87" t="n">
        <f aca="false">IF(AND($V113&gt;CT$6,$V113&lt;=CU$6),+$U113,0)</f>
        <v>0</v>
      </c>
      <c r="CV113" s="87" t="n">
        <f aca="false">IF(AND($V113&gt;CU$6,$V113&lt;=CV$6),+$U113,0)</f>
        <v>0</v>
      </c>
      <c r="CW113" s="87" t="n">
        <f aca="false">IF(AND($V113&gt;CV$6,$V113&lt;=CW$6),+$U113,0)</f>
        <v>0</v>
      </c>
      <c r="CX113" s="87" t="n">
        <f aca="false">IF(AND($V113&gt;CW$6,$V113&lt;=CX$6),+$U113,0)</f>
        <v>0</v>
      </c>
      <c r="CY113" s="87" t="n">
        <f aca="false">IF(AND($V113&gt;CX$6,$V113&lt;=CY$6),+$U113,0)</f>
        <v>0</v>
      </c>
      <c r="CZ113" s="87" t="n">
        <f aca="false">IF(AND($V113&gt;CY$6,$V113&lt;=CZ$6),+$U113,0)</f>
        <v>0</v>
      </c>
      <c r="DA113" s="87" t="n">
        <f aca="false">IF(AND($V113&gt;CZ$6,$V113&lt;=DA$6),+$U113,0)</f>
        <v>0</v>
      </c>
      <c r="DB113" s="87" t="n">
        <f aca="false">IF(AND($V113&gt;DA$6,$V113&lt;=DB$6),+$U113,0)</f>
        <v>0</v>
      </c>
      <c r="DC113" s="87" t="n">
        <f aca="false">IF(AND($V113&gt;DB$6,$V113&lt;=DC$6),+$U113,0)</f>
        <v>0</v>
      </c>
      <c r="DD113" s="87" t="n">
        <f aca="false">IF(AND($V113&gt;DC$6,$V113&lt;=DD$6),+$U113,0)</f>
        <v>0</v>
      </c>
      <c r="DE113" s="87" t="n">
        <f aca="false">IF(AND($V113&gt;DD$6,$V113&lt;=DE$6),+$U113,0)</f>
        <v>0</v>
      </c>
      <c r="DF113" s="87" t="n">
        <f aca="false">IF(AND($V113&gt;DE$6,$V113&lt;=DF$6),+$U113,0)</f>
        <v>0</v>
      </c>
      <c r="DG113" s="87" t="n">
        <f aca="false">IF(AND($V113&gt;DF$6,$V113&lt;=DG$6),+$U113,0)</f>
        <v>0</v>
      </c>
      <c r="DH113" s="87" t="n">
        <f aca="false">IF(AND($V113&gt;DG$6,$V113&lt;=DH$6),+$U113,0)</f>
        <v>0</v>
      </c>
      <c r="DI113" s="87" t="n">
        <f aca="false">IF(AND($V113&gt;DH$6,$V113&lt;=DI$6),+$U113,0)</f>
        <v>0</v>
      </c>
      <c r="DJ113" s="87" t="n">
        <f aca="false">IF(AND($V113&gt;DI$6,$V113&lt;=DJ$6),+$U113,0)</f>
        <v>0</v>
      </c>
      <c r="DK113" s="87" t="n">
        <f aca="false">IF(AND($V113&gt;DJ$6,$V113&lt;=DK$6),+$U113,0)</f>
        <v>0</v>
      </c>
      <c r="DL113" s="87" t="n">
        <f aca="false">IF(AND($V113&gt;DK$6,$V113&lt;=DL$6),+$U113,0)</f>
        <v>0</v>
      </c>
      <c r="DM113" s="87" t="n">
        <f aca="false">IF(AND($V113&gt;DL$6,$V113&lt;=DM$6),+$U113,0)</f>
        <v>0</v>
      </c>
      <c r="DN113" s="87" t="n">
        <f aca="false">IF(AND($V113&gt;DM$6,$V113&lt;=DN$6),+$U113,0)</f>
        <v>0</v>
      </c>
      <c r="DO113" s="87" t="n">
        <f aca="false">IF(AND($V113&gt;DN$6,$V113&lt;=DO$6),+$U113,0)</f>
        <v>0</v>
      </c>
      <c r="DP113" s="87" t="n">
        <f aca="false">IF(AND($V113&gt;DO$6,$V113&lt;=DP$6),+$U113,0)</f>
        <v>0</v>
      </c>
      <c r="DQ113" s="87" t="n">
        <f aca="false">IF(AND($V113&gt;DP$6,$V113&lt;=DQ$6),+$U113,0)</f>
        <v>0</v>
      </c>
      <c r="DR113" s="87" t="n">
        <f aca="false">IF(AND($V113&gt;DQ$6,$V113&lt;=DR$6),+$U113,0)</f>
        <v>0</v>
      </c>
      <c r="DS113" s="87" t="n">
        <f aca="false">IF(AND($V113&gt;DR$6,$V113&lt;=DS$6),+$U113,0)</f>
        <v>0</v>
      </c>
      <c r="DT113" s="87" t="n">
        <f aca="false">IF(AND($V113&gt;DS$6,$V113&lt;=DT$6),+$U113,0)</f>
        <v>0</v>
      </c>
      <c r="DU113" s="87" t="n">
        <f aca="false">IF(AND($V113&gt;DT$6,$V113&lt;=DU$6),+$U113,0)</f>
        <v>0</v>
      </c>
      <c r="DV113" s="87" t="n">
        <f aca="false">IF(AND($V113&gt;DU$6,$V113&lt;=DV$6),+$U113,0)</f>
        <v>0</v>
      </c>
      <c r="DW113" s="87" t="n">
        <f aca="false">IF(AND($V113&gt;DV$6,$V113&lt;=DW$6),+$U113,0)</f>
        <v>0</v>
      </c>
      <c r="DX113" s="87" t="n">
        <f aca="false">IF(AND($V113&gt;DW$6,$V113&lt;=DX$6),+$U113,0)</f>
        <v>0</v>
      </c>
      <c r="DY113" s="87" t="n">
        <f aca="false">IF(AND($V113&gt;DX$6,$V113&lt;=DY$6),+$U113,0)</f>
        <v>0</v>
      </c>
      <c r="DZ113" s="87" t="n">
        <f aca="false">IF(AND($V113&gt;DY$6,$V113&lt;=DZ$6),+$U113,0)</f>
        <v>0</v>
      </c>
      <c r="EA113" s="87" t="n">
        <f aca="false">IF(AND($V113&gt;DZ$6,$V113&lt;=EA$6),+$U113,0)</f>
        <v>0</v>
      </c>
      <c r="EB113" s="87" t="n">
        <f aca="false">IF(AND($V113&gt;EA$6,$V113&lt;=EB$6),+$U113,0)</f>
        <v>0</v>
      </c>
      <c r="EC113" s="87" t="n">
        <f aca="false">IF(AND($V113&gt;EB$6,$V113&lt;=EC$6),+$U113,0)</f>
        <v>0</v>
      </c>
      <c r="ED113" s="87" t="n">
        <f aca="false">IF(AND($V113&gt;EC$6,$V113&lt;=ED$6),+$U113,0)</f>
        <v>0</v>
      </c>
      <c r="EE113" s="87" t="n">
        <f aca="false">IF(AND($V113&gt;ED$6,$V113&lt;=EE$6),+$U113,0)</f>
        <v>0</v>
      </c>
      <c r="EF113" s="87" t="n">
        <f aca="false">IF(AND($V113&gt;EE$6,$V113&lt;=EF$6),+$U113,0)</f>
        <v>0</v>
      </c>
      <c r="EG113" s="87" t="n">
        <f aca="false">IF(AND($V113&gt;EF$6,$V113&lt;=EG$6),+$U113,0)</f>
        <v>0</v>
      </c>
      <c r="EH113" s="87" t="n">
        <f aca="false">IF(AND($V113&gt;EG$6,$V113&lt;=EH$6),+$U113,0)</f>
        <v>0</v>
      </c>
      <c r="EI113" s="87" t="n">
        <f aca="false">IF(AND($V113&gt;EH$6,$V113&lt;=EI$6),+$U113,0)</f>
        <v>0</v>
      </c>
      <c r="EJ113" s="87" t="n">
        <f aca="false">IF(AND($V113&gt;EI$6,$V113&lt;=EJ$6),+$U113,0)</f>
        <v>0</v>
      </c>
      <c r="EK113" s="87" t="n">
        <f aca="false">IF(AND($V113&gt;EJ$6,$V113&lt;=EK$6),+$U113,0)</f>
        <v>0</v>
      </c>
      <c r="EL113" s="87" t="n">
        <f aca="false">IF(AND($V113&gt;EK$6,$V113&lt;=EL$6),+$U113,0)</f>
        <v>0</v>
      </c>
      <c r="EM113" s="87" t="n">
        <f aca="false">IF(AND($V113&gt;EL$6,$V113&lt;=EN$6),+$U113,0)</f>
        <v>0</v>
      </c>
      <c r="EO113" s="65" t="n">
        <f aca="false">SUM($AI113:$EN113)</f>
        <v>66.113938</v>
      </c>
      <c r="EP113" s="65" t="n">
        <f aca="false">+EO113-U113</f>
        <v>0</v>
      </c>
    </row>
    <row r="114" customFormat="false" ht="12.75" hidden="false" customHeight="false" outlineLevel="0" collapsed="false">
      <c r="A114" s="205" t="n">
        <v>5</v>
      </c>
      <c r="B114" s="97" t="s">
        <v>260</v>
      </c>
      <c r="C114" s="97" t="s">
        <v>256</v>
      </c>
      <c r="D114" s="186" t="s">
        <v>280</v>
      </c>
      <c r="E114" s="37" t="s">
        <v>548</v>
      </c>
      <c r="F114" s="99" t="n">
        <v>37134</v>
      </c>
      <c r="G114" s="37"/>
      <c r="H114" s="37"/>
      <c r="I114" s="100" t="s">
        <v>145</v>
      </c>
      <c r="J114" s="37" t="s">
        <v>581</v>
      </c>
      <c r="M114" s="39" t="s">
        <v>495</v>
      </c>
      <c r="O114" s="35"/>
      <c r="P114" s="127"/>
      <c r="Q114" s="127"/>
      <c r="R114" s="127"/>
      <c r="S114" s="206" t="n">
        <v>60</v>
      </c>
      <c r="T114" s="127" t="s">
        <v>288</v>
      </c>
      <c r="U114" s="55" t="n">
        <f aca="false">IF($T114="USD",+$S114,VLOOKUP($T114,$T$1:$U$5,2)*$S114)</f>
        <v>60</v>
      </c>
      <c r="V114" s="108" t="n">
        <v>41713</v>
      </c>
      <c r="Z114" s="207" t="n">
        <v>35674</v>
      </c>
      <c r="AA114" s="224" t="n">
        <v>0.1027</v>
      </c>
      <c r="AB114" s="174"/>
      <c r="AC114" s="209"/>
      <c r="AD114" s="211" t="n">
        <v>0.08</v>
      </c>
      <c r="AE114" s="211"/>
      <c r="AI114" s="87" t="n">
        <f aca="false">IF($V114&gt;AH$6,IF($V114&lt;=AI$6,$U114,0),0)</f>
        <v>0</v>
      </c>
      <c r="AJ114" s="87" t="n">
        <f aca="false">IF(AND($V114&gt;AI$6,$V114&lt;=AJ$6),+$U114,0)</f>
        <v>0</v>
      </c>
      <c r="AK114" s="87" t="n">
        <f aca="false">IF(AND($V114&gt;AJ$6,$V114&lt;=AK$6),+$U114,0)</f>
        <v>0</v>
      </c>
      <c r="AL114" s="87" t="n">
        <f aca="false">IF(AND($V114&gt;AK$6,$V114&lt;=AL$6),+$U114,0)</f>
        <v>0</v>
      </c>
      <c r="AM114" s="87" t="n">
        <f aca="false">IF(AND($V114&gt;AL$6,$V114&lt;=AM$6),+$U114,0)</f>
        <v>0</v>
      </c>
      <c r="AN114" s="87" t="n">
        <f aca="false">IF(AND($V114&gt;AM$6,$V114&lt;=AN$6),+$U114,0)</f>
        <v>0</v>
      </c>
      <c r="AO114" s="87" t="n">
        <f aca="false">IF(AND($V114&gt;AN$6,$V114&lt;=AO$6),+$U114,0)</f>
        <v>0</v>
      </c>
      <c r="AP114" s="87" t="n">
        <f aca="false">IF(AND($V114&gt;AO$6,$V114&lt;=AP$6),+$U114,0)</f>
        <v>0</v>
      </c>
      <c r="AQ114" s="87" t="n">
        <f aca="false">IF(AND($V114&gt;AP$6,$V114&lt;=AQ$6),+$U114,0)</f>
        <v>0</v>
      </c>
      <c r="AR114" s="87" t="n">
        <f aca="false">IF(AND($V114&gt;AQ$6,$V114&lt;=AR$6),+$U114,0)</f>
        <v>0</v>
      </c>
      <c r="AS114" s="87" t="n">
        <f aca="false">IF(AND($V114&gt;AR$6,$V114&lt;=AS$6),+$U114,0)</f>
        <v>0</v>
      </c>
      <c r="AT114" s="87" t="n">
        <f aca="false">IF(AND($V114&gt;AS$6,$V114&lt;=AT$6),+$U114,0)</f>
        <v>0</v>
      </c>
      <c r="AU114" s="87" t="n">
        <f aca="false">IF(AND($V114&gt;AT$6,$V114&lt;=AU$6),+$U114,0)</f>
        <v>0</v>
      </c>
      <c r="AV114" s="87" t="n">
        <f aca="false">IF(AND($V114&gt;AU$6,$V114&lt;=AV$6),+$U114,0)</f>
        <v>0</v>
      </c>
      <c r="AW114" s="87" t="n">
        <f aca="false">IF(AND($V114&gt;AV$6,$V114&lt;=AW$6),+$U114,0)</f>
        <v>0</v>
      </c>
      <c r="AX114" s="87" t="n">
        <f aca="false">IF(AND($V114&gt;AW$6,$V114&lt;=AX$6),+$U114,0)</f>
        <v>0</v>
      </c>
      <c r="AY114" s="87" t="n">
        <f aca="false">IF(AND($V114&gt;AX$6,$V114&lt;=AY$6),+$U114,0)</f>
        <v>0</v>
      </c>
      <c r="AZ114" s="87" t="n">
        <f aca="false">IF(AND($V114&gt;AY$6,$V114&lt;=AZ$6),+$U114,0)</f>
        <v>0</v>
      </c>
      <c r="BA114" s="87" t="n">
        <f aca="false">IF(AND($V114&gt;AZ$6,$V114&lt;=BA$6),+$U114,0)</f>
        <v>0</v>
      </c>
      <c r="BB114" s="87" t="n">
        <f aca="false">IF(AND($V114&gt;BA$6,$V114&lt;=BB$6),+$U114,0)</f>
        <v>0</v>
      </c>
      <c r="BC114" s="87" t="n">
        <f aca="false">IF(AND($V114&gt;BB$6,$V114&lt;=BC$6),+$U114,0)</f>
        <v>0</v>
      </c>
      <c r="BD114" s="87" t="n">
        <f aca="false">IF(AND($V114&gt;BC$6,$V114&lt;=BD$6),+$U114,0)</f>
        <v>0</v>
      </c>
      <c r="BE114" s="87" t="n">
        <f aca="false">IF(AND($V114&gt;BD$6,$V114&lt;=BE$6),+$U114,0)</f>
        <v>0</v>
      </c>
      <c r="BF114" s="87" t="n">
        <f aca="false">IF(AND($V114&gt;BE$6,$V114&lt;=BF$6),+$U114,0)</f>
        <v>0</v>
      </c>
      <c r="BG114" s="87" t="n">
        <f aca="false">IF(AND($V114&gt;BF$6,$V114&lt;=BG$6),+$U114,0)</f>
        <v>0</v>
      </c>
      <c r="BH114" s="87" t="n">
        <f aca="false">IF(AND($V114&gt;BG$6,$V114&lt;=BH$6),+$U114,0)</f>
        <v>0</v>
      </c>
      <c r="BI114" s="87" t="n">
        <f aca="false">IF(AND($V114&gt;BH$6,$V114&lt;=BI$6),+$U114,0)</f>
        <v>0</v>
      </c>
      <c r="BJ114" s="87" t="n">
        <f aca="false">IF(AND($V114&gt;BI$6,$V114&lt;=BJ$6),+$U114,0)</f>
        <v>0</v>
      </c>
      <c r="BK114" s="87" t="n">
        <f aca="false">IF(AND($V114&gt;BJ$6,$V114&lt;=BK$6),+$U114,0)</f>
        <v>0</v>
      </c>
      <c r="BL114" s="87" t="n">
        <f aca="false">IF(AND($V114&gt;BK$6,$V114&lt;=BL$6),+$U114,0)</f>
        <v>0</v>
      </c>
      <c r="BM114" s="87" t="n">
        <f aca="false">IF(AND($V114&gt;BL$6,$V114&lt;=BM$6),+$U114,0)</f>
        <v>0</v>
      </c>
      <c r="BN114" s="87" t="n">
        <f aca="false">IF(AND($V114&gt;BM$6,$V114&lt;=BN$6),+$U114,0)</f>
        <v>0</v>
      </c>
      <c r="BO114" s="87" t="n">
        <f aca="false">IF(AND($V114&gt;BN$6,$V114&lt;=BO$6),+$U114,0)</f>
        <v>0</v>
      </c>
      <c r="BP114" s="87" t="n">
        <f aca="false">IF(AND($V114&gt;BO$6,$V114&lt;=BP$6),+$U114,0)</f>
        <v>0</v>
      </c>
      <c r="BQ114" s="87" t="n">
        <f aca="false">IF(AND($V114&gt;BP$6,$V114&lt;=BQ$6),+$U114,0)</f>
        <v>0</v>
      </c>
      <c r="BR114" s="87" t="n">
        <f aca="false">IF(AND($V114&gt;BQ$6,$V114&lt;=BR$6),+$U114,0)</f>
        <v>0</v>
      </c>
      <c r="BS114" s="87" t="n">
        <f aca="false">IF(AND($V114&gt;BR$6,$V114&lt;=BS$6),+$U114,0)</f>
        <v>0</v>
      </c>
      <c r="BT114" s="87" t="n">
        <f aca="false">IF(AND($V114&gt;BS$6,$V114&lt;=BT$6),+$U114,0)</f>
        <v>0</v>
      </c>
      <c r="BU114" s="87" t="n">
        <f aca="false">IF(AND($V114&gt;BT$6,$V114&lt;=BU$6),+$U114,0)</f>
        <v>0</v>
      </c>
      <c r="BV114" s="87" t="n">
        <f aca="false">IF(AND($V114&gt;BU$6,$V114&lt;=BV$6),+$U114,0)</f>
        <v>0</v>
      </c>
      <c r="BW114" s="87" t="n">
        <f aca="false">IF(AND($V114&gt;BV$6,$V114&lt;=BW$6),+$U114,0)</f>
        <v>0</v>
      </c>
      <c r="BX114" s="87" t="n">
        <f aca="false">IF(AND($V114&gt;BW$6,$V114&lt;=BX$6),+$U114,0)</f>
        <v>0</v>
      </c>
      <c r="BY114" s="87" t="n">
        <f aca="false">IF(AND($V114&gt;BX$6,$V114&lt;=BY$6),+$U114,0)</f>
        <v>0</v>
      </c>
      <c r="BZ114" s="87" t="n">
        <f aca="false">IF(AND($V114&gt;BY$6,$V114&lt;=BZ$6),+$U114,0)</f>
        <v>0</v>
      </c>
      <c r="CA114" s="87" t="n">
        <f aca="false">IF(AND($V114&gt;BZ$6,$V114&lt;=CA$6),+$U114,0)</f>
        <v>0</v>
      </c>
      <c r="CB114" s="87" t="n">
        <f aca="false">IF(AND($V114&gt;CA$6,$V114&lt;=CB$6),+$U114,0)</f>
        <v>0</v>
      </c>
      <c r="CC114" s="87" t="n">
        <f aca="false">IF(AND($V114&gt;CB$6,$V114&lt;=CC$6),+$U114,0)</f>
        <v>0</v>
      </c>
      <c r="CD114" s="87" t="n">
        <f aca="false">IF(AND($V114&gt;CC$6,$V114&lt;=CD$6),+$U114,0)</f>
        <v>0</v>
      </c>
      <c r="CE114" s="87" t="n">
        <f aca="false">IF(AND($V114&gt;CD$6,$V114&lt;=CE$6),+$U114,0)</f>
        <v>0</v>
      </c>
      <c r="CF114" s="87" t="n">
        <f aca="false">IF(AND($V114&gt;CE$6,$V114&lt;=CF$6),+$U114,0)</f>
        <v>60</v>
      </c>
      <c r="CG114" s="87" t="n">
        <f aca="false">IF(AND($V114&gt;CF$6,$V114&lt;=CG$6),+$U114,0)</f>
        <v>0</v>
      </c>
      <c r="CH114" s="87" t="n">
        <f aca="false">IF(AND($V114&gt;CG$6,$V114&lt;=CH$6),+$U114,0)</f>
        <v>0</v>
      </c>
      <c r="CI114" s="87" t="n">
        <f aca="false">IF(AND($V114&gt;CH$6,$V114&lt;=CI$6),+$U114,0)</f>
        <v>0</v>
      </c>
      <c r="CJ114" s="87" t="n">
        <f aca="false">IF(AND($V114&gt;CI$6,$V114&lt;=CJ$6),+$U114,0)</f>
        <v>0</v>
      </c>
      <c r="CK114" s="87" t="n">
        <f aca="false">IF(AND($V114&gt;CJ$6,$V114&lt;=CK$6),+$U114,0)</f>
        <v>0</v>
      </c>
      <c r="CL114" s="87" t="n">
        <f aca="false">IF(AND($V114&gt;CK$6,$V114&lt;=CL$6),+$U114,0)</f>
        <v>0</v>
      </c>
      <c r="CM114" s="87" t="n">
        <f aca="false">IF(AND($V114&gt;CL$6,$V114&lt;=CM$6),+$U114,0)</f>
        <v>0</v>
      </c>
      <c r="CN114" s="87" t="n">
        <f aca="false">IF(AND($V114&gt;CM$6,$V114&lt;=CN$6),+$U114,0)</f>
        <v>0</v>
      </c>
      <c r="CO114" s="87" t="n">
        <f aca="false">IF(AND($V114&gt;CN$6,$V114&lt;=CO$6),+$U114,0)</f>
        <v>0</v>
      </c>
      <c r="CP114" s="87" t="n">
        <f aca="false">IF(AND($V114&gt;CO$6,$V114&lt;=CP$6),+$U114,0)</f>
        <v>0</v>
      </c>
      <c r="CQ114" s="87" t="n">
        <f aca="false">IF(AND($V114&gt;CP$6,$V114&lt;=CQ$6),+$U114,0)</f>
        <v>0</v>
      </c>
      <c r="CR114" s="87" t="n">
        <f aca="false">IF(AND($V114&gt;CQ$6,$V114&lt;=CR$6),+$U114,0)</f>
        <v>0</v>
      </c>
      <c r="CS114" s="87" t="n">
        <f aca="false">IF(AND($V114&gt;CR$6,$V114&lt;=CS$6),+$U114,0)</f>
        <v>0</v>
      </c>
      <c r="CT114" s="87" t="n">
        <f aca="false">IF(AND($V114&gt;CS$6,$V114&lt;=CT$6),+$U114,0)</f>
        <v>0</v>
      </c>
      <c r="CU114" s="87" t="n">
        <f aca="false">IF(AND($V114&gt;CT$6,$V114&lt;=CU$6),+$U114,0)</f>
        <v>0</v>
      </c>
      <c r="CV114" s="87" t="n">
        <f aca="false">IF(AND($V114&gt;CU$6,$V114&lt;=CV$6),+$U114,0)</f>
        <v>0</v>
      </c>
      <c r="CW114" s="87" t="n">
        <f aca="false">IF(AND($V114&gt;CV$6,$V114&lt;=CW$6),+$U114,0)</f>
        <v>0</v>
      </c>
      <c r="CX114" s="87" t="n">
        <f aca="false">IF(AND($V114&gt;CW$6,$V114&lt;=CX$6),+$U114,0)</f>
        <v>0</v>
      </c>
      <c r="CY114" s="87" t="n">
        <f aca="false">IF(AND($V114&gt;CX$6,$V114&lt;=CY$6),+$U114,0)</f>
        <v>0</v>
      </c>
      <c r="CZ114" s="87" t="n">
        <f aca="false">IF(AND($V114&gt;CY$6,$V114&lt;=CZ$6),+$U114,0)</f>
        <v>0</v>
      </c>
      <c r="DA114" s="87" t="n">
        <f aca="false">IF(AND($V114&gt;CZ$6,$V114&lt;=DA$6),+$U114,0)</f>
        <v>0</v>
      </c>
      <c r="DB114" s="87" t="n">
        <f aca="false">IF(AND($V114&gt;DA$6,$V114&lt;=DB$6),+$U114,0)</f>
        <v>0</v>
      </c>
      <c r="DC114" s="87" t="n">
        <f aca="false">IF(AND($V114&gt;DB$6,$V114&lt;=DC$6),+$U114,0)</f>
        <v>0</v>
      </c>
      <c r="DD114" s="87" t="n">
        <f aca="false">IF(AND($V114&gt;DC$6,$V114&lt;=DD$6),+$U114,0)</f>
        <v>0</v>
      </c>
      <c r="DE114" s="87" t="n">
        <f aca="false">IF(AND($V114&gt;DD$6,$V114&lt;=DE$6),+$U114,0)</f>
        <v>0</v>
      </c>
      <c r="DF114" s="87" t="n">
        <f aca="false">IF(AND($V114&gt;DE$6,$V114&lt;=DF$6),+$U114,0)</f>
        <v>0</v>
      </c>
      <c r="DG114" s="87" t="n">
        <f aca="false">IF(AND($V114&gt;DF$6,$V114&lt;=DG$6),+$U114,0)</f>
        <v>0</v>
      </c>
      <c r="DH114" s="87" t="n">
        <f aca="false">IF(AND($V114&gt;DG$6,$V114&lt;=DH$6),+$U114,0)</f>
        <v>0</v>
      </c>
      <c r="DI114" s="87" t="n">
        <f aca="false">IF(AND($V114&gt;DH$6,$V114&lt;=DI$6),+$U114,0)</f>
        <v>0</v>
      </c>
      <c r="DJ114" s="87" t="n">
        <f aca="false">IF(AND($V114&gt;DI$6,$V114&lt;=DJ$6),+$U114,0)</f>
        <v>0</v>
      </c>
      <c r="DK114" s="87" t="n">
        <f aca="false">IF(AND($V114&gt;DJ$6,$V114&lt;=DK$6),+$U114,0)</f>
        <v>0</v>
      </c>
      <c r="DL114" s="87" t="n">
        <f aca="false">IF(AND($V114&gt;DK$6,$V114&lt;=DL$6),+$U114,0)</f>
        <v>0</v>
      </c>
      <c r="DM114" s="87" t="n">
        <f aca="false">IF(AND($V114&gt;DL$6,$V114&lt;=DM$6),+$U114,0)</f>
        <v>0</v>
      </c>
      <c r="DN114" s="87" t="n">
        <f aca="false">IF(AND($V114&gt;DM$6,$V114&lt;=DN$6),+$U114,0)</f>
        <v>0</v>
      </c>
      <c r="DO114" s="87" t="n">
        <f aca="false">IF(AND($V114&gt;DN$6,$V114&lt;=DO$6),+$U114,0)</f>
        <v>0</v>
      </c>
      <c r="DP114" s="87" t="n">
        <f aca="false">IF(AND($V114&gt;DO$6,$V114&lt;=DP$6),+$U114,0)</f>
        <v>0</v>
      </c>
      <c r="DQ114" s="87" t="n">
        <f aca="false">IF(AND($V114&gt;DP$6,$V114&lt;=DQ$6),+$U114,0)</f>
        <v>0</v>
      </c>
      <c r="DR114" s="87" t="n">
        <f aca="false">IF(AND($V114&gt;DQ$6,$V114&lt;=DR$6),+$U114,0)</f>
        <v>0</v>
      </c>
      <c r="DS114" s="87" t="n">
        <f aca="false">IF(AND($V114&gt;DR$6,$V114&lt;=DS$6),+$U114,0)</f>
        <v>0</v>
      </c>
      <c r="DT114" s="87" t="n">
        <f aca="false">IF(AND($V114&gt;DS$6,$V114&lt;=DT$6),+$U114,0)</f>
        <v>0</v>
      </c>
      <c r="DU114" s="87" t="n">
        <f aca="false">IF(AND($V114&gt;DT$6,$V114&lt;=DU$6),+$U114,0)</f>
        <v>0</v>
      </c>
      <c r="DV114" s="87" t="n">
        <f aca="false">IF(AND($V114&gt;DU$6,$V114&lt;=DV$6),+$U114,0)</f>
        <v>0</v>
      </c>
      <c r="DW114" s="87" t="n">
        <f aca="false">IF(AND($V114&gt;DV$6,$V114&lt;=DW$6),+$U114,0)</f>
        <v>0</v>
      </c>
      <c r="DX114" s="87" t="n">
        <f aca="false">IF(AND($V114&gt;DW$6,$V114&lt;=DX$6),+$U114,0)</f>
        <v>0</v>
      </c>
      <c r="DY114" s="87" t="n">
        <f aca="false">IF(AND($V114&gt;DX$6,$V114&lt;=DY$6),+$U114,0)</f>
        <v>0</v>
      </c>
      <c r="DZ114" s="87" t="n">
        <f aca="false">IF(AND($V114&gt;DY$6,$V114&lt;=DZ$6),+$U114,0)</f>
        <v>0</v>
      </c>
      <c r="EA114" s="87" t="n">
        <f aca="false">IF(AND($V114&gt;DZ$6,$V114&lt;=EA$6),+$U114,0)</f>
        <v>0</v>
      </c>
      <c r="EB114" s="87" t="n">
        <f aca="false">IF(AND($V114&gt;EA$6,$V114&lt;=EB$6),+$U114,0)</f>
        <v>0</v>
      </c>
      <c r="EC114" s="87" t="n">
        <f aca="false">IF(AND($V114&gt;EB$6,$V114&lt;=EC$6),+$U114,0)</f>
        <v>0</v>
      </c>
      <c r="ED114" s="87" t="n">
        <f aca="false">IF(AND($V114&gt;EC$6,$V114&lt;=ED$6),+$U114,0)</f>
        <v>0</v>
      </c>
      <c r="EE114" s="87" t="n">
        <f aca="false">IF(AND($V114&gt;ED$6,$V114&lt;=EE$6),+$U114,0)</f>
        <v>0</v>
      </c>
      <c r="EF114" s="87" t="n">
        <f aca="false">IF(AND($V114&gt;EE$6,$V114&lt;=EF$6),+$U114,0)</f>
        <v>0</v>
      </c>
      <c r="EG114" s="87" t="n">
        <f aca="false">IF(AND($V114&gt;EF$6,$V114&lt;=EG$6),+$U114,0)</f>
        <v>0</v>
      </c>
      <c r="EH114" s="87" t="n">
        <f aca="false">IF(AND($V114&gt;EG$6,$V114&lt;=EH$6),+$U114,0)</f>
        <v>0</v>
      </c>
      <c r="EI114" s="87" t="n">
        <f aca="false">IF(AND($V114&gt;EH$6,$V114&lt;=EI$6),+$U114,0)</f>
        <v>0</v>
      </c>
      <c r="EJ114" s="87" t="n">
        <f aca="false">IF(AND($V114&gt;EI$6,$V114&lt;=EJ$6),+$U114,0)</f>
        <v>0</v>
      </c>
      <c r="EK114" s="87" t="n">
        <f aca="false">IF(AND($V114&gt;EJ$6,$V114&lt;=EK$6),+$U114,0)</f>
        <v>0</v>
      </c>
      <c r="EL114" s="87" t="n">
        <f aca="false">IF(AND($V114&gt;EK$6,$V114&lt;=EL$6),+$U114,0)</f>
        <v>0</v>
      </c>
      <c r="EM114" s="87" t="n">
        <f aca="false">IF(AND($V114&gt;EL$6,$V114&lt;=EN$6),+$U114,0)</f>
        <v>0</v>
      </c>
      <c r="EO114" s="65" t="n">
        <f aca="false">SUM($AI114:$EN114)</f>
        <v>60</v>
      </c>
      <c r="EP114" s="65" t="n">
        <f aca="false">+EO114-U114</f>
        <v>0</v>
      </c>
    </row>
    <row r="115" customFormat="false" ht="12.75" hidden="false" customHeight="false" outlineLevel="0" collapsed="false">
      <c r="A115" s="205" t="n">
        <v>5</v>
      </c>
      <c r="B115" s="97" t="s">
        <v>260</v>
      </c>
      <c r="C115" s="97" t="s">
        <v>256</v>
      </c>
      <c r="D115" s="186" t="s">
        <v>280</v>
      </c>
      <c r="E115" s="37" t="s">
        <v>548</v>
      </c>
      <c r="F115" s="99" t="n">
        <v>37134</v>
      </c>
      <c r="G115" s="37"/>
      <c r="H115" s="37"/>
      <c r="I115" s="100" t="s">
        <v>145</v>
      </c>
      <c r="J115" s="37" t="s">
        <v>582</v>
      </c>
      <c r="M115" s="39" t="s">
        <v>495</v>
      </c>
      <c r="O115" s="35"/>
      <c r="P115" s="127"/>
      <c r="Q115" s="127"/>
      <c r="R115" s="127"/>
      <c r="S115" s="206" t="n">
        <v>1592.384396</v>
      </c>
      <c r="T115" s="127" t="s">
        <v>411</v>
      </c>
      <c r="U115" s="55" t="n">
        <f aca="false">IF($T115="USD",+$S115,VLOOKUP($T115,$T$1:$U$5,2)*$S115)</f>
        <v>33.2717174258253</v>
      </c>
      <c r="V115" s="108" t="n">
        <v>40725</v>
      </c>
      <c r="Z115" s="207" t="n">
        <v>35674</v>
      </c>
      <c r="AA115" s="224" t="n">
        <v>0.155</v>
      </c>
      <c r="AB115" s="174"/>
      <c r="AC115" s="209"/>
      <c r="AD115" s="211" t="n">
        <v>0.08</v>
      </c>
      <c r="AE115" s="211"/>
      <c r="AI115" s="87" t="n">
        <f aca="false">IF($V115&gt;AH$6,IF($V115&lt;=AI$6,$U115,0),0)</f>
        <v>0</v>
      </c>
      <c r="AJ115" s="87" t="n">
        <f aca="false">IF(AND($V115&gt;AI$6,$V115&lt;=AJ$6),+$U115,0)</f>
        <v>0</v>
      </c>
      <c r="AK115" s="87" t="n">
        <f aca="false">IF(AND($V115&gt;AJ$6,$V115&lt;=AK$6),+$U115,0)</f>
        <v>0</v>
      </c>
      <c r="AL115" s="87" t="n">
        <f aca="false">IF(AND($V115&gt;AK$6,$V115&lt;=AL$6),+$U115,0)</f>
        <v>0</v>
      </c>
      <c r="AM115" s="87" t="n">
        <f aca="false">IF(AND($V115&gt;AL$6,$V115&lt;=AM$6),+$U115,0)</f>
        <v>0</v>
      </c>
      <c r="AN115" s="87" t="n">
        <f aca="false">IF(AND($V115&gt;AM$6,$V115&lt;=AN$6),+$U115,0)</f>
        <v>0</v>
      </c>
      <c r="AO115" s="87" t="n">
        <f aca="false">IF(AND($V115&gt;AN$6,$V115&lt;=AO$6),+$U115,0)</f>
        <v>0</v>
      </c>
      <c r="AP115" s="87" t="n">
        <f aca="false">IF(AND($V115&gt;AO$6,$V115&lt;=AP$6),+$U115,0)</f>
        <v>0</v>
      </c>
      <c r="AQ115" s="87" t="n">
        <f aca="false">IF(AND($V115&gt;AP$6,$V115&lt;=AQ$6),+$U115,0)</f>
        <v>0</v>
      </c>
      <c r="AR115" s="87" t="n">
        <f aca="false">IF(AND($V115&gt;AQ$6,$V115&lt;=AR$6),+$U115,0)</f>
        <v>0</v>
      </c>
      <c r="AS115" s="87" t="n">
        <f aca="false">IF(AND($V115&gt;AR$6,$V115&lt;=AS$6),+$U115,0)</f>
        <v>0</v>
      </c>
      <c r="AT115" s="87" t="n">
        <f aca="false">IF(AND($V115&gt;AS$6,$V115&lt;=AT$6),+$U115,0)</f>
        <v>0</v>
      </c>
      <c r="AU115" s="87" t="n">
        <f aca="false">IF(AND($V115&gt;AT$6,$V115&lt;=AU$6),+$U115,0)</f>
        <v>0</v>
      </c>
      <c r="AV115" s="87" t="n">
        <f aca="false">IF(AND($V115&gt;AU$6,$V115&lt;=AV$6),+$U115,0)</f>
        <v>0</v>
      </c>
      <c r="AW115" s="87" t="n">
        <f aca="false">IF(AND($V115&gt;AV$6,$V115&lt;=AW$6),+$U115,0)</f>
        <v>0</v>
      </c>
      <c r="AX115" s="87" t="n">
        <f aca="false">IF(AND($V115&gt;AW$6,$V115&lt;=AX$6),+$U115,0)</f>
        <v>0</v>
      </c>
      <c r="AY115" s="87" t="n">
        <f aca="false">IF(AND($V115&gt;AX$6,$V115&lt;=AY$6),+$U115,0)</f>
        <v>0</v>
      </c>
      <c r="AZ115" s="87" t="n">
        <f aca="false">IF(AND($V115&gt;AY$6,$V115&lt;=AZ$6),+$U115,0)</f>
        <v>0</v>
      </c>
      <c r="BA115" s="87" t="n">
        <f aca="false">IF(AND($V115&gt;AZ$6,$V115&lt;=BA$6),+$U115,0)</f>
        <v>0</v>
      </c>
      <c r="BB115" s="87" t="n">
        <f aca="false">IF(AND($V115&gt;BA$6,$V115&lt;=BB$6),+$U115,0)</f>
        <v>0</v>
      </c>
      <c r="BC115" s="87" t="n">
        <f aca="false">IF(AND($V115&gt;BB$6,$V115&lt;=BC$6),+$U115,0)</f>
        <v>0</v>
      </c>
      <c r="BD115" s="87" t="n">
        <f aca="false">IF(AND($V115&gt;BC$6,$V115&lt;=BD$6),+$U115,0)</f>
        <v>0</v>
      </c>
      <c r="BE115" s="87" t="n">
        <f aca="false">IF(AND($V115&gt;BD$6,$V115&lt;=BE$6),+$U115,0)</f>
        <v>0</v>
      </c>
      <c r="BF115" s="87" t="n">
        <f aca="false">IF(AND($V115&gt;BE$6,$V115&lt;=BF$6),+$U115,0)</f>
        <v>0</v>
      </c>
      <c r="BG115" s="87" t="n">
        <f aca="false">IF(AND($V115&gt;BF$6,$V115&lt;=BG$6),+$U115,0)</f>
        <v>0</v>
      </c>
      <c r="BH115" s="87" t="n">
        <f aca="false">IF(AND($V115&gt;BG$6,$V115&lt;=BH$6),+$U115,0)</f>
        <v>0</v>
      </c>
      <c r="BI115" s="87" t="n">
        <f aca="false">IF(AND($V115&gt;BH$6,$V115&lt;=BI$6),+$U115,0)</f>
        <v>0</v>
      </c>
      <c r="BJ115" s="87" t="n">
        <f aca="false">IF(AND($V115&gt;BI$6,$V115&lt;=BJ$6),+$U115,0)</f>
        <v>0</v>
      </c>
      <c r="BK115" s="87" t="n">
        <f aca="false">IF(AND($V115&gt;BJ$6,$V115&lt;=BK$6),+$U115,0)</f>
        <v>0</v>
      </c>
      <c r="BL115" s="87" t="n">
        <f aca="false">IF(AND($V115&gt;BK$6,$V115&lt;=BL$6),+$U115,0)</f>
        <v>0</v>
      </c>
      <c r="BM115" s="87" t="n">
        <f aca="false">IF(AND($V115&gt;BL$6,$V115&lt;=BM$6),+$U115,0)</f>
        <v>0</v>
      </c>
      <c r="BN115" s="87" t="n">
        <f aca="false">IF(AND($V115&gt;BM$6,$V115&lt;=BN$6),+$U115,0)</f>
        <v>0</v>
      </c>
      <c r="BO115" s="87" t="n">
        <f aca="false">IF(AND($V115&gt;BN$6,$V115&lt;=BO$6),+$U115,0)</f>
        <v>0</v>
      </c>
      <c r="BP115" s="87" t="n">
        <f aca="false">IF(AND($V115&gt;BO$6,$V115&lt;=BP$6),+$U115,0)</f>
        <v>0</v>
      </c>
      <c r="BQ115" s="87" t="n">
        <f aca="false">IF(AND($V115&gt;BP$6,$V115&lt;=BQ$6),+$U115,0)</f>
        <v>0</v>
      </c>
      <c r="BR115" s="87" t="n">
        <f aca="false">IF(AND($V115&gt;BQ$6,$V115&lt;=BR$6),+$U115,0)</f>
        <v>0</v>
      </c>
      <c r="BS115" s="87" t="n">
        <f aca="false">IF(AND($V115&gt;BR$6,$V115&lt;=BS$6),+$U115,0)</f>
        <v>0</v>
      </c>
      <c r="BT115" s="87" t="n">
        <f aca="false">IF(AND($V115&gt;BS$6,$V115&lt;=BT$6),+$U115,0)</f>
        <v>0</v>
      </c>
      <c r="BU115" s="87" t="n">
        <f aca="false">IF(AND($V115&gt;BT$6,$V115&lt;=BU$6),+$U115,0)</f>
        <v>0</v>
      </c>
      <c r="BV115" s="87" t="n">
        <f aca="false">IF(AND($V115&gt;BU$6,$V115&lt;=BV$6),+$U115,0)</f>
        <v>33.2717174258253</v>
      </c>
      <c r="BW115" s="87" t="n">
        <f aca="false">IF(AND($V115&gt;BV$6,$V115&lt;=BW$6),+$U115,0)</f>
        <v>0</v>
      </c>
      <c r="BX115" s="87" t="n">
        <f aca="false">IF(AND($V115&gt;BW$6,$V115&lt;=BX$6),+$U115,0)</f>
        <v>0</v>
      </c>
      <c r="BY115" s="87" t="n">
        <f aca="false">IF(AND($V115&gt;BX$6,$V115&lt;=BY$6),+$U115,0)</f>
        <v>0</v>
      </c>
      <c r="BZ115" s="87" t="n">
        <f aca="false">IF(AND($V115&gt;BY$6,$V115&lt;=BZ$6),+$U115,0)</f>
        <v>0</v>
      </c>
      <c r="CA115" s="87" t="n">
        <f aca="false">IF(AND($V115&gt;BZ$6,$V115&lt;=CA$6),+$U115,0)</f>
        <v>0</v>
      </c>
      <c r="CB115" s="87" t="n">
        <f aca="false">IF(AND($V115&gt;CA$6,$V115&lt;=CB$6),+$U115,0)</f>
        <v>0</v>
      </c>
      <c r="CC115" s="87" t="n">
        <f aca="false">IF(AND($V115&gt;CB$6,$V115&lt;=CC$6),+$U115,0)</f>
        <v>0</v>
      </c>
      <c r="CD115" s="87" t="n">
        <f aca="false">IF(AND($V115&gt;CC$6,$V115&lt;=CD$6),+$U115,0)</f>
        <v>0</v>
      </c>
      <c r="CE115" s="87" t="n">
        <f aca="false">IF(AND($V115&gt;CD$6,$V115&lt;=CE$6),+$U115,0)</f>
        <v>0</v>
      </c>
      <c r="CF115" s="87" t="n">
        <f aca="false">IF(AND($V115&gt;CE$6,$V115&lt;=CF$6),+$U115,0)</f>
        <v>0</v>
      </c>
      <c r="CG115" s="87" t="n">
        <f aca="false">IF(AND($V115&gt;CF$6,$V115&lt;=CG$6),+$U115,0)</f>
        <v>0</v>
      </c>
      <c r="CH115" s="87" t="n">
        <f aca="false">IF(AND($V115&gt;CG$6,$V115&lt;=CH$6),+$U115,0)</f>
        <v>0</v>
      </c>
      <c r="CI115" s="87" t="n">
        <f aca="false">IF(AND($V115&gt;CH$6,$V115&lt;=CI$6),+$U115,0)</f>
        <v>0</v>
      </c>
      <c r="CJ115" s="87" t="n">
        <f aca="false">IF(AND($V115&gt;CI$6,$V115&lt;=CJ$6),+$U115,0)</f>
        <v>0</v>
      </c>
      <c r="CK115" s="87" t="n">
        <f aca="false">IF(AND($V115&gt;CJ$6,$V115&lt;=CK$6),+$U115,0)</f>
        <v>0</v>
      </c>
      <c r="CL115" s="87" t="n">
        <f aca="false">IF(AND($V115&gt;CK$6,$V115&lt;=CL$6),+$U115,0)</f>
        <v>0</v>
      </c>
      <c r="CM115" s="87" t="n">
        <f aca="false">IF(AND($V115&gt;CL$6,$V115&lt;=CM$6),+$U115,0)</f>
        <v>0</v>
      </c>
      <c r="CN115" s="87" t="n">
        <f aca="false">IF(AND($V115&gt;CM$6,$V115&lt;=CN$6),+$U115,0)</f>
        <v>0</v>
      </c>
      <c r="CO115" s="87" t="n">
        <f aca="false">IF(AND($V115&gt;CN$6,$V115&lt;=CO$6),+$U115,0)</f>
        <v>0</v>
      </c>
      <c r="CP115" s="87" t="n">
        <f aca="false">IF(AND($V115&gt;CO$6,$V115&lt;=CP$6),+$U115,0)</f>
        <v>0</v>
      </c>
      <c r="CQ115" s="87" t="n">
        <f aca="false">IF(AND($V115&gt;CP$6,$V115&lt;=CQ$6),+$U115,0)</f>
        <v>0</v>
      </c>
      <c r="CR115" s="87" t="n">
        <f aca="false">IF(AND($V115&gt;CQ$6,$V115&lt;=CR$6),+$U115,0)</f>
        <v>0</v>
      </c>
      <c r="CS115" s="87" t="n">
        <f aca="false">IF(AND($V115&gt;CR$6,$V115&lt;=CS$6),+$U115,0)</f>
        <v>0</v>
      </c>
      <c r="CT115" s="87" t="n">
        <f aca="false">IF(AND($V115&gt;CS$6,$V115&lt;=CT$6),+$U115,0)</f>
        <v>0</v>
      </c>
      <c r="CU115" s="87" t="n">
        <f aca="false">IF(AND($V115&gt;CT$6,$V115&lt;=CU$6),+$U115,0)</f>
        <v>0</v>
      </c>
      <c r="CV115" s="87" t="n">
        <f aca="false">IF(AND($V115&gt;CU$6,$V115&lt;=CV$6),+$U115,0)</f>
        <v>0</v>
      </c>
      <c r="CW115" s="87" t="n">
        <f aca="false">IF(AND($V115&gt;CV$6,$V115&lt;=CW$6),+$U115,0)</f>
        <v>0</v>
      </c>
      <c r="CX115" s="87" t="n">
        <f aca="false">IF(AND($V115&gt;CW$6,$V115&lt;=CX$6),+$U115,0)</f>
        <v>0</v>
      </c>
      <c r="CY115" s="87" t="n">
        <f aca="false">IF(AND($V115&gt;CX$6,$V115&lt;=CY$6),+$U115,0)</f>
        <v>0</v>
      </c>
      <c r="CZ115" s="87" t="n">
        <f aca="false">IF(AND($V115&gt;CY$6,$V115&lt;=CZ$6),+$U115,0)</f>
        <v>0</v>
      </c>
      <c r="DA115" s="87" t="n">
        <f aca="false">IF(AND($V115&gt;CZ$6,$V115&lt;=DA$6),+$U115,0)</f>
        <v>0</v>
      </c>
      <c r="DB115" s="87" t="n">
        <f aca="false">IF(AND($V115&gt;DA$6,$V115&lt;=DB$6),+$U115,0)</f>
        <v>0</v>
      </c>
      <c r="DC115" s="87" t="n">
        <f aca="false">IF(AND($V115&gt;DB$6,$V115&lt;=DC$6),+$U115,0)</f>
        <v>0</v>
      </c>
      <c r="DD115" s="87" t="n">
        <f aca="false">IF(AND($V115&gt;DC$6,$V115&lt;=DD$6),+$U115,0)</f>
        <v>0</v>
      </c>
      <c r="DE115" s="87" t="n">
        <f aca="false">IF(AND($V115&gt;DD$6,$V115&lt;=DE$6),+$U115,0)</f>
        <v>0</v>
      </c>
      <c r="DF115" s="87" t="n">
        <f aca="false">IF(AND($V115&gt;DE$6,$V115&lt;=DF$6),+$U115,0)</f>
        <v>0</v>
      </c>
      <c r="DG115" s="87" t="n">
        <f aca="false">IF(AND($V115&gt;DF$6,$V115&lt;=DG$6),+$U115,0)</f>
        <v>0</v>
      </c>
      <c r="DH115" s="87" t="n">
        <f aca="false">IF(AND($V115&gt;DG$6,$V115&lt;=DH$6),+$U115,0)</f>
        <v>0</v>
      </c>
      <c r="DI115" s="87" t="n">
        <f aca="false">IF(AND($V115&gt;DH$6,$V115&lt;=DI$6),+$U115,0)</f>
        <v>0</v>
      </c>
      <c r="DJ115" s="87" t="n">
        <f aca="false">IF(AND($V115&gt;DI$6,$V115&lt;=DJ$6),+$U115,0)</f>
        <v>0</v>
      </c>
      <c r="DK115" s="87" t="n">
        <f aca="false">IF(AND($V115&gt;DJ$6,$V115&lt;=DK$6),+$U115,0)</f>
        <v>0</v>
      </c>
      <c r="DL115" s="87" t="n">
        <f aca="false">IF(AND($V115&gt;DK$6,$V115&lt;=DL$6),+$U115,0)</f>
        <v>0</v>
      </c>
      <c r="DM115" s="87" t="n">
        <f aca="false">IF(AND($V115&gt;DL$6,$V115&lt;=DM$6),+$U115,0)</f>
        <v>0</v>
      </c>
      <c r="DN115" s="87" t="n">
        <f aca="false">IF(AND($V115&gt;DM$6,$V115&lt;=DN$6),+$U115,0)</f>
        <v>0</v>
      </c>
      <c r="DO115" s="87" t="n">
        <f aca="false">IF(AND($V115&gt;DN$6,$V115&lt;=DO$6),+$U115,0)</f>
        <v>0</v>
      </c>
      <c r="DP115" s="87" t="n">
        <f aca="false">IF(AND($V115&gt;DO$6,$V115&lt;=DP$6),+$U115,0)</f>
        <v>0</v>
      </c>
      <c r="DQ115" s="87" t="n">
        <f aca="false">IF(AND($V115&gt;DP$6,$V115&lt;=DQ$6),+$U115,0)</f>
        <v>0</v>
      </c>
      <c r="DR115" s="87" t="n">
        <f aca="false">IF(AND($V115&gt;DQ$6,$V115&lt;=DR$6),+$U115,0)</f>
        <v>0</v>
      </c>
      <c r="DS115" s="87" t="n">
        <f aca="false">IF(AND($V115&gt;DR$6,$V115&lt;=DS$6),+$U115,0)</f>
        <v>0</v>
      </c>
      <c r="DT115" s="87" t="n">
        <f aca="false">IF(AND($V115&gt;DS$6,$V115&lt;=DT$6),+$U115,0)</f>
        <v>0</v>
      </c>
      <c r="DU115" s="87" t="n">
        <f aca="false">IF(AND($V115&gt;DT$6,$V115&lt;=DU$6),+$U115,0)</f>
        <v>0</v>
      </c>
      <c r="DV115" s="87" t="n">
        <f aca="false">IF(AND($V115&gt;DU$6,$V115&lt;=DV$6),+$U115,0)</f>
        <v>0</v>
      </c>
      <c r="DW115" s="87" t="n">
        <f aca="false">IF(AND($V115&gt;DV$6,$V115&lt;=DW$6),+$U115,0)</f>
        <v>0</v>
      </c>
      <c r="DX115" s="87" t="n">
        <f aca="false">IF(AND($V115&gt;DW$6,$V115&lt;=DX$6),+$U115,0)</f>
        <v>0</v>
      </c>
      <c r="DY115" s="87" t="n">
        <f aca="false">IF(AND($V115&gt;DX$6,$V115&lt;=DY$6),+$U115,0)</f>
        <v>0</v>
      </c>
      <c r="DZ115" s="87" t="n">
        <f aca="false">IF(AND($V115&gt;DY$6,$V115&lt;=DZ$6),+$U115,0)</f>
        <v>0</v>
      </c>
      <c r="EA115" s="87" t="n">
        <f aca="false">IF(AND($V115&gt;DZ$6,$V115&lt;=EA$6),+$U115,0)</f>
        <v>0</v>
      </c>
      <c r="EB115" s="87" t="n">
        <f aca="false">IF(AND($V115&gt;EA$6,$V115&lt;=EB$6),+$U115,0)</f>
        <v>0</v>
      </c>
      <c r="EC115" s="87" t="n">
        <f aca="false">IF(AND($V115&gt;EB$6,$V115&lt;=EC$6),+$U115,0)</f>
        <v>0</v>
      </c>
      <c r="ED115" s="87" t="n">
        <f aca="false">IF(AND($V115&gt;EC$6,$V115&lt;=ED$6),+$U115,0)</f>
        <v>0</v>
      </c>
      <c r="EE115" s="87" t="n">
        <f aca="false">IF(AND($V115&gt;ED$6,$V115&lt;=EE$6),+$U115,0)</f>
        <v>0</v>
      </c>
      <c r="EF115" s="87" t="n">
        <f aca="false">IF(AND($V115&gt;EE$6,$V115&lt;=EF$6),+$U115,0)</f>
        <v>0</v>
      </c>
      <c r="EG115" s="87" t="n">
        <f aca="false">IF(AND($V115&gt;EF$6,$V115&lt;=EG$6),+$U115,0)</f>
        <v>0</v>
      </c>
      <c r="EH115" s="87" t="n">
        <f aca="false">IF(AND($V115&gt;EG$6,$V115&lt;=EH$6),+$U115,0)</f>
        <v>0</v>
      </c>
      <c r="EI115" s="87" t="n">
        <f aca="false">IF(AND($V115&gt;EH$6,$V115&lt;=EI$6),+$U115,0)</f>
        <v>0</v>
      </c>
      <c r="EJ115" s="87" t="n">
        <f aca="false">IF(AND($V115&gt;EI$6,$V115&lt;=EJ$6),+$U115,0)</f>
        <v>0</v>
      </c>
      <c r="EK115" s="87" t="n">
        <f aca="false">IF(AND($V115&gt;EJ$6,$V115&lt;=EK$6),+$U115,0)</f>
        <v>0</v>
      </c>
      <c r="EL115" s="87" t="n">
        <f aca="false">IF(AND($V115&gt;EK$6,$V115&lt;=EL$6),+$U115,0)</f>
        <v>0</v>
      </c>
      <c r="EM115" s="87" t="n">
        <f aca="false">IF(AND($V115&gt;EL$6,$V115&lt;=EN$6),+$U115,0)</f>
        <v>0</v>
      </c>
      <c r="EO115" s="65" t="n">
        <f aca="false">SUM($AI115:$EN115)</f>
        <v>33.2717174258253</v>
      </c>
      <c r="EP115" s="65" t="n">
        <f aca="false">+EO115-U115</f>
        <v>0</v>
      </c>
    </row>
    <row r="116" customFormat="false" ht="12.75" hidden="false" customHeight="false" outlineLevel="0" collapsed="false">
      <c r="A116" s="205" t="n">
        <v>5</v>
      </c>
      <c r="B116" s="97" t="s">
        <v>260</v>
      </c>
      <c r="C116" s="97" t="s">
        <v>256</v>
      </c>
      <c r="D116" s="186" t="s">
        <v>295</v>
      </c>
      <c r="E116" s="37" t="s">
        <v>548</v>
      </c>
      <c r="F116" s="99" t="n">
        <v>37134</v>
      </c>
      <c r="G116" s="37"/>
      <c r="H116" s="37"/>
      <c r="I116" s="100" t="s">
        <v>145</v>
      </c>
      <c r="J116" s="37" t="s">
        <v>583</v>
      </c>
      <c r="M116" s="39" t="s">
        <v>495</v>
      </c>
      <c r="O116" s="35"/>
      <c r="P116" s="127"/>
      <c r="Q116" s="127"/>
      <c r="R116" s="127"/>
      <c r="S116" s="206" t="n">
        <v>652</v>
      </c>
      <c r="T116" s="127" t="s">
        <v>288</v>
      </c>
      <c r="U116" s="55" t="n">
        <f aca="false">IF($T116="USD",+$S116,VLOOKUP($T116,$T$1:$U$5,2)*$S116)</f>
        <v>652</v>
      </c>
      <c r="V116" s="104" t="n">
        <v>40725</v>
      </c>
      <c r="Z116" s="207"/>
      <c r="AA116" s="208" t="e">
        <f aca="false">SUM(#REF!)</f>
        <v>#REF!</v>
      </c>
      <c r="AB116" s="174"/>
      <c r="AC116" s="209"/>
      <c r="AD116" s="211" t="e">
        <f aca="false">+AC116+AB116*#REF!+AA116*#REF!</f>
        <v>#REF!</v>
      </c>
      <c r="AE116" s="211"/>
      <c r="AI116" s="87" t="n">
        <f aca="false">IF($V116&gt;AH$6,IF($V116&lt;=AI$6,$U116,0),0)</f>
        <v>0</v>
      </c>
      <c r="AJ116" s="87" t="n">
        <f aca="false">IF(AND($V116&gt;AI$6,$V116&lt;=AJ$6),+$U116,0)</f>
        <v>0</v>
      </c>
      <c r="AK116" s="87" t="n">
        <f aca="false">IF(AND($V116&gt;AJ$6,$V116&lt;=AK$6),+$U116,0)</f>
        <v>0</v>
      </c>
      <c r="AL116" s="87" t="n">
        <f aca="false">IF(AND($V116&gt;AK$6,$V116&lt;=AL$6),+$U116,0)</f>
        <v>0</v>
      </c>
      <c r="AM116" s="87" t="n">
        <f aca="false">IF(AND($V116&gt;AL$6,$V116&lt;=AM$6),+$U116,0)</f>
        <v>0</v>
      </c>
      <c r="AN116" s="87" t="n">
        <f aca="false">IF(AND($V116&gt;AM$6,$V116&lt;=AN$6),+$U116,0)</f>
        <v>0</v>
      </c>
      <c r="AO116" s="87" t="n">
        <f aca="false">IF(AND($V116&gt;AN$6,$V116&lt;=AO$6),+$U116,0)</f>
        <v>0</v>
      </c>
      <c r="AP116" s="87" t="n">
        <f aca="false">IF(AND($V116&gt;AO$6,$V116&lt;=AP$6),+$U116,0)</f>
        <v>0</v>
      </c>
      <c r="AQ116" s="87" t="n">
        <f aca="false">IF(AND($V116&gt;AP$6,$V116&lt;=AQ$6),+$U116,0)</f>
        <v>0</v>
      </c>
      <c r="AR116" s="87" t="n">
        <f aca="false">IF(AND($V116&gt;AQ$6,$V116&lt;=AR$6),+$U116,0)</f>
        <v>0</v>
      </c>
      <c r="AS116" s="87" t="n">
        <f aca="false">IF(AND($V116&gt;AR$6,$V116&lt;=AS$6),+$U116,0)</f>
        <v>0</v>
      </c>
      <c r="AT116" s="87" t="n">
        <f aca="false">IF(AND($V116&gt;AS$6,$V116&lt;=AT$6),+$U116,0)</f>
        <v>0</v>
      </c>
      <c r="AU116" s="87" t="n">
        <f aca="false">IF(AND($V116&gt;AT$6,$V116&lt;=AU$6),+$U116,0)</f>
        <v>0</v>
      </c>
      <c r="AV116" s="87" t="n">
        <f aca="false">IF(AND($V116&gt;AU$6,$V116&lt;=AV$6),+$U116,0)</f>
        <v>0</v>
      </c>
      <c r="AW116" s="87" t="n">
        <f aca="false">IF(AND($V116&gt;AV$6,$V116&lt;=AW$6),+$U116,0)</f>
        <v>0</v>
      </c>
      <c r="AX116" s="87" t="n">
        <f aca="false">IF(AND($V116&gt;AW$6,$V116&lt;=AX$6),+$U116,0)</f>
        <v>0</v>
      </c>
      <c r="AY116" s="87" t="n">
        <f aca="false">IF(AND($V116&gt;AX$6,$V116&lt;=AY$6),+$U116,0)</f>
        <v>0</v>
      </c>
      <c r="AZ116" s="87" t="n">
        <f aca="false">IF(AND($V116&gt;AY$6,$V116&lt;=AZ$6),+$U116,0)</f>
        <v>0</v>
      </c>
      <c r="BA116" s="87" t="n">
        <f aca="false">IF(AND($V116&gt;AZ$6,$V116&lt;=BA$6),+$U116,0)</f>
        <v>0</v>
      </c>
      <c r="BB116" s="87" t="n">
        <f aca="false">IF(AND($V116&gt;BA$6,$V116&lt;=BB$6),+$U116,0)</f>
        <v>0</v>
      </c>
      <c r="BC116" s="87" t="n">
        <f aca="false">IF(AND($V116&gt;BB$6,$V116&lt;=BC$6),+$U116,0)</f>
        <v>0</v>
      </c>
      <c r="BD116" s="87" t="n">
        <f aca="false">IF(AND($V116&gt;BC$6,$V116&lt;=BD$6),+$U116,0)</f>
        <v>0</v>
      </c>
      <c r="BE116" s="87" t="n">
        <f aca="false">IF(AND($V116&gt;BD$6,$V116&lt;=BE$6),+$U116,0)</f>
        <v>0</v>
      </c>
      <c r="BF116" s="87" t="n">
        <f aca="false">IF(AND($V116&gt;BE$6,$V116&lt;=BF$6),+$U116,0)</f>
        <v>0</v>
      </c>
      <c r="BG116" s="87" t="n">
        <f aca="false">IF(AND($V116&gt;BF$6,$V116&lt;=BG$6),+$U116,0)</f>
        <v>0</v>
      </c>
      <c r="BH116" s="87" t="n">
        <f aca="false">IF(AND($V116&gt;BG$6,$V116&lt;=BH$6),+$U116,0)</f>
        <v>0</v>
      </c>
      <c r="BI116" s="87" t="n">
        <f aca="false">IF(AND($V116&gt;BH$6,$V116&lt;=BI$6),+$U116,0)</f>
        <v>0</v>
      </c>
      <c r="BJ116" s="87" t="n">
        <f aca="false">IF(AND($V116&gt;BI$6,$V116&lt;=BJ$6),+$U116,0)</f>
        <v>0</v>
      </c>
      <c r="BK116" s="87" t="n">
        <f aca="false">IF(AND($V116&gt;BJ$6,$V116&lt;=BK$6),+$U116,0)</f>
        <v>0</v>
      </c>
      <c r="BL116" s="87" t="n">
        <f aca="false">IF(AND($V116&gt;BK$6,$V116&lt;=BL$6),+$U116,0)</f>
        <v>0</v>
      </c>
      <c r="BM116" s="87" t="n">
        <f aca="false">IF(AND($V116&gt;BL$6,$V116&lt;=BM$6),+$U116,0)</f>
        <v>0</v>
      </c>
      <c r="BN116" s="87" t="n">
        <f aca="false">IF(AND($V116&gt;BM$6,$V116&lt;=BN$6),+$U116,0)</f>
        <v>0</v>
      </c>
      <c r="BO116" s="87" t="n">
        <f aca="false">IF(AND($V116&gt;BN$6,$V116&lt;=BO$6),+$U116,0)</f>
        <v>0</v>
      </c>
      <c r="BP116" s="87" t="n">
        <f aca="false">IF(AND($V116&gt;BO$6,$V116&lt;=BP$6),+$U116,0)</f>
        <v>0</v>
      </c>
      <c r="BQ116" s="87" t="n">
        <f aca="false">IF(AND($V116&gt;BP$6,$V116&lt;=BQ$6),+$U116,0)</f>
        <v>0</v>
      </c>
      <c r="BR116" s="87" t="n">
        <f aca="false">IF(AND($V116&gt;BQ$6,$V116&lt;=BR$6),+$U116,0)</f>
        <v>0</v>
      </c>
      <c r="BS116" s="87" t="n">
        <f aca="false">IF(AND($V116&gt;BR$6,$V116&lt;=BS$6),+$U116,0)</f>
        <v>0</v>
      </c>
      <c r="BT116" s="87" t="n">
        <f aca="false">IF(AND($V116&gt;BS$6,$V116&lt;=BT$6),+$U116,0)</f>
        <v>0</v>
      </c>
      <c r="BU116" s="87" t="n">
        <f aca="false">IF(AND($V116&gt;BT$6,$V116&lt;=BU$6),+$U116,0)</f>
        <v>0</v>
      </c>
      <c r="BV116" s="87" t="n">
        <f aca="false">IF(AND($V116&gt;BU$6,$V116&lt;=BV$6),+$U116,0)</f>
        <v>652</v>
      </c>
      <c r="BW116" s="87" t="n">
        <f aca="false">IF(AND($V116&gt;BV$6,$V116&lt;=BW$6),+$U116,0)</f>
        <v>0</v>
      </c>
      <c r="BX116" s="87" t="n">
        <f aca="false">IF(AND($V116&gt;BW$6,$V116&lt;=BX$6),+$U116,0)</f>
        <v>0</v>
      </c>
      <c r="BY116" s="87" t="n">
        <f aca="false">IF(AND($V116&gt;BX$6,$V116&lt;=BY$6),+$U116,0)</f>
        <v>0</v>
      </c>
      <c r="BZ116" s="87" t="n">
        <f aca="false">IF(AND($V116&gt;BY$6,$V116&lt;=BZ$6),+$U116,0)</f>
        <v>0</v>
      </c>
      <c r="CA116" s="87" t="n">
        <f aca="false">IF(AND($V116&gt;BZ$6,$V116&lt;=CA$6),+$U116,0)</f>
        <v>0</v>
      </c>
      <c r="CB116" s="87" t="n">
        <f aca="false">IF(AND($V116&gt;CA$6,$V116&lt;=CB$6),+$U116,0)</f>
        <v>0</v>
      </c>
      <c r="CC116" s="87" t="n">
        <f aca="false">IF(AND($V116&gt;CB$6,$V116&lt;=CC$6),+$U116,0)</f>
        <v>0</v>
      </c>
      <c r="CD116" s="87" t="n">
        <f aca="false">IF(AND($V116&gt;CC$6,$V116&lt;=CD$6),+$U116,0)</f>
        <v>0</v>
      </c>
      <c r="CE116" s="87" t="n">
        <f aca="false">IF(AND($V116&gt;CD$6,$V116&lt;=CE$6),+$U116,0)</f>
        <v>0</v>
      </c>
      <c r="CF116" s="87" t="n">
        <f aca="false">IF(AND($V116&gt;CE$6,$V116&lt;=CF$6),+$U116,0)</f>
        <v>0</v>
      </c>
      <c r="CG116" s="87" t="n">
        <f aca="false">IF(AND($V116&gt;CF$6,$V116&lt;=CG$6),+$U116,0)</f>
        <v>0</v>
      </c>
      <c r="CH116" s="87" t="n">
        <f aca="false">IF(AND($V116&gt;CG$6,$V116&lt;=CH$6),+$U116,0)</f>
        <v>0</v>
      </c>
      <c r="CI116" s="87" t="n">
        <f aca="false">IF(AND($V116&gt;CH$6,$V116&lt;=CI$6),+$U116,0)</f>
        <v>0</v>
      </c>
      <c r="CJ116" s="87" t="n">
        <f aca="false">IF(AND($V116&gt;CI$6,$V116&lt;=CJ$6),+$U116,0)</f>
        <v>0</v>
      </c>
      <c r="CK116" s="87" t="n">
        <f aca="false">IF(AND($V116&gt;CJ$6,$V116&lt;=CK$6),+$U116,0)</f>
        <v>0</v>
      </c>
      <c r="CL116" s="87" t="n">
        <f aca="false">IF(AND($V116&gt;CK$6,$V116&lt;=CL$6),+$U116,0)</f>
        <v>0</v>
      </c>
      <c r="CM116" s="87" t="n">
        <f aca="false">IF(AND($V116&gt;CL$6,$V116&lt;=CM$6),+$U116,0)</f>
        <v>0</v>
      </c>
      <c r="CN116" s="87" t="n">
        <f aca="false">IF(AND($V116&gt;CM$6,$V116&lt;=CN$6),+$U116,0)</f>
        <v>0</v>
      </c>
      <c r="CO116" s="87" t="n">
        <f aca="false">IF(AND($V116&gt;CN$6,$V116&lt;=CO$6),+$U116,0)</f>
        <v>0</v>
      </c>
      <c r="CP116" s="87" t="n">
        <f aca="false">IF(AND($V116&gt;CO$6,$V116&lt;=CP$6),+$U116,0)</f>
        <v>0</v>
      </c>
      <c r="CQ116" s="87" t="n">
        <f aca="false">IF(AND($V116&gt;CP$6,$V116&lt;=CQ$6),+$U116,0)</f>
        <v>0</v>
      </c>
      <c r="CR116" s="87" t="n">
        <f aca="false">IF(AND($V116&gt;CQ$6,$V116&lt;=CR$6),+$U116,0)</f>
        <v>0</v>
      </c>
      <c r="CS116" s="87" t="n">
        <f aca="false">IF(AND($V116&gt;CR$6,$V116&lt;=CS$6),+$U116,0)</f>
        <v>0</v>
      </c>
      <c r="CT116" s="87" t="n">
        <f aca="false">IF(AND($V116&gt;CS$6,$V116&lt;=CT$6),+$U116,0)</f>
        <v>0</v>
      </c>
      <c r="CU116" s="87" t="n">
        <f aca="false">IF(AND($V116&gt;CT$6,$V116&lt;=CU$6),+$U116,0)</f>
        <v>0</v>
      </c>
      <c r="CV116" s="87" t="n">
        <f aca="false">IF(AND($V116&gt;CU$6,$V116&lt;=CV$6),+$U116,0)</f>
        <v>0</v>
      </c>
      <c r="CW116" s="87" t="n">
        <f aca="false">IF(AND($V116&gt;CV$6,$V116&lt;=CW$6),+$U116,0)</f>
        <v>0</v>
      </c>
      <c r="CX116" s="87" t="n">
        <f aca="false">IF(AND($V116&gt;CW$6,$V116&lt;=CX$6),+$U116,0)</f>
        <v>0</v>
      </c>
      <c r="CY116" s="87" t="n">
        <f aca="false">IF(AND($V116&gt;CX$6,$V116&lt;=CY$6),+$U116,0)</f>
        <v>0</v>
      </c>
      <c r="CZ116" s="87" t="n">
        <f aca="false">IF(AND($V116&gt;CY$6,$V116&lt;=CZ$6),+$U116,0)</f>
        <v>0</v>
      </c>
      <c r="DA116" s="87" t="n">
        <f aca="false">IF(AND($V116&gt;CZ$6,$V116&lt;=DA$6),+$U116,0)</f>
        <v>0</v>
      </c>
      <c r="DB116" s="87" t="n">
        <f aca="false">IF(AND($V116&gt;DA$6,$V116&lt;=DB$6),+$U116,0)</f>
        <v>0</v>
      </c>
      <c r="DC116" s="87" t="n">
        <f aca="false">IF(AND($V116&gt;DB$6,$V116&lt;=DC$6),+$U116,0)</f>
        <v>0</v>
      </c>
      <c r="DD116" s="87" t="n">
        <f aca="false">IF(AND($V116&gt;DC$6,$V116&lt;=DD$6),+$U116,0)</f>
        <v>0</v>
      </c>
      <c r="DE116" s="87" t="n">
        <f aca="false">IF(AND($V116&gt;DD$6,$V116&lt;=DE$6),+$U116,0)</f>
        <v>0</v>
      </c>
      <c r="DF116" s="87" t="n">
        <f aca="false">IF(AND($V116&gt;DE$6,$V116&lt;=DF$6),+$U116,0)</f>
        <v>0</v>
      </c>
      <c r="DG116" s="87" t="n">
        <f aca="false">IF(AND($V116&gt;DF$6,$V116&lt;=DG$6),+$U116,0)</f>
        <v>0</v>
      </c>
      <c r="DH116" s="87" t="n">
        <f aca="false">IF(AND($V116&gt;DG$6,$V116&lt;=DH$6),+$U116,0)</f>
        <v>0</v>
      </c>
      <c r="DI116" s="87" t="n">
        <f aca="false">IF(AND($V116&gt;DH$6,$V116&lt;=DI$6),+$U116,0)</f>
        <v>0</v>
      </c>
      <c r="DJ116" s="87" t="n">
        <f aca="false">IF(AND($V116&gt;DI$6,$V116&lt;=DJ$6),+$U116,0)</f>
        <v>0</v>
      </c>
      <c r="DK116" s="87" t="n">
        <f aca="false">IF(AND($V116&gt;DJ$6,$V116&lt;=DK$6),+$U116,0)</f>
        <v>0</v>
      </c>
      <c r="DL116" s="87" t="n">
        <f aca="false">IF(AND($V116&gt;DK$6,$V116&lt;=DL$6),+$U116,0)</f>
        <v>0</v>
      </c>
      <c r="DM116" s="87" t="n">
        <f aca="false">IF(AND($V116&gt;DL$6,$V116&lt;=DM$6),+$U116,0)</f>
        <v>0</v>
      </c>
      <c r="DN116" s="87" t="n">
        <f aca="false">IF(AND($V116&gt;DM$6,$V116&lt;=DN$6),+$U116,0)</f>
        <v>0</v>
      </c>
      <c r="DO116" s="87" t="n">
        <f aca="false">IF(AND($V116&gt;DN$6,$V116&lt;=DO$6),+$U116,0)</f>
        <v>0</v>
      </c>
      <c r="DP116" s="87" t="n">
        <f aca="false">IF(AND($V116&gt;DO$6,$V116&lt;=DP$6),+$U116,0)</f>
        <v>0</v>
      </c>
      <c r="DQ116" s="87" t="n">
        <f aca="false">IF(AND($V116&gt;DP$6,$V116&lt;=DQ$6),+$U116,0)</f>
        <v>0</v>
      </c>
      <c r="DR116" s="87" t="n">
        <f aca="false">IF(AND($V116&gt;DQ$6,$V116&lt;=DR$6),+$U116,0)</f>
        <v>0</v>
      </c>
      <c r="DS116" s="87" t="n">
        <f aca="false">IF(AND($V116&gt;DR$6,$V116&lt;=DS$6),+$U116,0)</f>
        <v>0</v>
      </c>
      <c r="DT116" s="87" t="n">
        <f aca="false">IF(AND($V116&gt;DS$6,$V116&lt;=DT$6),+$U116,0)</f>
        <v>0</v>
      </c>
      <c r="DU116" s="87" t="n">
        <f aca="false">IF(AND($V116&gt;DT$6,$V116&lt;=DU$6),+$U116,0)</f>
        <v>0</v>
      </c>
      <c r="DV116" s="87" t="n">
        <f aca="false">IF(AND($V116&gt;DU$6,$V116&lt;=DV$6),+$U116,0)</f>
        <v>0</v>
      </c>
      <c r="DW116" s="87" t="n">
        <f aca="false">IF(AND($V116&gt;DV$6,$V116&lt;=DW$6),+$U116,0)</f>
        <v>0</v>
      </c>
      <c r="DX116" s="87" t="n">
        <f aca="false">IF(AND($V116&gt;DW$6,$V116&lt;=DX$6),+$U116,0)</f>
        <v>0</v>
      </c>
      <c r="DY116" s="87" t="n">
        <f aca="false">IF(AND($V116&gt;DX$6,$V116&lt;=DY$6),+$U116,0)</f>
        <v>0</v>
      </c>
      <c r="DZ116" s="87" t="n">
        <f aca="false">IF(AND($V116&gt;DY$6,$V116&lt;=DZ$6),+$U116,0)</f>
        <v>0</v>
      </c>
      <c r="EA116" s="87" t="n">
        <f aca="false">IF(AND($V116&gt;DZ$6,$V116&lt;=EA$6),+$U116,0)</f>
        <v>0</v>
      </c>
      <c r="EB116" s="87" t="n">
        <f aca="false">IF(AND($V116&gt;EA$6,$V116&lt;=EB$6),+$U116,0)</f>
        <v>0</v>
      </c>
      <c r="EC116" s="87" t="n">
        <f aca="false">IF(AND($V116&gt;EB$6,$V116&lt;=EC$6),+$U116,0)</f>
        <v>0</v>
      </c>
      <c r="ED116" s="87" t="n">
        <f aca="false">IF(AND($V116&gt;EC$6,$V116&lt;=ED$6),+$U116,0)</f>
        <v>0</v>
      </c>
      <c r="EE116" s="87" t="n">
        <f aca="false">IF(AND($V116&gt;ED$6,$V116&lt;=EE$6),+$U116,0)</f>
        <v>0</v>
      </c>
      <c r="EF116" s="87" t="n">
        <f aca="false">IF(AND($V116&gt;EE$6,$V116&lt;=EF$6),+$U116,0)</f>
        <v>0</v>
      </c>
      <c r="EG116" s="87" t="n">
        <f aca="false">IF(AND($V116&gt;EF$6,$V116&lt;=EG$6),+$U116,0)</f>
        <v>0</v>
      </c>
      <c r="EH116" s="87" t="n">
        <f aca="false">IF(AND($V116&gt;EG$6,$V116&lt;=EH$6),+$U116,0)</f>
        <v>0</v>
      </c>
      <c r="EI116" s="87" t="n">
        <f aca="false">IF(AND($V116&gt;EH$6,$V116&lt;=EI$6),+$U116,0)</f>
        <v>0</v>
      </c>
      <c r="EJ116" s="87" t="n">
        <f aca="false">IF(AND($V116&gt;EI$6,$V116&lt;=EJ$6),+$U116,0)</f>
        <v>0</v>
      </c>
      <c r="EK116" s="87" t="n">
        <f aca="false">IF(AND($V116&gt;EJ$6,$V116&lt;=EK$6),+$U116,0)</f>
        <v>0</v>
      </c>
      <c r="EL116" s="87" t="n">
        <f aca="false">IF(AND($V116&gt;EK$6,$V116&lt;=EL$6),+$U116,0)</f>
        <v>0</v>
      </c>
      <c r="EM116" s="87" t="n">
        <f aca="false">IF(AND($V116&gt;EL$6,$V116&lt;=EN$6),+$U116,0)</f>
        <v>0</v>
      </c>
      <c r="EO116" s="65" t="n">
        <f aca="false">SUM($AI116:$EN116)</f>
        <v>652</v>
      </c>
      <c r="EP116" s="65" t="n">
        <f aca="false">+EO116-U116</f>
        <v>0</v>
      </c>
    </row>
    <row r="117" customFormat="false" ht="12.75" hidden="false" customHeight="false" outlineLevel="0" collapsed="false">
      <c r="A117" s="205" t="n">
        <v>5</v>
      </c>
      <c r="B117" s="101" t="s">
        <v>444</v>
      </c>
      <c r="C117" s="97" t="s">
        <v>256</v>
      </c>
      <c r="D117" s="186" t="s">
        <v>280</v>
      </c>
      <c r="E117" s="37" t="s">
        <v>548</v>
      </c>
      <c r="F117" s="99" t="n">
        <v>37134</v>
      </c>
      <c r="G117" s="37"/>
      <c r="H117" s="37"/>
      <c r="I117" s="100" t="s">
        <v>145</v>
      </c>
      <c r="J117" s="37" t="s">
        <v>584</v>
      </c>
      <c r="L117" s="39" t="s">
        <v>551</v>
      </c>
      <c r="M117" s="39" t="s">
        <v>495</v>
      </c>
      <c r="O117" s="35"/>
      <c r="P117" s="127"/>
      <c r="Q117" s="127"/>
      <c r="R117" s="127"/>
      <c r="S117" s="218" t="n">
        <v>30</v>
      </c>
      <c r="T117" s="127" t="s">
        <v>323</v>
      </c>
      <c r="U117" s="55" t="n">
        <f aca="false">IF($T117="USD",+$S117,VLOOKUP($T117,$T$1:$U$5,2)*$S117)</f>
        <v>44.2833</v>
      </c>
      <c r="V117" s="102" t="n">
        <v>37165</v>
      </c>
      <c r="Z117" s="164" t="n">
        <v>35703</v>
      </c>
      <c r="AA117" s="219" t="e">
        <f aca="false">SUM(#REF!)</f>
        <v>#REF!</v>
      </c>
      <c r="AB117" s="174"/>
      <c r="AC117" s="174" t="n">
        <v>0</v>
      </c>
      <c r="AD117" s="211" t="e">
        <f aca="false">+AC117+AB117*#REF!+AA117*#REF!</f>
        <v>#REF!</v>
      </c>
      <c r="AE117" s="211"/>
      <c r="AI117" s="87" t="n">
        <f aca="false">IF($V117&gt;AH$6,IF($V117&lt;=AI$6,$U117,0),0)</f>
        <v>0</v>
      </c>
      <c r="AJ117" s="87" t="n">
        <f aca="false">IF(AND($V117&gt;AI$6,$V117&lt;=AJ$6),+$U117,0)</f>
        <v>0</v>
      </c>
      <c r="AK117" s="87" t="n">
        <f aca="false">IF(AND($V117&gt;AJ$6,$V117&lt;=AK$6),+$U117,0)</f>
        <v>0</v>
      </c>
      <c r="AL117" s="87" t="n">
        <f aca="false">IF(AND($V117&gt;AK$6,$V117&lt;=AL$6),+$U117,0)</f>
        <v>0</v>
      </c>
      <c r="AM117" s="87" t="n">
        <f aca="false">IF(AND($V117&gt;AL$6,$V117&lt;=AM$6),+$U117,0)</f>
        <v>0</v>
      </c>
      <c r="AN117" s="87" t="n">
        <f aca="false">IF(AND($V117&gt;AM$6,$V117&lt;=AN$6),+$U117,0)</f>
        <v>0</v>
      </c>
      <c r="AO117" s="87" t="n">
        <f aca="false">IF(AND($V117&gt;AN$6,$V117&lt;=AO$6),+$U117,0)</f>
        <v>0</v>
      </c>
      <c r="AP117" s="87" t="n">
        <f aca="false">IF(AND($V117&gt;AO$6,$V117&lt;=AP$6),+$U117,0)</f>
        <v>0</v>
      </c>
      <c r="AQ117" s="87" t="n">
        <f aca="false">IF(AND($V117&gt;AP$6,$V117&lt;=AQ$6),+$U117,0)</f>
        <v>0</v>
      </c>
      <c r="AR117" s="87" t="n">
        <f aca="false">IF(AND($V117&gt;AQ$6,$V117&lt;=AR$6),+$U117,0)</f>
        <v>0</v>
      </c>
      <c r="AS117" s="87" t="n">
        <f aca="false">IF(AND($V117&gt;AR$6,$V117&lt;=AS$6),+$U117,0)</f>
        <v>0</v>
      </c>
      <c r="AT117" s="87" t="n">
        <f aca="false">IF(AND($V117&gt;AS$6,$V117&lt;=AT$6),+$U117,0)</f>
        <v>0</v>
      </c>
      <c r="AU117" s="87" t="n">
        <f aca="false">IF(AND($V117&gt;AT$6,$V117&lt;=AU$6),+$U117,0)</f>
        <v>0</v>
      </c>
      <c r="AV117" s="87" t="n">
        <f aca="false">IF(AND($V117&gt;AU$6,$V117&lt;=AV$6),+$U117,0)</f>
        <v>0</v>
      </c>
      <c r="AW117" s="87" t="n">
        <f aca="false">IF(AND($V117&gt;AV$6,$V117&lt;=AW$6),+$U117,0)</f>
        <v>0</v>
      </c>
      <c r="AX117" s="87" t="n">
        <f aca="false">IF(AND($V117&gt;AW$6,$V117&lt;=AX$6),+$U117,0)</f>
        <v>0</v>
      </c>
      <c r="AY117" s="87" t="n">
        <f aca="false">IF(AND($V117&gt;AX$6,$V117&lt;=AY$6),+$U117,0)</f>
        <v>0</v>
      </c>
      <c r="AZ117" s="87" t="n">
        <f aca="false">IF(AND($V117&gt;AY$6,$V117&lt;=AZ$6),+$U117,0)</f>
        <v>0</v>
      </c>
      <c r="BA117" s="87" t="n">
        <f aca="false">IF(AND($V117&gt;AZ$6,$V117&lt;=BA$6),+$U117,0)</f>
        <v>0</v>
      </c>
      <c r="BB117" s="87" t="n">
        <f aca="false">IF(AND($V117&gt;BA$6,$V117&lt;=BB$6),+$U117,0)</f>
        <v>0</v>
      </c>
      <c r="BC117" s="87" t="n">
        <f aca="false">IF(AND($V117&gt;BB$6,$V117&lt;=BC$6),+$U117,0)</f>
        <v>0</v>
      </c>
      <c r="BD117" s="87" t="n">
        <f aca="false">IF(AND($V117&gt;BC$6,$V117&lt;=BD$6),+$U117,0)</f>
        <v>0</v>
      </c>
      <c r="BE117" s="87" t="n">
        <f aca="false">IF(AND($V117&gt;BD$6,$V117&lt;=BE$6),+$U117,0)</f>
        <v>0</v>
      </c>
      <c r="BF117" s="87" t="n">
        <f aca="false">IF(AND($V117&gt;BE$6,$V117&lt;=BF$6),+$U117,0)</f>
        <v>0</v>
      </c>
      <c r="BG117" s="87" t="n">
        <f aca="false">IF(AND($V117&gt;BF$6,$V117&lt;=BG$6),+$U117,0)</f>
        <v>0</v>
      </c>
      <c r="BH117" s="87" t="n">
        <f aca="false">IF(AND($V117&gt;BG$6,$V117&lt;=BH$6),+$U117,0)</f>
        <v>0</v>
      </c>
      <c r="BI117" s="87" t="n">
        <f aca="false">IF(AND($V117&gt;BH$6,$V117&lt;=BI$6),+$U117,0)</f>
        <v>0</v>
      </c>
      <c r="BJ117" s="87" t="n">
        <f aca="false">IF(AND($V117&gt;BI$6,$V117&lt;=BJ$6),+$U117,0)</f>
        <v>0</v>
      </c>
      <c r="BK117" s="87" t="n">
        <f aca="false">IF(AND($V117&gt;BJ$6,$V117&lt;=BK$6),+$U117,0)</f>
        <v>0</v>
      </c>
      <c r="BL117" s="87" t="n">
        <f aca="false">IF(AND($V117&gt;BK$6,$V117&lt;=BL$6),+$U117,0)</f>
        <v>0</v>
      </c>
      <c r="BM117" s="87" t="n">
        <f aca="false">IF(AND($V117&gt;BL$6,$V117&lt;=BM$6),+$U117,0)</f>
        <v>0</v>
      </c>
      <c r="BN117" s="87" t="n">
        <f aca="false">IF(AND($V117&gt;BM$6,$V117&lt;=BN$6),+$U117,0)</f>
        <v>0</v>
      </c>
      <c r="BO117" s="87" t="n">
        <f aca="false">IF(AND($V117&gt;BN$6,$V117&lt;=BO$6),+$U117,0)</f>
        <v>0</v>
      </c>
      <c r="BP117" s="87" t="n">
        <f aca="false">IF(AND($V117&gt;BO$6,$V117&lt;=BP$6),+$U117,0)</f>
        <v>0</v>
      </c>
      <c r="BQ117" s="87" t="n">
        <f aca="false">IF(AND($V117&gt;BP$6,$V117&lt;=BQ$6),+$U117,0)</f>
        <v>0</v>
      </c>
      <c r="BR117" s="87" t="n">
        <f aca="false">IF(AND($V117&gt;BQ$6,$V117&lt;=BR$6),+$U117,0)</f>
        <v>0</v>
      </c>
      <c r="BS117" s="87" t="n">
        <f aca="false">IF(AND($V117&gt;BR$6,$V117&lt;=BS$6),+$U117,0)</f>
        <v>0</v>
      </c>
      <c r="BT117" s="87" t="n">
        <f aca="false">IF(AND($V117&gt;BS$6,$V117&lt;=BT$6),+$U117,0)</f>
        <v>0</v>
      </c>
      <c r="BU117" s="87" t="n">
        <f aca="false">IF(AND($V117&gt;BT$6,$V117&lt;=BU$6),+$U117,0)</f>
        <v>0</v>
      </c>
      <c r="BV117" s="87" t="n">
        <f aca="false">IF(AND($V117&gt;BU$6,$V117&lt;=BV$6),+$U117,0)</f>
        <v>0</v>
      </c>
      <c r="BW117" s="87" t="n">
        <f aca="false">IF(AND($V117&gt;BV$6,$V117&lt;=BW$6),+$U117,0)</f>
        <v>0</v>
      </c>
      <c r="BX117" s="87" t="n">
        <f aca="false">IF(AND($V117&gt;BW$6,$V117&lt;=BX$6),+$U117,0)</f>
        <v>0</v>
      </c>
      <c r="BY117" s="87" t="n">
        <f aca="false">IF(AND($V117&gt;BX$6,$V117&lt;=BY$6),+$U117,0)</f>
        <v>0</v>
      </c>
      <c r="BZ117" s="87" t="n">
        <f aca="false">IF(AND($V117&gt;BY$6,$V117&lt;=BZ$6),+$U117,0)</f>
        <v>0</v>
      </c>
      <c r="CA117" s="87" t="n">
        <f aca="false">IF(AND($V117&gt;BZ$6,$V117&lt;=CA$6),+$U117,0)</f>
        <v>0</v>
      </c>
      <c r="CB117" s="87" t="n">
        <f aca="false">IF(AND($V117&gt;CA$6,$V117&lt;=CB$6),+$U117,0)</f>
        <v>0</v>
      </c>
      <c r="CC117" s="87" t="n">
        <f aca="false">IF(AND($V117&gt;CB$6,$V117&lt;=CC$6),+$U117,0)</f>
        <v>0</v>
      </c>
      <c r="CD117" s="87" t="n">
        <f aca="false">IF(AND($V117&gt;CC$6,$V117&lt;=CD$6),+$U117,0)</f>
        <v>0</v>
      </c>
      <c r="CE117" s="87" t="n">
        <f aca="false">IF(AND($V117&gt;CD$6,$V117&lt;=CE$6),+$U117,0)</f>
        <v>0</v>
      </c>
      <c r="CF117" s="87" t="n">
        <f aca="false">IF(AND($V117&gt;CE$6,$V117&lt;=CF$6),+$U117,0)</f>
        <v>0</v>
      </c>
      <c r="CG117" s="87" t="n">
        <f aca="false">IF(AND($V117&gt;CF$6,$V117&lt;=CG$6),+$U117,0)</f>
        <v>0</v>
      </c>
      <c r="CH117" s="87" t="n">
        <f aca="false">IF(AND($V117&gt;CG$6,$V117&lt;=CH$6),+$U117,0)</f>
        <v>0</v>
      </c>
      <c r="CI117" s="87" t="n">
        <f aca="false">IF(AND($V117&gt;CH$6,$V117&lt;=CI$6),+$U117,0)</f>
        <v>0</v>
      </c>
      <c r="CJ117" s="87" t="n">
        <f aca="false">IF(AND($V117&gt;CI$6,$V117&lt;=CJ$6),+$U117,0)</f>
        <v>0</v>
      </c>
      <c r="CK117" s="87" t="n">
        <f aca="false">IF(AND($V117&gt;CJ$6,$V117&lt;=CK$6),+$U117,0)</f>
        <v>0</v>
      </c>
      <c r="CL117" s="87" t="n">
        <f aca="false">IF(AND($V117&gt;CK$6,$V117&lt;=CL$6),+$U117,0)</f>
        <v>0</v>
      </c>
      <c r="CM117" s="87" t="n">
        <f aca="false">IF(AND($V117&gt;CL$6,$V117&lt;=CM$6),+$U117,0)</f>
        <v>0</v>
      </c>
      <c r="CN117" s="87" t="n">
        <f aca="false">IF(AND($V117&gt;CM$6,$V117&lt;=CN$6),+$U117,0)</f>
        <v>0</v>
      </c>
      <c r="CO117" s="87" t="n">
        <f aca="false">IF(AND($V117&gt;CN$6,$V117&lt;=CO$6),+$U117,0)</f>
        <v>0</v>
      </c>
      <c r="CP117" s="87" t="n">
        <f aca="false">IF(AND($V117&gt;CO$6,$V117&lt;=CP$6),+$U117,0)</f>
        <v>0</v>
      </c>
      <c r="CQ117" s="87" t="n">
        <f aca="false">IF(AND($V117&gt;CP$6,$V117&lt;=CQ$6),+$U117,0)</f>
        <v>0</v>
      </c>
      <c r="CR117" s="87" t="n">
        <f aca="false">IF(AND($V117&gt;CQ$6,$V117&lt;=CR$6),+$U117,0)</f>
        <v>0</v>
      </c>
      <c r="CS117" s="87" t="n">
        <f aca="false">IF(AND($V117&gt;CR$6,$V117&lt;=CS$6),+$U117,0)</f>
        <v>0</v>
      </c>
      <c r="CT117" s="87" t="n">
        <f aca="false">IF(AND($V117&gt;CS$6,$V117&lt;=CT$6),+$U117,0)</f>
        <v>0</v>
      </c>
      <c r="CU117" s="87" t="n">
        <f aca="false">IF(AND($V117&gt;CT$6,$V117&lt;=CU$6),+$U117,0)</f>
        <v>0</v>
      </c>
      <c r="CV117" s="87" t="n">
        <f aca="false">IF(AND($V117&gt;CU$6,$V117&lt;=CV$6),+$U117,0)</f>
        <v>0</v>
      </c>
      <c r="CW117" s="87" t="n">
        <f aca="false">IF(AND($V117&gt;CV$6,$V117&lt;=CW$6),+$U117,0)</f>
        <v>0</v>
      </c>
      <c r="CX117" s="87" t="n">
        <f aca="false">IF(AND($V117&gt;CW$6,$V117&lt;=CX$6),+$U117,0)</f>
        <v>0</v>
      </c>
      <c r="CY117" s="87" t="n">
        <f aca="false">IF(AND($V117&gt;CX$6,$V117&lt;=CY$6),+$U117,0)</f>
        <v>0</v>
      </c>
      <c r="CZ117" s="87" t="n">
        <f aca="false">IF(AND($V117&gt;CY$6,$V117&lt;=CZ$6),+$U117,0)</f>
        <v>0</v>
      </c>
      <c r="DA117" s="87" t="n">
        <f aca="false">IF(AND($V117&gt;CZ$6,$V117&lt;=DA$6),+$U117,0)</f>
        <v>0</v>
      </c>
      <c r="DB117" s="87" t="n">
        <f aca="false">IF(AND($V117&gt;DA$6,$V117&lt;=DB$6),+$U117,0)</f>
        <v>0</v>
      </c>
      <c r="DC117" s="87" t="n">
        <f aca="false">IF(AND($V117&gt;DB$6,$V117&lt;=DC$6),+$U117,0)</f>
        <v>0</v>
      </c>
      <c r="DD117" s="87" t="n">
        <f aca="false">IF(AND($V117&gt;DC$6,$V117&lt;=DD$6),+$U117,0)</f>
        <v>0</v>
      </c>
      <c r="DE117" s="87" t="n">
        <f aca="false">IF(AND($V117&gt;DD$6,$V117&lt;=DE$6),+$U117,0)</f>
        <v>0</v>
      </c>
      <c r="DF117" s="87" t="n">
        <f aca="false">IF(AND($V117&gt;DE$6,$V117&lt;=DF$6),+$U117,0)</f>
        <v>0</v>
      </c>
      <c r="DG117" s="87" t="n">
        <f aca="false">IF(AND($V117&gt;DF$6,$V117&lt;=DG$6),+$U117,0)</f>
        <v>0</v>
      </c>
      <c r="DH117" s="87" t="n">
        <f aca="false">IF(AND($V117&gt;DG$6,$V117&lt;=DH$6),+$U117,0)</f>
        <v>0</v>
      </c>
      <c r="DI117" s="87" t="n">
        <f aca="false">IF(AND($V117&gt;DH$6,$V117&lt;=DI$6),+$U117,0)</f>
        <v>0</v>
      </c>
      <c r="DJ117" s="87" t="n">
        <f aca="false">IF(AND($V117&gt;DI$6,$V117&lt;=DJ$6),+$U117,0)</f>
        <v>0</v>
      </c>
      <c r="DK117" s="87" t="n">
        <f aca="false">IF(AND($V117&gt;DJ$6,$V117&lt;=DK$6),+$U117,0)</f>
        <v>0</v>
      </c>
      <c r="DL117" s="87" t="n">
        <f aca="false">IF(AND($V117&gt;DK$6,$V117&lt;=DL$6),+$U117,0)</f>
        <v>0</v>
      </c>
      <c r="DM117" s="87" t="n">
        <f aca="false">IF(AND($V117&gt;DL$6,$V117&lt;=DM$6),+$U117,0)</f>
        <v>0</v>
      </c>
      <c r="DN117" s="87" t="n">
        <f aca="false">IF(AND($V117&gt;DM$6,$V117&lt;=DN$6),+$U117,0)</f>
        <v>0</v>
      </c>
      <c r="DO117" s="87" t="n">
        <f aca="false">IF(AND($V117&gt;DN$6,$V117&lt;=DO$6),+$U117,0)</f>
        <v>0</v>
      </c>
      <c r="DP117" s="87" t="n">
        <f aca="false">IF(AND($V117&gt;DO$6,$V117&lt;=DP$6),+$U117,0)</f>
        <v>0</v>
      </c>
      <c r="DQ117" s="87" t="n">
        <f aca="false">IF(AND($V117&gt;DP$6,$V117&lt;=DQ$6),+$U117,0)</f>
        <v>0</v>
      </c>
      <c r="DR117" s="87" t="n">
        <f aca="false">IF(AND($V117&gt;DQ$6,$V117&lt;=DR$6),+$U117,0)</f>
        <v>0</v>
      </c>
      <c r="DS117" s="87" t="n">
        <f aca="false">IF(AND($V117&gt;DR$6,$V117&lt;=DS$6),+$U117,0)</f>
        <v>0</v>
      </c>
      <c r="DT117" s="87" t="n">
        <f aca="false">IF(AND($V117&gt;DS$6,$V117&lt;=DT$6),+$U117,0)</f>
        <v>0</v>
      </c>
      <c r="DU117" s="87" t="n">
        <f aca="false">IF(AND($V117&gt;DT$6,$V117&lt;=DU$6),+$U117,0)</f>
        <v>0</v>
      </c>
      <c r="DV117" s="87" t="n">
        <f aca="false">IF(AND($V117&gt;DU$6,$V117&lt;=DV$6),+$U117,0)</f>
        <v>0</v>
      </c>
      <c r="DW117" s="87" t="n">
        <f aca="false">IF(AND($V117&gt;DV$6,$V117&lt;=DW$6),+$U117,0)</f>
        <v>0</v>
      </c>
      <c r="DX117" s="87" t="n">
        <f aca="false">IF(AND($V117&gt;DW$6,$V117&lt;=DX$6),+$U117,0)</f>
        <v>0</v>
      </c>
      <c r="DY117" s="87" t="n">
        <f aca="false">IF(AND($V117&gt;DX$6,$V117&lt;=DY$6),+$U117,0)</f>
        <v>0</v>
      </c>
      <c r="DZ117" s="87" t="n">
        <f aca="false">IF(AND($V117&gt;DY$6,$V117&lt;=DZ$6),+$U117,0)</f>
        <v>0</v>
      </c>
      <c r="EA117" s="87" t="n">
        <f aca="false">IF(AND($V117&gt;DZ$6,$V117&lt;=EA$6),+$U117,0)</f>
        <v>0</v>
      </c>
      <c r="EB117" s="87" t="n">
        <f aca="false">IF(AND($V117&gt;EA$6,$V117&lt;=EB$6),+$U117,0)</f>
        <v>0</v>
      </c>
      <c r="EC117" s="87" t="n">
        <f aca="false">IF(AND($V117&gt;EB$6,$V117&lt;=EC$6),+$U117,0)</f>
        <v>0</v>
      </c>
      <c r="ED117" s="87" t="n">
        <f aca="false">IF(AND($V117&gt;EC$6,$V117&lt;=ED$6),+$U117,0)</f>
        <v>0</v>
      </c>
      <c r="EE117" s="87" t="n">
        <f aca="false">IF(AND($V117&gt;ED$6,$V117&lt;=EE$6),+$U117,0)</f>
        <v>0</v>
      </c>
      <c r="EF117" s="87" t="n">
        <f aca="false">IF(AND($V117&gt;EE$6,$V117&lt;=EF$6),+$U117,0)</f>
        <v>0</v>
      </c>
      <c r="EG117" s="87" t="n">
        <f aca="false">IF(AND($V117&gt;EF$6,$V117&lt;=EG$6),+$U117,0)</f>
        <v>0</v>
      </c>
      <c r="EH117" s="87" t="n">
        <f aca="false">IF(AND($V117&gt;EG$6,$V117&lt;=EH$6),+$U117,0)</f>
        <v>0</v>
      </c>
      <c r="EI117" s="87" t="n">
        <f aca="false">IF(AND($V117&gt;EH$6,$V117&lt;=EI$6),+$U117,0)</f>
        <v>0</v>
      </c>
      <c r="EJ117" s="87" t="n">
        <f aca="false">IF(AND($V117&gt;EI$6,$V117&lt;=EJ$6),+$U117,0)</f>
        <v>0</v>
      </c>
      <c r="EK117" s="87" t="n">
        <f aca="false">IF(AND($V117&gt;EJ$6,$V117&lt;=EK$6),+$U117,0)</f>
        <v>0</v>
      </c>
      <c r="EL117" s="87" t="n">
        <f aca="false">IF(AND($V117&gt;EK$6,$V117&lt;=EL$6),+$U117,0)</f>
        <v>0</v>
      </c>
      <c r="EM117" s="87" t="n">
        <f aca="false">IF(AND($V117&gt;EL$6,$V117&lt;=EN$6),+$U117,0)</f>
        <v>0</v>
      </c>
      <c r="EO117" s="65" t="n">
        <f aca="false">SUM($AI117:$EN117)</f>
        <v>0</v>
      </c>
      <c r="EP117" s="65" t="n">
        <f aca="false">+EO117-U117</f>
        <v>-44.2833</v>
      </c>
    </row>
    <row r="118" customFormat="false" ht="12.75" hidden="false" customHeight="false" outlineLevel="0" collapsed="false">
      <c r="A118" s="205" t="n">
        <v>5</v>
      </c>
      <c r="B118" s="101" t="s">
        <v>444</v>
      </c>
      <c r="C118" s="97" t="s">
        <v>256</v>
      </c>
      <c r="D118" s="186" t="s">
        <v>280</v>
      </c>
      <c r="E118" s="37" t="s">
        <v>548</v>
      </c>
      <c r="F118" s="99" t="n">
        <v>37134</v>
      </c>
      <c r="G118" s="37"/>
      <c r="H118" s="37"/>
      <c r="I118" s="100" t="s">
        <v>145</v>
      </c>
      <c r="J118" s="37" t="s">
        <v>585</v>
      </c>
      <c r="L118" s="39" t="s">
        <v>551</v>
      </c>
      <c r="M118" s="39" t="s">
        <v>495</v>
      </c>
      <c r="O118" s="35"/>
      <c r="P118" s="127"/>
      <c r="Q118" s="127"/>
      <c r="R118" s="127"/>
      <c r="S118" s="218" t="n">
        <v>3.687502</v>
      </c>
      <c r="T118" s="127" t="s">
        <v>327</v>
      </c>
      <c r="U118" s="55" t="n">
        <f aca="false">IF($T118="USD",+$S118,VLOOKUP($T118,$T$1:$U$5,2)*$S118)</f>
        <v>3.3604205726</v>
      </c>
      <c r="V118" s="102" t="n">
        <v>37422</v>
      </c>
      <c r="Z118" s="164" t="n">
        <v>33770</v>
      </c>
      <c r="AA118" s="219" t="e">
        <f aca="false">SUM(#REF!)</f>
        <v>#REF!</v>
      </c>
      <c r="AB118" s="174"/>
      <c r="AC118" s="174" t="n">
        <v>0</v>
      </c>
      <c r="AD118" s="211" t="e">
        <f aca="false">+AC118+AB118*#REF!+AA118*#REF!</f>
        <v>#REF!</v>
      </c>
      <c r="AE118" s="211"/>
      <c r="AI118" s="87" t="n">
        <f aca="false">IF($V118&gt;AH$6,IF($V118&lt;=AI$6,$U118,0),0)</f>
        <v>0</v>
      </c>
      <c r="AJ118" s="87" t="n">
        <f aca="false">IF(AND($V118&gt;AI$6,$V118&lt;=AJ$6),+$U118,0)</f>
        <v>0</v>
      </c>
      <c r="AK118" s="87" t="n">
        <f aca="false">IF(AND($V118&gt;AJ$6,$V118&lt;=AK$6),+$U118,0)</f>
        <v>3.3604205726</v>
      </c>
      <c r="AL118" s="87" t="n">
        <f aca="false">IF(AND($V118&gt;AK$6,$V118&lt;=AL$6),+$U118,0)</f>
        <v>0</v>
      </c>
      <c r="AM118" s="87" t="n">
        <f aca="false">IF(AND($V118&gt;AL$6,$V118&lt;=AM$6),+$U118,0)</f>
        <v>0</v>
      </c>
      <c r="AN118" s="87" t="n">
        <f aca="false">IF(AND($V118&gt;AM$6,$V118&lt;=AN$6),+$U118,0)</f>
        <v>0</v>
      </c>
      <c r="AO118" s="87" t="n">
        <f aca="false">IF(AND($V118&gt;AN$6,$V118&lt;=AO$6),+$U118,0)</f>
        <v>0</v>
      </c>
      <c r="AP118" s="87" t="n">
        <f aca="false">IF(AND($V118&gt;AO$6,$V118&lt;=AP$6),+$U118,0)</f>
        <v>0</v>
      </c>
      <c r="AQ118" s="87" t="n">
        <f aca="false">IF(AND($V118&gt;AP$6,$V118&lt;=AQ$6),+$U118,0)</f>
        <v>0</v>
      </c>
      <c r="AR118" s="87" t="n">
        <f aca="false">IF(AND($V118&gt;AQ$6,$V118&lt;=AR$6),+$U118,0)</f>
        <v>0</v>
      </c>
      <c r="AS118" s="87" t="n">
        <f aca="false">IF(AND($V118&gt;AR$6,$V118&lt;=AS$6),+$U118,0)</f>
        <v>0</v>
      </c>
      <c r="AT118" s="87" t="n">
        <f aca="false">IF(AND($V118&gt;AS$6,$V118&lt;=AT$6),+$U118,0)</f>
        <v>0</v>
      </c>
      <c r="AU118" s="87" t="n">
        <f aca="false">IF(AND($V118&gt;AT$6,$V118&lt;=AU$6),+$U118,0)</f>
        <v>0</v>
      </c>
      <c r="AV118" s="87" t="n">
        <f aca="false">IF(AND($V118&gt;AU$6,$V118&lt;=AV$6),+$U118,0)</f>
        <v>0</v>
      </c>
      <c r="AW118" s="87" t="n">
        <f aca="false">IF(AND($V118&gt;AV$6,$V118&lt;=AW$6),+$U118,0)</f>
        <v>0</v>
      </c>
      <c r="AX118" s="87" t="n">
        <f aca="false">IF(AND($V118&gt;AW$6,$V118&lt;=AX$6),+$U118,0)</f>
        <v>0</v>
      </c>
      <c r="AY118" s="87" t="n">
        <f aca="false">IF(AND($V118&gt;AX$6,$V118&lt;=AY$6),+$U118,0)</f>
        <v>0</v>
      </c>
      <c r="AZ118" s="87" t="n">
        <f aca="false">IF(AND($V118&gt;AY$6,$V118&lt;=AZ$6),+$U118,0)</f>
        <v>0</v>
      </c>
      <c r="BA118" s="87" t="n">
        <f aca="false">IF(AND($V118&gt;AZ$6,$V118&lt;=BA$6),+$U118,0)</f>
        <v>0</v>
      </c>
      <c r="BB118" s="87" t="n">
        <f aca="false">IF(AND($V118&gt;BA$6,$V118&lt;=BB$6),+$U118,0)</f>
        <v>0</v>
      </c>
      <c r="BC118" s="87" t="n">
        <f aca="false">IF(AND($V118&gt;BB$6,$V118&lt;=BC$6),+$U118,0)</f>
        <v>0</v>
      </c>
      <c r="BD118" s="87" t="n">
        <f aca="false">IF(AND($V118&gt;BC$6,$V118&lt;=BD$6),+$U118,0)</f>
        <v>0</v>
      </c>
      <c r="BE118" s="87" t="n">
        <f aca="false">IF(AND($V118&gt;BD$6,$V118&lt;=BE$6),+$U118,0)</f>
        <v>0</v>
      </c>
      <c r="BF118" s="87" t="n">
        <f aca="false">IF(AND($V118&gt;BE$6,$V118&lt;=BF$6),+$U118,0)</f>
        <v>0</v>
      </c>
      <c r="BG118" s="87" t="n">
        <f aca="false">IF(AND($V118&gt;BF$6,$V118&lt;=BG$6),+$U118,0)</f>
        <v>0</v>
      </c>
      <c r="BH118" s="87" t="n">
        <f aca="false">IF(AND($V118&gt;BG$6,$V118&lt;=BH$6),+$U118,0)</f>
        <v>0</v>
      </c>
      <c r="BI118" s="87" t="n">
        <f aca="false">IF(AND($V118&gt;BH$6,$V118&lt;=BI$6),+$U118,0)</f>
        <v>0</v>
      </c>
      <c r="BJ118" s="87" t="n">
        <f aca="false">IF(AND($V118&gt;BI$6,$V118&lt;=BJ$6),+$U118,0)</f>
        <v>0</v>
      </c>
      <c r="BK118" s="87" t="n">
        <f aca="false">IF(AND($V118&gt;BJ$6,$V118&lt;=BK$6),+$U118,0)</f>
        <v>0</v>
      </c>
      <c r="BL118" s="87" t="n">
        <f aca="false">IF(AND($V118&gt;BK$6,$V118&lt;=BL$6),+$U118,0)</f>
        <v>0</v>
      </c>
      <c r="BM118" s="87" t="n">
        <f aca="false">IF(AND($V118&gt;BL$6,$V118&lt;=BM$6),+$U118,0)</f>
        <v>0</v>
      </c>
      <c r="BN118" s="87" t="n">
        <f aca="false">IF(AND($V118&gt;BM$6,$V118&lt;=BN$6),+$U118,0)</f>
        <v>0</v>
      </c>
      <c r="BO118" s="87" t="n">
        <f aca="false">IF(AND($V118&gt;BN$6,$V118&lt;=BO$6),+$U118,0)</f>
        <v>0</v>
      </c>
      <c r="BP118" s="87" t="n">
        <f aca="false">IF(AND($V118&gt;BO$6,$V118&lt;=BP$6),+$U118,0)</f>
        <v>0</v>
      </c>
      <c r="BQ118" s="87" t="n">
        <f aca="false">IF(AND($V118&gt;BP$6,$V118&lt;=BQ$6),+$U118,0)</f>
        <v>0</v>
      </c>
      <c r="BR118" s="87" t="n">
        <f aca="false">IF(AND($V118&gt;BQ$6,$V118&lt;=BR$6),+$U118,0)</f>
        <v>0</v>
      </c>
      <c r="BS118" s="87" t="n">
        <f aca="false">IF(AND($V118&gt;BR$6,$V118&lt;=BS$6),+$U118,0)</f>
        <v>0</v>
      </c>
      <c r="BT118" s="87" t="n">
        <f aca="false">IF(AND($V118&gt;BS$6,$V118&lt;=BT$6),+$U118,0)</f>
        <v>0</v>
      </c>
      <c r="BU118" s="87" t="n">
        <f aca="false">IF(AND($V118&gt;BT$6,$V118&lt;=BU$6),+$U118,0)</f>
        <v>0</v>
      </c>
      <c r="BV118" s="87" t="n">
        <f aca="false">IF(AND($V118&gt;BU$6,$V118&lt;=BV$6),+$U118,0)</f>
        <v>0</v>
      </c>
      <c r="BW118" s="87" t="n">
        <f aca="false">IF(AND($V118&gt;BV$6,$V118&lt;=BW$6),+$U118,0)</f>
        <v>0</v>
      </c>
      <c r="BX118" s="87" t="n">
        <f aca="false">IF(AND($V118&gt;BW$6,$V118&lt;=BX$6),+$U118,0)</f>
        <v>0</v>
      </c>
      <c r="BY118" s="87" t="n">
        <f aca="false">IF(AND($V118&gt;BX$6,$V118&lt;=BY$6),+$U118,0)</f>
        <v>0</v>
      </c>
      <c r="BZ118" s="87" t="n">
        <f aca="false">IF(AND($V118&gt;BY$6,$V118&lt;=BZ$6),+$U118,0)</f>
        <v>0</v>
      </c>
      <c r="CA118" s="87" t="n">
        <f aca="false">IF(AND($V118&gt;BZ$6,$V118&lt;=CA$6),+$U118,0)</f>
        <v>0</v>
      </c>
      <c r="CB118" s="87" t="n">
        <f aca="false">IF(AND($V118&gt;CA$6,$V118&lt;=CB$6),+$U118,0)</f>
        <v>0</v>
      </c>
      <c r="CC118" s="87" t="n">
        <f aca="false">IF(AND($V118&gt;CB$6,$V118&lt;=CC$6),+$U118,0)</f>
        <v>0</v>
      </c>
      <c r="CD118" s="87" t="n">
        <f aca="false">IF(AND($V118&gt;CC$6,$V118&lt;=CD$6),+$U118,0)</f>
        <v>0</v>
      </c>
      <c r="CE118" s="87" t="n">
        <f aca="false">IF(AND($V118&gt;CD$6,$V118&lt;=CE$6),+$U118,0)</f>
        <v>0</v>
      </c>
      <c r="CF118" s="87" t="n">
        <f aca="false">IF(AND($V118&gt;CE$6,$V118&lt;=CF$6),+$U118,0)</f>
        <v>0</v>
      </c>
      <c r="CG118" s="87" t="n">
        <f aca="false">IF(AND($V118&gt;CF$6,$V118&lt;=CG$6),+$U118,0)</f>
        <v>0</v>
      </c>
      <c r="CH118" s="87" t="n">
        <f aca="false">IF(AND($V118&gt;CG$6,$V118&lt;=CH$6),+$U118,0)</f>
        <v>0</v>
      </c>
      <c r="CI118" s="87" t="n">
        <f aca="false">IF(AND($V118&gt;CH$6,$V118&lt;=CI$6),+$U118,0)</f>
        <v>0</v>
      </c>
      <c r="CJ118" s="87" t="n">
        <f aca="false">IF(AND($V118&gt;CI$6,$V118&lt;=CJ$6),+$U118,0)</f>
        <v>0</v>
      </c>
      <c r="CK118" s="87" t="n">
        <f aca="false">IF(AND($V118&gt;CJ$6,$V118&lt;=CK$6),+$U118,0)</f>
        <v>0</v>
      </c>
      <c r="CL118" s="87" t="n">
        <f aca="false">IF(AND($V118&gt;CK$6,$V118&lt;=CL$6),+$U118,0)</f>
        <v>0</v>
      </c>
      <c r="CM118" s="87" t="n">
        <f aca="false">IF(AND($V118&gt;CL$6,$V118&lt;=CM$6),+$U118,0)</f>
        <v>0</v>
      </c>
      <c r="CN118" s="87" t="n">
        <f aca="false">IF(AND($V118&gt;CM$6,$V118&lt;=CN$6),+$U118,0)</f>
        <v>0</v>
      </c>
      <c r="CO118" s="87" t="n">
        <f aca="false">IF(AND($V118&gt;CN$6,$V118&lt;=CO$6),+$U118,0)</f>
        <v>0</v>
      </c>
      <c r="CP118" s="87" t="n">
        <f aca="false">IF(AND($V118&gt;CO$6,$V118&lt;=CP$6),+$U118,0)</f>
        <v>0</v>
      </c>
      <c r="CQ118" s="87" t="n">
        <f aca="false">IF(AND($V118&gt;CP$6,$V118&lt;=CQ$6),+$U118,0)</f>
        <v>0</v>
      </c>
      <c r="CR118" s="87" t="n">
        <f aca="false">IF(AND($V118&gt;CQ$6,$V118&lt;=CR$6),+$U118,0)</f>
        <v>0</v>
      </c>
      <c r="CS118" s="87" t="n">
        <f aca="false">IF(AND($V118&gt;CR$6,$V118&lt;=CS$6),+$U118,0)</f>
        <v>0</v>
      </c>
      <c r="CT118" s="87" t="n">
        <f aca="false">IF(AND($V118&gt;CS$6,$V118&lt;=CT$6),+$U118,0)</f>
        <v>0</v>
      </c>
      <c r="CU118" s="87" t="n">
        <f aca="false">IF(AND($V118&gt;CT$6,$V118&lt;=CU$6),+$U118,0)</f>
        <v>0</v>
      </c>
      <c r="CV118" s="87" t="n">
        <f aca="false">IF(AND($V118&gt;CU$6,$V118&lt;=CV$6),+$U118,0)</f>
        <v>0</v>
      </c>
      <c r="CW118" s="87" t="n">
        <f aca="false">IF(AND($V118&gt;CV$6,$V118&lt;=CW$6),+$U118,0)</f>
        <v>0</v>
      </c>
      <c r="CX118" s="87" t="n">
        <f aca="false">IF(AND($V118&gt;CW$6,$V118&lt;=CX$6),+$U118,0)</f>
        <v>0</v>
      </c>
      <c r="CY118" s="87" t="n">
        <f aca="false">IF(AND($V118&gt;CX$6,$V118&lt;=CY$6),+$U118,0)</f>
        <v>0</v>
      </c>
      <c r="CZ118" s="87" t="n">
        <f aca="false">IF(AND($V118&gt;CY$6,$V118&lt;=CZ$6),+$U118,0)</f>
        <v>0</v>
      </c>
      <c r="DA118" s="87" t="n">
        <f aca="false">IF(AND($V118&gt;CZ$6,$V118&lt;=DA$6),+$U118,0)</f>
        <v>0</v>
      </c>
      <c r="DB118" s="87" t="n">
        <f aca="false">IF(AND($V118&gt;DA$6,$V118&lt;=DB$6),+$U118,0)</f>
        <v>0</v>
      </c>
      <c r="DC118" s="87" t="n">
        <f aca="false">IF(AND($V118&gt;DB$6,$V118&lt;=DC$6),+$U118,0)</f>
        <v>0</v>
      </c>
      <c r="DD118" s="87" t="n">
        <f aca="false">IF(AND($V118&gt;DC$6,$V118&lt;=DD$6),+$U118,0)</f>
        <v>0</v>
      </c>
      <c r="DE118" s="87" t="n">
        <f aca="false">IF(AND($V118&gt;DD$6,$V118&lt;=DE$6),+$U118,0)</f>
        <v>0</v>
      </c>
      <c r="DF118" s="87" t="n">
        <f aca="false">IF(AND($V118&gt;DE$6,$V118&lt;=DF$6),+$U118,0)</f>
        <v>0</v>
      </c>
      <c r="DG118" s="87" t="n">
        <f aca="false">IF(AND($V118&gt;DF$6,$V118&lt;=DG$6),+$U118,0)</f>
        <v>0</v>
      </c>
      <c r="DH118" s="87" t="n">
        <f aca="false">IF(AND($V118&gt;DG$6,$V118&lt;=DH$6),+$U118,0)</f>
        <v>0</v>
      </c>
      <c r="DI118" s="87" t="n">
        <f aca="false">IF(AND($V118&gt;DH$6,$V118&lt;=DI$6),+$U118,0)</f>
        <v>0</v>
      </c>
      <c r="DJ118" s="87" t="n">
        <f aca="false">IF(AND($V118&gt;DI$6,$V118&lt;=DJ$6),+$U118,0)</f>
        <v>0</v>
      </c>
      <c r="DK118" s="87" t="n">
        <f aca="false">IF(AND($V118&gt;DJ$6,$V118&lt;=DK$6),+$U118,0)</f>
        <v>0</v>
      </c>
      <c r="DL118" s="87" t="n">
        <f aca="false">IF(AND($V118&gt;DK$6,$V118&lt;=DL$6),+$U118,0)</f>
        <v>0</v>
      </c>
      <c r="DM118" s="87" t="n">
        <f aca="false">IF(AND($V118&gt;DL$6,$V118&lt;=DM$6),+$U118,0)</f>
        <v>0</v>
      </c>
      <c r="DN118" s="87" t="n">
        <f aca="false">IF(AND($V118&gt;DM$6,$V118&lt;=DN$6),+$U118,0)</f>
        <v>0</v>
      </c>
      <c r="DO118" s="87" t="n">
        <f aca="false">IF(AND($V118&gt;DN$6,$V118&lt;=DO$6),+$U118,0)</f>
        <v>0</v>
      </c>
      <c r="DP118" s="87" t="n">
        <f aca="false">IF(AND($V118&gt;DO$6,$V118&lt;=DP$6),+$U118,0)</f>
        <v>0</v>
      </c>
      <c r="DQ118" s="87" t="n">
        <f aca="false">IF(AND($V118&gt;DP$6,$V118&lt;=DQ$6),+$U118,0)</f>
        <v>0</v>
      </c>
      <c r="DR118" s="87" t="n">
        <f aca="false">IF(AND($V118&gt;DQ$6,$V118&lt;=DR$6),+$U118,0)</f>
        <v>0</v>
      </c>
      <c r="DS118" s="87" t="n">
        <f aca="false">IF(AND($V118&gt;DR$6,$V118&lt;=DS$6),+$U118,0)</f>
        <v>0</v>
      </c>
      <c r="DT118" s="87" t="n">
        <f aca="false">IF(AND($V118&gt;DS$6,$V118&lt;=DT$6),+$U118,0)</f>
        <v>0</v>
      </c>
      <c r="DU118" s="87" t="n">
        <f aca="false">IF(AND($V118&gt;DT$6,$V118&lt;=DU$6),+$U118,0)</f>
        <v>0</v>
      </c>
      <c r="DV118" s="87" t="n">
        <f aca="false">IF(AND($V118&gt;DU$6,$V118&lt;=DV$6),+$U118,0)</f>
        <v>0</v>
      </c>
      <c r="DW118" s="87" t="n">
        <f aca="false">IF(AND($V118&gt;DV$6,$V118&lt;=DW$6),+$U118,0)</f>
        <v>0</v>
      </c>
      <c r="DX118" s="87" t="n">
        <f aca="false">IF(AND($V118&gt;DW$6,$V118&lt;=DX$6),+$U118,0)</f>
        <v>0</v>
      </c>
      <c r="DY118" s="87" t="n">
        <f aca="false">IF(AND($V118&gt;DX$6,$V118&lt;=DY$6),+$U118,0)</f>
        <v>0</v>
      </c>
      <c r="DZ118" s="87" t="n">
        <f aca="false">IF(AND($V118&gt;DY$6,$V118&lt;=DZ$6),+$U118,0)</f>
        <v>0</v>
      </c>
      <c r="EA118" s="87" t="n">
        <f aca="false">IF(AND($V118&gt;DZ$6,$V118&lt;=EA$6),+$U118,0)</f>
        <v>0</v>
      </c>
      <c r="EB118" s="87" t="n">
        <f aca="false">IF(AND($V118&gt;EA$6,$V118&lt;=EB$6),+$U118,0)</f>
        <v>0</v>
      </c>
      <c r="EC118" s="87" t="n">
        <f aca="false">IF(AND($V118&gt;EB$6,$V118&lt;=EC$6),+$U118,0)</f>
        <v>0</v>
      </c>
      <c r="ED118" s="87" t="n">
        <f aca="false">IF(AND($V118&gt;EC$6,$V118&lt;=ED$6),+$U118,0)</f>
        <v>0</v>
      </c>
      <c r="EE118" s="87" t="n">
        <f aca="false">IF(AND($V118&gt;ED$6,$V118&lt;=EE$6),+$U118,0)</f>
        <v>0</v>
      </c>
      <c r="EF118" s="87" t="n">
        <f aca="false">IF(AND($V118&gt;EE$6,$V118&lt;=EF$6),+$U118,0)</f>
        <v>0</v>
      </c>
      <c r="EG118" s="87" t="n">
        <f aca="false">IF(AND($V118&gt;EF$6,$V118&lt;=EG$6),+$U118,0)</f>
        <v>0</v>
      </c>
      <c r="EH118" s="87" t="n">
        <f aca="false">IF(AND($V118&gt;EG$6,$V118&lt;=EH$6),+$U118,0)</f>
        <v>0</v>
      </c>
      <c r="EI118" s="87" t="n">
        <f aca="false">IF(AND($V118&gt;EH$6,$V118&lt;=EI$6),+$U118,0)</f>
        <v>0</v>
      </c>
      <c r="EJ118" s="87" t="n">
        <f aca="false">IF(AND($V118&gt;EI$6,$V118&lt;=EJ$6),+$U118,0)</f>
        <v>0</v>
      </c>
      <c r="EK118" s="87" t="n">
        <f aca="false">IF(AND($V118&gt;EJ$6,$V118&lt;=EK$6),+$U118,0)</f>
        <v>0</v>
      </c>
      <c r="EL118" s="87" t="n">
        <f aca="false">IF(AND($V118&gt;EK$6,$V118&lt;=EL$6),+$U118,0)</f>
        <v>0</v>
      </c>
      <c r="EM118" s="87" t="n">
        <f aca="false">IF(AND($V118&gt;EL$6,$V118&lt;=EN$6),+$U118,0)</f>
        <v>0</v>
      </c>
      <c r="EO118" s="65" t="n">
        <f aca="false">SUM($AI118:$EN118)</f>
        <v>3.3604205726</v>
      </c>
      <c r="EP118" s="65" t="n">
        <f aca="false">+EO118-U118</f>
        <v>0</v>
      </c>
    </row>
    <row r="119" customFormat="false" ht="12.75" hidden="false" customHeight="false" outlineLevel="0" collapsed="false">
      <c r="A119" s="205" t="n">
        <v>5</v>
      </c>
      <c r="B119" s="101" t="s">
        <v>444</v>
      </c>
      <c r="C119" s="97" t="s">
        <v>256</v>
      </c>
      <c r="D119" s="186" t="s">
        <v>280</v>
      </c>
      <c r="E119" s="37" t="s">
        <v>548</v>
      </c>
      <c r="F119" s="99" t="n">
        <v>37134</v>
      </c>
      <c r="G119" s="37"/>
      <c r="H119" s="37"/>
      <c r="I119" s="100" t="s">
        <v>145</v>
      </c>
      <c r="J119" s="37" t="s">
        <v>586</v>
      </c>
      <c r="L119" s="39" t="s">
        <v>551</v>
      </c>
      <c r="M119" s="39" t="s">
        <v>495</v>
      </c>
      <c r="O119" s="35"/>
      <c r="P119" s="127"/>
      <c r="Q119" s="127"/>
      <c r="R119" s="127"/>
      <c r="S119" s="218" t="n">
        <v>78.4</v>
      </c>
      <c r="T119" s="127" t="s">
        <v>323</v>
      </c>
      <c r="U119" s="55" t="n">
        <f aca="false">IF($T119="USD",+$S119,VLOOKUP($T119,$T$1:$U$5,2)*$S119)</f>
        <v>115.727024</v>
      </c>
      <c r="V119" s="102" t="n">
        <v>38693</v>
      </c>
      <c r="Z119" s="164" t="n">
        <v>36509</v>
      </c>
      <c r="AA119" s="219" t="e">
        <f aca="false">SUM(#REF!)</f>
        <v>#REF!</v>
      </c>
      <c r="AB119" s="174"/>
      <c r="AC119" s="174" t="n">
        <v>0</v>
      </c>
      <c r="AD119" s="211" t="e">
        <f aca="false">+AC119+AB119*#REF!+AA119*#REF!</f>
        <v>#REF!</v>
      </c>
      <c r="AE119" s="211"/>
      <c r="AI119" s="87" t="n">
        <f aca="false">IF($V119&gt;AH$6,IF($V119&lt;=AI$6,$U119,0),0)</f>
        <v>0</v>
      </c>
      <c r="AJ119" s="87" t="n">
        <f aca="false">IF(AND($V119&gt;AI$6,$V119&lt;=AJ$6),+$U119,0)</f>
        <v>0</v>
      </c>
      <c r="AK119" s="87" t="n">
        <f aca="false">IF(AND($V119&gt;AJ$6,$V119&lt;=AK$6),+$U119,0)</f>
        <v>0</v>
      </c>
      <c r="AL119" s="87" t="n">
        <f aca="false">IF(AND($V119&gt;AK$6,$V119&lt;=AL$6),+$U119,0)</f>
        <v>0</v>
      </c>
      <c r="AM119" s="87" t="n">
        <f aca="false">IF(AND($V119&gt;AL$6,$V119&lt;=AM$6),+$U119,0)</f>
        <v>0</v>
      </c>
      <c r="AN119" s="87" t="n">
        <f aca="false">IF(AND($V119&gt;AM$6,$V119&lt;=AN$6),+$U119,0)</f>
        <v>0</v>
      </c>
      <c r="AO119" s="87" t="n">
        <f aca="false">IF(AND($V119&gt;AN$6,$V119&lt;=AO$6),+$U119,0)</f>
        <v>0</v>
      </c>
      <c r="AP119" s="87" t="n">
        <f aca="false">IF(AND($V119&gt;AO$6,$V119&lt;=AP$6),+$U119,0)</f>
        <v>0</v>
      </c>
      <c r="AQ119" s="87" t="n">
        <f aca="false">IF(AND($V119&gt;AP$6,$V119&lt;=AQ$6),+$U119,0)</f>
        <v>0</v>
      </c>
      <c r="AR119" s="87" t="n">
        <f aca="false">IF(AND($V119&gt;AQ$6,$V119&lt;=AR$6),+$U119,0)</f>
        <v>0</v>
      </c>
      <c r="AS119" s="87" t="n">
        <f aca="false">IF(AND($V119&gt;AR$6,$V119&lt;=AS$6),+$U119,0)</f>
        <v>0</v>
      </c>
      <c r="AT119" s="87" t="n">
        <f aca="false">IF(AND($V119&gt;AS$6,$V119&lt;=AT$6),+$U119,0)</f>
        <v>0</v>
      </c>
      <c r="AU119" s="87" t="n">
        <f aca="false">IF(AND($V119&gt;AT$6,$V119&lt;=AU$6),+$U119,0)</f>
        <v>0</v>
      </c>
      <c r="AV119" s="87" t="n">
        <f aca="false">IF(AND($V119&gt;AU$6,$V119&lt;=AV$6),+$U119,0)</f>
        <v>0</v>
      </c>
      <c r="AW119" s="87" t="n">
        <f aca="false">IF(AND($V119&gt;AV$6,$V119&lt;=AW$6),+$U119,0)</f>
        <v>0</v>
      </c>
      <c r="AX119" s="87" t="n">
        <f aca="false">IF(AND($V119&gt;AW$6,$V119&lt;=AX$6),+$U119,0)</f>
        <v>0</v>
      </c>
      <c r="AY119" s="87" t="n">
        <f aca="false">IF(AND($V119&gt;AX$6,$V119&lt;=AY$6),+$U119,0)</f>
        <v>115.727024</v>
      </c>
      <c r="AZ119" s="87" t="n">
        <f aca="false">IF(AND($V119&gt;AY$6,$V119&lt;=AZ$6),+$U119,0)</f>
        <v>0</v>
      </c>
      <c r="BA119" s="87" t="n">
        <f aca="false">IF(AND($V119&gt;AZ$6,$V119&lt;=BA$6),+$U119,0)</f>
        <v>0</v>
      </c>
      <c r="BB119" s="87" t="n">
        <f aca="false">IF(AND($V119&gt;BA$6,$V119&lt;=BB$6),+$U119,0)</f>
        <v>0</v>
      </c>
      <c r="BC119" s="87" t="n">
        <f aca="false">IF(AND($V119&gt;BB$6,$V119&lt;=BC$6),+$U119,0)</f>
        <v>0</v>
      </c>
      <c r="BD119" s="87" t="n">
        <f aca="false">IF(AND($V119&gt;BC$6,$V119&lt;=BD$6),+$U119,0)</f>
        <v>0</v>
      </c>
      <c r="BE119" s="87" t="n">
        <f aca="false">IF(AND($V119&gt;BD$6,$V119&lt;=BE$6),+$U119,0)</f>
        <v>0</v>
      </c>
      <c r="BF119" s="87" t="n">
        <f aca="false">IF(AND($V119&gt;BE$6,$V119&lt;=BF$6),+$U119,0)</f>
        <v>0</v>
      </c>
      <c r="BG119" s="87" t="n">
        <f aca="false">IF(AND($V119&gt;BF$6,$V119&lt;=BG$6),+$U119,0)</f>
        <v>0</v>
      </c>
      <c r="BH119" s="87" t="n">
        <f aca="false">IF(AND($V119&gt;BG$6,$V119&lt;=BH$6),+$U119,0)</f>
        <v>0</v>
      </c>
      <c r="BI119" s="87" t="n">
        <f aca="false">IF(AND($V119&gt;BH$6,$V119&lt;=BI$6),+$U119,0)</f>
        <v>0</v>
      </c>
      <c r="BJ119" s="87" t="n">
        <f aca="false">IF(AND($V119&gt;BI$6,$V119&lt;=BJ$6),+$U119,0)</f>
        <v>0</v>
      </c>
      <c r="BK119" s="87" t="n">
        <f aca="false">IF(AND($V119&gt;BJ$6,$V119&lt;=BK$6),+$U119,0)</f>
        <v>0</v>
      </c>
      <c r="BL119" s="87" t="n">
        <f aca="false">IF(AND($V119&gt;BK$6,$V119&lt;=BL$6),+$U119,0)</f>
        <v>0</v>
      </c>
      <c r="BM119" s="87" t="n">
        <f aca="false">IF(AND($V119&gt;BL$6,$V119&lt;=BM$6),+$U119,0)</f>
        <v>0</v>
      </c>
      <c r="BN119" s="87" t="n">
        <f aca="false">IF(AND($V119&gt;BM$6,$V119&lt;=BN$6),+$U119,0)</f>
        <v>0</v>
      </c>
      <c r="BO119" s="87" t="n">
        <f aca="false">IF(AND($V119&gt;BN$6,$V119&lt;=BO$6),+$U119,0)</f>
        <v>0</v>
      </c>
      <c r="BP119" s="87" t="n">
        <f aca="false">IF(AND($V119&gt;BO$6,$V119&lt;=BP$6),+$U119,0)</f>
        <v>0</v>
      </c>
      <c r="BQ119" s="87" t="n">
        <f aca="false">IF(AND($V119&gt;BP$6,$V119&lt;=BQ$6),+$U119,0)</f>
        <v>0</v>
      </c>
      <c r="BR119" s="87" t="n">
        <f aca="false">IF(AND($V119&gt;BQ$6,$V119&lt;=BR$6),+$U119,0)</f>
        <v>0</v>
      </c>
      <c r="BS119" s="87" t="n">
        <f aca="false">IF(AND($V119&gt;BR$6,$V119&lt;=BS$6),+$U119,0)</f>
        <v>0</v>
      </c>
      <c r="BT119" s="87" t="n">
        <f aca="false">IF(AND($V119&gt;BS$6,$V119&lt;=BT$6),+$U119,0)</f>
        <v>0</v>
      </c>
      <c r="BU119" s="87" t="n">
        <f aca="false">IF(AND($V119&gt;BT$6,$V119&lt;=BU$6),+$U119,0)</f>
        <v>0</v>
      </c>
      <c r="BV119" s="87" t="n">
        <f aca="false">IF(AND($V119&gt;BU$6,$V119&lt;=BV$6),+$U119,0)</f>
        <v>0</v>
      </c>
      <c r="BW119" s="87" t="n">
        <f aca="false">IF(AND($V119&gt;BV$6,$V119&lt;=BW$6),+$U119,0)</f>
        <v>0</v>
      </c>
      <c r="BX119" s="87" t="n">
        <f aca="false">IF(AND($V119&gt;BW$6,$V119&lt;=BX$6),+$U119,0)</f>
        <v>0</v>
      </c>
      <c r="BY119" s="87" t="n">
        <f aca="false">IF(AND($V119&gt;BX$6,$V119&lt;=BY$6),+$U119,0)</f>
        <v>0</v>
      </c>
      <c r="BZ119" s="87" t="n">
        <f aca="false">IF(AND($V119&gt;BY$6,$V119&lt;=BZ$6),+$U119,0)</f>
        <v>0</v>
      </c>
      <c r="CA119" s="87" t="n">
        <f aca="false">IF(AND($V119&gt;BZ$6,$V119&lt;=CA$6),+$U119,0)</f>
        <v>0</v>
      </c>
      <c r="CB119" s="87" t="n">
        <f aca="false">IF(AND($V119&gt;CA$6,$V119&lt;=CB$6),+$U119,0)</f>
        <v>0</v>
      </c>
      <c r="CC119" s="87" t="n">
        <f aca="false">IF(AND($V119&gt;CB$6,$V119&lt;=CC$6),+$U119,0)</f>
        <v>0</v>
      </c>
      <c r="CD119" s="87" t="n">
        <f aca="false">IF(AND($V119&gt;CC$6,$V119&lt;=CD$6),+$U119,0)</f>
        <v>0</v>
      </c>
      <c r="CE119" s="87" t="n">
        <f aca="false">IF(AND($V119&gt;CD$6,$V119&lt;=CE$6),+$U119,0)</f>
        <v>0</v>
      </c>
      <c r="CF119" s="87" t="n">
        <f aca="false">IF(AND($V119&gt;CE$6,$V119&lt;=CF$6),+$U119,0)</f>
        <v>0</v>
      </c>
      <c r="CG119" s="87" t="n">
        <f aca="false">IF(AND($V119&gt;CF$6,$V119&lt;=CG$6),+$U119,0)</f>
        <v>0</v>
      </c>
      <c r="CH119" s="87" t="n">
        <f aca="false">IF(AND($V119&gt;CG$6,$V119&lt;=CH$6),+$U119,0)</f>
        <v>0</v>
      </c>
      <c r="CI119" s="87" t="n">
        <f aca="false">IF(AND($V119&gt;CH$6,$V119&lt;=CI$6),+$U119,0)</f>
        <v>0</v>
      </c>
      <c r="CJ119" s="87" t="n">
        <f aca="false">IF(AND($V119&gt;CI$6,$V119&lt;=CJ$6),+$U119,0)</f>
        <v>0</v>
      </c>
      <c r="CK119" s="87" t="n">
        <f aca="false">IF(AND($V119&gt;CJ$6,$V119&lt;=CK$6),+$U119,0)</f>
        <v>0</v>
      </c>
      <c r="CL119" s="87" t="n">
        <f aca="false">IF(AND($V119&gt;CK$6,$V119&lt;=CL$6),+$U119,0)</f>
        <v>0</v>
      </c>
      <c r="CM119" s="87" t="n">
        <f aca="false">IF(AND($V119&gt;CL$6,$V119&lt;=CM$6),+$U119,0)</f>
        <v>0</v>
      </c>
      <c r="CN119" s="87" t="n">
        <f aca="false">IF(AND($V119&gt;CM$6,$V119&lt;=CN$6),+$U119,0)</f>
        <v>0</v>
      </c>
      <c r="CO119" s="87" t="n">
        <f aca="false">IF(AND($V119&gt;CN$6,$V119&lt;=CO$6),+$U119,0)</f>
        <v>0</v>
      </c>
      <c r="CP119" s="87" t="n">
        <f aca="false">IF(AND($V119&gt;CO$6,$V119&lt;=CP$6),+$U119,0)</f>
        <v>0</v>
      </c>
      <c r="CQ119" s="87" t="n">
        <f aca="false">IF(AND($V119&gt;CP$6,$V119&lt;=CQ$6),+$U119,0)</f>
        <v>0</v>
      </c>
      <c r="CR119" s="87" t="n">
        <f aca="false">IF(AND($V119&gt;CQ$6,$V119&lt;=CR$6),+$U119,0)</f>
        <v>0</v>
      </c>
      <c r="CS119" s="87" t="n">
        <f aca="false">IF(AND($V119&gt;CR$6,$V119&lt;=CS$6),+$U119,0)</f>
        <v>0</v>
      </c>
      <c r="CT119" s="87" t="n">
        <f aca="false">IF(AND($V119&gt;CS$6,$V119&lt;=CT$6),+$U119,0)</f>
        <v>0</v>
      </c>
      <c r="CU119" s="87" t="n">
        <f aca="false">IF(AND($V119&gt;CT$6,$V119&lt;=CU$6),+$U119,0)</f>
        <v>0</v>
      </c>
      <c r="CV119" s="87" t="n">
        <f aca="false">IF(AND($V119&gt;CU$6,$V119&lt;=CV$6),+$U119,0)</f>
        <v>0</v>
      </c>
      <c r="CW119" s="87" t="n">
        <f aca="false">IF(AND($V119&gt;CV$6,$V119&lt;=CW$6),+$U119,0)</f>
        <v>0</v>
      </c>
      <c r="CX119" s="87" t="n">
        <f aca="false">IF(AND($V119&gt;CW$6,$V119&lt;=CX$6),+$U119,0)</f>
        <v>0</v>
      </c>
      <c r="CY119" s="87" t="n">
        <f aca="false">IF(AND($V119&gt;CX$6,$V119&lt;=CY$6),+$U119,0)</f>
        <v>0</v>
      </c>
      <c r="CZ119" s="87" t="n">
        <f aca="false">IF(AND($V119&gt;CY$6,$V119&lt;=CZ$6),+$U119,0)</f>
        <v>0</v>
      </c>
      <c r="DA119" s="87" t="n">
        <f aca="false">IF(AND($V119&gt;CZ$6,$V119&lt;=DA$6),+$U119,0)</f>
        <v>0</v>
      </c>
      <c r="DB119" s="87" t="n">
        <f aca="false">IF(AND($V119&gt;DA$6,$V119&lt;=DB$6),+$U119,0)</f>
        <v>0</v>
      </c>
      <c r="DC119" s="87" t="n">
        <f aca="false">IF(AND($V119&gt;DB$6,$V119&lt;=DC$6),+$U119,0)</f>
        <v>0</v>
      </c>
      <c r="DD119" s="87" t="n">
        <f aca="false">IF(AND($V119&gt;DC$6,$V119&lt;=DD$6),+$U119,0)</f>
        <v>0</v>
      </c>
      <c r="DE119" s="87" t="n">
        <f aca="false">IF(AND($V119&gt;DD$6,$V119&lt;=DE$6),+$U119,0)</f>
        <v>0</v>
      </c>
      <c r="DF119" s="87" t="n">
        <f aca="false">IF(AND($V119&gt;DE$6,$V119&lt;=DF$6),+$U119,0)</f>
        <v>0</v>
      </c>
      <c r="DG119" s="87" t="n">
        <f aca="false">IF(AND($V119&gt;DF$6,$V119&lt;=DG$6),+$U119,0)</f>
        <v>0</v>
      </c>
      <c r="DH119" s="87" t="n">
        <f aca="false">IF(AND($V119&gt;DG$6,$V119&lt;=DH$6),+$U119,0)</f>
        <v>0</v>
      </c>
      <c r="DI119" s="87" t="n">
        <f aca="false">IF(AND($V119&gt;DH$6,$V119&lt;=DI$6),+$U119,0)</f>
        <v>0</v>
      </c>
      <c r="DJ119" s="87" t="n">
        <f aca="false">IF(AND($V119&gt;DI$6,$V119&lt;=DJ$6),+$U119,0)</f>
        <v>0</v>
      </c>
      <c r="DK119" s="87" t="n">
        <f aca="false">IF(AND($V119&gt;DJ$6,$V119&lt;=DK$6),+$U119,0)</f>
        <v>0</v>
      </c>
      <c r="DL119" s="87" t="n">
        <f aca="false">IF(AND($V119&gt;DK$6,$V119&lt;=DL$6),+$U119,0)</f>
        <v>0</v>
      </c>
      <c r="DM119" s="87" t="n">
        <f aca="false">IF(AND($V119&gt;DL$6,$V119&lt;=DM$6),+$U119,0)</f>
        <v>0</v>
      </c>
      <c r="DN119" s="87" t="n">
        <f aca="false">IF(AND($V119&gt;DM$6,$V119&lt;=DN$6),+$U119,0)</f>
        <v>0</v>
      </c>
      <c r="DO119" s="87" t="n">
        <f aca="false">IF(AND($V119&gt;DN$6,$V119&lt;=DO$6),+$U119,0)</f>
        <v>0</v>
      </c>
      <c r="DP119" s="87" t="n">
        <f aca="false">IF(AND($V119&gt;DO$6,$V119&lt;=DP$6),+$U119,0)</f>
        <v>0</v>
      </c>
      <c r="DQ119" s="87" t="n">
        <f aca="false">IF(AND($V119&gt;DP$6,$V119&lt;=DQ$6),+$U119,0)</f>
        <v>0</v>
      </c>
      <c r="DR119" s="87" t="n">
        <f aca="false">IF(AND($V119&gt;DQ$6,$V119&lt;=DR$6),+$U119,0)</f>
        <v>0</v>
      </c>
      <c r="DS119" s="87" t="n">
        <f aca="false">IF(AND($V119&gt;DR$6,$V119&lt;=DS$6),+$U119,0)</f>
        <v>0</v>
      </c>
      <c r="DT119" s="87" t="n">
        <f aca="false">IF(AND($V119&gt;DS$6,$V119&lt;=DT$6),+$U119,0)</f>
        <v>0</v>
      </c>
      <c r="DU119" s="87" t="n">
        <f aca="false">IF(AND($V119&gt;DT$6,$V119&lt;=DU$6),+$U119,0)</f>
        <v>0</v>
      </c>
      <c r="DV119" s="87" t="n">
        <f aca="false">IF(AND($V119&gt;DU$6,$V119&lt;=DV$6),+$U119,0)</f>
        <v>0</v>
      </c>
      <c r="DW119" s="87" t="n">
        <f aca="false">IF(AND($V119&gt;DV$6,$V119&lt;=DW$6),+$U119,0)</f>
        <v>0</v>
      </c>
      <c r="DX119" s="87" t="n">
        <f aca="false">IF(AND($V119&gt;DW$6,$V119&lt;=DX$6),+$U119,0)</f>
        <v>0</v>
      </c>
      <c r="DY119" s="87" t="n">
        <f aca="false">IF(AND($V119&gt;DX$6,$V119&lt;=DY$6),+$U119,0)</f>
        <v>0</v>
      </c>
      <c r="DZ119" s="87" t="n">
        <f aca="false">IF(AND($V119&gt;DY$6,$V119&lt;=DZ$6),+$U119,0)</f>
        <v>0</v>
      </c>
      <c r="EA119" s="87" t="n">
        <f aca="false">IF(AND($V119&gt;DZ$6,$V119&lt;=EA$6),+$U119,0)</f>
        <v>0</v>
      </c>
      <c r="EB119" s="87" t="n">
        <f aca="false">IF(AND($V119&gt;EA$6,$V119&lt;=EB$6),+$U119,0)</f>
        <v>0</v>
      </c>
      <c r="EC119" s="87" t="n">
        <f aca="false">IF(AND($V119&gt;EB$6,$V119&lt;=EC$6),+$U119,0)</f>
        <v>0</v>
      </c>
      <c r="ED119" s="87" t="n">
        <f aca="false">IF(AND($V119&gt;EC$6,$V119&lt;=ED$6),+$U119,0)</f>
        <v>0</v>
      </c>
      <c r="EE119" s="87" t="n">
        <f aca="false">IF(AND($V119&gt;ED$6,$V119&lt;=EE$6),+$U119,0)</f>
        <v>0</v>
      </c>
      <c r="EF119" s="87" t="n">
        <f aca="false">IF(AND($V119&gt;EE$6,$V119&lt;=EF$6),+$U119,0)</f>
        <v>0</v>
      </c>
      <c r="EG119" s="87" t="n">
        <f aca="false">IF(AND($V119&gt;EF$6,$V119&lt;=EG$6),+$U119,0)</f>
        <v>0</v>
      </c>
      <c r="EH119" s="87" t="n">
        <f aca="false">IF(AND($V119&gt;EG$6,$V119&lt;=EH$6),+$U119,0)</f>
        <v>0</v>
      </c>
      <c r="EI119" s="87" t="n">
        <f aca="false">IF(AND($V119&gt;EH$6,$V119&lt;=EI$6),+$U119,0)</f>
        <v>0</v>
      </c>
      <c r="EJ119" s="87" t="n">
        <f aca="false">IF(AND($V119&gt;EI$6,$V119&lt;=EJ$6),+$U119,0)</f>
        <v>0</v>
      </c>
      <c r="EK119" s="87" t="n">
        <f aca="false">IF(AND($V119&gt;EJ$6,$V119&lt;=EK$6),+$U119,0)</f>
        <v>0</v>
      </c>
      <c r="EL119" s="87" t="n">
        <f aca="false">IF(AND($V119&gt;EK$6,$V119&lt;=EL$6),+$U119,0)</f>
        <v>0</v>
      </c>
      <c r="EM119" s="87" t="n">
        <f aca="false">IF(AND($V119&gt;EL$6,$V119&lt;=EN$6),+$U119,0)</f>
        <v>0</v>
      </c>
      <c r="EO119" s="65" t="n">
        <f aca="false">SUM($AI119:$EN119)</f>
        <v>115.727024</v>
      </c>
      <c r="EP119" s="65" t="n">
        <f aca="false">+EO119-U119</f>
        <v>0</v>
      </c>
    </row>
    <row r="120" customFormat="false" ht="12.75" hidden="false" customHeight="false" outlineLevel="0" collapsed="false">
      <c r="A120" s="205" t="n">
        <v>5</v>
      </c>
      <c r="B120" s="101" t="s">
        <v>444</v>
      </c>
      <c r="C120" s="97" t="s">
        <v>256</v>
      </c>
      <c r="D120" s="186" t="s">
        <v>280</v>
      </c>
      <c r="E120" s="37" t="s">
        <v>548</v>
      </c>
      <c r="F120" s="99" t="n">
        <v>37134</v>
      </c>
      <c r="G120" s="37"/>
      <c r="H120" s="37"/>
      <c r="I120" s="100" t="s">
        <v>145</v>
      </c>
      <c r="J120" s="37" t="s">
        <v>587</v>
      </c>
      <c r="L120" s="39" t="s">
        <v>551</v>
      </c>
      <c r="M120" s="39" t="s">
        <v>495</v>
      </c>
      <c r="O120" s="35"/>
      <c r="P120" s="127"/>
      <c r="Q120" s="127"/>
      <c r="R120" s="127"/>
      <c r="S120" s="218" t="n">
        <v>21.6</v>
      </c>
      <c r="T120" s="127" t="s">
        <v>323</v>
      </c>
      <c r="U120" s="55" t="n">
        <f aca="false">IF($T120="USD",+$S120,VLOOKUP($T120,$T$1:$U$5,2)*$S120)</f>
        <v>31.883976</v>
      </c>
      <c r="V120" s="102" t="n">
        <v>39979</v>
      </c>
      <c r="Z120" s="164" t="n">
        <v>36509</v>
      </c>
      <c r="AA120" s="219" t="e">
        <f aca="false">SUM(#REF!)</f>
        <v>#REF!</v>
      </c>
      <c r="AB120" s="174"/>
      <c r="AC120" s="174" t="n">
        <v>0</v>
      </c>
      <c r="AD120" s="211" t="e">
        <f aca="false">+AC120+AB120*#REF!+AA120*#REF!</f>
        <v>#REF!</v>
      </c>
      <c r="AE120" s="211"/>
      <c r="AI120" s="87" t="n">
        <f aca="false">IF($V120&gt;AH$6,IF($V120&lt;=AI$6,$U120,0),0)</f>
        <v>0</v>
      </c>
      <c r="AJ120" s="87" t="n">
        <f aca="false">IF(AND($V120&gt;AI$6,$V120&lt;=AJ$6),+$U120,0)</f>
        <v>0</v>
      </c>
      <c r="AK120" s="87" t="n">
        <f aca="false">IF(AND($V120&gt;AJ$6,$V120&lt;=AK$6),+$U120,0)</f>
        <v>0</v>
      </c>
      <c r="AL120" s="87" t="n">
        <f aca="false">IF(AND($V120&gt;AK$6,$V120&lt;=AL$6),+$U120,0)</f>
        <v>0</v>
      </c>
      <c r="AM120" s="87" t="n">
        <f aca="false">IF(AND($V120&gt;AL$6,$V120&lt;=AM$6),+$U120,0)</f>
        <v>0</v>
      </c>
      <c r="AN120" s="87" t="n">
        <f aca="false">IF(AND($V120&gt;AM$6,$V120&lt;=AN$6),+$U120,0)</f>
        <v>0</v>
      </c>
      <c r="AO120" s="87" t="n">
        <f aca="false">IF(AND($V120&gt;AN$6,$V120&lt;=AO$6),+$U120,0)</f>
        <v>0</v>
      </c>
      <c r="AP120" s="87" t="n">
        <f aca="false">IF(AND($V120&gt;AO$6,$V120&lt;=AP$6),+$U120,0)</f>
        <v>0</v>
      </c>
      <c r="AQ120" s="87" t="n">
        <f aca="false">IF(AND($V120&gt;AP$6,$V120&lt;=AQ$6),+$U120,0)</f>
        <v>0</v>
      </c>
      <c r="AR120" s="87" t="n">
        <f aca="false">IF(AND($V120&gt;AQ$6,$V120&lt;=AR$6),+$U120,0)</f>
        <v>0</v>
      </c>
      <c r="AS120" s="87" t="n">
        <f aca="false">IF(AND($V120&gt;AR$6,$V120&lt;=AS$6),+$U120,0)</f>
        <v>0</v>
      </c>
      <c r="AT120" s="87" t="n">
        <f aca="false">IF(AND($V120&gt;AS$6,$V120&lt;=AT$6),+$U120,0)</f>
        <v>0</v>
      </c>
      <c r="AU120" s="87" t="n">
        <f aca="false">IF(AND($V120&gt;AT$6,$V120&lt;=AU$6),+$U120,0)</f>
        <v>0</v>
      </c>
      <c r="AV120" s="87" t="n">
        <f aca="false">IF(AND($V120&gt;AU$6,$V120&lt;=AV$6),+$U120,0)</f>
        <v>0</v>
      </c>
      <c r="AW120" s="87" t="n">
        <f aca="false">IF(AND($V120&gt;AV$6,$V120&lt;=AW$6),+$U120,0)</f>
        <v>0</v>
      </c>
      <c r="AX120" s="87" t="n">
        <f aca="false">IF(AND($V120&gt;AW$6,$V120&lt;=AX$6),+$U120,0)</f>
        <v>0</v>
      </c>
      <c r="AY120" s="87" t="n">
        <f aca="false">IF(AND($V120&gt;AX$6,$V120&lt;=AY$6),+$U120,0)</f>
        <v>0</v>
      </c>
      <c r="AZ120" s="87" t="n">
        <f aca="false">IF(AND($V120&gt;AY$6,$V120&lt;=AZ$6),+$U120,0)</f>
        <v>0</v>
      </c>
      <c r="BA120" s="87" t="n">
        <f aca="false">IF(AND($V120&gt;AZ$6,$V120&lt;=BA$6),+$U120,0)</f>
        <v>0</v>
      </c>
      <c r="BB120" s="87" t="n">
        <f aca="false">IF(AND($V120&gt;BA$6,$V120&lt;=BB$6),+$U120,0)</f>
        <v>0</v>
      </c>
      <c r="BC120" s="87" t="n">
        <f aca="false">IF(AND($V120&gt;BB$6,$V120&lt;=BC$6),+$U120,0)</f>
        <v>0</v>
      </c>
      <c r="BD120" s="87" t="n">
        <f aca="false">IF(AND($V120&gt;BC$6,$V120&lt;=BD$6),+$U120,0)</f>
        <v>0</v>
      </c>
      <c r="BE120" s="87" t="n">
        <f aca="false">IF(AND($V120&gt;BD$6,$V120&lt;=BE$6),+$U120,0)</f>
        <v>0</v>
      </c>
      <c r="BF120" s="87" t="n">
        <f aca="false">IF(AND($V120&gt;BE$6,$V120&lt;=BF$6),+$U120,0)</f>
        <v>0</v>
      </c>
      <c r="BG120" s="87" t="n">
        <f aca="false">IF(AND($V120&gt;BF$6,$V120&lt;=BG$6),+$U120,0)</f>
        <v>0</v>
      </c>
      <c r="BH120" s="87" t="n">
        <f aca="false">IF(AND($V120&gt;BG$6,$V120&lt;=BH$6),+$U120,0)</f>
        <v>0</v>
      </c>
      <c r="BI120" s="87" t="n">
        <f aca="false">IF(AND($V120&gt;BH$6,$V120&lt;=BI$6),+$U120,0)</f>
        <v>0</v>
      </c>
      <c r="BJ120" s="87" t="n">
        <f aca="false">IF(AND($V120&gt;BI$6,$V120&lt;=BJ$6),+$U120,0)</f>
        <v>0</v>
      </c>
      <c r="BK120" s="87" t="n">
        <f aca="false">IF(AND($V120&gt;BJ$6,$V120&lt;=BK$6),+$U120,0)</f>
        <v>0</v>
      </c>
      <c r="BL120" s="87" t="n">
        <f aca="false">IF(AND($V120&gt;BK$6,$V120&lt;=BL$6),+$U120,0)</f>
        <v>0</v>
      </c>
      <c r="BM120" s="87" t="n">
        <f aca="false">IF(AND($V120&gt;BL$6,$V120&lt;=BM$6),+$U120,0)</f>
        <v>31.883976</v>
      </c>
      <c r="BN120" s="87" t="n">
        <f aca="false">IF(AND($V120&gt;BM$6,$V120&lt;=BN$6),+$U120,0)</f>
        <v>0</v>
      </c>
      <c r="BO120" s="87" t="n">
        <f aca="false">IF(AND($V120&gt;BN$6,$V120&lt;=BO$6),+$U120,0)</f>
        <v>0</v>
      </c>
      <c r="BP120" s="87" t="n">
        <f aca="false">IF(AND($V120&gt;BO$6,$V120&lt;=BP$6),+$U120,0)</f>
        <v>0</v>
      </c>
      <c r="BQ120" s="87" t="n">
        <f aca="false">IF(AND($V120&gt;BP$6,$V120&lt;=BQ$6),+$U120,0)</f>
        <v>0</v>
      </c>
      <c r="BR120" s="87" t="n">
        <f aca="false">IF(AND($V120&gt;BQ$6,$V120&lt;=BR$6),+$U120,0)</f>
        <v>0</v>
      </c>
      <c r="BS120" s="87" t="n">
        <f aca="false">IF(AND($V120&gt;BR$6,$V120&lt;=BS$6),+$U120,0)</f>
        <v>0</v>
      </c>
      <c r="BT120" s="87" t="n">
        <f aca="false">IF(AND($V120&gt;BS$6,$V120&lt;=BT$6),+$U120,0)</f>
        <v>0</v>
      </c>
      <c r="BU120" s="87" t="n">
        <f aca="false">IF(AND($V120&gt;BT$6,$V120&lt;=BU$6),+$U120,0)</f>
        <v>0</v>
      </c>
      <c r="BV120" s="87" t="n">
        <f aca="false">IF(AND($V120&gt;BU$6,$V120&lt;=BV$6),+$U120,0)</f>
        <v>0</v>
      </c>
      <c r="BW120" s="87" t="n">
        <f aca="false">IF(AND($V120&gt;BV$6,$V120&lt;=BW$6),+$U120,0)</f>
        <v>0</v>
      </c>
      <c r="BX120" s="87" t="n">
        <f aca="false">IF(AND($V120&gt;BW$6,$V120&lt;=BX$6),+$U120,0)</f>
        <v>0</v>
      </c>
      <c r="BY120" s="87" t="n">
        <f aca="false">IF(AND($V120&gt;BX$6,$V120&lt;=BY$6),+$U120,0)</f>
        <v>0</v>
      </c>
      <c r="BZ120" s="87" t="n">
        <f aca="false">IF(AND($V120&gt;BY$6,$V120&lt;=BZ$6),+$U120,0)</f>
        <v>0</v>
      </c>
      <c r="CA120" s="87" t="n">
        <f aca="false">IF(AND($V120&gt;BZ$6,$V120&lt;=CA$6),+$U120,0)</f>
        <v>0</v>
      </c>
      <c r="CB120" s="87" t="n">
        <f aca="false">IF(AND($V120&gt;CA$6,$V120&lt;=CB$6),+$U120,0)</f>
        <v>0</v>
      </c>
      <c r="CC120" s="87" t="n">
        <f aca="false">IF(AND($V120&gt;CB$6,$V120&lt;=CC$6),+$U120,0)</f>
        <v>0</v>
      </c>
      <c r="CD120" s="87" t="n">
        <f aca="false">IF(AND($V120&gt;CC$6,$V120&lt;=CD$6),+$U120,0)</f>
        <v>0</v>
      </c>
      <c r="CE120" s="87" t="n">
        <f aca="false">IF(AND($V120&gt;CD$6,$V120&lt;=CE$6),+$U120,0)</f>
        <v>0</v>
      </c>
      <c r="CF120" s="87" t="n">
        <f aca="false">IF(AND($V120&gt;CE$6,$V120&lt;=CF$6),+$U120,0)</f>
        <v>0</v>
      </c>
      <c r="CG120" s="87" t="n">
        <f aca="false">IF(AND($V120&gt;CF$6,$V120&lt;=CG$6),+$U120,0)</f>
        <v>0</v>
      </c>
      <c r="CH120" s="87" t="n">
        <f aca="false">IF(AND($V120&gt;CG$6,$V120&lt;=CH$6),+$U120,0)</f>
        <v>0</v>
      </c>
      <c r="CI120" s="87" t="n">
        <f aca="false">IF(AND($V120&gt;CH$6,$V120&lt;=CI$6),+$U120,0)</f>
        <v>0</v>
      </c>
      <c r="CJ120" s="87" t="n">
        <f aca="false">IF(AND($V120&gt;CI$6,$V120&lt;=CJ$6),+$U120,0)</f>
        <v>0</v>
      </c>
      <c r="CK120" s="87" t="n">
        <f aca="false">IF(AND($V120&gt;CJ$6,$V120&lt;=CK$6),+$U120,0)</f>
        <v>0</v>
      </c>
      <c r="CL120" s="87" t="n">
        <f aca="false">IF(AND($V120&gt;CK$6,$V120&lt;=CL$6),+$U120,0)</f>
        <v>0</v>
      </c>
      <c r="CM120" s="87" t="n">
        <f aca="false">IF(AND($V120&gt;CL$6,$V120&lt;=CM$6),+$U120,0)</f>
        <v>0</v>
      </c>
      <c r="CN120" s="87" t="n">
        <f aca="false">IF(AND($V120&gt;CM$6,$V120&lt;=CN$6),+$U120,0)</f>
        <v>0</v>
      </c>
      <c r="CO120" s="87" t="n">
        <f aca="false">IF(AND($V120&gt;CN$6,$V120&lt;=CO$6),+$U120,0)</f>
        <v>0</v>
      </c>
      <c r="CP120" s="87" t="n">
        <f aca="false">IF(AND($V120&gt;CO$6,$V120&lt;=CP$6),+$U120,0)</f>
        <v>0</v>
      </c>
      <c r="CQ120" s="87" t="n">
        <f aca="false">IF(AND($V120&gt;CP$6,$V120&lt;=CQ$6),+$U120,0)</f>
        <v>0</v>
      </c>
      <c r="CR120" s="87" t="n">
        <f aca="false">IF(AND($V120&gt;CQ$6,$V120&lt;=CR$6),+$U120,0)</f>
        <v>0</v>
      </c>
      <c r="CS120" s="87" t="n">
        <f aca="false">IF(AND($V120&gt;CR$6,$V120&lt;=CS$6),+$U120,0)</f>
        <v>0</v>
      </c>
      <c r="CT120" s="87" t="n">
        <f aca="false">IF(AND($V120&gt;CS$6,$V120&lt;=CT$6),+$U120,0)</f>
        <v>0</v>
      </c>
      <c r="CU120" s="87" t="n">
        <f aca="false">IF(AND($V120&gt;CT$6,$V120&lt;=CU$6),+$U120,0)</f>
        <v>0</v>
      </c>
      <c r="CV120" s="87" t="n">
        <f aca="false">IF(AND($V120&gt;CU$6,$V120&lt;=CV$6),+$U120,0)</f>
        <v>0</v>
      </c>
      <c r="CW120" s="87" t="n">
        <f aca="false">IF(AND($V120&gt;CV$6,$V120&lt;=CW$6),+$U120,0)</f>
        <v>0</v>
      </c>
      <c r="CX120" s="87" t="n">
        <f aca="false">IF(AND($V120&gt;CW$6,$V120&lt;=CX$6),+$U120,0)</f>
        <v>0</v>
      </c>
      <c r="CY120" s="87" t="n">
        <f aca="false">IF(AND($V120&gt;CX$6,$V120&lt;=CY$6),+$U120,0)</f>
        <v>0</v>
      </c>
      <c r="CZ120" s="87" t="n">
        <f aca="false">IF(AND($V120&gt;CY$6,$V120&lt;=CZ$6),+$U120,0)</f>
        <v>0</v>
      </c>
      <c r="DA120" s="87" t="n">
        <f aca="false">IF(AND($V120&gt;CZ$6,$V120&lt;=DA$6),+$U120,0)</f>
        <v>0</v>
      </c>
      <c r="DB120" s="87" t="n">
        <f aca="false">IF(AND($V120&gt;DA$6,$V120&lt;=DB$6),+$U120,0)</f>
        <v>0</v>
      </c>
      <c r="DC120" s="87" t="n">
        <f aca="false">IF(AND($V120&gt;DB$6,$V120&lt;=DC$6),+$U120,0)</f>
        <v>0</v>
      </c>
      <c r="DD120" s="87" t="n">
        <f aca="false">IF(AND($V120&gt;DC$6,$V120&lt;=DD$6),+$U120,0)</f>
        <v>0</v>
      </c>
      <c r="DE120" s="87" t="n">
        <f aca="false">IF(AND($V120&gt;DD$6,$V120&lt;=DE$6),+$U120,0)</f>
        <v>0</v>
      </c>
      <c r="DF120" s="87" t="n">
        <f aca="false">IF(AND($V120&gt;DE$6,$V120&lt;=DF$6),+$U120,0)</f>
        <v>0</v>
      </c>
      <c r="DG120" s="87" t="n">
        <f aca="false">IF(AND($V120&gt;DF$6,$V120&lt;=DG$6),+$U120,0)</f>
        <v>0</v>
      </c>
      <c r="DH120" s="87" t="n">
        <f aca="false">IF(AND($V120&gt;DG$6,$V120&lt;=DH$6),+$U120,0)</f>
        <v>0</v>
      </c>
      <c r="DI120" s="87" t="n">
        <f aca="false">IF(AND($V120&gt;DH$6,$V120&lt;=DI$6),+$U120,0)</f>
        <v>0</v>
      </c>
      <c r="DJ120" s="87" t="n">
        <f aca="false">IF(AND($V120&gt;DI$6,$V120&lt;=DJ$6),+$U120,0)</f>
        <v>0</v>
      </c>
      <c r="DK120" s="87" t="n">
        <f aca="false">IF(AND($V120&gt;DJ$6,$V120&lt;=DK$6),+$U120,0)</f>
        <v>0</v>
      </c>
      <c r="DL120" s="87" t="n">
        <f aca="false">IF(AND($V120&gt;DK$6,$V120&lt;=DL$6),+$U120,0)</f>
        <v>0</v>
      </c>
      <c r="DM120" s="87" t="n">
        <f aca="false">IF(AND($V120&gt;DL$6,$V120&lt;=DM$6),+$U120,0)</f>
        <v>0</v>
      </c>
      <c r="DN120" s="87" t="n">
        <f aca="false">IF(AND($V120&gt;DM$6,$V120&lt;=DN$6),+$U120,0)</f>
        <v>0</v>
      </c>
      <c r="DO120" s="87" t="n">
        <f aca="false">IF(AND($V120&gt;DN$6,$V120&lt;=DO$6),+$U120,0)</f>
        <v>0</v>
      </c>
      <c r="DP120" s="87" t="n">
        <f aca="false">IF(AND($V120&gt;DO$6,$V120&lt;=DP$6),+$U120,0)</f>
        <v>0</v>
      </c>
      <c r="DQ120" s="87" t="n">
        <f aca="false">IF(AND($V120&gt;DP$6,$V120&lt;=DQ$6),+$U120,0)</f>
        <v>0</v>
      </c>
      <c r="DR120" s="87" t="n">
        <f aca="false">IF(AND($V120&gt;DQ$6,$V120&lt;=DR$6),+$U120,0)</f>
        <v>0</v>
      </c>
      <c r="DS120" s="87" t="n">
        <f aca="false">IF(AND($V120&gt;DR$6,$V120&lt;=DS$6),+$U120,0)</f>
        <v>0</v>
      </c>
      <c r="DT120" s="87" t="n">
        <f aca="false">IF(AND($V120&gt;DS$6,$V120&lt;=DT$6),+$U120,0)</f>
        <v>0</v>
      </c>
      <c r="DU120" s="87" t="n">
        <f aca="false">IF(AND($V120&gt;DT$6,$V120&lt;=DU$6),+$U120,0)</f>
        <v>0</v>
      </c>
      <c r="DV120" s="87" t="n">
        <f aca="false">IF(AND($V120&gt;DU$6,$V120&lt;=DV$6),+$U120,0)</f>
        <v>0</v>
      </c>
      <c r="DW120" s="87" t="n">
        <f aca="false">IF(AND($V120&gt;DV$6,$V120&lt;=DW$6),+$U120,0)</f>
        <v>0</v>
      </c>
      <c r="DX120" s="87" t="n">
        <f aca="false">IF(AND($V120&gt;DW$6,$V120&lt;=DX$6),+$U120,0)</f>
        <v>0</v>
      </c>
      <c r="DY120" s="87" t="n">
        <f aca="false">IF(AND($V120&gt;DX$6,$V120&lt;=DY$6),+$U120,0)</f>
        <v>0</v>
      </c>
      <c r="DZ120" s="87" t="n">
        <f aca="false">IF(AND($V120&gt;DY$6,$V120&lt;=DZ$6),+$U120,0)</f>
        <v>0</v>
      </c>
      <c r="EA120" s="87" t="n">
        <f aca="false">IF(AND($V120&gt;DZ$6,$V120&lt;=EA$6),+$U120,0)</f>
        <v>0</v>
      </c>
      <c r="EB120" s="87" t="n">
        <f aca="false">IF(AND($V120&gt;EA$6,$V120&lt;=EB$6),+$U120,0)</f>
        <v>0</v>
      </c>
      <c r="EC120" s="87" t="n">
        <f aca="false">IF(AND($V120&gt;EB$6,$V120&lt;=EC$6),+$U120,0)</f>
        <v>0</v>
      </c>
      <c r="ED120" s="87" t="n">
        <f aca="false">IF(AND($V120&gt;EC$6,$V120&lt;=ED$6),+$U120,0)</f>
        <v>0</v>
      </c>
      <c r="EE120" s="87" t="n">
        <f aca="false">IF(AND($V120&gt;ED$6,$V120&lt;=EE$6),+$U120,0)</f>
        <v>0</v>
      </c>
      <c r="EF120" s="87" t="n">
        <f aca="false">IF(AND($V120&gt;EE$6,$V120&lt;=EF$6),+$U120,0)</f>
        <v>0</v>
      </c>
      <c r="EG120" s="87" t="n">
        <f aca="false">IF(AND($V120&gt;EF$6,$V120&lt;=EG$6),+$U120,0)</f>
        <v>0</v>
      </c>
      <c r="EH120" s="87" t="n">
        <f aca="false">IF(AND($V120&gt;EG$6,$V120&lt;=EH$6),+$U120,0)</f>
        <v>0</v>
      </c>
      <c r="EI120" s="87" t="n">
        <f aca="false">IF(AND($V120&gt;EH$6,$V120&lt;=EI$6),+$U120,0)</f>
        <v>0</v>
      </c>
      <c r="EJ120" s="87" t="n">
        <f aca="false">IF(AND($V120&gt;EI$6,$V120&lt;=EJ$6),+$U120,0)</f>
        <v>0</v>
      </c>
      <c r="EK120" s="87" t="n">
        <f aca="false">IF(AND($V120&gt;EJ$6,$V120&lt;=EK$6),+$U120,0)</f>
        <v>0</v>
      </c>
      <c r="EL120" s="87" t="n">
        <f aca="false">IF(AND($V120&gt;EK$6,$V120&lt;=EL$6),+$U120,0)</f>
        <v>0</v>
      </c>
      <c r="EM120" s="87" t="n">
        <f aca="false">IF(AND($V120&gt;EL$6,$V120&lt;=EN$6),+$U120,0)</f>
        <v>0</v>
      </c>
      <c r="EO120" s="65" t="n">
        <f aca="false">SUM($AI120:$EN120)</f>
        <v>31.883976</v>
      </c>
      <c r="EP120" s="65" t="n">
        <f aca="false">+EO120-U120</f>
        <v>0</v>
      </c>
    </row>
    <row r="121" customFormat="false" ht="12.75" hidden="false" customHeight="false" outlineLevel="0" collapsed="false">
      <c r="A121" s="205" t="n">
        <v>5</v>
      </c>
      <c r="B121" s="101" t="s">
        <v>444</v>
      </c>
      <c r="C121" s="97" t="s">
        <v>256</v>
      </c>
      <c r="D121" s="186" t="s">
        <v>280</v>
      </c>
      <c r="E121" s="37" t="s">
        <v>548</v>
      </c>
      <c r="F121" s="99" t="n">
        <v>37134</v>
      </c>
      <c r="G121" s="37"/>
      <c r="H121" s="37"/>
      <c r="I121" s="100" t="s">
        <v>145</v>
      </c>
      <c r="J121" s="37" t="s">
        <v>588</v>
      </c>
      <c r="L121" s="39" t="s">
        <v>551</v>
      </c>
      <c r="M121" s="39" t="s">
        <v>495</v>
      </c>
      <c r="O121" s="35"/>
      <c r="P121" s="127"/>
      <c r="Q121" s="127"/>
      <c r="R121" s="127"/>
      <c r="S121" s="218" t="n">
        <v>75</v>
      </c>
      <c r="T121" s="127" t="s">
        <v>323</v>
      </c>
      <c r="U121" s="55" t="n">
        <f aca="false">IF($T121="USD",+$S121,VLOOKUP($T121,$T$1:$U$5,2)*$S121)</f>
        <v>110.70825</v>
      </c>
      <c r="V121" s="102" t="n">
        <v>40709</v>
      </c>
      <c r="Z121" s="164" t="n">
        <v>37057</v>
      </c>
      <c r="AA121" s="219" t="e">
        <f aca="false">SUM(#REF!)</f>
        <v>#REF!</v>
      </c>
      <c r="AB121" s="174"/>
      <c r="AC121" s="174" t="n">
        <v>0</v>
      </c>
      <c r="AD121" s="211" t="e">
        <f aca="false">+AC121+AB121*#REF!+AA121*#REF!</f>
        <v>#REF!</v>
      </c>
      <c r="AE121" s="211"/>
      <c r="AI121" s="87" t="n">
        <f aca="false">IF($V121&gt;AH$6,IF($V121&lt;=AI$6,$U121,0),0)</f>
        <v>0</v>
      </c>
      <c r="AJ121" s="87" t="n">
        <f aca="false">IF(AND($V121&gt;AI$6,$V121&lt;=AJ$6),+$U121,0)</f>
        <v>0</v>
      </c>
      <c r="AK121" s="87" t="n">
        <f aca="false">IF(AND($V121&gt;AJ$6,$V121&lt;=AK$6),+$U121,0)</f>
        <v>0</v>
      </c>
      <c r="AL121" s="87" t="n">
        <f aca="false">IF(AND($V121&gt;AK$6,$V121&lt;=AL$6),+$U121,0)</f>
        <v>0</v>
      </c>
      <c r="AM121" s="87" t="n">
        <f aca="false">IF(AND($V121&gt;AL$6,$V121&lt;=AM$6),+$U121,0)</f>
        <v>0</v>
      </c>
      <c r="AN121" s="87" t="n">
        <f aca="false">IF(AND($V121&gt;AM$6,$V121&lt;=AN$6),+$U121,0)</f>
        <v>0</v>
      </c>
      <c r="AO121" s="87" t="n">
        <f aca="false">IF(AND($V121&gt;AN$6,$V121&lt;=AO$6),+$U121,0)</f>
        <v>0</v>
      </c>
      <c r="AP121" s="87" t="n">
        <f aca="false">IF(AND($V121&gt;AO$6,$V121&lt;=AP$6),+$U121,0)</f>
        <v>0</v>
      </c>
      <c r="AQ121" s="87" t="n">
        <f aca="false">IF(AND($V121&gt;AP$6,$V121&lt;=AQ$6),+$U121,0)</f>
        <v>0</v>
      </c>
      <c r="AR121" s="87" t="n">
        <f aca="false">IF(AND($V121&gt;AQ$6,$V121&lt;=AR$6),+$U121,0)</f>
        <v>0</v>
      </c>
      <c r="AS121" s="87" t="n">
        <f aca="false">IF(AND($V121&gt;AR$6,$V121&lt;=AS$6),+$U121,0)</f>
        <v>0</v>
      </c>
      <c r="AT121" s="87" t="n">
        <f aca="false">IF(AND($V121&gt;AS$6,$V121&lt;=AT$6),+$U121,0)</f>
        <v>0</v>
      </c>
      <c r="AU121" s="87" t="n">
        <f aca="false">IF(AND($V121&gt;AT$6,$V121&lt;=AU$6),+$U121,0)</f>
        <v>0</v>
      </c>
      <c r="AV121" s="87" t="n">
        <f aca="false">IF(AND($V121&gt;AU$6,$V121&lt;=AV$6),+$U121,0)</f>
        <v>0</v>
      </c>
      <c r="AW121" s="87" t="n">
        <f aca="false">IF(AND($V121&gt;AV$6,$V121&lt;=AW$6),+$U121,0)</f>
        <v>0</v>
      </c>
      <c r="AX121" s="87" t="n">
        <f aca="false">IF(AND($V121&gt;AW$6,$V121&lt;=AX$6),+$U121,0)</f>
        <v>0</v>
      </c>
      <c r="AY121" s="87" t="n">
        <f aca="false">IF(AND($V121&gt;AX$6,$V121&lt;=AY$6),+$U121,0)</f>
        <v>0</v>
      </c>
      <c r="AZ121" s="87" t="n">
        <f aca="false">IF(AND($V121&gt;AY$6,$V121&lt;=AZ$6),+$U121,0)</f>
        <v>0</v>
      </c>
      <c r="BA121" s="87" t="n">
        <f aca="false">IF(AND($V121&gt;AZ$6,$V121&lt;=BA$6),+$U121,0)</f>
        <v>0</v>
      </c>
      <c r="BB121" s="87" t="n">
        <f aca="false">IF(AND($V121&gt;BA$6,$V121&lt;=BB$6),+$U121,0)</f>
        <v>0</v>
      </c>
      <c r="BC121" s="87" t="n">
        <f aca="false">IF(AND($V121&gt;BB$6,$V121&lt;=BC$6),+$U121,0)</f>
        <v>0</v>
      </c>
      <c r="BD121" s="87" t="n">
        <f aca="false">IF(AND($V121&gt;BC$6,$V121&lt;=BD$6),+$U121,0)</f>
        <v>0</v>
      </c>
      <c r="BE121" s="87" t="n">
        <f aca="false">IF(AND($V121&gt;BD$6,$V121&lt;=BE$6),+$U121,0)</f>
        <v>0</v>
      </c>
      <c r="BF121" s="87" t="n">
        <f aca="false">IF(AND($V121&gt;BE$6,$V121&lt;=BF$6),+$U121,0)</f>
        <v>0</v>
      </c>
      <c r="BG121" s="87" t="n">
        <f aca="false">IF(AND($V121&gt;BF$6,$V121&lt;=BG$6),+$U121,0)</f>
        <v>0</v>
      </c>
      <c r="BH121" s="87" t="n">
        <f aca="false">IF(AND($V121&gt;BG$6,$V121&lt;=BH$6),+$U121,0)</f>
        <v>0</v>
      </c>
      <c r="BI121" s="87" t="n">
        <f aca="false">IF(AND($V121&gt;BH$6,$V121&lt;=BI$6),+$U121,0)</f>
        <v>0</v>
      </c>
      <c r="BJ121" s="87" t="n">
        <f aca="false">IF(AND($V121&gt;BI$6,$V121&lt;=BJ$6),+$U121,0)</f>
        <v>0</v>
      </c>
      <c r="BK121" s="87" t="n">
        <f aca="false">IF(AND($V121&gt;BJ$6,$V121&lt;=BK$6),+$U121,0)</f>
        <v>0</v>
      </c>
      <c r="BL121" s="87" t="n">
        <f aca="false">IF(AND($V121&gt;BK$6,$V121&lt;=BL$6),+$U121,0)</f>
        <v>0</v>
      </c>
      <c r="BM121" s="87" t="n">
        <f aca="false">IF(AND($V121&gt;BL$6,$V121&lt;=BM$6),+$U121,0)</f>
        <v>0</v>
      </c>
      <c r="BN121" s="87" t="n">
        <f aca="false">IF(AND($V121&gt;BM$6,$V121&lt;=BN$6),+$U121,0)</f>
        <v>0</v>
      </c>
      <c r="BO121" s="87" t="n">
        <f aca="false">IF(AND($V121&gt;BN$6,$V121&lt;=BO$6),+$U121,0)</f>
        <v>0</v>
      </c>
      <c r="BP121" s="87" t="n">
        <f aca="false">IF(AND($V121&gt;BO$6,$V121&lt;=BP$6),+$U121,0)</f>
        <v>0</v>
      </c>
      <c r="BQ121" s="87" t="n">
        <f aca="false">IF(AND($V121&gt;BP$6,$V121&lt;=BQ$6),+$U121,0)</f>
        <v>0</v>
      </c>
      <c r="BR121" s="87" t="n">
        <f aca="false">IF(AND($V121&gt;BQ$6,$V121&lt;=BR$6),+$U121,0)</f>
        <v>0</v>
      </c>
      <c r="BS121" s="87" t="n">
        <f aca="false">IF(AND($V121&gt;BR$6,$V121&lt;=BS$6),+$U121,0)</f>
        <v>0</v>
      </c>
      <c r="BT121" s="87" t="n">
        <f aca="false">IF(AND($V121&gt;BS$6,$V121&lt;=BT$6),+$U121,0)</f>
        <v>0</v>
      </c>
      <c r="BU121" s="87" t="n">
        <f aca="false">IF(AND($V121&gt;BT$6,$V121&lt;=BU$6),+$U121,0)</f>
        <v>110.70825</v>
      </c>
      <c r="BV121" s="87" t="n">
        <f aca="false">IF(AND($V121&gt;BU$6,$V121&lt;=BV$6),+$U121,0)</f>
        <v>0</v>
      </c>
      <c r="BW121" s="87" t="n">
        <f aca="false">IF(AND($V121&gt;BV$6,$V121&lt;=BW$6),+$U121,0)</f>
        <v>0</v>
      </c>
      <c r="BX121" s="87" t="n">
        <f aca="false">IF(AND($V121&gt;BW$6,$V121&lt;=BX$6),+$U121,0)</f>
        <v>0</v>
      </c>
      <c r="BY121" s="87" t="n">
        <f aca="false">IF(AND($V121&gt;BX$6,$V121&lt;=BY$6),+$U121,0)</f>
        <v>0</v>
      </c>
      <c r="BZ121" s="87" t="n">
        <f aca="false">IF(AND($V121&gt;BY$6,$V121&lt;=BZ$6),+$U121,0)</f>
        <v>0</v>
      </c>
      <c r="CA121" s="87" t="n">
        <f aca="false">IF(AND($V121&gt;BZ$6,$V121&lt;=CA$6),+$U121,0)</f>
        <v>0</v>
      </c>
      <c r="CB121" s="87" t="n">
        <f aca="false">IF(AND($V121&gt;CA$6,$V121&lt;=CB$6),+$U121,0)</f>
        <v>0</v>
      </c>
      <c r="CC121" s="87" t="n">
        <f aca="false">IF(AND($V121&gt;CB$6,$V121&lt;=CC$6),+$U121,0)</f>
        <v>0</v>
      </c>
      <c r="CD121" s="87" t="n">
        <f aca="false">IF(AND($V121&gt;CC$6,$V121&lt;=CD$6),+$U121,0)</f>
        <v>0</v>
      </c>
      <c r="CE121" s="87" t="n">
        <f aca="false">IF(AND($V121&gt;CD$6,$V121&lt;=CE$6),+$U121,0)</f>
        <v>0</v>
      </c>
      <c r="CF121" s="87" t="n">
        <f aca="false">IF(AND($V121&gt;CE$6,$V121&lt;=CF$6),+$U121,0)</f>
        <v>0</v>
      </c>
      <c r="CG121" s="87" t="n">
        <f aca="false">IF(AND($V121&gt;CF$6,$V121&lt;=CG$6),+$U121,0)</f>
        <v>0</v>
      </c>
      <c r="CH121" s="87" t="n">
        <f aca="false">IF(AND($V121&gt;CG$6,$V121&lt;=CH$6),+$U121,0)</f>
        <v>0</v>
      </c>
      <c r="CI121" s="87" t="n">
        <f aca="false">IF(AND($V121&gt;CH$6,$V121&lt;=CI$6),+$U121,0)</f>
        <v>0</v>
      </c>
      <c r="CJ121" s="87" t="n">
        <f aca="false">IF(AND($V121&gt;CI$6,$V121&lt;=CJ$6),+$U121,0)</f>
        <v>0</v>
      </c>
      <c r="CK121" s="87" t="n">
        <f aca="false">IF(AND($V121&gt;CJ$6,$V121&lt;=CK$6),+$U121,0)</f>
        <v>0</v>
      </c>
      <c r="CL121" s="87" t="n">
        <f aca="false">IF(AND($V121&gt;CK$6,$V121&lt;=CL$6),+$U121,0)</f>
        <v>0</v>
      </c>
      <c r="CM121" s="87" t="n">
        <f aca="false">IF(AND($V121&gt;CL$6,$V121&lt;=CM$6),+$U121,0)</f>
        <v>0</v>
      </c>
      <c r="CN121" s="87" t="n">
        <f aca="false">IF(AND($V121&gt;CM$6,$V121&lt;=CN$6),+$U121,0)</f>
        <v>0</v>
      </c>
      <c r="CO121" s="87" t="n">
        <f aca="false">IF(AND($V121&gt;CN$6,$V121&lt;=CO$6),+$U121,0)</f>
        <v>0</v>
      </c>
      <c r="CP121" s="87" t="n">
        <f aca="false">IF(AND($V121&gt;CO$6,$V121&lt;=CP$6),+$U121,0)</f>
        <v>0</v>
      </c>
      <c r="CQ121" s="87" t="n">
        <f aca="false">IF(AND($V121&gt;CP$6,$V121&lt;=CQ$6),+$U121,0)</f>
        <v>0</v>
      </c>
      <c r="CR121" s="87" t="n">
        <f aca="false">IF(AND($V121&gt;CQ$6,$V121&lt;=CR$6),+$U121,0)</f>
        <v>0</v>
      </c>
      <c r="CS121" s="87" t="n">
        <f aca="false">IF(AND($V121&gt;CR$6,$V121&lt;=CS$6),+$U121,0)</f>
        <v>0</v>
      </c>
      <c r="CT121" s="87" t="n">
        <f aca="false">IF(AND($V121&gt;CS$6,$V121&lt;=CT$6),+$U121,0)</f>
        <v>0</v>
      </c>
      <c r="CU121" s="87" t="n">
        <f aca="false">IF(AND($V121&gt;CT$6,$V121&lt;=CU$6),+$U121,0)</f>
        <v>0</v>
      </c>
      <c r="CV121" s="87" t="n">
        <f aca="false">IF(AND($V121&gt;CU$6,$V121&lt;=CV$6),+$U121,0)</f>
        <v>0</v>
      </c>
      <c r="CW121" s="87" t="n">
        <f aca="false">IF(AND($V121&gt;CV$6,$V121&lt;=CW$6),+$U121,0)</f>
        <v>0</v>
      </c>
      <c r="CX121" s="87" t="n">
        <f aca="false">IF(AND($V121&gt;CW$6,$V121&lt;=CX$6),+$U121,0)</f>
        <v>0</v>
      </c>
      <c r="CY121" s="87" t="n">
        <f aca="false">IF(AND($V121&gt;CX$6,$V121&lt;=CY$6),+$U121,0)</f>
        <v>0</v>
      </c>
      <c r="CZ121" s="87" t="n">
        <f aca="false">IF(AND($V121&gt;CY$6,$V121&lt;=CZ$6),+$U121,0)</f>
        <v>0</v>
      </c>
      <c r="DA121" s="87" t="n">
        <f aca="false">IF(AND($V121&gt;CZ$6,$V121&lt;=DA$6),+$U121,0)</f>
        <v>0</v>
      </c>
      <c r="DB121" s="87" t="n">
        <f aca="false">IF(AND($V121&gt;DA$6,$V121&lt;=DB$6),+$U121,0)</f>
        <v>0</v>
      </c>
      <c r="DC121" s="87" t="n">
        <f aca="false">IF(AND($V121&gt;DB$6,$V121&lt;=DC$6),+$U121,0)</f>
        <v>0</v>
      </c>
      <c r="DD121" s="87" t="n">
        <f aca="false">IF(AND($V121&gt;DC$6,$V121&lt;=DD$6),+$U121,0)</f>
        <v>0</v>
      </c>
      <c r="DE121" s="87" t="n">
        <f aca="false">IF(AND($V121&gt;DD$6,$V121&lt;=DE$6),+$U121,0)</f>
        <v>0</v>
      </c>
      <c r="DF121" s="87" t="n">
        <f aca="false">IF(AND($V121&gt;DE$6,$V121&lt;=DF$6),+$U121,0)</f>
        <v>0</v>
      </c>
      <c r="DG121" s="87" t="n">
        <f aca="false">IF(AND($V121&gt;DF$6,$V121&lt;=DG$6),+$U121,0)</f>
        <v>0</v>
      </c>
      <c r="DH121" s="87" t="n">
        <f aca="false">IF(AND($V121&gt;DG$6,$V121&lt;=DH$6),+$U121,0)</f>
        <v>0</v>
      </c>
      <c r="DI121" s="87" t="n">
        <f aca="false">IF(AND($V121&gt;DH$6,$V121&lt;=DI$6),+$U121,0)</f>
        <v>0</v>
      </c>
      <c r="DJ121" s="87" t="n">
        <f aca="false">IF(AND($V121&gt;DI$6,$V121&lt;=DJ$6),+$U121,0)</f>
        <v>0</v>
      </c>
      <c r="DK121" s="87" t="n">
        <f aca="false">IF(AND($V121&gt;DJ$6,$V121&lt;=DK$6),+$U121,0)</f>
        <v>0</v>
      </c>
      <c r="DL121" s="87" t="n">
        <f aca="false">IF(AND($V121&gt;DK$6,$V121&lt;=DL$6),+$U121,0)</f>
        <v>0</v>
      </c>
      <c r="DM121" s="87" t="n">
        <f aca="false">IF(AND($V121&gt;DL$6,$V121&lt;=DM$6),+$U121,0)</f>
        <v>0</v>
      </c>
      <c r="DN121" s="87" t="n">
        <f aca="false">IF(AND($V121&gt;DM$6,$V121&lt;=DN$6),+$U121,0)</f>
        <v>0</v>
      </c>
      <c r="DO121" s="87" t="n">
        <f aca="false">IF(AND($V121&gt;DN$6,$V121&lt;=DO$6),+$U121,0)</f>
        <v>0</v>
      </c>
      <c r="DP121" s="87" t="n">
        <f aca="false">IF(AND($V121&gt;DO$6,$V121&lt;=DP$6),+$U121,0)</f>
        <v>0</v>
      </c>
      <c r="DQ121" s="87" t="n">
        <f aca="false">IF(AND($V121&gt;DP$6,$V121&lt;=DQ$6),+$U121,0)</f>
        <v>0</v>
      </c>
      <c r="DR121" s="87" t="n">
        <f aca="false">IF(AND($V121&gt;DQ$6,$V121&lt;=DR$6),+$U121,0)</f>
        <v>0</v>
      </c>
      <c r="DS121" s="87" t="n">
        <f aca="false">IF(AND($V121&gt;DR$6,$V121&lt;=DS$6),+$U121,0)</f>
        <v>0</v>
      </c>
      <c r="DT121" s="87" t="n">
        <f aca="false">IF(AND($V121&gt;DS$6,$V121&lt;=DT$6),+$U121,0)</f>
        <v>0</v>
      </c>
      <c r="DU121" s="87" t="n">
        <f aca="false">IF(AND($V121&gt;DT$6,$V121&lt;=DU$6),+$U121,0)</f>
        <v>0</v>
      </c>
      <c r="DV121" s="87" t="n">
        <f aca="false">IF(AND($V121&gt;DU$6,$V121&lt;=DV$6),+$U121,0)</f>
        <v>0</v>
      </c>
      <c r="DW121" s="87" t="n">
        <f aca="false">IF(AND($V121&gt;DV$6,$V121&lt;=DW$6),+$U121,0)</f>
        <v>0</v>
      </c>
      <c r="DX121" s="87" t="n">
        <f aca="false">IF(AND($V121&gt;DW$6,$V121&lt;=DX$6),+$U121,0)</f>
        <v>0</v>
      </c>
      <c r="DY121" s="87" t="n">
        <f aca="false">IF(AND($V121&gt;DX$6,$V121&lt;=DY$6),+$U121,0)</f>
        <v>0</v>
      </c>
      <c r="DZ121" s="87" t="n">
        <f aca="false">IF(AND($V121&gt;DY$6,$V121&lt;=DZ$6),+$U121,0)</f>
        <v>0</v>
      </c>
      <c r="EA121" s="87" t="n">
        <f aca="false">IF(AND($V121&gt;DZ$6,$V121&lt;=EA$6),+$U121,0)</f>
        <v>0</v>
      </c>
      <c r="EB121" s="87" t="n">
        <f aca="false">IF(AND($V121&gt;EA$6,$V121&lt;=EB$6),+$U121,0)</f>
        <v>0</v>
      </c>
      <c r="EC121" s="87" t="n">
        <f aca="false">IF(AND($V121&gt;EB$6,$V121&lt;=EC$6),+$U121,0)</f>
        <v>0</v>
      </c>
      <c r="ED121" s="87" t="n">
        <f aca="false">IF(AND($V121&gt;EC$6,$V121&lt;=ED$6),+$U121,0)</f>
        <v>0</v>
      </c>
      <c r="EE121" s="87" t="n">
        <f aca="false">IF(AND($V121&gt;ED$6,$V121&lt;=EE$6),+$U121,0)</f>
        <v>0</v>
      </c>
      <c r="EF121" s="87" t="n">
        <f aca="false">IF(AND($V121&gt;EE$6,$V121&lt;=EF$6),+$U121,0)</f>
        <v>0</v>
      </c>
      <c r="EG121" s="87" t="n">
        <f aca="false">IF(AND($V121&gt;EF$6,$V121&lt;=EG$6),+$U121,0)</f>
        <v>0</v>
      </c>
      <c r="EH121" s="87" t="n">
        <f aca="false">IF(AND($V121&gt;EG$6,$V121&lt;=EH$6),+$U121,0)</f>
        <v>0</v>
      </c>
      <c r="EI121" s="87" t="n">
        <f aca="false">IF(AND($V121&gt;EH$6,$V121&lt;=EI$6),+$U121,0)</f>
        <v>0</v>
      </c>
      <c r="EJ121" s="87" t="n">
        <f aca="false">IF(AND($V121&gt;EI$6,$V121&lt;=EJ$6),+$U121,0)</f>
        <v>0</v>
      </c>
      <c r="EK121" s="87" t="n">
        <f aca="false">IF(AND($V121&gt;EJ$6,$V121&lt;=EK$6),+$U121,0)</f>
        <v>0</v>
      </c>
      <c r="EL121" s="87" t="n">
        <f aca="false">IF(AND($V121&gt;EK$6,$V121&lt;=EL$6),+$U121,0)</f>
        <v>0</v>
      </c>
      <c r="EM121" s="87" t="n">
        <f aca="false">IF(AND($V121&gt;EL$6,$V121&lt;=EN$6),+$U121,0)</f>
        <v>0</v>
      </c>
      <c r="EO121" s="65" t="n">
        <f aca="false">SUM($AI121:$EN121)</f>
        <v>110.70825</v>
      </c>
      <c r="EP121" s="65" t="n">
        <f aca="false">+EO121-U121</f>
        <v>0</v>
      </c>
    </row>
    <row r="122" customFormat="false" ht="12.75" hidden="false" customHeight="false" outlineLevel="0" collapsed="false">
      <c r="A122" s="205" t="n">
        <v>5</v>
      </c>
      <c r="B122" s="97" t="s">
        <v>260</v>
      </c>
      <c r="C122" s="97" t="s">
        <v>256</v>
      </c>
      <c r="D122" s="186" t="s">
        <v>295</v>
      </c>
      <c r="E122" s="37" t="s">
        <v>548</v>
      </c>
      <c r="F122" s="99" t="n">
        <v>37134</v>
      </c>
      <c r="G122" s="37"/>
      <c r="H122" s="37"/>
      <c r="I122" s="100" t="s">
        <v>145</v>
      </c>
      <c r="J122" s="37" t="s">
        <v>589</v>
      </c>
      <c r="M122" s="39" t="s">
        <v>495</v>
      </c>
      <c r="O122" s="35"/>
      <c r="P122" s="127"/>
      <c r="Q122" s="127"/>
      <c r="R122" s="127"/>
      <c r="S122" s="206" t="n">
        <v>86</v>
      </c>
      <c r="T122" s="127" t="s">
        <v>288</v>
      </c>
      <c r="U122" s="55" t="n">
        <f aca="false">IF($T122="USD",+$S122,VLOOKUP($T122,$T$1:$U$5,2)*$S122)</f>
        <v>86</v>
      </c>
      <c r="V122" s="104" t="n">
        <v>40725</v>
      </c>
      <c r="Z122" s="207"/>
      <c r="AA122" s="208" t="e">
        <f aca="false">SUM(#REF!)</f>
        <v>#REF!</v>
      </c>
      <c r="AB122" s="174"/>
      <c r="AC122" s="209"/>
      <c r="AD122" s="211" t="e">
        <f aca="false">+AC122+AB122*#REF!+AA122*#REF!</f>
        <v>#REF!</v>
      </c>
      <c r="AE122" s="211"/>
      <c r="AI122" s="87" t="n">
        <f aca="false">IF($V122&gt;AH$6,IF($V122&lt;=AI$6,$U122,0),0)</f>
        <v>0</v>
      </c>
      <c r="AJ122" s="87" t="n">
        <f aca="false">IF(AND($V122&gt;AI$6,$V122&lt;=AJ$6),+$U122,0)</f>
        <v>0</v>
      </c>
      <c r="AK122" s="87" t="n">
        <f aca="false">IF(AND($V122&gt;AJ$6,$V122&lt;=AK$6),+$U122,0)</f>
        <v>0</v>
      </c>
      <c r="AL122" s="87" t="n">
        <f aca="false">IF(AND($V122&gt;AK$6,$V122&lt;=AL$6),+$U122,0)</f>
        <v>0</v>
      </c>
      <c r="AM122" s="87" t="n">
        <f aca="false">IF(AND($V122&gt;AL$6,$V122&lt;=AM$6),+$U122,0)</f>
        <v>0</v>
      </c>
      <c r="AN122" s="87" t="n">
        <f aca="false">IF(AND($V122&gt;AM$6,$V122&lt;=AN$6),+$U122,0)</f>
        <v>0</v>
      </c>
      <c r="AO122" s="87" t="n">
        <f aca="false">IF(AND($V122&gt;AN$6,$V122&lt;=AO$6),+$U122,0)</f>
        <v>0</v>
      </c>
      <c r="AP122" s="87" t="n">
        <f aca="false">IF(AND($V122&gt;AO$6,$V122&lt;=AP$6),+$U122,0)</f>
        <v>0</v>
      </c>
      <c r="AQ122" s="87" t="n">
        <f aca="false">IF(AND($V122&gt;AP$6,$V122&lt;=AQ$6),+$U122,0)</f>
        <v>0</v>
      </c>
      <c r="AR122" s="87" t="n">
        <f aca="false">IF(AND($V122&gt;AQ$6,$V122&lt;=AR$6),+$U122,0)</f>
        <v>0</v>
      </c>
      <c r="AS122" s="87" t="n">
        <f aca="false">IF(AND($V122&gt;AR$6,$V122&lt;=AS$6),+$U122,0)</f>
        <v>0</v>
      </c>
      <c r="AT122" s="87" t="n">
        <f aca="false">IF(AND($V122&gt;AS$6,$V122&lt;=AT$6),+$U122,0)</f>
        <v>0</v>
      </c>
      <c r="AU122" s="87" t="n">
        <f aca="false">IF(AND($V122&gt;AT$6,$V122&lt;=AU$6),+$U122,0)</f>
        <v>0</v>
      </c>
      <c r="AV122" s="87" t="n">
        <f aca="false">IF(AND($V122&gt;AU$6,$V122&lt;=AV$6),+$U122,0)</f>
        <v>0</v>
      </c>
      <c r="AW122" s="87" t="n">
        <f aca="false">IF(AND($V122&gt;AV$6,$V122&lt;=AW$6),+$U122,0)</f>
        <v>0</v>
      </c>
      <c r="AX122" s="87" t="n">
        <f aca="false">IF(AND($V122&gt;AW$6,$V122&lt;=AX$6),+$U122,0)</f>
        <v>0</v>
      </c>
      <c r="AY122" s="87" t="n">
        <f aca="false">IF(AND($V122&gt;AX$6,$V122&lt;=AY$6),+$U122,0)</f>
        <v>0</v>
      </c>
      <c r="AZ122" s="87" t="n">
        <f aca="false">IF(AND($V122&gt;AY$6,$V122&lt;=AZ$6),+$U122,0)</f>
        <v>0</v>
      </c>
      <c r="BA122" s="87" t="n">
        <f aca="false">IF(AND($V122&gt;AZ$6,$V122&lt;=BA$6),+$U122,0)</f>
        <v>0</v>
      </c>
      <c r="BB122" s="87" t="n">
        <f aca="false">IF(AND($V122&gt;BA$6,$V122&lt;=BB$6),+$U122,0)</f>
        <v>0</v>
      </c>
      <c r="BC122" s="87" t="n">
        <f aca="false">IF(AND($V122&gt;BB$6,$V122&lt;=BC$6),+$U122,0)</f>
        <v>0</v>
      </c>
      <c r="BD122" s="87" t="n">
        <f aca="false">IF(AND($V122&gt;BC$6,$V122&lt;=BD$6),+$U122,0)</f>
        <v>0</v>
      </c>
      <c r="BE122" s="87" t="n">
        <f aca="false">IF(AND($V122&gt;BD$6,$V122&lt;=BE$6),+$U122,0)</f>
        <v>0</v>
      </c>
      <c r="BF122" s="87" t="n">
        <f aca="false">IF(AND($V122&gt;BE$6,$V122&lt;=BF$6),+$U122,0)</f>
        <v>0</v>
      </c>
      <c r="BG122" s="87" t="n">
        <f aca="false">IF(AND($V122&gt;BF$6,$V122&lt;=BG$6),+$U122,0)</f>
        <v>0</v>
      </c>
      <c r="BH122" s="87" t="n">
        <f aca="false">IF(AND($V122&gt;BG$6,$V122&lt;=BH$6),+$U122,0)</f>
        <v>0</v>
      </c>
      <c r="BI122" s="87" t="n">
        <f aca="false">IF(AND($V122&gt;BH$6,$V122&lt;=BI$6),+$U122,0)</f>
        <v>0</v>
      </c>
      <c r="BJ122" s="87" t="n">
        <f aca="false">IF(AND($V122&gt;BI$6,$V122&lt;=BJ$6),+$U122,0)</f>
        <v>0</v>
      </c>
      <c r="BK122" s="87" t="n">
        <f aca="false">IF(AND($V122&gt;BJ$6,$V122&lt;=BK$6),+$U122,0)</f>
        <v>0</v>
      </c>
      <c r="BL122" s="87" t="n">
        <f aca="false">IF(AND($V122&gt;BK$6,$V122&lt;=BL$6),+$U122,0)</f>
        <v>0</v>
      </c>
      <c r="BM122" s="87" t="n">
        <f aca="false">IF(AND($V122&gt;BL$6,$V122&lt;=BM$6),+$U122,0)</f>
        <v>0</v>
      </c>
      <c r="BN122" s="87" t="n">
        <f aca="false">IF(AND($V122&gt;BM$6,$V122&lt;=BN$6),+$U122,0)</f>
        <v>0</v>
      </c>
      <c r="BO122" s="87" t="n">
        <f aca="false">IF(AND($V122&gt;BN$6,$V122&lt;=BO$6),+$U122,0)</f>
        <v>0</v>
      </c>
      <c r="BP122" s="87" t="n">
        <f aca="false">IF(AND($V122&gt;BO$6,$V122&lt;=BP$6),+$U122,0)</f>
        <v>0</v>
      </c>
      <c r="BQ122" s="87" t="n">
        <f aca="false">IF(AND($V122&gt;BP$6,$V122&lt;=BQ$6),+$U122,0)</f>
        <v>0</v>
      </c>
      <c r="BR122" s="87" t="n">
        <f aca="false">IF(AND($V122&gt;BQ$6,$V122&lt;=BR$6),+$U122,0)</f>
        <v>0</v>
      </c>
      <c r="BS122" s="87" t="n">
        <f aca="false">IF(AND($V122&gt;BR$6,$V122&lt;=BS$6),+$U122,0)</f>
        <v>0</v>
      </c>
      <c r="BT122" s="87" t="n">
        <f aca="false">IF(AND($V122&gt;BS$6,$V122&lt;=BT$6),+$U122,0)</f>
        <v>0</v>
      </c>
      <c r="BU122" s="87" t="n">
        <f aca="false">IF(AND($V122&gt;BT$6,$V122&lt;=BU$6),+$U122,0)</f>
        <v>0</v>
      </c>
      <c r="BV122" s="87" t="n">
        <f aca="false">IF(AND($V122&gt;BU$6,$V122&lt;=BV$6),+$U122,0)</f>
        <v>86</v>
      </c>
      <c r="BW122" s="87" t="n">
        <f aca="false">IF(AND($V122&gt;BV$6,$V122&lt;=BW$6),+$U122,0)</f>
        <v>0</v>
      </c>
      <c r="BX122" s="87" t="n">
        <f aca="false">IF(AND($V122&gt;BW$6,$V122&lt;=BX$6),+$U122,0)</f>
        <v>0</v>
      </c>
      <c r="BY122" s="87" t="n">
        <f aca="false">IF(AND($V122&gt;BX$6,$V122&lt;=BY$6),+$U122,0)</f>
        <v>0</v>
      </c>
      <c r="BZ122" s="87" t="n">
        <f aca="false">IF(AND($V122&gt;BY$6,$V122&lt;=BZ$6),+$U122,0)</f>
        <v>0</v>
      </c>
      <c r="CA122" s="87" t="n">
        <f aca="false">IF(AND($V122&gt;BZ$6,$V122&lt;=CA$6),+$U122,0)</f>
        <v>0</v>
      </c>
      <c r="CB122" s="87" t="n">
        <f aca="false">IF(AND($V122&gt;CA$6,$V122&lt;=CB$6),+$U122,0)</f>
        <v>0</v>
      </c>
      <c r="CC122" s="87" t="n">
        <f aca="false">IF(AND($V122&gt;CB$6,$V122&lt;=CC$6),+$U122,0)</f>
        <v>0</v>
      </c>
      <c r="CD122" s="87" t="n">
        <f aca="false">IF(AND($V122&gt;CC$6,$V122&lt;=CD$6),+$U122,0)</f>
        <v>0</v>
      </c>
      <c r="CE122" s="87" t="n">
        <f aca="false">IF(AND($V122&gt;CD$6,$V122&lt;=CE$6),+$U122,0)</f>
        <v>0</v>
      </c>
      <c r="CF122" s="87" t="n">
        <f aca="false">IF(AND($V122&gt;CE$6,$V122&lt;=CF$6),+$U122,0)</f>
        <v>0</v>
      </c>
      <c r="CG122" s="87" t="n">
        <f aca="false">IF(AND($V122&gt;CF$6,$V122&lt;=CG$6),+$U122,0)</f>
        <v>0</v>
      </c>
      <c r="CH122" s="87" t="n">
        <f aca="false">IF(AND($V122&gt;CG$6,$V122&lt;=CH$6),+$U122,0)</f>
        <v>0</v>
      </c>
      <c r="CI122" s="87" t="n">
        <f aca="false">IF(AND($V122&gt;CH$6,$V122&lt;=CI$6),+$U122,0)</f>
        <v>0</v>
      </c>
      <c r="CJ122" s="87" t="n">
        <f aca="false">IF(AND($V122&gt;CI$6,$V122&lt;=CJ$6),+$U122,0)</f>
        <v>0</v>
      </c>
      <c r="CK122" s="87" t="n">
        <f aca="false">IF(AND($V122&gt;CJ$6,$V122&lt;=CK$6),+$U122,0)</f>
        <v>0</v>
      </c>
      <c r="CL122" s="87" t="n">
        <f aca="false">IF(AND($V122&gt;CK$6,$V122&lt;=CL$6),+$U122,0)</f>
        <v>0</v>
      </c>
      <c r="CM122" s="87" t="n">
        <f aca="false">IF(AND($V122&gt;CL$6,$V122&lt;=CM$6),+$U122,0)</f>
        <v>0</v>
      </c>
      <c r="CN122" s="87" t="n">
        <f aca="false">IF(AND($V122&gt;CM$6,$V122&lt;=CN$6),+$U122,0)</f>
        <v>0</v>
      </c>
      <c r="CO122" s="87" t="n">
        <f aca="false">IF(AND($V122&gt;CN$6,$V122&lt;=CO$6),+$U122,0)</f>
        <v>0</v>
      </c>
      <c r="CP122" s="87" t="n">
        <f aca="false">IF(AND($V122&gt;CO$6,$V122&lt;=CP$6),+$U122,0)</f>
        <v>0</v>
      </c>
      <c r="CQ122" s="87" t="n">
        <f aca="false">IF(AND($V122&gt;CP$6,$V122&lt;=CQ$6),+$U122,0)</f>
        <v>0</v>
      </c>
      <c r="CR122" s="87" t="n">
        <f aca="false">IF(AND($V122&gt;CQ$6,$V122&lt;=CR$6),+$U122,0)</f>
        <v>0</v>
      </c>
      <c r="CS122" s="87" t="n">
        <f aca="false">IF(AND($V122&gt;CR$6,$V122&lt;=CS$6),+$U122,0)</f>
        <v>0</v>
      </c>
      <c r="CT122" s="87" t="n">
        <f aca="false">IF(AND($V122&gt;CS$6,$V122&lt;=CT$6),+$U122,0)</f>
        <v>0</v>
      </c>
      <c r="CU122" s="87" t="n">
        <f aca="false">IF(AND($V122&gt;CT$6,$V122&lt;=CU$6),+$U122,0)</f>
        <v>0</v>
      </c>
      <c r="CV122" s="87" t="n">
        <f aca="false">IF(AND($V122&gt;CU$6,$V122&lt;=CV$6),+$U122,0)</f>
        <v>0</v>
      </c>
      <c r="CW122" s="87" t="n">
        <f aca="false">IF(AND($V122&gt;CV$6,$V122&lt;=CW$6),+$U122,0)</f>
        <v>0</v>
      </c>
      <c r="CX122" s="87" t="n">
        <f aca="false">IF(AND($V122&gt;CW$6,$V122&lt;=CX$6),+$U122,0)</f>
        <v>0</v>
      </c>
      <c r="CY122" s="87" t="n">
        <f aca="false">IF(AND($V122&gt;CX$6,$V122&lt;=CY$6),+$U122,0)</f>
        <v>0</v>
      </c>
      <c r="CZ122" s="87" t="n">
        <f aca="false">IF(AND($V122&gt;CY$6,$V122&lt;=CZ$6),+$U122,0)</f>
        <v>0</v>
      </c>
      <c r="DA122" s="87" t="n">
        <f aca="false">IF(AND($V122&gt;CZ$6,$V122&lt;=DA$6),+$U122,0)</f>
        <v>0</v>
      </c>
      <c r="DB122" s="87" t="n">
        <f aca="false">IF(AND($V122&gt;DA$6,$V122&lt;=DB$6),+$U122,0)</f>
        <v>0</v>
      </c>
      <c r="DC122" s="87" t="n">
        <f aca="false">IF(AND($V122&gt;DB$6,$V122&lt;=DC$6),+$U122,0)</f>
        <v>0</v>
      </c>
      <c r="DD122" s="87" t="n">
        <f aca="false">IF(AND($V122&gt;DC$6,$V122&lt;=DD$6),+$U122,0)</f>
        <v>0</v>
      </c>
      <c r="DE122" s="87" t="n">
        <f aca="false">IF(AND($V122&gt;DD$6,$V122&lt;=DE$6),+$U122,0)</f>
        <v>0</v>
      </c>
      <c r="DF122" s="87" t="n">
        <f aca="false">IF(AND($V122&gt;DE$6,$V122&lt;=DF$6),+$U122,0)</f>
        <v>0</v>
      </c>
      <c r="DG122" s="87" t="n">
        <f aca="false">IF(AND($V122&gt;DF$6,$V122&lt;=DG$6),+$U122,0)</f>
        <v>0</v>
      </c>
      <c r="DH122" s="87" t="n">
        <f aca="false">IF(AND($V122&gt;DG$6,$V122&lt;=DH$6),+$U122,0)</f>
        <v>0</v>
      </c>
      <c r="DI122" s="87" t="n">
        <f aca="false">IF(AND($V122&gt;DH$6,$V122&lt;=DI$6),+$U122,0)</f>
        <v>0</v>
      </c>
      <c r="DJ122" s="87" t="n">
        <f aca="false">IF(AND($V122&gt;DI$6,$V122&lt;=DJ$6),+$U122,0)</f>
        <v>0</v>
      </c>
      <c r="DK122" s="87" t="n">
        <f aca="false">IF(AND($V122&gt;DJ$6,$V122&lt;=DK$6),+$U122,0)</f>
        <v>0</v>
      </c>
      <c r="DL122" s="87" t="n">
        <f aca="false">IF(AND($V122&gt;DK$6,$V122&lt;=DL$6),+$U122,0)</f>
        <v>0</v>
      </c>
      <c r="DM122" s="87" t="n">
        <f aca="false">IF(AND($V122&gt;DL$6,$V122&lt;=DM$6),+$U122,0)</f>
        <v>0</v>
      </c>
      <c r="DN122" s="87" t="n">
        <f aca="false">IF(AND($V122&gt;DM$6,$V122&lt;=DN$6),+$U122,0)</f>
        <v>0</v>
      </c>
      <c r="DO122" s="87" t="n">
        <f aca="false">IF(AND($V122&gt;DN$6,$V122&lt;=DO$6),+$U122,0)</f>
        <v>0</v>
      </c>
      <c r="DP122" s="87" t="n">
        <f aca="false">IF(AND($V122&gt;DO$6,$V122&lt;=DP$6),+$U122,0)</f>
        <v>0</v>
      </c>
      <c r="DQ122" s="87" t="n">
        <f aca="false">IF(AND($V122&gt;DP$6,$V122&lt;=DQ$6),+$U122,0)</f>
        <v>0</v>
      </c>
      <c r="DR122" s="87" t="n">
        <f aca="false">IF(AND($V122&gt;DQ$6,$V122&lt;=DR$6),+$U122,0)</f>
        <v>0</v>
      </c>
      <c r="DS122" s="87" t="n">
        <f aca="false">IF(AND($V122&gt;DR$6,$V122&lt;=DS$6),+$U122,0)</f>
        <v>0</v>
      </c>
      <c r="DT122" s="87" t="n">
        <f aca="false">IF(AND($V122&gt;DS$6,$V122&lt;=DT$6),+$U122,0)</f>
        <v>0</v>
      </c>
      <c r="DU122" s="87" t="n">
        <f aca="false">IF(AND($V122&gt;DT$6,$V122&lt;=DU$6),+$U122,0)</f>
        <v>0</v>
      </c>
      <c r="DV122" s="87" t="n">
        <f aca="false">IF(AND($V122&gt;DU$6,$V122&lt;=DV$6),+$U122,0)</f>
        <v>0</v>
      </c>
      <c r="DW122" s="87" t="n">
        <f aca="false">IF(AND($V122&gt;DV$6,$V122&lt;=DW$6),+$U122,0)</f>
        <v>0</v>
      </c>
      <c r="DX122" s="87" t="n">
        <f aca="false">IF(AND($V122&gt;DW$6,$V122&lt;=DX$6),+$U122,0)</f>
        <v>0</v>
      </c>
      <c r="DY122" s="87" t="n">
        <f aca="false">IF(AND($V122&gt;DX$6,$V122&lt;=DY$6),+$U122,0)</f>
        <v>0</v>
      </c>
      <c r="DZ122" s="87" t="n">
        <f aca="false">IF(AND($V122&gt;DY$6,$V122&lt;=DZ$6),+$U122,0)</f>
        <v>0</v>
      </c>
      <c r="EA122" s="87" t="n">
        <f aca="false">IF(AND($V122&gt;DZ$6,$V122&lt;=EA$6),+$U122,0)</f>
        <v>0</v>
      </c>
      <c r="EB122" s="87" t="n">
        <f aca="false">IF(AND($V122&gt;EA$6,$V122&lt;=EB$6),+$U122,0)</f>
        <v>0</v>
      </c>
      <c r="EC122" s="87" t="n">
        <f aca="false">IF(AND($V122&gt;EB$6,$V122&lt;=EC$6),+$U122,0)</f>
        <v>0</v>
      </c>
      <c r="ED122" s="87" t="n">
        <f aca="false">IF(AND($V122&gt;EC$6,$V122&lt;=ED$6),+$U122,0)</f>
        <v>0</v>
      </c>
      <c r="EE122" s="87" t="n">
        <f aca="false">IF(AND($V122&gt;ED$6,$V122&lt;=EE$6),+$U122,0)</f>
        <v>0</v>
      </c>
      <c r="EF122" s="87" t="n">
        <f aca="false">IF(AND($V122&gt;EE$6,$V122&lt;=EF$6),+$U122,0)</f>
        <v>0</v>
      </c>
      <c r="EG122" s="87" t="n">
        <f aca="false">IF(AND($V122&gt;EF$6,$V122&lt;=EG$6),+$U122,0)</f>
        <v>0</v>
      </c>
      <c r="EH122" s="87" t="n">
        <f aca="false">IF(AND($V122&gt;EG$6,$V122&lt;=EH$6),+$U122,0)</f>
        <v>0</v>
      </c>
      <c r="EI122" s="87" t="n">
        <f aca="false">IF(AND($V122&gt;EH$6,$V122&lt;=EI$6),+$U122,0)</f>
        <v>0</v>
      </c>
      <c r="EJ122" s="87" t="n">
        <f aca="false">IF(AND($V122&gt;EI$6,$V122&lt;=EJ$6),+$U122,0)</f>
        <v>0</v>
      </c>
      <c r="EK122" s="87" t="n">
        <f aca="false">IF(AND($V122&gt;EJ$6,$V122&lt;=EK$6),+$U122,0)</f>
        <v>0</v>
      </c>
      <c r="EL122" s="87" t="n">
        <f aca="false">IF(AND($V122&gt;EK$6,$V122&lt;=EL$6),+$U122,0)</f>
        <v>0</v>
      </c>
      <c r="EM122" s="87" t="n">
        <f aca="false">IF(AND($V122&gt;EL$6,$V122&lt;=EN$6),+$U122,0)</f>
        <v>0</v>
      </c>
      <c r="EO122" s="65" t="n">
        <f aca="false">SUM($AI122:$EN122)</f>
        <v>86</v>
      </c>
      <c r="EP122" s="65" t="n">
        <f aca="false">+EO122-U122</f>
        <v>0</v>
      </c>
    </row>
    <row r="123" customFormat="false" ht="12.75" hidden="false" customHeight="false" outlineLevel="0" collapsed="false">
      <c r="A123" s="205" t="n">
        <v>5</v>
      </c>
      <c r="B123" s="97" t="s">
        <v>260</v>
      </c>
      <c r="C123" s="97" t="s">
        <v>256</v>
      </c>
      <c r="D123" s="186" t="s">
        <v>295</v>
      </c>
      <c r="E123" s="37" t="s">
        <v>548</v>
      </c>
      <c r="F123" s="99" t="n">
        <v>37134</v>
      </c>
      <c r="G123" s="37"/>
      <c r="H123" s="37"/>
      <c r="I123" s="100" t="s">
        <v>145</v>
      </c>
      <c r="J123" s="37" t="s">
        <v>590</v>
      </c>
      <c r="M123" s="39" t="s">
        <v>495</v>
      </c>
      <c r="O123" s="35"/>
      <c r="P123" s="127"/>
      <c r="Q123" s="127"/>
      <c r="R123" s="127"/>
      <c r="S123" s="206" t="n">
        <v>3</v>
      </c>
      <c r="T123" s="127" t="s">
        <v>288</v>
      </c>
      <c r="U123" s="55" t="n">
        <f aca="false">IF($T123="USD",+$S123,VLOOKUP($T123,$T$1:$U$5,2)*$S123)</f>
        <v>3</v>
      </c>
      <c r="V123" s="104" t="n">
        <v>39326</v>
      </c>
      <c r="Z123" s="207" t="n">
        <v>35674</v>
      </c>
      <c r="AA123" s="208" t="e">
        <f aca="false">SUM(#REF!)</f>
        <v>#REF!</v>
      </c>
      <c r="AB123" s="174"/>
      <c r="AC123" s="209"/>
      <c r="AD123" s="211" t="e">
        <f aca="false">+AC123+AB123*#REF!+AA123*#REF!</f>
        <v>#REF!</v>
      </c>
      <c r="AE123" s="211"/>
      <c r="AI123" s="87" t="n">
        <f aca="false">IF($V123&gt;AH$6,IF($V123&lt;=AI$6,$U123,0),0)</f>
        <v>0</v>
      </c>
      <c r="AJ123" s="87" t="n">
        <f aca="false">IF(AND($V123&gt;AI$6,$V123&lt;=AJ$6),+$U123,0)</f>
        <v>0</v>
      </c>
      <c r="AK123" s="87" t="n">
        <f aca="false">IF(AND($V123&gt;AJ$6,$V123&lt;=AK$6),+$U123,0)</f>
        <v>0</v>
      </c>
      <c r="AL123" s="87" t="n">
        <f aca="false">IF(AND($V123&gt;AK$6,$V123&lt;=AL$6),+$U123,0)</f>
        <v>0</v>
      </c>
      <c r="AM123" s="87" t="n">
        <f aca="false">IF(AND($V123&gt;AL$6,$V123&lt;=AM$6),+$U123,0)</f>
        <v>0</v>
      </c>
      <c r="AN123" s="87" t="n">
        <f aca="false">IF(AND($V123&gt;AM$6,$V123&lt;=AN$6),+$U123,0)</f>
        <v>0</v>
      </c>
      <c r="AO123" s="87" t="n">
        <f aca="false">IF(AND($V123&gt;AN$6,$V123&lt;=AO$6),+$U123,0)</f>
        <v>0</v>
      </c>
      <c r="AP123" s="87" t="n">
        <f aca="false">IF(AND($V123&gt;AO$6,$V123&lt;=AP$6),+$U123,0)</f>
        <v>0</v>
      </c>
      <c r="AQ123" s="87" t="n">
        <f aca="false">IF(AND($V123&gt;AP$6,$V123&lt;=AQ$6),+$U123,0)</f>
        <v>0</v>
      </c>
      <c r="AR123" s="87" t="n">
        <f aca="false">IF(AND($V123&gt;AQ$6,$V123&lt;=AR$6),+$U123,0)</f>
        <v>0</v>
      </c>
      <c r="AS123" s="87" t="n">
        <f aca="false">IF(AND($V123&gt;AR$6,$V123&lt;=AS$6),+$U123,0)</f>
        <v>0</v>
      </c>
      <c r="AT123" s="87" t="n">
        <f aca="false">IF(AND($V123&gt;AS$6,$V123&lt;=AT$6),+$U123,0)</f>
        <v>0</v>
      </c>
      <c r="AU123" s="87" t="n">
        <f aca="false">IF(AND($V123&gt;AT$6,$V123&lt;=AU$6),+$U123,0)</f>
        <v>0</v>
      </c>
      <c r="AV123" s="87" t="n">
        <f aca="false">IF(AND($V123&gt;AU$6,$V123&lt;=AV$6),+$U123,0)</f>
        <v>0</v>
      </c>
      <c r="AW123" s="87" t="n">
        <f aca="false">IF(AND($V123&gt;AV$6,$V123&lt;=AW$6),+$U123,0)</f>
        <v>0</v>
      </c>
      <c r="AX123" s="87" t="n">
        <f aca="false">IF(AND($V123&gt;AW$6,$V123&lt;=AX$6),+$U123,0)</f>
        <v>0</v>
      </c>
      <c r="AY123" s="87" t="n">
        <f aca="false">IF(AND($V123&gt;AX$6,$V123&lt;=AY$6),+$U123,0)</f>
        <v>0</v>
      </c>
      <c r="AZ123" s="87" t="n">
        <f aca="false">IF(AND($V123&gt;AY$6,$V123&lt;=AZ$6),+$U123,0)</f>
        <v>0</v>
      </c>
      <c r="BA123" s="87" t="n">
        <f aca="false">IF(AND($V123&gt;AZ$6,$V123&lt;=BA$6),+$U123,0)</f>
        <v>0</v>
      </c>
      <c r="BB123" s="87" t="n">
        <f aca="false">IF(AND($V123&gt;BA$6,$V123&lt;=BB$6),+$U123,0)</f>
        <v>0</v>
      </c>
      <c r="BC123" s="87" t="n">
        <f aca="false">IF(AND($V123&gt;BB$6,$V123&lt;=BC$6),+$U123,0)</f>
        <v>0</v>
      </c>
      <c r="BD123" s="87" t="n">
        <f aca="false">IF(AND($V123&gt;BC$6,$V123&lt;=BD$6),+$U123,0)</f>
        <v>0</v>
      </c>
      <c r="BE123" s="87" t="n">
        <f aca="false">IF(AND($V123&gt;BD$6,$V123&lt;=BE$6),+$U123,0)</f>
        <v>0</v>
      </c>
      <c r="BF123" s="87" t="n">
        <f aca="false">IF(AND($V123&gt;BE$6,$V123&lt;=BF$6),+$U123,0)</f>
        <v>3</v>
      </c>
      <c r="BG123" s="87" t="n">
        <f aca="false">IF(AND($V123&gt;BF$6,$V123&lt;=BG$6),+$U123,0)</f>
        <v>0</v>
      </c>
      <c r="BH123" s="87" t="n">
        <f aca="false">IF(AND($V123&gt;BG$6,$V123&lt;=BH$6),+$U123,0)</f>
        <v>0</v>
      </c>
      <c r="BI123" s="87" t="n">
        <f aca="false">IF(AND($V123&gt;BH$6,$V123&lt;=BI$6),+$U123,0)</f>
        <v>0</v>
      </c>
      <c r="BJ123" s="87" t="n">
        <f aca="false">IF(AND($V123&gt;BI$6,$V123&lt;=BJ$6),+$U123,0)</f>
        <v>0</v>
      </c>
      <c r="BK123" s="87" t="n">
        <f aca="false">IF(AND($V123&gt;BJ$6,$V123&lt;=BK$6),+$U123,0)</f>
        <v>0</v>
      </c>
      <c r="BL123" s="87" t="n">
        <f aca="false">IF(AND($V123&gt;BK$6,$V123&lt;=BL$6),+$U123,0)</f>
        <v>0</v>
      </c>
      <c r="BM123" s="87" t="n">
        <f aca="false">IF(AND($V123&gt;BL$6,$V123&lt;=BM$6),+$U123,0)</f>
        <v>0</v>
      </c>
      <c r="BN123" s="87" t="n">
        <f aca="false">IF(AND($V123&gt;BM$6,$V123&lt;=BN$6),+$U123,0)</f>
        <v>0</v>
      </c>
      <c r="BO123" s="87" t="n">
        <f aca="false">IF(AND($V123&gt;BN$6,$V123&lt;=BO$6),+$U123,0)</f>
        <v>0</v>
      </c>
      <c r="BP123" s="87" t="n">
        <f aca="false">IF(AND($V123&gt;BO$6,$V123&lt;=BP$6),+$U123,0)</f>
        <v>0</v>
      </c>
      <c r="BQ123" s="87" t="n">
        <f aca="false">IF(AND($V123&gt;BP$6,$V123&lt;=BQ$6),+$U123,0)</f>
        <v>0</v>
      </c>
      <c r="BR123" s="87" t="n">
        <f aca="false">IF(AND($V123&gt;BQ$6,$V123&lt;=BR$6),+$U123,0)</f>
        <v>0</v>
      </c>
      <c r="BS123" s="87" t="n">
        <f aca="false">IF(AND($V123&gt;BR$6,$V123&lt;=BS$6),+$U123,0)</f>
        <v>0</v>
      </c>
      <c r="BT123" s="87" t="n">
        <f aca="false">IF(AND($V123&gt;BS$6,$V123&lt;=BT$6),+$U123,0)</f>
        <v>0</v>
      </c>
      <c r="BU123" s="87" t="n">
        <f aca="false">IF(AND($V123&gt;BT$6,$V123&lt;=BU$6),+$U123,0)</f>
        <v>0</v>
      </c>
      <c r="BV123" s="87" t="n">
        <f aca="false">IF(AND($V123&gt;BU$6,$V123&lt;=BV$6),+$U123,0)</f>
        <v>0</v>
      </c>
      <c r="BW123" s="87" t="n">
        <f aca="false">IF(AND($V123&gt;BV$6,$V123&lt;=BW$6),+$U123,0)</f>
        <v>0</v>
      </c>
      <c r="BX123" s="87" t="n">
        <f aca="false">IF(AND($V123&gt;BW$6,$V123&lt;=BX$6),+$U123,0)</f>
        <v>0</v>
      </c>
      <c r="BY123" s="87" t="n">
        <f aca="false">IF(AND($V123&gt;BX$6,$V123&lt;=BY$6),+$U123,0)</f>
        <v>0</v>
      </c>
      <c r="BZ123" s="87" t="n">
        <f aca="false">IF(AND($V123&gt;BY$6,$V123&lt;=BZ$6),+$U123,0)</f>
        <v>0</v>
      </c>
      <c r="CA123" s="87" t="n">
        <f aca="false">IF(AND($V123&gt;BZ$6,$V123&lt;=CA$6),+$U123,0)</f>
        <v>0</v>
      </c>
      <c r="CB123" s="87" t="n">
        <f aca="false">IF(AND($V123&gt;CA$6,$V123&lt;=CB$6),+$U123,0)</f>
        <v>0</v>
      </c>
      <c r="CC123" s="87" t="n">
        <f aca="false">IF(AND($V123&gt;CB$6,$V123&lt;=CC$6),+$U123,0)</f>
        <v>0</v>
      </c>
      <c r="CD123" s="87" t="n">
        <f aca="false">IF(AND($V123&gt;CC$6,$V123&lt;=CD$6),+$U123,0)</f>
        <v>0</v>
      </c>
      <c r="CE123" s="87" t="n">
        <f aca="false">IF(AND($V123&gt;CD$6,$V123&lt;=CE$6),+$U123,0)</f>
        <v>0</v>
      </c>
      <c r="CF123" s="87" t="n">
        <f aca="false">IF(AND($V123&gt;CE$6,$V123&lt;=CF$6),+$U123,0)</f>
        <v>0</v>
      </c>
      <c r="CG123" s="87" t="n">
        <f aca="false">IF(AND($V123&gt;CF$6,$V123&lt;=CG$6),+$U123,0)</f>
        <v>0</v>
      </c>
      <c r="CH123" s="87" t="n">
        <f aca="false">IF(AND($V123&gt;CG$6,$V123&lt;=CH$6),+$U123,0)</f>
        <v>0</v>
      </c>
      <c r="CI123" s="87" t="n">
        <f aca="false">IF(AND($V123&gt;CH$6,$V123&lt;=CI$6),+$U123,0)</f>
        <v>0</v>
      </c>
      <c r="CJ123" s="87" t="n">
        <f aca="false">IF(AND($V123&gt;CI$6,$V123&lt;=CJ$6),+$U123,0)</f>
        <v>0</v>
      </c>
      <c r="CK123" s="87" t="n">
        <f aca="false">IF(AND($V123&gt;CJ$6,$V123&lt;=CK$6),+$U123,0)</f>
        <v>0</v>
      </c>
      <c r="CL123" s="87" t="n">
        <f aca="false">IF(AND($V123&gt;CK$6,$V123&lt;=CL$6),+$U123,0)</f>
        <v>0</v>
      </c>
      <c r="CM123" s="87" t="n">
        <f aca="false">IF(AND($V123&gt;CL$6,$V123&lt;=CM$6),+$U123,0)</f>
        <v>0</v>
      </c>
      <c r="CN123" s="87" t="n">
        <f aca="false">IF(AND($V123&gt;CM$6,$V123&lt;=CN$6),+$U123,0)</f>
        <v>0</v>
      </c>
      <c r="CO123" s="87" t="n">
        <f aca="false">IF(AND($V123&gt;CN$6,$V123&lt;=CO$6),+$U123,0)</f>
        <v>0</v>
      </c>
      <c r="CP123" s="87" t="n">
        <f aca="false">IF(AND($V123&gt;CO$6,$V123&lt;=CP$6),+$U123,0)</f>
        <v>0</v>
      </c>
      <c r="CQ123" s="87" t="n">
        <f aca="false">IF(AND($V123&gt;CP$6,$V123&lt;=CQ$6),+$U123,0)</f>
        <v>0</v>
      </c>
      <c r="CR123" s="87" t="n">
        <f aca="false">IF(AND($V123&gt;CQ$6,$V123&lt;=CR$6),+$U123,0)</f>
        <v>0</v>
      </c>
      <c r="CS123" s="87" t="n">
        <f aca="false">IF(AND($V123&gt;CR$6,$V123&lt;=CS$6),+$U123,0)</f>
        <v>0</v>
      </c>
      <c r="CT123" s="87" t="n">
        <f aca="false">IF(AND($V123&gt;CS$6,$V123&lt;=CT$6),+$U123,0)</f>
        <v>0</v>
      </c>
      <c r="CU123" s="87" t="n">
        <f aca="false">IF(AND($V123&gt;CT$6,$V123&lt;=CU$6),+$U123,0)</f>
        <v>0</v>
      </c>
      <c r="CV123" s="87" t="n">
        <f aca="false">IF(AND($V123&gt;CU$6,$V123&lt;=CV$6),+$U123,0)</f>
        <v>0</v>
      </c>
      <c r="CW123" s="87" t="n">
        <f aca="false">IF(AND($V123&gt;CV$6,$V123&lt;=CW$6),+$U123,0)</f>
        <v>0</v>
      </c>
      <c r="CX123" s="87" t="n">
        <f aca="false">IF(AND($V123&gt;CW$6,$V123&lt;=CX$6),+$U123,0)</f>
        <v>0</v>
      </c>
      <c r="CY123" s="87" t="n">
        <f aca="false">IF(AND($V123&gt;CX$6,$V123&lt;=CY$6),+$U123,0)</f>
        <v>0</v>
      </c>
      <c r="CZ123" s="87" t="n">
        <f aca="false">IF(AND($V123&gt;CY$6,$V123&lt;=CZ$6),+$U123,0)</f>
        <v>0</v>
      </c>
      <c r="DA123" s="87" t="n">
        <f aca="false">IF(AND($V123&gt;CZ$6,$V123&lt;=DA$6),+$U123,0)</f>
        <v>0</v>
      </c>
      <c r="DB123" s="87" t="n">
        <f aca="false">IF(AND($V123&gt;DA$6,$V123&lt;=DB$6),+$U123,0)</f>
        <v>0</v>
      </c>
      <c r="DC123" s="87" t="n">
        <f aca="false">IF(AND($V123&gt;DB$6,$V123&lt;=DC$6),+$U123,0)</f>
        <v>0</v>
      </c>
      <c r="DD123" s="87" t="n">
        <f aca="false">IF(AND($V123&gt;DC$6,$V123&lt;=DD$6),+$U123,0)</f>
        <v>0</v>
      </c>
      <c r="DE123" s="87" t="n">
        <f aca="false">IF(AND($V123&gt;DD$6,$V123&lt;=DE$6),+$U123,0)</f>
        <v>0</v>
      </c>
      <c r="DF123" s="87" t="n">
        <f aca="false">IF(AND($V123&gt;DE$6,$V123&lt;=DF$6),+$U123,0)</f>
        <v>0</v>
      </c>
      <c r="DG123" s="87" t="n">
        <f aca="false">IF(AND($V123&gt;DF$6,$V123&lt;=DG$6),+$U123,0)</f>
        <v>0</v>
      </c>
      <c r="DH123" s="87" t="n">
        <f aca="false">IF(AND($V123&gt;DG$6,$V123&lt;=DH$6),+$U123,0)</f>
        <v>0</v>
      </c>
      <c r="DI123" s="87" t="n">
        <f aca="false">IF(AND($V123&gt;DH$6,$V123&lt;=DI$6),+$U123,0)</f>
        <v>0</v>
      </c>
      <c r="DJ123" s="87" t="n">
        <f aca="false">IF(AND($V123&gt;DI$6,$V123&lt;=DJ$6),+$U123,0)</f>
        <v>0</v>
      </c>
      <c r="DK123" s="87" t="n">
        <f aca="false">IF(AND($V123&gt;DJ$6,$V123&lt;=DK$6),+$U123,0)</f>
        <v>0</v>
      </c>
      <c r="DL123" s="87" t="n">
        <f aca="false">IF(AND($V123&gt;DK$6,$V123&lt;=DL$6),+$U123,0)</f>
        <v>0</v>
      </c>
      <c r="DM123" s="87" t="n">
        <f aca="false">IF(AND($V123&gt;DL$6,$V123&lt;=DM$6),+$U123,0)</f>
        <v>0</v>
      </c>
      <c r="DN123" s="87" t="n">
        <f aca="false">IF(AND($V123&gt;DM$6,$V123&lt;=DN$6),+$U123,0)</f>
        <v>0</v>
      </c>
      <c r="DO123" s="87" t="n">
        <f aca="false">IF(AND($V123&gt;DN$6,$V123&lt;=DO$6),+$U123,0)</f>
        <v>0</v>
      </c>
      <c r="DP123" s="87" t="n">
        <f aca="false">IF(AND($V123&gt;DO$6,$V123&lt;=DP$6),+$U123,0)</f>
        <v>0</v>
      </c>
      <c r="DQ123" s="87" t="n">
        <f aca="false">IF(AND($V123&gt;DP$6,$V123&lt;=DQ$6),+$U123,0)</f>
        <v>0</v>
      </c>
      <c r="DR123" s="87" t="n">
        <f aca="false">IF(AND($V123&gt;DQ$6,$V123&lt;=DR$6),+$U123,0)</f>
        <v>0</v>
      </c>
      <c r="DS123" s="87" t="n">
        <f aca="false">IF(AND($V123&gt;DR$6,$V123&lt;=DS$6),+$U123,0)</f>
        <v>0</v>
      </c>
      <c r="DT123" s="87" t="n">
        <f aca="false">IF(AND($V123&gt;DS$6,$V123&lt;=DT$6),+$U123,0)</f>
        <v>0</v>
      </c>
      <c r="DU123" s="87" t="n">
        <f aca="false">IF(AND($V123&gt;DT$6,$V123&lt;=DU$6),+$U123,0)</f>
        <v>0</v>
      </c>
      <c r="DV123" s="87" t="n">
        <f aca="false">IF(AND($V123&gt;DU$6,$V123&lt;=DV$6),+$U123,0)</f>
        <v>0</v>
      </c>
      <c r="DW123" s="87" t="n">
        <f aca="false">IF(AND($V123&gt;DV$6,$V123&lt;=DW$6),+$U123,0)</f>
        <v>0</v>
      </c>
      <c r="DX123" s="87" t="n">
        <f aca="false">IF(AND($V123&gt;DW$6,$V123&lt;=DX$6),+$U123,0)</f>
        <v>0</v>
      </c>
      <c r="DY123" s="87" t="n">
        <f aca="false">IF(AND($V123&gt;DX$6,$V123&lt;=DY$6),+$U123,0)</f>
        <v>0</v>
      </c>
      <c r="DZ123" s="87" t="n">
        <f aca="false">IF(AND($V123&gt;DY$6,$V123&lt;=DZ$6),+$U123,0)</f>
        <v>0</v>
      </c>
      <c r="EA123" s="87" t="n">
        <f aca="false">IF(AND($V123&gt;DZ$6,$V123&lt;=EA$6),+$U123,0)</f>
        <v>0</v>
      </c>
      <c r="EB123" s="87" t="n">
        <f aca="false">IF(AND($V123&gt;EA$6,$V123&lt;=EB$6),+$U123,0)</f>
        <v>0</v>
      </c>
      <c r="EC123" s="87" t="n">
        <f aca="false">IF(AND($V123&gt;EB$6,$V123&lt;=EC$6),+$U123,0)</f>
        <v>0</v>
      </c>
      <c r="ED123" s="87" t="n">
        <f aca="false">IF(AND($V123&gt;EC$6,$V123&lt;=ED$6),+$U123,0)</f>
        <v>0</v>
      </c>
      <c r="EE123" s="87" t="n">
        <f aca="false">IF(AND($V123&gt;ED$6,$V123&lt;=EE$6),+$U123,0)</f>
        <v>0</v>
      </c>
      <c r="EF123" s="87" t="n">
        <f aca="false">IF(AND($V123&gt;EE$6,$V123&lt;=EF$6),+$U123,0)</f>
        <v>0</v>
      </c>
      <c r="EG123" s="87" t="n">
        <f aca="false">IF(AND($V123&gt;EF$6,$V123&lt;=EG$6),+$U123,0)</f>
        <v>0</v>
      </c>
      <c r="EH123" s="87" t="n">
        <f aca="false">IF(AND($V123&gt;EG$6,$V123&lt;=EH$6),+$U123,0)</f>
        <v>0</v>
      </c>
      <c r="EI123" s="87" t="n">
        <f aca="false">IF(AND($V123&gt;EH$6,$V123&lt;=EI$6),+$U123,0)</f>
        <v>0</v>
      </c>
      <c r="EJ123" s="87" t="n">
        <f aca="false">IF(AND($V123&gt;EI$6,$V123&lt;=EJ$6),+$U123,0)</f>
        <v>0</v>
      </c>
      <c r="EK123" s="87" t="n">
        <f aca="false">IF(AND($V123&gt;EJ$6,$V123&lt;=EK$6),+$U123,0)</f>
        <v>0</v>
      </c>
      <c r="EL123" s="87" t="n">
        <f aca="false">IF(AND($V123&gt;EK$6,$V123&lt;=EL$6),+$U123,0)</f>
        <v>0</v>
      </c>
      <c r="EM123" s="87" t="n">
        <f aca="false">IF(AND($V123&gt;EL$6,$V123&lt;=EN$6),+$U123,0)</f>
        <v>0</v>
      </c>
      <c r="EO123" s="65" t="n">
        <f aca="false">SUM($AI123:$EN123)</f>
        <v>3</v>
      </c>
      <c r="EP123" s="65" t="n">
        <f aca="false">+EO123-U123</f>
        <v>0</v>
      </c>
    </row>
    <row r="124" customFormat="false" ht="12.75" hidden="false" customHeight="false" outlineLevel="0" collapsed="false">
      <c r="A124" s="205" t="n">
        <v>5</v>
      </c>
      <c r="B124" s="97" t="s">
        <v>260</v>
      </c>
      <c r="C124" s="97" t="s">
        <v>257</v>
      </c>
      <c r="D124" s="186" t="s">
        <v>280</v>
      </c>
      <c r="E124" s="37" t="s">
        <v>548</v>
      </c>
      <c r="F124" s="99" t="n">
        <v>37134</v>
      </c>
      <c r="G124" s="37"/>
      <c r="H124" s="37"/>
      <c r="I124" s="100" t="s">
        <v>145</v>
      </c>
      <c r="J124" s="37" t="s">
        <v>591</v>
      </c>
      <c r="M124" s="39" t="s">
        <v>495</v>
      </c>
      <c r="N124" s="39" t="s">
        <v>373</v>
      </c>
      <c r="O124" s="35" t="s">
        <v>374</v>
      </c>
      <c r="P124" s="127"/>
      <c r="Q124" s="127"/>
      <c r="R124" s="127"/>
      <c r="S124" s="206" t="n">
        <v>42.505589</v>
      </c>
      <c r="T124" s="127" t="s">
        <v>288</v>
      </c>
      <c r="U124" s="55" t="n">
        <f aca="false">IF($T124="USD",+$S124,VLOOKUP($T124,$T$1:$U$5,2)*$S124)</f>
        <v>42.505589</v>
      </c>
      <c r="V124" s="102" t="n">
        <v>42415</v>
      </c>
      <c r="Z124" s="207" t="n">
        <f aca="false">DATE(YEAR(99),MONTH(V124),DAY(V124))</f>
        <v>47</v>
      </c>
      <c r="AA124" s="219" t="e">
        <f aca="false">SUM(#REF!)</f>
        <v>#REF!</v>
      </c>
      <c r="AB124" s="174"/>
      <c r="AC124" s="209" t="n">
        <f aca="false">5%/15</f>
        <v>0.00333333333333333</v>
      </c>
      <c r="AD124" s="211" t="e">
        <f aca="false">+AC124+AB124*#REF!+AA124*#REF!</f>
        <v>#REF!</v>
      </c>
      <c r="AE124" s="211"/>
      <c r="AI124" s="87" t="n">
        <f aca="false">IF($V124&gt;AH$6,IF($V124&lt;=AI$6,$U124,0),0)</f>
        <v>0</v>
      </c>
      <c r="AJ124" s="87" t="n">
        <f aca="false">IF(AND($V124&gt;AI$6,$V124&lt;=AJ$6),+$U124,0)</f>
        <v>0</v>
      </c>
      <c r="AK124" s="87" t="n">
        <f aca="false">IF(AND($V124&gt;AJ$6,$V124&lt;=AK$6),+$U124,0)</f>
        <v>0</v>
      </c>
      <c r="AL124" s="87" t="n">
        <f aca="false">IF(AND($V124&gt;AK$6,$V124&lt;=AL$6),+$U124,0)</f>
        <v>0</v>
      </c>
      <c r="AM124" s="87" t="n">
        <f aca="false">IF(AND($V124&gt;AL$6,$V124&lt;=AM$6),+$U124,0)</f>
        <v>0</v>
      </c>
      <c r="AN124" s="87" t="n">
        <f aca="false">IF(AND($V124&gt;AM$6,$V124&lt;=AN$6),+$U124,0)</f>
        <v>0</v>
      </c>
      <c r="AO124" s="87" t="n">
        <f aca="false">IF(AND($V124&gt;AN$6,$V124&lt;=AO$6),+$U124,0)</f>
        <v>0</v>
      </c>
      <c r="AP124" s="87" t="n">
        <f aca="false">IF(AND($V124&gt;AO$6,$V124&lt;=AP$6),+$U124,0)</f>
        <v>0</v>
      </c>
      <c r="AQ124" s="87" t="n">
        <f aca="false">IF(AND($V124&gt;AP$6,$V124&lt;=AQ$6),+$U124,0)</f>
        <v>0</v>
      </c>
      <c r="AR124" s="87" t="n">
        <f aca="false">IF(AND($V124&gt;AQ$6,$V124&lt;=AR$6),+$U124,0)</f>
        <v>0</v>
      </c>
      <c r="AS124" s="87" t="n">
        <f aca="false">IF(AND($V124&gt;AR$6,$V124&lt;=AS$6),+$U124,0)</f>
        <v>0</v>
      </c>
      <c r="AT124" s="87" t="n">
        <f aca="false">IF(AND($V124&gt;AS$6,$V124&lt;=AT$6),+$U124,0)</f>
        <v>0</v>
      </c>
      <c r="AU124" s="87" t="n">
        <f aca="false">IF(AND($V124&gt;AT$6,$V124&lt;=AU$6),+$U124,0)</f>
        <v>0</v>
      </c>
      <c r="AV124" s="87" t="n">
        <f aca="false">IF(AND($V124&gt;AU$6,$V124&lt;=AV$6),+$U124,0)</f>
        <v>0</v>
      </c>
      <c r="AW124" s="87" t="n">
        <f aca="false">IF(AND($V124&gt;AV$6,$V124&lt;=AW$6),+$U124,0)</f>
        <v>0</v>
      </c>
      <c r="AX124" s="87" t="n">
        <f aca="false">IF(AND($V124&gt;AW$6,$V124&lt;=AX$6),+$U124,0)</f>
        <v>0</v>
      </c>
      <c r="AY124" s="87" t="n">
        <f aca="false">IF(AND($V124&gt;AX$6,$V124&lt;=AY$6),+$U124,0)</f>
        <v>0</v>
      </c>
      <c r="AZ124" s="87" t="n">
        <f aca="false">IF(AND($V124&gt;AY$6,$V124&lt;=AZ$6),+$U124,0)</f>
        <v>0</v>
      </c>
      <c r="BA124" s="87" t="n">
        <f aca="false">IF(AND($V124&gt;AZ$6,$V124&lt;=BA$6),+$U124,0)</f>
        <v>0</v>
      </c>
      <c r="BB124" s="87" t="n">
        <f aca="false">IF(AND($V124&gt;BA$6,$V124&lt;=BB$6),+$U124,0)</f>
        <v>0</v>
      </c>
      <c r="BC124" s="87" t="n">
        <f aca="false">IF(AND($V124&gt;BB$6,$V124&lt;=BC$6),+$U124,0)</f>
        <v>0</v>
      </c>
      <c r="BD124" s="87" t="n">
        <f aca="false">IF(AND($V124&gt;BC$6,$V124&lt;=BD$6),+$U124,0)</f>
        <v>0</v>
      </c>
      <c r="BE124" s="87" t="n">
        <f aca="false">IF(AND($V124&gt;BD$6,$V124&lt;=BE$6),+$U124,0)</f>
        <v>0</v>
      </c>
      <c r="BF124" s="87" t="n">
        <f aca="false">IF(AND($V124&gt;BE$6,$V124&lt;=BF$6),+$U124,0)</f>
        <v>0</v>
      </c>
      <c r="BG124" s="87" t="n">
        <f aca="false">IF(AND($V124&gt;BF$6,$V124&lt;=BG$6),+$U124,0)</f>
        <v>0</v>
      </c>
      <c r="BH124" s="87" t="n">
        <f aca="false">IF(AND($V124&gt;BG$6,$V124&lt;=BH$6),+$U124,0)</f>
        <v>0</v>
      </c>
      <c r="BI124" s="87" t="n">
        <f aca="false">IF(AND($V124&gt;BH$6,$V124&lt;=BI$6),+$U124,0)</f>
        <v>0</v>
      </c>
      <c r="BJ124" s="87" t="n">
        <f aca="false">IF(AND($V124&gt;BI$6,$V124&lt;=BJ$6),+$U124,0)</f>
        <v>0</v>
      </c>
      <c r="BK124" s="87" t="n">
        <f aca="false">IF(AND($V124&gt;BJ$6,$V124&lt;=BK$6),+$U124,0)</f>
        <v>0</v>
      </c>
      <c r="BL124" s="87" t="n">
        <f aca="false">IF(AND($V124&gt;BK$6,$V124&lt;=BL$6),+$U124,0)</f>
        <v>0</v>
      </c>
      <c r="BM124" s="87" t="n">
        <f aca="false">IF(AND($V124&gt;BL$6,$V124&lt;=BM$6),+$U124,0)</f>
        <v>0</v>
      </c>
      <c r="BN124" s="87" t="n">
        <f aca="false">IF(AND($V124&gt;BM$6,$V124&lt;=BN$6),+$U124,0)</f>
        <v>0</v>
      </c>
      <c r="BO124" s="87" t="n">
        <f aca="false">IF(AND($V124&gt;BN$6,$V124&lt;=BO$6),+$U124,0)</f>
        <v>0</v>
      </c>
      <c r="BP124" s="87" t="n">
        <f aca="false">IF(AND($V124&gt;BO$6,$V124&lt;=BP$6),+$U124,0)</f>
        <v>0</v>
      </c>
      <c r="BQ124" s="87" t="n">
        <f aca="false">IF(AND($V124&gt;BP$6,$V124&lt;=BQ$6),+$U124,0)</f>
        <v>0</v>
      </c>
      <c r="BR124" s="87" t="n">
        <f aca="false">IF(AND($V124&gt;BQ$6,$V124&lt;=BR$6),+$U124,0)</f>
        <v>0</v>
      </c>
      <c r="BS124" s="87" t="n">
        <f aca="false">IF(AND($V124&gt;BR$6,$V124&lt;=BS$6),+$U124,0)</f>
        <v>0</v>
      </c>
      <c r="BT124" s="87" t="n">
        <f aca="false">IF(AND($V124&gt;BS$6,$V124&lt;=BT$6),+$U124,0)</f>
        <v>0</v>
      </c>
      <c r="BU124" s="87" t="n">
        <f aca="false">IF(AND($V124&gt;BT$6,$V124&lt;=BU$6),+$U124,0)</f>
        <v>0</v>
      </c>
      <c r="BV124" s="87" t="n">
        <f aca="false">IF(AND($V124&gt;BU$6,$V124&lt;=BV$6),+$U124,0)</f>
        <v>0</v>
      </c>
      <c r="BW124" s="87" t="n">
        <f aca="false">IF(AND($V124&gt;BV$6,$V124&lt;=BW$6),+$U124,0)</f>
        <v>0</v>
      </c>
      <c r="BX124" s="87" t="n">
        <f aca="false">IF(AND($V124&gt;BW$6,$V124&lt;=BX$6),+$U124,0)</f>
        <v>0</v>
      </c>
      <c r="BY124" s="87" t="n">
        <f aca="false">IF(AND($V124&gt;BX$6,$V124&lt;=BY$6),+$U124,0)</f>
        <v>0</v>
      </c>
      <c r="BZ124" s="87" t="n">
        <f aca="false">IF(AND($V124&gt;BY$6,$V124&lt;=BZ$6),+$U124,0)</f>
        <v>0</v>
      </c>
      <c r="CA124" s="87" t="n">
        <f aca="false">IF(AND($V124&gt;BZ$6,$V124&lt;=CA$6),+$U124,0)</f>
        <v>0</v>
      </c>
      <c r="CB124" s="87" t="n">
        <f aca="false">IF(AND($V124&gt;CA$6,$V124&lt;=CB$6),+$U124,0)</f>
        <v>0</v>
      </c>
      <c r="CC124" s="87" t="n">
        <f aca="false">IF(AND($V124&gt;CB$6,$V124&lt;=CC$6),+$U124,0)</f>
        <v>0</v>
      </c>
      <c r="CD124" s="87" t="n">
        <f aca="false">IF(AND($V124&gt;CC$6,$V124&lt;=CD$6),+$U124,0)</f>
        <v>0</v>
      </c>
      <c r="CE124" s="87" t="n">
        <f aca="false">IF(AND($V124&gt;CD$6,$V124&lt;=CE$6),+$U124,0)</f>
        <v>0</v>
      </c>
      <c r="CF124" s="87" t="n">
        <f aca="false">IF(AND($V124&gt;CE$6,$V124&lt;=CF$6),+$U124,0)</f>
        <v>0</v>
      </c>
      <c r="CG124" s="87" t="n">
        <f aca="false">IF(AND($V124&gt;CF$6,$V124&lt;=CG$6),+$U124,0)</f>
        <v>0</v>
      </c>
      <c r="CH124" s="87" t="n">
        <f aca="false">IF(AND($V124&gt;CG$6,$V124&lt;=CH$6),+$U124,0)</f>
        <v>0</v>
      </c>
      <c r="CI124" s="87" t="n">
        <f aca="false">IF(AND($V124&gt;CH$6,$V124&lt;=CI$6),+$U124,0)</f>
        <v>0</v>
      </c>
      <c r="CJ124" s="87" t="n">
        <f aca="false">IF(AND($V124&gt;CI$6,$V124&lt;=CJ$6),+$U124,0)</f>
        <v>0</v>
      </c>
      <c r="CK124" s="87" t="n">
        <f aca="false">IF(AND($V124&gt;CJ$6,$V124&lt;=CK$6),+$U124,0)</f>
        <v>0</v>
      </c>
      <c r="CL124" s="87" t="n">
        <f aca="false">IF(AND($V124&gt;CK$6,$V124&lt;=CL$6),+$U124,0)</f>
        <v>0</v>
      </c>
      <c r="CM124" s="87" t="n">
        <f aca="false">IF(AND($V124&gt;CL$6,$V124&lt;=CM$6),+$U124,0)</f>
        <v>0</v>
      </c>
      <c r="CN124" s="87" t="n">
        <f aca="false">IF(AND($V124&gt;CM$6,$V124&lt;=CN$6),+$U124,0)</f>
        <v>42.505589</v>
      </c>
      <c r="CO124" s="87" t="n">
        <f aca="false">IF(AND($V124&gt;CN$6,$V124&lt;=CO$6),+$U124,0)</f>
        <v>0</v>
      </c>
      <c r="CP124" s="87" t="n">
        <f aca="false">IF(AND($V124&gt;CO$6,$V124&lt;=CP$6),+$U124,0)</f>
        <v>0</v>
      </c>
      <c r="CQ124" s="87" t="n">
        <f aca="false">IF(AND($V124&gt;CP$6,$V124&lt;=CQ$6),+$U124,0)</f>
        <v>0</v>
      </c>
      <c r="CR124" s="87" t="n">
        <f aca="false">IF(AND($V124&gt;CQ$6,$V124&lt;=CR$6),+$U124,0)</f>
        <v>0</v>
      </c>
      <c r="CS124" s="87" t="n">
        <f aca="false">IF(AND($V124&gt;CR$6,$V124&lt;=CS$6),+$U124,0)</f>
        <v>0</v>
      </c>
      <c r="CT124" s="87" t="n">
        <f aca="false">IF(AND($V124&gt;CS$6,$V124&lt;=CT$6),+$U124,0)</f>
        <v>0</v>
      </c>
      <c r="CU124" s="87" t="n">
        <f aca="false">IF(AND($V124&gt;CT$6,$V124&lt;=CU$6),+$U124,0)</f>
        <v>0</v>
      </c>
      <c r="CV124" s="87" t="n">
        <f aca="false">IF(AND($V124&gt;CU$6,$V124&lt;=CV$6),+$U124,0)</f>
        <v>0</v>
      </c>
      <c r="CW124" s="87" t="n">
        <f aca="false">IF(AND($V124&gt;CV$6,$V124&lt;=CW$6),+$U124,0)</f>
        <v>0</v>
      </c>
      <c r="CX124" s="87" t="n">
        <f aca="false">IF(AND($V124&gt;CW$6,$V124&lt;=CX$6),+$U124,0)</f>
        <v>0</v>
      </c>
      <c r="CY124" s="87" t="n">
        <f aca="false">IF(AND($V124&gt;CX$6,$V124&lt;=CY$6),+$U124,0)</f>
        <v>0</v>
      </c>
      <c r="CZ124" s="87" t="n">
        <f aca="false">IF(AND($V124&gt;CY$6,$V124&lt;=CZ$6),+$U124,0)</f>
        <v>0</v>
      </c>
      <c r="DA124" s="87" t="n">
        <f aca="false">IF(AND($V124&gt;CZ$6,$V124&lt;=DA$6),+$U124,0)</f>
        <v>0</v>
      </c>
      <c r="DB124" s="87" t="n">
        <f aca="false">IF(AND($V124&gt;DA$6,$V124&lt;=DB$6),+$U124,0)</f>
        <v>0</v>
      </c>
      <c r="DC124" s="87" t="n">
        <f aca="false">IF(AND($V124&gt;DB$6,$V124&lt;=DC$6),+$U124,0)</f>
        <v>0</v>
      </c>
      <c r="DD124" s="87" t="n">
        <f aca="false">IF(AND($V124&gt;DC$6,$V124&lt;=DD$6),+$U124,0)</f>
        <v>0</v>
      </c>
      <c r="DE124" s="87" t="n">
        <f aca="false">IF(AND($V124&gt;DD$6,$V124&lt;=DE$6),+$U124,0)</f>
        <v>0</v>
      </c>
      <c r="DF124" s="87" t="n">
        <f aca="false">IF(AND($V124&gt;DE$6,$V124&lt;=DF$6),+$U124,0)</f>
        <v>0</v>
      </c>
      <c r="DG124" s="87" t="n">
        <f aca="false">IF(AND($V124&gt;DF$6,$V124&lt;=DG$6),+$U124,0)</f>
        <v>0</v>
      </c>
      <c r="DH124" s="87" t="n">
        <f aca="false">IF(AND($V124&gt;DG$6,$V124&lt;=DH$6),+$U124,0)</f>
        <v>0</v>
      </c>
      <c r="DI124" s="87" t="n">
        <f aca="false">IF(AND($V124&gt;DH$6,$V124&lt;=DI$6),+$U124,0)</f>
        <v>0</v>
      </c>
      <c r="DJ124" s="87" t="n">
        <f aca="false">IF(AND($V124&gt;DI$6,$V124&lt;=DJ$6),+$U124,0)</f>
        <v>0</v>
      </c>
      <c r="DK124" s="87" t="n">
        <f aca="false">IF(AND($V124&gt;DJ$6,$V124&lt;=DK$6),+$U124,0)</f>
        <v>0</v>
      </c>
      <c r="DL124" s="87" t="n">
        <f aca="false">IF(AND($V124&gt;DK$6,$V124&lt;=DL$6),+$U124,0)</f>
        <v>0</v>
      </c>
      <c r="DM124" s="87" t="n">
        <f aca="false">IF(AND($V124&gt;DL$6,$V124&lt;=DM$6),+$U124,0)</f>
        <v>0</v>
      </c>
      <c r="DN124" s="87" t="n">
        <f aca="false">IF(AND($V124&gt;DM$6,$V124&lt;=DN$6),+$U124,0)</f>
        <v>0</v>
      </c>
      <c r="DO124" s="87" t="n">
        <f aca="false">IF(AND($V124&gt;DN$6,$V124&lt;=DO$6),+$U124,0)</f>
        <v>0</v>
      </c>
      <c r="DP124" s="87" t="n">
        <f aca="false">IF(AND($V124&gt;DO$6,$V124&lt;=DP$6),+$U124,0)</f>
        <v>0</v>
      </c>
      <c r="DQ124" s="87" t="n">
        <f aca="false">IF(AND($V124&gt;DP$6,$V124&lt;=DQ$6),+$U124,0)</f>
        <v>0</v>
      </c>
      <c r="DR124" s="87" t="n">
        <f aca="false">IF(AND($V124&gt;DQ$6,$V124&lt;=DR$6),+$U124,0)</f>
        <v>0</v>
      </c>
      <c r="DS124" s="87" t="n">
        <f aca="false">IF(AND($V124&gt;DR$6,$V124&lt;=DS$6),+$U124,0)</f>
        <v>0</v>
      </c>
      <c r="DT124" s="87" t="n">
        <f aca="false">IF(AND($V124&gt;DS$6,$V124&lt;=DT$6),+$U124,0)</f>
        <v>0</v>
      </c>
      <c r="DU124" s="87" t="n">
        <f aca="false">IF(AND($V124&gt;DT$6,$V124&lt;=DU$6),+$U124,0)</f>
        <v>0</v>
      </c>
      <c r="DV124" s="87" t="n">
        <f aca="false">IF(AND($V124&gt;DU$6,$V124&lt;=DV$6),+$U124,0)</f>
        <v>0</v>
      </c>
      <c r="DW124" s="87" t="n">
        <f aca="false">IF(AND($V124&gt;DV$6,$V124&lt;=DW$6),+$U124,0)</f>
        <v>0</v>
      </c>
      <c r="DX124" s="87" t="n">
        <f aca="false">IF(AND($V124&gt;DW$6,$V124&lt;=DX$6),+$U124,0)</f>
        <v>0</v>
      </c>
      <c r="DY124" s="87" t="n">
        <f aca="false">IF(AND($V124&gt;DX$6,$V124&lt;=DY$6),+$U124,0)</f>
        <v>0</v>
      </c>
      <c r="DZ124" s="87" t="n">
        <f aca="false">IF(AND($V124&gt;DY$6,$V124&lt;=DZ$6),+$U124,0)</f>
        <v>0</v>
      </c>
      <c r="EA124" s="87" t="n">
        <f aca="false">IF(AND($V124&gt;DZ$6,$V124&lt;=EA$6),+$U124,0)</f>
        <v>0</v>
      </c>
      <c r="EB124" s="87" t="n">
        <f aca="false">IF(AND($V124&gt;EA$6,$V124&lt;=EB$6),+$U124,0)</f>
        <v>0</v>
      </c>
      <c r="EC124" s="87" t="n">
        <f aca="false">IF(AND($V124&gt;EB$6,$V124&lt;=EC$6),+$U124,0)</f>
        <v>0</v>
      </c>
      <c r="ED124" s="87" t="n">
        <f aca="false">IF(AND($V124&gt;EC$6,$V124&lt;=ED$6),+$U124,0)</f>
        <v>0</v>
      </c>
      <c r="EE124" s="87" t="n">
        <f aca="false">IF(AND($V124&gt;ED$6,$V124&lt;=EE$6),+$U124,0)</f>
        <v>0</v>
      </c>
      <c r="EF124" s="87" t="n">
        <f aca="false">IF(AND($V124&gt;EE$6,$V124&lt;=EF$6),+$U124,0)</f>
        <v>0</v>
      </c>
      <c r="EG124" s="87" t="n">
        <f aca="false">IF(AND($V124&gt;EF$6,$V124&lt;=EG$6),+$U124,0)</f>
        <v>0</v>
      </c>
      <c r="EH124" s="87" t="n">
        <f aca="false">IF(AND($V124&gt;EG$6,$V124&lt;=EH$6),+$U124,0)</f>
        <v>0</v>
      </c>
      <c r="EI124" s="87" t="n">
        <f aca="false">IF(AND($V124&gt;EH$6,$V124&lt;=EI$6),+$U124,0)</f>
        <v>0</v>
      </c>
      <c r="EJ124" s="87" t="n">
        <f aca="false">IF(AND($V124&gt;EI$6,$V124&lt;=EJ$6),+$U124,0)</f>
        <v>0</v>
      </c>
      <c r="EK124" s="87" t="n">
        <f aca="false">IF(AND($V124&gt;EJ$6,$V124&lt;=EK$6),+$U124,0)</f>
        <v>0</v>
      </c>
      <c r="EL124" s="87" t="n">
        <f aca="false">IF(AND($V124&gt;EK$6,$V124&lt;=EL$6),+$U124,0)</f>
        <v>0</v>
      </c>
      <c r="EM124" s="87" t="n">
        <f aca="false">IF(AND($V124&gt;EL$6,$V124&lt;=EN$6),+$U124,0)</f>
        <v>0</v>
      </c>
      <c r="EO124" s="65" t="n">
        <f aca="false">SUM($AI124:$EN124)</f>
        <v>42.505589</v>
      </c>
      <c r="EP124" s="65" t="n">
        <f aca="false">+EO124-U124</f>
        <v>0</v>
      </c>
    </row>
    <row r="125" customFormat="false" ht="12.75" hidden="false" customHeight="false" outlineLevel="0" collapsed="false">
      <c r="A125" s="205" t="n">
        <v>5</v>
      </c>
      <c r="B125" s="97" t="s">
        <v>260</v>
      </c>
      <c r="C125" s="97" t="s">
        <v>257</v>
      </c>
      <c r="D125" s="186" t="s">
        <v>280</v>
      </c>
      <c r="E125" s="37" t="s">
        <v>548</v>
      </c>
      <c r="F125" s="99" t="n">
        <v>37134</v>
      </c>
      <c r="G125" s="37"/>
      <c r="H125" s="37"/>
      <c r="I125" s="100" t="s">
        <v>145</v>
      </c>
      <c r="J125" s="37" t="s">
        <v>591</v>
      </c>
      <c r="M125" s="39" t="s">
        <v>495</v>
      </c>
      <c r="N125" s="39" t="s">
        <v>373</v>
      </c>
      <c r="O125" s="35" t="s">
        <v>374</v>
      </c>
      <c r="P125" s="127"/>
      <c r="Q125" s="127"/>
      <c r="R125" s="127"/>
      <c r="S125" s="206" t="n">
        <v>20.765756</v>
      </c>
      <c r="T125" s="127" t="s">
        <v>288</v>
      </c>
      <c r="U125" s="55" t="n">
        <f aca="false">IF($T125="USD",+$S125,VLOOKUP($T125,$T$1:$U$5,2)*$S125)</f>
        <v>20.765756</v>
      </c>
      <c r="V125" s="102" t="n">
        <v>39859</v>
      </c>
      <c r="Z125" s="207" t="n">
        <f aca="false">DATE(YEAR(99),MONTH(V125),DAY(V125))</f>
        <v>47</v>
      </c>
      <c r="AA125" s="219" t="e">
        <f aca="false">SUM(#REF!)</f>
        <v>#REF!</v>
      </c>
      <c r="AB125" s="174"/>
      <c r="AC125" s="209" t="n">
        <f aca="false">5%/15</f>
        <v>0.00333333333333333</v>
      </c>
      <c r="AD125" s="211" t="e">
        <f aca="false">+AC125+AB125*#REF!+AA125*#REF!</f>
        <v>#REF!</v>
      </c>
      <c r="AE125" s="211"/>
      <c r="AI125" s="87" t="n">
        <f aca="false">IF($V125&gt;AH$6,IF($V125&lt;=AI$6,$U125,0),0)</f>
        <v>0</v>
      </c>
      <c r="AJ125" s="87" t="n">
        <f aca="false">IF(AND($V125&gt;AI$6,$V125&lt;=AJ$6),+$U125,0)</f>
        <v>0</v>
      </c>
      <c r="AK125" s="87" t="n">
        <f aca="false">IF(AND($V125&gt;AJ$6,$V125&lt;=AK$6),+$U125,0)</f>
        <v>0</v>
      </c>
      <c r="AL125" s="87" t="n">
        <f aca="false">IF(AND($V125&gt;AK$6,$V125&lt;=AL$6),+$U125,0)</f>
        <v>0</v>
      </c>
      <c r="AM125" s="87" t="n">
        <f aca="false">IF(AND($V125&gt;AL$6,$V125&lt;=AM$6),+$U125,0)</f>
        <v>0</v>
      </c>
      <c r="AN125" s="87" t="n">
        <f aca="false">IF(AND($V125&gt;AM$6,$V125&lt;=AN$6),+$U125,0)</f>
        <v>0</v>
      </c>
      <c r="AO125" s="87" t="n">
        <f aca="false">IF(AND($V125&gt;AN$6,$V125&lt;=AO$6),+$U125,0)</f>
        <v>0</v>
      </c>
      <c r="AP125" s="87" t="n">
        <f aca="false">IF(AND($V125&gt;AO$6,$V125&lt;=AP$6),+$U125,0)</f>
        <v>0</v>
      </c>
      <c r="AQ125" s="87" t="n">
        <f aca="false">IF(AND($V125&gt;AP$6,$V125&lt;=AQ$6),+$U125,0)</f>
        <v>0</v>
      </c>
      <c r="AR125" s="87" t="n">
        <f aca="false">IF(AND($V125&gt;AQ$6,$V125&lt;=AR$6),+$U125,0)</f>
        <v>0</v>
      </c>
      <c r="AS125" s="87" t="n">
        <f aca="false">IF(AND($V125&gt;AR$6,$V125&lt;=AS$6),+$U125,0)</f>
        <v>0</v>
      </c>
      <c r="AT125" s="87" t="n">
        <f aca="false">IF(AND($V125&gt;AS$6,$V125&lt;=AT$6),+$U125,0)</f>
        <v>0</v>
      </c>
      <c r="AU125" s="87" t="n">
        <f aca="false">IF(AND($V125&gt;AT$6,$V125&lt;=AU$6),+$U125,0)</f>
        <v>0</v>
      </c>
      <c r="AV125" s="87" t="n">
        <f aca="false">IF(AND($V125&gt;AU$6,$V125&lt;=AV$6),+$U125,0)</f>
        <v>0</v>
      </c>
      <c r="AW125" s="87" t="n">
        <f aca="false">IF(AND($V125&gt;AV$6,$V125&lt;=AW$6),+$U125,0)</f>
        <v>0</v>
      </c>
      <c r="AX125" s="87" t="n">
        <f aca="false">IF(AND($V125&gt;AW$6,$V125&lt;=AX$6),+$U125,0)</f>
        <v>0</v>
      </c>
      <c r="AY125" s="87" t="n">
        <f aca="false">IF(AND($V125&gt;AX$6,$V125&lt;=AY$6),+$U125,0)</f>
        <v>0</v>
      </c>
      <c r="AZ125" s="87" t="n">
        <f aca="false">IF(AND($V125&gt;AY$6,$V125&lt;=AZ$6),+$U125,0)</f>
        <v>0</v>
      </c>
      <c r="BA125" s="87" t="n">
        <f aca="false">IF(AND($V125&gt;AZ$6,$V125&lt;=BA$6),+$U125,0)</f>
        <v>0</v>
      </c>
      <c r="BB125" s="87" t="n">
        <f aca="false">IF(AND($V125&gt;BA$6,$V125&lt;=BB$6),+$U125,0)</f>
        <v>0</v>
      </c>
      <c r="BC125" s="87" t="n">
        <f aca="false">IF(AND($V125&gt;BB$6,$V125&lt;=BC$6),+$U125,0)</f>
        <v>0</v>
      </c>
      <c r="BD125" s="87" t="n">
        <f aca="false">IF(AND($V125&gt;BC$6,$V125&lt;=BD$6),+$U125,0)</f>
        <v>0</v>
      </c>
      <c r="BE125" s="87" t="n">
        <f aca="false">IF(AND($V125&gt;BD$6,$V125&lt;=BE$6),+$U125,0)</f>
        <v>0</v>
      </c>
      <c r="BF125" s="87" t="n">
        <f aca="false">IF(AND($V125&gt;BE$6,$V125&lt;=BF$6),+$U125,0)</f>
        <v>0</v>
      </c>
      <c r="BG125" s="87" t="n">
        <f aca="false">IF(AND($V125&gt;BF$6,$V125&lt;=BG$6),+$U125,0)</f>
        <v>0</v>
      </c>
      <c r="BH125" s="87" t="n">
        <f aca="false">IF(AND($V125&gt;BG$6,$V125&lt;=BH$6),+$U125,0)</f>
        <v>0</v>
      </c>
      <c r="BI125" s="87" t="n">
        <f aca="false">IF(AND($V125&gt;BH$6,$V125&lt;=BI$6),+$U125,0)</f>
        <v>0</v>
      </c>
      <c r="BJ125" s="87" t="n">
        <f aca="false">IF(AND($V125&gt;BI$6,$V125&lt;=BJ$6),+$U125,0)</f>
        <v>0</v>
      </c>
      <c r="BK125" s="87" t="n">
        <f aca="false">IF(AND($V125&gt;BJ$6,$V125&lt;=BK$6),+$U125,0)</f>
        <v>0</v>
      </c>
      <c r="BL125" s="87" t="n">
        <f aca="false">IF(AND($V125&gt;BK$6,$V125&lt;=BL$6),+$U125,0)</f>
        <v>20.765756</v>
      </c>
      <c r="BM125" s="87" t="n">
        <f aca="false">IF(AND($V125&gt;BL$6,$V125&lt;=BM$6),+$U125,0)</f>
        <v>0</v>
      </c>
      <c r="BN125" s="87" t="n">
        <f aca="false">IF(AND($V125&gt;BM$6,$V125&lt;=BN$6),+$U125,0)</f>
        <v>0</v>
      </c>
      <c r="BO125" s="87" t="n">
        <f aca="false">IF(AND($V125&gt;BN$6,$V125&lt;=BO$6),+$U125,0)</f>
        <v>0</v>
      </c>
      <c r="BP125" s="87" t="n">
        <f aca="false">IF(AND($V125&gt;BO$6,$V125&lt;=BP$6),+$U125,0)</f>
        <v>0</v>
      </c>
      <c r="BQ125" s="87" t="n">
        <f aca="false">IF(AND($V125&gt;BP$6,$V125&lt;=BQ$6),+$U125,0)</f>
        <v>0</v>
      </c>
      <c r="BR125" s="87" t="n">
        <f aca="false">IF(AND($V125&gt;BQ$6,$V125&lt;=BR$6),+$U125,0)</f>
        <v>0</v>
      </c>
      <c r="BS125" s="87" t="n">
        <f aca="false">IF(AND($V125&gt;BR$6,$V125&lt;=BS$6),+$U125,0)</f>
        <v>0</v>
      </c>
      <c r="BT125" s="87" t="n">
        <f aca="false">IF(AND($V125&gt;BS$6,$V125&lt;=BT$6),+$U125,0)</f>
        <v>0</v>
      </c>
      <c r="BU125" s="87" t="n">
        <f aca="false">IF(AND($V125&gt;BT$6,$V125&lt;=BU$6),+$U125,0)</f>
        <v>0</v>
      </c>
      <c r="BV125" s="87" t="n">
        <f aca="false">IF(AND($V125&gt;BU$6,$V125&lt;=BV$6),+$U125,0)</f>
        <v>0</v>
      </c>
      <c r="BW125" s="87" t="n">
        <f aca="false">IF(AND($V125&gt;BV$6,$V125&lt;=BW$6),+$U125,0)</f>
        <v>0</v>
      </c>
      <c r="BX125" s="87" t="n">
        <f aca="false">IF(AND($V125&gt;BW$6,$V125&lt;=BX$6),+$U125,0)</f>
        <v>0</v>
      </c>
      <c r="BY125" s="87" t="n">
        <f aca="false">IF(AND($V125&gt;BX$6,$V125&lt;=BY$6),+$U125,0)</f>
        <v>0</v>
      </c>
      <c r="BZ125" s="87" t="n">
        <f aca="false">IF(AND($V125&gt;BY$6,$V125&lt;=BZ$6),+$U125,0)</f>
        <v>0</v>
      </c>
      <c r="CA125" s="87" t="n">
        <f aca="false">IF(AND($V125&gt;BZ$6,$V125&lt;=CA$6),+$U125,0)</f>
        <v>0</v>
      </c>
      <c r="CB125" s="87" t="n">
        <f aca="false">IF(AND($V125&gt;CA$6,$V125&lt;=CB$6),+$U125,0)</f>
        <v>0</v>
      </c>
      <c r="CC125" s="87" t="n">
        <f aca="false">IF(AND($V125&gt;CB$6,$V125&lt;=CC$6),+$U125,0)</f>
        <v>0</v>
      </c>
      <c r="CD125" s="87" t="n">
        <f aca="false">IF(AND($V125&gt;CC$6,$V125&lt;=CD$6),+$U125,0)</f>
        <v>0</v>
      </c>
      <c r="CE125" s="87" t="n">
        <f aca="false">IF(AND($V125&gt;CD$6,$V125&lt;=CE$6),+$U125,0)</f>
        <v>0</v>
      </c>
      <c r="CF125" s="87" t="n">
        <f aca="false">IF(AND($V125&gt;CE$6,$V125&lt;=CF$6),+$U125,0)</f>
        <v>0</v>
      </c>
      <c r="CG125" s="87" t="n">
        <f aca="false">IF(AND($V125&gt;CF$6,$V125&lt;=CG$6),+$U125,0)</f>
        <v>0</v>
      </c>
      <c r="CH125" s="87" t="n">
        <f aca="false">IF(AND($V125&gt;CG$6,$V125&lt;=CH$6),+$U125,0)</f>
        <v>0</v>
      </c>
      <c r="CI125" s="87" t="n">
        <f aca="false">IF(AND($V125&gt;CH$6,$V125&lt;=CI$6),+$U125,0)</f>
        <v>0</v>
      </c>
      <c r="CJ125" s="87" t="n">
        <f aca="false">IF(AND($V125&gt;CI$6,$V125&lt;=CJ$6),+$U125,0)</f>
        <v>0</v>
      </c>
      <c r="CK125" s="87" t="n">
        <f aca="false">IF(AND($V125&gt;CJ$6,$V125&lt;=CK$6),+$U125,0)</f>
        <v>0</v>
      </c>
      <c r="CL125" s="87" t="n">
        <f aca="false">IF(AND($V125&gt;CK$6,$V125&lt;=CL$6),+$U125,0)</f>
        <v>0</v>
      </c>
      <c r="CM125" s="87" t="n">
        <f aca="false">IF(AND($V125&gt;CL$6,$V125&lt;=CM$6),+$U125,0)</f>
        <v>0</v>
      </c>
      <c r="CN125" s="87" t="n">
        <f aca="false">IF(AND($V125&gt;CM$6,$V125&lt;=CN$6),+$U125,0)</f>
        <v>0</v>
      </c>
      <c r="CO125" s="87" t="n">
        <f aca="false">IF(AND($V125&gt;CN$6,$V125&lt;=CO$6),+$U125,0)</f>
        <v>0</v>
      </c>
      <c r="CP125" s="87" t="n">
        <f aca="false">IF(AND($V125&gt;CO$6,$V125&lt;=CP$6),+$U125,0)</f>
        <v>0</v>
      </c>
      <c r="CQ125" s="87" t="n">
        <f aca="false">IF(AND($V125&gt;CP$6,$V125&lt;=CQ$6),+$U125,0)</f>
        <v>0</v>
      </c>
      <c r="CR125" s="87" t="n">
        <f aca="false">IF(AND($V125&gt;CQ$6,$V125&lt;=CR$6),+$U125,0)</f>
        <v>0</v>
      </c>
      <c r="CS125" s="87" t="n">
        <f aca="false">IF(AND($V125&gt;CR$6,$V125&lt;=CS$6),+$U125,0)</f>
        <v>0</v>
      </c>
      <c r="CT125" s="87" t="n">
        <f aca="false">IF(AND($V125&gt;CS$6,$V125&lt;=CT$6),+$U125,0)</f>
        <v>0</v>
      </c>
      <c r="CU125" s="87" t="n">
        <f aca="false">IF(AND($V125&gt;CT$6,$V125&lt;=CU$6),+$U125,0)</f>
        <v>0</v>
      </c>
      <c r="CV125" s="87" t="n">
        <f aca="false">IF(AND($V125&gt;CU$6,$V125&lt;=CV$6),+$U125,0)</f>
        <v>0</v>
      </c>
      <c r="CW125" s="87" t="n">
        <f aca="false">IF(AND($V125&gt;CV$6,$V125&lt;=CW$6),+$U125,0)</f>
        <v>0</v>
      </c>
      <c r="CX125" s="87" t="n">
        <f aca="false">IF(AND($V125&gt;CW$6,$V125&lt;=CX$6),+$U125,0)</f>
        <v>0</v>
      </c>
      <c r="CY125" s="87" t="n">
        <f aca="false">IF(AND($V125&gt;CX$6,$V125&lt;=CY$6),+$U125,0)</f>
        <v>0</v>
      </c>
      <c r="CZ125" s="87" t="n">
        <f aca="false">IF(AND($V125&gt;CY$6,$V125&lt;=CZ$6),+$U125,0)</f>
        <v>0</v>
      </c>
      <c r="DA125" s="87" t="n">
        <f aca="false">IF(AND($V125&gt;CZ$6,$V125&lt;=DA$6),+$U125,0)</f>
        <v>0</v>
      </c>
      <c r="DB125" s="87" t="n">
        <f aca="false">IF(AND($V125&gt;DA$6,$V125&lt;=DB$6),+$U125,0)</f>
        <v>0</v>
      </c>
      <c r="DC125" s="87" t="n">
        <f aca="false">IF(AND($V125&gt;DB$6,$V125&lt;=DC$6),+$U125,0)</f>
        <v>0</v>
      </c>
      <c r="DD125" s="87" t="n">
        <f aca="false">IF(AND($V125&gt;DC$6,$V125&lt;=DD$6),+$U125,0)</f>
        <v>0</v>
      </c>
      <c r="DE125" s="87" t="n">
        <f aca="false">IF(AND($V125&gt;DD$6,$V125&lt;=DE$6),+$U125,0)</f>
        <v>0</v>
      </c>
      <c r="DF125" s="87" t="n">
        <f aca="false">IF(AND($V125&gt;DE$6,$V125&lt;=DF$6),+$U125,0)</f>
        <v>0</v>
      </c>
      <c r="DG125" s="87" t="n">
        <f aca="false">IF(AND($V125&gt;DF$6,$V125&lt;=DG$6),+$U125,0)</f>
        <v>0</v>
      </c>
      <c r="DH125" s="87" t="n">
        <f aca="false">IF(AND($V125&gt;DG$6,$V125&lt;=DH$6),+$U125,0)</f>
        <v>0</v>
      </c>
      <c r="DI125" s="87" t="n">
        <f aca="false">IF(AND($V125&gt;DH$6,$V125&lt;=DI$6),+$U125,0)</f>
        <v>0</v>
      </c>
      <c r="DJ125" s="87" t="n">
        <f aca="false">IF(AND($V125&gt;DI$6,$V125&lt;=DJ$6),+$U125,0)</f>
        <v>0</v>
      </c>
      <c r="DK125" s="87" t="n">
        <f aca="false">IF(AND($V125&gt;DJ$6,$V125&lt;=DK$6),+$U125,0)</f>
        <v>0</v>
      </c>
      <c r="DL125" s="87" t="n">
        <f aca="false">IF(AND($V125&gt;DK$6,$V125&lt;=DL$6),+$U125,0)</f>
        <v>0</v>
      </c>
      <c r="DM125" s="87" t="n">
        <f aca="false">IF(AND($V125&gt;DL$6,$V125&lt;=DM$6),+$U125,0)</f>
        <v>0</v>
      </c>
      <c r="DN125" s="87" t="n">
        <f aca="false">IF(AND($V125&gt;DM$6,$V125&lt;=DN$6),+$U125,0)</f>
        <v>0</v>
      </c>
      <c r="DO125" s="87" t="n">
        <f aca="false">IF(AND($V125&gt;DN$6,$V125&lt;=DO$6),+$U125,0)</f>
        <v>0</v>
      </c>
      <c r="DP125" s="87" t="n">
        <f aca="false">IF(AND($V125&gt;DO$6,$V125&lt;=DP$6),+$U125,0)</f>
        <v>0</v>
      </c>
      <c r="DQ125" s="87" t="n">
        <f aca="false">IF(AND($V125&gt;DP$6,$V125&lt;=DQ$6),+$U125,0)</f>
        <v>0</v>
      </c>
      <c r="DR125" s="87" t="n">
        <f aca="false">IF(AND($V125&gt;DQ$6,$V125&lt;=DR$6),+$U125,0)</f>
        <v>0</v>
      </c>
      <c r="DS125" s="87" t="n">
        <f aca="false">IF(AND($V125&gt;DR$6,$V125&lt;=DS$6),+$U125,0)</f>
        <v>0</v>
      </c>
      <c r="DT125" s="87" t="n">
        <f aca="false">IF(AND($V125&gt;DS$6,$V125&lt;=DT$6),+$U125,0)</f>
        <v>0</v>
      </c>
      <c r="DU125" s="87" t="n">
        <f aca="false">IF(AND($V125&gt;DT$6,$V125&lt;=DU$6),+$U125,0)</f>
        <v>0</v>
      </c>
      <c r="DV125" s="87" t="n">
        <f aca="false">IF(AND($V125&gt;DU$6,$V125&lt;=DV$6),+$U125,0)</f>
        <v>0</v>
      </c>
      <c r="DW125" s="87" t="n">
        <f aca="false">IF(AND($V125&gt;DV$6,$V125&lt;=DW$6),+$U125,0)</f>
        <v>0</v>
      </c>
      <c r="DX125" s="87" t="n">
        <f aca="false">IF(AND($V125&gt;DW$6,$V125&lt;=DX$6),+$U125,0)</f>
        <v>0</v>
      </c>
      <c r="DY125" s="87" t="n">
        <f aca="false">IF(AND($V125&gt;DX$6,$V125&lt;=DY$6),+$U125,0)</f>
        <v>0</v>
      </c>
      <c r="DZ125" s="87" t="n">
        <f aca="false">IF(AND($V125&gt;DY$6,$V125&lt;=DZ$6),+$U125,0)</f>
        <v>0</v>
      </c>
      <c r="EA125" s="87" t="n">
        <f aca="false">IF(AND($V125&gt;DZ$6,$V125&lt;=EA$6),+$U125,0)</f>
        <v>0</v>
      </c>
      <c r="EB125" s="87" t="n">
        <f aca="false">IF(AND($V125&gt;EA$6,$V125&lt;=EB$6),+$U125,0)</f>
        <v>0</v>
      </c>
      <c r="EC125" s="87" t="n">
        <f aca="false">IF(AND($V125&gt;EB$6,$V125&lt;=EC$6),+$U125,0)</f>
        <v>0</v>
      </c>
      <c r="ED125" s="87" t="n">
        <f aca="false">IF(AND($V125&gt;EC$6,$V125&lt;=ED$6),+$U125,0)</f>
        <v>0</v>
      </c>
      <c r="EE125" s="87" t="n">
        <f aca="false">IF(AND($V125&gt;ED$6,$V125&lt;=EE$6),+$U125,0)</f>
        <v>0</v>
      </c>
      <c r="EF125" s="87" t="n">
        <f aca="false">IF(AND($V125&gt;EE$6,$V125&lt;=EF$6),+$U125,0)</f>
        <v>0</v>
      </c>
      <c r="EG125" s="87" t="n">
        <f aca="false">IF(AND($V125&gt;EF$6,$V125&lt;=EG$6),+$U125,0)</f>
        <v>0</v>
      </c>
      <c r="EH125" s="87" t="n">
        <f aca="false">IF(AND($V125&gt;EG$6,$V125&lt;=EH$6),+$U125,0)</f>
        <v>0</v>
      </c>
      <c r="EI125" s="87" t="n">
        <f aca="false">IF(AND($V125&gt;EH$6,$V125&lt;=EI$6),+$U125,0)</f>
        <v>0</v>
      </c>
      <c r="EJ125" s="87" t="n">
        <f aca="false">IF(AND($V125&gt;EI$6,$V125&lt;=EJ$6),+$U125,0)</f>
        <v>0</v>
      </c>
      <c r="EK125" s="87" t="n">
        <f aca="false">IF(AND($V125&gt;EJ$6,$V125&lt;=EK$6),+$U125,0)</f>
        <v>0</v>
      </c>
      <c r="EL125" s="87" t="n">
        <f aca="false">IF(AND($V125&gt;EK$6,$V125&lt;=EL$6),+$U125,0)</f>
        <v>0</v>
      </c>
      <c r="EM125" s="87" t="n">
        <f aca="false">IF(AND($V125&gt;EL$6,$V125&lt;=EN$6),+$U125,0)</f>
        <v>0</v>
      </c>
      <c r="EO125" s="65" t="n">
        <f aca="false">SUM($AI125:$EN125)</f>
        <v>20.765756</v>
      </c>
      <c r="EP125" s="65" t="n">
        <f aca="false">+EO125-U125</f>
        <v>0</v>
      </c>
    </row>
    <row r="126" customFormat="false" ht="12.75" hidden="false" customHeight="false" outlineLevel="0" collapsed="false">
      <c r="A126" s="205" t="n">
        <v>5</v>
      </c>
      <c r="B126" s="97" t="s">
        <v>260</v>
      </c>
      <c r="C126" s="97" t="s">
        <v>257</v>
      </c>
      <c r="D126" s="186" t="s">
        <v>295</v>
      </c>
      <c r="E126" s="37" t="s">
        <v>548</v>
      </c>
      <c r="F126" s="99" t="n">
        <v>37134</v>
      </c>
      <c r="G126" s="37"/>
      <c r="H126" s="37"/>
      <c r="I126" s="100" t="s">
        <v>145</v>
      </c>
      <c r="J126" s="37" t="s">
        <v>591</v>
      </c>
      <c r="M126" s="39" t="s">
        <v>495</v>
      </c>
      <c r="N126" s="39" t="s">
        <v>373</v>
      </c>
      <c r="O126" s="35" t="s">
        <v>374</v>
      </c>
      <c r="P126" s="127"/>
      <c r="Q126" s="127"/>
      <c r="R126" s="127"/>
      <c r="S126" s="206" t="n">
        <v>8.433251</v>
      </c>
      <c r="T126" s="127" t="s">
        <v>288</v>
      </c>
      <c r="U126" s="55" t="n">
        <f aca="false">IF($T126="USD",+$S126,VLOOKUP($T126,$T$1:$U$5,2)*$S126)</f>
        <v>8.433251</v>
      </c>
      <c r="V126" s="102" t="n">
        <v>42415</v>
      </c>
      <c r="Z126" s="207" t="n">
        <f aca="false">DATE(YEAR(99),MONTH(V126),DAY(V126))</f>
        <v>47</v>
      </c>
      <c r="AA126" s="219" t="e">
        <f aca="false">SUM(#REF!)</f>
        <v>#REF!</v>
      </c>
      <c r="AB126" s="174"/>
      <c r="AC126" s="209" t="n">
        <f aca="false">5%/15</f>
        <v>0.00333333333333333</v>
      </c>
      <c r="AD126" s="211" t="e">
        <f aca="false">+AC126+AB126*#REF!+AA126*#REF!</f>
        <v>#REF!</v>
      </c>
      <c r="AE126" s="211"/>
      <c r="AI126" s="87" t="n">
        <f aca="false">IF($V126&gt;AH$6,IF($V126&lt;=AI$6,$U126,0),0)</f>
        <v>0</v>
      </c>
      <c r="AJ126" s="87" t="n">
        <f aca="false">IF(AND($V126&gt;AI$6,$V126&lt;=AJ$6),+$U126,0)</f>
        <v>0</v>
      </c>
      <c r="AK126" s="87" t="n">
        <f aca="false">IF(AND($V126&gt;AJ$6,$V126&lt;=AK$6),+$U126,0)</f>
        <v>0</v>
      </c>
      <c r="AL126" s="87" t="n">
        <f aca="false">IF(AND($V126&gt;AK$6,$V126&lt;=AL$6),+$U126,0)</f>
        <v>0</v>
      </c>
      <c r="AM126" s="87" t="n">
        <f aca="false">IF(AND($V126&gt;AL$6,$V126&lt;=AM$6),+$U126,0)</f>
        <v>0</v>
      </c>
      <c r="AN126" s="87" t="n">
        <f aca="false">IF(AND($V126&gt;AM$6,$V126&lt;=AN$6),+$U126,0)</f>
        <v>0</v>
      </c>
      <c r="AO126" s="87" t="n">
        <f aca="false">IF(AND($V126&gt;AN$6,$V126&lt;=AO$6),+$U126,0)</f>
        <v>0</v>
      </c>
      <c r="AP126" s="87" t="n">
        <f aca="false">IF(AND($V126&gt;AO$6,$V126&lt;=AP$6),+$U126,0)</f>
        <v>0</v>
      </c>
      <c r="AQ126" s="87" t="n">
        <f aca="false">IF(AND($V126&gt;AP$6,$V126&lt;=AQ$6),+$U126,0)</f>
        <v>0</v>
      </c>
      <c r="AR126" s="87" t="n">
        <f aca="false">IF(AND($V126&gt;AQ$6,$V126&lt;=AR$6),+$U126,0)</f>
        <v>0</v>
      </c>
      <c r="AS126" s="87" t="n">
        <f aca="false">IF(AND($V126&gt;AR$6,$V126&lt;=AS$6),+$U126,0)</f>
        <v>0</v>
      </c>
      <c r="AT126" s="87" t="n">
        <f aca="false">IF(AND($V126&gt;AS$6,$V126&lt;=AT$6),+$U126,0)</f>
        <v>0</v>
      </c>
      <c r="AU126" s="87" t="n">
        <f aca="false">IF(AND($V126&gt;AT$6,$V126&lt;=AU$6),+$U126,0)</f>
        <v>0</v>
      </c>
      <c r="AV126" s="87" t="n">
        <f aca="false">IF(AND($V126&gt;AU$6,$V126&lt;=AV$6),+$U126,0)</f>
        <v>0</v>
      </c>
      <c r="AW126" s="87" t="n">
        <f aca="false">IF(AND($V126&gt;AV$6,$V126&lt;=AW$6),+$U126,0)</f>
        <v>0</v>
      </c>
      <c r="AX126" s="87" t="n">
        <f aca="false">IF(AND($V126&gt;AW$6,$V126&lt;=AX$6),+$U126,0)</f>
        <v>0</v>
      </c>
      <c r="AY126" s="87" t="n">
        <f aca="false">IF(AND($V126&gt;AX$6,$V126&lt;=AY$6),+$U126,0)</f>
        <v>0</v>
      </c>
      <c r="AZ126" s="87" t="n">
        <f aca="false">IF(AND($V126&gt;AY$6,$V126&lt;=AZ$6),+$U126,0)</f>
        <v>0</v>
      </c>
      <c r="BA126" s="87" t="n">
        <f aca="false">IF(AND($V126&gt;AZ$6,$V126&lt;=BA$6),+$U126,0)</f>
        <v>0</v>
      </c>
      <c r="BB126" s="87" t="n">
        <f aca="false">IF(AND($V126&gt;BA$6,$V126&lt;=BB$6),+$U126,0)</f>
        <v>0</v>
      </c>
      <c r="BC126" s="87" t="n">
        <f aca="false">IF(AND($V126&gt;BB$6,$V126&lt;=BC$6),+$U126,0)</f>
        <v>0</v>
      </c>
      <c r="BD126" s="87" t="n">
        <f aca="false">IF(AND($V126&gt;BC$6,$V126&lt;=BD$6),+$U126,0)</f>
        <v>0</v>
      </c>
      <c r="BE126" s="87" t="n">
        <f aca="false">IF(AND($V126&gt;BD$6,$V126&lt;=BE$6),+$U126,0)</f>
        <v>0</v>
      </c>
      <c r="BF126" s="87" t="n">
        <f aca="false">IF(AND($V126&gt;BE$6,$V126&lt;=BF$6),+$U126,0)</f>
        <v>0</v>
      </c>
      <c r="BG126" s="87" t="n">
        <f aca="false">IF(AND($V126&gt;BF$6,$V126&lt;=BG$6),+$U126,0)</f>
        <v>0</v>
      </c>
      <c r="BH126" s="87" t="n">
        <f aca="false">IF(AND($V126&gt;BG$6,$V126&lt;=BH$6),+$U126,0)</f>
        <v>0</v>
      </c>
      <c r="BI126" s="87" t="n">
        <f aca="false">IF(AND($V126&gt;BH$6,$V126&lt;=BI$6),+$U126,0)</f>
        <v>0</v>
      </c>
      <c r="BJ126" s="87" t="n">
        <f aca="false">IF(AND($V126&gt;BI$6,$V126&lt;=BJ$6),+$U126,0)</f>
        <v>0</v>
      </c>
      <c r="BK126" s="87" t="n">
        <f aca="false">IF(AND($V126&gt;BJ$6,$V126&lt;=BK$6),+$U126,0)</f>
        <v>0</v>
      </c>
      <c r="BL126" s="87" t="n">
        <f aca="false">IF(AND($V126&gt;BK$6,$V126&lt;=BL$6),+$U126,0)</f>
        <v>0</v>
      </c>
      <c r="BM126" s="87" t="n">
        <f aca="false">IF(AND($V126&gt;BL$6,$V126&lt;=BM$6),+$U126,0)</f>
        <v>0</v>
      </c>
      <c r="BN126" s="87" t="n">
        <f aca="false">IF(AND($V126&gt;BM$6,$V126&lt;=BN$6),+$U126,0)</f>
        <v>0</v>
      </c>
      <c r="BO126" s="87" t="n">
        <f aca="false">IF(AND($V126&gt;BN$6,$V126&lt;=BO$6),+$U126,0)</f>
        <v>0</v>
      </c>
      <c r="BP126" s="87" t="n">
        <f aca="false">IF(AND($V126&gt;BO$6,$V126&lt;=BP$6),+$U126,0)</f>
        <v>0</v>
      </c>
      <c r="BQ126" s="87" t="n">
        <f aca="false">IF(AND($V126&gt;BP$6,$V126&lt;=BQ$6),+$U126,0)</f>
        <v>0</v>
      </c>
      <c r="BR126" s="87" t="n">
        <f aca="false">IF(AND($V126&gt;BQ$6,$V126&lt;=BR$6),+$U126,0)</f>
        <v>0</v>
      </c>
      <c r="BS126" s="87" t="n">
        <f aca="false">IF(AND($V126&gt;BR$6,$V126&lt;=BS$6),+$U126,0)</f>
        <v>0</v>
      </c>
      <c r="BT126" s="87" t="n">
        <f aca="false">IF(AND($V126&gt;BS$6,$V126&lt;=BT$6),+$U126,0)</f>
        <v>0</v>
      </c>
      <c r="BU126" s="87" t="n">
        <f aca="false">IF(AND($V126&gt;BT$6,$V126&lt;=BU$6),+$U126,0)</f>
        <v>0</v>
      </c>
      <c r="BV126" s="87" t="n">
        <f aca="false">IF(AND($V126&gt;BU$6,$V126&lt;=BV$6),+$U126,0)</f>
        <v>0</v>
      </c>
      <c r="BW126" s="87" t="n">
        <f aca="false">IF(AND($V126&gt;BV$6,$V126&lt;=BW$6),+$U126,0)</f>
        <v>0</v>
      </c>
      <c r="BX126" s="87" t="n">
        <f aca="false">IF(AND($V126&gt;BW$6,$V126&lt;=BX$6),+$U126,0)</f>
        <v>0</v>
      </c>
      <c r="BY126" s="87" t="n">
        <f aca="false">IF(AND($V126&gt;BX$6,$V126&lt;=BY$6),+$U126,0)</f>
        <v>0</v>
      </c>
      <c r="BZ126" s="87" t="n">
        <f aca="false">IF(AND($V126&gt;BY$6,$V126&lt;=BZ$6),+$U126,0)</f>
        <v>0</v>
      </c>
      <c r="CA126" s="87" t="n">
        <f aca="false">IF(AND($V126&gt;BZ$6,$V126&lt;=CA$6),+$U126,0)</f>
        <v>0</v>
      </c>
      <c r="CB126" s="87" t="n">
        <f aca="false">IF(AND($V126&gt;CA$6,$V126&lt;=CB$6),+$U126,0)</f>
        <v>0</v>
      </c>
      <c r="CC126" s="87" t="n">
        <f aca="false">IF(AND($V126&gt;CB$6,$V126&lt;=CC$6),+$U126,0)</f>
        <v>0</v>
      </c>
      <c r="CD126" s="87" t="n">
        <f aca="false">IF(AND($V126&gt;CC$6,$V126&lt;=CD$6),+$U126,0)</f>
        <v>0</v>
      </c>
      <c r="CE126" s="87" t="n">
        <f aca="false">IF(AND($V126&gt;CD$6,$V126&lt;=CE$6),+$U126,0)</f>
        <v>0</v>
      </c>
      <c r="CF126" s="87" t="n">
        <f aca="false">IF(AND($V126&gt;CE$6,$V126&lt;=CF$6),+$U126,0)</f>
        <v>0</v>
      </c>
      <c r="CG126" s="87" t="n">
        <f aca="false">IF(AND($V126&gt;CF$6,$V126&lt;=CG$6),+$U126,0)</f>
        <v>0</v>
      </c>
      <c r="CH126" s="87" t="n">
        <f aca="false">IF(AND($V126&gt;CG$6,$V126&lt;=CH$6),+$U126,0)</f>
        <v>0</v>
      </c>
      <c r="CI126" s="87" t="n">
        <f aca="false">IF(AND($V126&gt;CH$6,$V126&lt;=CI$6),+$U126,0)</f>
        <v>0</v>
      </c>
      <c r="CJ126" s="87" t="n">
        <f aca="false">IF(AND($V126&gt;CI$6,$V126&lt;=CJ$6),+$U126,0)</f>
        <v>0</v>
      </c>
      <c r="CK126" s="87" t="n">
        <f aca="false">IF(AND($V126&gt;CJ$6,$V126&lt;=CK$6),+$U126,0)</f>
        <v>0</v>
      </c>
      <c r="CL126" s="87" t="n">
        <f aca="false">IF(AND($V126&gt;CK$6,$V126&lt;=CL$6),+$U126,0)</f>
        <v>0</v>
      </c>
      <c r="CM126" s="87" t="n">
        <f aca="false">IF(AND($V126&gt;CL$6,$V126&lt;=CM$6),+$U126,0)</f>
        <v>0</v>
      </c>
      <c r="CN126" s="87" t="n">
        <f aca="false">IF(AND($V126&gt;CM$6,$V126&lt;=CN$6),+$U126,0)</f>
        <v>8.433251</v>
      </c>
      <c r="CO126" s="87" t="n">
        <f aca="false">IF(AND($V126&gt;CN$6,$V126&lt;=CO$6),+$U126,0)</f>
        <v>0</v>
      </c>
      <c r="CP126" s="87" t="n">
        <f aca="false">IF(AND($V126&gt;CO$6,$V126&lt;=CP$6),+$U126,0)</f>
        <v>0</v>
      </c>
      <c r="CQ126" s="87" t="n">
        <f aca="false">IF(AND($V126&gt;CP$6,$V126&lt;=CQ$6),+$U126,0)</f>
        <v>0</v>
      </c>
      <c r="CR126" s="87" t="n">
        <f aca="false">IF(AND($V126&gt;CQ$6,$V126&lt;=CR$6),+$U126,0)</f>
        <v>0</v>
      </c>
      <c r="CS126" s="87" t="n">
        <f aca="false">IF(AND($V126&gt;CR$6,$V126&lt;=CS$6),+$U126,0)</f>
        <v>0</v>
      </c>
      <c r="CT126" s="87" t="n">
        <f aca="false">IF(AND($V126&gt;CS$6,$V126&lt;=CT$6),+$U126,0)</f>
        <v>0</v>
      </c>
      <c r="CU126" s="87" t="n">
        <f aca="false">IF(AND($V126&gt;CT$6,$V126&lt;=CU$6),+$U126,0)</f>
        <v>0</v>
      </c>
      <c r="CV126" s="87" t="n">
        <f aca="false">IF(AND($V126&gt;CU$6,$V126&lt;=CV$6),+$U126,0)</f>
        <v>0</v>
      </c>
      <c r="CW126" s="87" t="n">
        <f aca="false">IF(AND($V126&gt;CV$6,$V126&lt;=CW$6),+$U126,0)</f>
        <v>0</v>
      </c>
      <c r="CX126" s="87" t="n">
        <f aca="false">IF(AND($V126&gt;CW$6,$V126&lt;=CX$6),+$U126,0)</f>
        <v>0</v>
      </c>
      <c r="CY126" s="87" t="n">
        <f aca="false">IF(AND($V126&gt;CX$6,$V126&lt;=CY$6),+$U126,0)</f>
        <v>0</v>
      </c>
      <c r="CZ126" s="87" t="n">
        <f aca="false">IF(AND($V126&gt;CY$6,$V126&lt;=CZ$6),+$U126,0)</f>
        <v>0</v>
      </c>
      <c r="DA126" s="87" t="n">
        <f aca="false">IF(AND($V126&gt;CZ$6,$V126&lt;=DA$6),+$U126,0)</f>
        <v>0</v>
      </c>
      <c r="DB126" s="87" t="n">
        <f aca="false">IF(AND($V126&gt;DA$6,$V126&lt;=DB$6),+$U126,0)</f>
        <v>0</v>
      </c>
      <c r="DC126" s="87" t="n">
        <f aca="false">IF(AND($V126&gt;DB$6,$V126&lt;=DC$6),+$U126,0)</f>
        <v>0</v>
      </c>
      <c r="DD126" s="87" t="n">
        <f aca="false">IF(AND($V126&gt;DC$6,$V126&lt;=DD$6),+$U126,0)</f>
        <v>0</v>
      </c>
      <c r="DE126" s="87" t="n">
        <f aca="false">IF(AND($V126&gt;DD$6,$V126&lt;=DE$6),+$U126,0)</f>
        <v>0</v>
      </c>
      <c r="DF126" s="87" t="n">
        <f aca="false">IF(AND($V126&gt;DE$6,$V126&lt;=DF$6),+$U126,0)</f>
        <v>0</v>
      </c>
      <c r="DG126" s="87" t="n">
        <f aca="false">IF(AND($V126&gt;DF$6,$V126&lt;=DG$6),+$U126,0)</f>
        <v>0</v>
      </c>
      <c r="DH126" s="87" t="n">
        <f aca="false">IF(AND($V126&gt;DG$6,$V126&lt;=DH$6),+$U126,0)</f>
        <v>0</v>
      </c>
      <c r="DI126" s="87" t="n">
        <f aca="false">IF(AND($V126&gt;DH$6,$V126&lt;=DI$6),+$U126,0)</f>
        <v>0</v>
      </c>
      <c r="DJ126" s="87" t="n">
        <f aca="false">IF(AND($V126&gt;DI$6,$V126&lt;=DJ$6),+$U126,0)</f>
        <v>0</v>
      </c>
      <c r="DK126" s="87" t="n">
        <f aca="false">IF(AND($V126&gt;DJ$6,$V126&lt;=DK$6),+$U126,0)</f>
        <v>0</v>
      </c>
      <c r="DL126" s="87" t="n">
        <f aca="false">IF(AND($V126&gt;DK$6,$V126&lt;=DL$6),+$U126,0)</f>
        <v>0</v>
      </c>
      <c r="DM126" s="87" t="n">
        <f aca="false">IF(AND($V126&gt;DL$6,$V126&lt;=DM$6),+$U126,0)</f>
        <v>0</v>
      </c>
      <c r="DN126" s="87" t="n">
        <f aca="false">IF(AND($V126&gt;DM$6,$V126&lt;=DN$6),+$U126,0)</f>
        <v>0</v>
      </c>
      <c r="DO126" s="87" t="n">
        <f aca="false">IF(AND($V126&gt;DN$6,$V126&lt;=DO$6),+$U126,0)</f>
        <v>0</v>
      </c>
      <c r="DP126" s="87" t="n">
        <f aca="false">IF(AND($V126&gt;DO$6,$V126&lt;=DP$6),+$U126,0)</f>
        <v>0</v>
      </c>
      <c r="DQ126" s="87" t="n">
        <f aca="false">IF(AND($V126&gt;DP$6,$V126&lt;=DQ$6),+$U126,0)</f>
        <v>0</v>
      </c>
      <c r="DR126" s="87" t="n">
        <f aca="false">IF(AND($V126&gt;DQ$6,$V126&lt;=DR$6),+$U126,0)</f>
        <v>0</v>
      </c>
      <c r="DS126" s="87" t="n">
        <f aca="false">IF(AND($V126&gt;DR$6,$V126&lt;=DS$6),+$U126,0)</f>
        <v>0</v>
      </c>
      <c r="DT126" s="87" t="n">
        <f aca="false">IF(AND($V126&gt;DS$6,$V126&lt;=DT$6),+$U126,0)</f>
        <v>0</v>
      </c>
      <c r="DU126" s="87" t="n">
        <f aca="false">IF(AND($V126&gt;DT$6,$V126&lt;=DU$6),+$U126,0)</f>
        <v>0</v>
      </c>
      <c r="DV126" s="87" t="n">
        <f aca="false">IF(AND($V126&gt;DU$6,$V126&lt;=DV$6),+$U126,0)</f>
        <v>0</v>
      </c>
      <c r="DW126" s="87" t="n">
        <f aca="false">IF(AND($V126&gt;DV$6,$V126&lt;=DW$6),+$U126,0)</f>
        <v>0</v>
      </c>
      <c r="DX126" s="87" t="n">
        <f aca="false">IF(AND($V126&gt;DW$6,$V126&lt;=DX$6),+$U126,0)</f>
        <v>0</v>
      </c>
      <c r="DY126" s="87" t="n">
        <f aca="false">IF(AND($V126&gt;DX$6,$V126&lt;=DY$6),+$U126,0)</f>
        <v>0</v>
      </c>
      <c r="DZ126" s="87" t="n">
        <f aca="false">IF(AND($V126&gt;DY$6,$V126&lt;=DZ$6),+$U126,0)</f>
        <v>0</v>
      </c>
      <c r="EA126" s="87" t="n">
        <f aca="false">IF(AND($V126&gt;DZ$6,$V126&lt;=EA$6),+$U126,0)</f>
        <v>0</v>
      </c>
      <c r="EB126" s="87" t="n">
        <f aca="false">IF(AND($V126&gt;EA$6,$V126&lt;=EB$6),+$U126,0)</f>
        <v>0</v>
      </c>
      <c r="EC126" s="87" t="n">
        <f aca="false">IF(AND($V126&gt;EB$6,$V126&lt;=EC$6),+$U126,0)</f>
        <v>0</v>
      </c>
      <c r="ED126" s="87" t="n">
        <f aca="false">IF(AND($V126&gt;EC$6,$V126&lt;=ED$6),+$U126,0)</f>
        <v>0</v>
      </c>
      <c r="EE126" s="87" t="n">
        <f aca="false">IF(AND($V126&gt;ED$6,$V126&lt;=EE$6),+$U126,0)</f>
        <v>0</v>
      </c>
      <c r="EF126" s="87" t="n">
        <f aca="false">IF(AND($V126&gt;EE$6,$V126&lt;=EF$6),+$U126,0)</f>
        <v>0</v>
      </c>
      <c r="EG126" s="87" t="n">
        <f aca="false">IF(AND($V126&gt;EF$6,$V126&lt;=EG$6),+$U126,0)</f>
        <v>0</v>
      </c>
      <c r="EH126" s="87" t="n">
        <f aca="false">IF(AND($V126&gt;EG$6,$V126&lt;=EH$6),+$U126,0)</f>
        <v>0</v>
      </c>
      <c r="EI126" s="87" t="n">
        <f aca="false">IF(AND($V126&gt;EH$6,$V126&lt;=EI$6),+$U126,0)</f>
        <v>0</v>
      </c>
      <c r="EJ126" s="87" t="n">
        <f aca="false">IF(AND($V126&gt;EI$6,$V126&lt;=EJ$6),+$U126,0)</f>
        <v>0</v>
      </c>
      <c r="EK126" s="87" t="n">
        <f aca="false">IF(AND($V126&gt;EJ$6,$V126&lt;=EK$6),+$U126,0)</f>
        <v>0</v>
      </c>
      <c r="EL126" s="87" t="n">
        <f aca="false">IF(AND($V126&gt;EK$6,$V126&lt;=EL$6),+$U126,0)</f>
        <v>0</v>
      </c>
      <c r="EM126" s="87" t="n">
        <f aca="false">IF(AND($V126&gt;EL$6,$V126&lt;=EN$6),+$U126,0)</f>
        <v>0</v>
      </c>
      <c r="EO126" s="65" t="n">
        <f aca="false">SUM($AI126:$EN126)</f>
        <v>8.433251</v>
      </c>
      <c r="EP126" s="65" t="n">
        <f aca="false">+EO126-U126</f>
        <v>0</v>
      </c>
    </row>
    <row r="127" customFormat="false" ht="12.75" hidden="false" customHeight="false" outlineLevel="0" collapsed="false">
      <c r="A127" s="205" t="n">
        <v>5</v>
      </c>
      <c r="B127" s="97" t="s">
        <v>260</v>
      </c>
      <c r="C127" s="97" t="s">
        <v>257</v>
      </c>
      <c r="D127" s="186" t="s">
        <v>295</v>
      </c>
      <c r="E127" s="37" t="s">
        <v>548</v>
      </c>
      <c r="F127" s="99" t="n">
        <v>37134</v>
      </c>
      <c r="G127" s="37"/>
      <c r="H127" s="37"/>
      <c r="I127" s="100" t="s">
        <v>145</v>
      </c>
      <c r="J127" s="37" t="s">
        <v>591</v>
      </c>
      <c r="M127" s="39" t="s">
        <v>495</v>
      </c>
      <c r="N127" s="39" t="s">
        <v>373</v>
      </c>
      <c r="O127" s="35" t="s">
        <v>374</v>
      </c>
      <c r="P127" s="127"/>
      <c r="Q127" s="127"/>
      <c r="R127" s="127"/>
      <c r="S127" s="206" t="n">
        <v>4.455</v>
      </c>
      <c r="T127" s="127" t="s">
        <v>288</v>
      </c>
      <c r="U127" s="55" t="n">
        <f aca="false">IF($T127="USD",+$S127,VLOOKUP($T127,$T$1:$U$5,2)*$S127)</f>
        <v>4.455</v>
      </c>
      <c r="V127" s="102" t="n">
        <v>39508</v>
      </c>
      <c r="Z127" s="207" t="n">
        <f aca="false">DATE(YEAR(99),MONTH(V127),DAY(V127))</f>
        <v>61</v>
      </c>
      <c r="AA127" s="219" t="e">
        <f aca="false">SUM(#REF!)</f>
        <v>#REF!</v>
      </c>
      <c r="AB127" s="174"/>
      <c r="AC127" s="209" t="n">
        <f aca="false">5%/15</f>
        <v>0.00333333333333333</v>
      </c>
      <c r="AD127" s="211" t="e">
        <f aca="false">+AC127+AB127*#REF!+AA127*#REF!</f>
        <v>#REF!</v>
      </c>
      <c r="AE127" s="211"/>
      <c r="AI127" s="87" t="n">
        <f aca="false">IF($V127&gt;AH$6,IF($V127&lt;=AI$6,$U127,0),0)</f>
        <v>0</v>
      </c>
      <c r="AJ127" s="87" t="n">
        <f aca="false">IF(AND($V127&gt;AI$6,$V127&lt;=AJ$6),+$U127,0)</f>
        <v>0</v>
      </c>
      <c r="AK127" s="87" t="n">
        <f aca="false">IF(AND($V127&gt;AJ$6,$V127&lt;=AK$6),+$U127,0)</f>
        <v>0</v>
      </c>
      <c r="AL127" s="87" t="n">
        <f aca="false">IF(AND($V127&gt;AK$6,$V127&lt;=AL$6),+$U127,0)</f>
        <v>0</v>
      </c>
      <c r="AM127" s="87" t="n">
        <f aca="false">IF(AND($V127&gt;AL$6,$V127&lt;=AM$6),+$U127,0)</f>
        <v>0</v>
      </c>
      <c r="AN127" s="87" t="n">
        <f aca="false">IF(AND($V127&gt;AM$6,$V127&lt;=AN$6),+$U127,0)</f>
        <v>0</v>
      </c>
      <c r="AO127" s="87" t="n">
        <f aca="false">IF(AND($V127&gt;AN$6,$V127&lt;=AO$6),+$U127,0)</f>
        <v>0</v>
      </c>
      <c r="AP127" s="87" t="n">
        <f aca="false">IF(AND($V127&gt;AO$6,$V127&lt;=AP$6),+$U127,0)</f>
        <v>0</v>
      </c>
      <c r="AQ127" s="87" t="n">
        <f aca="false">IF(AND($V127&gt;AP$6,$V127&lt;=AQ$6),+$U127,0)</f>
        <v>0</v>
      </c>
      <c r="AR127" s="87" t="n">
        <f aca="false">IF(AND($V127&gt;AQ$6,$V127&lt;=AR$6),+$U127,0)</f>
        <v>0</v>
      </c>
      <c r="AS127" s="87" t="n">
        <f aca="false">IF(AND($V127&gt;AR$6,$V127&lt;=AS$6),+$U127,0)</f>
        <v>0</v>
      </c>
      <c r="AT127" s="87" t="n">
        <f aca="false">IF(AND($V127&gt;AS$6,$V127&lt;=AT$6),+$U127,0)</f>
        <v>0</v>
      </c>
      <c r="AU127" s="87" t="n">
        <f aca="false">IF(AND($V127&gt;AT$6,$V127&lt;=AU$6),+$U127,0)</f>
        <v>0</v>
      </c>
      <c r="AV127" s="87" t="n">
        <f aca="false">IF(AND($V127&gt;AU$6,$V127&lt;=AV$6),+$U127,0)</f>
        <v>0</v>
      </c>
      <c r="AW127" s="87" t="n">
        <f aca="false">IF(AND($V127&gt;AV$6,$V127&lt;=AW$6),+$U127,0)</f>
        <v>0</v>
      </c>
      <c r="AX127" s="87" t="n">
        <f aca="false">IF(AND($V127&gt;AW$6,$V127&lt;=AX$6),+$U127,0)</f>
        <v>0</v>
      </c>
      <c r="AY127" s="87" t="n">
        <f aca="false">IF(AND($V127&gt;AX$6,$V127&lt;=AY$6),+$U127,0)</f>
        <v>0</v>
      </c>
      <c r="AZ127" s="87" t="n">
        <f aca="false">IF(AND($V127&gt;AY$6,$V127&lt;=AZ$6),+$U127,0)</f>
        <v>0</v>
      </c>
      <c r="BA127" s="87" t="n">
        <f aca="false">IF(AND($V127&gt;AZ$6,$V127&lt;=BA$6),+$U127,0)</f>
        <v>0</v>
      </c>
      <c r="BB127" s="87" t="n">
        <f aca="false">IF(AND($V127&gt;BA$6,$V127&lt;=BB$6),+$U127,0)</f>
        <v>0</v>
      </c>
      <c r="BC127" s="87" t="n">
        <f aca="false">IF(AND($V127&gt;BB$6,$V127&lt;=BC$6),+$U127,0)</f>
        <v>0</v>
      </c>
      <c r="BD127" s="87" t="n">
        <f aca="false">IF(AND($V127&gt;BC$6,$V127&lt;=BD$6),+$U127,0)</f>
        <v>0</v>
      </c>
      <c r="BE127" s="87" t="n">
        <f aca="false">IF(AND($V127&gt;BD$6,$V127&lt;=BE$6),+$U127,0)</f>
        <v>0</v>
      </c>
      <c r="BF127" s="87" t="n">
        <f aca="false">IF(AND($V127&gt;BE$6,$V127&lt;=BF$6),+$U127,0)</f>
        <v>0</v>
      </c>
      <c r="BG127" s="87" t="n">
        <f aca="false">IF(AND($V127&gt;BF$6,$V127&lt;=BG$6),+$U127,0)</f>
        <v>0</v>
      </c>
      <c r="BH127" s="87" t="n">
        <f aca="false">IF(AND($V127&gt;BG$6,$V127&lt;=BH$6),+$U127,0)</f>
        <v>4.455</v>
      </c>
      <c r="BI127" s="87" t="n">
        <f aca="false">IF(AND($V127&gt;BH$6,$V127&lt;=BI$6),+$U127,0)</f>
        <v>0</v>
      </c>
      <c r="BJ127" s="87" t="n">
        <f aca="false">IF(AND($V127&gt;BI$6,$V127&lt;=BJ$6),+$U127,0)</f>
        <v>0</v>
      </c>
      <c r="BK127" s="87" t="n">
        <f aca="false">IF(AND($V127&gt;BJ$6,$V127&lt;=BK$6),+$U127,0)</f>
        <v>0</v>
      </c>
      <c r="BL127" s="87" t="n">
        <f aca="false">IF(AND($V127&gt;BK$6,$V127&lt;=BL$6),+$U127,0)</f>
        <v>0</v>
      </c>
      <c r="BM127" s="87" t="n">
        <f aca="false">IF(AND($V127&gt;BL$6,$V127&lt;=BM$6),+$U127,0)</f>
        <v>0</v>
      </c>
      <c r="BN127" s="87" t="n">
        <f aca="false">IF(AND($V127&gt;BM$6,$V127&lt;=BN$6),+$U127,0)</f>
        <v>0</v>
      </c>
      <c r="BO127" s="87" t="n">
        <f aca="false">IF(AND($V127&gt;BN$6,$V127&lt;=BO$6),+$U127,0)</f>
        <v>0</v>
      </c>
      <c r="BP127" s="87" t="n">
        <f aca="false">IF(AND($V127&gt;BO$6,$V127&lt;=BP$6),+$U127,0)</f>
        <v>0</v>
      </c>
      <c r="BQ127" s="87" t="n">
        <f aca="false">IF(AND($V127&gt;BP$6,$V127&lt;=BQ$6),+$U127,0)</f>
        <v>0</v>
      </c>
      <c r="BR127" s="87" t="n">
        <f aca="false">IF(AND($V127&gt;BQ$6,$V127&lt;=BR$6),+$U127,0)</f>
        <v>0</v>
      </c>
      <c r="BS127" s="87" t="n">
        <f aca="false">IF(AND($V127&gt;BR$6,$V127&lt;=BS$6),+$U127,0)</f>
        <v>0</v>
      </c>
      <c r="BT127" s="87" t="n">
        <f aca="false">IF(AND($V127&gt;BS$6,$V127&lt;=BT$6),+$U127,0)</f>
        <v>0</v>
      </c>
      <c r="BU127" s="87" t="n">
        <f aca="false">IF(AND($V127&gt;BT$6,$V127&lt;=BU$6),+$U127,0)</f>
        <v>0</v>
      </c>
      <c r="BV127" s="87" t="n">
        <f aca="false">IF(AND($V127&gt;BU$6,$V127&lt;=BV$6),+$U127,0)</f>
        <v>0</v>
      </c>
      <c r="BW127" s="87" t="n">
        <f aca="false">IF(AND($V127&gt;BV$6,$V127&lt;=BW$6),+$U127,0)</f>
        <v>0</v>
      </c>
      <c r="BX127" s="87" t="n">
        <f aca="false">IF(AND($V127&gt;BW$6,$V127&lt;=BX$6),+$U127,0)</f>
        <v>0</v>
      </c>
      <c r="BY127" s="87" t="n">
        <f aca="false">IF(AND($V127&gt;BX$6,$V127&lt;=BY$6),+$U127,0)</f>
        <v>0</v>
      </c>
      <c r="BZ127" s="87" t="n">
        <f aca="false">IF(AND($V127&gt;BY$6,$V127&lt;=BZ$6),+$U127,0)</f>
        <v>0</v>
      </c>
      <c r="CA127" s="87" t="n">
        <f aca="false">IF(AND($V127&gt;BZ$6,$V127&lt;=CA$6),+$U127,0)</f>
        <v>0</v>
      </c>
      <c r="CB127" s="87" t="n">
        <f aca="false">IF(AND($V127&gt;CA$6,$V127&lt;=CB$6),+$U127,0)</f>
        <v>0</v>
      </c>
      <c r="CC127" s="87" t="n">
        <f aca="false">IF(AND($V127&gt;CB$6,$V127&lt;=CC$6),+$U127,0)</f>
        <v>0</v>
      </c>
      <c r="CD127" s="87" t="n">
        <f aca="false">IF(AND($V127&gt;CC$6,$V127&lt;=CD$6),+$U127,0)</f>
        <v>0</v>
      </c>
      <c r="CE127" s="87" t="n">
        <f aca="false">IF(AND($V127&gt;CD$6,$V127&lt;=CE$6),+$U127,0)</f>
        <v>0</v>
      </c>
      <c r="CF127" s="87" t="n">
        <f aca="false">IF(AND($V127&gt;CE$6,$V127&lt;=CF$6),+$U127,0)</f>
        <v>0</v>
      </c>
      <c r="CG127" s="87" t="n">
        <f aca="false">IF(AND($V127&gt;CF$6,$V127&lt;=CG$6),+$U127,0)</f>
        <v>0</v>
      </c>
      <c r="CH127" s="87" t="n">
        <f aca="false">IF(AND($V127&gt;CG$6,$V127&lt;=CH$6),+$U127,0)</f>
        <v>0</v>
      </c>
      <c r="CI127" s="87" t="n">
        <f aca="false">IF(AND($V127&gt;CH$6,$V127&lt;=CI$6),+$U127,0)</f>
        <v>0</v>
      </c>
      <c r="CJ127" s="87" t="n">
        <f aca="false">IF(AND($V127&gt;CI$6,$V127&lt;=CJ$6),+$U127,0)</f>
        <v>0</v>
      </c>
      <c r="CK127" s="87" t="n">
        <f aca="false">IF(AND($V127&gt;CJ$6,$V127&lt;=CK$6),+$U127,0)</f>
        <v>0</v>
      </c>
      <c r="CL127" s="87" t="n">
        <f aca="false">IF(AND($V127&gt;CK$6,$V127&lt;=CL$6),+$U127,0)</f>
        <v>0</v>
      </c>
      <c r="CM127" s="87" t="n">
        <f aca="false">IF(AND($V127&gt;CL$6,$V127&lt;=CM$6),+$U127,0)</f>
        <v>0</v>
      </c>
      <c r="CN127" s="87" t="n">
        <f aca="false">IF(AND($V127&gt;CM$6,$V127&lt;=CN$6),+$U127,0)</f>
        <v>0</v>
      </c>
      <c r="CO127" s="87" t="n">
        <f aca="false">IF(AND($V127&gt;CN$6,$V127&lt;=CO$6),+$U127,0)</f>
        <v>0</v>
      </c>
      <c r="CP127" s="87" t="n">
        <f aca="false">IF(AND($V127&gt;CO$6,$V127&lt;=CP$6),+$U127,0)</f>
        <v>0</v>
      </c>
      <c r="CQ127" s="87" t="n">
        <f aca="false">IF(AND($V127&gt;CP$6,$V127&lt;=CQ$6),+$U127,0)</f>
        <v>0</v>
      </c>
      <c r="CR127" s="87" t="n">
        <f aca="false">IF(AND($V127&gt;CQ$6,$V127&lt;=CR$6),+$U127,0)</f>
        <v>0</v>
      </c>
      <c r="CS127" s="87" t="n">
        <f aca="false">IF(AND($V127&gt;CR$6,$V127&lt;=CS$6),+$U127,0)</f>
        <v>0</v>
      </c>
      <c r="CT127" s="87" t="n">
        <f aca="false">IF(AND($V127&gt;CS$6,$V127&lt;=CT$6),+$U127,0)</f>
        <v>0</v>
      </c>
      <c r="CU127" s="87" t="n">
        <f aca="false">IF(AND($V127&gt;CT$6,$V127&lt;=CU$6),+$U127,0)</f>
        <v>0</v>
      </c>
      <c r="CV127" s="87" t="n">
        <f aca="false">IF(AND($V127&gt;CU$6,$V127&lt;=CV$6),+$U127,0)</f>
        <v>0</v>
      </c>
      <c r="CW127" s="87" t="n">
        <f aca="false">IF(AND($V127&gt;CV$6,$V127&lt;=CW$6),+$U127,0)</f>
        <v>0</v>
      </c>
      <c r="CX127" s="87" t="n">
        <f aca="false">IF(AND($V127&gt;CW$6,$V127&lt;=CX$6),+$U127,0)</f>
        <v>0</v>
      </c>
      <c r="CY127" s="87" t="n">
        <f aca="false">IF(AND($V127&gt;CX$6,$V127&lt;=CY$6),+$U127,0)</f>
        <v>0</v>
      </c>
      <c r="CZ127" s="87" t="n">
        <f aca="false">IF(AND($V127&gt;CY$6,$V127&lt;=CZ$6),+$U127,0)</f>
        <v>0</v>
      </c>
      <c r="DA127" s="87" t="n">
        <f aca="false">IF(AND($V127&gt;CZ$6,$V127&lt;=DA$6),+$U127,0)</f>
        <v>0</v>
      </c>
      <c r="DB127" s="87" t="n">
        <f aca="false">IF(AND($V127&gt;DA$6,$V127&lt;=DB$6),+$U127,0)</f>
        <v>0</v>
      </c>
      <c r="DC127" s="87" t="n">
        <f aca="false">IF(AND($V127&gt;DB$6,$V127&lt;=DC$6),+$U127,0)</f>
        <v>0</v>
      </c>
      <c r="DD127" s="87" t="n">
        <f aca="false">IF(AND($V127&gt;DC$6,$V127&lt;=DD$6),+$U127,0)</f>
        <v>0</v>
      </c>
      <c r="DE127" s="87" t="n">
        <f aca="false">IF(AND($V127&gt;DD$6,$V127&lt;=DE$6),+$U127,0)</f>
        <v>0</v>
      </c>
      <c r="DF127" s="87" t="n">
        <f aca="false">IF(AND($V127&gt;DE$6,$V127&lt;=DF$6),+$U127,0)</f>
        <v>0</v>
      </c>
      <c r="DG127" s="87" t="n">
        <f aca="false">IF(AND($V127&gt;DF$6,$V127&lt;=DG$6),+$U127,0)</f>
        <v>0</v>
      </c>
      <c r="DH127" s="87" t="n">
        <f aca="false">IF(AND($V127&gt;DG$6,$V127&lt;=DH$6),+$U127,0)</f>
        <v>0</v>
      </c>
      <c r="DI127" s="87" t="n">
        <f aca="false">IF(AND($V127&gt;DH$6,$V127&lt;=DI$6),+$U127,0)</f>
        <v>0</v>
      </c>
      <c r="DJ127" s="87" t="n">
        <f aca="false">IF(AND($V127&gt;DI$6,$V127&lt;=DJ$6),+$U127,0)</f>
        <v>0</v>
      </c>
      <c r="DK127" s="87" t="n">
        <f aca="false">IF(AND($V127&gt;DJ$6,$V127&lt;=DK$6),+$U127,0)</f>
        <v>0</v>
      </c>
      <c r="DL127" s="87" t="n">
        <f aca="false">IF(AND($V127&gt;DK$6,$V127&lt;=DL$6),+$U127,0)</f>
        <v>0</v>
      </c>
      <c r="DM127" s="87" t="n">
        <f aca="false">IF(AND($V127&gt;DL$6,$V127&lt;=DM$6),+$U127,0)</f>
        <v>0</v>
      </c>
      <c r="DN127" s="87" t="n">
        <f aca="false">IF(AND($V127&gt;DM$6,$V127&lt;=DN$6),+$U127,0)</f>
        <v>0</v>
      </c>
      <c r="DO127" s="87" t="n">
        <f aca="false">IF(AND($V127&gt;DN$6,$V127&lt;=DO$6),+$U127,0)</f>
        <v>0</v>
      </c>
      <c r="DP127" s="87" t="n">
        <f aca="false">IF(AND($V127&gt;DO$6,$V127&lt;=DP$6),+$U127,0)</f>
        <v>0</v>
      </c>
      <c r="DQ127" s="87" t="n">
        <f aca="false">IF(AND($V127&gt;DP$6,$V127&lt;=DQ$6),+$U127,0)</f>
        <v>0</v>
      </c>
      <c r="DR127" s="87" t="n">
        <f aca="false">IF(AND($V127&gt;DQ$6,$V127&lt;=DR$6),+$U127,0)</f>
        <v>0</v>
      </c>
      <c r="DS127" s="87" t="n">
        <f aca="false">IF(AND($V127&gt;DR$6,$V127&lt;=DS$6),+$U127,0)</f>
        <v>0</v>
      </c>
      <c r="DT127" s="87" t="n">
        <f aca="false">IF(AND($V127&gt;DS$6,$V127&lt;=DT$6),+$U127,0)</f>
        <v>0</v>
      </c>
      <c r="DU127" s="87" t="n">
        <f aca="false">IF(AND($V127&gt;DT$6,$V127&lt;=DU$6),+$U127,0)</f>
        <v>0</v>
      </c>
      <c r="DV127" s="87" t="n">
        <f aca="false">IF(AND($V127&gt;DU$6,$V127&lt;=DV$6),+$U127,0)</f>
        <v>0</v>
      </c>
      <c r="DW127" s="87" t="n">
        <f aca="false">IF(AND($V127&gt;DV$6,$V127&lt;=DW$6),+$U127,0)</f>
        <v>0</v>
      </c>
      <c r="DX127" s="87" t="n">
        <f aca="false">IF(AND($V127&gt;DW$6,$V127&lt;=DX$6),+$U127,0)</f>
        <v>0</v>
      </c>
      <c r="DY127" s="87" t="n">
        <f aca="false">IF(AND($V127&gt;DX$6,$V127&lt;=DY$6),+$U127,0)</f>
        <v>0</v>
      </c>
      <c r="DZ127" s="87" t="n">
        <f aca="false">IF(AND($V127&gt;DY$6,$V127&lt;=DZ$6),+$U127,0)</f>
        <v>0</v>
      </c>
      <c r="EA127" s="87" t="n">
        <f aca="false">IF(AND($V127&gt;DZ$6,$V127&lt;=EA$6),+$U127,0)</f>
        <v>0</v>
      </c>
      <c r="EB127" s="87" t="n">
        <f aca="false">IF(AND($V127&gt;EA$6,$V127&lt;=EB$6),+$U127,0)</f>
        <v>0</v>
      </c>
      <c r="EC127" s="87" t="n">
        <f aca="false">IF(AND($V127&gt;EB$6,$V127&lt;=EC$6),+$U127,0)</f>
        <v>0</v>
      </c>
      <c r="ED127" s="87" t="n">
        <f aca="false">IF(AND($V127&gt;EC$6,$V127&lt;=ED$6),+$U127,0)</f>
        <v>0</v>
      </c>
      <c r="EE127" s="87" t="n">
        <f aca="false">IF(AND($V127&gt;ED$6,$V127&lt;=EE$6),+$U127,0)</f>
        <v>0</v>
      </c>
      <c r="EF127" s="87" t="n">
        <f aca="false">IF(AND($V127&gt;EE$6,$V127&lt;=EF$6),+$U127,0)</f>
        <v>0</v>
      </c>
      <c r="EG127" s="87" t="n">
        <f aca="false">IF(AND($V127&gt;EF$6,$V127&lt;=EG$6),+$U127,0)</f>
        <v>0</v>
      </c>
      <c r="EH127" s="87" t="n">
        <f aca="false">IF(AND($V127&gt;EG$6,$V127&lt;=EH$6),+$U127,0)</f>
        <v>0</v>
      </c>
      <c r="EI127" s="87" t="n">
        <f aca="false">IF(AND($V127&gt;EH$6,$V127&lt;=EI$6),+$U127,0)</f>
        <v>0</v>
      </c>
      <c r="EJ127" s="87" t="n">
        <f aca="false">IF(AND($V127&gt;EI$6,$V127&lt;=EJ$6),+$U127,0)</f>
        <v>0</v>
      </c>
      <c r="EK127" s="87" t="n">
        <f aca="false">IF(AND($V127&gt;EJ$6,$V127&lt;=EK$6),+$U127,0)</f>
        <v>0</v>
      </c>
      <c r="EL127" s="87" t="n">
        <f aca="false">IF(AND($V127&gt;EK$6,$V127&lt;=EL$6),+$U127,0)</f>
        <v>0</v>
      </c>
      <c r="EM127" s="87" t="n">
        <f aca="false">IF(AND($V127&gt;EL$6,$V127&lt;=EN$6),+$U127,0)</f>
        <v>0</v>
      </c>
      <c r="EO127" s="65" t="n">
        <f aca="false">SUM($AI127:$EN127)</f>
        <v>4.455</v>
      </c>
      <c r="EP127" s="65" t="n">
        <f aca="false">+EO127-U127</f>
        <v>0</v>
      </c>
    </row>
    <row r="128" customFormat="false" ht="12.75" hidden="false" customHeight="false" outlineLevel="0" collapsed="false">
      <c r="A128" s="205" t="n">
        <v>5</v>
      </c>
      <c r="B128" s="97" t="s">
        <v>260</v>
      </c>
      <c r="C128" s="97" t="s">
        <v>257</v>
      </c>
      <c r="D128" s="186" t="s">
        <v>280</v>
      </c>
      <c r="E128" s="37" t="s">
        <v>548</v>
      </c>
      <c r="F128" s="99" t="n">
        <v>37134</v>
      </c>
      <c r="G128" s="37"/>
      <c r="H128" s="37"/>
      <c r="I128" s="100" t="s">
        <v>145</v>
      </c>
      <c r="J128" s="37" t="s">
        <v>592</v>
      </c>
      <c r="M128" s="39" t="s">
        <v>495</v>
      </c>
      <c r="N128" s="39" t="s">
        <v>373</v>
      </c>
      <c r="O128" s="35" t="s">
        <v>374</v>
      </c>
      <c r="P128" s="127"/>
      <c r="Q128" s="127"/>
      <c r="R128" s="127"/>
      <c r="S128" s="206" t="n">
        <v>44.398645</v>
      </c>
      <c r="T128" s="127" t="s">
        <v>288</v>
      </c>
      <c r="U128" s="55" t="n">
        <f aca="false">IF($T128="USD",+$S128,VLOOKUP($T128,$T$1:$U$5,2)*$S128)</f>
        <v>44.398645</v>
      </c>
      <c r="V128" s="102" t="n">
        <v>40756</v>
      </c>
      <c r="Z128" s="207" t="n">
        <f aca="false">DATE(YEAR(99),MONTH(V128),DAY(V128))</f>
        <v>214</v>
      </c>
      <c r="AA128" s="219" t="e">
        <f aca="false">SUM(#REF!)</f>
        <v>#REF!</v>
      </c>
      <c r="AB128" s="174"/>
      <c r="AC128" s="209" t="n">
        <f aca="false">5%/15</f>
        <v>0.00333333333333333</v>
      </c>
      <c r="AD128" s="211" t="e">
        <f aca="false">+AC128+AB128*#REF!+AA128*#REF!</f>
        <v>#REF!</v>
      </c>
      <c r="AE128" s="211"/>
      <c r="AI128" s="87" t="n">
        <f aca="false">IF($V128&gt;AH$6,IF($V128&lt;=AI$6,$U128,0),0)</f>
        <v>0</v>
      </c>
      <c r="AJ128" s="87" t="n">
        <f aca="false">IF(AND($V128&gt;AI$6,$V128&lt;=AJ$6),+$U128,0)</f>
        <v>0</v>
      </c>
      <c r="AK128" s="87" t="n">
        <f aca="false">IF(AND($V128&gt;AJ$6,$V128&lt;=AK$6),+$U128,0)</f>
        <v>0</v>
      </c>
      <c r="AL128" s="87" t="n">
        <f aca="false">IF(AND($V128&gt;AK$6,$V128&lt;=AL$6),+$U128,0)</f>
        <v>0</v>
      </c>
      <c r="AM128" s="87" t="n">
        <f aca="false">IF(AND($V128&gt;AL$6,$V128&lt;=AM$6),+$U128,0)</f>
        <v>0</v>
      </c>
      <c r="AN128" s="87" t="n">
        <f aca="false">IF(AND($V128&gt;AM$6,$V128&lt;=AN$6),+$U128,0)</f>
        <v>0</v>
      </c>
      <c r="AO128" s="87" t="n">
        <f aca="false">IF(AND($V128&gt;AN$6,$V128&lt;=AO$6),+$U128,0)</f>
        <v>0</v>
      </c>
      <c r="AP128" s="87" t="n">
        <f aca="false">IF(AND($V128&gt;AO$6,$V128&lt;=AP$6),+$U128,0)</f>
        <v>0</v>
      </c>
      <c r="AQ128" s="87" t="n">
        <f aca="false">IF(AND($V128&gt;AP$6,$V128&lt;=AQ$6),+$U128,0)</f>
        <v>0</v>
      </c>
      <c r="AR128" s="87" t="n">
        <f aca="false">IF(AND($V128&gt;AQ$6,$V128&lt;=AR$6),+$U128,0)</f>
        <v>0</v>
      </c>
      <c r="AS128" s="87" t="n">
        <f aca="false">IF(AND($V128&gt;AR$6,$V128&lt;=AS$6),+$U128,0)</f>
        <v>0</v>
      </c>
      <c r="AT128" s="87" t="n">
        <f aca="false">IF(AND($V128&gt;AS$6,$V128&lt;=AT$6),+$U128,0)</f>
        <v>0</v>
      </c>
      <c r="AU128" s="87" t="n">
        <f aca="false">IF(AND($V128&gt;AT$6,$V128&lt;=AU$6),+$U128,0)</f>
        <v>0</v>
      </c>
      <c r="AV128" s="87" t="n">
        <f aca="false">IF(AND($V128&gt;AU$6,$V128&lt;=AV$6),+$U128,0)</f>
        <v>0</v>
      </c>
      <c r="AW128" s="87" t="n">
        <f aca="false">IF(AND($V128&gt;AV$6,$V128&lt;=AW$6),+$U128,0)</f>
        <v>0</v>
      </c>
      <c r="AX128" s="87" t="n">
        <f aca="false">IF(AND($V128&gt;AW$6,$V128&lt;=AX$6),+$U128,0)</f>
        <v>0</v>
      </c>
      <c r="AY128" s="87" t="n">
        <f aca="false">IF(AND($V128&gt;AX$6,$V128&lt;=AY$6),+$U128,0)</f>
        <v>0</v>
      </c>
      <c r="AZ128" s="87" t="n">
        <f aca="false">IF(AND($V128&gt;AY$6,$V128&lt;=AZ$6),+$U128,0)</f>
        <v>0</v>
      </c>
      <c r="BA128" s="87" t="n">
        <f aca="false">IF(AND($V128&gt;AZ$6,$V128&lt;=BA$6),+$U128,0)</f>
        <v>0</v>
      </c>
      <c r="BB128" s="87" t="n">
        <f aca="false">IF(AND($V128&gt;BA$6,$V128&lt;=BB$6),+$U128,0)</f>
        <v>0</v>
      </c>
      <c r="BC128" s="87" t="n">
        <f aca="false">IF(AND($V128&gt;BB$6,$V128&lt;=BC$6),+$U128,0)</f>
        <v>0</v>
      </c>
      <c r="BD128" s="87" t="n">
        <f aca="false">IF(AND($V128&gt;BC$6,$V128&lt;=BD$6),+$U128,0)</f>
        <v>0</v>
      </c>
      <c r="BE128" s="87" t="n">
        <f aca="false">IF(AND($V128&gt;BD$6,$V128&lt;=BE$6),+$U128,0)</f>
        <v>0</v>
      </c>
      <c r="BF128" s="87" t="n">
        <f aca="false">IF(AND($V128&gt;BE$6,$V128&lt;=BF$6),+$U128,0)</f>
        <v>0</v>
      </c>
      <c r="BG128" s="87" t="n">
        <f aca="false">IF(AND($V128&gt;BF$6,$V128&lt;=BG$6),+$U128,0)</f>
        <v>0</v>
      </c>
      <c r="BH128" s="87" t="n">
        <f aca="false">IF(AND($V128&gt;BG$6,$V128&lt;=BH$6),+$U128,0)</f>
        <v>0</v>
      </c>
      <c r="BI128" s="87" t="n">
        <f aca="false">IF(AND($V128&gt;BH$6,$V128&lt;=BI$6),+$U128,0)</f>
        <v>0</v>
      </c>
      <c r="BJ128" s="87" t="n">
        <f aca="false">IF(AND($V128&gt;BI$6,$V128&lt;=BJ$6),+$U128,0)</f>
        <v>0</v>
      </c>
      <c r="BK128" s="87" t="n">
        <f aca="false">IF(AND($V128&gt;BJ$6,$V128&lt;=BK$6),+$U128,0)</f>
        <v>0</v>
      </c>
      <c r="BL128" s="87" t="n">
        <f aca="false">IF(AND($V128&gt;BK$6,$V128&lt;=BL$6),+$U128,0)</f>
        <v>0</v>
      </c>
      <c r="BM128" s="87" t="n">
        <f aca="false">IF(AND($V128&gt;BL$6,$V128&lt;=BM$6),+$U128,0)</f>
        <v>0</v>
      </c>
      <c r="BN128" s="87" t="n">
        <f aca="false">IF(AND($V128&gt;BM$6,$V128&lt;=BN$6),+$U128,0)</f>
        <v>0</v>
      </c>
      <c r="BO128" s="87" t="n">
        <f aca="false">IF(AND($V128&gt;BN$6,$V128&lt;=BO$6),+$U128,0)</f>
        <v>0</v>
      </c>
      <c r="BP128" s="87" t="n">
        <f aca="false">IF(AND($V128&gt;BO$6,$V128&lt;=BP$6),+$U128,0)</f>
        <v>0</v>
      </c>
      <c r="BQ128" s="87" t="n">
        <f aca="false">IF(AND($V128&gt;BP$6,$V128&lt;=BQ$6),+$U128,0)</f>
        <v>0</v>
      </c>
      <c r="BR128" s="87" t="n">
        <f aca="false">IF(AND($V128&gt;BQ$6,$V128&lt;=BR$6),+$U128,0)</f>
        <v>0</v>
      </c>
      <c r="BS128" s="87" t="n">
        <f aca="false">IF(AND($V128&gt;BR$6,$V128&lt;=BS$6),+$U128,0)</f>
        <v>0</v>
      </c>
      <c r="BT128" s="87" t="n">
        <f aca="false">IF(AND($V128&gt;BS$6,$V128&lt;=BT$6),+$U128,0)</f>
        <v>0</v>
      </c>
      <c r="BU128" s="87" t="n">
        <f aca="false">IF(AND($V128&gt;BT$6,$V128&lt;=BU$6),+$U128,0)</f>
        <v>0</v>
      </c>
      <c r="BV128" s="87" t="n">
        <f aca="false">IF(AND($V128&gt;BU$6,$V128&lt;=BV$6),+$U128,0)</f>
        <v>44.398645</v>
      </c>
      <c r="BW128" s="87" t="n">
        <f aca="false">IF(AND($V128&gt;BV$6,$V128&lt;=BW$6),+$U128,0)</f>
        <v>0</v>
      </c>
      <c r="BX128" s="87" t="n">
        <f aca="false">IF(AND($V128&gt;BW$6,$V128&lt;=BX$6),+$U128,0)</f>
        <v>0</v>
      </c>
      <c r="BY128" s="87" t="n">
        <f aca="false">IF(AND($V128&gt;BX$6,$V128&lt;=BY$6),+$U128,0)</f>
        <v>0</v>
      </c>
      <c r="BZ128" s="87" t="n">
        <f aca="false">IF(AND($V128&gt;BY$6,$V128&lt;=BZ$6),+$U128,0)</f>
        <v>0</v>
      </c>
      <c r="CA128" s="87" t="n">
        <f aca="false">IF(AND($V128&gt;BZ$6,$V128&lt;=CA$6),+$U128,0)</f>
        <v>0</v>
      </c>
      <c r="CB128" s="87" t="n">
        <f aca="false">IF(AND($V128&gt;CA$6,$V128&lt;=CB$6),+$U128,0)</f>
        <v>0</v>
      </c>
      <c r="CC128" s="87" t="n">
        <f aca="false">IF(AND($V128&gt;CB$6,$V128&lt;=CC$6),+$U128,0)</f>
        <v>0</v>
      </c>
      <c r="CD128" s="87" t="n">
        <f aca="false">IF(AND($V128&gt;CC$6,$V128&lt;=CD$6),+$U128,0)</f>
        <v>0</v>
      </c>
      <c r="CE128" s="87" t="n">
        <f aca="false">IF(AND($V128&gt;CD$6,$V128&lt;=CE$6),+$U128,0)</f>
        <v>0</v>
      </c>
      <c r="CF128" s="87" t="n">
        <f aca="false">IF(AND($V128&gt;CE$6,$V128&lt;=CF$6),+$U128,0)</f>
        <v>0</v>
      </c>
      <c r="CG128" s="87" t="n">
        <f aca="false">IF(AND($V128&gt;CF$6,$V128&lt;=CG$6),+$U128,0)</f>
        <v>0</v>
      </c>
      <c r="CH128" s="87" t="n">
        <f aca="false">IF(AND($V128&gt;CG$6,$V128&lt;=CH$6),+$U128,0)</f>
        <v>0</v>
      </c>
      <c r="CI128" s="87" t="n">
        <f aca="false">IF(AND($V128&gt;CH$6,$V128&lt;=CI$6),+$U128,0)</f>
        <v>0</v>
      </c>
      <c r="CJ128" s="87" t="n">
        <f aca="false">IF(AND($V128&gt;CI$6,$V128&lt;=CJ$6),+$U128,0)</f>
        <v>0</v>
      </c>
      <c r="CK128" s="87" t="n">
        <f aca="false">IF(AND($V128&gt;CJ$6,$V128&lt;=CK$6),+$U128,0)</f>
        <v>0</v>
      </c>
      <c r="CL128" s="87" t="n">
        <f aca="false">IF(AND($V128&gt;CK$6,$V128&lt;=CL$6),+$U128,0)</f>
        <v>0</v>
      </c>
      <c r="CM128" s="87" t="n">
        <f aca="false">IF(AND($V128&gt;CL$6,$V128&lt;=CM$6),+$U128,0)</f>
        <v>0</v>
      </c>
      <c r="CN128" s="87" t="n">
        <f aca="false">IF(AND($V128&gt;CM$6,$V128&lt;=CN$6),+$U128,0)</f>
        <v>0</v>
      </c>
      <c r="CO128" s="87" t="n">
        <f aca="false">IF(AND($V128&gt;CN$6,$V128&lt;=CO$6),+$U128,0)</f>
        <v>0</v>
      </c>
      <c r="CP128" s="87" t="n">
        <f aca="false">IF(AND($V128&gt;CO$6,$V128&lt;=CP$6),+$U128,0)</f>
        <v>0</v>
      </c>
      <c r="CQ128" s="87" t="n">
        <f aca="false">IF(AND($V128&gt;CP$6,$V128&lt;=CQ$6),+$U128,0)</f>
        <v>0</v>
      </c>
      <c r="CR128" s="87" t="n">
        <f aca="false">IF(AND($V128&gt;CQ$6,$V128&lt;=CR$6),+$U128,0)</f>
        <v>0</v>
      </c>
      <c r="CS128" s="87" t="n">
        <f aca="false">IF(AND($V128&gt;CR$6,$V128&lt;=CS$6),+$U128,0)</f>
        <v>0</v>
      </c>
      <c r="CT128" s="87" t="n">
        <f aca="false">IF(AND($V128&gt;CS$6,$V128&lt;=CT$6),+$U128,0)</f>
        <v>0</v>
      </c>
      <c r="CU128" s="87" t="n">
        <f aca="false">IF(AND($V128&gt;CT$6,$V128&lt;=CU$6),+$U128,0)</f>
        <v>0</v>
      </c>
      <c r="CV128" s="87" t="n">
        <f aca="false">IF(AND($V128&gt;CU$6,$V128&lt;=CV$6),+$U128,0)</f>
        <v>0</v>
      </c>
      <c r="CW128" s="87" t="n">
        <f aca="false">IF(AND($V128&gt;CV$6,$V128&lt;=CW$6),+$U128,0)</f>
        <v>0</v>
      </c>
      <c r="CX128" s="87" t="n">
        <f aca="false">IF(AND($V128&gt;CW$6,$V128&lt;=CX$6),+$U128,0)</f>
        <v>0</v>
      </c>
      <c r="CY128" s="87" t="n">
        <f aca="false">IF(AND($V128&gt;CX$6,$V128&lt;=CY$6),+$U128,0)</f>
        <v>0</v>
      </c>
      <c r="CZ128" s="87" t="n">
        <f aca="false">IF(AND($V128&gt;CY$6,$V128&lt;=CZ$6),+$U128,0)</f>
        <v>0</v>
      </c>
      <c r="DA128" s="87" t="n">
        <f aca="false">IF(AND($V128&gt;CZ$6,$V128&lt;=DA$6),+$U128,0)</f>
        <v>0</v>
      </c>
      <c r="DB128" s="87" t="n">
        <f aca="false">IF(AND($V128&gt;DA$6,$V128&lt;=DB$6),+$U128,0)</f>
        <v>0</v>
      </c>
      <c r="DC128" s="87" t="n">
        <f aca="false">IF(AND($V128&gt;DB$6,$V128&lt;=DC$6),+$U128,0)</f>
        <v>0</v>
      </c>
      <c r="DD128" s="87" t="n">
        <f aca="false">IF(AND($V128&gt;DC$6,$V128&lt;=DD$6),+$U128,0)</f>
        <v>0</v>
      </c>
      <c r="DE128" s="87" t="n">
        <f aca="false">IF(AND($V128&gt;DD$6,$V128&lt;=DE$6),+$U128,0)</f>
        <v>0</v>
      </c>
      <c r="DF128" s="87" t="n">
        <f aca="false">IF(AND($V128&gt;DE$6,$V128&lt;=DF$6),+$U128,0)</f>
        <v>0</v>
      </c>
      <c r="DG128" s="87" t="n">
        <f aca="false">IF(AND($V128&gt;DF$6,$V128&lt;=DG$6),+$U128,0)</f>
        <v>0</v>
      </c>
      <c r="DH128" s="87" t="n">
        <f aca="false">IF(AND($V128&gt;DG$6,$V128&lt;=DH$6),+$U128,0)</f>
        <v>0</v>
      </c>
      <c r="DI128" s="87" t="n">
        <f aca="false">IF(AND($V128&gt;DH$6,$V128&lt;=DI$6),+$U128,0)</f>
        <v>0</v>
      </c>
      <c r="DJ128" s="87" t="n">
        <f aca="false">IF(AND($V128&gt;DI$6,$V128&lt;=DJ$6),+$U128,0)</f>
        <v>0</v>
      </c>
      <c r="DK128" s="87" t="n">
        <f aca="false">IF(AND($V128&gt;DJ$6,$V128&lt;=DK$6),+$U128,0)</f>
        <v>0</v>
      </c>
      <c r="DL128" s="87" t="n">
        <f aca="false">IF(AND($V128&gt;DK$6,$V128&lt;=DL$6),+$U128,0)</f>
        <v>0</v>
      </c>
      <c r="DM128" s="87" t="n">
        <f aca="false">IF(AND($V128&gt;DL$6,$V128&lt;=DM$6),+$U128,0)</f>
        <v>0</v>
      </c>
      <c r="DN128" s="87" t="n">
        <f aca="false">IF(AND($V128&gt;DM$6,$V128&lt;=DN$6),+$U128,0)</f>
        <v>0</v>
      </c>
      <c r="DO128" s="87" t="n">
        <f aca="false">IF(AND($V128&gt;DN$6,$V128&lt;=DO$6),+$U128,0)</f>
        <v>0</v>
      </c>
      <c r="DP128" s="87" t="n">
        <f aca="false">IF(AND($V128&gt;DO$6,$V128&lt;=DP$6),+$U128,0)</f>
        <v>0</v>
      </c>
      <c r="DQ128" s="87" t="n">
        <f aca="false">IF(AND($V128&gt;DP$6,$V128&lt;=DQ$6),+$U128,0)</f>
        <v>0</v>
      </c>
      <c r="DR128" s="87" t="n">
        <f aca="false">IF(AND($V128&gt;DQ$6,$V128&lt;=DR$6),+$U128,0)</f>
        <v>0</v>
      </c>
      <c r="DS128" s="87" t="n">
        <f aca="false">IF(AND($V128&gt;DR$6,$V128&lt;=DS$6),+$U128,0)</f>
        <v>0</v>
      </c>
      <c r="DT128" s="87" t="n">
        <f aca="false">IF(AND($V128&gt;DS$6,$V128&lt;=DT$6),+$U128,0)</f>
        <v>0</v>
      </c>
      <c r="DU128" s="87" t="n">
        <f aca="false">IF(AND($V128&gt;DT$6,$V128&lt;=DU$6),+$U128,0)</f>
        <v>0</v>
      </c>
      <c r="DV128" s="87" t="n">
        <f aca="false">IF(AND($V128&gt;DU$6,$V128&lt;=DV$6),+$U128,0)</f>
        <v>0</v>
      </c>
      <c r="DW128" s="87" t="n">
        <f aca="false">IF(AND($V128&gt;DV$6,$V128&lt;=DW$6),+$U128,0)</f>
        <v>0</v>
      </c>
      <c r="DX128" s="87" t="n">
        <f aca="false">IF(AND($V128&gt;DW$6,$V128&lt;=DX$6),+$U128,0)</f>
        <v>0</v>
      </c>
      <c r="DY128" s="87" t="n">
        <f aca="false">IF(AND($V128&gt;DX$6,$V128&lt;=DY$6),+$U128,0)</f>
        <v>0</v>
      </c>
      <c r="DZ128" s="87" t="n">
        <f aca="false">IF(AND($V128&gt;DY$6,$V128&lt;=DZ$6),+$U128,0)</f>
        <v>0</v>
      </c>
      <c r="EA128" s="87" t="n">
        <f aca="false">IF(AND($V128&gt;DZ$6,$V128&lt;=EA$6),+$U128,0)</f>
        <v>0</v>
      </c>
      <c r="EB128" s="87" t="n">
        <f aca="false">IF(AND($V128&gt;EA$6,$V128&lt;=EB$6),+$U128,0)</f>
        <v>0</v>
      </c>
      <c r="EC128" s="87" t="n">
        <f aca="false">IF(AND($V128&gt;EB$6,$V128&lt;=EC$6),+$U128,0)</f>
        <v>0</v>
      </c>
      <c r="ED128" s="87" t="n">
        <f aca="false">IF(AND($V128&gt;EC$6,$V128&lt;=ED$6),+$U128,0)</f>
        <v>0</v>
      </c>
      <c r="EE128" s="87" t="n">
        <f aca="false">IF(AND($V128&gt;ED$6,$V128&lt;=EE$6),+$U128,0)</f>
        <v>0</v>
      </c>
      <c r="EF128" s="87" t="n">
        <f aca="false">IF(AND($V128&gt;EE$6,$V128&lt;=EF$6),+$U128,0)</f>
        <v>0</v>
      </c>
      <c r="EG128" s="87" t="n">
        <f aca="false">IF(AND($V128&gt;EF$6,$V128&lt;=EG$6),+$U128,0)</f>
        <v>0</v>
      </c>
      <c r="EH128" s="87" t="n">
        <f aca="false">IF(AND($V128&gt;EG$6,$V128&lt;=EH$6),+$U128,0)</f>
        <v>0</v>
      </c>
      <c r="EI128" s="87" t="n">
        <f aca="false">IF(AND($V128&gt;EH$6,$V128&lt;=EI$6),+$U128,0)</f>
        <v>0</v>
      </c>
      <c r="EJ128" s="87" t="n">
        <f aca="false">IF(AND($V128&gt;EI$6,$V128&lt;=EJ$6),+$U128,0)</f>
        <v>0</v>
      </c>
      <c r="EK128" s="87" t="n">
        <f aca="false">IF(AND($V128&gt;EJ$6,$V128&lt;=EK$6),+$U128,0)</f>
        <v>0</v>
      </c>
      <c r="EL128" s="87" t="n">
        <f aca="false">IF(AND($V128&gt;EK$6,$V128&lt;=EL$6),+$U128,0)</f>
        <v>0</v>
      </c>
      <c r="EM128" s="87" t="n">
        <f aca="false">IF(AND($V128&gt;EL$6,$V128&lt;=EN$6),+$U128,0)</f>
        <v>0</v>
      </c>
      <c r="EO128" s="65" t="n">
        <f aca="false">SUM($AI128:$EN128)</f>
        <v>44.398645</v>
      </c>
      <c r="EP128" s="65" t="n">
        <f aca="false">+EO128-U128</f>
        <v>0</v>
      </c>
    </row>
    <row r="129" customFormat="false" ht="12.75" hidden="false" customHeight="false" outlineLevel="0" collapsed="false">
      <c r="A129" s="205" t="n">
        <v>5</v>
      </c>
      <c r="B129" s="97" t="s">
        <v>260</v>
      </c>
      <c r="C129" s="97" t="s">
        <v>257</v>
      </c>
      <c r="D129" s="186" t="s">
        <v>295</v>
      </c>
      <c r="E129" s="37" t="s">
        <v>548</v>
      </c>
      <c r="F129" s="99" t="n">
        <v>37134</v>
      </c>
      <c r="G129" s="37"/>
      <c r="H129" s="37"/>
      <c r="I129" s="100" t="s">
        <v>145</v>
      </c>
      <c r="J129" s="37" t="s">
        <v>592</v>
      </c>
      <c r="M129" s="39" t="s">
        <v>495</v>
      </c>
      <c r="N129" s="39" t="s">
        <v>373</v>
      </c>
      <c r="O129" s="35" t="s">
        <v>374</v>
      </c>
      <c r="P129" s="127"/>
      <c r="Q129" s="127"/>
      <c r="R129" s="127"/>
      <c r="S129" s="206" t="n">
        <v>37.069705</v>
      </c>
      <c r="T129" s="127" t="s">
        <v>288</v>
      </c>
      <c r="U129" s="55" t="n">
        <f aca="false">IF($T129="USD",+$S129,VLOOKUP($T129,$T$1:$U$5,2)*$S129)</f>
        <v>37.069705</v>
      </c>
      <c r="V129" s="102" t="n">
        <v>42948</v>
      </c>
      <c r="Z129" s="207" t="n">
        <f aca="false">DATE(YEAR(99),MONTH(V129),DAY(V129))</f>
        <v>214</v>
      </c>
      <c r="AA129" s="219" t="e">
        <f aca="false">SUM(#REF!)</f>
        <v>#REF!</v>
      </c>
      <c r="AB129" s="174"/>
      <c r="AC129" s="209" t="n">
        <f aca="false">5%/15</f>
        <v>0.00333333333333333</v>
      </c>
      <c r="AD129" s="211" t="e">
        <f aca="false">+AC129+AB129*#REF!+AA129*#REF!</f>
        <v>#REF!</v>
      </c>
      <c r="AE129" s="211"/>
      <c r="AI129" s="87" t="n">
        <f aca="false">IF($V129&gt;AH$6,IF($V129&lt;=AI$6,$U129,0),0)</f>
        <v>0</v>
      </c>
      <c r="AJ129" s="87" t="n">
        <f aca="false">IF(AND($V129&gt;AI$6,$V129&lt;=AJ$6),+$U129,0)</f>
        <v>0</v>
      </c>
      <c r="AK129" s="87" t="n">
        <f aca="false">IF(AND($V129&gt;AJ$6,$V129&lt;=AK$6),+$U129,0)</f>
        <v>0</v>
      </c>
      <c r="AL129" s="87" t="n">
        <f aca="false">IF(AND($V129&gt;AK$6,$V129&lt;=AL$6),+$U129,0)</f>
        <v>0</v>
      </c>
      <c r="AM129" s="87" t="n">
        <f aca="false">IF(AND($V129&gt;AL$6,$V129&lt;=AM$6),+$U129,0)</f>
        <v>0</v>
      </c>
      <c r="AN129" s="87" t="n">
        <f aca="false">IF(AND($V129&gt;AM$6,$V129&lt;=AN$6),+$U129,0)</f>
        <v>0</v>
      </c>
      <c r="AO129" s="87" t="n">
        <f aca="false">IF(AND($V129&gt;AN$6,$V129&lt;=AO$6),+$U129,0)</f>
        <v>0</v>
      </c>
      <c r="AP129" s="87" t="n">
        <f aca="false">IF(AND($V129&gt;AO$6,$V129&lt;=AP$6),+$U129,0)</f>
        <v>0</v>
      </c>
      <c r="AQ129" s="87" t="n">
        <f aca="false">IF(AND($V129&gt;AP$6,$V129&lt;=AQ$6),+$U129,0)</f>
        <v>0</v>
      </c>
      <c r="AR129" s="87" t="n">
        <f aca="false">IF(AND($V129&gt;AQ$6,$V129&lt;=AR$6),+$U129,0)</f>
        <v>0</v>
      </c>
      <c r="AS129" s="87" t="n">
        <f aca="false">IF(AND($V129&gt;AR$6,$V129&lt;=AS$6),+$U129,0)</f>
        <v>0</v>
      </c>
      <c r="AT129" s="87" t="n">
        <f aca="false">IF(AND($V129&gt;AS$6,$V129&lt;=AT$6),+$U129,0)</f>
        <v>0</v>
      </c>
      <c r="AU129" s="87" t="n">
        <f aca="false">IF(AND($V129&gt;AT$6,$V129&lt;=AU$6),+$U129,0)</f>
        <v>0</v>
      </c>
      <c r="AV129" s="87" t="n">
        <f aca="false">IF(AND($V129&gt;AU$6,$V129&lt;=AV$6),+$U129,0)</f>
        <v>0</v>
      </c>
      <c r="AW129" s="87" t="n">
        <f aca="false">IF(AND($V129&gt;AV$6,$V129&lt;=AW$6),+$U129,0)</f>
        <v>0</v>
      </c>
      <c r="AX129" s="87" t="n">
        <f aca="false">IF(AND($V129&gt;AW$6,$V129&lt;=AX$6),+$U129,0)</f>
        <v>0</v>
      </c>
      <c r="AY129" s="87" t="n">
        <f aca="false">IF(AND($V129&gt;AX$6,$V129&lt;=AY$6),+$U129,0)</f>
        <v>0</v>
      </c>
      <c r="AZ129" s="87" t="n">
        <f aca="false">IF(AND($V129&gt;AY$6,$V129&lt;=AZ$6),+$U129,0)</f>
        <v>0</v>
      </c>
      <c r="BA129" s="87" t="n">
        <f aca="false">IF(AND($V129&gt;AZ$6,$V129&lt;=BA$6),+$U129,0)</f>
        <v>0</v>
      </c>
      <c r="BB129" s="87" t="n">
        <f aca="false">IF(AND($V129&gt;BA$6,$V129&lt;=BB$6),+$U129,0)</f>
        <v>0</v>
      </c>
      <c r="BC129" s="87" t="n">
        <f aca="false">IF(AND($V129&gt;BB$6,$V129&lt;=BC$6),+$U129,0)</f>
        <v>0</v>
      </c>
      <c r="BD129" s="87" t="n">
        <f aca="false">IF(AND($V129&gt;BC$6,$V129&lt;=BD$6),+$U129,0)</f>
        <v>0</v>
      </c>
      <c r="BE129" s="87" t="n">
        <f aca="false">IF(AND($V129&gt;BD$6,$V129&lt;=BE$6),+$U129,0)</f>
        <v>0</v>
      </c>
      <c r="BF129" s="87" t="n">
        <f aca="false">IF(AND($V129&gt;BE$6,$V129&lt;=BF$6),+$U129,0)</f>
        <v>0</v>
      </c>
      <c r="BG129" s="87" t="n">
        <f aca="false">IF(AND($V129&gt;BF$6,$V129&lt;=BG$6),+$U129,0)</f>
        <v>0</v>
      </c>
      <c r="BH129" s="87" t="n">
        <f aca="false">IF(AND($V129&gt;BG$6,$V129&lt;=BH$6),+$U129,0)</f>
        <v>0</v>
      </c>
      <c r="BI129" s="87" t="n">
        <f aca="false">IF(AND($V129&gt;BH$6,$V129&lt;=BI$6),+$U129,0)</f>
        <v>0</v>
      </c>
      <c r="BJ129" s="87" t="n">
        <f aca="false">IF(AND($V129&gt;BI$6,$V129&lt;=BJ$6),+$U129,0)</f>
        <v>0</v>
      </c>
      <c r="BK129" s="87" t="n">
        <f aca="false">IF(AND($V129&gt;BJ$6,$V129&lt;=BK$6),+$U129,0)</f>
        <v>0</v>
      </c>
      <c r="BL129" s="87" t="n">
        <f aca="false">IF(AND($V129&gt;BK$6,$V129&lt;=BL$6),+$U129,0)</f>
        <v>0</v>
      </c>
      <c r="BM129" s="87" t="n">
        <f aca="false">IF(AND($V129&gt;BL$6,$V129&lt;=BM$6),+$U129,0)</f>
        <v>0</v>
      </c>
      <c r="BN129" s="87" t="n">
        <f aca="false">IF(AND($V129&gt;BM$6,$V129&lt;=BN$6),+$U129,0)</f>
        <v>0</v>
      </c>
      <c r="BO129" s="87" t="n">
        <f aca="false">IF(AND($V129&gt;BN$6,$V129&lt;=BO$6),+$U129,0)</f>
        <v>0</v>
      </c>
      <c r="BP129" s="87" t="n">
        <f aca="false">IF(AND($V129&gt;BO$6,$V129&lt;=BP$6),+$U129,0)</f>
        <v>0</v>
      </c>
      <c r="BQ129" s="87" t="n">
        <f aca="false">IF(AND($V129&gt;BP$6,$V129&lt;=BQ$6),+$U129,0)</f>
        <v>0</v>
      </c>
      <c r="BR129" s="87" t="n">
        <f aca="false">IF(AND($V129&gt;BQ$6,$V129&lt;=BR$6),+$U129,0)</f>
        <v>0</v>
      </c>
      <c r="BS129" s="87" t="n">
        <f aca="false">IF(AND($V129&gt;BR$6,$V129&lt;=BS$6),+$U129,0)</f>
        <v>0</v>
      </c>
      <c r="BT129" s="87" t="n">
        <f aca="false">IF(AND($V129&gt;BS$6,$V129&lt;=BT$6),+$U129,0)</f>
        <v>0</v>
      </c>
      <c r="BU129" s="87" t="n">
        <f aca="false">IF(AND($V129&gt;BT$6,$V129&lt;=BU$6),+$U129,0)</f>
        <v>0</v>
      </c>
      <c r="BV129" s="87" t="n">
        <f aca="false">IF(AND($V129&gt;BU$6,$V129&lt;=BV$6),+$U129,0)</f>
        <v>0</v>
      </c>
      <c r="BW129" s="87" t="n">
        <f aca="false">IF(AND($V129&gt;BV$6,$V129&lt;=BW$6),+$U129,0)</f>
        <v>0</v>
      </c>
      <c r="BX129" s="87" t="n">
        <f aca="false">IF(AND($V129&gt;BW$6,$V129&lt;=BX$6),+$U129,0)</f>
        <v>0</v>
      </c>
      <c r="BY129" s="87" t="n">
        <f aca="false">IF(AND($V129&gt;BX$6,$V129&lt;=BY$6),+$U129,0)</f>
        <v>0</v>
      </c>
      <c r="BZ129" s="87" t="n">
        <f aca="false">IF(AND($V129&gt;BY$6,$V129&lt;=BZ$6),+$U129,0)</f>
        <v>0</v>
      </c>
      <c r="CA129" s="87" t="n">
        <f aca="false">IF(AND($V129&gt;BZ$6,$V129&lt;=CA$6),+$U129,0)</f>
        <v>0</v>
      </c>
      <c r="CB129" s="87" t="n">
        <f aca="false">IF(AND($V129&gt;CA$6,$V129&lt;=CB$6),+$U129,0)</f>
        <v>0</v>
      </c>
      <c r="CC129" s="87" t="n">
        <f aca="false">IF(AND($V129&gt;CB$6,$V129&lt;=CC$6),+$U129,0)</f>
        <v>0</v>
      </c>
      <c r="CD129" s="87" t="n">
        <f aca="false">IF(AND($V129&gt;CC$6,$V129&lt;=CD$6),+$U129,0)</f>
        <v>0</v>
      </c>
      <c r="CE129" s="87" t="n">
        <f aca="false">IF(AND($V129&gt;CD$6,$V129&lt;=CE$6),+$U129,0)</f>
        <v>0</v>
      </c>
      <c r="CF129" s="87" t="n">
        <f aca="false">IF(AND($V129&gt;CE$6,$V129&lt;=CF$6),+$U129,0)</f>
        <v>0</v>
      </c>
      <c r="CG129" s="87" t="n">
        <f aca="false">IF(AND($V129&gt;CF$6,$V129&lt;=CG$6),+$U129,0)</f>
        <v>0</v>
      </c>
      <c r="CH129" s="87" t="n">
        <f aca="false">IF(AND($V129&gt;CG$6,$V129&lt;=CH$6),+$U129,0)</f>
        <v>0</v>
      </c>
      <c r="CI129" s="87" t="n">
        <f aca="false">IF(AND($V129&gt;CH$6,$V129&lt;=CI$6),+$U129,0)</f>
        <v>0</v>
      </c>
      <c r="CJ129" s="87" t="n">
        <f aca="false">IF(AND($V129&gt;CI$6,$V129&lt;=CJ$6),+$U129,0)</f>
        <v>0</v>
      </c>
      <c r="CK129" s="87" t="n">
        <f aca="false">IF(AND($V129&gt;CJ$6,$V129&lt;=CK$6),+$U129,0)</f>
        <v>0</v>
      </c>
      <c r="CL129" s="87" t="n">
        <f aca="false">IF(AND($V129&gt;CK$6,$V129&lt;=CL$6),+$U129,0)</f>
        <v>0</v>
      </c>
      <c r="CM129" s="87" t="n">
        <f aca="false">IF(AND($V129&gt;CL$6,$V129&lt;=CM$6),+$U129,0)</f>
        <v>0</v>
      </c>
      <c r="CN129" s="87" t="n">
        <f aca="false">IF(AND($V129&gt;CM$6,$V129&lt;=CN$6),+$U129,0)</f>
        <v>0</v>
      </c>
      <c r="CO129" s="87" t="n">
        <f aca="false">IF(AND($V129&gt;CN$6,$V129&lt;=CO$6),+$U129,0)</f>
        <v>0</v>
      </c>
      <c r="CP129" s="87" t="n">
        <f aca="false">IF(AND($V129&gt;CO$6,$V129&lt;=CP$6),+$U129,0)</f>
        <v>0</v>
      </c>
      <c r="CQ129" s="87" t="n">
        <f aca="false">IF(AND($V129&gt;CP$6,$V129&lt;=CQ$6),+$U129,0)</f>
        <v>0</v>
      </c>
      <c r="CR129" s="87" t="n">
        <f aca="false">IF(AND($V129&gt;CQ$6,$V129&lt;=CR$6),+$U129,0)</f>
        <v>0</v>
      </c>
      <c r="CS129" s="87" t="n">
        <f aca="false">IF(AND($V129&gt;CR$6,$V129&lt;=CS$6),+$U129,0)</f>
        <v>0</v>
      </c>
      <c r="CT129" s="87" t="n">
        <f aca="false">IF(AND($V129&gt;CS$6,$V129&lt;=CT$6),+$U129,0)</f>
        <v>37.069705</v>
      </c>
      <c r="CU129" s="87" t="n">
        <f aca="false">IF(AND($V129&gt;CT$6,$V129&lt;=CU$6),+$U129,0)</f>
        <v>0</v>
      </c>
      <c r="CV129" s="87" t="n">
        <f aca="false">IF(AND($V129&gt;CU$6,$V129&lt;=CV$6),+$U129,0)</f>
        <v>0</v>
      </c>
      <c r="CW129" s="87" t="n">
        <f aca="false">IF(AND($V129&gt;CV$6,$V129&lt;=CW$6),+$U129,0)</f>
        <v>0</v>
      </c>
      <c r="CX129" s="87" t="n">
        <f aca="false">IF(AND($V129&gt;CW$6,$V129&lt;=CX$6),+$U129,0)</f>
        <v>0</v>
      </c>
      <c r="CY129" s="87" t="n">
        <f aca="false">IF(AND($V129&gt;CX$6,$V129&lt;=CY$6),+$U129,0)</f>
        <v>0</v>
      </c>
      <c r="CZ129" s="87" t="n">
        <f aca="false">IF(AND($V129&gt;CY$6,$V129&lt;=CZ$6),+$U129,0)</f>
        <v>0</v>
      </c>
      <c r="DA129" s="87" t="n">
        <f aca="false">IF(AND($V129&gt;CZ$6,$V129&lt;=DA$6),+$U129,0)</f>
        <v>0</v>
      </c>
      <c r="DB129" s="87" t="n">
        <f aca="false">IF(AND($V129&gt;DA$6,$V129&lt;=DB$6),+$U129,0)</f>
        <v>0</v>
      </c>
      <c r="DC129" s="87" t="n">
        <f aca="false">IF(AND($V129&gt;DB$6,$V129&lt;=DC$6),+$U129,0)</f>
        <v>0</v>
      </c>
      <c r="DD129" s="87" t="n">
        <f aca="false">IF(AND($V129&gt;DC$6,$V129&lt;=DD$6),+$U129,0)</f>
        <v>0</v>
      </c>
      <c r="DE129" s="87" t="n">
        <f aca="false">IF(AND($V129&gt;DD$6,$V129&lt;=DE$6),+$U129,0)</f>
        <v>0</v>
      </c>
      <c r="DF129" s="87" t="n">
        <f aca="false">IF(AND($V129&gt;DE$6,$V129&lt;=DF$6),+$U129,0)</f>
        <v>0</v>
      </c>
      <c r="DG129" s="87" t="n">
        <f aca="false">IF(AND($V129&gt;DF$6,$V129&lt;=DG$6),+$U129,0)</f>
        <v>0</v>
      </c>
      <c r="DH129" s="87" t="n">
        <f aca="false">IF(AND($V129&gt;DG$6,$V129&lt;=DH$6),+$U129,0)</f>
        <v>0</v>
      </c>
      <c r="DI129" s="87" t="n">
        <f aca="false">IF(AND($V129&gt;DH$6,$V129&lt;=DI$6),+$U129,0)</f>
        <v>0</v>
      </c>
      <c r="DJ129" s="87" t="n">
        <f aca="false">IF(AND($V129&gt;DI$6,$V129&lt;=DJ$6),+$U129,0)</f>
        <v>0</v>
      </c>
      <c r="DK129" s="87" t="n">
        <f aca="false">IF(AND($V129&gt;DJ$6,$V129&lt;=DK$6),+$U129,0)</f>
        <v>0</v>
      </c>
      <c r="DL129" s="87" t="n">
        <f aca="false">IF(AND($V129&gt;DK$6,$V129&lt;=DL$6),+$U129,0)</f>
        <v>0</v>
      </c>
      <c r="DM129" s="87" t="n">
        <f aca="false">IF(AND($V129&gt;DL$6,$V129&lt;=DM$6),+$U129,0)</f>
        <v>0</v>
      </c>
      <c r="DN129" s="87" t="n">
        <f aca="false">IF(AND($V129&gt;DM$6,$V129&lt;=DN$6),+$U129,0)</f>
        <v>0</v>
      </c>
      <c r="DO129" s="87" t="n">
        <f aca="false">IF(AND($V129&gt;DN$6,$V129&lt;=DO$6),+$U129,0)</f>
        <v>0</v>
      </c>
      <c r="DP129" s="87" t="n">
        <f aca="false">IF(AND($V129&gt;DO$6,$V129&lt;=DP$6),+$U129,0)</f>
        <v>0</v>
      </c>
      <c r="DQ129" s="87" t="n">
        <f aca="false">IF(AND($V129&gt;DP$6,$V129&lt;=DQ$6),+$U129,0)</f>
        <v>0</v>
      </c>
      <c r="DR129" s="87" t="n">
        <f aca="false">IF(AND($V129&gt;DQ$6,$V129&lt;=DR$6),+$U129,0)</f>
        <v>0</v>
      </c>
      <c r="DS129" s="87" t="n">
        <f aca="false">IF(AND($V129&gt;DR$6,$V129&lt;=DS$6),+$U129,0)</f>
        <v>0</v>
      </c>
      <c r="DT129" s="87" t="n">
        <f aca="false">IF(AND($V129&gt;DS$6,$V129&lt;=DT$6),+$U129,0)</f>
        <v>0</v>
      </c>
      <c r="DU129" s="87" t="n">
        <f aca="false">IF(AND($V129&gt;DT$6,$V129&lt;=DU$6),+$U129,0)</f>
        <v>0</v>
      </c>
      <c r="DV129" s="87" t="n">
        <f aca="false">IF(AND($V129&gt;DU$6,$V129&lt;=DV$6),+$U129,0)</f>
        <v>0</v>
      </c>
      <c r="DW129" s="87" t="n">
        <f aca="false">IF(AND($V129&gt;DV$6,$V129&lt;=DW$6),+$U129,0)</f>
        <v>0</v>
      </c>
      <c r="DX129" s="87" t="n">
        <f aca="false">IF(AND($V129&gt;DW$6,$V129&lt;=DX$6),+$U129,0)</f>
        <v>0</v>
      </c>
      <c r="DY129" s="87" t="n">
        <f aca="false">IF(AND($V129&gt;DX$6,$V129&lt;=DY$6),+$U129,0)</f>
        <v>0</v>
      </c>
      <c r="DZ129" s="87" t="n">
        <f aca="false">IF(AND($V129&gt;DY$6,$V129&lt;=DZ$6),+$U129,0)</f>
        <v>0</v>
      </c>
      <c r="EA129" s="87" t="n">
        <f aca="false">IF(AND($V129&gt;DZ$6,$V129&lt;=EA$6),+$U129,0)</f>
        <v>0</v>
      </c>
      <c r="EB129" s="87" t="n">
        <f aca="false">IF(AND($V129&gt;EA$6,$V129&lt;=EB$6),+$U129,0)</f>
        <v>0</v>
      </c>
      <c r="EC129" s="87" t="n">
        <f aca="false">IF(AND($V129&gt;EB$6,$V129&lt;=EC$6),+$U129,0)</f>
        <v>0</v>
      </c>
      <c r="ED129" s="87" t="n">
        <f aca="false">IF(AND($V129&gt;EC$6,$V129&lt;=ED$6),+$U129,0)</f>
        <v>0</v>
      </c>
      <c r="EE129" s="87" t="n">
        <f aca="false">IF(AND($V129&gt;ED$6,$V129&lt;=EE$6),+$U129,0)</f>
        <v>0</v>
      </c>
      <c r="EF129" s="87" t="n">
        <f aca="false">IF(AND($V129&gt;EE$6,$V129&lt;=EF$6),+$U129,0)</f>
        <v>0</v>
      </c>
      <c r="EG129" s="87" t="n">
        <f aca="false">IF(AND($V129&gt;EF$6,$V129&lt;=EG$6),+$U129,0)</f>
        <v>0</v>
      </c>
      <c r="EH129" s="87" t="n">
        <f aca="false">IF(AND($V129&gt;EG$6,$V129&lt;=EH$6),+$U129,0)</f>
        <v>0</v>
      </c>
      <c r="EI129" s="87" t="n">
        <f aca="false">IF(AND($V129&gt;EH$6,$V129&lt;=EI$6),+$U129,0)</f>
        <v>0</v>
      </c>
      <c r="EJ129" s="87" t="n">
        <f aca="false">IF(AND($V129&gt;EI$6,$V129&lt;=EJ$6),+$U129,0)</f>
        <v>0</v>
      </c>
      <c r="EK129" s="87" t="n">
        <f aca="false">IF(AND($V129&gt;EJ$6,$V129&lt;=EK$6),+$U129,0)</f>
        <v>0</v>
      </c>
      <c r="EL129" s="87" t="n">
        <f aca="false">IF(AND($V129&gt;EK$6,$V129&lt;=EL$6),+$U129,0)</f>
        <v>0</v>
      </c>
      <c r="EM129" s="87" t="n">
        <f aca="false">IF(AND($V129&gt;EL$6,$V129&lt;=EN$6),+$U129,0)</f>
        <v>0</v>
      </c>
      <c r="EO129" s="65" t="n">
        <f aca="false">SUM($AI129:$EN129)</f>
        <v>37.069705</v>
      </c>
      <c r="EP129" s="65" t="n">
        <f aca="false">+EO129-U129</f>
        <v>0</v>
      </c>
    </row>
    <row r="130" customFormat="false" ht="12.75" hidden="false" customHeight="false" outlineLevel="0" collapsed="false">
      <c r="A130" s="205" t="n">
        <v>5</v>
      </c>
      <c r="B130" s="97" t="s">
        <v>260</v>
      </c>
      <c r="C130" s="97" t="s">
        <v>257</v>
      </c>
      <c r="D130" s="186" t="s">
        <v>295</v>
      </c>
      <c r="E130" s="37" t="s">
        <v>548</v>
      </c>
      <c r="F130" s="99" t="n">
        <v>37134</v>
      </c>
      <c r="G130" s="37"/>
      <c r="H130" s="37"/>
      <c r="I130" s="100" t="s">
        <v>145</v>
      </c>
      <c r="J130" s="37" t="s">
        <v>593</v>
      </c>
      <c r="M130" s="39" t="s">
        <v>495</v>
      </c>
      <c r="N130" s="39" t="s">
        <v>373</v>
      </c>
      <c r="O130" s="35" t="s">
        <v>374</v>
      </c>
      <c r="P130" s="127"/>
      <c r="Q130" s="127"/>
      <c r="R130" s="127"/>
      <c r="S130" s="206" t="n">
        <v>41.771</v>
      </c>
      <c r="T130" s="127" t="s">
        <v>288</v>
      </c>
      <c r="U130" s="55" t="n">
        <f aca="false">IF($T130="USD",+$S130,VLOOKUP($T130,$T$1:$U$5,2)*$S130)</f>
        <v>41.771</v>
      </c>
      <c r="V130" s="102" t="n">
        <v>42795</v>
      </c>
      <c r="Z130" s="207" t="n">
        <f aca="false">DATE(YEAR(99),MONTH(V130),DAY(V130))</f>
        <v>61</v>
      </c>
      <c r="AA130" s="219" t="e">
        <f aca="false">SUM(#REF!)</f>
        <v>#REF!</v>
      </c>
      <c r="AB130" s="174"/>
      <c r="AC130" s="209" t="n">
        <f aca="false">5%/15</f>
        <v>0.00333333333333333</v>
      </c>
      <c r="AD130" s="211" t="e">
        <f aca="false">+AC130+AB130*#REF!+AA130*#REF!</f>
        <v>#REF!</v>
      </c>
      <c r="AE130" s="211"/>
      <c r="AI130" s="87" t="n">
        <f aca="false">IF($V130&gt;AH$6,IF($V130&lt;=AI$6,$U130,0),0)</f>
        <v>0</v>
      </c>
      <c r="AJ130" s="87" t="n">
        <f aca="false">IF(AND($V130&gt;AI$6,$V130&lt;=AJ$6),+$U130,0)</f>
        <v>0</v>
      </c>
      <c r="AK130" s="87" t="n">
        <f aca="false">IF(AND($V130&gt;AJ$6,$V130&lt;=AK$6),+$U130,0)</f>
        <v>0</v>
      </c>
      <c r="AL130" s="87" t="n">
        <f aca="false">IF(AND($V130&gt;AK$6,$V130&lt;=AL$6),+$U130,0)</f>
        <v>0</v>
      </c>
      <c r="AM130" s="87" t="n">
        <f aca="false">IF(AND($V130&gt;AL$6,$V130&lt;=AM$6),+$U130,0)</f>
        <v>0</v>
      </c>
      <c r="AN130" s="87" t="n">
        <f aca="false">IF(AND($V130&gt;AM$6,$V130&lt;=AN$6),+$U130,0)</f>
        <v>0</v>
      </c>
      <c r="AO130" s="87" t="n">
        <f aca="false">IF(AND($V130&gt;AN$6,$V130&lt;=AO$6),+$U130,0)</f>
        <v>0</v>
      </c>
      <c r="AP130" s="87" t="n">
        <f aca="false">IF(AND($V130&gt;AO$6,$V130&lt;=AP$6),+$U130,0)</f>
        <v>0</v>
      </c>
      <c r="AQ130" s="87" t="n">
        <f aca="false">IF(AND($V130&gt;AP$6,$V130&lt;=AQ$6),+$U130,0)</f>
        <v>0</v>
      </c>
      <c r="AR130" s="87" t="n">
        <f aca="false">IF(AND($V130&gt;AQ$6,$V130&lt;=AR$6),+$U130,0)</f>
        <v>0</v>
      </c>
      <c r="AS130" s="87" t="n">
        <f aca="false">IF(AND($V130&gt;AR$6,$V130&lt;=AS$6),+$U130,0)</f>
        <v>0</v>
      </c>
      <c r="AT130" s="87" t="n">
        <f aca="false">IF(AND($V130&gt;AS$6,$V130&lt;=AT$6),+$U130,0)</f>
        <v>0</v>
      </c>
      <c r="AU130" s="87" t="n">
        <f aca="false">IF(AND($V130&gt;AT$6,$V130&lt;=AU$6),+$U130,0)</f>
        <v>0</v>
      </c>
      <c r="AV130" s="87" t="n">
        <f aca="false">IF(AND($V130&gt;AU$6,$V130&lt;=AV$6),+$U130,0)</f>
        <v>0</v>
      </c>
      <c r="AW130" s="87" t="n">
        <f aca="false">IF(AND($V130&gt;AV$6,$V130&lt;=AW$6),+$U130,0)</f>
        <v>0</v>
      </c>
      <c r="AX130" s="87" t="n">
        <f aca="false">IF(AND($V130&gt;AW$6,$V130&lt;=AX$6),+$U130,0)</f>
        <v>0</v>
      </c>
      <c r="AY130" s="87" t="n">
        <f aca="false">IF(AND($V130&gt;AX$6,$V130&lt;=AY$6),+$U130,0)</f>
        <v>0</v>
      </c>
      <c r="AZ130" s="87" t="n">
        <f aca="false">IF(AND($V130&gt;AY$6,$V130&lt;=AZ$6),+$U130,0)</f>
        <v>0</v>
      </c>
      <c r="BA130" s="87" t="n">
        <f aca="false">IF(AND($V130&gt;AZ$6,$V130&lt;=BA$6),+$U130,0)</f>
        <v>0</v>
      </c>
      <c r="BB130" s="87" t="n">
        <f aca="false">IF(AND($V130&gt;BA$6,$V130&lt;=BB$6),+$U130,0)</f>
        <v>0</v>
      </c>
      <c r="BC130" s="87" t="n">
        <f aca="false">IF(AND($V130&gt;BB$6,$V130&lt;=BC$6),+$U130,0)</f>
        <v>0</v>
      </c>
      <c r="BD130" s="87" t="n">
        <f aca="false">IF(AND($V130&gt;BC$6,$V130&lt;=BD$6),+$U130,0)</f>
        <v>0</v>
      </c>
      <c r="BE130" s="87" t="n">
        <f aca="false">IF(AND($V130&gt;BD$6,$V130&lt;=BE$6),+$U130,0)</f>
        <v>0</v>
      </c>
      <c r="BF130" s="87" t="n">
        <f aca="false">IF(AND($V130&gt;BE$6,$V130&lt;=BF$6),+$U130,0)</f>
        <v>0</v>
      </c>
      <c r="BG130" s="87" t="n">
        <f aca="false">IF(AND($V130&gt;BF$6,$V130&lt;=BG$6),+$U130,0)</f>
        <v>0</v>
      </c>
      <c r="BH130" s="87" t="n">
        <f aca="false">IF(AND($V130&gt;BG$6,$V130&lt;=BH$6),+$U130,0)</f>
        <v>0</v>
      </c>
      <c r="BI130" s="87" t="n">
        <f aca="false">IF(AND($V130&gt;BH$6,$V130&lt;=BI$6),+$U130,0)</f>
        <v>0</v>
      </c>
      <c r="BJ130" s="87" t="n">
        <f aca="false">IF(AND($V130&gt;BI$6,$V130&lt;=BJ$6),+$U130,0)</f>
        <v>0</v>
      </c>
      <c r="BK130" s="87" t="n">
        <f aca="false">IF(AND($V130&gt;BJ$6,$V130&lt;=BK$6),+$U130,0)</f>
        <v>0</v>
      </c>
      <c r="BL130" s="87" t="n">
        <f aca="false">IF(AND($V130&gt;BK$6,$V130&lt;=BL$6),+$U130,0)</f>
        <v>0</v>
      </c>
      <c r="BM130" s="87" t="n">
        <f aca="false">IF(AND($V130&gt;BL$6,$V130&lt;=BM$6),+$U130,0)</f>
        <v>0</v>
      </c>
      <c r="BN130" s="87" t="n">
        <f aca="false">IF(AND($V130&gt;BM$6,$V130&lt;=BN$6),+$U130,0)</f>
        <v>0</v>
      </c>
      <c r="BO130" s="87" t="n">
        <f aca="false">IF(AND($V130&gt;BN$6,$V130&lt;=BO$6),+$U130,0)</f>
        <v>0</v>
      </c>
      <c r="BP130" s="87" t="n">
        <f aca="false">IF(AND($V130&gt;BO$6,$V130&lt;=BP$6),+$U130,0)</f>
        <v>0</v>
      </c>
      <c r="BQ130" s="87" t="n">
        <f aca="false">IF(AND($V130&gt;BP$6,$V130&lt;=BQ$6),+$U130,0)</f>
        <v>0</v>
      </c>
      <c r="BR130" s="87" t="n">
        <f aca="false">IF(AND($V130&gt;BQ$6,$V130&lt;=BR$6),+$U130,0)</f>
        <v>0</v>
      </c>
      <c r="BS130" s="87" t="n">
        <f aca="false">IF(AND($V130&gt;BR$6,$V130&lt;=BS$6),+$U130,0)</f>
        <v>0</v>
      </c>
      <c r="BT130" s="87" t="n">
        <f aca="false">IF(AND($V130&gt;BS$6,$V130&lt;=BT$6),+$U130,0)</f>
        <v>0</v>
      </c>
      <c r="BU130" s="87" t="n">
        <f aca="false">IF(AND($V130&gt;BT$6,$V130&lt;=BU$6),+$U130,0)</f>
        <v>0</v>
      </c>
      <c r="BV130" s="87" t="n">
        <f aca="false">IF(AND($V130&gt;BU$6,$V130&lt;=BV$6),+$U130,0)</f>
        <v>0</v>
      </c>
      <c r="BW130" s="87" t="n">
        <f aca="false">IF(AND($V130&gt;BV$6,$V130&lt;=BW$6),+$U130,0)</f>
        <v>0</v>
      </c>
      <c r="BX130" s="87" t="n">
        <f aca="false">IF(AND($V130&gt;BW$6,$V130&lt;=BX$6),+$U130,0)</f>
        <v>0</v>
      </c>
      <c r="BY130" s="87" t="n">
        <f aca="false">IF(AND($V130&gt;BX$6,$V130&lt;=BY$6),+$U130,0)</f>
        <v>0</v>
      </c>
      <c r="BZ130" s="87" t="n">
        <f aca="false">IF(AND($V130&gt;BY$6,$V130&lt;=BZ$6),+$U130,0)</f>
        <v>0</v>
      </c>
      <c r="CA130" s="87" t="n">
        <f aca="false">IF(AND($V130&gt;BZ$6,$V130&lt;=CA$6),+$U130,0)</f>
        <v>0</v>
      </c>
      <c r="CB130" s="87" t="n">
        <f aca="false">IF(AND($V130&gt;CA$6,$V130&lt;=CB$6),+$U130,0)</f>
        <v>0</v>
      </c>
      <c r="CC130" s="87" t="n">
        <f aca="false">IF(AND($V130&gt;CB$6,$V130&lt;=CC$6),+$U130,0)</f>
        <v>0</v>
      </c>
      <c r="CD130" s="87" t="n">
        <f aca="false">IF(AND($V130&gt;CC$6,$V130&lt;=CD$6),+$U130,0)</f>
        <v>0</v>
      </c>
      <c r="CE130" s="87" t="n">
        <f aca="false">IF(AND($V130&gt;CD$6,$V130&lt;=CE$6),+$U130,0)</f>
        <v>0</v>
      </c>
      <c r="CF130" s="87" t="n">
        <f aca="false">IF(AND($V130&gt;CE$6,$V130&lt;=CF$6),+$U130,0)</f>
        <v>0</v>
      </c>
      <c r="CG130" s="87" t="n">
        <f aca="false">IF(AND($V130&gt;CF$6,$V130&lt;=CG$6),+$U130,0)</f>
        <v>0</v>
      </c>
      <c r="CH130" s="87" t="n">
        <f aca="false">IF(AND($V130&gt;CG$6,$V130&lt;=CH$6),+$U130,0)</f>
        <v>0</v>
      </c>
      <c r="CI130" s="87" t="n">
        <f aca="false">IF(AND($V130&gt;CH$6,$V130&lt;=CI$6),+$U130,0)</f>
        <v>0</v>
      </c>
      <c r="CJ130" s="87" t="n">
        <f aca="false">IF(AND($V130&gt;CI$6,$V130&lt;=CJ$6),+$U130,0)</f>
        <v>0</v>
      </c>
      <c r="CK130" s="87" t="n">
        <f aca="false">IF(AND($V130&gt;CJ$6,$V130&lt;=CK$6),+$U130,0)</f>
        <v>0</v>
      </c>
      <c r="CL130" s="87" t="n">
        <f aca="false">IF(AND($V130&gt;CK$6,$V130&lt;=CL$6),+$U130,0)</f>
        <v>0</v>
      </c>
      <c r="CM130" s="87" t="n">
        <f aca="false">IF(AND($V130&gt;CL$6,$V130&lt;=CM$6),+$U130,0)</f>
        <v>0</v>
      </c>
      <c r="CN130" s="87" t="n">
        <f aca="false">IF(AND($V130&gt;CM$6,$V130&lt;=CN$6),+$U130,0)</f>
        <v>0</v>
      </c>
      <c r="CO130" s="87" t="n">
        <f aca="false">IF(AND($V130&gt;CN$6,$V130&lt;=CO$6),+$U130,0)</f>
        <v>0</v>
      </c>
      <c r="CP130" s="87" t="n">
        <f aca="false">IF(AND($V130&gt;CO$6,$V130&lt;=CP$6),+$U130,0)</f>
        <v>0</v>
      </c>
      <c r="CQ130" s="87" t="n">
        <f aca="false">IF(AND($V130&gt;CP$6,$V130&lt;=CQ$6),+$U130,0)</f>
        <v>0</v>
      </c>
      <c r="CR130" s="87" t="n">
        <f aca="false">IF(AND($V130&gt;CQ$6,$V130&lt;=CR$6),+$U130,0)</f>
        <v>41.771</v>
      </c>
      <c r="CS130" s="87" t="n">
        <f aca="false">IF(AND($V130&gt;CR$6,$V130&lt;=CS$6),+$U130,0)</f>
        <v>0</v>
      </c>
      <c r="CT130" s="87" t="n">
        <f aca="false">IF(AND($V130&gt;CS$6,$V130&lt;=CT$6),+$U130,0)</f>
        <v>0</v>
      </c>
      <c r="CU130" s="87" t="n">
        <f aca="false">IF(AND($V130&gt;CT$6,$V130&lt;=CU$6),+$U130,0)</f>
        <v>0</v>
      </c>
      <c r="CV130" s="87" t="n">
        <f aca="false">IF(AND($V130&gt;CU$6,$V130&lt;=CV$6),+$U130,0)</f>
        <v>0</v>
      </c>
      <c r="CW130" s="87" t="n">
        <f aca="false">IF(AND($V130&gt;CV$6,$V130&lt;=CW$6),+$U130,0)</f>
        <v>0</v>
      </c>
      <c r="CX130" s="87" t="n">
        <f aca="false">IF(AND($V130&gt;CW$6,$V130&lt;=CX$6),+$U130,0)</f>
        <v>0</v>
      </c>
      <c r="CY130" s="87" t="n">
        <f aca="false">IF(AND($V130&gt;CX$6,$V130&lt;=CY$6),+$U130,0)</f>
        <v>0</v>
      </c>
      <c r="CZ130" s="87" t="n">
        <f aca="false">IF(AND($V130&gt;CY$6,$V130&lt;=CZ$6),+$U130,0)</f>
        <v>0</v>
      </c>
      <c r="DA130" s="87" t="n">
        <f aca="false">IF(AND($V130&gt;CZ$6,$V130&lt;=DA$6),+$U130,0)</f>
        <v>0</v>
      </c>
      <c r="DB130" s="87" t="n">
        <f aca="false">IF(AND($V130&gt;DA$6,$V130&lt;=DB$6),+$U130,0)</f>
        <v>0</v>
      </c>
      <c r="DC130" s="87" t="n">
        <f aca="false">IF(AND($V130&gt;DB$6,$V130&lt;=DC$6),+$U130,0)</f>
        <v>0</v>
      </c>
      <c r="DD130" s="87" t="n">
        <f aca="false">IF(AND($V130&gt;DC$6,$V130&lt;=DD$6),+$U130,0)</f>
        <v>0</v>
      </c>
      <c r="DE130" s="87" t="n">
        <f aca="false">IF(AND($V130&gt;DD$6,$V130&lt;=DE$6),+$U130,0)</f>
        <v>0</v>
      </c>
      <c r="DF130" s="87" t="n">
        <f aca="false">IF(AND($V130&gt;DE$6,$V130&lt;=DF$6),+$U130,0)</f>
        <v>0</v>
      </c>
      <c r="DG130" s="87" t="n">
        <f aca="false">IF(AND($V130&gt;DF$6,$V130&lt;=DG$6),+$U130,0)</f>
        <v>0</v>
      </c>
      <c r="DH130" s="87" t="n">
        <f aca="false">IF(AND($V130&gt;DG$6,$V130&lt;=DH$6),+$U130,0)</f>
        <v>0</v>
      </c>
      <c r="DI130" s="87" t="n">
        <f aca="false">IF(AND($V130&gt;DH$6,$V130&lt;=DI$6),+$U130,0)</f>
        <v>0</v>
      </c>
      <c r="DJ130" s="87" t="n">
        <f aca="false">IF(AND($V130&gt;DI$6,$V130&lt;=DJ$6),+$U130,0)</f>
        <v>0</v>
      </c>
      <c r="DK130" s="87" t="n">
        <f aca="false">IF(AND($V130&gt;DJ$6,$V130&lt;=DK$6),+$U130,0)</f>
        <v>0</v>
      </c>
      <c r="DL130" s="87" t="n">
        <f aca="false">IF(AND($V130&gt;DK$6,$V130&lt;=DL$6),+$U130,0)</f>
        <v>0</v>
      </c>
      <c r="DM130" s="87" t="n">
        <f aca="false">IF(AND($V130&gt;DL$6,$V130&lt;=DM$6),+$U130,0)</f>
        <v>0</v>
      </c>
      <c r="DN130" s="87" t="n">
        <f aca="false">IF(AND($V130&gt;DM$6,$V130&lt;=DN$6),+$U130,0)</f>
        <v>0</v>
      </c>
      <c r="DO130" s="87" t="n">
        <f aca="false">IF(AND($V130&gt;DN$6,$V130&lt;=DO$6),+$U130,0)</f>
        <v>0</v>
      </c>
      <c r="DP130" s="87" t="n">
        <f aca="false">IF(AND($V130&gt;DO$6,$V130&lt;=DP$6),+$U130,0)</f>
        <v>0</v>
      </c>
      <c r="DQ130" s="87" t="n">
        <f aca="false">IF(AND($V130&gt;DP$6,$V130&lt;=DQ$6),+$U130,0)</f>
        <v>0</v>
      </c>
      <c r="DR130" s="87" t="n">
        <f aca="false">IF(AND($V130&gt;DQ$6,$V130&lt;=DR$6),+$U130,0)</f>
        <v>0</v>
      </c>
      <c r="DS130" s="87" t="n">
        <f aca="false">IF(AND($V130&gt;DR$6,$V130&lt;=DS$6),+$U130,0)</f>
        <v>0</v>
      </c>
      <c r="DT130" s="87" t="n">
        <f aca="false">IF(AND($V130&gt;DS$6,$V130&lt;=DT$6),+$U130,0)</f>
        <v>0</v>
      </c>
      <c r="DU130" s="87" t="n">
        <f aca="false">IF(AND($V130&gt;DT$6,$V130&lt;=DU$6),+$U130,0)</f>
        <v>0</v>
      </c>
      <c r="DV130" s="87" t="n">
        <f aca="false">IF(AND($V130&gt;DU$6,$V130&lt;=DV$6),+$U130,0)</f>
        <v>0</v>
      </c>
      <c r="DW130" s="87" t="n">
        <f aca="false">IF(AND($V130&gt;DV$6,$V130&lt;=DW$6),+$U130,0)</f>
        <v>0</v>
      </c>
      <c r="DX130" s="87" t="n">
        <f aca="false">IF(AND($V130&gt;DW$6,$V130&lt;=DX$6),+$U130,0)</f>
        <v>0</v>
      </c>
      <c r="DY130" s="87" t="n">
        <f aca="false">IF(AND($V130&gt;DX$6,$V130&lt;=DY$6),+$U130,0)</f>
        <v>0</v>
      </c>
      <c r="DZ130" s="87" t="n">
        <f aca="false">IF(AND($V130&gt;DY$6,$V130&lt;=DZ$6),+$U130,0)</f>
        <v>0</v>
      </c>
      <c r="EA130" s="87" t="n">
        <f aca="false">IF(AND($V130&gt;DZ$6,$V130&lt;=EA$6),+$U130,0)</f>
        <v>0</v>
      </c>
      <c r="EB130" s="87" t="n">
        <f aca="false">IF(AND($V130&gt;EA$6,$V130&lt;=EB$6),+$U130,0)</f>
        <v>0</v>
      </c>
      <c r="EC130" s="87" t="n">
        <f aca="false">IF(AND($V130&gt;EB$6,$V130&lt;=EC$6),+$U130,0)</f>
        <v>0</v>
      </c>
      <c r="ED130" s="87" t="n">
        <f aca="false">IF(AND($V130&gt;EC$6,$V130&lt;=ED$6),+$U130,0)</f>
        <v>0</v>
      </c>
      <c r="EE130" s="87" t="n">
        <f aca="false">IF(AND($V130&gt;ED$6,$V130&lt;=EE$6),+$U130,0)</f>
        <v>0</v>
      </c>
      <c r="EF130" s="87" t="n">
        <f aca="false">IF(AND($V130&gt;EE$6,$V130&lt;=EF$6),+$U130,0)</f>
        <v>0</v>
      </c>
      <c r="EG130" s="87" t="n">
        <f aca="false">IF(AND($V130&gt;EF$6,$V130&lt;=EG$6),+$U130,0)</f>
        <v>0</v>
      </c>
      <c r="EH130" s="87" t="n">
        <f aca="false">IF(AND($V130&gt;EG$6,$V130&lt;=EH$6),+$U130,0)</f>
        <v>0</v>
      </c>
      <c r="EI130" s="87" t="n">
        <f aca="false">IF(AND($V130&gt;EH$6,$V130&lt;=EI$6),+$U130,0)</f>
        <v>0</v>
      </c>
      <c r="EJ130" s="87" t="n">
        <f aca="false">IF(AND($V130&gt;EI$6,$V130&lt;=EJ$6),+$U130,0)</f>
        <v>0</v>
      </c>
      <c r="EK130" s="87" t="n">
        <f aca="false">IF(AND($V130&gt;EJ$6,$V130&lt;=EK$6),+$U130,0)</f>
        <v>0</v>
      </c>
      <c r="EL130" s="87" t="n">
        <f aca="false">IF(AND($V130&gt;EK$6,$V130&lt;=EL$6),+$U130,0)</f>
        <v>0</v>
      </c>
      <c r="EM130" s="87" t="n">
        <f aca="false">IF(AND($V130&gt;EL$6,$V130&lt;=EN$6),+$U130,0)</f>
        <v>0</v>
      </c>
      <c r="EO130" s="65" t="n">
        <f aca="false">SUM($AI130:$EN130)</f>
        <v>41.771</v>
      </c>
      <c r="EP130" s="65" t="n">
        <f aca="false">+EO130-U130</f>
        <v>0</v>
      </c>
    </row>
    <row r="131" customFormat="false" ht="12.75" hidden="false" customHeight="false" outlineLevel="0" collapsed="false">
      <c r="A131" s="205" t="n">
        <v>5</v>
      </c>
      <c r="B131" s="97" t="s">
        <v>260</v>
      </c>
      <c r="C131" s="97" t="s">
        <v>257</v>
      </c>
      <c r="D131" s="186" t="s">
        <v>280</v>
      </c>
      <c r="E131" s="37" t="s">
        <v>548</v>
      </c>
      <c r="F131" s="99" t="n">
        <v>37134</v>
      </c>
      <c r="G131" s="37"/>
      <c r="H131" s="37"/>
      <c r="I131" s="100" t="s">
        <v>145</v>
      </c>
      <c r="J131" s="37" t="s">
        <v>593</v>
      </c>
      <c r="M131" s="39" t="s">
        <v>495</v>
      </c>
      <c r="N131" s="39" t="s">
        <v>373</v>
      </c>
      <c r="O131" s="35" t="s">
        <v>374</v>
      </c>
      <c r="P131" s="127"/>
      <c r="Q131" s="127"/>
      <c r="R131" s="127"/>
      <c r="S131" s="206" t="n">
        <v>18.541903</v>
      </c>
      <c r="T131" s="127" t="s">
        <v>288</v>
      </c>
      <c r="U131" s="55" t="n">
        <f aca="false">IF($T131="USD",+$S131,VLOOKUP($T131,$T$1:$U$5,2)*$S131)</f>
        <v>18.541903</v>
      </c>
      <c r="V131" s="102" t="n">
        <v>39873</v>
      </c>
      <c r="Z131" s="207" t="n">
        <f aca="false">DATE(YEAR(99),MONTH(V131),DAY(V131))</f>
        <v>61</v>
      </c>
      <c r="AA131" s="219" t="e">
        <f aca="false">SUM(#REF!)</f>
        <v>#REF!</v>
      </c>
      <c r="AB131" s="174"/>
      <c r="AC131" s="209" t="n">
        <f aca="false">5%/15</f>
        <v>0.00333333333333333</v>
      </c>
      <c r="AD131" s="211" t="e">
        <f aca="false">+AC131+AB131*#REF!+AA131*#REF!</f>
        <v>#REF!</v>
      </c>
      <c r="AE131" s="211"/>
      <c r="AI131" s="87" t="n">
        <f aca="false">IF($V131&gt;AH$6,IF($V131&lt;=AI$6,$U131,0),0)</f>
        <v>0</v>
      </c>
      <c r="AJ131" s="87" t="n">
        <f aca="false">IF(AND($V131&gt;AI$6,$V131&lt;=AJ$6),+$U131,0)</f>
        <v>0</v>
      </c>
      <c r="AK131" s="87" t="n">
        <f aca="false">IF(AND($V131&gt;AJ$6,$V131&lt;=AK$6),+$U131,0)</f>
        <v>0</v>
      </c>
      <c r="AL131" s="87" t="n">
        <f aca="false">IF(AND($V131&gt;AK$6,$V131&lt;=AL$6),+$U131,0)</f>
        <v>0</v>
      </c>
      <c r="AM131" s="87" t="n">
        <f aca="false">IF(AND($V131&gt;AL$6,$V131&lt;=AM$6),+$U131,0)</f>
        <v>0</v>
      </c>
      <c r="AN131" s="87" t="n">
        <f aca="false">IF(AND($V131&gt;AM$6,$V131&lt;=AN$6),+$U131,0)</f>
        <v>0</v>
      </c>
      <c r="AO131" s="87" t="n">
        <f aca="false">IF(AND($V131&gt;AN$6,$V131&lt;=AO$6),+$U131,0)</f>
        <v>0</v>
      </c>
      <c r="AP131" s="87" t="n">
        <f aca="false">IF(AND($V131&gt;AO$6,$V131&lt;=AP$6),+$U131,0)</f>
        <v>0</v>
      </c>
      <c r="AQ131" s="87" t="n">
        <f aca="false">IF(AND($V131&gt;AP$6,$V131&lt;=AQ$6),+$U131,0)</f>
        <v>0</v>
      </c>
      <c r="AR131" s="87" t="n">
        <f aca="false">IF(AND($V131&gt;AQ$6,$V131&lt;=AR$6),+$U131,0)</f>
        <v>0</v>
      </c>
      <c r="AS131" s="87" t="n">
        <f aca="false">IF(AND($V131&gt;AR$6,$V131&lt;=AS$6),+$U131,0)</f>
        <v>0</v>
      </c>
      <c r="AT131" s="87" t="n">
        <f aca="false">IF(AND($V131&gt;AS$6,$V131&lt;=AT$6),+$U131,0)</f>
        <v>0</v>
      </c>
      <c r="AU131" s="87" t="n">
        <f aca="false">IF(AND($V131&gt;AT$6,$V131&lt;=AU$6),+$U131,0)</f>
        <v>0</v>
      </c>
      <c r="AV131" s="87" t="n">
        <f aca="false">IF(AND($V131&gt;AU$6,$V131&lt;=AV$6),+$U131,0)</f>
        <v>0</v>
      </c>
      <c r="AW131" s="87" t="n">
        <f aca="false">IF(AND($V131&gt;AV$6,$V131&lt;=AW$6),+$U131,0)</f>
        <v>0</v>
      </c>
      <c r="AX131" s="87" t="n">
        <f aca="false">IF(AND($V131&gt;AW$6,$V131&lt;=AX$6),+$U131,0)</f>
        <v>0</v>
      </c>
      <c r="AY131" s="87" t="n">
        <f aca="false">IF(AND($V131&gt;AX$6,$V131&lt;=AY$6),+$U131,0)</f>
        <v>0</v>
      </c>
      <c r="AZ131" s="87" t="n">
        <f aca="false">IF(AND($V131&gt;AY$6,$V131&lt;=AZ$6),+$U131,0)</f>
        <v>0</v>
      </c>
      <c r="BA131" s="87" t="n">
        <f aca="false">IF(AND($V131&gt;AZ$6,$V131&lt;=BA$6),+$U131,0)</f>
        <v>0</v>
      </c>
      <c r="BB131" s="87" t="n">
        <f aca="false">IF(AND($V131&gt;BA$6,$V131&lt;=BB$6),+$U131,0)</f>
        <v>0</v>
      </c>
      <c r="BC131" s="87" t="n">
        <f aca="false">IF(AND($V131&gt;BB$6,$V131&lt;=BC$6),+$U131,0)</f>
        <v>0</v>
      </c>
      <c r="BD131" s="87" t="n">
        <f aca="false">IF(AND($V131&gt;BC$6,$V131&lt;=BD$6),+$U131,0)</f>
        <v>0</v>
      </c>
      <c r="BE131" s="87" t="n">
        <f aca="false">IF(AND($V131&gt;BD$6,$V131&lt;=BE$6),+$U131,0)</f>
        <v>0</v>
      </c>
      <c r="BF131" s="87" t="n">
        <f aca="false">IF(AND($V131&gt;BE$6,$V131&lt;=BF$6),+$U131,0)</f>
        <v>0</v>
      </c>
      <c r="BG131" s="87" t="n">
        <f aca="false">IF(AND($V131&gt;BF$6,$V131&lt;=BG$6),+$U131,0)</f>
        <v>0</v>
      </c>
      <c r="BH131" s="87" t="n">
        <f aca="false">IF(AND($V131&gt;BG$6,$V131&lt;=BH$6),+$U131,0)</f>
        <v>0</v>
      </c>
      <c r="BI131" s="87" t="n">
        <f aca="false">IF(AND($V131&gt;BH$6,$V131&lt;=BI$6),+$U131,0)</f>
        <v>0</v>
      </c>
      <c r="BJ131" s="87" t="n">
        <f aca="false">IF(AND($V131&gt;BI$6,$V131&lt;=BJ$6),+$U131,0)</f>
        <v>0</v>
      </c>
      <c r="BK131" s="87" t="n">
        <f aca="false">IF(AND($V131&gt;BJ$6,$V131&lt;=BK$6),+$U131,0)</f>
        <v>0</v>
      </c>
      <c r="BL131" s="87" t="n">
        <f aca="false">IF(AND($V131&gt;BK$6,$V131&lt;=BL$6),+$U131,0)</f>
        <v>18.541903</v>
      </c>
      <c r="BM131" s="87" t="n">
        <f aca="false">IF(AND($V131&gt;BL$6,$V131&lt;=BM$6),+$U131,0)</f>
        <v>0</v>
      </c>
      <c r="BN131" s="87" t="n">
        <f aca="false">IF(AND($V131&gt;BM$6,$V131&lt;=BN$6),+$U131,0)</f>
        <v>0</v>
      </c>
      <c r="BO131" s="87" t="n">
        <f aca="false">IF(AND($V131&gt;BN$6,$V131&lt;=BO$6),+$U131,0)</f>
        <v>0</v>
      </c>
      <c r="BP131" s="87" t="n">
        <f aca="false">IF(AND($V131&gt;BO$6,$V131&lt;=BP$6),+$U131,0)</f>
        <v>0</v>
      </c>
      <c r="BQ131" s="87" t="n">
        <f aca="false">IF(AND($V131&gt;BP$6,$V131&lt;=BQ$6),+$U131,0)</f>
        <v>0</v>
      </c>
      <c r="BR131" s="87" t="n">
        <f aca="false">IF(AND($V131&gt;BQ$6,$V131&lt;=BR$6),+$U131,0)</f>
        <v>0</v>
      </c>
      <c r="BS131" s="87" t="n">
        <f aca="false">IF(AND($V131&gt;BR$6,$V131&lt;=BS$6),+$U131,0)</f>
        <v>0</v>
      </c>
      <c r="BT131" s="87" t="n">
        <f aca="false">IF(AND($V131&gt;BS$6,$V131&lt;=BT$6),+$U131,0)</f>
        <v>0</v>
      </c>
      <c r="BU131" s="87" t="n">
        <f aca="false">IF(AND($V131&gt;BT$6,$V131&lt;=BU$6),+$U131,0)</f>
        <v>0</v>
      </c>
      <c r="BV131" s="87" t="n">
        <f aca="false">IF(AND($V131&gt;BU$6,$V131&lt;=BV$6),+$U131,0)</f>
        <v>0</v>
      </c>
      <c r="BW131" s="87" t="n">
        <f aca="false">IF(AND($V131&gt;BV$6,$V131&lt;=BW$6),+$U131,0)</f>
        <v>0</v>
      </c>
      <c r="BX131" s="87" t="n">
        <f aca="false">IF(AND($V131&gt;BW$6,$V131&lt;=BX$6),+$U131,0)</f>
        <v>0</v>
      </c>
      <c r="BY131" s="87" t="n">
        <f aca="false">IF(AND($V131&gt;BX$6,$V131&lt;=BY$6),+$U131,0)</f>
        <v>0</v>
      </c>
      <c r="BZ131" s="87" t="n">
        <f aca="false">IF(AND($V131&gt;BY$6,$V131&lt;=BZ$6),+$U131,0)</f>
        <v>0</v>
      </c>
      <c r="CA131" s="87" t="n">
        <f aca="false">IF(AND($V131&gt;BZ$6,$V131&lt;=CA$6),+$U131,0)</f>
        <v>0</v>
      </c>
      <c r="CB131" s="87" t="n">
        <f aca="false">IF(AND($V131&gt;CA$6,$V131&lt;=CB$6),+$U131,0)</f>
        <v>0</v>
      </c>
      <c r="CC131" s="87" t="n">
        <f aca="false">IF(AND($V131&gt;CB$6,$V131&lt;=CC$6),+$U131,0)</f>
        <v>0</v>
      </c>
      <c r="CD131" s="87" t="n">
        <f aca="false">IF(AND($V131&gt;CC$6,$V131&lt;=CD$6),+$U131,0)</f>
        <v>0</v>
      </c>
      <c r="CE131" s="87" t="n">
        <f aca="false">IF(AND($V131&gt;CD$6,$V131&lt;=CE$6),+$U131,0)</f>
        <v>0</v>
      </c>
      <c r="CF131" s="87" t="n">
        <f aca="false">IF(AND($V131&gt;CE$6,$V131&lt;=CF$6),+$U131,0)</f>
        <v>0</v>
      </c>
      <c r="CG131" s="87" t="n">
        <f aca="false">IF(AND($V131&gt;CF$6,$V131&lt;=CG$6),+$U131,0)</f>
        <v>0</v>
      </c>
      <c r="CH131" s="87" t="n">
        <f aca="false">IF(AND($V131&gt;CG$6,$V131&lt;=CH$6),+$U131,0)</f>
        <v>0</v>
      </c>
      <c r="CI131" s="87" t="n">
        <f aca="false">IF(AND($V131&gt;CH$6,$V131&lt;=CI$6),+$U131,0)</f>
        <v>0</v>
      </c>
      <c r="CJ131" s="87" t="n">
        <f aca="false">IF(AND($V131&gt;CI$6,$V131&lt;=CJ$6),+$U131,0)</f>
        <v>0</v>
      </c>
      <c r="CK131" s="87" t="n">
        <f aca="false">IF(AND($V131&gt;CJ$6,$V131&lt;=CK$6),+$U131,0)</f>
        <v>0</v>
      </c>
      <c r="CL131" s="87" t="n">
        <f aca="false">IF(AND($V131&gt;CK$6,$V131&lt;=CL$6),+$U131,0)</f>
        <v>0</v>
      </c>
      <c r="CM131" s="87" t="n">
        <f aca="false">IF(AND($V131&gt;CL$6,$V131&lt;=CM$6),+$U131,0)</f>
        <v>0</v>
      </c>
      <c r="CN131" s="87" t="n">
        <f aca="false">IF(AND($V131&gt;CM$6,$V131&lt;=CN$6),+$U131,0)</f>
        <v>0</v>
      </c>
      <c r="CO131" s="87" t="n">
        <f aca="false">IF(AND($V131&gt;CN$6,$V131&lt;=CO$6),+$U131,0)</f>
        <v>0</v>
      </c>
      <c r="CP131" s="87" t="n">
        <f aca="false">IF(AND($V131&gt;CO$6,$V131&lt;=CP$6),+$U131,0)</f>
        <v>0</v>
      </c>
      <c r="CQ131" s="87" t="n">
        <f aca="false">IF(AND($V131&gt;CP$6,$V131&lt;=CQ$6),+$U131,0)</f>
        <v>0</v>
      </c>
      <c r="CR131" s="87" t="n">
        <f aca="false">IF(AND($V131&gt;CQ$6,$V131&lt;=CR$6),+$U131,0)</f>
        <v>0</v>
      </c>
      <c r="CS131" s="87" t="n">
        <f aca="false">IF(AND($V131&gt;CR$6,$V131&lt;=CS$6),+$U131,0)</f>
        <v>0</v>
      </c>
      <c r="CT131" s="87" t="n">
        <f aca="false">IF(AND($V131&gt;CS$6,$V131&lt;=CT$6),+$U131,0)</f>
        <v>0</v>
      </c>
      <c r="CU131" s="87" t="n">
        <f aca="false">IF(AND($V131&gt;CT$6,$V131&lt;=CU$6),+$U131,0)</f>
        <v>0</v>
      </c>
      <c r="CV131" s="87" t="n">
        <f aca="false">IF(AND($V131&gt;CU$6,$V131&lt;=CV$6),+$U131,0)</f>
        <v>0</v>
      </c>
      <c r="CW131" s="87" t="n">
        <f aca="false">IF(AND($V131&gt;CV$6,$V131&lt;=CW$6),+$U131,0)</f>
        <v>0</v>
      </c>
      <c r="CX131" s="87" t="n">
        <f aca="false">IF(AND($V131&gt;CW$6,$V131&lt;=CX$6),+$U131,0)</f>
        <v>0</v>
      </c>
      <c r="CY131" s="87" t="n">
        <f aca="false">IF(AND($V131&gt;CX$6,$V131&lt;=CY$6),+$U131,0)</f>
        <v>0</v>
      </c>
      <c r="CZ131" s="87" t="n">
        <f aca="false">IF(AND($V131&gt;CY$6,$V131&lt;=CZ$6),+$U131,0)</f>
        <v>0</v>
      </c>
      <c r="DA131" s="87" t="n">
        <f aca="false">IF(AND($V131&gt;CZ$6,$V131&lt;=DA$6),+$U131,0)</f>
        <v>0</v>
      </c>
      <c r="DB131" s="87" t="n">
        <f aca="false">IF(AND($V131&gt;DA$6,$V131&lt;=DB$6),+$U131,0)</f>
        <v>0</v>
      </c>
      <c r="DC131" s="87" t="n">
        <f aca="false">IF(AND($V131&gt;DB$6,$V131&lt;=DC$6),+$U131,0)</f>
        <v>0</v>
      </c>
      <c r="DD131" s="87" t="n">
        <f aca="false">IF(AND($V131&gt;DC$6,$V131&lt;=DD$6),+$U131,0)</f>
        <v>0</v>
      </c>
      <c r="DE131" s="87" t="n">
        <f aca="false">IF(AND($V131&gt;DD$6,$V131&lt;=DE$6),+$U131,0)</f>
        <v>0</v>
      </c>
      <c r="DF131" s="87" t="n">
        <f aca="false">IF(AND($V131&gt;DE$6,$V131&lt;=DF$6),+$U131,0)</f>
        <v>0</v>
      </c>
      <c r="DG131" s="87" t="n">
        <f aca="false">IF(AND($V131&gt;DF$6,$V131&lt;=DG$6),+$U131,0)</f>
        <v>0</v>
      </c>
      <c r="DH131" s="87" t="n">
        <f aca="false">IF(AND($V131&gt;DG$6,$V131&lt;=DH$6),+$U131,0)</f>
        <v>0</v>
      </c>
      <c r="DI131" s="87" t="n">
        <f aca="false">IF(AND($V131&gt;DH$6,$V131&lt;=DI$6),+$U131,0)</f>
        <v>0</v>
      </c>
      <c r="DJ131" s="87" t="n">
        <f aca="false">IF(AND($V131&gt;DI$6,$V131&lt;=DJ$6),+$U131,0)</f>
        <v>0</v>
      </c>
      <c r="DK131" s="87" t="n">
        <f aca="false">IF(AND($V131&gt;DJ$6,$V131&lt;=DK$6),+$U131,0)</f>
        <v>0</v>
      </c>
      <c r="DL131" s="87" t="n">
        <f aca="false">IF(AND($V131&gt;DK$6,$V131&lt;=DL$6),+$U131,0)</f>
        <v>0</v>
      </c>
      <c r="DM131" s="87" t="n">
        <f aca="false">IF(AND($V131&gt;DL$6,$V131&lt;=DM$6),+$U131,0)</f>
        <v>0</v>
      </c>
      <c r="DN131" s="87" t="n">
        <f aca="false">IF(AND($V131&gt;DM$6,$V131&lt;=DN$6),+$U131,0)</f>
        <v>0</v>
      </c>
      <c r="DO131" s="87" t="n">
        <f aca="false">IF(AND($V131&gt;DN$6,$V131&lt;=DO$6),+$U131,0)</f>
        <v>0</v>
      </c>
      <c r="DP131" s="87" t="n">
        <f aca="false">IF(AND($V131&gt;DO$6,$V131&lt;=DP$6),+$U131,0)</f>
        <v>0</v>
      </c>
      <c r="DQ131" s="87" t="n">
        <f aca="false">IF(AND($V131&gt;DP$6,$V131&lt;=DQ$6),+$U131,0)</f>
        <v>0</v>
      </c>
      <c r="DR131" s="87" t="n">
        <f aca="false">IF(AND($V131&gt;DQ$6,$V131&lt;=DR$6),+$U131,0)</f>
        <v>0</v>
      </c>
      <c r="DS131" s="87" t="n">
        <f aca="false">IF(AND($V131&gt;DR$6,$V131&lt;=DS$6),+$U131,0)</f>
        <v>0</v>
      </c>
      <c r="DT131" s="87" t="n">
        <f aca="false">IF(AND($V131&gt;DS$6,$V131&lt;=DT$6),+$U131,0)</f>
        <v>0</v>
      </c>
      <c r="DU131" s="87" t="n">
        <f aca="false">IF(AND($V131&gt;DT$6,$V131&lt;=DU$6),+$U131,0)</f>
        <v>0</v>
      </c>
      <c r="DV131" s="87" t="n">
        <f aca="false">IF(AND($V131&gt;DU$6,$V131&lt;=DV$6),+$U131,0)</f>
        <v>0</v>
      </c>
      <c r="DW131" s="87" t="n">
        <f aca="false">IF(AND($V131&gt;DV$6,$V131&lt;=DW$6),+$U131,0)</f>
        <v>0</v>
      </c>
      <c r="DX131" s="87" t="n">
        <f aca="false">IF(AND($V131&gt;DW$6,$V131&lt;=DX$6),+$U131,0)</f>
        <v>0</v>
      </c>
      <c r="DY131" s="87" t="n">
        <f aca="false">IF(AND($V131&gt;DX$6,$V131&lt;=DY$6),+$U131,0)</f>
        <v>0</v>
      </c>
      <c r="DZ131" s="87" t="n">
        <f aca="false">IF(AND($V131&gt;DY$6,$V131&lt;=DZ$6),+$U131,0)</f>
        <v>0</v>
      </c>
      <c r="EA131" s="87" t="n">
        <f aca="false">IF(AND($V131&gt;DZ$6,$V131&lt;=EA$6),+$U131,0)</f>
        <v>0</v>
      </c>
      <c r="EB131" s="87" t="n">
        <f aca="false">IF(AND($V131&gt;EA$6,$V131&lt;=EB$6),+$U131,0)</f>
        <v>0</v>
      </c>
      <c r="EC131" s="87" t="n">
        <f aca="false">IF(AND($V131&gt;EB$6,$V131&lt;=EC$6),+$U131,0)</f>
        <v>0</v>
      </c>
      <c r="ED131" s="87" t="n">
        <f aca="false">IF(AND($V131&gt;EC$6,$V131&lt;=ED$6),+$U131,0)</f>
        <v>0</v>
      </c>
      <c r="EE131" s="87" t="n">
        <f aca="false">IF(AND($V131&gt;ED$6,$V131&lt;=EE$6),+$U131,0)</f>
        <v>0</v>
      </c>
      <c r="EF131" s="87" t="n">
        <f aca="false">IF(AND($V131&gt;EE$6,$V131&lt;=EF$6),+$U131,0)</f>
        <v>0</v>
      </c>
      <c r="EG131" s="87" t="n">
        <f aca="false">IF(AND($V131&gt;EF$6,$V131&lt;=EG$6),+$U131,0)</f>
        <v>0</v>
      </c>
      <c r="EH131" s="87" t="n">
        <f aca="false">IF(AND($V131&gt;EG$6,$V131&lt;=EH$6),+$U131,0)</f>
        <v>0</v>
      </c>
      <c r="EI131" s="87" t="n">
        <f aca="false">IF(AND($V131&gt;EH$6,$V131&lt;=EI$6),+$U131,0)</f>
        <v>0</v>
      </c>
      <c r="EJ131" s="87" t="n">
        <f aca="false">IF(AND($V131&gt;EI$6,$V131&lt;=EJ$6),+$U131,0)</f>
        <v>0</v>
      </c>
      <c r="EK131" s="87" t="n">
        <f aca="false">IF(AND($V131&gt;EJ$6,$V131&lt;=EK$6),+$U131,0)</f>
        <v>0</v>
      </c>
      <c r="EL131" s="87" t="n">
        <f aca="false">IF(AND($V131&gt;EK$6,$V131&lt;=EL$6),+$U131,0)</f>
        <v>0</v>
      </c>
      <c r="EM131" s="87" t="n">
        <f aca="false">IF(AND($V131&gt;EL$6,$V131&lt;=EN$6),+$U131,0)</f>
        <v>0</v>
      </c>
      <c r="EO131" s="65" t="n">
        <f aca="false">SUM($AI131:$EN131)</f>
        <v>18.541903</v>
      </c>
      <c r="EP131" s="65" t="n">
        <f aca="false">+EO131-U131</f>
        <v>0</v>
      </c>
    </row>
    <row r="132" customFormat="false" ht="12.75" hidden="false" customHeight="false" outlineLevel="0" collapsed="false">
      <c r="A132" s="205" t="n">
        <v>5</v>
      </c>
      <c r="B132" s="97" t="s">
        <v>260</v>
      </c>
      <c r="C132" s="97" t="s">
        <v>257</v>
      </c>
      <c r="D132" s="186" t="s">
        <v>280</v>
      </c>
      <c r="E132" s="37" t="s">
        <v>548</v>
      </c>
      <c r="F132" s="99" t="n">
        <v>37134</v>
      </c>
      <c r="G132" s="37"/>
      <c r="H132" s="37"/>
      <c r="I132" s="100" t="s">
        <v>145</v>
      </c>
      <c r="J132" s="37" t="s">
        <v>593</v>
      </c>
      <c r="M132" s="39" t="s">
        <v>495</v>
      </c>
      <c r="N132" s="39" t="s">
        <v>373</v>
      </c>
      <c r="O132" s="35" t="s">
        <v>374</v>
      </c>
      <c r="P132" s="127"/>
      <c r="Q132" s="127"/>
      <c r="R132" s="127"/>
      <c r="S132" s="206" t="n">
        <v>13.953</v>
      </c>
      <c r="T132" s="127" t="s">
        <v>288</v>
      </c>
      <c r="U132" s="55" t="n">
        <f aca="false">IF($T132="USD",+$S132,VLOOKUP($T132,$T$1:$U$5,2)*$S132)</f>
        <v>13.953</v>
      </c>
      <c r="V132" s="102" t="n">
        <v>39873</v>
      </c>
      <c r="Z132" s="207" t="n">
        <f aca="false">DATE(YEAR(99),MONTH(V132),DAY(V132))</f>
        <v>61</v>
      </c>
      <c r="AA132" s="219" t="e">
        <f aca="false">SUM(#REF!)</f>
        <v>#REF!</v>
      </c>
      <c r="AB132" s="174"/>
      <c r="AC132" s="209" t="n">
        <f aca="false">5%/15</f>
        <v>0.00333333333333333</v>
      </c>
      <c r="AD132" s="211" t="e">
        <f aca="false">+AC132+AB132*#REF!+AA132*#REF!</f>
        <v>#REF!</v>
      </c>
      <c r="AE132" s="211"/>
      <c r="AI132" s="87" t="n">
        <f aca="false">IF($V132&gt;AH$6,IF($V132&lt;=AI$6,$U132,0),0)</f>
        <v>0</v>
      </c>
      <c r="AJ132" s="87" t="n">
        <f aca="false">IF(AND($V132&gt;AI$6,$V132&lt;=AJ$6),+$U132,0)</f>
        <v>0</v>
      </c>
      <c r="AK132" s="87" t="n">
        <f aca="false">IF(AND($V132&gt;AJ$6,$V132&lt;=AK$6),+$U132,0)</f>
        <v>0</v>
      </c>
      <c r="AL132" s="87" t="n">
        <f aca="false">IF(AND($V132&gt;AK$6,$V132&lt;=AL$6),+$U132,0)</f>
        <v>0</v>
      </c>
      <c r="AM132" s="87" t="n">
        <f aca="false">IF(AND($V132&gt;AL$6,$V132&lt;=AM$6),+$U132,0)</f>
        <v>0</v>
      </c>
      <c r="AN132" s="87" t="n">
        <f aca="false">IF(AND($V132&gt;AM$6,$V132&lt;=AN$6),+$U132,0)</f>
        <v>0</v>
      </c>
      <c r="AO132" s="87" t="n">
        <f aca="false">IF(AND($V132&gt;AN$6,$V132&lt;=AO$6),+$U132,0)</f>
        <v>0</v>
      </c>
      <c r="AP132" s="87" t="n">
        <f aca="false">IF(AND($V132&gt;AO$6,$V132&lt;=AP$6),+$U132,0)</f>
        <v>0</v>
      </c>
      <c r="AQ132" s="87" t="n">
        <f aca="false">IF(AND($V132&gt;AP$6,$V132&lt;=AQ$6),+$U132,0)</f>
        <v>0</v>
      </c>
      <c r="AR132" s="87" t="n">
        <f aca="false">IF(AND($V132&gt;AQ$6,$V132&lt;=AR$6),+$U132,0)</f>
        <v>0</v>
      </c>
      <c r="AS132" s="87" t="n">
        <f aca="false">IF(AND($V132&gt;AR$6,$V132&lt;=AS$6),+$U132,0)</f>
        <v>0</v>
      </c>
      <c r="AT132" s="87" t="n">
        <f aca="false">IF(AND($V132&gt;AS$6,$V132&lt;=AT$6),+$U132,0)</f>
        <v>0</v>
      </c>
      <c r="AU132" s="87" t="n">
        <f aca="false">IF(AND($V132&gt;AT$6,$V132&lt;=AU$6),+$U132,0)</f>
        <v>0</v>
      </c>
      <c r="AV132" s="87" t="n">
        <f aca="false">IF(AND($V132&gt;AU$6,$V132&lt;=AV$6),+$U132,0)</f>
        <v>0</v>
      </c>
      <c r="AW132" s="87" t="n">
        <f aca="false">IF(AND($V132&gt;AV$6,$V132&lt;=AW$6),+$U132,0)</f>
        <v>0</v>
      </c>
      <c r="AX132" s="87" t="n">
        <f aca="false">IF(AND($V132&gt;AW$6,$V132&lt;=AX$6),+$U132,0)</f>
        <v>0</v>
      </c>
      <c r="AY132" s="87" t="n">
        <f aca="false">IF(AND($V132&gt;AX$6,$V132&lt;=AY$6),+$U132,0)</f>
        <v>0</v>
      </c>
      <c r="AZ132" s="87" t="n">
        <f aca="false">IF(AND($V132&gt;AY$6,$V132&lt;=AZ$6),+$U132,0)</f>
        <v>0</v>
      </c>
      <c r="BA132" s="87" t="n">
        <f aca="false">IF(AND($V132&gt;AZ$6,$V132&lt;=BA$6),+$U132,0)</f>
        <v>0</v>
      </c>
      <c r="BB132" s="87" t="n">
        <f aca="false">IF(AND($V132&gt;BA$6,$V132&lt;=BB$6),+$U132,0)</f>
        <v>0</v>
      </c>
      <c r="BC132" s="87" t="n">
        <f aca="false">IF(AND($V132&gt;BB$6,$V132&lt;=BC$6),+$U132,0)</f>
        <v>0</v>
      </c>
      <c r="BD132" s="87" t="n">
        <f aca="false">IF(AND($V132&gt;BC$6,$V132&lt;=BD$6),+$U132,0)</f>
        <v>0</v>
      </c>
      <c r="BE132" s="87" t="n">
        <f aca="false">IF(AND($V132&gt;BD$6,$V132&lt;=BE$6),+$U132,0)</f>
        <v>0</v>
      </c>
      <c r="BF132" s="87" t="n">
        <f aca="false">IF(AND($V132&gt;BE$6,$V132&lt;=BF$6),+$U132,0)</f>
        <v>0</v>
      </c>
      <c r="BG132" s="87" t="n">
        <f aca="false">IF(AND($V132&gt;BF$6,$V132&lt;=BG$6),+$U132,0)</f>
        <v>0</v>
      </c>
      <c r="BH132" s="87" t="n">
        <f aca="false">IF(AND($V132&gt;BG$6,$V132&lt;=BH$6),+$U132,0)</f>
        <v>0</v>
      </c>
      <c r="BI132" s="87" t="n">
        <f aca="false">IF(AND($V132&gt;BH$6,$V132&lt;=BI$6),+$U132,0)</f>
        <v>0</v>
      </c>
      <c r="BJ132" s="87" t="n">
        <f aca="false">IF(AND($V132&gt;BI$6,$V132&lt;=BJ$6),+$U132,0)</f>
        <v>0</v>
      </c>
      <c r="BK132" s="87" t="n">
        <f aca="false">IF(AND($V132&gt;BJ$6,$V132&lt;=BK$6),+$U132,0)</f>
        <v>0</v>
      </c>
      <c r="BL132" s="87" t="n">
        <f aca="false">IF(AND($V132&gt;BK$6,$V132&lt;=BL$6),+$U132,0)</f>
        <v>13.953</v>
      </c>
      <c r="BM132" s="87" t="n">
        <f aca="false">IF(AND($V132&gt;BL$6,$V132&lt;=BM$6),+$U132,0)</f>
        <v>0</v>
      </c>
      <c r="BN132" s="87" t="n">
        <f aca="false">IF(AND($V132&gt;BM$6,$V132&lt;=BN$6),+$U132,0)</f>
        <v>0</v>
      </c>
      <c r="BO132" s="87" t="n">
        <f aca="false">IF(AND($V132&gt;BN$6,$V132&lt;=BO$6),+$U132,0)</f>
        <v>0</v>
      </c>
      <c r="BP132" s="87" t="n">
        <f aca="false">IF(AND($V132&gt;BO$6,$V132&lt;=BP$6),+$U132,0)</f>
        <v>0</v>
      </c>
      <c r="BQ132" s="87" t="n">
        <f aca="false">IF(AND($V132&gt;BP$6,$V132&lt;=BQ$6),+$U132,0)</f>
        <v>0</v>
      </c>
      <c r="BR132" s="87" t="n">
        <f aca="false">IF(AND($V132&gt;BQ$6,$V132&lt;=BR$6),+$U132,0)</f>
        <v>0</v>
      </c>
      <c r="BS132" s="87" t="n">
        <f aca="false">IF(AND($V132&gt;BR$6,$V132&lt;=BS$6),+$U132,0)</f>
        <v>0</v>
      </c>
      <c r="BT132" s="87" t="n">
        <f aca="false">IF(AND($V132&gt;BS$6,$V132&lt;=BT$6),+$U132,0)</f>
        <v>0</v>
      </c>
      <c r="BU132" s="87" t="n">
        <f aca="false">IF(AND($V132&gt;BT$6,$V132&lt;=BU$6),+$U132,0)</f>
        <v>0</v>
      </c>
      <c r="BV132" s="87" t="n">
        <f aca="false">IF(AND($V132&gt;BU$6,$V132&lt;=BV$6),+$U132,0)</f>
        <v>0</v>
      </c>
      <c r="BW132" s="87" t="n">
        <f aca="false">IF(AND($V132&gt;BV$6,$V132&lt;=BW$6),+$U132,0)</f>
        <v>0</v>
      </c>
      <c r="BX132" s="87" t="n">
        <f aca="false">IF(AND($V132&gt;BW$6,$V132&lt;=BX$6),+$U132,0)</f>
        <v>0</v>
      </c>
      <c r="BY132" s="87" t="n">
        <f aca="false">IF(AND($V132&gt;BX$6,$V132&lt;=BY$6),+$U132,0)</f>
        <v>0</v>
      </c>
      <c r="BZ132" s="87" t="n">
        <f aca="false">IF(AND($V132&gt;BY$6,$V132&lt;=BZ$6),+$U132,0)</f>
        <v>0</v>
      </c>
      <c r="CA132" s="87" t="n">
        <f aca="false">IF(AND($V132&gt;BZ$6,$V132&lt;=CA$6),+$U132,0)</f>
        <v>0</v>
      </c>
      <c r="CB132" s="87" t="n">
        <f aca="false">IF(AND($V132&gt;CA$6,$V132&lt;=CB$6),+$U132,0)</f>
        <v>0</v>
      </c>
      <c r="CC132" s="87" t="n">
        <f aca="false">IF(AND($V132&gt;CB$6,$V132&lt;=CC$6),+$U132,0)</f>
        <v>0</v>
      </c>
      <c r="CD132" s="87" t="n">
        <f aca="false">IF(AND($V132&gt;CC$6,$V132&lt;=CD$6),+$U132,0)</f>
        <v>0</v>
      </c>
      <c r="CE132" s="87" t="n">
        <f aca="false">IF(AND($V132&gt;CD$6,$V132&lt;=CE$6),+$U132,0)</f>
        <v>0</v>
      </c>
      <c r="CF132" s="87" t="n">
        <f aca="false">IF(AND($V132&gt;CE$6,$V132&lt;=CF$6),+$U132,0)</f>
        <v>0</v>
      </c>
      <c r="CG132" s="87" t="n">
        <f aca="false">IF(AND($V132&gt;CF$6,$V132&lt;=CG$6),+$U132,0)</f>
        <v>0</v>
      </c>
      <c r="CH132" s="87" t="n">
        <f aca="false">IF(AND($V132&gt;CG$6,$V132&lt;=CH$6),+$U132,0)</f>
        <v>0</v>
      </c>
      <c r="CI132" s="87" t="n">
        <f aca="false">IF(AND($V132&gt;CH$6,$V132&lt;=CI$6),+$U132,0)</f>
        <v>0</v>
      </c>
      <c r="CJ132" s="87" t="n">
        <f aca="false">IF(AND($V132&gt;CI$6,$V132&lt;=CJ$6),+$U132,0)</f>
        <v>0</v>
      </c>
      <c r="CK132" s="87" t="n">
        <f aca="false">IF(AND($V132&gt;CJ$6,$V132&lt;=CK$6),+$U132,0)</f>
        <v>0</v>
      </c>
      <c r="CL132" s="87" t="n">
        <f aca="false">IF(AND($V132&gt;CK$6,$V132&lt;=CL$6),+$U132,0)</f>
        <v>0</v>
      </c>
      <c r="CM132" s="87" t="n">
        <f aca="false">IF(AND($V132&gt;CL$6,$V132&lt;=CM$6),+$U132,0)</f>
        <v>0</v>
      </c>
      <c r="CN132" s="87" t="n">
        <f aca="false">IF(AND($V132&gt;CM$6,$V132&lt;=CN$6),+$U132,0)</f>
        <v>0</v>
      </c>
      <c r="CO132" s="87" t="n">
        <f aca="false">IF(AND($V132&gt;CN$6,$V132&lt;=CO$6),+$U132,0)</f>
        <v>0</v>
      </c>
      <c r="CP132" s="87" t="n">
        <f aca="false">IF(AND($V132&gt;CO$6,$V132&lt;=CP$6),+$U132,0)</f>
        <v>0</v>
      </c>
      <c r="CQ132" s="87" t="n">
        <f aca="false">IF(AND($V132&gt;CP$6,$V132&lt;=CQ$6),+$U132,0)</f>
        <v>0</v>
      </c>
      <c r="CR132" s="87" t="n">
        <f aca="false">IF(AND($V132&gt;CQ$6,$V132&lt;=CR$6),+$U132,0)</f>
        <v>0</v>
      </c>
      <c r="CS132" s="87" t="n">
        <f aca="false">IF(AND($V132&gt;CR$6,$V132&lt;=CS$6),+$U132,0)</f>
        <v>0</v>
      </c>
      <c r="CT132" s="87" t="n">
        <f aca="false">IF(AND($V132&gt;CS$6,$V132&lt;=CT$6),+$U132,0)</f>
        <v>0</v>
      </c>
      <c r="CU132" s="87" t="n">
        <f aca="false">IF(AND($V132&gt;CT$6,$V132&lt;=CU$6),+$U132,0)</f>
        <v>0</v>
      </c>
      <c r="CV132" s="87" t="n">
        <f aca="false">IF(AND($V132&gt;CU$6,$V132&lt;=CV$6),+$U132,0)</f>
        <v>0</v>
      </c>
      <c r="CW132" s="87" t="n">
        <f aca="false">IF(AND($V132&gt;CV$6,$V132&lt;=CW$6),+$U132,0)</f>
        <v>0</v>
      </c>
      <c r="CX132" s="87" t="n">
        <f aca="false">IF(AND($V132&gt;CW$6,$V132&lt;=CX$6),+$U132,0)</f>
        <v>0</v>
      </c>
      <c r="CY132" s="87" t="n">
        <f aca="false">IF(AND($V132&gt;CX$6,$V132&lt;=CY$6),+$U132,0)</f>
        <v>0</v>
      </c>
      <c r="CZ132" s="87" t="n">
        <f aca="false">IF(AND($V132&gt;CY$6,$V132&lt;=CZ$6),+$U132,0)</f>
        <v>0</v>
      </c>
      <c r="DA132" s="87" t="n">
        <f aca="false">IF(AND($V132&gt;CZ$6,$V132&lt;=DA$6),+$U132,0)</f>
        <v>0</v>
      </c>
      <c r="DB132" s="87" t="n">
        <f aca="false">IF(AND($V132&gt;DA$6,$V132&lt;=DB$6),+$U132,0)</f>
        <v>0</v>
      </c>
      <c r="DC132" s="87" t="n">
        <f aca="false">IF(AND($V132&gt;DB$6,$V132&lt;=DC$6),+$U132,0)</f>
        <v>0</v>
      </c>
      <c r="DD132" s="87" t="n">
        <f aca="false">IF(AND($V132&gt;DC$6,$V132&lt;=DD$6),+$U132,0)</f>
        <v>0</v>
      </c>
      <c r="DE132" s="87" t="n">
        <f aca="false">IF(AND($V132&gt;DD$6,$V132&lt;=DE$6),+$U132,0)</f>
        <v>0</v>
      </c>
      <c r="DF132" s="87" t="n">
        <f aca="false">IF(AND($V132&gt;DE$6,$V132&lt;=DF$6),+$U132,0)</f>
        <v>0</v>
      </c>
      <c r="DG132" s="87" t="n">
        <f aca="false">IF(AND($V132&gt;DF$6,$V132&lt;=DG$6),+$U132,0)</f>
        <v>0</v>
      </c>
      <c r="DH132" s="87" t="n">
        <f aca="false">IF(AND($V132&gt;DG$6,$V132&lt;=DH$6),+$U132,0)</f>
        <v>0</v>
      </c>
      <c r="DI132" s="87" t="n">
        <f aca="false">IF(AND($V132&gt;DH$6,$V132&lt;=DI$6),+$U132,0)</f>
        <v>0</v>
      </c>
      <c r="DJ132" s="87" t="n">
        <f aca="false">IF(AND($V132&gt;DI$6,$V132&lt;=DJ$6),+$U132,0)</f>
        <v>0</v>
      </c>
      <c r="DK132" s="87" t="n">
        <f aca="false">IF(AND($V132&gt;DJ$6,$V132&lt;=DK$6),+$U132,0)</f>
        <v>0</v>
      </c>
      <c r="DL132" s="87" t="n">
        <f aca="false">IF(AND($V132&gt;DK$6,$V132&lt;=DL$6),+$U132,0)</f>
        <v>0</v>
      </c>
      <c r="DM132" s="87" t="n">
        <f aca="false">IF(AND($V132&gt;DL$6,$V132&lt;=DM$6),+$U132,0)</f>
        <v>0</v>
      </c>
      <c r="DN132" s="87" t="n">
        <f aca="false">IF(AND($V132&gt;DM$6,$V132&lt;=DN$6),+$U132,0)</f>
        <v>0</v>
      </c>
      <c r="DO132" s="87" t="n">
        <f aca="false">IF(AND($V132&gt;DN$6,$V132&lt;=DO$6),+$U132,0)</f>
        <v>0</v>
      </c>
      <c r="DP132" s="87" t="n">
        <f aca="false">IF(AND($V132&gt;DO$6,$V132&lt;=DP$6),+$U132,0)</f>
        <v>0</v>
      </c>
      <c r="DQ132" s="87" t="n">
        <f aca="false">IF(AND($V132&gt;DP$6,$V132&lt;=DQ$6),+$U132,0)</f>
        <v>0</v>
      </c>
      <c r="DR132" s="87" t="n">
        <f aca="false">IF(AND($V132&gt;DQ$6,$V132&lt;=DR$6),+$U132,0)</f>
        <v>0</v>
      </c>
      <c r="DS132" s="87" t="n">
        <f aca="false">IF(AND($V132&gt;DR$6,$V132&lt;=DS$6),+$U132,0)</f>
        <v>0</v>
      </c>
      <c r="DT132" s="87" t="n">
        <f aca="false">IF(AND($V132&gt;DS$6,$V132&lt;=DT$6),+$U132,0)</f>
        <v>0</v>
      </c>
      <c r="DU132" s="87" t="n">
        <f aca="false">IF(AND($V132&gt;DT$6,$V132&lt;=DU$6),+$U132,0)</f>
        <v>0</v>
      </c>
      <c r="DV132" s="87" t="n">
        <f aca="false">IF(AND($V132&gt;DU$6,$V132&lt;=DV$6),+$U132,0)</f>
        <v>0</v>
      </c>
      <c r="DW132" s="87" t="n">
        <f aca="false">IF(AND($V132&gt;DV$6,$V132&lt;=DW$6),+$U132,0)</f>
        <v>0</v>
      </c>
      <c r="DX132" s="87" t="n">
        <f aca="false">IF(AND($V132&gt;DW$6,$V132&lt;=DX$6),+$U132,0)</f>
        <v>0</v>
      </c>
      <c r="DY132" s="87" t="n">
        <f aca="false">IF(AND($V132&gt;DX$6,$V132&lt;=DY$6),+$U132,0)</f>
        <v>0</v>
      </c>
      <c r="DZ132" s="87" t="n">
        <f aca="false">IF(AND($V132&gt;DY$6,$V132&lt;=DZ$6),+$U132,0)</f>
        <v>0</v>
      </c>
      <c r="EA132" s="87" t="n">
        <f aca="false">IF(AND($V132&gt;DZ$6,$V132&lt;=EA$6),+$U132,0)</f>
        <v>0</v>
      </c>
      <c r="EB132" s="87" t="n">
        <f aca="false">IF(AND($V132&gt;EA$6,$V132&lt;=EB$6),+$U132,0)</f>
        <v>0</v>
      </c>
      <c r="EC132" s="87" t="n">
        <f aca="false">IF(AND($V132&gt;EB$6,$V132&lt;=EC$6),+$U132,0)</f>
        <v>0</v>
      </c>
      <c r="ED132" s="87" t="n">
        <f aca="false">IF(AND($V132&gt;EC$6,$V132&lt;=ED$6),+$U132,0)</f>
        <v>0</v>
      </c>
      <c r="EE132" s="87" t="n">
        <f aca="false">IF(AND($V132&gt;ED$6,$V132&lt;=EE$6),+$U132,0)</f>
        <v>0</v>
      </c>
      <c r="EF132" s="87" t="n">
        <f aca="false">IF(AND($V132&gt;EE$6,$V132&lt;=EF$6),+$U132,0)</f>
        <v>0</v>
      </c>
      <c r="EG132" s="87" t="n">
        <f aca="false">IF(AND($V132&gt;EF$6,$V132&lt;=EG$6),+$U132,0)</f>
        <v>0</v>
      </c>
      <c r="EH132" s="87" t="n">
        <f aca="false">IF(AND($V132&gt;EG$6,$V132&lt;=EH$6),+$U132,0)</f>
        <v>0</v>
      </c>
      <c r="EI132" s="87" t="n">
        <f aca="false">IF(AND($V132&gt;EH$6,$V132&lt;=EI$6),+$U132,0)</f>
        <v>0</v>
      </c>
      <c r="EJ132" s="87" t="n">
        <f aca="false">IF(AND($V132&gt;EI$6,$V132&lt;=EJ$6),+$U132,0)</f>
        <v>0</v>
      </c>
      <c r="EK132" s="87" t="n">
        <f aca="false">IF(AND($V132&gt;EJ$6,$V132&lt;=EK$6),+$U132,0)</f>
        <v>0</v>
      </c>
      <c r="EL132" s="87" t="n">
        <f aca="false">IF(AND($V132&gt;EK$6,$V132&lt;=EL$6),+$U132,0)</f>
        <v>0</v>
      </c>
      <c r="EM132" s="87" t="n">
        <f aca="false">IF(AND($V132&gt;EL$6,$V132&lt;=EN$6),+$U132,0)</f>
        <v>0</v>
      </c>
      <c r="EO132" s="65" t="n">
        <f aca="false">SUM($AI132:$EN132)</f>
        <v>13.953</v>
      </c>
      <c r="EP132" s="65" t="n">
        <f aca="false">+EO132-U132</f>
        <v>0</v>
      </c>
    </row>
    <row r="133" customFormat="false" ht="12.75" hidden="false" customHeight="false" outlineLevel="0" collapsed="false">
      <c r="A133" s="205" t="n">
        <v>5</v>
      </c>
      <c r="B133" s="97" t="s">
        <v>260</v>
      </c>
      <c r="C133" s="97" t="s">
        <v>257</v>
      </c>
      <c r="D133" s="186" t="s">
        <v>295</v>
      </c>
      <c r="E133" s="37" t="s">
        <v>548</v>
      </c>
      <c r="F133" s="99" t="n">
        <v>37134</v>
      </c>
      <c r="G133" s="37"/>
      <c r="H133" s="37"/>
      <c r="I133" s="100" t="s">
        <v>145</v>
      </c>
      <c r="J133" s="37" t="s">
        <v>593</v>
      </c>
      <c r="M133" s="39" t="s">
        <v>495</v>
      </c>
      <c r="N133" s="39" t="s">
        <v>373</v>
      </c>
      <c r="O133" s="35" t="s">
        <v>374</v>
      </c>
      <c r="P133" s="127"/>
      <c r="Q133" s="127"/>
      <c r="R133" s="127"/>
      <c r="S133" s="206" t="n">
        <v>4.163</v>
      </c>
      <c r="T133" s="127" t="s">
        <v>288</v>
      </c>
      <c r="U133" s="55" t="n">
        <f aca="false">IF($T133="USD",+$S133,VLOOKUP($T133,$T$1:$U$5,2)*$S133)</f>
        <v>4.163</v>
      </c>
      <c r="V133" s="102" t="n">
        <v>39903</v>
      </c>
      <c r="Z133" s="207" t="n">
        <f aca="false">DATE(YEAR(99),MONTH(V133),DAY(V133))</f>
        <v>91</v>
      </c>
      <c r="AA133" s="219" t="e">
        <f aca="false">SUM(#REF!)</f>
        <v>#REF!</v>
      </c>
      <c r="AB133" s="174"/>
      <c r="AC133" s="209" t="n">
        <f aca="false">5%/15</f>
        <v>0.00333333333333333</v>
      </c>
      <c r="AD133" s="211" t="e">
        <f aca="false">+AC133+AB133*#REF!+AA133*#REF!</f>
        <v>#REF!</v>
      </c>
      <c r="AE133" s="211"/>
      <c r="AI133" s="87" t="n">
        <f aca="false">IF($V133&gt;AH$6,IF($V133&lt;=AI$6,$U133,0),0)</f>
        <v>0</v>
      </c>
      <c r="AJ133" s="87" t="n">
        <f aca="false">IF(AND($V133&gt;AI$6,$V133&lt;=AJ$6),+$U133,0)</f>
        <v>0</v>
      </c>
      <c r="AK133" s="87" t="n">
        <f aca="false">IF(AND($V133&gt;AJ$6,$V133&lt;=AK$6),+$U133,0)</f>
        <v>0</v>
      </c>
      <c r="AL133" s="87" t="n">
        <f aca="false">IF(AND($V133&gt;AK$6,$V133&lt;=AL$6),+$U133,0)</f>
        <v>0</v>
      </c>
      <c r="AM133" s="87" t="n">
        <f aca="false">IF(AND($V133&gt;AL$6,$V133&lt;=AM$6),+$U133,0)</f>
        <v>0</v>
      </c>
      <c r="AN133" s="87" t="n">
        <f aca="false">IF(AND($V133&gt;AM$6,$V133&lt;=AN$6),+$U133,0)</f>
        <v>0</v>
      </c>
      <c r="AO133" s="87" t="n">
        <f aca="false">IF(AND($V133&gt;AN$6,$V133&lt;=AO$6),+$U133,0)</f>
        <v>0</v>
      </c>
      <c r="AP133" s="87" t="n">
        <f aca="false">IF(AND($V133&gt;AO$6,$V133&lt;=AP$6),+$U133,0)</f>
        <v>0</v>
      </c>
      <c r="AQ133" s="87" t="n">
        <f aca="false">IF(AND($V133&gt;AP$6,$V133&lt;=AQ$6),+$U133,0)</f>
        <v>0</v>
      </c>
      <c r="AR133" s="87" t="n">
        <f aca="false">IF(AND($V133&gt;AQ$6,$V133&lt;=AR$6),+$U133,0)</f>
        <v>0</v>
      </c>
      <c r="AS133" s="87" t="n">
        <f aca="false">IF(AND($V133&gt;AR$6,$V133&lt;=AS$6),+$U133,0)</f>
        <v>0</v>
      </c>
      <c r="AT133" s="87" t="n">
        <f aca="false">IF(AND($V133&gt;AS$6,$V133&lt;=AT$6),+$U133,0)</f>
        <v>0</v>
      </c>
      <c r="AU133" s="87" t="n">
        <f aca="false">IF(AND($V133&gt;AT$6,$V133&lt;=AU$6),+$U133,0)</f>
        <v>0</v>
      </c>
      <c r="AV133" s="87" t="n">
        <f aca="false">IF(AND($V133&gt;AU$6,$V133&lt;=AV$6),+$U133,0)</f>
        <v>0</v>
      </c>
      <c r="AW133" s="87" t="n">
        <f aca="false">IF(AND($V133&gt;AV$6,$V133&lt;=AW$6),+$U133,0)</f>
        <v>0</v>
      </c>
      <c r="AX133" s="87" t="n">
        <f aca="false">IF(AND($V133&gt;AW$6,$V133&lt;=AX$6),+$U133,0)</f>
        <v>0</v>
      </c>
      <c r="AY133" s="87" t="n">
        <f aca="false">IF(AND($V133&gt;AX$6,$V133&lt;=AY$6),+$U133,0)</f>
        <v>0</v>
      </c>
      <c r="AZ133" s="87" t="n">
        <f aca="false">IF(AND($V133&gt;AY$6,$V133&lt;=AZ$6),+$U133,0)</f>
        <v>0</v>
      </c>
      <c r="BA133" s="87" t="n">
        <f aca="false">IF(AND($V133&gt;AZ$6,$V133&lt;=BA$6),+$U133,0)</f>
        <v>0</v>
      </c>
      <c r="BB133" s="87" t="n">
        <f aca="false">IF(AND($V133&gt;BA$6,$V133&lt;=BB$6),+$U133,0)</f>
        <v>0</v>
      </c>
      <c r="BC133" s="87" t="n">
        <f aca="false">IF(AND($V133&gt;BB$6,$V133&lt;=BC$6),+$U133,0)</f>
        <v>0</v>
      </c>
      <c r="BD133" s="87" t="n">
        <f aca="false">IF(AND($V133&gt;BC$6,$V133&lt;=BD$6),+$U133,0)</f>
        <v>0</v>
      </c>
      <c r="BE133" s="87" t="n">
        <f aca="false">IF(AND($V133&gt;BD$6,$V133&lt;=BE$6),+$U133,0)</f>
        <v>0</v>
      </c>
      <c r="BF133" s="87" t="n">
        <f aca="false">IF(AND($V133&gt;BE$6,$V133&lt;=BF$6),+$U133,0)</f>
        <v>0</v>
      </c>
      <c r="BG133" s="87" t="n">
        <f aca="false">IF(AND($V133&gt;BF$6,$V133&lt;=BG$6),+$U133,0)</f>
        <v>0</v>
      </c>
      <c r="BH133" s="87" t="n">
        <f aca="false">IF(AND($V133&gt;BG$6,$V133&lt;=BH$6),+$U133,0)</f>
        <v>0</v>
      </c>
      <c r="BI133" s="87" t="n">
        <f aca="false">IF(AND($V133&gt;BH$6,$V133&lt;=BI$6),+$U133,0)</f>
        <v>0</v>
      </c>
      <c r="BJ133" s="87" t="n">
        <f aca="false">IF(AND($V133&gt;BI$6,$V133&lt;=BJ$6),+$U133,0)</f>
        <v>0</v>
      </c>
      <c r="BK133" s="87" t="n">
        <f aca="false">IF(AND($V133&gt;BJ$6,$V133&lt;=BK$6),+$U133,0)</f>
        <v>0</v>
      </c>
      <c r="BL133" s="87" t="n">
        <f aca="false">IF(AND($V133&gt;BK$6,$V133&lt;=BL$6),+$U133,0)</f>
        <v>4.163</v>
      </c>
      <c r="BM133" s="87" t="n">
        <f aca="false">IF(AND($V133&gt;BL$6,$V133&lt;=BM$6),+$U133,0)</f>
        <v>0</v>
      </c>
      <c r="BN133" s="87" t="n">
        <f aca="false">IF(AND($V133&gt;BM$6,$V133&lt;=BN$6),+$U133,0)</f>
        <v>0</v>
      </c>
      <c r="BO133" s="87" t="n">
        <f aca="false">IF(AND($V133&gt;BN$6,$V133&lt;=BO$6),+$U133,0)</f>
        <v>0</v>
      </c>
      <c r="BP133" s="87" t="n">
        <f aca="false">IF(AND($V133&gt;BO$6,$V133&lt;=BP$6),+$U133,0)</f>
        <v>0</v>
      </c>
      <c r="BQ133" s="87" t="n">
        <f aca="false">IF(AND($V133&gt;BP$6,$V133&lt;=BQ$6),+$U133,0)</f>
        <v>0</v>
      </c>
      <c r="BR133" s="87" t="n">
        <f aca="false">IF(AND($V133&gt;BQ$6,$V133&lt;=BR$6),+$U133,0)</f>
        <v>0</v>
      </c>
      <c r="BS133" s="87" t="n">
        <f aca="false">IF(AND($V133&gt;BR$6,$V133&lt;=BS$6),+$U133,0)</f>
        <v>0</v>
      </c>
      <c r="BT133" s="87" t="n">
        <f aca="false">IF(AND($V133&gt;BS$6,$V133&lt;=BT$6),+$U133,0)</f>
        <v>0</v>
      </c>
      <c r="BU133" s="87" t="n">
        <f aca="false">IF(AND($V133&gt;BT$6,$V133&lt;=BU$6),+$U133,0)</f>
        <v>0</v>
      </c>
      <c r="BV133" s="87" t="n">
        <f aca="false">IF(AND($V133&gt;BU$6,$V133&lt;=BV$6),+$U133,0)</f>
        <v>0</v>
      </c>
      <c r="BW133" s="87" t="n">
        <f aca="false">IF(AND($V133&gt;BV$6,$V133&lt;=BW$6),+$U133,0)</f>
        <v>0</v>
      </c>
      <c r="BX133" s="87" t="n">
        <f aca="false">IF(AND($V133&gt;BW$6,$V133&lt;=BX$6),+$U133,0)</f>
        <v>0</v>
      </c>
      <c r="BY133" s="87" t="n">
        <f aca="false">IF(AND($V133&gt;BX$6,$V133&lt;=BY$6),+$U133,0)</f>
        <v>0</v>
      </c>
      <c r="BZ133" s="87" t="n">
        <f aca="false">IF(AND($V133&gt;BY$6,$V133&lt;=BZ$6),+$U133,0)</f>
        <v>0</v>
      </c>
      <c r="CA133" s="87" t="n">
        <f aca="false">IF(AND($V133&gt;BZ$6,$V133&lt;=CA$6),+$U133,0)</f>
        <v>0</v>
      </c>
      <c r="CB133" s="87" t="n">
        <f aca="false">IF(AND($V133&gt;CA$6,$V133&lt;=CB$6),+$U133,0)</f>
        <v>0</v>
      </c>
      <c r="CC133" s="87" t="n">
        <f aca="false">IF(AND($V133&gt;CB$6,$V133&lt;=CC$6),+$U133,0)</f>
        <v>0</v>
      </c>
      <c r="CD133" s="87" t="n">
        <f aca="false">IF(AND($V133&gt;CC$6,$V133&lt;=CD$6),+$U133,0)</f>
        <v>0</v>
      </c>
      <c r="CE133" s="87" t="n">
        <f aca="false">IF(AND($V133&gt;CD$6,$V133&lt;=CE$6),+$U133,0)</f>
        <v>0</v>
      </c>
      <c r="CF133" s="87" t="n">
        <f aca="false">IF(AND($V133&gt;CE$6,$V133&lt;=CF$6),+$U133,0)</f>
        <v>0</v>
      </c>
      <c r="CG133" s="87" t="n">
        <f aca="false">IF(AND($V133&gt;CF$6,$V133&lt;=CG$6),+$U133,0)</f>
        <v>0</v>
      </c>
      <c r="CH133" s="87" t="n">
        <f aca="false">IF(AND($V133&gt;CG$6,$V133&lt;=CH$6),+$U133,0)</f>
        <v>0</v>
      </c>
      <c r="CI133" s="87" t="n">
        <f aca="false">IF(AND($V133&gt;CH$6,$V133&lt;=CI$6),+$U133,0)</f>
        <v>0</v>
      </c>
      <c r="CJ133" s="87" t="n">
        <f aca="false">IF(AND($V133&gt;CI$6,$V133&lt;=CJ$6),+$U133,0)</f>
        <v>0</v>
      </c>
      <c r="CK133" s="87" t="n">
        <f aca="false">IF(AND($V133&gt;CJ$6,$V133&lt;=CK$6),+$U133,0)</f>
        <v>0</v>
      </c>
      <c r="CL133" s="87" t="n">
        <f aca="false">IF(AND($V133&gt;CK$6,$V133&lt;=CL$6),+$U133,0)</f>
        <v>0</v>
      </c>
      <c r="CM133" s="87" t="n">
        <f aca="false">IF(AND($V133&gt;CL$6,$V133&lt;=CM$6),+$U133,0)</f>
        <v>0</v>
      </c>
      <c r="CN133" s="87" t="n">
        <f aca="false">IF(AND($V133&gt;CM$6,$V133&lt;=CN$6),+$U133,0)</f>
        <v>0</v>
      </c>
      <c r="CO133" s="87" t="n">
        <f aca="false">IF(AND($V133&gt;CN$6,$V133&lt;=CO$6),+$U133,0)</f>
        <v>0</v>
      </c>
      <c r="CP133" s="87" t="n">
        <f aca="false">IF(AND($V133&gt;CO$6,$V133&lt;=CP$6),+$U133,0)</f>
        <v>0</v>
      </c>
      <c r="CQ133" s="87" t="n">
        <f aca="false">IF(AND($V133&gt;CP$6,$V133&lt;=CQ$6),+$U133,0)</f>
        <v>0</v>
      </c>
      <c r="CR133" s="87" t="n">
        <f aca="false">IF(AND($V133&gt;CQ$6,$V133&lt;=CR$6),+$U133,0)</f>
        <v>0</v>
      </c>
      <c r="CS133" s="87" t="n">
        <f aca="false">IF(AND($V133&gt;CR$6,$V133&lt;=CS$6),+$U133,0)</f>
        <v>0</v>
      </c>
      <c r="CT133" s="87" t="n">
        <f aca="false">IF(AND($V133&gt;CS$6,$V133&lt;=CT$6),+$U133,0)</f>
        <v>0</v>
      </c>
      <c r="CU133" s="87" t="n">
        <f aca="false">IF(AND($V133&gt;CT$6,$V133&lt;=CU$6),+$U133,0)</f>
        <v>0</v>
      </c>
      <c r="CV133" s="87" t="n">
        <f aca="false">IF(AND($V133&gt;CU$6,$V133&lt;=CV$6),+$U133,0)</f>
        <v>0</v>
      </c>
      <c r="CW133" s="87" t="n">
        <f aca="false">IF(AND($V133&gt;CV$6,$V133&lt;=CW$6),+$U133,0)</f>
        <v>0</v>
      </c>
      <c r="CX133" s="87" t="n">
        <f aca="false">IF(AND($V133&gt;CW$6,$V133&lt;=CX$6),+$U133,0)</f>
        <v>0</v>
      </c>
      <c r="CY133" s="87" t="n">
        <f aca="false">IF(AND($V133&gt;CX$6,$V133&lt;=CY$6),+$U133,0)</f>
        <v>0</v>
      </c>
      <c r="CZ133" s="87" t="n">
        <f aca="false">IF(AND($V133&gt;CY$6,$V133&lt;=CZ$6),+$U133,0)</f>
        <v>0</v>
      </c>
      <c r="DA133" s="87" t="n">
        <f aca="false">IF(AND($V133&gt;CZ$6,$V133&lt;=DA$6),+$U133,0)</f>
        <v>0</v>
      </c>
      <c r="DB133" s="87" t="n">
        <f aca="false">IF(AND($V133&gt;DA$6,$V133&lt;=DB$6),+$U133,0)</f>
        <v>0</v>
      </c>
      <c r="DC133" s="87" t="n">
        <f aca="false">IF(AND($V133&gt;DB$6,$V133&lt;=DC$6),+$U133,0)</f>
        <v>0</v>
      </c>
      <c r="DD133" s="87" t="n">
        <f aca="false">IF(AND($V133&gt;DC$6,$V133&lt;=DD$6),+$U133,0)</f>
        <v>0</v>
      </c>
      <c r="DE133" s="87" t="n">
        <f aca="false">IF(AND($V133&gt;DD$6,$V133&lt;=DE$6),+$U133,0)</f>
        <v>0</v>
      </c>
      <c r="DF133" s="87" t="n">
        <f aca="false">IF(AND($V133&gt;DE$6,$V133&lt;=DF$6),+$U133,0)</f>
        <v>0</v>
      </c>
      <c r="DG133" s="87" t="n">
        <f aca="false">IF(AND($V133&gt;DF$6,$V133&lt;=DG$6),+$U133,0)</f>
        <v>0</v>
      </c>
      <c r="DH133" s="87" t="n">
        <f aca="false">IF(AND($V133&gt;DG$6,$V133&lt;=DH$6),+$U133,0)</f>
        <v>0</v>
      </c>
      <c r="DI133" s="87" t="n">
        <f aca="false">IF(AND($V133&gt;DH$6,$V133&lt;=DI$6),+$U133,0)</f>
        <v>0</v>
      </c>
      <c r="DJ133" s="87" t="n">
        <f aca="false">IF(AND($V133&gt;DI$6,$V133&lt;=DJ$6),+$U133,0)</f>
        <v>0</v>
      </c>
      <c r="DK133" s="87" t="n">
        <f aca="false">IF(AND($V133&gt;DJ$6,$V133&lt;=DK$6),+$U133,0)</f>
        <v>0</v>
      </c>
      <c r="DL133" s="87" t="n">
        <f aca="false">IF(AND($V133&gt;DK$6,$V133&lt;=DL$6),+$U133,0)</f>
        <v>0</v>
      </c>
      <c r="DM133" s="87" t="n">
        <f aca="false">IF(AND($V133&gt;DL$6,$V133&lt;=DM$6),+$U133,0)</f>
        <v>0</v>
      </c>
      <c r="DN133" s="87" t="n">
        <f aca="false">IF(AND($V133&gt;DM$6,$V133&lt;=DN$6),+$U133,0)</f>
        <v>0</v>
      </c>
      <c r="DO133" s="87" t="n">
        <f aca="false">IF(AND($V133&gt;DN$6,$V133&lt;=DO$6),+$U133,0)</f>
        <v>0</v>
      </c>
      <c r="DP133" s="87" t="n">
        <f aca="false">IF(AND($V133&gt;DO$6,$V133&lt;=DP$6),+$U133,0)</f>
        <v>0</v>
      </c>
      <c r="DQ133" s="87" t="n">
        <f aca="false">IF(AND($V133&gt;DP$6,$V133&lt;=DQ$6),+$U133,0)</f>
        <v>0</v>
      </c>
      <c r="DR133" s="87" t="n">
        <f aca="false">IF(AND($V133&gt;DQ$6,$V133&lt;=DR$6),+$U133,0)</f>
        <v>0</v>
      </c>
      <c r="DS133" s="87" t="n">
        <f aca="false">IF(AND($V133&gt;DR$6,$V133&lt;=DS$6),+$U133,0)</f>
        <v>0</v>
      </c>
      <c r="DT133" s="87" t="n">
        <f aca="false">IF(AND($V133&gt;DS$6,$V133&lt;=DT$6),+$U133,0)</f>
        <v>0</v>
      </c>
      <c r="DU133" s="87" t="n">
        <f aca="false">IF(AND($V133&gt;DT$6,$V133&lt;=DU$6),+$U133,0)</f>
        <v>0</v>
      </c>
      <c r="DV133" s="87" t="n">
        <f aca="false">IF(AND($V133&gt;DU$6,$V133&lt;=DV$6),+$U133,0)</f>
        <v>0</v>
      </c>
      <c r="DW133" s="87" t="n">
        <f aca="false">IF(AND($V133&gt;DV$6,$V133&lt;=DW$6),+$U133,0)</f>
        <v>0</v>
      </c>
      <c r="DX133" s="87" t="n">
        <f aca="false">IF(AND($V133&gt;DW$6,$V133&lt;=DX$6),+$U133,0)</f>
        <v>0</v>
      </c>
      <c r="DY133" s="87" t="n">
        <f aca="false">IF(AND($V133&gt;DX$6,$V133&lt;=DY$6),+$U133,0)</f>
        <v>0</v>
      </c>
      <c r="DZ133" s="87" t="n">
        <f aca="false">IF(AND($V133&gt;DY$6,$V133&lt;=DZ$6),+$U133,0)</f>
        <v>0</v>
      </c>
      <c r="EA133" s="87" t="n">
        <f aca="false">IF(AND($V133&gt;DZ$6,$V133&lt;=EA$6),+$U133,0)</f>
        <v>0</v>
      </c>
      <c r="EB133" s="87" t="n">
        <f aca="false">IF(AND($V133&gt;EA$6,$V133&lt;=EB$6),+$U133,0)</f>
        <v>0</v>
      </c>
      <c r="EC133" s="87" t="n">
        <f aca="false">IF(AND($V133&gt;EB$6,$V133&lt;=EC$6),+$U133,0)</f>
        <v>0</v>
      </c>
      <c r="ED133" s="87" t="n">
        <f aca="false">IF(AND($V133&gt;EC$6,$V133&lt;=ED$6),+$U133,0)</f>
        <v>0</v>
      </c>
      <c r="EE133" s="87" t="n">
        <f aca="false">IF(AND($V133&gt;ED$6,$V133&lt;=EE$6),+$U133,0)</f>
        <v>0</v>
      </c>
      <c r="EF133" s="87" t="n">
        <f aca="false">IF(AND($V133&gt;EE$6,$V133&lt;=EF$6),+$U133,0)</f>
        <v>0</v>
      </c>
      <c r="EG133" s="87" t="n">
        <f aca="false">IF(AND($V133&gt;EF$6,$V133&lt;=EG$6),+$U133,0)</f>
        <v>0</v>
      </c>
      <c r="EH133" s="87" t="n">
        <f aca="false">IF(AND($V133&gt;EG$6,$V133&lt;=EH$6),+$U133,0)</f>
        <v>0</v>
      </c>
      <c r="EI133" s="87" t="n">
        <f aca="false">IF(AND($V133&gt;EH$6,$V133&lt;=EI$6),+$U133,0)</f>
        <v>0</v>
      </c>
      <c r="EJ133" s="87" t="n">
        <f aca="false">IF(AND($V133&gt;EI$6,$V133&lt;=EJ$6),+$U133,0)</f>
        <v>0</v>
      </c>
      <c r="EK133" s="87" t="n">
        <f aca="false">IF(AND($V133&gt;EJ$6,$V133&lt;=EK$6),+$U133,0)</f>
        <v>0</v>
      </c>
      <c r="EL133" s="87" t="n">
        <f aca="false">IF(AND($V133&gt;EK$6,$V133&lt;=EL$6),+$U133,0)</f>
        <v>0</v>
      </c>
      <c r="EM133" s="87" t="n">
        <f aca="false">IF(AND($V133&gt;EL$6,$V133&lt;=EN$6),+$U133,0)</f>
        <v>0</v>
      </c>
      <c r="EO133" s="65" t="n">
        <f aca="false">SUM($AI133:$EN133)</f>
        <v>4.163</v>
      </c>
      <c r="EP133" s="65" t="n">
        <f aca="false">+EO133-U133</f>
        <v>0</v>
      </c>
    </row>
    <row r="134" customFormat="false" ht="12.75" hidden="false" customHeight="false" outlineLevel="0" collapsed="false">
      <c r="A134" s="205" t="n">
        <v>5</v>
      </c>
      <c r="B134" s="97" t="s">
        <v>260</v>
      </c>
      <c r="C134" s="97" t="s">
        <v>256</v>
      </c>
      <c r="D134" s="186" t="s">
        <v>280</v>
      </c>
      <c r="E134" s="37" t="s">
        <v>548</v>
      </c>
      <c r="F134" s="99" t="n">
        <v>37134</v>
      </c>
      <c r="G134" s="37"/>
      <c r="H134" s="37"/>
      <c r="I134" s="100" t="s">
        <v>145</v>
      </c>
      <c r="J134" s="37" t="s">
        <v>594</v>
      </c>
      <c r="M134" s="39" t="s">
        <v>495</v>
      </c>
      <c r="O134" s="35"/>
      <c r="P134" s="127"/>
      <c r="Q134" s="127" t="s">
        <v>287</v>
      </c>
      <c r="R134" s="127" t="s">
        <v>287</v>
      </c>
      <c r="S134" s="206" t="n">
        <v>18</v>
      </c>
      <c r="T134" s="127" t="s">
        <v>288</v>
      </c>
      <c r="U134" s="55" t="n">
        <f aca="false">IF($T134="USD",+$S134,VLOOKUP($T134,$T$1:$U$5,2)*$S134)</f>
        <v>18</v>
      </c>
      <c r="V134" s="104" t="n">
        <v>40725</v>
      </c>
      <c r="Z134" s="207"/>
      <c r="AA134" s="208" t="e">
        <f aca="false">SUM(#REF!)</f>
        <v>#REF!</v>
      </c>
      <c r="AB134" s="174"/>
      <c r="AC134" s="209"/>
      <c r="AD134" s="211" t="e">
        <f aca="false">+AC134+AB134*#REF!+AA134*#REF!</f>
        <v>#REF!</v>
      </c>
      <c r="AE134" s="211"/>
      <c r="AI134" s="87" t="n">
        <f aca="false">IF($V134&gt;AH$6,IF($V134&lt;=AI$6,$U134,0),0)</f>
        <v>0</v>
      </c>
      <c r="AJ134" s="87" t="n">
        <f aca="false">IF(AND($V134&gt;AI$6,$V134&lt;=AJ$6),+$U134,0)</f>
        <v>0</v>
      </c>
      <c r="AK134" s="87" t="n">
        <f aca="false">IF(AND($V134&gt;AJ$6,$V134&lt;=AK$6),+$U134,0)</f>
        <v>0</v>
      </c>
      <c r="AL134" s="87" t="n">
        <f aca="false">IF(AND($V134&gt;AK$6,$V134&lt;=AL$6),+$U134,0)</f>
        <v>0</v>
      </c>
      <c r="AM134" s="87" t="n">
        <f aca="false">IF(AND($V134&gt;AL$6,$V134&lt;=AM$6),+$U134,0)</f>
        <v>0</v>
      </c>
      <c r="AN134" s="87" t="n">
        <f aca="false">IF(AND($V134&gt;AM$6,$V134&lt;=AN$6),+$U134,0)</f>
        <v>0</v>
      </c>
      <c r="AO134" s="87" t="n">
        <f aca="false">IF(AND($V134&gt;AN$6,$V134&lt;=AO$6),+$U134,0)</f>
        <v>0</v>
      </c>
      <c r="AP134" s="87" t="n">
        <f aca="false">IF(AND($V134&gt;AO$6,$V134&lt;=AP$6),+$U134,0)</f>
        <v>0</v>
      </c>
      <c r="AQ134" s="87" t="n">
        <f aca="false">IF(AND($V134&gt;AP$6,$V134&lt;=AQ$6),+$U134,0)</f>
        <v>0</v>
      </c>
      <c r="AR134" s="87" t="n">
        <f aca="false">IF(AND($V134&gt;AQ$6,$V134&lt;=AR$6),+$U134,0)</f>
        <v>0</v>
      </c>
      <c r="AS134" s="87" t="n">
        <f aca="false">IF(AND($V134&gt;AR$6,$V134&lt;=AS$6),+$U134,0)</f>
        <v>0</v>
      </c>
      <c r="AT134" s="87" t="n">
        <f aca="false">IF(AND($V134&gt;AS$6,$V134&lt;=AT$6),+$U134,0)</f>
        <v>0</v>
      </c>
      <c r="AU134" s="87" t="n">
        <f aca="false">IF(AND($V134&gt;AT$6,$V134&lt;=AU$6),+$U134,0)</f>
        <v>0</v>
      </c>
      <c r="AV134" s="87" t="n">
        <f aca="false">IF(AND($V134&gt;AU$6,$V134&lt;=AV$6),+$U134,0)</f>
        <v>0</v>
      </c>
      <c r="AW134" s="87" t="n">
        <f aca="false">IF(AND($V134&gt;AV$6,$V134&lt;=AW$6),+$U134,0)</f>
        <v>0</v>
      </c>
      <c r="AX134" s="87" t="n">
        <f aca="false">IF(AND($V134&gt;AW$6,$V134&lt;=AX$6),+$U134,0)</f>
        <v>0</v>
      </c>
      <c r="AY134" s="87" t="n">
        <f aca="false">IF(AND($V134&gt;AX$6,$V134&lt;=AY$6),+$U134,0)</f>
        <v>0</v>
      </c>
      <c r="AZ134" s="87" t="n">
        <f aca="false">IF(AND($V134&gt;AY$6,$V134&lt;=AZ$6),+$U134,0)</f>
        <v>0</v>
      </c>
      <c r="BA134" s="87" t="n">
        <f aca="false">IF(AND($V134&gt;AZ$6,$V134&lt;=BA$6),+$U134,0)</f>
        <v>0</v>
      </c>
      <c r="BB134" s="87" t="n">
        <f aca="false">IF(AND($V134&gt;BA$6,$V134&lt;=BB$6),+$U134,0)</f>
        <v>0</v>
      </c>
      <c r="BC134" s="87" t="n">
        <f aca="false">IF(AND($V134&gt;BB$6,$V134&lt;=BC$6),+$U134,0)</f>
        <v>0</v>
      </c>
      <c r="BD134" s="87" t="n">
        <f aca="false">IF(AND($V134&gt;BC$6,$V134&lt;=BD$6),+$U134,0)</f>
        <v>0</v>
      </c>
      <c r="BE134" s="87" t="n">
        <f aca="false">IF(AND($V134&gt;BD$6,$V134&lt;=BE$6),+$U134,0)</f>
        <v>0</v>
      </c>
      <c r="BF134" s="87" t="n">
        <f aca="false">IF(AND($V134&gt;BE$6,$V134&lt;=BF$6),+$U134,0)</f>
        <v>0</v>
      </c>
      <c r="BG134" s="87" t="n">
        <f aca="false">IF(AND($V134&gt;BF$6,$V134&lt;=BG$6),+$U134,0)</f>
        <v>0</v>
      </c>
      <c r="BH134" s="87" t="n">
        <f aca="false">IF(AND($V134&gt;BG$6,$V134&lt;=BH$6),+$U134,0)</f>
        <v>0</v>
      </c>
      <c r="BI134" s="87" t="n">
        <f aca="false">IF(AND($V134&gt;BH$6,$V134&lt;=BI$6),+$U134,0)</f>
        <v>0</v>
      </c>
      <c r="BJ134" s="87" t="n">
        <f aca="false">IF(AND($V134&gt;BI$6,$V134&lt;=BJ$6),+$U134,0)</f>
        <v>0</v>
      </c>
      <c r="BK134" s="87" t="n">
        <f aca="false">IF(AND($V134&gt;BJ$6,$V134&lt;=BK$6),+$U134,0)</f>
        <v>0</v>
      </c>
      <c r="BL134" s="87" t="n">
        <f aca="false">IF(AND($V134&gt;BK$6,$V134&lt;=BL$6),+$U134,0)</f>
        <v>0</v>
      </c>
      <c r="BM134" s="87" t="n">
        <f aca="false">IF(AND($V134&gt;BL$6,$V134&lt;=BM$6),+$U134,0)</f>
        <v>0</v>
      </c>
      <c r="BN134" s="87" t="n">
        <f aca="false">IF(AND($V134&gt;BM$6,$V134&lt;=BN$6),+$U134,0)</f>
        <v>0</v>
      </c>
      <c r="BO134" s="87" t="n">
        <f aca="false">IF(AND($V134&gt;BN$6,$V134&lt;=BO$6),+$U134,0)</f>
        <v>0</v>
      </c>
      <c r="BP134" s="87" t="n">
        <f aca="false">IF(AND($V134&gt;BO$6,$V134&lt;=BP$6),+$U134,0)</f>
        <v>0</v>
      </c>
      <c r="BQ134" s="87" t="n">
        <f aca="false">IF(AND($V134&gt;BP$6,$V134&lt;=BQ$6),+$U134,0)</f>
        <v>0</v>
      </c>
      <c r="BR134" s="87" t="n">
        <f aca="false">IF(AND($V134&gt;BQ$6,$V134&lt;=BR$6),+$U134,0)</f>
        <v>0</v>
      </c>
      <c r="BS134" s="87" t="n">
        <f aca="false">IF(AND($V134&gt;BR$6,$V134&lt;=BS$6),+$U134,0)</f>
        <v>0</v>
      </c>
      <c r="BT134" s="87" t="n">
        <f aca="false">IF(AND($V134&gt;BS$6,$V134&lt;=BT$6),+$U134,0)</f>
        <v>0</v>
      </c>
      <c r="BU134" s="87" t="n">
        <f aca="false">IF(AND($V134&gt;BT$6,$V134&lt;=BU$6),+$U134,0)</f>
        <v>0</v>
      </c>
      <c r="BV134" s="87" t="n">
        <f aca="false">IF(AND($V134&gt;BU$6,$V134&lt;=BV$6),+$U134,0)</f>
        <v>18</v>
      </c>
      <c r="BW134" s="87" t="n">
        <f aca="false">IF(AND($V134&gt;BV$6,$V134&lt;=BW$6),+$U134,0)</f>
        <v>0</v>
      </c>
      <c r="BX134" s="87" t="n">
        <f aca="false">IF(AND($V134&gt;BW$6,$V134&lt;=BX$6),+$U134,0)</f>
        <v>0</v>
      </c>
      <c r="BY134" s="87" t="n">
        <f aca="false">IF(AND($V134&gt;BX$6,$V134&lt;=BY$6),+$U134,0)</f>
        <v>0</v>
      </c>
      <c r="BZ134" s="87" t="n">
        <f aca="false">IF(AND($V134&gt;BY$6,$V134&lt;=BZ$6),+$U134,0)</f>
        <v>0</v>
      </c>
      <c r="CA134" s="87" t="n">
        <f aca="false">IF(AND($V134&gt;BZ$6,$V134&lt;=CA$6),+$U134,0)</f>
        <v>0</v>
      </c>
      <c r="CB134" s="87" t="n">
        <f aca="false">IF(AND($V134&gt;CA$6,$V134&lt;=CB$6),+$U134,0)</f>
        <v>0</v>
      </c>
      <c r="CC134" s="87" t="n">
        <f aca="false">IF(AND($V134&gt;CB$6,$V134&lt;=CC$6),+$U134,0)</f>
        <v>0</v>
      </c>
      <c r="CD134" s="87" t="n">
        <f aca="false">IF(AND($V134&gt;CC$6,$V134&lt;=CD$6),+$U134,0)</f>
        <v>0</v>
      </c>
      <c r="CE134" s="87" t="n">
        <f aca="false">IF(AND($V134&gt;CD$6,$V134&lt;=CE$6),+$U134,0)</f>
        <v>0</v>
      </c>
      <c r="CF134" s="87" t="n">
        <f aca="false">IF(AND($V134&gt;CE$6,$V134&lt;=CF$6),+$U134,0)</f>
        <v>0</v>
      </c>
      <c r="CG134" s="87" t="n">
        <f aca="false">IF(AND($V134&gt;CF$6,$V134&lt;=CG$6),+$U134,0)</f>
        <v>0</v>
      </c>
      <c r="CH134" s="87" t="n">
        <f aca="false">IF(AND($V134&gt;CG$6,$V134&lt;=CH$6),+$U134,0)</f>
        <v>0</v>
      </c>
      <c r="CI134" s="87" t="n">
        <f aca="false">IF(AND($V134&gt;CH$6,$V134&lt;=CI$6),+$U134,0)</f>
        <v>0</v>
      </c>
      <c r="CJ134" s="87" t="n">
        <f aca="false">IF(AND($V134&gt;CI$6,$V134&lt;=CJ$6),+$U134,0)</f>
        <v>0</v>
      </c>
      <c r="CK134" s="87" t="n">
        <f aca="false">IF(AND($V134&gt;CJ$6,$V134&lt;=CK$6),+$U134,0)</f>
        <v>0</v>
      </c>
      <c r="CL134" s="87" t="n">
        <f aca="false">IF(AND($V134&gt;CK$6,$V134&lt;=CL$6),+$U134,0)</f>
        <v>0</v>
      </c>
      <c r="CM134" s="87" t="n">
        <f aca="false">IF(AND($V134&gt;CL$6,$V134&lt;=CM$6),+$U134,0)</f>
        <v>0</v>
      </c>
      <c r="CN134" s="87" t="n">
        <f aca="false">IF(AND($V134&gt;CM$6,$V134&lt;=CN$6),+$U134,0)</f>
        <v>0</v>
      </c>
      <c r="CO134" s="87" t="n">
        <f aca="false">IF(AND($V134&gt;CN$6,$V134&lt;=CO$6),+$U134,0)</f>
        <v>0</v>
      </c>
      <c r="CP134" s="87" t="n">
        <f aca="false">IF(AND($V134&gt;CO$6,$V134&lt;=CP$6),+$U134,0)</f>
        <v>0</v>
      </c>
      <c r="CQ134" s="87" t="n">
        <f aca="false">IF(AND($V134&gt;CP$6,$V134&lt;=CQ$6),+$U134,0)</f>
        <v>0</v>
      </c>
      <c r="CR134" s="87" t="n">
        <f aca="false">IF(AND($V134&gt;CQ$6,$V134&lt;=CR$6),+$U134,0)</f>
        <v>0</v>
      </c>
      <c r="CS134" s="87" t="n">
        <f aca="false">IF(AND($V134&gt;CR$6,$V134&lt;=CS$6),+$U134,0)</f>
        <v>0</v>
      </c>
      <c r="CT134" s="87" t="n">
        <f aca="false">IF(AND($V134&gt;CS$6,$V134&lt;=CT$6),+$U134,0)</f>
        <v>0</v>
      </c>
      <c r="CU134" s="87" t="n">
        <f aca="false">IF(AND($V134&gt;CT$6,$V134&lt;=CU$6),+$U134,0)</f>
        <v>0</v>
      </c>
      <c r="CV134" s="87" t="n">
        <f aca="false">IF(AND($V134&gt;CU$6,$V134&lt;=CV$6),+$U134,0)</f>
        <v>0</v>
      </c>
      <c r="CW134" s="87" t="n">
        <f aca="false">IF(AND($V134&gt;CV$6,$V134&lt;=CW$6),+$U134,0)</f>
        <v>0</v>
      </c>
      <c r="CX134" s="87" t="n">
        <f aca="false">IF(AND($V134&gt;CW$6,$V134&lt;=CX$6),+$U134,0)</f>
        <v>0</v>
      </c>
      <c r="CY134" s="87" t="n">
        <f aca="false">IF(AND($V134&gt;CX$6,$V134&lt;=CY$6),+$U134,0)</f>
        <v>0</v>
      </c>
      <c r="CZ134" s="87" t="n">
        <f aca="false">IF(AND($V134&gt;CY$6,$V134&lt;=CZ$6),+$U134,0)</f>
        <v>0</v>
      </c>
      <c r="DA134" s="87" t="n">
        <f aca="false">IF(AND($V134&gt;CZ$6,$V134&lt;=DA$6),+$U134,0)</f>
        <v>0</v>
      </c>
      <c r="DB134" s="87" t="n">
        <f aca="false">IF(AND($V134&gt;DA$6,$V134&lt;=DB$6),+$U134,0)</f>
        <v>0</v>
      </c>
      <c r="DC134" s="87" t="n">
        <f aca="false">IF(AND($V134&gt;DB$6,$V134&lt;=DC$6),+$U134,0)</f>
        <v>0</v>
      </c>
      <c r="DD134" s="87" t="n">
        <f aca="false">IF(AND($V134&gt;DC$6,$V134&lt;=DD$6),+$U134,0)</f>
        <v>0</v>
      </c>
      <c r="DE134" s="87" t="n">
        <f aca="false">IF(AND($V134&gt;DD$6,$V134&lt;=DE$6),+$U134,0)</f>
        <v>0</v>
      </c>
      <c r="DF134" s="87" t="n">
        <f aca="false">IF(AND($V134&gt;DE$6,$V134&lt;=DF$6),+$U134,0)</f>
        <v>0</v>
      </c>
      <c r="DG134" s="87" t="n">
        <f aca="false">IF(AND($V134&gt;DF$6,$V134&lt;=DG$6),+$U134,0)</f>
        <v>0</v>
      </c>
      <c r="DH134" s="87" t="n">
        <f aca="false">IF(AND($V134&gt;DG$6,$V134&lt;=DH$6),+$U134,0)</f>
        <v>0</v>
      </c>
      <c r="DI134" s="87" t="n">
        <f aca="false">IF(AND($V134&gt;DH$6,$V134&lt;=DI$6),+$U134,0)</f>
        <v>0</v>
      </c>
      <c r="DJ134" s="87" t="n">
        <f aca="false">IF(AND($V134&gt;DI$6,$V134&lt;=DJ$6),+$U134,0)</f>
        <v>0</v>
      </c>
      <c r="DK134" s="87" t="n">
        <f aca="false">IF(AND($V134&gt;DJ$6,$V134&lt;=DK$6),+$U134,0)</f>
        <v>0</v>
      </c>
      <c r="DL134" s="87" t="n">
        <f aca="false">IF(AND($V134&gt;DK$6,$V134&lt;=DL$6),+$U134,0)</f>
        <v>0</v>
      </c>
      <c r="DM134" s="87" t="n">
        <f aca="false">IF(AND($V134&gt;DL$6,$V134&lt;=DM$6),+$U134,0)</f>
        <v>0</v>
      </c>
      <c r="DN134" s="87" t="n">
        <f aca="false">IF(AND($V134&gt;DM$6,$V134&lt;=DN$6),+$U134,0)</f>
        <v>0</v>
      </c>
      <c r="DO134" s="87" t="n">
        <f aca="false">IF(AND($V134&gt;DN$6,$V134&lt;=DO$6),+$U134,0)</f>
        <v>0</v>
      </c>
      <c r="DP134" s="87" t="n">
        <f aca="false">IF(AND($V134&gt;DO$6,$V134&lt;=DP$6),+$U134,0)</f>
        <v>0</v>
      </c>
      <c r="DQ134" s="87" t="n">
        <f aca="false">IF(AND($V134&gt;DP$6,$V134&lt;=DQ$6),+$U134,0)</f>
        <v>0</v>
      </c>
      <c r="DR134" s="87" t="n">
        <f aca="false">IF(AND($V134&gt;DQ$6,$V134&lt;=DR$6),+$U134,0)</f>
        <v>0</v>
      </c>
      <c r="DS134" s="87" t="n">
        <f aca="false">IF(AND($V134&gt;DR$6,$V134&lt;=DS$6),+$U134,0)</f>
        <v>0</v>
      </c>
      <c r="DT134" s="87" t="n">
        <f aca="false">IF(AND($V134&gt;DS$6,$V134&lt;=DT$6),+$U134,0)</f>
        <v>0</v>
      </c>
      <c r="DU134" s="87" t="n">
        <f aca="false">IF(AND($V134&gt;DT$6,$V134&lt;=DU$6),+$U134,0)</f>
        <v>0</v>
      </c>
      <c r="DV134" s="87" t="n">
        <f aca="false">IF(AND($V134&gt;DU$6,$V134&lt;=DV$6),+$U134,0)</f>
        <v>0</v>
      </c>
      <c r="DW134" s="87" t="n">
        <f aca="false">IF(AND($V134&gt;DV$6,$V134&lt;=DW$6),+$U134,0)</f>
        <v>0</v>
      </c>
      <c r="DX134" s="87" t="n">
        <f aca="false">IF(AND($V134&gt;DW$6,$V134&lt;=DX$6),+$U134,0)</f>
        <v>0</v>
      </c>
      <c r="DY134" s="87" t="n">
        <f aca="false">IF(AND($V134&gt;DX$6,$V134&lt;=DY$6),+$U134,0)</f>
        <v>0</v>
      </c>
      <c r="DZ134" s="87" t="n">
        <f aca="false">IF(AND($V134&gt;DY$6,$V134&lt;=DZ$6),+$U134,0)</f>
        <v>0</v>
      </c>
      <c r="EA134" s="87" t="n">
        <f aca="false">IF(AND($V134&gt;DZ$6,$V134&lt;=EA$6),+$U134,0)</f>
        <v>0</v>
      </c>
      <c r="EB134" s="87" t="n">
        <f aca="false">IF(AND($V134&gt;EA$6,$V134&lt;=EB$6),+$U134,0)</f>
        <v>0</v>
      </c>
      <c r="EC134" s="87" t="n">
        <f aca="false">IF(AND($V134&gt;EB$6,$V134&lt;=EC$6),+$U134,0)</f>
        <v>0</v>
      </c>
      <c r="ED134" s="87" t="n">
        <f aca="false">IF(AND($V134&gt;EC$6,$V134&lt;=ED$6),+$U134,0)</f>
        <v>0</v>
      </c>
      <c r="EE134" s="87" t="n">
        <f aca="false">IF(AND($V134&gt;ED$6,$V134&lt;=EE$6),+$U134,0)</f>
        <v>0</v>
      </c>
      <c r="EF134" s="87" t="n">
        <f aca="false">IF(AND($V134&gt;EE$6,$V134&lt;=EF$6),+$U134,0)</f>
        <v>0</v>
      </c>
      <c r="EG134" s="87" t="n">
        <f aca="false">IF(AND($V134&gt;EF$6,$V134&lt;=EG$6),+$U134,0)</f>
        <v>0</v>
      </c>
      <c r="EH134" s="87" t="n">
        <f aca="false">IF(AND($V134&gt;EG$6,$V134&lt;=EH$6),+$U134,0)</f>
        <v>0</v>
      </c>
      <c r="EI134" s="87" t="n">
        <f aca="false">IF(AND($V134&gt;EH$6,$V134&lt;=EI$6),+$U134,0)</f>
        <v>0</v>
      </c>
      <c r="EJ134" s="87" t="n">
        <f aca="false">IF(AND($V134&gt;EI$6,$V134&lt;=EJ$6),+$U134,0)</f>
        <v>0</v>
      </c>
      <c r="EK134" s="87" t="n">
        <f aca="false">IF(AND($V134&gt;EJ$6,$V134&lt;=EK$6),+$U134,0)</f>
        <v>0</v>
      </c>
      <c r="EL134" s="87" t="n">
        <f aca="false">IF(AND($V134&gt;EK$6,$V134&lt;=EL$6),+$U134,0)</f>
        <v>0</v>
      </c>
      <c r="EM134" s="87" t="n">
        <f aca="false">IF(AND($V134&gt;EL$6,$V134&lt;=EN$6),+$U134,0)</f>
        <v>0</v>
      </c>
      <c r="EO134" s="65" t="n">
        <f aca="false">SUM($AI134:$EN134)</f>
        <v>18</v>
      </c>
      <c r="EP134" s="65" t="n">
        <f aca="false">+EO134-U134</f>
        <v>0</v>
      </c>
    </row>
    <row r="135" customFormat="false" ht="12.75" hidden="false" customHeight="false" outlineLevel="0" collapsed="false">
      <c r="A135" s="205" t="n">
        <v>5</v>
      </c>
      <c r="B135" s="97" t="s">
        <v>260</v>
      </c>
      <c r="C135" s="97" t="s">
        <v>256</v>
      </c>
      <c r="D135" s="186" t="s">
        <v>295</v>
      </c>
      <c r="E135" s="37" t="s">
        <v>548</v>
      </c>
      <c r="F135" s="99" t="n">
        <v>37134</v>
      </c>
      <c r="G135" s="37"/>
      <c r="H135" s="37"/>
      <c r="I135" s="100" t="s">
        <v>145</v>
      </c>
      <c r="J135" s="37" t="s">
        <v>440</v>
      </c>
      <c r="M135" s="39" t="s">
        <v>495</v>
      </c>
      <c r="O135" s="35"/>
      <c r="P135" s="127"/>
      <c r="Q135" s="127"/>
      <c r="R135" s="127"/>
      <c r="S135" s="206" t="n">
        <v>235</v>
      </c>
      <c r="T135" s="127" t="s">
        <v>288</v>
      </c>
      <c r="U135" s="55" t="n">
        <f aca="false">IF($T135="USD",+$S135,VLOOKUP($T135,$T$1:$U$5,2)*$S135)</f>
        <v>235</v>
      </c>
      <c r="V135" s="108" t="n">
        <v>40087</v>
      </c>
      <c r="Z135" s="64" t="n">
        <v>36434</v>
      </c>
      <c r="AA135" s="224" t="e">
        <f aca="false">SUM(#REF!)</f>
        <v>#REF!</v>
      </c>
      <c r="AB135" s="282"/>
      <c r="AC135" s="282" t="n">
        <f aca="false">+AE135/10/235</f>
        <v>0.00267914893617021</v>
      </c>
      <c r="AD135" s="211" t="e">
        <f aca="false">+AC135+AB135*#REF!+AA135*#REF!</f>
        <v>#REF!</v>
      </c>
      <c r="AE135" s="283" t="n">
        <v>6.296</v>
      </c>
      <c r="AI135" s="87" t="n">
        <f aca="false">IF($V135&gt;AH$6,IF($V135&lt;=AI$6,$U135,0),0)</f>
        <v>0</v>
      </c>
      <c r="AJ135" s="87" t="n">
        <f aca="false">IF(AND($V135&gt;AI$6,$V135&lt;=AJ$6),+$U135,0)</f>
        <v>0</v>
      </c>
      <c r="AK135" s="87" t="n">
        <f aca="false">IF(AND($V135&gt;AJ$6,$V135&lt;=AK$6),+$U135,0)</f>
        <v>0</v>
      </c>
      <c r="AL135" s="87" t="n">
        <f aca="false">IF(AND($V135&gt;AK$6,$V135&lt;=AL$6),+$U135,0)</f>
        <v>0</v>
      </c>
      <c r="AM135" s="87" t="n">
        <f aca="false">IF(AND($V135&gt;AL$6,$V135&lt;=AM$6),+$U135,0)</f>
        <v>0</v>
      </c>
      <c r="AN135" s="87" t="n">
        <f aca="false">IF(AND($V135&gt;AM$6,$V135&lt;=AN$6),+$U135,0)</f>
        <v>0</v>
      </c>
      <c r="AO135" s="87" t="n">
        <f aca="false">IF(AND($V135&gt;AN$6,$V135&lt;=AO$6),+$U135,0)</f>
        <v>0</v>
      </c>
      <c r="AP135" s="87" t="n">
        <f aca="false">IF(AND($V135&gt;AO$6,$V135&lt;=AP$6),+$U135,0)</f>
        <v>0</v>
      </c>
      <c r="AQ135" s="87" t="n">
        <f aca="false">IF(AND($V135&gt;AP$6,$V135&lt;=AQ$6),+$U135,0)</f>
        <v>0</v>
      </c>
      <c r="AR135" s="87" t="n">
        <f aca="false">IF(AND($V135&gt;AQ$6,$V135&lt;=AR$6),+$U135,0)</f>
        <v>0</v>
      </c>
      <c r="AS135" s="87" t="n">
        <f aca="false">IF(AND($V135&gt;AR$6,$V135&lt;=AS$6),+$U135,0)</f>
        <v>0</v>
      </c>
      <c r="AT135" s="87" t="n">
        <f aca="false">IF(AND($V135&gt;AS$6,$V135&lt;=AT$6),+$U135,0)</f>
        <v>0</v>
      </c>
      <c r="AU135" s="87" t="n">
        <f aca="false">IF(AND($V135&gt;AT$6,$V135&lt;=AU$6),+$U135,0)</f>
        <v>0</v>
      </c>
      <c r="AV135" s="87" t="n">
        <f aca="false">IF(AND($V135&gt;AU$6,$V135&lt;=AV$6),+$U135,0)</f>
        <v>0</v>
      </c>
      <c r="AW135" s="87" t="n">
        <f aca="false">IF(AND($V135&gt;AV$6,$V135&lt;=AW$6),+$U135,0)</f>
        <v>0</v>
      </c>
      <c r="AX135" s="87" t="n">
        <f aca="false">IF(AND($V135&gt;AW$6,$V135&lt;=AX$6),+$U135,0)</f>
        <v>0</v>
      </c>
      <c r="AY135" s="87" t="n">
        <f aca="false">IF(AND($V135&gt;AX$6,$V135&lt;=AY$6),+$U135,0)</f>
        <v>0</v>
      </c>
      <c r="AZ135" s="87" t="n">
        <f aca="false">IF(AND($V135&gt;AY$6,$V135&lt;=AZ$6),+$U135,0)</f>
        <v>0</v>
      </c>
      <c r="BA135" s="87" t="n">
        <f aca="false">IF(AND($V135&gt;AZ$6,$V135&lt;=BA$6),+$U135,0)</f>
        <v>0</v>
      </c>
      <c r="BB135" s="87" t="n">
        <f aca="false">IF(AND($V135&gt;BA$6,$V135&lt;=BB$6),+$U135,0)</f>
        <v>0</v>
      </c>
      <c r="BC135" s="87" t="n">
        <f aca="false">IF(AND($V135&gt;BB$6,$V135&lt;=BC$6),+$U135,0)</f>
        <v>0</v>
      </c>
      <c r="BD135" s="87" t="n">
        <f aca="false">IF(AND($V135&gt;BC$6,$V135&lt;=BD$6),+$U135,0)</f>
        <v>0</v>
      </c>
      <c r="BE135" s="87" t="n">
        <f aca="false">IF(AND($V135&gt;BD$6,$V135&lt;=BE$6),+$U135,0)</f>
        <v>0</v>
      </c>
      <c r="BF135" s="87" t="n">
        <f aca="false">IF(AND($V135&gt;BE$6,$V135&lt;=BF$6),+$U135,0)</f>
        <v>0</v>
      </c>
      <c r="BG135" s="87" t="n">
        <f aca="false">IF(AND($V135&gt;BF$6,$V135&lt;=BG$6),+$U135,0)</f>
        <v>0</v>
      </c>
      <c r="BH135" s="87" t="n">
        <f aca="false">IF(AND($V135&gt;BG$6,$V135&lt;=BH$6),+$U135,0)</f>
        <v>0</v>
      </c>
      <c r="BI135" s="87" t="n">
        <f aca="false">IF(AND($V135&gt;BH$6,$V135&lt;=BI$6),+$U135,0)</f>
        <v>0</v>
      </c>
      <c r="BJ135" s="87" t="n">
        <f aca="false">IF(AND($V135&gt;BI$6,$V135&lt;=BJ$6),+$U135,0)</f>
        <v>0</v>
      </c>
      <c r="BK135" s="87" t="n">
        <f aca="false">IF(AND($V135&gt;BJ$6,$V135&lt;=BK$6),+$U135,0)</f>
        <v>0</v>
      </c>
      <c r="BL135" s="87" t="n">
        <f aca="false">IF(AND($V135&gt;BK$6,$V135&lt;=BL$6),+$U135,0)</f>
        <v>0</v>
      </c>
      <c r="BM135" s="87" t="n">
        <f aca="false">IF(AND($V135&gt;BL$6,$V135&lt;=BM$6),+$U135,0)</f>
        <v>0</v>
      </c>
      <c r="BN135" s="87" t="n">
        <f aca="false">IF(AND($V135&gt;BM$6,$V135&lt;=BN$6),+$U135,0)</f>
        <v>0</v>
      </c>
      <c r="BO135" s="87" t="n">
        <f aca="false">IF(AND($V135&gt;BN$6,$V135&lt;=BO$6),+$U135,0)</f>
        <v>235</v>
      </c>
      <c r="BP135" s="87" t="n">
        <f aca="false">IF(AND($V135&gt;BO$6,$V135&lt;=BP$6),+$U135,0)</f>
        <v>0</v>
      </c>
      <c r="BQ135" s="87" t="n">
        <f aca="false">IF(AND($V135&gt;BP$6,$V135&lt;=BQ$6),+$U135,0)</f>
        <v>0</v>
      </c>
      <c r="BR135" s="87" t="n">
        <f aca="false">IF(AND($V135&gt;BQ$6,$V135&lt;=BR$6),+$U135,0)</f>
        <v>0</v>
      </c>
      <c r="BS135" s="87" t="n">
        <f aca="false">IF(AND($V135&gt;BR$6,$V135&lt;=BS$6),+$U135,0)</f>
        <v>0</v>
      </c>
      <c r="BT135" s="87" t="n">
        <f aca="false">IF(AND($V135&gt;BS$6,$V135&lt;=BT$6),+$U135,0)</f>
        <v>0</v>
      </c>
      <c r="BU135" s="87" t="n">
        <f aca="false">IF(AND($V135&gt;BT$6,$V135&lt;=BU$6),+$U135,0)</f>
        <v>0</v>
      </c>
      <c r="BV135" s="87" t="n">
        <f aca="false">IF(AND($V135&gt;BU$6,$V135&lt;=BV$6),+$U135,0)</f>
        <v>0</v>
      </c>
      <c r="BW135" s="87" t="n">
        <f aca="false">IF(AND($V135&gt;BV$6,$V135&lt;=BW$6),+$U135,0)</f>
        <v>0</v>
      </c>
      <c r="BX135" s="87" t="n">
        <f aca="false">IF(AND($V135&gt;BW$6,$V135&lt;=BX$6),+$U135,0)</f>
        <v>0</v>
      </c>
      <c r="BY135" s="87" t="n">
        <f aca="false">IF(AND($V135&gt;BX$6,$V135&lt;=BY$6),+$U135,0)</f>
        <v>0</v>
      </c>
      <c r="BZ135" s="87" t="n">
        <f aca="false">IF(AND($V135&gt;BY$6,$V135&lt;=BZ$6),+$U135,0)</f>
        <v>0</v>
      </c>
      <c r="CA135" s="87" t="n">
        <f aca="false">IF(AND($V135&gt;BZ$6,$V135&lt;=CA$6),+$U135,0)</f>
        <v>0</v>
      </c>
      <c r="CB135" s="87" t="n">
        <f aca="false">IF(AND($V135&gt;CA$6,$V135&lt;=CB$6),+$U135,0)</f>
        <v>0</v>
      </c>
      <c r="CC135" s="87" t="n">
        <f aca="false">IF(AND($V135&gt;CB$6,$V135&lt;=CC$6),+$U135,0)</f>
        <v>0</v>
      </c>
      <c r="CD135" s="87" t="n">
        <f aca="false">IF(AND($V135&gt;CC$6,$V135&lt;=CD$6),+$U135,0)</f>
        <v>0</v>
      </c>
      <c r="CE135" s="87" t="n">
        <f aca="false">IF(AND($V135&gt;CD$6,$V135&lt;=CE$6),+$U135,0)</f>
        <v>0</v>
      </c>
      <c r="CF135" s="87" t="n">
        <f aca="false">IF(AND($V135&gt;CE$6,$V135&lt;=CF$6),+$U135,0)</f>
        <v>0</v>
      </c>
      <c r="CG135" s="87" t="n">
        <f aca="false">IF(AND($V135&gt;CF$6,$V135&lt;=CG$6),+$U135,0)</f>
        <v>0</v>
      </c>
      <c r="CH135" s="87" t="n">
        <f aca="false">IF(AND($V135&gt;CG$6,$V135&lt;=CH$6),+$U135,0)</f>
        <v>0</v>
      </c>
      <c r="CI135" s="87" t="n">
        <f aca="false">IF(AND($V135&gt;CH$6,$V135&lt;=CI$6),+$U135,0)</f>
        <v>0</v>
      </c>
      <c r="CJ135" s="87" t="n">
        <f aca="false">IF(AND($V135&gt;CI$6,$V135&lt;=CJ$6),+$U135,0)</f>
        <v>0</v>
      </c>
      <c r="CK135" s="87" t="n">
        <f aca="false">IF(AND($V135&gt;CJ$6,$V135&lt;=CK$6),+$U135,0)</f>
        <v>0</v>
      </c>
      <c r="CL135" s="87" t="n">
        <f aca="false">IF(AND($V135&gt;CK$6,$V135&lt;=CL$6),+$U135,0)</f>
        <v>0</v>
      </c>
      <c r="CM135" s="87" t="n">
        <f aca="false">IF(AND($V135&gt;CL$6,$V135&lt;=CM$6),+$U135,0)</f>
        <v>0</v>
      </c>
      <c r="CN135" s="87" t="n">
        <f aca="false">IF(AND($V135&gt;CM$6,$V135&lt;=CN$6),+$U135,0)</f>
        <v>0</v>
      </c>
      <c r="CO135" s="87" t="n">
        <f aca="false">IF(AND($V135&gt;CN$6,$V135&lt;=CO$6),+$U135,0)</f>
        <v>0</v>
      </c>
      <c r="CP135" s="87" t="n">
        <f aca="false">IF(AND($V135&gt;CO$6,$V135&lt;=CP$6),+$U135,0)</f>
        <v>0</v>
      </c>
      <c r="CQ135" s="87" t="n">
        <f aca="false">IF(AND($V135&gt;CP$6,$V135&lt;=CQ$6),+$U135,0)</f>
        <v>0</v>
      </c>
      <c r="CR135" s="87" t="n">
        <f aca="false">IF(AND($V135&gt;CQ$6,$V135&lt;=CR$6),+$U135,0)</f>
        <v>0</v>
      </c>
      <c r="CS135" s="87" t="n">
        <f aca="false">IF(AND($V135&gt;CR$6,$V135&lt;=CS$6),+$U135,0)</f>
        <v>0</v>
      </c>
      <c r="CT135" s="87" t="n">
        <f aca="false">IF(AND($V135&gt;CS$6,$V135&lt;=CT$6),+$U135,0)</f>
        <v>0</v>
      </c>
      <c r="CU135" s="87" t="n">
        <f aca="false">IF(AND($V135&gt;CT$6,$V135&lt;=CU$6),+$U135,0)</f>
        <v>0</v>
      </c>
      <c r="CV135" s="87" t="n">
        <f aca="false">IF(AND($V135&gt;CU$6,$V135&lt;=CV$6),+$U135,0)</f>
        <v>0</v>
      </c>
      <c r="CW135" s="87" t="n">
        <f aca="false">IF(AND($V135&gt;CV$6,$V135&lt;=CW$6),+$U135,0)</f>
        <v>0</v>
      </c>
      <c r="CX135" s="87" t="n">
        <f aca="false">IF(AND($V135&gt;CW$6,$V135&lt;=CX$6),+$U135,0)</f>
        <v>0</v>
      </c>
      <c r="CY135" s="87" t="n">
        <f aca="false">IF(AND($V135&gt;CX$6,$V135&lt;=CY$6),+$U135,0)</f>
        <v>0</v>
      </c>
      <c r="CZ135" s="87" t="n">
        <f aca="false">IF(AND($V135&gt;CY$6,$V135&lt;=CZ$6),+$U135,0)</f>
        <v>0</v>
      </c>
      <c r="DA135" s="87" t="n">
        <f aca="false">IF(AND($V135&gt;CZ$6,$V135&lt;=DA$6),+$U135,0)</f>
        <v>0</v>
      </c>
      <c r="DB135" s="87" t="n">
        <f aca="false">IF(AND($V135&gt;DA$6,$V135&lt;=DB$6),+$U135,0)</f>
        <v>0</v>
      </c>
      <c r="DC135" s="87" t="n">
        <f aca="false">IF(AND($V135&gt;DB$6,$V135&lt;=DC$6),+$U135,0)</f>
        <v>0</v>
      </c>
      <c r="DD135" s="87" t="n">
        <f aca="false">IF(AND($V135&gt;DC$6,$V135&lt;=DD$6),+$U135,0)</f>
        <v>0</v>
      </c>
      <c r="DE135" s="87" t="n">
        <f aca="false">IF(AND($V135&gt;DD$6,$V135&lt;=DE$6),+$U135,0)</f>
        <v>0</v>
      </c>
      <c r="DF135" s="87" t="n">
        <f aca="false">IF(AND($V135&gt;DE$6,$V135&lt;=DF$6),+$U135,0)</f>
        <v>0</v>
      </c>
      <c r="DG135" s="87" t="n">
        <f aca="false">IF(AND($V135&gt;DF$6,$V135&lt;=DG$6),+$U135,0)</f>
        <v>0</v>
      </c>
      <c r="DH135" s="87" t="n">
        <f aca="false">IF(AND($V135&gt;DG$6,$V135&lt;=DH$6),+$U135,0)</f>
        <v>0</v>
      </c>
      <c r="DI135" s="87" t="n">
        <f aca="false">IF(AND($V135&gt;DH$6,$V135&lt;=DI$6),+$U135,0)</f>
        <v>0</v>
      </c>
      <c r="DJ135" s="87" t="n">
        <f aca="false">IF(AND($V135&gt;DI$6,$V135&lt;=DJ$6),+$U135,0)</f>
        <v>0</v>
      </c>
      <c r="DK135" s="87" t="n">
        <f aca="false">IF(AND($V135&gt;DJ$6,$V135&lt;=DK$6),+$U135,0)</f>
        <v>0</v>
      </c>
      <c r="DL135" s="87" t="n">
        <f aca="false">IF(AND($V135&gt;DK$6,$V135&lt;=DL$6),+$U135,0)</f>
        <v>0</v>
      </c>
      <c r="DM135" s="87" t="n">
        <f aca="false">IF(AND($V135&gt;DL$6,$V135&lt;=DM$6),+$U135,0)</f>
        <v>0</v>
      </c>
      <c r="DN135" s="87" t="n">
        <f aca="false">IF(AND($V135&gt;DM$6,$V135&lt;=DN$6),+$U135,0)</f>
        <v>0</v>
      </c>
      <c r="DO135" s="87" t="n">
        <f aca="false">IF(AND($V135&gt;DN$6,$V135&lt;=DO$6),+$U135,0)</f>
        <v>0</v>
      </c>
      <c r="DP135" s="87" t="n">
        <f aca="false">IF(AND($V135&gt;DO$6,$V135&lt;=DP$6),+$U135,0)</f>
        <v>0</v>
      </c>
      <c r="DQ135" s="87" t="n">
        <f aca="false">IF(AND($V135&gt;DP$6,$V135&lt;=DQ$6),+$U135,0)</f>
        <v>0</v>
      </c>
      <c r="DR135" s="87" t="n">
        <f aca="false">IF(AND($V135&gt;DQ$6,$V135&lt;=DR$6),+$U135,0)</f>
        <v>0</v>
      </c>
      <c r="DS135" s="87" t="n">
        <f aca="false">IF(AND($V135&gt;DR$6,$V135&lt;=DS$6),+$U135,0)</f>
        <v>0</v>
      </c>
      <c r="DT135" s="87" t="n">
        <f aca="false">IF(AND($V135&gt;DS$6,$V135&lt;=DT$6),+$U135,0)</f>
        <v>0</v>
      </c>
      <c r="DU135" s="87" t="n">
        <f aca="false">IF(AND($V135&gt;DT$6,$V135&lt;=DU$6),+$U135,0)</f>
        <v>0</v>
      </c>
      <c r="DV135" s="87" t="n">
        <f aca="false">IF(AND($V135&gt;DU$6,$V135&lt;=DV$6),+$U135,0)</f>
        <v>0</v>
      </c>
      <c r="DW135" s="87" t="n">
        <f aca="false">IF(AND($V135&gt;DV$6,$V135&lt;=DW$6),+$U135,0)</f>
        <v>0</v>
      </c>
      <c r="DX135" s="87" t="n">
        <f aca="false">IF(AND($V135&gt;DW$6,$V135&lt;=DX$6),+$U135,0)</f>
        <v>0</v>
      </c>
      <c r="DY135" s="87" t="n">
        <f aca="false">IF(AND($V135&gt;DX$6,$V135&lt;=DY$6),+$U135,0)</f>
        <v>0</v>
      </c>
      <c r="DZ135" s="87" t="n">
        <f aca="false">IF(AND($V135&gt;DY$6,$V135&lt;=DZ$6),+$U135,0)</f>
        <v>0</v>
      </c>
      <c r="EA135" s="87" t="n">
        <f aca="false">IF(AND($V135&gt;DZ$6,$V135&lt;=EA$6),+$U135,0)</f>
        <v>0</v>
      </c>
      <c r="EB135" s="87" t="n">
        <f aca="false">IF(AND($V135&gt;EA$6,$V135&lt;=EB$6),+$U135,0)</f>
        <v>0</v>
      </c>
      <c r="EC135" s="87" t="n">
        <f aca="false">IF(AND($V135&gt;EB$6,$V135&lt;=EC$6),+$U135,0)</f>
        <v>0</v>
      </c>
      <c r="ED135" s="87" t="n">
        <f aca="false">IF(AND($V135&gt;EC$6,$V135&lt;=ED$6),+$U135,0)</f>
        <v>0</v>
      </c>
      <c r="EE135" s="87" t="n">
        <f aca="false">IF(AND($V135&gt;ED$6,$V135&lt;=EE$6),+$U135,0)</f>
        <v>0</v>
      </c>
      <c r="EF135" s="87" t="n">
        <f aca="false">IF(AND($V135&gt;EE$6,$V135&lt;=EF$6),+$U135,0)</f>
        <v>0</v>
      </c>
      <c r="EG135" s="87" t="n">
        <f aca="false">IF(AND($V135&gt;EF$6,$V135&lt;=EG$6),+$U135,0)</f>
        <v>0</v>
      </c>
      <c r="EH135" s="87" t="n">
        <f aca="false">IF(AND($V135&gt;EG$6,$V135&lt;=EH$6),+$U135,0)</f>
        <v>0</v>
      </c>
      <c r="EI135" s="87" t="n">
        <f aca="false">IF(AND($V135&gt;EH$6,$V135&lt;=EI$6),+$U135,0)</f>
        <v>0</v>
      </c>
      <c r="EJ135" s="87" t="n">
        <f aca="false">IF(AND($V135&gt;EI$6,$V135&lt;=EJ$6),+$U135,0)</f>
        <v>0</v>
      </c>
      <c r="EK135" s="87" t="n">
        <f aca="false">IF(AND($V135&gt;EJ$6,$V135&lt;=EK$6),+$U135,0)</f>
        <v>0</v>
      </c>
      <c r="EL135" s="87" t="n">
        <f aca="false">IF(AND($V135&gt;EK$6,$V135&lt;=EL$6),+$U135,0)</f>
        <v>0</v>
      </c>
      <c r="EM135" s="87" t="n">
        <f aca="false">IF(AND($V135&gt;EL$6,$V135&lt;=EN$6),+$U135,0)</f>
        <v>0</v>
      </c>
      <c r="EO135" s="65" t="n">
        <f aca="false">SUM($AI135:$EN135)</f>
        <v>235</v>
      </c>
      <c r="EP135" s="65" t="n">
        <f aca="false">+EO135-U135</f>
        <v>0</v>
      </c>
    </row>
    <row r="136" customFormat="false" ht="12.75" hidden="false" customHeight="false" outlineLevel="0" collapsed="false">
      <c r="A136" s="205" t="n">
        <v>5</v>
      </c>
      <c r="B136" s="97" t="s">
        <v>260</v>
      </c>
      <c r="C136" s="97" t="s">
        <v>257</v>
      </c>
      <c r="D136" s="186" t="s">
        <v>295</v>
      </c>
      <c r="E136" s="37" t="s">
        <v>556</v>
      </c>
      <c r="F136" s="99" t="n">
        <v>37134</v>
      </c>
      <c r="G136" s="37"/>
      <c r="H136" s="37"/>
      <c r="I136" s="100" t="s">
        <v>145</v>
      </c>
      <c r="J136" s="37" t="s">
        <v>595</v>
      </c>
      <c r="M136" s="39" t="s">
        <v>495</v>
      </c>
      <c r="O136" s="35"/>
      <c r="P136" s="127"/>
      <c r="Q136" s="127"/>
      <c r="R136" s="127"/>
      <c r="S136" s="206" t="n">
        <v>325</v>
      </c>
      <c r="T136" s="127" t="s">
        <v>288</v>
      </c>
      <c r="U136" s="55" t="n">
        <f aca="false">IF($T136="USD",+$S136,VLOOKUP($T136,$T$1:$U$5,2)*$S136)</f>
        <v>325</v>
      </c>
      <c r="V136" s="102" t="n">
        <v>40513</v>
      </c>
      <c r="Z136" s="164" t="n">
        <v>36861</v>
      </c>
      <c r="AA136" s="219" t="e">
        <f aca="false">SUM(#REF!)</f>
        <v>#REF!</v>
      </c>
      <c r="AB136" s="174"/>
      <c r="AC136" s="209" t="n">
        <f aca="false">0.0065/10</f>
        <v>0.00065</v>
      </c>
      <c r="AD136" s="211" t="e">
        <f aca="false">+AC136+AB136*#REF!+AA136*#REF!</f>
        <v>#REF!</v>
      </c>
      <c r="AE136" s="211"/>
      <c r="AI136" s="87" t="n">
        <f aca="false">IF($V136&gt;AH$6,IF($V136&lt;=AI$6,$U136,0),0)</f>
        <v>0</v>
      </c>
      <c r="AJ136" s="87" t="n">
        <f aca="false">IF(AND($V136&gt;AI$6,$V136&lt;=AJ$6),+$U136,0)</f>
        <v>0</v>
      </c>
      <c r="AK136" s="87" t="n">
        <f aca="false">IF(AND($V136&gt;AJ$6,$V136&lt;=AK$6),+$U136,0)</f>
        <v>0</v>
      </c>
      <c r="AL136" s="87" t="n">
        <f aca="false">IF(AND($V136&gt;AK$6,$V136&lt;=AL$6),+$U136,0)</f>
        <v>0</v>
      </c>
      <c r="AM136" s="87" t="n">
        <f aca="false">IF(AND($V136&gt;AL$6,$V136&lt;=AM$6),+$U136,0)</f>
        <v>0</v>
      </c>
      <c r="AN136" s="87" t="n">
        <f aca="false">IF(AND($V136&gt;AM$6,$V136&lt;=AN$6),+$U136,0)</f>
        <v>0</v>
      </c>
      <c r="AO136" s="87" t="n">
        <f aca="false">IF(AND($V136&gt;AN$6,$V136&lt;=AO$6),+$U136,0)</f>
        <v>0</v>
      </c>
      <c r="AP136" s="87" t="n">
        <f aca="false">IF(AND($V136&gt;AO$6,$V136&lt;=AP$6),+$U136,0)</f>
        <v>0</v>
      </c>
      <c r="AQ136" s="87" t="n">
        <f aca="false">IF(AND($V136&gt;AP$6,$V136&lt;=AQ$6),+$U136,0)</f>
        <v>0</v>
      </c>
      <c r="AR136" s="87" t="n">
        <f aca="false">IF(AND($V136&gt;AQ$6,$V136&lt;=AR$6),+$U136,0)</f>
        <v>0</v>
      </c>
      <c r="AS136" s="87" t="n">
        <f aca="false">IF(AND($V136&gt;AR$6,$V136&lt;=AS$6),+$U136,0)</f>
        <v>0</v>
      </c>
      <c r="AT136" s="87" t="n">
        <f aca="false">IF(AND($V136&gt;AS$6,$V136&lt;=AT$6),+$U136,0)</f>
        <v>0</v>
      </c>
      <c r="AU136" s="87" t="n">
        <f aca="false">IF(AND($V136&gt;AT$6,$V136&lt;=AU$6),+$U136,0)</f>
        <v>0</v>
      </c>
      <c r="AV136" s="87" t="n">
        <f aca="false">IF(AND($V136&gt;AU$6,$V136&lt;=AV$6),+$U136,0)</f>
        <v>0</v>
      </c>
      <c r="AW136" s="87" t="n">
        <f aca="false">IF(AND($V136&gt;AV$6,$V136&lt;=AW$6),+$U136,0)</f>
        <v>0</v>
      </c>
      <c r="AX136" s="87" t="n">
        <f aca="false">IF(AND($V136&gt;AW$6,$V136&lt;=AX$6),+$U136,0)</f>
        <v>0</v>
      </c>
      <c r="AY136" s="87" t="n">
        <f aca="false">IF(AND($V136&gt;AX$6,$V136&lt;=AY$6),+$U136,0)</f>
        <v>0</v>
      </c>
      <c r="AZ136" s="87" t="n">
        <f aca="false">IF(AND($V136&gt;AY$6,$V136&lt;=AZ$6),+$U136,0)</f>
        <v>0</v>
      </c>
      <c r="BA136" s="87" t="n">
        <f aca="false">IF(AND($V136&gt;AZ$6,$V136&lt;=BA$6),+$U136,0)</f>
        <v>0</v>
      </c>
      <c r="BB136" s="87" t="n">
        <f aca="false">IF(AND($V136&gt;BA$6,$V136&lt;=BB$6),+$U136,0)</f>
        <v>0</v>
      </c>
      <c r="BC136" s="87" t="n">
        <f aca="false">IF(AND($V136&gt;BB$6,$V136&lt;=BC$6),+$U136,0)</f>
        <v>0</v>
      </c>
      <c r="BD136" s="87" t="n">
        <f aca="false">IF(AND($V136&gt;BC$6,$V136&lt;=BD$6),+$U136,0)</f>
        <v>0</v>
      </c>
      <c r="BE136" s="87" t="n">
        <f aca="false">IF(AND($V136&gt;BD$6,$V136&lt;=BE$6),+$U136,0)</f>
        <v>0</v>
      </c>
      <c r="BF136" s="87" t="n">
        <f aca="false">IF(AND($V136&gt;BE$6,$V136&lt;=BF$6),+$U136,0)</f>
        <v>0</v>
      </c>
      <c r="BG136" s="87" t="n">
        <f aca="false">IF(AND($V136&gt;BF$6,$V136&lt;=BG$6),+$U136,0)</f>
        <v>0</v>
      </c>
      <c r="BH136" s="87" t="n">
        <f aca="false">IF(AND($V136&gt;BG$6,$V136&lt;=BH$6),+$U136,0)</f>
        <v>0</v>
      </c>
      <c r="BI136" s="87" t="n">
        <f aca="false">IF(AND($V136&gt;BH$6,$V136&lt;=BI$6),+$U136,0)</f>
        <v>0</v>
      </c>
      <c r="BJ136" s="87" t="n">
        <f aca="false">IF(AND($V136&gt;BI$6,$V136&lt;=BJ$6),+$U136,0)</f>
        <v>0</v>
      </c>
      <c r="BK136" s="87" t="n">
        <f aca="false">IF(AND($V136&gt;BJ$6,$V136&lt;=BK$6),+$U136,0)</f>
        <v>0</v>
      </c>
      <c r="BL136" s="87" t="n">
        <f aca="false">IF(AND($V136&gt;BK$6,$V136&lt;=BL$6),+$U136,0)</f>
        <v>0</v>
      </c>
      <c r="BM136" s="87" t="n">
        <f aca="false">IF(AND($V136&gt;BL$6,$V136&lt;=BM$6),+$U136,0)</f>
        <v>0</v>
      </c>
      <c r="BN136" s="87" t="n">
        <f aca="false">IF(AND($V136&gt;BM$6,$V136&lt;=BN$6),+$U136,0)</f>
        <v>0</v>
      </c>
      <c r="BO136" s="87" t="n">
        <f aca="false">IF(AND($V136&gt;BN$6,$V136&lt;=BO$6),+$U136,0)</f>
        <v>0</v>
      </c>
      <c r="BP136" s="87" t="n">
        <f aca="false">IF(AND($V136&gt;BO$6,$V136&lt;=BP$6),+$U136,0)</f>
        <v>0</v>
      </c>
      <c r="BQ136" s="87" t="n">
        <f aca="false">IF(AND($V136&gt;BP$6,$V136&lt;=BQ$6),+$U136,0)</f>
        <v>0</v>
      </c>
      <c r="BR136" s="87" t="n">
        <f aca="false">IF(AND($V136&gt;BQ$6,$V136&lt;=BR$6),+$U136,0)</f>
        <v>0</v>
      </c>
      <c r="BS136" s="87" t="n">
        <f aca="false">IF(AND($V136&gt;BR$6,$V136&lt;=BS$6),+$U136,0)</f>
        <v>325</v>
      </c>
      <c r="BT136" s="87" t="n">
        <f aca="false">IF(AND($V136&gt;BS$6,$V136&lt;=BT$6),+$U136,0)</f>
        <v>0</v>
      </c>
      <c r="BU136" s="87" t="n">
        <f aca="false">IF(AND($V136&gt;BT$6,$V136&lt;=BU$6),+$U136,0)</f>
        <v>0</v>
      </c>
      <c r="BV136" s="87" t="n">
        <f aca="false">IF(AND($V136&gt;BU$6,$V136&lt;=BV$6),+$U136,0)</f>
        <v>0</v>
      </c>
      <c r="BW136" s="87" t="n">
        <f aca="false">IF(AND($V136&gt;BV$6,$V136&lt;=BW$6),+$U136,0)</f>
        <v>0</v>
      </c>
      <c r="BX136" s="87" t="n">
        <f aca="false">IF(AND($V136&gt;BW$6,$V136&lt;=BX$6),+$U136,0)</f>
        <v>0</v>
      </c>
      <c r="BY136" s="87" t="n">
        <f aca="false">IF(AND($V136&gt;BX$6,$V136&lt;=BY$6),+$U136,0)</f>
        <v>0</v>
      </c>
      <c r="BZ136" s="87" t="n">
        <f aca="false">IF(AND($V136&gt;BY$6,$V136&lt;=BZ$6),+$U136,0)</f>
        <v>0</v>
      </c>
      <c r="CA136" s="87" t="n">
        <f aca="false">IF(AND($V136&gt;BZ$6,$V136&lt;=CA$6),+$U136,0)</f>
        <v>0</v>
      </c>
      <c r="CB136" s="87" t="n">
        <f aca="false">IF(AND($V136&gt;CA$6,$V136&lt;=CB$6),+$U136,0)</f>
        <v>0</v>
      </c>
      <c r="CC136" s="87" t="n">
        <f aca="false">IF(AND($V136&gt;CB$6,$V136&lt;=CC$6),+$U136,0)</f>
        <v>0</v>
      </c>
      <c r="CD136" s="87" t="n">
        <f aca="false">IF(AND($V136&gt;CC$6,$V136&lt;=CD$6),+$U136,0)</f>
        <v>0</v>
      </c>
      <c r="CE136" s="87" t="n">
        <f aca="false">IF(AND($V136&gt;CD$6,$V136&lt;=CE$6),+$U136,0)</f>
        <v>0</v>
      </c>
      <c r="CF136" s="87" t="n">
        <f aca="false">IF(AND($V136&gt;CE$6,$V136&lt;=CF$6),+$U136,0)</f>
        <v>0</v>
      </c>
      <c r="CG136" s="87" t="n">
        <f aca="false">IF(AND($V136&gt;CF$6,$V136&lt;=CG$6),+$U136,0)</f>
        <v>0</v>
      </c>
      <c r="CH136" s="87" t="n">
        <f aca="false">IF(AND($V136&gt;CG$6,$V136&lt;=CH$6),+$U136,0)</f>
        <v>0</v>
      </c>
      <c r="CI136" s="87" t="n">
        <f aca="false">IF(AND($V136&gt;CH$6,$V136&lt;=CI$6),+$U136,0)</f>
        <v>0</v>
      </c>
      <c r="CJ136" s="87" t="n">
        <f aca="false">IF(AND($V136&gt;CI$6,$V136&lt;=CJ$6),+$U136,0)</f>
        <v>0</v>
      </c>
      <c r="CK136" s="87" t="n">
        <f aca="false">IF(AND($V136&gt;CJ$6,$V136&lt;=CK$6),+$U136,0)</f>
        <v>0</v>
      </c>
      <c r="CL136" s="87" t="n">
        <f aca="false">IF(AND($V136&gt;CK$6,$V136&lt;=CL$6),+$U136,0)</f>
        <v>0</v>
      </c>
      <c r="CM136" s="87" t="n">
        <f aca="false">IF(AND($V136&gt;CL$6,$V136&lt;=CM$6),+$U136,0)</f>
        <v>0</v>
      </c>
      <c r="CN136" s="87" t="n">
        <f aca="false">IF(AND($V136&gt;CM$6,$V136&lt;=CN$6),+$U136,0)</f>
        <v>0</v>
      </c>
      <c r="CO136" s="87" t="n">
        <f aca="false">IF(AND($V136&gt;CN$6,$V136&lt;=CO$6),+$U136,0)</f>
        <v>0</v>
      </c>
      <c r="CP136" s="87" t="n">
        <f aca="false">IF(AND($V136&gt;CO$6,$V136&lt;=CP$6),+$U136,0)</f>
        <v>0</v>
      </c>
      <c r="CQ136" s="87" t="n">
        <f aca="false">IF(AND($V136&gt;CP$6,$V136&lt;=CQ$6),+$U136,0)</f>
        <v>0</v>
      </c>
      <c r="CR136" s="87" t="n">
        <f aca="false">IF(AND($V136&gt;CQ$6,$V136&lt;=CR$6),+$U136,0)</f>
        <v>0</v>
      </c>
      <c r="CS136" s="87" t="n">
        <f aca="false">IF(AND($V136&gt;CR$6,$V136&lt;=CS$6),+$U136,0)</f>
        <v>0</v>
      </c>
      <c r="CT136" s="87" t="n">
        <f aca="false">IF(AND($V136&gt;CS$6,$V136&lt;=CT$6),+$U136,0)</f>
        <v>0</v>
      </c>
      <c r="CU136" s="87" t="n">
        <f aca="false">IF(AND($V136&gt;CT$6,$V136&lt;=CU$6),+$U136,0)</f>
        <v>0</v>
      </c>
      <c r="CV136" s="87" t="n">
        <f aca="false">IF(AND($V136&gt;CU$6,$V136&lt;=CV$6),+$U136,0)</f>
        <v>0</v>
      </c>
      <c r="CW136" s="87" t="n">
        <f aca="false">IF(AND($V136&gt;CV$6,$V136&lt;=CW$6),+$U136,0)</f>
        <v>0</v>
      </c>
      <c r="CX136" s="87" t="n">
        <f aca="false">IF(AND($V136&gt;CW$6,$V136&lt;=CX$6),+$U136,0)</f>
        <v>0</v>
      </c>
      <c r="CY136" s="87" t="n">
        <f aca="false">IF(AND($V136&gt;CX$6,$V136&lt;=CY$6),+$U136,0)</f>
        <v>0</v>
      </c>
      <c r="CZ136" s="87" t="n">
        <f aca="false">IF(AND($V136&gt;CY$6,$V136&lt;=CZ$6),+$U136,0)</f>
        <v>0</v>
      </c>
      <c r="DA136" s="87" t="n">
        <f aca="false">IF(AND($V136&gt;CZ$6,$V136&lt;=DA$6),+$U136,0)</f>
        <v>0</v>
      </c>
      <c r="DB136" s="87" t="n">
        <f aca="false">IF(AND($V136&gt;DA$6,$V136&lt;=DB$6),+$U136,0)</f>
        <v>0</v>
      </c>
      <c r="DC136" s="87" t="n">
        <f aca="false">IF(AND($V136&gt;DB$6,$V136&lt;=DC$6),+$U136,0)</f>
        <v>0</v>
      </c>
      <c r="DD136" s="87" t="n">
        <f aca="false">IF(AND($V136&gt;DC$6,$V136&lt;=DD$6),+$U136,0)</f>
        <v>0</v>
      </c>
      <c r="DE136" s="87" t="n">
        <f aca="false">IF(AND($V136&gt;DD$6,$V136&lt;=DE$6),+$U136,0)</f>
        <v>0</v>
      </c>
      <c r="DF136" s="87" t="n">
        <f aca="false">IF(AND($V136&gt;DE$6,$V136&lt;=DF$6),+$U136,0)</f>
        <v>0</v>
      </c>
      <c r="DG136" s="87" t="n">
        <f aca="false">IF(AND($V136&gt;DF$6,$V136&lt;=DG$6),+$U136,0)</f>
        <v>0</v>
      </c>
      <c r="DH136" s="87" t="n">
        <f aca="false">IF(AND($V136&gt;DG$6,$V136&lt;=DH$6),+$U136,0)</f>
        <v>0</v>
      </c>
      <c r="DI136" s="87" t="n">
        <f aca="false">IF(AND($V136&gt;DH$6,$V136&lt;=DI$6),+$U136,0)</f>
        <v>0</v>
      </c>
      <c r="DJ136" s="87" t="n">
        <f aca="false">IF(AND($V136&gt;DI$6,$V136&lt;=DJ$6),+$U136,0)</f>
        <v>0</v>
      </c>
      <c r="DK136" s="87" t="n">
        <f aca="false">IF(AND($V136&gt;DJ$6,$V136&lt;=DK$6),+$U136,0)</f>
        <v>0</v>
      </c>
      <c r="DL136" s="87" t="n">
        <f aca="false">IF(AND($V136&gt;DK$6,$V136&lt;=DL$6),+$U136,0)</f>
        <v>0</v>
      </c>
      <c r="DM136" s="87" t="n">
        <f aca="false">IF(AND($V136&gt;DL$6,$V136&lt;=DM$6),+$U136,0)</f>
        <v>0</v>
      </c>
      <c r="DN136" s="87" t="n">
        <f aca="false">IF(AND($V136&gt;DM$6,$V136&lt;=DN$6),+$U136,0)</f>
        <v>0</v>
      </c>
      <c r="DO136" s="87" t="n">
        <f aca="false">IF(AND($V136&gt;DN$6,$V136&lt;=DO$6),+$U136,0)</f>
        <v>0</v>
      </c>
      <c r="DP136" s="87" t="n">
        <f aca="false">IF(AND($V136&gt;DO$6,$V136&lt;=DP$6),+$U136,0)</f>
        <v>0</v>
      </c>
      <c r="DQ136" s="87" t="n">
        <f aca="false">IF(AND($V136&gt;DP$6,$V136&lt;=DQ$6),+$U136,0)</f>
        <v>0</v>
      </c>
      <c r="DR136" s="87" t="n">
        <f aca="false">IF(AND($V136&gt;DQ$6,$V136&lt;=DR$6),+$U136,0)</f>
        <v>0</v>
      </c>
      <c r="DS136" s="87" t="n">
        <f aca="false">IF(AND($V136&gt;DR$6,$V136&lt;=DS$6),+$U136,0)</f>
        <v>0</v>
      </c>
      <c r="DT136" s="87" t="n">
        <f aca="false">IF(AND($V136&gt;DS$6,$V136&lt;=DT$6),+$U136,0)</f>
        <v>0</v>
      </c>
      <c r="DU136" s="87" t="n">
        <f aca="false">IF(AND($V136&gt;DT$6,$V136&lt;=DU$6),+$U136,0)</f>
        <v>0</v>
      </c>
      <c r="DV136" s="87" t="n">
        <f aca="false">IF(AND($V136&gt;DU$6,$V136&lt;=DV$6),+$U136,0)</f>
        <v>0</v>
      </c>
      <c r="DW136" s="87" t="n">
        <f aca="false">IF(AND($V136&gt;DV$6,$V136&lt;=DW$6),+$U136,0)</f>
        <v>0</v>
      </c>
      <c r="DX136" s="87" t="n">
        <f aca="false">IF(AND($V136&gt;DW$6,$V136&lt;=DX$6),+$U136,0)</f>
        <v>0</v>
      </c>
      <c r="DY136" s="87" t="n">
        <f aca="false">IF(AND($V136&gt;DX$6,$V136&lt;=DY$6),+$U136,0)</f>
        <v>0</v>
      </c>
      <c r="DZ136" s="87" t="n">
        <f aca="false">IF(AND($V136&gt;DY$6,$V136&lt;=DZ$6),+$U136,0)</f>
        <v>0</v>
      </c>
      <c r="EA136" s="87" t="n">
        <f aca="false">IF(AND($V136&gt;DZ$6,$V136&lt;=EA$6),+$U136,0)</f>
        <v>0</v>
      </c>
      <c r="EB136" s="87" t="n">
        <f aca="false">IF(AND($V136&gt;EA$6,$V136&lt;=EB$6),+$U136,0)</f>
        <v>0</v>
      </c>
      <c r="EC136" s="87" t="n">
        <f aca="false">IF(AND($V136&gt;EB$6,$V136&lt;=EC$6),+$U136,0)</f>
        <v>0</v>
      </c>
      <c r="ED136" s="87" t="n">
        <f aca="false">IF(AND($V136&gt;EC$6,$V136&lt;=ED$6),+$U136,0)</f>
        <v>0</v>
      </c>
      <c r="EE136" s="87" t="n">
        <f aca="false">IF(AND($V136&gt;ED$6,$V136&lt;=EE$6),+$U136,0)</f>
        <v>0</v>
      </c>
      <c r="EF136" s="87" t="n">
        <f aca="false">IF(AND($V136&gt;EE$6,$V136&lt;=EF$6),+$U136,0)</f>
        <v>0</v>
      </c>
      <c r="EG136" s="87" t="n">
        <f aca="false">IF(AND($V136&gt;EF$6,$V136&lt;=EG$6),+$U136,0)</f>
        <v>0</v>
      </c>
      <c r="EH136" s="87" t="n">
        <f aca="false">IF(AND($V136&gt;EG$6,$V136&lt;=EH$6),+$U136,0)</f>
        <v>0</v>
      </c>
      <c r="EI136" s="87" t="n">
        <f aca="false">IF(AND($V136&gt;EH$6,$V136&lt;=EI$6),+$U136,0)</f>
        <v>0</v>
      </c>
      <c r="EJ136" s="87" t="n">
        <f aca="false">IF(AND($V136&gt;EI$6,$V136&lt;=EJ$6),+$U136,0)</f>
        <v>0</v>
      </c>
      <c r="EK136" s="87" t="n">
        <f aca="false">IF(AND($V136&gt;EJ$6,$V136&lt;=EK$6),+$U136,0)</f>
        <v>0</v>
      </c>
      <c r="EL136" s="87" t="n">
        <f aca="false">IF(AND($V136&gt;EK$6,$V136&lt;=EL$6),+$U136,0)</f>
        <v>0</v>
      </c>
      <c r="EM136" s="87" t="n">
        <f aca="false">IF(AND($V136&gt;EL$6,$V136&lt;=EN$6),+$U136,0)</f>
        <v>0</v>
      </c>
      <c r="EO136" s="65" t="n">
        <f aca="false">SUM($AI136:$EN136)</f>
        <v>325</v>
      </c>
      <c r="EP136" s="65" t="n">
        <f aca="false">+EO136-U136</f>
        <v>0</v>
      </c>
    </row>
    <row r="137" customFormat="false" ht="12.75" hidden="false" customHeight="false" outlineLevel="0" collapsed="false">
      <c r="A137" s="205" t="n">
        <v>5</v>
      </c>
      <c r="B137" s="97" t="s">
        <v>260</v>
      </c>
      <c r="C137" s="97" t="s">
        <v>257</v>
      </c>
      <c r="D137" s="186" t="s">
        <v>295</v>
      </c>
      <c r="E137" s="37" t="s">
        <v>556</v>
      </c>
      <c r="F137" s="99" t="n">
        <v>37134</v>
      </c>
      <c r="G137" s="37"/>
      <c r="H137" s="37"/>
      <c r="I137" s="100" t="s">
        <v>145</v>
      </c>
      <c r="J137" s="37" t="s">
        <v>595</v>
      </c>
      <c r="M137" s="39" t="s">
        <v>495</v>
      </c>
      <c r="O137" s="35"/>
      <c r="P137" s="127"/>
      <c r="Q137" s="127"/>
      <c r="R137" s="127"/>
      <c r="S137" s="206" t="n">
        <v>250</v>
      </c>
      <c r="T137" s="127" t="s">
        <v>288</v>
      </c>
      <c r="U137" s="55" t="n">
        <f aca="false">IF($T137="USD",+$S137,VLOOKUP($T137,$T$1:$U$5,2)*$S137)</f>
        <v>250</v>
      </c>
      <c r="V137" s="102" t="n">
        <v>38292</v>
      </c>
      <c r="Z137" s="164" t="n">
        <v>34639</v>
      </c>
      <c r="AA137" s="219" t="e">
        <f aca="false">SUM(#REF!)</f>
        <v>#REF!</v>
      </c>
      <c r="AB137" s="174"/>
      <c r="AC137" s="209" t="n">
        <f aca="false">0.0065/10</f>
        <v>0.00065</v>
      </c>
      <c r="AD137" s="211" t="e">
        <f aca="false">+AC137+AB137*#REF!+AA137*#REF!</f>
        <v>#REF!</v>
      </c>
      <c r="AE137" s="211"/>
      <c r="AI137" s="87" t="n">
        <f aca="false">IF($V137&gt;AH$6,IF($V137&lt;=AI$6,$U137,0),0)</f>
        <v>0</v>
      </c>
      <c r="AJ137" s="87" t="n">
        <f aca="false">IF(AND($V137&gt;AI$6,$V137&lt;=AJ$6),+$U137,0)</f>
        <v>0</v>
      </c>
      <c r="AK137" s="87" t="n">
        <f aca="false">IF(AND($V137&gt;AJ$6,$V137&lt;=AK$6),+$U137,0)</f>
        <v>0</v>
      </c>
      <c r="AL137" s="87" t="n">
        <f aca="false">IF(AND($V137&gt;AK$6,$V137&lt;=AL$6),+$U137,0)</f>
        <v>0</v>
      </c>
      <c r="AM137" s="87" t="n">
        <f aca="false">IF(AND($V137&gt;AL$6,$V137&lt;=AM$6),+$U137,0)</f>
        <v>0</v>
      </c>
      <c r="AN137" s="87" t="n">
        <f aca="false">IF(AND($V137&gt;AM$6,$V137&lt;=AN$6),+$U137,0)</f>
        <v>0</v>
      </c>
      <c r="AO137" s="87" t="n">
        <f aca="false">IF(AND($V137&gt;AN$6,$V137&lt;=AO$6),+$U137,0)</f>
        <v>0</v>
      </c>
      <c r="AP137" s="87" t="n">
        <f aca="false">IF(AND($V137&gt;AO$6,$V137&lt;=AP$6),+$U137,0)</f>
        <v>0</v>
      </c>
      <c r="AQ137" s="87" t="n">
        <f aca="false">IF(AND($V137&gt;AP$6,$V137&lt;=AQ$6),+$U137,0)</f>
        <v>0</v>
      </c>
      <c r="AR137" s="87" t="n">
        <f aca="false">IF(AND($V137&gt;AQ$6,$V137&lt;=AR$6),+$U137,0)</f>
        <v>0</v>
      </c>
      <c r="AS137" s="87" t="n">
        <f aca="false">IF(AND($V137&gt;AR$6,$V137&lt;=AS$6),+$U137,0)</f>
        <v>0</v>
      </c>
      <c r="AT137" s="87" t="n">
        <f aca="false">IF(AND($V137&gt;AS$6,$V137&lt;=AT$6),+$U137,0)</f>
        <v>0</v>
      </c>
      <c r="AU137" s="87" t="n">
        <f aca="false">IF(AND($V137&gt;AT$6,$V137&lt;=AU$6),+$U137,0)</f>
        <v>250</v>
      </c>
      <c r="AV137" s="87" t="n">
        <f aca="false">IF(AND($V137&gt;AU$6,$V137&lt;=AV$6),+$U137,0)</f>
        <v>0</v>
      </c>
      <c r="AW137" s="87" t="n">
        <f aca="false">IF(AND($V137&gt;AV$6,$V137&lt;=AW$6),+$U137,0)</f>
        <v>0</v>
      </c>
      <c r="AX137" s="87" t="n">
        <f aca="false">IF(AND($V137&gt;AW$6,$V137&lt;=AX$6),+$U137,0)</f>
        <v>0</v>
      </c>
      <c r="AY137" s="87" t="n">
        <f aca="false">IF(AND($V137&gt;AX$6,$V137&lt;=AY$6),+$U137,0)</f>
        <v>0</v>
      </c>
      <c r="AZ137" s="87" t="n">
        <f aca="false">IF(AND($V137&gt;AY$6,$V137&lt;=AZ$6),+$U137,0)</f>
        <v>0</v>
      </c>
      <c r="BA137" s="87" t="n">
        <f aca="false">IF(AND($V137&gt;AZ$6,$V137&lt;=BA$6),+$U137,0)</f>
        <v>0</v>
      </c>
      <c r="BB137" s="87" t="n">
        <f aca="false">IF(AND($V137&gt;BA$6,$V137&lt;=BB$6),+$U137,0)</f>
        <v>0</v>
      </c>
      <c r="BC137" s="87" t="n">
        <f aca="false">IF(AND($V137&gt;BB$6,$V137&lt;=BC$6),+$U137,0)</f>
        <v>0</v>
      </c>
      <c r="BD137" s="87" t="n">
        <f aca="false">IF(AND($V137&gt;BC$6,$V137&lt;=BD$6),+$U137,0)</f>
        <v>0</v>
      </c>
      <c r="BE137" s="87" t="n">
        <f aca="false">IF(AND($V137&gt;BD$6,$V137&lt;=BE$6),+$U137,0)</f>
        <v>0</v>
      </c>
      <c r="BF137" s="87" t="n">
        <f aca="false">IF(AND($V137&gt;BE$6,$V137&lt;=BF$6),+$U137,0)</f>
        <v>0</v>
      </c>
      <c r="BG137" s="87" t="n">
        <f aca="false">IF(AND($V137&gt;BF$6,$V137&lt;=BG$6),+$U137,0)</f>
        <v>0</v>
      </c>
      <c r="BH137" s="87" t="n">
        <f aca="false">IF(AND($V137&gt;BG$6,$V137&lt;=BH$6),+$U137,0)</f>
        <v>0</v>
      </c>
      <c r="BI137" s="87" t="n">
        <f aca="false">IF(AND($V137&gt;BH$6,$V137&lt;=BI$6),+$U137,0)</f>
        <v>0</v>
      </c>
      <c r="BJ137" s="87" t="n">
        <f aca="false">IF(AND($V137&gt;BI$6,$V137&lt;=BJ$6),+$U137,0)</f>
        <v>0</v>
      </c>
      <c r="BK137" s="87" t="n">
        <f aca="false">IF(AND($V137&gt;BJ$6,$V137&lt;=BK$6),+$U137,0)</f>
        <v>0</v>
      </c>
      <c r="BL137" s="87" t="n">
        <f aca="false">IF(AND($V137&gt;BK$6,$V137&lt;=BL$6),+$U137,0)</f>
        <v>0</v>
      </c>
      <c r="BM137" s="87" t="n">
        <f aca="false">IF(AND($V137&gt;BL$6,$V137&lt;=BM$6),+$U137,0)</f>
        <v>0</v>
      </c>
      <c r="BN137" s="87" t="n">
        <f aca="false">IF(AND($V137&gt;BM$6,$V137&lt;=BN$6),+$U137,0)</f>
        <v>0</v>
      </c>
      <c r="BO137" s="87" t="n">
        <f aca="false">IF(AND($V137&gt;BN$6,$V137&lt;=BO$6),+$U137,0)</f>
        <v>0</v>
      </c>
      <c r="BP137" s="87" t="n">
        <f aca="false">IF(AND($V137&gt;BO$6,$V137&lt;=BP$6),+$U137,0)</f>
        <v>0</v>
      </c>
      <c r="BQ137" s="87" t="n">
        <f aca="false">IF(AND($V137&gt;BP$6,$V137&lt;=BQ$6),+$U137,0)</f>
        <v>0</v>
      </c>
      <c r="BR137" s="87" t="n">
        <f aca="false">IF(AND($V137&gt;BQ$6,$V137&lt;=BR$6),+$U137,0)</f>
        <v>0</v>
      </c>
      <c r="BS137" s="87" t="n">
        <f aca="false">IF(AND($V137&gt;BR$6,$V137&lt;=BS$6),+$U137,0)</f>
        <v>0</v>
      </c>
      <c r="BT137" s="87" t="n">
        <f aca="false">IF(AND($V137&gt;BS$6,$V137&lt;=BT$6),+$U137,0)</f>
        <v>0</v>
      </c>
      <c r="BU137" s="87" t="n">
        <f aca="false">IF(AND($V137&gt;BT$6,$V137&lt;=BU$6),+$U137,0)</f>
        <v>0</v>
      </c>
      <c r="BV137" s="87" t="n">
        <f aca="false">IF(AND($V137&gt;BU$6,$V137&lt;=BV$6),+$U137,0)</f>
        <v>0</v>
      </c>
      <c r="BW137" s="87" t="n">
        <f aca="false">IF(AND($V137&gt;BV$6,$V137&lt;=BW$6),+$U137,0)</f>
        <v>0</v>
      </c>
      <c r="BX137" s="87" t="n">
        <f aca="false">IF(AND($V137&gt;BW$6,$V137&lt;=BX$6),+$U137,0)</f>
        <v>0</v>
      </c>
      <c r="BY137" s="87" t="n">
        <f aca="false">IF(AND($V137&gt;BX$6,$V137&lt;=BY$6),+$U137,0)</f>
        <v>0</v>
      </c>
      <c r="BZ137" s="87" t="n">
        <f aca="false">IF(AND($V137&gt;BY$6,$V137&lt;=BZ$6),+$U137,0)</f>
        <v>0</v>
      </c>
      <c r="CA137" s="87" t="n">
        <f aca="false">IF(AND($V137&gt;BZ$6,$V137&lt;=CA$6),+$U137,0)</f>
        <v>0</v>
      </c>
      <c r="CB137" s="87" t="n">
        <f aca="false">IF(AND($V137&gt;CA$6,$V137&lt;=CB$6),+$U137,0)</f>
        <v>0</v>
      </c>
      <c r="CC137" s="87" t="n">
        <f aca="false">IF(AND($V137&gt;CB$6,$V137&lt;=CC$6),+$U137,0)</f>
        <v>0</v>
      </c>
      <c r="CD137" s="87" t="n">
        <f aca="false">IF(AND($V137&gt;CC$6,$V137&lt;=CD$6),+$U137,0)</f>
        <v>0</v>
      </c>
      <c r="CE137" s="87" t="n">
        <f aca="false">IF(AND($V137&gt;CD$6,$V137&lt;=CE$6),+$U137,0)</f>
        <v>0</v>
      </c>
      <c r="CF137" s="87" t="n">
        <f aca="false">IF(AND($V137&gt;CE$6,$V137&lt;=CF$6),+$U137,0)</f>
        <v>0</v>
      </c>
      <c r="CG137" s="87" t="n">
        <f aca="false">IF(AND($V137&gt;CF$6,$V137&lt;=CG$6),+$U137,0)</f>
        <v>0</v>
      </c>
      <c r="CH137" s="87" t="n">
        <f aca="false">IF(AND($V137&gt;CG$6,$V137&lt;=CH$6),+$U137,0)</f>
        <v>0</v>
      </c>
      <c r="CI137" s="87" t="n">
        <f aca="false">IF(AND($V137&gt;CH$6,$V137&lt;=CI$6),+$U137,0)</f>
        <v>0</v>
      </c>
      <c r="CJ137" s="87" t="n">
        <f aca="false">IF(AND($V137&gt;CI$6,$V137&lt;=CJ$6),+$U137,0)</f>
        <v>0</v>
      </c>
      <c r="CK137" s="87" t="n">
        <f aca="false">IF(AND($V137&gt;CJ$6,$V137&lt;=CK$6),+$U137,0)</f>
        <v>0</v>
      </c>
      <c r="CL137" s="87" t="n">
        <f aca="false">IF(AND($V137&gt;CK$6,$V137&lt;=CL$6),+$U137,0)</f>
        <v>0</v>
      </c>
      <c r="CM137" s="87" t="n">
        <f aca="false">IF(AND($V137&gt;CL$6,$V137&lt;=CM$6),+$U137,0)</f>
        <v>0</v>
      </c>
      <c r="CN137" s="87" t="n">
        <f aca="false">IF(AND($V137&gt;CM$6,$V137&lt;=CN$6),+$U137,0)</f>
        <v>0</v>
      </c>
      <c r="CO137" s="87" t="n">
        <f aca="false">IF(AND($V137&gt;CN$6,$V137&lt;=CO$6),+$U137,0)</f>
        <v>0</v>
      </c>
      <c r="CP137" s="87" t="n">
        <f aca="false">IF(AND($V137&gt;CO$6,$V137&lt;=CP$6),+$U137,0)</f>
        <v>0</v>
      </c>
      <c r="CQ137" s="87" t="n">
        <f aca="false">IF(AND($V137&gt;CP$6,$V137&lt;=CQ$6),+$U137,0)</f>
        <v>0</v>
      </c>
      <c r="CR137" s="87" t="n">
        <f aca="false">IF(AND($V137&gt;CQ$6,$V137&lt;=CR$6),+$U137,0)</f>
        <v>0</v>
      </c>
      <c r="CS137" s="87" t="n">
        <f aca="false">IF(AND($V137&gt;CR$6,$V137&lt;=CS$6),+$U137,0)</f>
        <v>0</v>
      </c>
      <c r="CT137" s="87" t="n">
        <f aca="false">IF(AND($V137&gt;CS$6,$V137&lt;=CT$6),+$U137,0)</f>
        <v>0</v>
      </c>
      <c r="CU137" s="87" t="n">
        <f aca="false">IF(AND($V137&gt;CT$6,$V137&lt;=CU$6),+$U137,0)</f>
        <v>0</v>
      </c>
      <c r="CV137" s="87" t="n">
        <f aca="false">IF(AND($V137&gt;CU$6,$V137&lt;=CV$6),+$U137,0)</f>
        <v>0</v>
      </c>
      <c r="CW137" s="87" t="n">
        <f aca="false">IF(AND($V137&gt;CV$6,$V137&lt;=CW$6),+$U137,0)</f>
        <v>0</v>
      </c>
      <c r="CX137" s="87" t="n">
        <f aca="false">IF(AND($V137&gt;CW$6,$V137&lt;=CX$6),+$U137,0)</f>
        <v>0</v>
      </c>
      <c r="CY137" s="87" t="n">
        <f aca="false">IF(AND($V137&gt;CX$6,$V137&lt;=CY$6),+$U137,0)</f>
        <v>0</v>
      </c>
      <c r="CZ137" s="87" t="n">
        <f aca="false">IF(AND($V137&gt;CY$6,$V137&lt;=CZ$6),+$U137,0)</f>
        <v>0</v>
      </c>
      <c r="DA137" s="87" t="n">
        <f aca="false">IF(AND($V137&gt;CZ$6,$V137&lt;=DA$6),+$U137,0)</f>
        <v>0</v>
      </c>
      <c r="DB137" s="87" t="n">
        <f aca="false">IF(AND($V137&gt;DA$6,$V137&lt;=DB$6),+$U137,0)</f>
        <v>0</v>
      </c>
      <c r="DC137" s="87" t="n">
        <f aca="false">IF(AND($V137&gt;DB$6,$V137&lt;=DC$6),+$U137,0)</f>
        <v>0</v>
      </c>
      <c r="DD137" s="87" t="n">
        <f aca="false">IF(AND($V137&gt;DC$6,$V137&lt;=DD$6),+$U137,0)</f>
        <v>0</v>
      </c>
      <c r="DE137" s="87" t="n">
        <f aca="false">IF(AND($V137&gt;DD$6,$V137&lt;=DE$6),+$U137,0)</f>
        <v>0</v>
      </c>
      <c r="DF137" s="87" t="n">
        <f aca="false">IF(AND($V137&gt;DE$6,$V137&lt;=DF$6),+$U137,0)</f>
        <v>0</v>
      </c>
      <c r="DG137" s="87" t="n">
        <f aca="false">IF(AND($V137&gt;DF$6,$V137&lt;=DG$6),+$U137,0)</f>
        <v>0</v>
      </c>
      <c r="DH137" s="87" t="n">
        <f aca="false">IF(AND($V137&gt;DG$6,$V137&lt;=DH$6),+$U137,0)</f>
        <v>0</v>
      </c>
      <c r="DI137" s="87" t="n">
        <f aca="false">IF(AND($V137&gt;DH$6,$V137&lt;=DI$6),+$U137,0)</f>
        <v>0</v>
      </c>
      <c r="DJ137" s="87" t="n">
        <f aca="false">IF(AND($V137&gt;DI$6,$V137&lt;=DJ$6),+$U137,0)</f>
        <v>0</v>
      </c>
      <c r="DK137" s="87" t="n">
        <f aca="false">IF(AND($V137&gt;DJ$6,$V137&lt;=DK$6),+$U137,0)</f>
        <v>0</v>
      </c>
      <c r="DL137" s="87" t="n">
        <f aca="false">IF(AND($V137&gt;DK$6,$V137&lt;=DL$6),+$U137,0)</f>
        <v>0</v>
      </c>
      <c r="DM137" s="87" t="n">
        <f aca="false">IF(AND($V137&gt;DL$6,$V137&lt;=DM$6),+$U137,0)</f>
        <v>0</v>
      </c>
      <c r="DN137" s="87" t="n">
        <f aca="false">IF(AND($V137&gt;DM$6,$V137&lt;=DN$6),+$U137,0)</f>
        <v>0</v>
      </c>
      <c r="DO137" s="87" t="n">
        <f aca="false">IF(AND($V137&gt;DN$6,$V137&lt;=DO$6),+$U137,0)</f>
        <v>0</v>
      </c>
      <c r="DP137" s="87" t="n">
        <f aca="false">IF(AND($V137&gt;DO$6,$V137&lt;=DP$6),+$U137,0)</f>
        <v>0</v>
      </c>
      <c r="DQ137" s="87" t="n">
        <f aca="false">IF(AND($V137&gt;DP$6,$V137&lt;=DQ$6),+$U137,0)</f>
        <v>0</v>
      </c>
      <c r="DR137" s="87" t="n">
        <f aca="false">IF(AND($V137&gt;DQ$6,$V137&lt;=DR$6),+$U137,0)</f>
        <v>0</v>
      </c>
      <c r="DS137" s="87" t="n">
        <f aca="false">IF(AND($V137&gt;DR$6,$V137&lt;=DS$6),+$U137,0)</f>
        <v>0</v>
      </c>
      <c r="DT137" s="87" t="n">
        <f aca="false">IF(AND($V137&gt;DS$6,$V137&lt;=DT$6),+$U137,0)</f>
        <v>0</v>
      </c>
      <c r="DU137" s="87" t="n">
        <f aca="false">IF(AND($V137&gt;DT$6,$V137&lt;=DU$6),+$U137,0)</f>
        <v>0</v>
      </c>
      <c r="DV137" s="87" t="n">
        <f aca="false">IF(AND($V137&gt;DU$6,$V137&lt;=DV$6),+$U137,0)</f>
        <v>0</v>
      </c>
      <c r="DW137" s="87" t="n">
        <f aca="false">IF(AND($V137&gt;DV$6,$V137&lt;=DW$6),+$U137,0)</f>
        <v>0</v>
      </c>
      <c r="DX137" s="87" t="n">
        <f aca="false">IF(AND($V137&gt;DW$6,$V137&lt;=DX$6),+$U137,0)</f>
        <v>0</v>
      </c>
      <c r="DY137" s="87" t="n">
        <f aca="false">IF(AND($V137&gt;DX$6,$V137&lt;=DY$6),+$U137,0)</f>
        <v>0</v>
      </c>
      <c r="DZ137" s="87" t="n">
        <f aca="false">IF(AND($V137&gt;DY$6,$V137&lt;=DZ$6),+$U137,0)</f>
        <v>0</v>
      </c>
      <c r="EA137" s="87" t="n">
        <f aca="false">IF(AND($V137&gt;DZ$6,$V137&lt;=EA$6),+$U137,0)</f>
        <v>0</v>
      </c>
      <c r="EB137" s="87" t="n">
        <f aca="false">IF(AND($V137&gt;EA$6,$V137&lt;=EB$6),+$U137,0)</f>
        <v>0</v>
      </c>
      <c r="EC137" s="87" t="n">
        <f aca="false">IF(AND($V137&gt;EB$6,$V137&lt;=EC$6),+$U137,0)</f>
        <v>0</v>
      </c>
      <c r="ED137" s="87" t="n">
        <f aca="false">IF(AND($V137&gt;EC$6,$V137&lt;=ED$6),+$U137,0)</f>
        <v>0</v>
      </c>
      <c r="EE137" s="87" t="n">
        <f aca="false">IF(AND($V137&gt;ED$6,$V137&lt;=EE$6),+$U137,0)</f>
        <v>0</v>
      </c>
      <c r="EF137" s="87" t="n">
        <f aca="false">IF(AND($V137&gt;EE$6,$V137&lt;=EF$6),+$U137,0)</f>
        <v>0</v>
      </c>
      <c r="EG137" s="87" t="n">
        <f aca="false">IF(AND($V137&gt;EF$6,$V137&lt;=EG$6),+$U137,0)</f>
        <v>0</v>
      </c>
      <c r="EH137" s="87" t="n">
        <f aca="false">IF(AND($V137&gt;EG$6,$V137&lt;=EH$6),+$U137,0)</f>
        <v>0</v>
      </c>
      <c r="EI137" s="87" t="n">
        <f aca="false">IF(AND($V137&gt;EH$6,$V137&lt;=EI$6),+$U137,0)</f>
        <v>0</v>
      </c>
      <c r="EJ137" s="87" t="n">
        <f aca="false">IF(AND($V137&gt;EI$6,$V137&lt;=EJ$6),+$U137,0)</f>
        <v>0</v>
      </c>
      <c r="EK137" s="87" t="n">
        <f aca="false">IF(AND($V137&gt;EJ$6,$V137&lt;=EK$6),+$U137,0)</f>
        <v>0</v>
      </c>
      <c r="EL137" s="87" t="n">
        <f aca="false">IF(AND($V137&gt;EK$6,$V137&lt;=EL$6),+$U137,0)</f>
        <v>0</v>
      </c>
      <c r="EM137" s="87" t="n">
        <f aca="false">IF(AND($V137&gt;EL$6,$V137&lt;=EN$6),+$U137,0)</f>
        <v>0</v>
      </c>
      <c r="EO137" s="65" t="n">
        <f aca="false">SUM($AI137:$EN137)</f>
        <v>250</v>
      </c>
      <c r="EP137" s="65" t="n">
        <f aca="false">+EO137-U137</f>
        <v>0</v>
      </c>
    </row>
    <row r="138" customFormat="false" ht="12.75" hidden="false" customHeight="false" outlineLevel="0" collapsed="false">
      <c r="A138" s="205" t="n">
        <v>5</v>
      </c>
      <c r="B138" s="97" t="s">
        <v>260</v>
      </c>
      <c r="C138" s="97" t="s">
        <v>257</v>
      </c>
      <c r="D138" s="186" t="s">
        <v>295</v>
      </c>
      <c r="E138" s="37" t="s">
        <v>556</v>
      </c>
      <c r="F138" s="99" t="n">
        <v>37134</v>
      </c>
      <c r="G138" s="37"/>
      <c r="H138" s="37"/>
      <c r="I138" s="100" t="s">
        <v>145</v>
      </c>
      <c r="J138" s="37" t="s">
        <v>595</v>
      </c>
      <c r="M138" s="39" t="s">
        <v>495</v>
      </c>
      <c r="O138" s="35"/>
      <c r="P138" s="127"/>
      <c r="Q138" s="127"/>
      <c r="R138" s="127"/>
      <c r="S138" s="206" t="n">
        <v>90</v>
      </c>
      <c r="T138" s="127" t="s">
        <v>288</v>
      </c>
      <c r="U138" s="55" t="n">
        <f aca="false">IF($T138="USD",+$S138,VLOOKUP($T138,$T$1:$U$5,2)*$S138)</f>
        <v>90</v>
      </c>
      <c r="V138" s="102" t="n">
        <v>45597</v>
      </c>
      <c r="Z138" s="164" t="n">
        <v>34639</v>
      </c>
      <c r="AA138" s="219" t="e">
        <f aca="false">SUM(#REF!)</f>
        <v>#REF!</v>
      </c>
      <c r="AB138" s="174"/>
      <c r="AC138" s="209" t="n">
        <f aca="false">0.0065/10</f>
        <v>0.00065</v>
      </c>
      <c r="AD138" s="211" t="e">
        <f aca="false">+AC138+AB138*#REF!+AA138*#REF!</f>
        <v>#REF!</v>
      </c>
      <c r="AE138" s="211"/>
      <c r="AI138" s="87" t="n">
        <f aca="false">IF($V138&gt;AH$6,IF($V138&lt;=AI$6,$U138,0),0)</f>
        <v>0</v>
      </c>
      <c r="AJ138" s="87" t="n">
        <f aca="false">IF(AND($V138&gt;AI$6,$V138&lt;=AJ$6),+$U138,0)</f>
        <v>0</v>
      </c>
      <c r="AK138" s="87" t="n">
        <f aca="false">IF(AND($V138&gt;AJ$6,$V138&lt;=AK$6),+$U138,0)</f>
        <v>0</v>
      </c>
      <c r="AL138" s="87" t="n">
        <f aca="false">IF(AND($V138&gt;AK$6,$V138&lt;=AL$6),+$U138,0)</f>
        <v>0</v>
      </c>
      <c r="AM138" s="87" t="n">
        <f aca="false">IF(AND($V138&gt;AL$6,$V138&lt;=AM$6),+$U138,0)</f>
        <v>0</v>
      </c>
      <c r="AN138" s="87" t="n">
        <f aca="false">IF(AND($V138&gt;AM$6,$V138&lt;=AN$6),+$U138,0)</f>
        <v>0</v>
      </c>
      <c r="AO138" s="87" t="n">
        <f aca="false">IF(AND($V138&gt;AN$6,$V138&lt;=AO$6),+$U138,0)</f>
        <v>0</v>
      </c>
      <c r="AP138" s="87" t="n">
        <f aca="false">IF(AND($V138&gt;AO$6,$V138&lt;=AP$6),+$U138,0)</f>
        <v>0</v>
      </c>
      <c r="AQ138" s="87" t="n">
        <f aca="false">IF(AND($V138&gt;AP$6,$V138&lt;=AQ$6),+$U138,0)</f>
        <v>0</v>
      </c>
      <c r="AR138" s="87" t="n">
        <f aca="false">IF(AND($V138&gt;AQ$6,$V138&lt;=AR$6),+$U138,0)</f>
        <v>0</v>
      </c>
      <c r="AS138" s="87" t="n">
        <f aca="false">IF(AND($V138&gt;AR$6,$V138&lt;=AS$6),+$U138,0)</f>
        <v>0</v>
      </c>
      <c r="AT138" s="87" t="n">
        <f aca="false">IF(AND($V138&gt;AS$6,$V138&lt;=AT$6),+$U138,0)</f>
        <v>0</v>
      </c>
      <c r="AU138" s="87" t="n">
        <f aca="false">IF(AND($V138&gt;AT$6,$V138&lt;=AU$6),+$U138,0)</f>
        <v>0</v>
      </c>
      <c r="AV138" s="87" t="n">
        <f aca="false">IF(AND($V138&gt;AU$6,$V138&lt;=AV$6),+$U138,0)</f>
        <v>0</v>
      </c>
      <c r="AW138" s="87" t="n">
        <f aca="false">IF(AND($V138&gt;AV$6,$V138&lt;=AW$6),+$U138,0)</f>
        <v>0</v>
      </c>
      <c r="AX138" s="87" t="n">
        <f aca="false">IF(AND($V138&gt;AW$6,$V138&lt;=AX$6),+$U138,0)</f>
        <v>0</v>
      </c>
      <c r="AY138" s="87" t="n">
        <f aca="false">IF(AND($V138&gt;AX$6,$V138&lt;=AY$6),+$U138,0)</f>
        <v>0</v>
      </c>
      <c r="AZ138" s="87" t="n">
        <f aca="false">IF(AND($V138&gt;AY$6,$V138&lt;=AZ$6),+$U138,0)</f>
        <v>0</v>
      </c>
      <c r="BA138" s="87" t="n">
        <f aca="false">IF(AND($V138&gt;AZ$6,$V138&lt;=BA$6),+$U138,0)</f>
        <v>0</v>
      </c>
      <c r="BB138" s="87" t="n">
        <f aca="false">IF(AND($V138&gt;BA$6,$V138&lt;=BB$6),+$U138,0)</f>
        <v>0</v>
      </c>
      <c r="BC138" s="87" t="n">
        <f aca="false">IF(AND($V138&gt;BB$6,$V138&lt;=BC$6),+$U138,0)</f>
        <v>0</v>
      </c>
      <c r="BD138" s="87" t="n">
        <f aca="false">IF(AND($V138&gt;BC$6,$V138&lt;=BD$6),+$U138,0)</f>
        <v>0</v>
      </c>
      <c r="BE138" s="87" t="n">
        <f aca="false">IF(AND($V138&gt;BD$6,$V138&lt;=BE$6),+$U138,0)</f>
        <v>0</v>
      </c>
      <c r="BF138" s="87" t="n">
        <f aca="false">IF(AND($V138&gt;BE$6,$V138&lt;=BF$6),+$U138,0)</f>
        <v>0</v>
      </c>
      <c r="BG138" s="87" t="n">
        <f aca="false">IF(AND($V138&gt;BF$6,$V138&lt;=BG$6),+$U138,0)</f>
        <v>0</v>
      </c>
      <c r="BH138" s="87" t="n">
        <f aca="false">IF(AND($V138&gt;BG$6,$V138&lt;=BH$6),+$U138,0)</f>
        <v>0</v>
      </c>
      <c r="BI138" s="87" t="n">
        <f aca="false">IF(AND($V138&gt;BH$6,$V138&lt;=BI$6),+$U138,0)</f>
        <v>0</v>
      </c>
      <c r="BJ138" s="87" t="n">
        <f aca="false">IF(AND($V138&gt;BI$6,$V138&lt;=BJ$6),+$U138,0)</f>
        <v>0</v>
      </c>
      <c r="BK138" s="87" t="n">
        <f aca="false">IF(AND($V138&gt;BJ$6,$V138&lt;=BK$6),+$U138,0)</f>
        <v>0</v>
      </c>
      <c r="BL138" s="87" t="n">
        <f aca="false">IF(AND($V138&gt;BK$6,$V138&lt;=BL$6),+$U138,0)</f>
        <v>0</v>
      </c>
      <c r="BM138" s="87" t="n">
        <f aca="false">IF(AND($V138&gt;BL$6,$V138&lt;=BM$6),+$U138,0)</f>
        <v>0</v>
      </c>
      <c r="BN138" s="87" t="n">
        <f aca="false">IF(AND($V138&gt;BM$6,$V138&lt;=BN$6),+$U138,0)</f>
        <v>0</v>
      </c>
      <c r="BO138" s="87" t="n">
        <f aca="false">IF(AND($V138&gt;BN$6,$V138&lt;=BO$6),+$U138,0)</f>
        <v>0</v>
      </c>
      <c r="BP138" s="87" t="n">
        <f aca="false">IF(AND($V138&gt;BO$6,$V138&lt;=BP$6),+$U138,0)</f>
        <v>0</v>
      </c>
      <c r="BQ138" s="87" t="n">
        <f aca="false">IF(AND($V138&gt;BP$6,$V138&lt;=BQ$6),+$U138,0)</f>
        <v>0</v>
      </c>
      <c r="BR138" s="87" t="n">
        <f aca="false">IF(AND($V138&gt;BQ$6,$V138&lt;=BR$6),+$U138,0)</f>
        <v>0</v>
      </c>
      <c r="BS138" s="87" t="n">
        <f aca="false">IF(AND($V138&gt;BR$6,$V138&lt;=BS$6),+$U138,0)</f>
        <v>0</v>
      </c>
      <c r="BT138" s="87" t="n">
        <f aca="false">IF(AND($V138&gt;BS$6,$V138&lt;=BT$6),+$U138,0)</f>
        <v>0</v>
      </c>
      <c r="BU138" s="87" t="n">
        <f aca="false">IF(AND($V138&gt;BT$6,$V138&lt;=BU$6),+$U138,0)</f>
        <v>0</v>
      </c>
      <c r="BV138" s="87" t="n">
        <f aca="false">IF(AND($V138&gt;BU$6,$V138&lt;=BV$6),+$U138,0)</f>
        <v>0</v>
      </c>
      <c r="BW138" s="87" t="n">
        <f aca="false">IF(AND($V138&gt;BV$6,$V138&lt;=BW$6),+$U138,0)</f>
        <v>0</v>
      </c>
      <c r="BX138" s="87" t="n">
        <f aca="false">IF(AND($V138&gt;BW$6,$V138&lt;=BX$6),+$U138,0)</f>
        <v>0</v>
      </c>
      <c r="BY138" s="87" t="n">
        <f aca="false">IF(AND($V138&gt;BX$6,$V138&lt;=BY$6),+$U138,0)</f>
        <v>0</v>
      </c>
      <c r="BZ138" s="87" t="n">
        <f aca="false">IF(AND($V138&gt;BY$6,$V138&lt;=BZ$6),+$U138,0)</f>
        <v>0</v>
      </c>
      <c r="CA138" s="87" t="n">
        <f aca="false">IF(AND($V138&gt;BZ$6,$V138&lt;=CA$6),+$U138,0)</f>
        <v>0</v>
      </c>
      <c r="CB138" s="87" t="n">
        <f aca="false">IF(AND($V138&gt;CA$6,$V138&lt;=CB$6),+$U138,0)</f>
        <v>0</v>
      </c>
      <c r="CC138" s="87" t="n">
        <f aca="false">IF(AND($V138&gt;CB$6,$V138&lt;=CC$6),+$U138,0)</f>
        <v>0</v>
      </c>
      <c r="CD138" s="87" t="n">
        <f aca="false">IF(AND($V138&gt;CC$6,$V138&lt;=CD$6),+$U138,0)</f>
        <v>0</v>
      </c>
      <c r="CE138" s="87" t="n">
        <f aca="false">IF(AND($V138&gt;CD$6,$V138&lt;=CE$6),+$U138,0)</f>
        <v>0</v>
      </c>
      <c r="CF138" s="87" t="n">
        <f aca="false">IF(AND($V138&gt;CE$6,$V138&lt;=CF$6),+$U138,0)</f>
        <v>0</v>
      </c>
      <c r="CG138" s="87" t="n">
        <f aca="false">IF(AND($V138&gt;CF$6,$V138&lt;=CG$6),+$U138,0)</f>
        <v>0</v>
      </c>
      <c r="CH138" s="87" t="n">
        <f aca="false">IF(AND($V138&gt;CG$6,$V138&lt;=CH$6),+$U138,0)</f>
        <v>0</v>
      </c>
      <c r="CI138" s="87" t="n">
        <f aca="false">IF(AND($V138&gt;CH$6,$V138&lt;=CI$6),+$U138,0)</f>
        <v>0</v>
      </c>
      <c r="CJ138" s="87" t="n">
        <f aca="false">IF(AND($V138&gt;CI$6,$V138&lt;=CJ$6),+$U138,0)</f>
        <v>0</v>
      </c>
      <c r="CK138" s="87" t="n">
        <f aca="false">IF(AND($V138&gt;CJ$6,$V138&lt;=CK$6),+$U138,0)</f>
        <v>0</v>
      </c>
      <c r="CL138" s="87" t="n">
        <f aca="false">IF(AND($V138&gt;CK$6,$V138&lt;=CL$6),+$U138,0)</f>
        <v>0</v>
      </c>
      <c r="CM138" s="87" t="n">
        <f aca="false">IF(AND($V138&gt;CL$6,$V138&lt;=CM$6),+$U138,0)</f>
        <v>0</v>
      </c>
      <c r="CN138" s="87" t="n">
        <f aca="false">IF(AND($V138&gt;CM$6,$V138&lt;=CN$6),+$U138,0)</f>
        <v>0</v>
      </c>
      <c r="CO138" s="87" t="n">
        <f aca="false">IF(AND($V138&gt;CN$6,$V138&lt;=CO$6),+$U138,0)</f>
        <v>0</v>
      </c>
      <c r="CP138" s="87" t="n">
        <f aca="false">IF(AND($V138&gt;CO$6,$V138&lt;=CP$6),+$U138,0)</f>
        <v>0</v>
      </c>
      <c r="CQ138" s="87" t="n">
        <f aca="false">IF(AND($V138&gt;CP$6,$V138&lt;=CQ$6),+$U138,0)</f>
        <v>0</v>
      </c>
      <c r="CR138" s="87" t="n">
        <f aca="false">IF(AND($V138&gt;CQ$6,$V138&lt;=CR$6),+$U138,0)</f>
        <v>0</v>
      </c>
      <c r="CS138" s="87" t="n">
        <f aca="false">IF(AND($V138&gt;CR$6,$V138&lt;=CS$6),+$U138,0)</f>
        <v>0</v>
      </c>
      <c r="CT138" s="87" t="n">
        <f aca="false">IF(AND($V138&gt;CS$6,$V138&lt;=CT$6),+$U138,0)</f>
        <v>0</v>
      </c>
      <c r="CU138" s="87" t="n">
        <f aca="false">IF(AND($V138&gt;CT$6,$V138&lt;=CU$6),+$U138,0)</f>
        <v>0</v>
      </c>
      <c r="CV138" s="87" t="n">
        <f aca="false">IF(AND($V138&gt;CU$6,$V138&lt;=CV$6),+$U138,0)</f>
        <v>0</v>
      </c>
      <c r="CW138" s="87" t="n">
        <f aca="false">IF(AND($V138&gt;CV$6,$V138&lt;=CW$6),+$U138,0)</f>
        <v>0</v>
      </c>
      <c r="CX138" s="87" t="n">
        <f aca="false">IF(AND($V138&gt;CW$6,$V138&lt;=CX$6),+$U138,0)</f>
        <v>0</v>
      </c>
      <c r="CY138" s="87" t="n">
        <f aca="false">IF(AND($V138&gt;CX$6,$V138&lt;=CY$6),+$U138,0)</f>
        <v>0</v>
      </c>
      <c r="CZ138" s="87" t="n">
        <f aca="false">IF(AND($V138&gt;CY$6,$V138&lt;=CZ$6),+$U138,0)</f>
        <v>0</v>
      </c>
      <c r="DA138" s="87" t="n">
        <f aca="false">IF(AND($V138&gt;CZ$6,$V138&lt;=DA$6),+$U138,0)</f>
        <v>0</v>
      </c>
      <c r="DB138" s="87" t="n">
        <f aca="false">IF(AND($V138&gt;DA$6,$V138&lt;=DB$6),+$U138,0)</f>
        <v>0</v>
      </c>
      <c r="DC138" s="87" t="n">
        <f aca="false">IF(AND($V138&gt;DB$6,$V138&lt;=DC$6),+$U138,0)</f>
        <v>0</v>
      </c>
      <c r="DD138" s="87" t="n">
        <f aca="false">IF(AND($V138&gt;DC$6,$V138&lt;=DD$6),+$U138,0)</f>
        <v>0</v>
      </c>
      <c r="DE138" s="87" t="n">
        <f aca="false">IF(AND($V138&gt;DD$6,$V138&lt;=DE$6),+$U138,0)</f>
        <v>0</v>
      </c>
      <c r="DF138" s="87" t="n">
        <f aca="false">IF(AND($V138&gt;DE$6,$V138&lt;=DF$6),+$U138,0)</f>
        <v>0</v>
      </c>
      <c r="DG138" s="87" t="n">
        <f aca="false">IF(AND($V138&gt;DF$6,$V138&lt;=DG$6),+$U138,0)</f>
        <v>0</v>
      </c>
      <c r="DH138" s="87" t="n">
        <f aca="false">IF(AND($V138&gt;DG$6,$V138&lt;=DH$6),+$U138,0)</f>
        <v>0</v>
      </c>
      <c r="DI138" s="87" t="n">
        <f aca="false">IF(AND($V138&gt;DH$6,$V138&lt;=DI$6),+$U138,0)</f>
        <v>0</v>
      </c>
      <c r="DJ138" s="87" t="n">
        <f aca="false">IF(AND($V138&gt;DI$6,$V138&lt;=DJ$6),+$U138,0)</f>
        <v>0</v>
      </c>
      <c r="DK138" s="87" t="n">
        <f aca="false">IF(AND($V138&gt;DJ$6,$V138&lt;=DK$6),+$U138,0)</f>
        <v>0</v>
      </c>
      <c r="DL138" s="87" t="n">
        <f aca="false">IF(AND($V138&gt;DK$6,$V138&lt;=DL$6),+$U138,0)</f>
        <v>0</v>
      </c>
      <c r="DM138" s="87" t="n">
        <f aca="false">IF(AND($V138&gt;DL$6,$V138&lt;=DM$6),+$U138,0)</f>
        <v>0</v>
      </c>
      <c r="DN138" s="87" t="n">
        <f aca="false">IF(AND($V138&gt;DM$6,$V138&lt;=DN$6),+$U138,0)</f>
        <v>0</v>
      </c>
      <c r="DO138" s="87" t="n">
        <f aca="false">IF(AND($V138&gt;DN$6,$V138&lt;=DO$6),+$U138,0)</f>
        <v>0</v>
      </c>
      <c r="DP138" s="87" t="n">
        <f aca="false">IF(AND($V138&gt;DO$6,$V138&lt;=DP$6),+$U138,0)</f>
        <v>0</v>
      </c>
      <c r="DQ138" s="87" t="n">
        <f aca="false">IF(AND($V138&gt;DP$6,$V138&lt;=DQ$6),+$U138,0)</f>
        <v>0</v>
      </c>
      <c r="DR138" s="87" t="n">
        <f aca="false">IF(AND($V138&gt;DQ$6,$V138&lt;=DR$6),+$U138,0)</f>
        <v>0</v>
      </c>
      <c r="DS138" s="87" t="n">
        <f aca="false">IF(AND($V138&gt;DR$6,$V138&lt;=DS$6),+$U138,0)</f>
        <v>0</v>
      </c>
      <c r="DT138" s="87" t="n">
        <f aca="false">IF(AND($V138&gt;DS$6,$V138&lt;=DT$6),+$U138,0)</f>
        <v>0</v>
      </c>
      <c r="DU138" s="87" t="n">
        <f aca="false">IF(AND($V138&gt;DT$6,$V138&lt;=DU$6),+$U138,0)</f>
        <v>0</v>
      </c>
      <c r="DV138" s="87" t="n">
        <f aca="false">IF(AND($V138&gt;DU$6,$V138&lt;=DV$6),+$U138,0)</f>
        <v>0</v>
      </c>
      <c r="DW138" s="87" t="n">
        <f aca="false">IF(AND($V138&gt;DV$6,$V138&lt;=DW$6),+$U138,0)</f>
        <v>90</v>
      </c>
      <c r="DX138" s="87" t="n">
        <f aca="false">IF(AND($V138&gt;DW$6,$V138&lt;=DX$6),+$U138,0)</f>
        <v>0</v>
      </c>
      <c r="DY138" s="87" t="n">
        <f aca="false">IF(AND($V138&gt;DX$6,$V138&lt;=DY$6),+$U138,0)</f>
        <v>0</v>
      </c>
      <c r="DZ138" s="87" t="n">
        <f aca="false">IF(AND($V138&gt;DY$6,$V138&lt;=DZ$6),+$U138,0)</f>
        <v>0</v>
      </c>
      <c r="EA138" s="87" t="n">
        <f aca="false">IF(AND($V138&gt;DZ$6,$V138&lt;=EA$6),+$U138,0)</f>
        <v>0</v>
      </c>
      <c r="EB138" s="87" t="n">
        <f aca="false">IF(AND($V138&gt;EA$6,$V138&lt;=EB$6),+$U138,0)</f>
        <v>0</v>
      </c>
      <c r="EC138" s="87" t="n">
        <f aca="false">IF(AND($V138&gt;EB$6,$V138&lt;=EC$6),+$U138,0)</f>
        <v>0</v>
      </c>
      <c r="ED138" s="87" t="n">
        <f aca="false">IF(AND($V138&gt;EC$6,$V138&lt;=ED$6),+$U138,0)</f>
        <v>0</v>
      </c>
      <c r="EE138" s="87" t="n">
        <f aca="false">IF(AND($V138&gt;ED$6,$V138&lt;=EE$6),+$U138,0)</f>
        <v>0</v>
      </c>
      <c r="EF138" s="87" t="n">
        <f aca="false">IF(AND($V138&gt;EE$6,$V138&lt;=EF$6),+$U138,0)</f>
        <v>0</v>
      </c>
      <c r="EG138" s="87" t="n">
        <f aca="false">IF(AND($V138&gt;EF$6,$V138&lt;=EG$6),+$U138,0)</f>
        <v>0</v>
      </c>
      <c r="EH138" s="87" t="n">
        <f aca="false">IF(AND($V138&gt;EG$6,$V138&lt;=EH$6),+$U138,0)</f>
        <v>0</v>
      </c>
      <c r="EI138" s="87" t="n">
        <f aca="false">IF(AND($V138&gt;EH$6,$V138&lt;=EI$6),+$U138,0)</f>
        <v>0</v>
      </c>
      <c r="EJ138" s="87" t="n">
        <f aca="false">IF(AND($V138&gt;EI$6,$V138&lt;=EJ$6),+$U138,0)</f>
        <v>0</v>
      </c>
      <c r="EK138" s="87" t="n">
        <f aca="false">IF(AND($V138&gt;EJ$6,$V138&lt;=EK$6),+$U138,0)</f>
        <v>0</v>
      </c>
      <c r="EL138" s="87" t="n">
        <f aca="false">IF(AND($V138&gt;EK$6,$V138&lt;=EL$6),+$U138,0)</f>
        <v>0</v>
      </c>
      <c r="EM138" s="87" t="n">
        <f aca="false">IF(AND($V138&gt;EL$6,$V138&lt;=EN$6),+$U138,0)</f>
        <v>0</v>
      </c>
      <c r="EO138" s="65" t="n">
        <f aca="false">SUM($AI138:$EN138)</f>
        <v>90</v>
      </c>
      <c r="EP138" s="65" t="n">
        <f aca="false">+EO138-U138</f>
        <v>0</v>
      </c>
    </row>
    <row r="139" customFormat="false" ht="12.75" hidden="false" customHeight="false" outlineLevel="0" collapsed="false">
      <c r="A139" s="205" t="n">
        <v>5</v>
      </c>
      <c r="B139" s="97" t="s">
        <v>260</v>
      </c>
      <c r="C139" s="97" t="s">
        <v>257</v>
      </c>
      <c r="D139" s="186" t="s">
        <v>295</v>
      </c>
      <c r="E139" s="37" t="s">
        <v>556</v>
      </c>
      <c r="F139" s="99" t="n">
        <v>37134</v>
      </c>
      <c r="G139" s="37"/>
      <c r="H139" s="37"/>
      <c r="I139" s="100" t="s">
        <v>145</v>
      </c>
      <c r="J139" s="37" t="s">
        <v>595</v>
      </c>
      <c r="M139" s="39" t="s">
        <v>495</v>
      </c>
      <c r="O139" s="35"/>
      <c r="P139" s="127"/>
      <c r="Q139" s="127"/>
      <c r="R139" s="127"/>
      <c r="S139" s="206" t="n">
        <v>70</v>
      </c>
      <c r="T139" s="127" t="s">
        <v>288</v>
      </c>
      <c r="U139" s="55" t="n">
        <f aca="false">IF($T139="USD",+$S139,VLOOKUP($T139,$T$1:$U$5,2)*$S139)</f>
        <v>70</v>
      </c>
      <c r="V139" s="102" t="n">
        <v>41365</v>
      </c>
      <c r="Z139" s="207" t="n">
        <v>34060</v>
      </c>
      <c r="AA139" s="219" t="e">
        <f aca="false">SUM(#REF!)</f>
        <v>#REF!</v>
      </c>
      <c r="AB139" s="174"/>
      <c r="AC139" s="209" t="n">
        <f aca="false">0.0065/10</f>
        <v>0.00065</v>
      </c>
      <c r="AD139" s="211" t="e">
        <f aca="false">+AC139+AB139*#REF!+AA139*#REF!</f>
        <v>#REF!</v>
      </c>
      <c r="AE139" s="211"/>
      <c r="AI139" s="87" t="n">
        <f aca="false">IF($V139&gt;AH$6,IF($V139&lt;=AI$6,$U139,0),0)</f>
        <v>0</v>
      </c>
      <c r="AJ139" s="87" t="n">
        <f aca="false">IF(AND($V139&gt;AI$6,$V139&lt;=AJ$6),+$U139,0)</f>
        <v>0</v>
      </c>
      <c r="AK139" s="87" t="n">
        <f aca="false">IF(AND($V139&gt;AJ$6,$V139&lt;=AK$6),+$U139,0)</f>
        <v>0</v>
      </c>
      <c r="AL139" s="87" t="n">
        <f aca="false">IF(AND($V139&gt;AK$6,$V139&lt;=AL$6),+$U139,0)</f>
        <v>0</v>
      </c>
      <c r="AM139" s="87" t="n">
        <f aca="false">IF(AND($V139&gt;AL$6,$V139&lt;=AM$6),+$U139,0)</f>
        <v>0</v>
      </c>
      <c r="AN139" s="87" t="n">
        <f aca="false">IF(AND($V139&gt;AM$6,$V139&lt;=AN$6),+$U139,0)</f>
        <v>0</v>
      </c>
      <c r="AO139" s="87" t="n">
        <f aca="false">IF(AND($V139&gt;AN$6,$V139&lt;=AO$6),+$U139,0)</f>
        <v>0</v>
      </c>
      <c r="AP139" s="87" t="n">
        <f aca="false">IF(AND($V139&gt;AO$6,$V139&lt;=AP$6),+$U139,0)</f>
        <v>0</v>
      </c>
      <c r="AQ139" s="87" t="n">
        <f aca="false">IF(AND($V139&gt;AP$6,$V139&lt;=AQ$6),+$U139,0)</f>
        <v>0</v>
      </c>
      <c r="AR139" s="87" t="n">
        <f aca="false">IF(AND($V139&gt;AQ$6,$V139&lt;=AR$6),+$U139,0)</f>
        <v>0</v>
      </c>
      <c r="AS139" s="87" t="n">
        <f aca="false">IF(AND($V139&gt;AR$6,$V139&lt;=AS$6),+$U139,0)</f>
        <v>0</v>
      </c>
      <c r="AT139" s="87" t="n">
        <f aca="false">IF(AND($V139&gt;AS$6,$V139&lt;=AT$6),+$U139,0)</f>
        <v>0</v>
      </c>
      <c r="AU139" s="87" t="n">
        <f aca="false">IF(AND($V139&gt;AT$6,$V139&lt;=AU$6),+$U139,0)</f>
        <v>0</v>
      </c>
      <c r="AV139" s="87" t="n">
        <f aca="false">IF(AND($V139&gt;AU$6,$V139&lt;=AV$6),+$U139,0)</f>
        <v>0</v>
      </c>
      <c r="AW139" s="87" t="n">
        <f aca="false">IF(AND($V139&gt;AV$6,$V139&lt;=AW$6),+$U139,0)</f>
        <v>0</v>
      </c>
      <c r="AX139" s="87" t="n">
        <f aca="false">IF(AND($V139&gt;AW$6,$V139&lt;=AX$6),+$U139,0)</f>
        <v>0</v>
      </c>
      <c r="AY139" s="87" t="n">
        <f aca="false">IF(AND($V139&gt;AX$6,$V139&lt;=AY$6),+$U139,0)</f>
        <v>0</v>
      </c>
      <c r="AZ139" s="87" t="n">
        <f aca="false">IF(AND($V139&gt;AY$6,$V139&lt;=AZ$6),+$U139,0)</f>
        <v>0</v>
      </c>
      <c r="BA139" s="87" t="n">
        <f aca="false">IF(AND($V139&gt;AZ$6,$V139&lt;=BA$6),+$U139,0)</f>
        <v>0</v>
      </c>
      <c r="BB139" s="87" t="n">
        <f aca="false">IF(AND($V139&gt;BA$6,$V139&lt;=BB$6),+$U139,0)</f>
        <v>0</v>
      </c>
      <c r="BC139" s="87" t="n">
        <f aca="false">IF(AND($V139&gt;BB$6,$V139&lt;=BC$6),+$U139,0)</f>
        <v>0</v>
      </c>
      <c r="BD139" s="87" t="n">
        <f aca="false">IF(AND($V139&gt;BC$6,$V139&lt;=BD$6),+$U139,0)</f>
        <v>0</v>
      </c>
      <c r="BE139" s="87" t="n">
        <f aca="false">IF(AND($V139&gt;BD$6,$V139&lt;=BE$6),+$U139,0)</f>
        <v>0</v>
      </c>
      <c r="BF139" s="87" t="n">
        <f aca="false">IF(AND($V139&gt;BE$6,$V139&lt;=BF$6),+$U139,0)</f>
        <v>0</v>
      </c>
      <c r="BG139" s="87" t="n">
        <f aca="false">IF(AND($V139&gt;BF$6,$V139&lt;=BG$6),+$U139,0)</f>
        <v>0</v>
      </c>
      <c r="BH139" s="87" t="n">
        <f aca="false">IF(AND($V139&gt;BG$6,$V139&lt;=BH$6),+$U139,0)</f>
        <v>0</v>
      </c>
      <c r="BI139" s="87" t="n">
        <f aca="false">IF(AND($V139&gt;BH$6,$V139&lt;=BI$6),+$U139,0)</f>
        <v>0</v>
      </c>
      <c r="BJ139" s="87" t="n">
        <f aca="false">IF(AND($V139&gt;BI$6,$V139&lt;=BJ$6),+$U139,0)</f>
        <v>0</v>
      </c>
      <c r="BK139" s="87" t="n">
        <f aca="false">IF(AND($V139&gt;BJ$6,$V139&lt;=BK$6),+$U139,0)</f>
        <v>0</v>
      </c>
      <c r="BL139" s="87" t="n">
        <f aca="false">IF(AND($V139&gt;BK$6,$V139&lt;=BL$6),+$U139,0)</f>
        <v>0</v>
      </c>
      <c r="BM139" s="87" t="n">
        <f aca="false">IF(AND($V139&gt;BL$6,$V139&lt;=BM$6),+$U139,0)</f>
        <v>0</v>
      </c>
      <c r="BN139" s="87" t="n">
        <f aca="false">IF(AND($V139&gt;BM$6,$V139&lt;=BN$6),+$U139,0)</f>
        <v>0</v>
      </c>
      <c r="BO139" s="87" t="n">
        <f aca="false">IF(AND($V139&gt;BN$6,$V139&lt;=BO$6),+$U139,0)</f>
        <v>0</v>
      </c>
      <c r="BP139" s="87" t="n">
        <f aca="false">IF(AND($V139&gt;BO$6,$V139&lt;=BP$6),+$U139,0)</f>
        <v>0</v>
      </c>
      <c r="BQ139" s="87" t="n">
        <f aca="false">IF(AND($V139&gt;BP$6,$V139&lt;=BQ$6),+$U139,0)</f>
        <v>0</v>
      </c>
      <c r="BR139" s="87" t="n">
        <f aca="false">IF(AND($V139&gt;BQ$6,$V139&lt;=BR$6),+$U139,0)</f>
        <v>0</v>
      </c>
      <c r="BS139" s="87" t="n">
        <f aca="false">IF(AND($V139&gt;BR$6,$V139&lt;=BS$6),+$U139,0)</f>
        <v>0</v>
      </c>
      <c r="BT139" s="87" t="n">
        <f aca="false">IF(AND($V139&gt;BS$6,$V139&lt;=BT$6),+$U139,0)</f>
        <v>0</v>
      </c>
      <c r="BU139" s="87" t="n">
        <f aca="false">IF(AND($V139&gt;BT$6,$V139&lt;=BU$6),+$U139,0)</f>
        <v>0</v>
      </c>
      <c r="BV139" s="87" t="n">
        <f aca="false">IF(AND($V139&gt;BU$6,$V139&lt;=BV$6),+$U139,0)</f>
        <v>0</v>
      </c>
      <c r="BW139" s="87" t="n">
        <f aca="false">IF(AND($V139&gt;BV$6,$V139&lt;=BW$6),+$U139,0)</f>
        <v>0</v>
      </c>
      <c r="BX139" s="87" t="n">
        <f aca="false">IF(AND($V139&gt;BW$6,$V139&lt;=BX$6),+$U139,0)</f>
        <v>0</v>
      </c>
      <c r="BY139" s="87" t="n">
        <f aca="false">IF(AND($V139&gt;BX$6,$V139&lt;=BY$6),+$U139,0)</f>
        <v>0</v>
      </c>
      <c r="BZ139" s="87" t="n">
        <f aca="false">IF(AND($V139&gt;BY$6,$V139&lt;=BZ$6),+$U139,0)</f>
        <v>0</v>
      </c>
      <c r="CA139" s="87" t="n">
        <f aca="false">IF(AND($V139&gt;BZ$6,$V139&lt;=CA$6),+$U139,0)</f>
        <v>0</v>
      </c>
      <c r="CB139" s="87" t="n">
        <f aca="false">IF(AND($V139&gt;CA$6,$V139&lt;=CB$6),+$U139,0)</f>
        <v>0</v>
      </c>
      <c r="CC139" s="87" t="n">
        <f aca="false">IF(AND($V139&gt;CB$6,$V139&lt;=CC$6),+$U139,0)</f>
        <v>70</v>
      </c>
      <c r="CD139" s="87" t="n">
        <f aca="false">IF(AND($V139&gt;CC$6,$V139&lt;=CD$6),+$U139,0)</f>
        <v>0</v>
      </c>
      <c r="CE139" s="87" t="n">
        <f aca="false">IF(AND($V139&gt;CD$6,$V139&lt;=CE$6),+$U139,0)</f>
        <v>0</v>
      </c>
      <c r="CF139" s="87" t="n">
        <f aca="false">IF(AND($V139&gt;CE$6,$V139&lt;=CF$6),+$U139,0)</f>
        <v>0</v>
      </c>
      <c r="CG139" s="87" t="n">
        <f aca="false">IF(AND($V139&gt;CF$6,$V139&lt;=CG$6),+$U139,0)</f>
        <v>0</v>
      </c>
      <c r="CH139" s="87" t="n">
        <f aca="false">IF(AND($V139&gt;CG$6,$V139&lt;=CH$6),+$U139,0)</f>
        <v>0</v>
      </c>
      <c r="CI139" s="87" t="n">
        <f aca="false">IF(AND($V139&gt;CH$6,$V139&lt;=CI$6),+$U139,0)</f>
        <v>0</v>
      </c>
      <c r="CJ139" s="87" t="n">
        <f aca="false">IF(AND($V139&gt;CI$6,$V139&lt;=CJ$6),+$U139,0)</f>
        <v>0</v>
      </c>
      <c r="CK139" s="87" t="n">
        <f aca="false">IF(AND($V139&gt;CJ$6,$V139&lt;=CK$6),+$U139,0)</f>
        <v>0</v>
      </c>
      <c r="CL139" s="87" t="n">
        <f aca="false">IF(AND($V139&gt;CK$6,$V139&lt;=CL$6),+$U139,0)</f>
        <v>0</v>
      </c>
      <c r="CM139" s="87" t="n">
        <f aca="false">IF(AND($V139&gt;CL$6,$V139&lt;=CM$6),+$U139,0)</f>
        <v>0</v>
      </c>
      <c r="CN139" s="87" t="n">
        <f aca="false">IF(AND($V139&gt;CM$6,$V139&lt;=CN$6),+$U139,0)</f>
        <v>0</v>
      </c>
      <c r="CO139" s="87" t="n">
        <f aca="false">IF(AND($V139&gt;CN$6,$V139&lt;=CO$6),+$U139,0)</f>
        <v>0</v>
      </c>
      <c r="CP139" s="87" t="n">
        <f aca="false">IF(AND($V139&gt;CO$6,$V139&lt;=CP$6),+$U139,0)</f>
        <v>0</v>
      </c>
      <c r="CQ139" s="87" t="n">
        <f aca="false">IF(AND($V139&gt;CP$6,$V139&lt;=CQ$6),+$U139,0)</f>
        <v>0</v>
      </c>
      <c r="CR139" s="87" t="n">
        <f aca="false">IF(AND($V139&gt;CQ$6,$V139&lt;=CR$6),+$U139,0)</f>
        <v>0</v>
      </c>
      <c r="CS139" s="87" t="n">
        <f aca="false">IF(AND($V139&gt;CR$6,$V139&lt;=CS$6),+$U139,0)</f>
        <v>0</v>
      </c>
      <c r="CT139" s="87" t="n">
        <f aca="false">IF(AND($V139&gt;CS$6,$V139&lt;=CT$6),+$U139,0)</f>
        <v>0</v>
      </c>
      <c r="CU139" s="87" t="n">
        <f aca="false">IF(AND($V139&gt;CT$6,$V139&lt;=CU$6),+$U139,0)</f>
        <v>0</v>
      </c>
      <c r="CV139" s="87" t="n">
        <f aca="false">IF(AND($V139&gt;CU$6,$V139&lt;=CV$6),+$U139,0)</f>
        <v>0</v>
      </c>
      <c r="CW139" s="87" t="n">
        <f aca="false">IF(AND($V139&gt;CV$6,$V139&lt;=CW$6),+$U139,0)</f>
        <v>0</v>
      </c>
      <c r="CX139" s="87" t="n">
        <f aca="false">IF(AND($V139&gt;CW$6,$V139&lt;=CX$6),+$U139,0)</f>
        <v>0</v>
      </c>
      <c r="CY139" s="87" t="n">
        <f aca="false">IF(AND($V139&gt;CX$6,$V139&lt;=CY$6),+$U139,0)</f>
        <v>0</v>
      </c>
      <c r="CZ139" s="87" t="n">
        <f aca="false">IF(AND($V139&gt;CY$6,$V139&lt;=CZ$6),+$U139,0)</f>
        <v>0</v>
      </c>
      <c r="DA139" s="87" t="n">
        <f aca="false">IF(AND($V139&gt;CZ$6,$V139&lt;=DA$6),+$U139,0)</f>
        <v>0</v>
      </c>
      <c r="DB139" s="87" t="n">
        <f aca="false">IF(AND($V139&gt;DA$6,$V139&lt;=DB$6),+$U139,0)</f>
        <v>0</v>
      </c>
      <c r="DC139" s="87" t="n">
        <f aca="false">IF(AND($V139&gt;DB$6,$V139&lt;=DC$6),+$U139,0)</f>
        <v>0</v>
      </c>
      <c r="DD139" s="87" t="n">
        <f aca="false">IF(AND($V139&gt;DC$6,$V139&lt;=DD$6),+$U139,0)</f>
        <v>0</v>
      </c>
      <c r="DE139" s="87" t="n">
        <f aca="false">IF(AND($V139&gt;DD$6,$V139&lt;=DE$6),+$U139,0)</f>
        <v>0</v>
      </c>
      <c r="DF139" s="87" t="n">
        <f aca="false">IF(AND($V139&gt;DE$6,$V139&lt;=DF$6),+$U139,0)</f>
        <v>0</v>
      </c>
      <c r="DG139" s="87" t="n">
        <f aca="false">IF(AND($V139&gt;DF$6,$V139&lt;=DG$6),+$U139,0)</f>
        <v>0</v>
      </c>
      <c r="DH139" s="87" t="n">
        <f aca="false">IF(AND($V139&gt;DG$6,$V139&lt;=DH$6),+$U139,0)</f>
        <v>0</v>
      </c>
      <c r="DI139" s="87" t="n">
        <f aca="false">IF(AND($V139&gt;DH$6,$V139&lt;=DI$6),+$U139,0)</f>
        <v>0</v>
      </c>
      <c r="DJ139" s="87" t="n">
        <f aca="false">IF(AND($V139&gt;DI$6,$V139&lt;=DJ$6),+$U139,0)</f>
        <v>0</v>
      </c>
      <c r="DK139" s="87" t="n">
        <f aca="false">IF(AND($V139&gt;DJ$6,$V139&lt;=DK$6),+$U139,0)</f>
        <v>0</v>
      </c>
      <c r="DL139" s="87" t="n">
        <f aca="false">IF(AND($V139&gt;DK$6,$V139&lt;=DL$6),+$U139,0)</f>
        <v>0</v>
      </c>
      <c r="DM139" s="87" t="n">
        <f aca="false">IF(AND($V139&gt;DL$6,$V139&lt;=DM$6),+$U139,0)</f>
        <v>0</v>
      </c>
      <c r="DN139" s="87" t="n">
        <f aca="false">IF(AND($V139&gt;DM$6,$V139&lt;=DN$6),+$U139,0)</f>
        <v>0</v>
      </c>
      <c r="DO139" s="87" t="n">
        <f aca="false">IF(AND($V139&gt;DN$6,$V139&lt;=DO$6),+$U139,0)</f>
        <v>0</v>
      </c>
      <c r="DP139" s="87" t="n">
        <f aca="false">IF(AND($V139&gt;DO$6,$V139&lt;=DP$6),+$U139,0)</f>
        <v>0</v>
      </c>
      <c r="DQ139" s="87" t="n">
        <f aca="false">IF(AND($V139&gt;DP$6,$V139&lt;=DQ$6),+$U139,0)</f>
        <v>0</v>
      </c>
      <c r="DR139" s="87" t="n">
        <f aca="false">IF(AND($V139&gt;DQ$6,$V139&lt;=DR$6),+$U139,0)</f>
        <v>0</v>
      </c>
      <c r="DS139" s="87" t="n">
        <f aca="false">IF(AND($V139&gt;DR$6,$V139&lt;=DS$6),+$U139,0)</f>
        <v>0</v>
      </c>
      <c r="DT139" s="87" t="n">
        <f aca="false">IF(AND($V139&gt;DS$6,$V139&lt;=DT$6),+$U139,0)</f>
        <v>0</v>
      </c>
      <c r="DU139" s="87" t="n">
        <f aca="false">IF(AND($V139&gt;DT$6,$V139&lt;=DU$6),+$U139,0)</f>
        <v>0</v>
      </c>
      <c r="DV139" s="87" t="n">
        <f aca="false">IF(AND($V139&gt;DU$6,$V139&lt;=DV$6),+$U139,0)</f>
        <v>0</v>
      </c>
      <c r="DW139" s="87" t="n">
        <f aca="false">IF(AND($V139&gt;DV$6,$V139&lt;=DW$6),+$U139,0)</f>
        <v>0</v>
      </c>
      <c r="DX139" s="87" t="n">
        <f aca="false">IF(AND($V139&gt;DW$6,$V139&lt;=DX$6),+$U139,0)</f>
        <v>0</v>
      </c>
      <c r="DY139" s="87" t="n">
        <f aca="false">IF(AND($V139&gt;DX$6,$V139&lt;=DY$6),+$U139,0)</f>
        <v>0</v>
      </c>
      <c r="DZ139" s="87" t="n">
        <f aca="false">IF(AND($V139&gt;DY$6,$V139&lt;=DZ$6),+$U139,0)</f>
        <v>0</v>
      </c>
      <c r="EA139" s="87" t="n">
        <f aca="false">IF(AND($V139&gt;DZ$6,$V139&lt;=EA$6),+$U139,0)</f>
        <v>0</v>
      </c>
      <c r="EB139" s="87" t="n">
        <f aca="false">IF(AND($V139&gt;EA$6,$V139&lt;=EB$6),+$U139,0)</f>
        <v>0</v>
      </c>
      <c r="EC139" s="87" t="n">
        <f aca="false">IF(AND($V139&gt;EB$6,$V139&lt;=EC$6),+$U139,0)</f>
        <v>0</v>
      </c>
      <c r="ED139" s="87" t="n">
        <f aca="false">IF(AND($V139&gt;EC$6,$V139&lt;=ED$6),+$U139,0)</f>
        <v>0</v>
      </c>
      <c r="EE139" s="87" t="n">
        <f aca="false">IF(AND($V139&gt;ED$6,$V139&lt;=EE$6),+$U139,0)</f>
        <v>0</v>
      </c>
      <c r="EF139" s="87" t="n">
        <f aca="false">IF(AND($V139&gt;EE$6,$V139&lt;=EF$6),+$U139,0)</f>
        <v>0</v>
      </c>
      <c r="EG139" s="87" t="n">
        <f aca="false">IF(AND($V139&gt;EF$6,$V139&lt;=EG$6),+$U139,0)</f>
        <v>0</v>
      </c>
      <c r="EH139" s="87" t="n">
        <f aca="false">IF(AND($V139&gt;EG$6,$V139&lt;=EH$6),+$U139,0)</f>
        <v>0</v>
      </c>
      <c r="EI139" s="87" t="n">
        <f aca="false">IF(AND($V139&gt;EH$6,$V139&lt;=EI$6),+$U139,0)</f>
        <v>0</v>
      </c>
      <c r="EJ139" s="87" t="n">
        <f aca="false">IF(AND($V139&gt;EI$6,$V139&lt;=EJ$6),+$U139,0)</f>
        <v>0</v>
      </c>
      <c r="EK139" s="87" t="n">
        <f aca="false">IF(AND($V139&gt;EJ$6,$V139&lt;=EK$6),+$U139,0)</f>
        <v>0</v>
      </c>
      <c r="EL139" s="87" t="n">
        <f aca="false">IF(AND($V139&gt;EK$6,$V139&lt;=EL$6),+$U139,0)</f>
        <v>0</v>
      </c>
      <c r="EM139" s="87" t="n">
        <f aca="false">IF(AND($V139&gt;EL$6,$V139&lt;=EN$6),+$U139,0)</f>
        <v>0</v>
      </c>
      <c r="EO139" s="65" t="n">
        <f aca="false">SUM($AI139:$EN139)</f>
        <v>70</v>
      </c>
      <c r="EP139" s="65" t="n">
        <f aca="false">+EO139-U139</f>
        <v>0</v>
      </c>
    </row>
    <row r="140" customFormat="false" ht="12.75" hidden="false" customHeight="false" outlineLevel="0" collapsed="false">
      <c r="A140" s="205" t="n">
        <v>5</v>
      </c>
      <c r="B140" s="97" t="s">
        <v>260</v>
      </c>
      <c r="C140" s="97" t="s">
        <v>256</v>
      </c>
      <c r="D140" s="186" t="s">
        <v>295</v>
      </c>
      <c r="E140" s="37" t="s">
        <v>556</v>
      </c>
      <c r="F140" s="99" t="n">
        <v>37134</v>
      </c>
      <c r="G140" s="37"/>
      <c r="H140" s="37"/>
      <c r="I140" s="100" t="s">
        <v>145</v>
      </c>
      <c r="J140" s="37" t="s">
        <v>595</v>
      </c>
      <c r="M140" s="39" t="s">
        <v>495</v>
      </c>
      <c r="O140" s="35"/>
      <c r="P140" s="127"/>
      <c r="Q140" s="127"/>
      <c r="R140" s="127"/>
      <c r="S140" s="206" t="n">
        <v>60</v>
      </c>
      <c r="T140" s="127" t="s">
        <v>288</v>
      </c>
      <c r="U140" s="55" t="n">
        <f aca="false">IF($T140="USD",+$S140,VLOOKUP($T140,$T$1:$U$5,2)*$S140)</f>
        <v>60</v>
      </c>
      <c r="V140" s="102" t="n">
        <v>45597</v>
      </c>
      <c r="Z140" s="164" t="n">
        <v>34639</v>
      </c>
      <c r="AA140" s="219" t="e">
        <f aca="false">SUM(#REF!)</f>
        <v>#REF!</v>
      </c>
      <c r="AB140" s="174"/>
      <c r="AC140" s="174" t="n">
        <f aca="false">0.0065/10</f>
        <v>0.00065</v>
      </c>
      <c r="AD140" s="211" t="e">
        <f aca="false">+AC140+AB140*#REF!+AA140*#REF!</f>
        <v>#REF!</v>
      </c>
      <c r="AE140" s="211"/>
      <c r="AI140" s="87" t="n">
        <f aca="false">IF($V140&gt;AH$6,IF($V140&lt;=AI$6,$U140,0),0)</f>
        <v>0</v>
      </c>
      <c r="AJ140" s="87" t="n">
        <f aca="false">IF(AND($V140&gt;AI$6,$V140&lt;=AJ$6),+$U140,0)</f>
        <v>0</v>
      </c>
      <c r="AK140" s="87" t="n">
        <f aca="false">IF(AND($V140&gt;AJ$6,$V140&lt;=AK$6),+$U140,0)</f>
        <v>0</v>
      </c>
      <c r="AL140" s="87" t="n">
        <f aca="false">IF(AND($V140&gt;AK$6,$V140&lt;=AL$6),+$U140,0)</f>
        <v>0</v>
      </c>
      <c r="AM140" s="87" t="n">
        <f aca="false">IF(AND($V140&gt;AL$6,$V140&lt;=AM$6),+$U140,0)</f>
        <v>0</v>
      </c>
      <c r="AN140" s="87" t="n">
        <f aca="false">IF(AND($V140&gt;AM$6,$V140&lt;=AN$6),+$U140,0)</f>
        <v>0</v>
      </c>
      <c r="AO140" s="87" t="n">
        <f aca="false">IF(AND($V140&gt;AN$6,$V140&lt;=AO$6),+$U140,0)</f>
        <v>0</v>
      </c>
      <c r="AP140" s="87" t="n">
        <f aca="false">IF(AND($V140&gt;AO$6,$V140&lt;=AP$6),+$U140,0)</f>
        <v>0</v>
      </c>
      <c r="AQ140" s="87" t="n">
        <f aca="false">IF(AND($V140&gt;AP$6,$V140&lt;=AQ$6),+$U140,0)</f>
        <v>0</v>
      </c>
      <c r="AR140" s="87" t="n">
        <f aca="false">IF(AND($V140&gt;AQ$6,$V140&lt;=AR$6),+$U140,0)</f>
        <v>0</v>
      </c>
      <c r="AS140" s="87" t="n">
        <f aca="false">IF(AND($V140&gt;AR$6,$V140&lt;=AS$6),+$U140,0)</f>
        <v>0</v>
      </c>
      <c r="AT140" s="87" t="n">
        <f aca="false">IF(AND($V140&gt;AS$6,$V140&lt;=AT$6),+$U140,0)</f>
        <v>0</v>
      </c>
      <c r="AU140" s="87" t="n">
        <f aca="false">IF(AND($V140&gt;AT$6,$V140&lt;=AU$6),+$U140,0)</f>
        <v>0</v>
      </c>
      <c r="AV140" s="87" t="n">
        <f aca="false">IF(AND($V140&gt;AU$6,$V140&lt;=AV$6),+$U140,0)</f>
        <v>0</v>
      </c>
      <c r="AW140" s="87" t="n">
        <f aca="false">IF(AND($V140&gt;AV$6,$V140&lt;=AW$6),+$U140,0)</f>
        <v>0</v>
      </c>
      <c r="AX140" s="87" t="n">
        <f aca="false">IF(AND($V140&gt;AW$6,$V140&lt;=AX$6),+$U140,0)</f>
        <v>0</v>
      </c>
      <c r="AY140" s="87" t="n">
        <f aca="false">IF(AND($V140&gt;AX$6,$V140&lt;=AY$6),+$U140,0)</f>
        <v>0</v>
      </c>
      <c r="AZ140" s="87" t="n">
        <f aca="false">IF(AND($V140&gt;AY$6,$V140&lt;=AZ$6),+$U140,0)</f>
        <v>0</v>
      </c>
      <c r="BA140" s="87" t="n">
        <f aca="false">IF(AND($V140&gt;AZ$6,$V140&lt;=BA$6),+$U140,0)</f>
        <v>0</v>
      </c>
      <c r="BB140" s="87" t="n">
        <f aca="false">IF(AND($V140&gt;BA$6,$V140&lt;=BB$6),+$U140,0)</f>
        <v>0</v>
      </c>
      <c r="BC140" s="87" t="n">
        <f aca="false">IF(AND($V140&gt;BB$6,$V140&lt;=BC$6),+$U140,0)</f>
        <v>0</v>
      </c>
      <c r="BD140" s="87" t="n">
        <f aca="false">IF(AND($V140&gt;BC$6,$V140&lt;=BD$6),+$U140,0)</f>
        <v>0</v>
      </c>
      <c r="BE140" s="87" t="n">
        <f aca="false">IF(AND($V140&gt;BD$6,$V140&lt;=BE$6),+$U140,0)</f>
        <v>0</v>
      </c>
      <c r="BF140" s="87" t="n">
        <f aca="false">IF(AND($V140&gt;BE$6,$V140&lt;=BF$6),+$U140,0)</f>
        <v>0</v>
      </c>
      <c r="BG140" s="87" t="n">
        <f aca="false">IF(AND($V140&gt;BF$6,$V140&lt;=BG$6),+$U140,0)</f>
        <v>0</v>
      </c>
      <c r="BH140" s="87" t="n">
        <f aca="false">IF(AND($V140&gt;BG$6,$V140&lt;=BH$6),+$U140,0)</f>
        <v>0</v>
      </c>
      <c r="BI140" s="87" t="n">
        <f aca="false">IF(AND($V140&gt;BH$6,$V140&lt;=BI$6),+$U140,0)</f>
        <v>0</v>
      </c>
      <c r="BJ140" s="87" t="n">
        <f aca="false">IF(AND($V140&gt;BI$6,$V140&lt;=BJ$6),+$U140,0)</f>
        <v>0</v>
      </c>
      <c r="BK140" s="87" t="n">
        <f aca="false">IF(AND($V140&gt;BJ$6,$V140&lt;=BK$6),+$U140,0)</f>
        <v>0</v>
      </c>
      <c r="BL140" s="87" t="n">
        <f aca="false">IF(AND($V140&gt;BK$6,$V140&lt;=BL$6),+$U140,0)</f>
        <v>0</v>
      </c>
      <c r="BM140" s="87" t="n">
        <f aca="false">IF(AND($V140&gt;BL$6,$V140&lt;=BM$6),+$U140,0)</f>
        <v>0</v>
      </c>
      <c r="BN140" s="87" t="n">
        <f aca="false">IF(AND($V140&gt;BM$6,$V140&lt;=BN$6),+$U140,0)</f>
        <v>0</v>
      </c>
      <c r="BO140" s="87" t="n">
        <f aca="false">IF(AND($V140&gt;BN$6,$V140&lt;=BO$6),+$U140,0)</f>
        <v>0</v>
      </c>
      <c r="BP140" s="87" t="n">
        <f aca="false">IF(AND($V140&gt;BO$6,$V140&lt;=BP$6),+$U140,0)</f>
        <v>0</v>
      </c>
      <c r="BQ140" s="87" t="n">
        <f aca="false">IF(AND($V140&gt;BP$6,$V140&lt;=BQ$6),+$U140,0)</f>
        <v>0</v>
      </c>
      <c r="BR140" s="87" t="n">
        <f aca="false">IF(AND($V140&gt;BQ$6,$V140&lt;=BR$6),+$U140,0)</f>
        <v>0</v>
      </c>
      <c r="BS140" s="87" t="n">
        <f aca="false">IF(AND($V140&gt;BR$6,$V140&lt;=BS$6),+$U140,0)</f>
        <v>0</v>
      </c>
      <c r="BT140" s="87" t="n">
        <f aca="false">IF(AND($V140&gt;BS$6,$V140&lt;=BT$6),+$U140,0)</f>
        <v>0</v>
      </c>
      <c r="BU140" s="87" t="n">
        <f aca="false">IF(AND($V140&gt;BT$6,$V140&lt;=BU$6),+$U140,0)</f>
        <v>0</v>
      </c>
      <c r="BV140" s="87" t="n">
        <f aca="false">IF(AND($V140&gt;BU$6,$V140&lt;=BV$6),+$U140,0)</f>
        <v>0</v>
      </c>
      <c r="BW140" s="87" t="n">
        <f aca="false">IF(AND($V140&gt;BV$6,$V140&lt;=BW$6),+$U140,0)</f>
        <v>0</v>
      </c>
      <c r="BX140" s="87" t="n">
        <f aca="false">IF(AND($V140&gt;BW$6,$V140&lt;=BX$6),+$U140,0)</f>
        <v>0</v>
      </c>
      <c r="BY140" s="87" t="n">
        <f aca="false">IF(AND($V140&gt;BX$6,$V140&lt;=BY$6),+$U140,0)</f>
        <v>0</v>
      </c>
      <c r="BZ140" s="87" t="n">
        <f aca="false">IF(AND($V140&gt;BY$6,$V140&lt;=BZ$6),+$U140,0)</f>
        <v>0</v>
      </c>
      <c r="CA140" s="87" t="n">
        <f aca="false">IF(AND($V140&gt;BZ$6,$V140&lt;=CA$6),+$U140,0)</f>
        <v>0</v>
      </c>
      <c r="CB140" s="87" t="n">
        <f aca="false">IF(AND($V140&gt;CA$6,$V140&lt;=CB$6),+$U140,0)</f>
        <v>0</v>
      </c>
      <c r="CC140" s="87" t="n">
        <f aca="false">IF(AND($V140&gt;CB$6,$V140&lt;=CC$6),+$U140,0)</f>
        <v>0</v>
      </c>
      <c r="CD140" s="87" t="n">
        <f aca="false">IF(AND($V140&gt;CC$6,$V140&lt;=CD$6),+$U140,0)</f>
        <v>0</v>
      </c>
      <c r="CE140" s="87" t="n">
        <f aca="false">IF(AND($V140&gt;CD$6,$V140&lt;=CE$6),+$U140,0)</f>
        <v>0</v>
      </c>
      <c r="CF140" s="87" t="n">
        <f aca="false">IF(AND($V140&gt;CE$6,$V140&lt;=CF$6),+$U140,0)</f>
        <v>0</v>
      </c>
      <c r="CG140" s="87" t="n">
        <f aca="false">IF(AND($V140&gt;CF$6,$V140&lt;=CG$6),+$U140,0)</f>
        <v>0</v>
      </c>
      <c r="CH140" s="87" t="n">
        <f aca="false">IF(AND($V140&gt;CG$6,$V140&lt;=CH$6),+$U140,0)</f>
        <v>0</v>
      </c>
      <c r="CI140" s="87" t="n">
        <f aca="false">IF(AND($V140&gt;CH$6,$V140&lt;=CI$6),+$U140,0)</f>
        <v>0</v>
      </c>
      <c r="CJ140" s="87" t="n">
        <f aca="false">IF(AND($V140&gt;CI$6,$V140&lt;=CJ$6),+$U140,0)</f>
        <v>0</v>
      </c>
      <c r="CK140" s="87" t="n">
        <f aca="false">IF(AND($V140&gt;CJ$6,$V140&lt;=CK$6),+$U140,0)</f>
        <v>0</v>
      </c>
      <c r="CL140" s="87" t="n">
        <f aca="false">IF(AND($V140&gt;CK$6,$V140&lt;=CL$6),+$U140,0)</f>
        <v>0</v>
      </c>
      <c r="CM140" s="87" t="n">
        <f aca="false">IF(AND($V140&gt;CL$6,$V140&lt;=CM$6),+$U140,0)</f>
        <v>0</v>
      </c>
      <c r="CN140" s="87" t="n">
        <f aca="false">IF(AND($V140&gt;CM$6,$V140&lt;=CN$6),+$U140,0)</f>
        <v>0</v>
      </c>
      <c r="CO140" s="87" t="n">
        <f aca="false">IF(AND($V140&gt;CN$6,$V140&lt;=CO$6),+$U140,0)</f>
        <v>0</v>
      </c>
      <c r="CP140" s="87" t="n">
        <f aca="false">IF(AND($V140&gt;CO$6,$V140&lt;=CP$6),+$U140,0)</f>
        <v>0</v>
      </c>
      <c r="CQ140" s="87" t="n">
        <f aca="false">IF(AND($V140&gt;CP$6,$V140&lt;=CQ$6),+$U140,0)</f>
        <v>0</v>
      </c>
      <c r="CR140" s="87" t="n">
        <f aca="false">IF(AND($V140&gt;CQ$6,$V140&lt;=CR$6),+$U140,0)</f>
        <v>0</v>
      </c>
      <c r="CS140" s="87" t="n">
        <f aca="false">IF(AND($V140&gt;CR$6,$V140&lt;=CS$6),+$U140,0)</f>
        <v>0</v>
      </c>
      <c r="CT140" s="87" t="n">
        <f aca="false">IF(AND($V140&gt;CS$6,$V140&lt;=CT$6),+$U140,0)</f>
        <v>0</v>
      </c>
      <c r="CU140" s="87" t="n">
        <f aca="false">IF(AND($V140&gt;CT$6,$V140&lt;=CU$6),+$U140,0)</f>
        <v>0</v>
      </c>
      <c r="CV140" s="87" t="n">
        <f aca="false">IF(AND($V140&gt;CU$6,$V140&lt;=CV$6),+$U140,0)</f>
        <v>0</v>
      </c>
      <c r="CW140" s="87" t="n">
        <f aca="false">IF(AND($V140&gt;CV$6,$V140&lt;=CW$6),+$U140,0)</f>
        <v>0</v>
      </c>
      <c r="CX140" s="87" t="n">
        <f aca="false">IF(AND($V140&gt;CW$6,$V140&lt;=CX$6),+$U140,0)</f>
        <v>0</v>
      </c>
      <c r="CY140" s="87" t="n">
        <f aca="false">IF(AND($V140&gt;CX$6,$V140&lt;=CY$6),+$U140,0)</f>
        <v>0</v>
      </c>
      <c r="CZ140" s="87" t="n">
        <f aca="false">IF(AND($V140&gt;CY$6,$V140&lt;=CZ$6),+$U140,0)</f>
        <v>0</v>
      </c>
      <c r="DA140" s="87" t="n">
        <f aca="false">IF(AND($V140&gt;CZ$6,$V140&lt;=DA$6),+$U140,0)</f>
        <v>0</v>
      </c>
      <c r="DB140" s="87" t="n">
        <f aca="false">IF(AND($V140&gt;DA$6,$V140&lt;=DB$6),+$U140,0)</f>
        <v>0</v>
      </c>
      <c r="DC140" s="87" t="n">
        <f aca="false">IF(AND($V140&gt;DB$6,$V140&lt;=DC$6),+$U140,0)</f>
        <v>0</v>
      </c>
      <c r="DD140" s="87" t="n">
        <f aca="false">IF(AND($V140&gt;DC$6,$V140&lt;=DD$6),+$U140,0)</f>
        <v>0</v>
      </c>
      <c r="DE140" s="87" t="n">
        <f aca="false">IF(AND($V140&gt;DD$6,$V140&lt;=DE$6),+$U140,0)</f>
        <v>0</v>
      </c>
      <c r="DF140" s="87" t="n">
        <f aca="false">IF(AND($V140&gt;DE$6,$V140&lt;=DF$6),+$U140,0)</f>
        <v>0</v>
      </c>
      <c r="DG140" s="87" t="n">
        <f aca="false">IF(AND($V140&gt;DF$6,$V140&lt;=DG$6),+$U140,0)</f>
        <v>0</v>
      </c>
      <c r="DH140" s="87" t="n">
        <f aca="false">IF(AND($V140&gt;DG$6,$V140&lt;=DH$6),+$U140,0)</f>
        <v>0</v>
      </c>
      <c r="DI140" s="87" t="n">
        <f aca="false">IF(AND($V140&gt;DH$6,$V140&lt;=DI$6),+$U140,0)</f>
        <v>0</v>
      </c>
      <c r="DJ140" s="87" t="n">
        <f aca="false">IF(AND($V140&gt;DI$6,$V140&lt;=DJ$6),+$U140,0)</f>
        <v>0</v>
      </c>
      <c r="DK140" s="87" t="n">
        <f aca="false">IF(AND($V140&gt;DJ$6,$V140&lt;=DK$6),+$U140,0)</f>
        <v>0</v>
      </c>
      <c r="DL140" s="87" t="n">
        <f aca="false">IF(AND($V140&gt;DK$6,$V140&lt;=DL$6),+$U140,0)</f>
        <v>0</v>
      </c>
      <c r="DM140" s="87" t="n">
        <f aca="false">IF(AND($V140&gt;DL$6,$V140&lt;=DM$6),+$U140,0)</f>
        <v>0</v>
      </c>
      <c r="DN140" s="87" t="n">
        <f aca="false">IF(AND($V140&gt;DM$6,$V140&lt;=DN$6),+$U140,0)</f>
        <v>0</v>
      </c>
      <c r="DO140" s="87" t="n">
        <f aca="false">IF(AND($V140&gt;DN$6,$V140&lt;=DO$6),+$U140,0)</f>
        <v>0</v>
      </c>
      <c r="DP140" s="87" t="n">
        <f aca="false">IF(AND($V140&gt;DO$6,$V140&lt;=DP$6),+$U140,0)</f>
        <v>0</v>
      </c>
      <c r="DQ140" s="87" t="n">
        <f aca="false">IF(AND($V140&gt;DP$6,$V140&lt;=DQ$6),+$U140,0)</f>
        <v>0</v>
      </c>
      <c r="DR140" s="87" t="n">
        <f aca="false">IF(AND($V140&gt;DQ$6,$V140&lt;=DR$6),+$U140,0)</f>
        <v>0</v>
      </c>
      <c r="DS140" s="87" t="n">
        <f aca="false">IF(AND($V140&gt;DR$6,$V140&lt;=DS$6),+$U140,0)</f>
        <v>0</v>
      </c>
      <c r="DT140" s="87" t="n">
        <f aca="false">IF(AND($V140&gt;DS$6,$V140&lt;=DT$6),+$U140,0)</f>
        <v>0</v>
      </c>
      <c r="DU140" s="87" t="n">
        <f aca="false">IF(AND($V140&gt;DT$6,$V140&lt;=DU$6),+$U140,0)</f>
        <v>0</v>
      </c>
      <c r="DV140" s="87" t="n">
        <f aca="false">IF(AND($V140&gt;DU$6,$V140&lt;=DV$6),+$U140,0)</f>
        <v>0</v>
      </c>
      <c r="DW140" s="87" t="n">
        <f aca="false">IF(AND($V140&gt;DV$6,$V140&lt;=DW$6),+$U140,0)</f>
        <v>60</v>
      </c>
      <c r="DX140" s="87" t="n">
        <f aca="false">IF(AND($V140&gt;DW$6,$V140&lt;=DX$6),+$U140,0)</f>
        <v>0</v>
      </c>
      <c r="DY140" s="87" t="n">
        <f aca="false">IF(AND($V140&gt;DX$6,$V140&lt;=DY$6),+$U140,0)</f>
        <v>0</v>
      </c>
      <c r="DZ140" s="87" t="n">
        <f aca="false">IF(AND($V140&gt;DY$6,$V140&lt;=DZ$6),+$U140,0)</f>
        <v>0</v>
      </c>
      <c r="EA140" s="87" t="n">
        <f aca="false">IF(AND($V140&gt;DZ$6,$V140&lt;=EA$6),+$U140,0)</f>
        <v>0</v>
      </c>
      <c r="EB140" s="87" t="n">
        <f aca="false">IF(AND($V140&gt;EA$6,$V140&lt;=EB$6),+$U140,0)</f>
        <v>0</v>
      </c>
      <c r="EC140" s="87" t="n">
        <f aca="false">IF(AND($V140&gt;EB$6,$V140&lt;=EC$6),+$U140,0)</f>
        <v>0</v>
      </c>
      <c r="ED140" s="87" t="n">
        <f aca="false">IF(AND($V140&gt;EC$6,$V140&lt;=ED$6),+$U140,0)</f>
        <v>0</v>
      </c>
      <c r="EE140" s="87" t="n">
        <f aca="false">IF(AND($V140&gt;ED$6,$V140&lt;=EE$6),+$U140,0)</f>
        <v>0</v>
      </c>
      <c r="EF140" s="87" t="n">
        <f aca="false">IF(AND($V140&gt;EE$6,$V140&lt;=EF$6),+$U140,0)</f>
        <v>0</v>
      </c>
      <c r="EG140" s="87" t="n">
        <f aca="false">IF(AND($V140&gt;EF$6,$V140&lt;=EG$6),+$U140,0)</f>
        <v>0</v>
      </c>
      <c r="EH140" s="87" t="n">
        <f aca="false">IF(AND($V140&gt;EG$6,$V140&lt;=EH$6),+$U140,0)</f>
        <v>0</v>
      </c>
      <c r="EI140" s="87" t="n">
        <f aca="false">IF(AND($V140&gt;EH$6,$V140&lt;=EI$6),+$U140,0)</f>
        <v>0</v>
      </c>
      <c r="EJ140" s="87" t="n">
        <f aca="false">IF(AND($V140&gt;EI$6,$V140&lt;=EJ$6),+$U140,0)</f>
        <v>0</v>
      </c>
      <c r="EK140" s="87" t="n">
        <f aca="false">IF(AND($V140&gt;EJ$6,$V140&lt;=EK$6),+$U140,0)</f>
        <v>0</v>
      </c>
      <c r="EL140" s="87" t="n">
        <f aca="false">IF(AND($V140&gt;EK$6,$V140&lt;=EL$6),+$U140,0)</f>
        <v>0</v>
      </c>
      <c r="EM140" s="87" t="n">
        <f aca="false">IF(AND($V140&gt;EL$6,$V140&lt;=EN$6),+$U140,0)</f>
        <v>0</v>
      </c>
      <c r="EO140" s="65" t="n">
        <f aca="false">SUM($AI140:$EN140)</f>
        <v>60</v>
      </c>
      <c r="EP140" s="65" t="n">
        <f aca="false">+EO140-U140</f>
        <v>0</v>
      </c>
    </row>
    <row r="141" customFormat="false" ht="12.75" hidden="false" customHeight="false" outlineLevel="0" collapsed="false">
      <c r="A141" s="205" t="n">
        <v>5</v>
      </c>
      <c r="B141" s="97" t="s">
        <v>260</v>
      </c>
      <c r="C141" s="97" t="s">
        <v>257</v>
      </c>
      <c r="D141" s="186" t="s">
        <v>295</v>
      </c>
      <c r="E141" s="37" t="s">
        <v>556</v>
      </c>
      <c r="F141" s="99" t="n">
        <v>37134</v>
      </c>
      <c r="G141" s="37"/>
      <c r="H141" s="37"/>
      <c r="I141" s="100" t="s">
        <v>145</v>
      </c>
      <c r="J141" s="37" t="s">
        <v>595</v>
      </c>
      <c r="M141" s="39" t="s">
        <v>495</v>
      </c>
      <c r="O141" s="35"/>
      <c r="P141" s="127"/>
      <c r="Q141" s="127"/>
      <c r="R141" s="127"/>
      <c r="S141" s="206" t="n">
        <v>45.5</v>
      </c>
      <c r="T141" s="127" t="s">
        <v>288</v>
      </c>
      <c r="U141" s="55" t="n">
        <f aca="false">IF($T141="USD",+$S141,VLOOKUP($T141,$T$1:$U$5,2)*$S141)</f>
        <v>45.5</v>
      </c>
      <c r="V141" s="102" t="n">
        <v>39539</v>
      </c>
      <c r="Z141" s="164" t="n">
        <v>35886</v>
      </c>
      <c r="AA141" s="219" t="e">
        <f aca="false">SUM(#REF!)</f>
        <v>#REF!</v>
      </c>
      <c r="AB141" s="174"/>
      <c r="AC141" s="174" t="n">
        <f aca="false">0.0065/10</f>
        <v>0.00065</v>
      </c>
      <c r="AD141" s="211" t="e">
        <f aca="false">+AC141+AB141*#REF!+AA141*#REF!</f>
        <v>#REF!</v>
      </c>
      <c r="AE141" s="211"/>
      <c r="AI141" s="87" t="n">
        <f aca="false">IF($V141&gt;AH$6,IF($V141&lt;=AI$6,$U141,0),0)</f>
        <v>0</v>
      </c>
      <c r="AJ141" s="87" t="n">
        <f aca="false">IF(AND($V141&gt;AI$6,$V141&lt;=AJ$6),+$U141,0)</f>
        <v>0</v>
      </c>
      <c r="AK141" s="87" t="n">
        <f aca="false">IF(AND($V141&gt;AJ$6,$V141&lt;=AK$6),+$U141,0)</f>
        <v>0</v>
      </c>
      <c r="AL141" s="87" t="n">
        <f aca="false">IF(AND($V141&gt;AK$6,$V141&lt;=AL$6),+$U141,0)</f>
        <v>0</v>
      </c>
      <c r="AM141" s="87" t="n">
        <f aca="false">IF(AND($V141&gt;AL$6,$V141&lt;=AM$6),+$U141,0)</f>
        <v>0</v>
      </c>
      <c r="AN141" s="87" t="n">
        <f aca="false">IF(AND($V141&gt;AM$6,$V141&lt;=AN$6),+$U141,0)</f>
        <v>0</v>
      </c>
      <c r="AO141" s="87" t="n">
        <f aca="false">IF(AND($V141&gt;AN$6,$V141&lt;=AO$6),+$U141,0)</f>
        <v>0</v>
      </c>
      <c r="AP141" s="87" t="n">
        <f aca="false">IF(AND($V141&gt;AO$6,$V141&lt;=AP$6),+$U141,0)</f>
        <v>0</v>
      </c>
      <c r="AQ141" s="87" t="n">
        <f aca="false">IF(AND($V141&gt;AP$6,$V141&lt;=AQ$6),+$U141,0)</f>
        <v>0</v>
      </c>
      <c r="AR141" s="87" t="n">
        <f aca="false">IF(AND($V141&gt;AQ$6,$V141&lt;=AR$6),+$U141,0)</f>
        <v>0</v>
      </c>
      <c r="AS141" s="87" t="n">
        <f aca="false">IF(AND($V141&gt;AR$6,$V141&lt;=AS$6),+$U141,0)</f>
        <v>0</v>
      </c>
      <c r="AT141" s="87" t="n">
        <f aca="false">IF(AND($V141&gt;AS$6,$V141&lt;=AT$6),+$U141,0)</f>
        <v>0</v>
      </c>
      <c r="AU141" s="87" t="n">
        <f aca="false">IF(AND($V141&gt;AT$6,$V141&lt;=AU$6),+$U141,0)</f>
        <v>0</v>
      </c>
      <c r="AV141" s="87" t="n">
        <f aca="false">IF(AND($V141&gt;AU$6,$V141&lt;=AV$6),+$U141,0)</f>
        <v>0</v>
      </c>
      <c r="AW141" s="87" t="n">
        <f aca="false">IF(AND($V141&gt;AV$6,$V141&lt;=AW$6),+$U141,0)</f>
        <v>0</v>
      </c>
      <c r="AX141" s="87" t="n">
        <f aca="false">IF(AND($V141&gt;AW$6,$V141&lt;=AX$6),+$U141,0)</f>
        <v>0</v>
      </c>
      <c r="AY141" s="87" t="n">
        <f aca="false">IF(AND($V141&gt;AX$6,$V141&lt;=AY$6),+$U141,0)</f>
        <v>0</v>
      </c>
      <c r="AZ141" s="87" t="n">
        <f aca="false">IF(AND($V141&gt;AY$6,$V141&lt;=AZ$6),+$U141,0)</f>
        <v>0</v>
      </c>
      <c r="BA141" s="87" t="n">
        <f aca="false">IF(AND($V141&gt;AZ$6,$V141&lt;=BA$6),+$U141,0)</f>
        <v>0</v>
      </c>
      <c r="BB141" s="87" t="n">
        <f aca="false">IF(AND($V141&gt;BA$6,$V141&lt;=BB$6),+$U141,0)</f>
        <v>0</v>
      </c>
      <c r="BC141" s="87" t="n">
        <f aca="false">IF(AND($V141&gt;BB$6,$V141&lt;=BC$6),+$U141,0)</f>
        <v>0</v>
      </c>
      <c r="BD141" s="87" t="n">
        <f aca="false">IF(AND($V141&gt;BC$6,$V141&lt;=BD$6),+$U141,0)</f>
        <v>0</v>
      </c>
      <c r="BE141" s="87" t="n">
        <f aca="false">IF(AND($V141&gt;BD$6,$V141&lt;=BE$6),+$U141,0)</f>
        <v>0</v>
      </c>
      <c r="BF141" s="87" t="n">
        <f aca="false">IF(AND($V141&gt;BE$6,$V141&lt;=BF$6),+$U141,0)</f>
        <v>0</v>
      </c>
      <c r="BG141" s="87" t="n">
        <f aca="false">IF(AND($V141&gt;BF$6,$V141&lt;=BG$6),+$U141,0)</f>
        <v>0</v>
      </c>
      <c r="BH141" s="87" t="n">
        <f aca="false">IF(AND($V141&gt;BG$6,$V141&lt;=BH$6),+$U141,0)</f>
        <v>0</v>
      </c>
      <c r="BI141" s="87" t="n">
        <f aca="false">IF(AND($V141&gt;BH$6,$V141&lt;=BI$6),+$U141,0)</f>
        <v>45.5</v>
      </c>
      <c r="BJ141" s="87" t="n">
        <f aca="false">IF(AND($V141&gt;BI$6,$V141&lt;=BJ$6),+$U141,0)</f>
        <v>0</v>
      </c>
      <c r="BK141" s="87" t="n">
        <f aca="false">IF(AND($V141&gt;BJ$6,$V141&lt;=BK$6),+$U141,0)</f>
        <v>0</v>
      </c>
      <c r="BL141" s="87" t="n">
        <f aca="false">IF(AND($V141&gt;BK$6,$V141&lt;=BL$6),+$U141,0)</f>
        <v>0</v>
      </c>
      <c r="BM141" s="87" t="n">
        <f aca="false">IF(AND($V141&gt;BL$6,$V141&lt;=BM$6),+$U141,0)</f>
        <v>0</v>
      </c>
      <c r="BN141" s="87" t="n">
        <f aca="false">IF(AND($V141&gt;BM$6,$V141&lt;=BN$6),+$U141,0)</f>
        <v>0</v>
      </c>
      <c r="BO141" s="87" t="n">
        <f aca="false">IF(AND($V141&gt;BN$6,$V141&lt;=BO$6),+$U141,0)</f>
        <v>0</v>
      </c>
      <c r="BP141" s="87" t="n">
        <f aca="false">IF(AND($V141&gt;BO$6,$V141&lt;=BP$6),+$U141,0)</f>
        <v>0</v>
      </c>
      <c r="BQ141" s="87" t="n">
        <f aca="false">IF(AND($V141&gt;BP$6,$V141&lt;=BQ$6),+$U141,0)</f>
        <v>0</v>
      </c>
      <c r="BR141" s="87" t="n">
        <f aca="false">IF(AND($V141&gt;BQ$6,$V141&lt;=BR$6),+$U141,0)</f>
        <v>0</v>
      </c>
      <c r="BS141" s="87" t="n">
        <f aca="false">IF(AND($V141&gt;BR$6,$V141&lt;=BS$6),+$U141,0)</f>
        <v>0</v>
      </c>
      <c r="BT141" s="87" t="n">
        <f aca="false">IF(AND($V141&gt;BS$6,$V141&lt;=BT$6),+$U141,0)</f>
        <v>0</v>
      </c>
      <c r="BU141" s="87" t="n">
        <f aca="false">IF(AND($V141&gt;BT$6,$V141&lt;=BU$6),+$U141,0)</f>
        <v>0</v>
      </c>
      <c r="BV141" s="87" t="n">
        <f aca="false">IF(AND($V141&gt;BU$6,$V141&lt;=BV$6),+$U141,0)</f>
        <v>0</v>
      </c>
      <c r="BW141" s="87" t="n">
        <f aca="false">IF(AND($V141&gt;BV$6,$V141&lt;=BW$6),+$U141,0)</f>
        <v>0</v>
      </c>
      <c r="BX141" s="87" t="n">
        <f aca="false">IF(AND($V141&gt;BW$6,$V141&lt;=BX$6),+$U141,0)</f>
        <v>0</v>
      </c>
      <c r="BY141" s="87" t="n">
        <f aca="false">IF(AND($V141&gt;BX$6,$V141&lt;=BY$6),+$U141,0)</f>
        <v>0</v>
      </c>
      <c r="BZ141" s="87" t="n">
        <f aca="false">IF(AND($V141&gt;BY$6,$V141&lt;=BZ$6),+$U141,0)</f>
        <v>0</v>
      </c>
      <c r="CA141" s="87" t="n">
        <f aca="false">IF(AND($V141&gt;BZ$6,$V141&lt;=CA$6),+$U141,0)</f>
        <v>0</v>
      </c>
      <c r="CB141" s="87" t="n">
        <f aca="false">IF(AND($V141&gt;CA$6,$V141&lt;=CB$6),+$U141,0)</f>
        <v>0</v>
      </c>
      <c r="CC141" s="87" t="n">
        <f aca="false">IF(AND($V141&gt;CB$6,$V141&lt;=CC$6),+$U141,0)</f>
        <v>0</v>
      </c>
      <c r="CD141" s="87" t="n">
        <f aca="false">IF(AND($V141&gt;CC$6,$V141&lt;=CD$6),+$U141,0)</f>
        <v>0</v>
      </c>
      <c r="CE141" s="87" t="n">
        <f aca="false">IF(AND($V141&gt;CD$6,$V141&lt;=CE$6),+$U141,0)</f>
        <v>0</v>
      </c>
      <c r="CF141" s="87" t="n">
        <f aca="false">IF(AND($V141&gt;CE$6,$V141&lt;=CF$6),+$U141,0)</f>
        <v>0</v>
      </c>
      <c r="CG141" s="87" t="n">
        <f aca="false">IF(AND($V141&gt;CF$6,$V141&lt;=CG$6),+$U141,0)</f>
        <v>0</v>
      </c>
      <c r="CH141" s="87" t="n">
        <f aca="false">IF(AND($V141&gt;CG$6,$V141&lt;=CH$6),+$U141,0)</f>
        <v>0</v>
      </c>
      <c r="CI141" s="87" t="n">
        <f aca="false">IF(AND($V141&gt;CH$6,$V141&lt;=CI$6),+$U141,0)</f>
        <v>0</v>
      </c>
      <c r="CJ141" s="87" t="n">
        <f aca="false">IF(AND($V141&gt;CI$6,$V141&lt;=CJ$6),+$U141,0)</f>
        <v>0</v>
      </c>
      <c r="CK141" s="87" t="n">
        <f aca="false">IF(AND($V141&gt;CJ$6,$V141&lt;=CK$6),+$U141,0)</f>
        <v>0</v>
      </c>
      <c r="CL141" s="87" t="n">
        <f aca="false">IF(AND($V141&gt;CK$6,$V141&lt;=CL$6),+$U141,0)</f>
        <v>0</v>
      </c>
      <c r="CM141" s="87" t="n">
        <f aca="false">IF(AND($V141&gt;CL$6,$V141&lt;=CM$6),+$U141,0)</f>
        <v>0</v>
      </c>
      <c r="CN141" s="87" t="n">
        <f aca="false">IF(AND($V141&gt;CM$6,$V141&lt;=CN$6),+$U141,0)</f>
        <v>0</v>
      </c>
      <c r="CO141" s="87" t="n">
        <f aca="false">IF(AND($V141&gt;CN$6,$V141&lt;=CO$6),+$U141,0)</f>
        <v>0</v>
      </c>
      <c r="CP141" s="87" t="n">
        <f aca="false">IF(AND($V141&gt;CO$6,$V141&lt;=CP$6),+$U141,0)</f>
        <v>0</v>
      </c>
      <c r="CQ141" s="87" t="n">
        <f aca="false">IF(AND($V141&gt;CP$6,$V141&lt;=CQ$6),+$U141,0)</f>
        <v>0</v>
      </c>
      <c r="CR141" s="87" t="n">
        <f aca="false">IF(AND($V141&gt;CQ$6,$V141&lt;=CR$6),+$U141,0)</f>
        <v>0</v>
      </c>
      <c r="CS141" s="87" t="n">
        <f aca="false">IF(AND($V141&gt;CR$6,$V141&lt;=CS$6),+$U141,0)</f>
        <v>0</v>
      </c>
      <c r="CT141" s="87" t="n">
        <f aca="false">IF(AND($V141&gt;CS$6,$V141&lt;=CT$6),+$U141,0)</f>
        <v>0</v>
      </c>
      <c r="CU141" s="87" t="n">
        <f aca="false">IF(AND($V141&gt;CT$6,$V141&lt;=CU$6),+$U141,0)</f>
        <v>0</v>
      </c>
      <c r="CV141" s="87" t="n">
        <f aca="false">IF(AND($V141&gt;CU$6,$V141&lt;=CV$6),+$U141,0)</f>
        <v>0</v>
      </c>
      <c r="CW141" s="87" t="n">
        <f aca="false">IF(AND($V141&gt;CV$6,$V141&lt;=CW$6),+$U141,0)</f>
        <v>0</v>
      </c>
      <c r="CX141" s="87" t="n">
        <f aca="false">IF(AND($V141&gt;CW$6,$V141&lt;=CX$6),+$U141,0)</f>
        <v>0</v>
      </c>
      <c r="CY141" s="87" t="n">
        <f aca="false">IF(AND($V141&gt;CX$6,$V141&lt;=CY$6),+$U141,0)</f>
        <v>0</v>
      </c>
      <c r="CZ141" s="87" t="n">
        <f aca="false">IF(AND($V141&gt;CY$6,$V141&lt;=CZ$6),+$U141,0)</f>
        <v>0</v>
      </c>
      <c r="DA141" s="87" t="n">
        <f aca="false">IF(AND($V141&gt;CZ$6,$V141&lt;=DA$6),+$U141,0)</f>
        <v>0</v>
      </c>
      <c r="DB141" s="87" t="n">
        <f aca="false">IF(AND($V141&gt;DA$6,$V141&lt;=DB$6),+$U141,0)</f>
        <v>0</v>
      </c>
      <c r="DC141" s="87" t="n">
        <f aca="false">IF(AND($V141&gt;DB$6,$V141&lt;=DC$6),+$U141,0)</f>
        <v>0</v>
      </c>
      <c r="DD141" s="87" t="n">
        <f aca="false">IF(AND($V141&gt;DC$6,$V141&lt;=DD$6),+$U141,0)</f>
        <v>0</v>
      </c>
      <c r="DE141" s="87" t="n">
        <f aca="false">IF(AND($V141&gt;DD$6,$V141&lt;=DE$6),+$U141,0)</f>
        <v>0</v>
      </c>
      <c r="DF141" s="87" t="n">
        <f aca="false">IF(AND($V141&gt;DE$6,$V141&lt;=DF$6),+$U141,0)</f>
        <v>0</v>
      </c>
      <c r="DG141" s="87" t="n">
        <f aca="false">IF(AND($V141&gt;DF$6,$V141&lt;=DG$6),+$U141,0)</f>
        <v>0</v>
      </c>
      <c r="DH141" s="87" t="n">
        <f aca="false">IF(AND($V141&gt;DG$6,$V141&lt;=DH$6),+$U141,0)</f>
        <v>0</v>
      </c>
      <c r="DI141" s="87" t="n">
        <f aca="false">IF(AND($V141&gt;DH$6,$V141&lt;=DI$6),+$U141,0)</f>
        <v>0</v>
      </c>
      <c r="DJ141" s="87" t="n">
        <f aca="false">IF(AND($V141&gt;DI$6,$V141&lt;=DJ$6),+$U141,0)</f>
        <v>0</v>
      </c>
      <c r="DK141" s="87" t="n">
        <f aca="false">IF(AND($V141&gt;DJ$6,$V141&lt;=DK$6),+$U141,0)</f>
        <v>0</v>
      </c>
      <c r="DL141" s="87" t="n">
        <f aca="false">IF(AND($V141&gt;DK$6,$V141&lt;=DL$6),+$U141,0)</f>
        <v>0</v>
      </c>
      <c r="DM141" s="87" t="n">
        <f aca="false">IF(AND($V141&gt;DL$6,$V141&lt;=DM$6),+$U141,0)</f>
        <v>0</v>
      </c>
      <c r="DN141" s="87" t="n">
        <f aca="false">IF(AND($V141&gt;DM$6,$V141&lt;=DN$6),+$U141,0)</f>
        <v>0</v>
      </c>
      <c r="DO141" s="87" t="n">
        <f aca="false">IF(AND($V141&gt;DN$6,$V141&lt;=DO$6),+$U141,0)</f>
        <v>0</v>
      </c>
      <c r="DP141" s="87" t="n">
        <f aca="false">IF(AND($V141&gt;DO$6,$V141&lt;=DP$6),+$U141,0)</f>
        <v>0</v>
      </c>
      <c r="DQ141" s="87" t="n">
        <f aca="false">IF(AND($V141&gt;DP$6,$V141&lt;=DQ$6),+$U141,0)</f>
        <v>0</v>
      </c>
      <c r="DR141" s="87" t="n">
        <f aca="false">IF(AND($V141&gt;DQ$6,$V141&lt;=DR$6),+$U141,0)</f>
        <v>0</v>
      </c>
      <c r="DS141" s="87" t="n">
        <f aca="false">IF(AND($V141&gt;DR$6,$V141&lt;=DS$6),+$U141,0)</f>
        <v>0</v>
      </c>
      <c r="DT141" s="87" t="n">
        <f aca="false">IF(AND($V141&gt;DS$6,$V141&lt;=DT$6),+$U141,0)</f>
        <v>0</v>
      </c>
      <c r="DU141" s="87" t="n">
        <f aca="false">IF(AND($V141&gt;DT$6,$V141&lt;=DU$6),+$U141,0)</f>
        <v>0</v>
      </c>
      <c r="DV141" s="87" t="n">
        <f aca="false">IF(AND($V141&gt;DU$6,$V141&lt;=DV$6),+$U141,0)</f>
        <v>0</v>
      </c>
      <c r="DW141" s="87" t="n">
        <f aca="false">IF(AND($V141&gt;DV$6,$V141&lt;=DW$6),+$U141,0)</f>
        <v>0</v>
      </c>
      <c r="DX141" s="87" t="n">
        <f aca="false">IF(AND($V141&gt;DW$6,$V141&lt;=DX$6),+$U141,0)</f>
        <v>0</v>
      </c>
      <c r="DY141" s="87" t="n">
        <f aca="false">IF(AND($V141&gt;DX$6,$V141&lt;=DY$6),+$U141,0)</f>
        <v>0</v>
      </c>
      <c r="DZ141" s="87" t="n">
        <f aca="false">IF(AND($V141&gt;DY$6,$V141&lt;=DZ$6),+$U141,0)</f>
        <v>0</v>
      </c>
      <c r="EA141" s="87" t="n">
        <f aca="false">IF(AND($V141&gt;DZ$6,$V141&lt;=EA$6),+$U141,0)</f>
        <v>0</v>
      </c>
      <c r="EB141" s="87" t="n">
        <f aca="false">IF(AND($V141&gt;EA$6,$V141&lt;=EB$6),+$U141,0)</f>
        <v>0</v>
      </c>
      <c r="EC141" s="87" t="n">
        <f aca="false">IF(AND($V141&gt;EB$6,$V141&lt;=EC$6),+$U141,0)</f>
        <v>0</v>
      </c>
      <c r="ED141" s="87" t="n">
        <f aca="false">IF(AND($V141&gt;EC$6,$V141&lt;=ED$6),+$U141,0)</f>
        <v>0</v>
      </c>
      <c r="EE141" s="87" t="n">
        <f aca="false">IF(AND($V141&gt;ED$6,$V141&lt;=EE$6),+$U141,0)</f>
        <v>0</v>
      </c>
      <c r="EF141" s="87" t="n">
        <f aca="false">IF(AND($V141&gt;EE$6,$V141&lt;=EF$6),+$U141,0)</f>
        <v>0</v>
      </c>
      <c r="EG141" s="87" t="n">
        <f aca="false">IF(AND($V141&gt;EF$6,$V141&lt;=EG$6),+$U141,0)</f>
        <v>0</v>
      </c>
      <c r="EH141" s="87" t="n">
        <f aca="false">IF(AND($V141&gt;EG$6,$V141&lt;=EH$6),+$U141,0)</f>
        <v>0</v>
      </c>
      <c r="EI141" s="87" t="n">
        <f aca="false">IF(AND($V141&gt;EH$6,$V141&lt;=EI$6),+$U141,0)</f>
        <v>0</v>
      </c>
      <c r="EJ141" s="87" t="n">
        <f aca="false">IF(AND($V141&gt;EI$6,$V141&lt;=EJ$6),+$U141,0)</f>
        <v>0</v>
      </c>
      <c r="EK141" s="87" t="n">
        <f aca="false">IF(AND($V141&gt;EJ$6,$V141&lt;=EK$6),+$U141,0)</f>
        <v>0</v>
      </c>
      <c r="EL141" s="87" t="n">
        <f aca="false">IF(AND($V141&gt;EK$6,$V141&lt;=EL$6),+$U141,0)</f>
        <v>0</v>
      </c>
      <c r="EM141" s="87" t="n">
        <f aca="false">IF(AND($V141&gt;EL$6,$V141&lt;=EN$6),+$U141,0)</f>
        <v>0</v>
      </c>
      <c r="EO141" s="65" t="n">
        <f aca="false">SUM($AI141:$EN141)</f>
        <v>45.5</v>
      </c>
      <c r="EP141" s="65" t="n">
        <f aca="false">+EO141-U141</f>
        <v>0</v>
      </c>
    </row>
    <row r="142" customFormat="false" ht="12.75" hidden="false" customHeight="false" outlineLevel="0" collapsed="false">
      <c r="A142" s="205" t="n">
        <v>5</v>
      </c>
      <c r="B142" s="97" t="s">
        <v>260</v>
      </c>
      <c r="C142" s="97" t="s">
        <v>256</v>
      </c>
      <c r="D142" s="186" t="s">
        <v>295</v>
      </c>
      <c r="E142" s="37" t="s">
        <v>548</v>
      </c>
      <c r="F142" s="99" t="n">
        <v>37134</v>
      </c>
      <c r="G142" s="37"/>
      <c r="H142" s="37"/>
      <c r="I142" s="100" t="s">
        <v>145</v>
      </c>
      <c r="J142" s="37" t="s">
        <v>596</v>
      </c>
      <c r="M142" s="39" t="s">
        <v>495</v>
      </c>
      <c r="O142" s="35"/>
      <c r="P142" s="127"/>
      <c r="Q142" s="127"/>
      <c r="R142" s="127"/>
      <c r="S142" s="206" t="n">
        <v>25</v>
      </c>
      <c r="T142" s="127" t="s">
        <v>288</v>
      </c>
      <c r="U142" s="55" t="n">
        <f aca="false">IF($T142="USD",+$S142,VLOOKUP($T142,$T$1:$U$5,2)*$S142)</f>
        <v>25</v>
      </c>
      <c r="V142" s="104" t="n">
        <v>40725</v>
      </c>
      <c r="Z142" s="207"/>
      <c r="AA142" s="208" t="e">
        <f aca="false">SUM(#REF!)</f>
        <v>#REF!</v>
      </c>
      <c r="AB142" s="174"/>
      <c r="AC142" s="209"/>
      <c r="AD142" s="211" t="e">
        <f aca="false">+AC142+AB142*#REF!+AA142*#REF!</f>
        <v>#REF!</v>
      </c>
      <c r="AE142" s="211"/>
      <c r="AI142" s="87" t="n">
        <f aca="false">IF($V142&gt;AH$6,IF($V142&lt;=AI$6,$U142,0),0)</f>
        <v>0</v>
      </c>
      <c r="AJ142" s="87" t="n">
        <f aca="false">IF(AND($V142&gt;AI$6,$V142&lt;=AJ$6),+$U142,0)</f>
        <v>0</v>
      </c>
      <c r="AK142" s="87" t="n">
        <f aca="false">IF(AND($V142&gt;AJ$6,$V142&lt;=AK$6),+$U142,0)</f>
        <v>0</v>
      </c>
      <c r="AL142" s="87" t="n">
        <f aca="false">IF(AND($V142&gt;AK$6,$V142&lt;=AL$6),+$U142,0)</f>
        <v>0</v>
      </c>
      <c r="AM142" s="87" t="n">
        <f aca="false">IF(AND($V142&gt;AL$6,$V142&lt;=AM$6),+$U142,0)</f>
        <v>0</v>
      </c>
      <c r="AN142" s="87" t="n">
        <f aca="false">IF(AND($V142&gt;AM$6,$V142&lt;=AN$6),+$U142,0)</f>
        <v>0</v>
      </c>
      <c r="AO142" s="87" t="n">
        <f aca="false">IF(AND($V142&gt;AN$6,$V142&lt;=AO$6),+$U142,0)</f>
        <v>0</v>
      </c>
      <c r="AP142" s="87" t="n">
        <f aca="false">IF(AND($V142&gt;AO$6,$V142&lt;=AP$6),+$U142,0)</f>
        <v>0</v>
      </c>
      <c r="AQ142" s="87" t="n">
        <f aca="false">IF(AND($V142&gt;AP$6,$V142&lt;=AQ$6),+$U142,0)</f>
        <v>0</v>
      </c>
      <c r="AR142" s="87" t="n">
        <f aca="false">IF(AND($V142&gt;AQ$6,$V142&lt;=AR$6),+$U142,0)</f>
        <v>0</v>
      </c>
      <c r="AS142" s="87" t="n">
        <f aca="false">IF(AND($V142&gt;AR$6,$V142&lt;=AS$6),+$U142,0)</f>
        <v>0</v>
      </c>
      <c r="AT142" s="87" t="n">
        <f aca="false">IF(AND($V142&gt;AS$6,$V142&lt;=AT$6),+$U142,0)</f>
        <v>0</v>
      </c>
      <c r="AU142" s="87" t="n">
        <f aca="false">IF(AND($V142&gt;AT$6,$V142&lt;=AU$6),+$U142,0)</f>
        <v>0</v>
      </c>
      <c r="AV142" s="87" t="n">
        <f aca="false">IF(AND($V142&gt;AU$6,$V142&lt;=AV$6),+$U142,0)</f>
        <v>0</v>
      </c>
      <c r="AW142" s="87" t="n">
        <f aca="false">IF(AND($V142&gt;AV$6,$V142&lt;=AW$6),+$U142,0)</f>
        <v>0</v>
      </c>
      <c r="AX142" s="87" t="n">
        <f aca="false">IF(AND($V142&gt;AW$6,$V142&lt;=AX$6),+$U142,0)</f>
        <v>0</v>
      </c>
      <c r="AY142" s="87" t="n">
        <f aca="false">IF(AND($V142&gt;AX$6,$V142&lt;=AY$6),+$U142,0)</f>
        <v>0</v>
      </c>
      <c r="AZ142" s="87" t="n">
        <f aca="false">IF(AND($V142&gt;AY$6,$V142&lt;=AZ$6),+$U142,0)</f>
        <v>0</v>
      </c>
      <c r="BA142" s="87" t="n">
        <f aca="false">IF(AND($V142&gt;AZ$6,$V142&lt;=BA$6),+$U142,0)</f>
        <v>0</v>
      </c>
      <c r="BB142" s="87" t="n">
        <f aca="false">IF(AND($V142&gt;BA$6,$V142&lt;=BB$6),+$U142,0)</f>
        <v>0</v>
      </c>
      <c r="BC142" s="87" t="n">
        <f aca="false">IF(AND($V142&gt;BB$6,$V142&lt;=BC$6),+$U142,0)</f>
        <v>0</v>
      </c>
      <c r="BD142" s="87" t="n">
        <f aca="false">IF(AND($V142&gt;BC$6,$V142&lt;=BD$6),+$U142,0)</f>
        <v>0</v>
      </c>
      <c r="BE142" s="87" t="n">
        <f aca="false">IF(AND($V142&gt;BD$6,$V142&lt;=BE$6),+$U142,0)</f>
        <v>0</v>
      </c>
      <c r="BF142" s="87" t="n">
        <f aca="false">IF(AND($V142&gt;BE$6,$V142&lt;=BF$6),+$U142,0)</f>
        <v>0</v>
      </c>
      <c r="BG142" s="87" t="n">
        <f aca="false">IF(AND($V142&gt;BF$6,$V142&lt;=BG$6),+$U142,0)</f>
        <v>0</v>
      </c>
      <c r="BH142" s="87" t="n">
        <f aca="false">IF(AND($V142&gt;BG$6,$V142&lt;=BH$6),+$U142,0)</f>
        <v>0</v>
      </c>
      <c r="BI142" s="87" t="n">
        <f aca="false">IF(AND($V142&gt;BH$6,$V142&lt;=BI$6),+$U142,0)</f>
        <v>0</v>
      </c>
      <c r="BJ142" s="87" t="n">
        <f aca="false">IF(AND($V142&gt;BI$6,$V142&lt;=BJ$6),+$U142,0)</f>
        <v>0</v>
      </c>
      <c r="BK142" s="87" t="n">
        <f aca="false">IF(AND($V142&gt;BJ$6,$V142&lt;=BK$6),+$U142,0)</f>
        <v>0</v>
      </c>
      <c r="BL142" s="87" t="n">
        <f aca="false">IF(AND($V142&gt;BK$6,$V142&lt;=BL$6),+$U142,0)</f>
        <v>0</v>
      </c>
      <c r="BM142" s="87" t="n">
        <f aca="false">IF(AND($V142&gt;BL$6,$V142&lt;=BM$6),+$U142,0)</f>
        <v>0</v>
      </c>
      <c r="BN142" s="87" t="n">
        <f aca="false">IF(AND($V142&gt;BM$6,$V142&lt;=BN$6),+$U142,0)</f>
        <v>0</v>
      </c>
      <c r="BO142" s="87" t="n">
        <f aca="false">IF(AND($V142&gt;BN$6,$V142&lt;=BO$6),+$U142,0)</f>
        <v>0</v>
      </c>
      <c r="BP142" s="87" t="n">
        <f aca="false">IF(AND($V142&gt;BO$6,$V142&lt;=BP$6),+$U142,0)</f>
        <v>0</v>
      </c>
      <c r="BQ142" s="87" t="n">
        <f aca="false">IF(AND($V142&gt;BP$6,$V142&lt;=BQ$6),+$U142,0)</f>
        <v>0</v>
      </c>
      <c r="BR142" s="87" t="n">
        <f aca="false">IF(AND($V142&gt;BQ$6,$V142&lt;=BR$6),+$U142,0)</f>
        <v>0</v>
      </c>
      <c r="BS142" s="87" t="n">
        <f aca="false">IF(AND($V142&gt;BR$6,$V142&lt;=BS$6),+$U142,0)</f>
        <v>0</v>
      </c>
      <c r="BT142" s="87" t="n">
        <f aca="false">IF(AND($V142&gt;BS$6,$V142&lt;=BT$6),+$U142,0)</f>
        <v>0</v>
      </c>
      <c r="BU142" s="87" t="n">
        <f aca="false">IF(AND($V142&gt;BT$6,$V142&lt;=BU$6),+$U142,0)</f>
        <v>0</v>
      </c>
      <c r="BV142" s="87" t="n">
        <f aca="false">IF(AND($V142&gt;BU$6,$V142&lt;=BV$6),+$U142,0)</f>
        <v>25</v>
      </c>
      <c r="BW142" s="87" t="n">
        <f aca="false">IF(AND($V142&gt;BV$6,$V142&lt;=BW$6),+$U142,0)</f>
        <v>0</v>
      </c>
      <c r="BX142" s="87" t="n">
        <f aca="false">IF(AND($V142&gt;BW$6,$V142&lt;=BX$6),+$U142,0)</f>
        <v>0</v>
      </c>
      <c r="BY142" s="87" t="n">
        <f aca="false">IF(AND($V142&gt;BX$6,$V142&lt;=BY$6),+$U142,0)</f>
        <v>0</v>
      </c>
      <c r="BZ142" s="87" t="n">
        <f aca="false">IF(AND($V142&gt;BY$6,$V142&lt;=BZ$6),+$U142,0)</f>
        <v>0</v>
      </c>
      <c r="CA142" s="87" t="n">
        <f aca="false">IF(AND($V142&gt;BZ$6,$V142&lt;=CA$6),+$U142,0)</f>
        <v>0</v>
      </c>
      <c r="CB142" s="87" t="n">
        <f aca="false">IF(AND($V142&gt;CA$6,$V142&lt;=CB$6),+$U142,0)</f>
        <v>0</v>
      </c>
      <c r="CC142" s="87" t="n">
        <f aca="false">IF(AND($V142&gt;CB$6,$V142&lt;=CC$6),+$U142,0)</f>
        <v>0</v>
      </c>
      <c r="CD142" s="87" t="n">
        <f aca="false">IF(AND($V142&gt;CC$6,$V142&lt;=CD$6),+$U142,0)</f>
        <v>0</v>
      </c>
      <c r="CE142" s="87" t="n">
        <f aca="false">IF(AND($V142&gt;CD$6,$V142&lt;=CE$6),+$U142,0)</f>
        <v>0</v>
      </c>
      <c r="CF142" s="87" t="n">
        <f aca="false">IF(AND($V142&gt;CE$6,$V142&lt;=CF$6),+$U142,0)</f>
        <v>0</v>
      </c>
      <c r="CG142" s="87" t="n">
        <f aca="false">IF(AND($V142&gt;CF$6,$V142&lt;=CG$6),+$U142,0)</f>
        <v>0</v>
      </c>
      <c r="CH142" s="87" t="n">
        <f aca="false">IF(AND($V142&gt;CG$6,$V142&lt;=CH$6),+$U142,0)</f>
        <v>0</v>
      </c>
      <c r="CI142" s="87" t="n">
        <f aca="false">IF(AND($V142&gt;CH$6,$V142&lt;=CI$6),+$U142,0)</f>
        <v>0</v>
      </c>
      <c r="CJ142" s="87" t="n">
        <f aca="false">IF(AND($V142&gt;CI$6,$V142&lt;=CJ$6),+$U142,0)</f>
        <v>0</v>
      </c>
      <c r="CK142" s="87" t="n">
        <f aca="false">IF(AND($V142&gt;CJ$6,$V142&lt;=CK$6),+$U142,0)</f>
        <v>0</v>
      </c>
      <c r="CL142" s="87" t="n">
        <f aca="false">IF(AND($V142&gt;CK$6,$V142&lt;=CL$6),+$U142,0)</f>
        <v>0</v>
      </c>
      <c r="CM142" s="87" t="n">
        <f aca="false">IF(AND($V142&gt;CL$6,$V142&lt;=CM$6),+$U142,0)</f>
        <v>0</v>
      </c>
      <c r="CN142" s="87" t="n">
        <f aca="false">IF(AND($V142&gt;CM$6,$V142&lt;=CN$6),+$U142,0)</f>
        <v>0</v>
      </c>
      <c r="CO142" s="87" t="n">
        <f aca="false">IF(AND($V142&gt;CN$6,$V142&lt;=CO$6),+$U142,0)</f>
        <v>0</v>
      </c>
      <c r="CP142" s="87" t="n">
        <f aca="false">IF(AND($V142&gt;CO$6,$V142&lt;=CP$6),+$U142,0)</f>
        <v>0</v>
      </c>
      <c r="CQ142" s="87" t="n">
        <f aca="false">IF(AND($V142&gt;CP$6,$V142&lt;=CQ$6),+$U142,0)</f>
        <v>0</v>
      </c>
      <c r="CR142" s="87" t="n">
        <f aca="false">IF(AND($V142&gt;CQ$6,$V142&lt;=CR$6),+$U142,0)</f>
        <v>0</v>
      </c>
      <c r="CS142" s="87" t="n">
        <f aca="false">IF(AND($V142&gt;CR$6,$V142&lt;=CS$6),+$U142,0)</f>
        <v>0</v>
      </c>
      <c r="CT142" s="87" t="n">
        <f aca="false">IF(AND($V142&gt;CS$6,$V142&lt;=CT$6),+$U142,0)</f>
        <v>0</v>
      </c>
      <c r="CU142" s="87" t="n">
        <f aca="false">IF(AND($V142&gt;CT$6,$V142&lt;=CU$6),+$U142,0)</f>
        <v>0</v>
      </c>
      <c r="CV142" s="87" t="n">
        <f aca="false">IF(AND($V142&gt;CU$6,$V142&lt;=CV$6),+$U142,0)</f>
        <v>0</v>
      </c>
      <c r="CW142" s="87" t="n">
        <f aca="false">IF(AND($V142&gt;CV$6,$V142&lt;=CW$6),+$U142,0)</f>
        <v>0</v>
      </c>
      <c r="CX142" s="87" t="n">
        <f aca="false">IF(AND($V142&gt;CW$6,$V142&lt;=CX$6),+$U142,0)</f>
        <v>0</v>
      </c>
      <c r="CY142" s="87" t="n">
        <f aca="false">IF(AND($V142&gt;CX$6,$V142&lt;=CY$6),+$U142,0)</f>
        <v>0</v>
      </c>
      <c r="CZ142" s="87" t="n">
        <f aca="false">IF(AND($V142&gt;CY$6,$V142&lt;=CZ$6),+$U142,0)</f>
        <v>0</v>
      </c>
      <c r="DA142" s="87" t="n">
        <f aca="false">IF(AND($V142&gt;CZ$6,$V142&lt;=DA$6),+$U142,0)</f>
        <v>0</v>
      </c>
      <c r="DB142" s="87" t="n">
        <f aca="false">IF(AND($V142&gt;DA$6,$V142&lt;=DB$6),+$U142,0)</f>
        <v>0</v>
      </c>
      <c r="DC142" s="87" t="n">
        <f aca="false">IF(AND($V142&gt;DB$6,$V142&lt;=DC$6),+$U142,0)</f>
        <v>0</v>
      </c>
      <c r="DD142" s="87" t="n">
        <f aca="false">IF(AND($V142&gt;DC$6,$V142&lt;=DD$6),+$U142,0)</f>
        <v>0</v>
      </c>
      <c r="DE142" s="87" t="n">
        <f aca="false">IF(AND($V142&gt;DD$6,$V142&lt;=DE$6),+$U142,0)</f>
        <v>0</v>
      </c>
      <c r="DF142" s="87" t="n">
        <f aca="false">IF(AND($V142&gt;DE$6,$V142&lt;=DF$6),+$U142,0)</f>
        <v>0</v>
      </c>
      <c r="DG142" s="87" t="n">
        <f aca="false">IF(AND($V142&gt;DF$6,$V142&lt;=DG$6),+$U142,0)</f>
        <v>0</v>
      </c>
      <c r="DH142" s="87" t="n">
        <f aca="false">IF(AND($V142&gt;DG$6,$V142&lt;=DH$6),+$U142,0)</f>
        <v>0</v>
      </c>
      <c r="DI142" s="87" t="n">
        <f aca="false">IF(AND($V142&gt;DH$6,$V142&lt;=DI$6),+$U142,0)</f>
        <v>0</v>
      </c>
      <c r="DJ142" s="87" t="n">
        <f aca="false">IF(AND($V142&gt;DI$6,$V142&lt;=DJ$6),+$U142,0)</f>
        <v>0</v>
      </c>
      <c r="DK142" s="87" t="n">
        <f aca="false">IF(AND($V142&gt;DJ$6,$V142&lt;=DK$6),+$U142,0)</f>
        <v>0</v>
      </c>
      <c r="DL142" s="87" t="n">
        <f aca="false">IF(AND($V142&gt;DK$6,$V142&lt;=DL$6),+$U142,0)</f>
        <v>0</v>
      </c>
      <c r="DM142" s="87" t="n">
        <f aca="false">IF(AND($V142&gt;DL$6,$V142&lt;=DM$6),+$U142,0)</f>
        <v>0</v>
      </c>
      <c r="DN142" s="87" t="n">
        <f aca="false">IF(AND($V142&gt;DM$6,$V142&lt;=DN$6),+$U142,0)</f>
        <v>0</v>
      </c>
      <c r="DO142" s="87" t="n">
        <f aca="false">IF(AND($V142&gt;DN$6,$V142&lt;=DO$6),+$U142,0)</f>
        <v>0</v>
      </c>
      <c r="DP142" s="87" t="n">
        <f aca="false">IF(AND($V142&gt;DO$6,$V142&lt;=DP$6),+$U142,0)</f>
        <v>0</v>
      </c>
      <c r="DQ142" s="87" t="n">
        <f aca="false">IF(AND($V142&gt;DP$6,$V142&lt;=DQ$6),+$U142,0)</f>
        <v>0</v>
      </c>
      <c r="DR142" s="87" t="n">
        <f aca="false">IF(AND($V142&gt;DQ$6,$V142&lt;=DR$6),+$U142,0)</f>
        <v>0</v>
      </c>
      <c r="DS142" s="87" t="n">
        <f aca="false">IF(AND($V142&gt;DR$6,$V142&lt;=DS$6),+$U142,0)</f>
        <v>0</v>
      </c>
      <c r="DT142" s="87" t="n">
        <f aca="false">IF(AND($V142&gt;DS$6,$V142&lt;=DT$6),+$U142,0)</f>
        <v>0</v>
      </c>
      <c r="DU142" s="87" t="n">
        <f aca="false">IF(AND($V142&gt;DT$6,$V142&lt;=DU$6),+$U142,0)</f>
        <v>0</v>
      </c>
      <c r="DV142" s="87" t="n">
        <f aca="false">IF(AND($V142&gt;DU$6,$V142&lt;=DV$6),+$U142,0)</f>
        <v>0</v>
      </c>
      <c r="DW142" s="87" t="n">
        <f aca="false">IF(AND($V142&gt;DV$6,$V142&lt;=DW$6),+$U142,0)</f>
        <v>0</v>
      </c>
      <c r="DX142" s="87" t="n">
        <f aca="false">IF(AND($V142&gt;DW$6,$V142&lt;=DX$6),+$U142,0)</f>
        <v>0</v>
      </c>
      <c r="DY142" s="87" t="n">
        <f aca="false">IF(AND($V142&gt;DX$6,$V142&lt;=DY$6),+$U142,0)</f>
        <v>0</v>
      </c>
      <c r="DZ142" s="87" t="n">
        <f aca="false">IF(AND($V142&gt;DY$6,$V142&lt;=DZ$6),+$U142,0)</f>
        <v>0</v>
      </c>
      <c r="EA142" s="87" t="n">
        <f aca="false">IF(AND($V142&gt;DZ$6,$V142&lt;=EA$6),+$U142,0)</f>
        <v>0</v>
      </c>
      <c r="EB142" s="87" t="n">
        <f aca="false">IF(AND($V142&gt;EA$6,$V142&lt;=EB$6),+$U142,0)</f>
        <v>0</v>
      </c>
      <c r="EC142" s="87" t="n">
        <f aca="false">IF(AND($V142&gt;EB$6,$V142&lt;=EC$6),+$U142,0)</f>
        <v>0</v>
      </c>
      <c r="ED142" s="87" t="n">
        <f aca="false">IF(AND($V142&gt;EC$6,$V142&lt;=ED$6),+$U142,0)</f>
        <v>0</v>
      </c>
      <c r="EE142" s="87" t="n">
        <f aca="false">IF(AND($V142&gt;ED$6,$V142&lt;=EE$6),+$U142,0)</f>
        <v>0</v>
      </c>
      <c r="EF142" s="87" t="n">
        <f aca="false">IF(AND($V142&gt;EE$6,$V142&lt;=EF$6),+$U142,0)</f>
        <v>0</v>
      </c>
      <c r="EG142" s="87" t="n">
        <f aca="false">IF(AND($V142&gt;EF$6,$V142&lt;=EG$6),+$U142,0)</f>
        <v>0</v>
      </c>
      <c r="EH142" s="87" t="n">
        <f aca="false">IF(AND($V142&gt;EG$6,$V142&lt;=EH$6),+$U142,0)</f>
        <v>0</v>
      </c>
      <c r="EI142" s="87" t="n">
        <f aca="false">IF(AND($V142&gt;EH$6,$V142&lt;=EI$6),+$U142,0)</f>
        <v>0</v>
      </c>
      <c r="EJ142" s="87" t="n">
        <f aca="false">IF(AND($V142&gt;EI$6,$V142&lt;=EJ$6),+$U142,0)</f>
        <v>0</v>
      </c>
      <c r="EK142" s="87" t="n">
        <f aca="false">IF(AND($V142&gt;EJ$6,$V142&lt;=EK$6),+$U142,0)</f>
        <v>0</v>
      </c>
      <c r="EL142" s="87" t="n">
        <f aca="false">IF(AND($V142&gt;EK$6,$V142&lt;=EL$6),+$U142,0)</f>
        <v>0</v>
      </c>
      <c r="EM142" s="87" t="n">
        <f aca="false">IF(AND($V142&gt;EL$6,$V142&lt;=EN$6),+$U142,0)</f>
        <v>0</v>
      </c>
      <c r="EO142" s="65" t="n">
        <f aca="false">SUM($AI142:$EN142)</f>
        <v>25</v>
      </c>
      <c r="EP142" s="65" t="n">
        <f aca="false">+EO142-U142</f>
        <v>0</v>
      </c>
    </row>
    <row r="143" customFormat="false" ht="12.75" hidden="false" customHeight="false" outlineLevel="0" collapsed="false">
      <c r="A143" s="205" t="n">
        <v>5</v>
      </c>
      <c r="B143" s="97" t="s">
        <v>260</v>
      </c>
      <c r="C143" s="97" t="s">
        <v>256</v>
      </c>
      <c r="D143" s="186" t="s">
        <v>295</v>
      </c>
      <c r="E143" s="37" t="s">
        <v>548</v>
      </c>
      <c r="F143" s="99" t="n">
        <v>37134</v>
      </c>
      <c r="G143" s="37"/>
      <c r="H143" s="37"/>
      <c r="I143" s="100" t="s">
        <v>145</v>
      </c>
      <c r="J143" s="37" t="s">
        <v>597</v>
      </c>
      <c r="M143" s="39" t="s">
        <v>495</v>
      </c>
      <c r="O143" s="35" t="s">
        <v>371</v>
      </c>
      <c r="P143" s="127"/>
      <c r="Q143" s="127"/>
      <c r="R143" s="127"/>
      <c r="S143" s="206" t="n">
        <v>481</v>
      </c>
      <c r="T143" s="127" t="s">
        <v>288</v>
      </c>
      <c r="U143" s="55" t="n">
        <f aca="false">IF($T143="USD",+$S143,VLOOKUP($T143,$T$1:$U$5,2)*$S143)</f>
        <v>481</v>
      </c>
      <c r="V143" s="104" t="n">
        <v>40725</v>
      </c>
      <c r="Z143" s="207"/>
      <c r="AA143" s="208" t="e">
        <f aca="false">SUM(#REF!)</f>
        <v>#REF!</v>
      </c>
      <c r="AB143" s="174"/>
      <c r="AC143" s="209"/>
      <c r="AD143" s="211" t="e">
        <f aca="false">+AC143+AB143*#REF!+AA143*#REF!</f>
        <v>#REF!</v>
      </c>
      <c r="AE143" s="211"/>
      <c r="AI143" s="87" t="n">
        <f aca="false">IF($V143&gt;AH$6,IF($V143&lt;=AI$6,$U143,0),0)</f>
        <v>0</v>
      </c>
      <c r="AJ143" s="87" t="n">
        <f aca="false">IF(AND($V143&gt;AI$6,$V143&lt;=AJ$6),+$U143,0)</f>
        <v>0</v>
      </c>
      <c r="AK143" s="87" t="n">
        <f aca="false">IF(AND($V143&gt;AJ$6,$V143&lt;=AK$6),+$U143,0)</f>
        <v>0</v>
      </c>
      <c r="AL143" s="87" t="n">
        <f aca="false">IF(AND($V143&gt;AK$6,$V143&lt;=AL$6),+$U143,0)</f>
        <v>0</v>
      </c>
      <c r="AM143" s="87" t="n">
        <f aca="false">IF(AND($V143&gt;AL$6,$V143&lt;=AM$6),+$U143,0)</f>
        <v>0</v>
      </c>
      <c r="AN143" s="87" t="n">
        <f aca="false">IF(AND($V143&gt;AM$6,$V143&lt;=AN$6),+$U143,0)</f>
        <v>0</v>
      </c>
      <c r="AO143" s="87" t="n">
        <f aca="false">IF(AND($V143&gt;AN$6,$V143&lt;=AO$6),+$U143,0)</f>
        <v>0</v>
      </c>
      <c r="AP143" s="87" t="n">
        <f aca="false">IF(AND($V143&gt;AO$6,$V143&lt;=AP$6),+$U143,0)</f>
        <v>0</v>
      </c>
      <c r="AQ143" s="87" t="n">
        <f aca="false">IF(AND($V143&gt;AP$6,$V143&lt;=AQ$6),+$U143,0)</f>
        <v>0</v>
      </c>
      <c r="AR143" s="87" t="n">
        <f aca="false">IF(AND($V143&gt;AQ$6,$V143&lt;=AR$6),+$U143,0)</f>
        <v>0</v>
      </c>
      <c r="AS143" s="87" t="n">
        <f aca="false">IF(AND($V143&gt;AR$6,$V143&lt;=AS$6),+$U143,0)</f>
        <v>0</v>
      </c>
      <c r="AT143" s="87" t="n">
        <f aca="false">IF(AND($V143&gt;AS$6,$V143&lt;=AT$6),+$U143,0)</f>
        <v>0</v>
      </c>
      <c r="AU143" s="87" t="n">
        <f aca="false">IF(AND($V143&gt;AT$6,$V143&lt;=AU$6),+$U143,0)</f>
        <v>0</v>
      </c>
      <c r="AV143" s="87" t="n">
        <f aca="false">IF(AND($V143&gt;AU$6,$V143&lt;=AV$6),+$U143,0)</f>
        <v>0</v>
      </c>
      <c r="AW143" s="87" t="n">
        <f aca="false">IF(AND($V143&gt;AV$6,$V143&lt;=AW$6),+$U143,0)</f>
        <v>0</v>
      </c>
      <c r="AX143" s="87" t="n">
        <f aca="false">IF(AND($V143&gt;AW$6,$V143&lt;=AX$6),+$U143,0)</f>
        <v>0</v>
      </c>
      <c r="AY143" s="87" t="n">
        <f aca="false">IF(AND($V143&gt;AX$6,$V143&lt;=AY$6),+$U143,0)</f>
        <v>0</v>
      </c>
      <c r="AZ143" s="87" t="n">
        <f aca="false">IF(AND($V143&gt;AY$6,$V143&lt;=AZ$6),+$U143,0)</f>
        <v>0</v>
      </c>
      <c r="BA143" s="87" t="n">
        <f aca="false">IF(AND($V143&gt;AZ$6,$V143&lt;=BA$6),+$U143,0)</f>
        <v>0</v>
      </c>
      <c r="BB143" s="87" t="n">
        <f aca="false">IF(AND($V143&gt;BA$6,$V143&lt;=BB$6),+$U143,0)</f>
        <v>0</v>
      </c>
      <c r="BC143" s="87" t="n">
        <f aca="false">IF(AND($V143&gt;BB$6,$V143&lt;=BC$6),+$U143,0)</f>
        <v>0</v>
      </c>
      <c r="BD143" s="87" t="n">
        <f aca="false">IF(AND($V143&gt;BC$6,$V143&lt;=BD$6),+$U143,0)</f>
        <v>0</v>
      </c>
      <c r="BE143" s="87" t="n">
        <f aca="false">IF(AND($V143&gt;BD$6,$V143&lt;=BE$6),+$U143,0)</f>
        <v>0</v>
      </c>
      <c r="BF143" s="87" t="n">
        <f aca="false">IF(AND($V143&gt;BE$6,$V143&lt;=BF$6),+$U143,0)</f>
        <v>0</v>
      </c>
      <c r="BG143" s="87" t="n">
        <f aca="false">IF(AND($V143&gt;BF$6,$V143&lt;=BG$6),+$U143,0)</f>
        <v>0</v>
      </c>
      <c r="BH143" s="87" t="n">
        <f aca="false">IF(AND($V143&gt;BG$6,$V143&lt;=BH$6),+$U143,0)</f>
        <v>0</v>
      </c>
      <c r="BI143" s="87" t="n">
        <f aca="false">IF(AND($V143&gt;BH$6,$V143&lt;=BI$6),+$U143,0)</f>
        <v>0</v>
      </c>
      <c r="BJ143" s="87" t="n">
        <f aca="false">IF(AND($V143&gt;BI$6,$V143&lt;=BJ$6),+$U143,0)</f>
        <v>0</v>
      </c>
      <c r="BK143" s="87" t="n">
        <f aca="false">IF(AND($V143&gt;BJ$6,$V143&lt;=BK$6),+$U143,0)</f>
        <v>0</v>
      </c>
      <c r="BL143" s="87" t="n">
        <f aca="false">IF(AND($V143&gt;BK$6,$V143&lt;=BL$6),+$U143,0)</f>
        <v>0</v>
      </c>
      <c r="BM143" s="87" t="n">
        <f aca="false">IF(AND($V143&gt;BL$6,$V143&lt;=BM$6),+$U143,0)</f>
        <v>0</v>
      </c>
      <c r="BN143" s="87" t="n">
        <f aca="false">IF(AND($V143&gt;BM$6,$V143&lt;=BN$6),+$U143,0)</f>
        <v>0</v>
      </c>
      <c r="BO143" s="87" t="n">
        <f aca="false">IF(AND($V143&gt;BN$6,$V143&lt;=BO$6),+$U143,0)</f>
        <v>0</v>
      </c>
      <c r="BP143" s="87" t="n">
        <f aca="false">IF(AND($V143&gt;BO$6,$V143&lt;=BP$6),+$U143,0)</f>
        <v>0</v>
      </c>
      <c r="BQ143" s="87" t="n">
        <f aca="false">IF(AND($V143&gt;BP$6,$V143&lt;=BQ$6),+$U143,0)</f>
        <v>0</v>
      </c>
      <c r="BR143" s="87" t="n">
        <f aca="false">IF(AND($V143&gt;BQ$6,$V143&lt;=BR$6),+$U143,0)</f>
        <v>0</v>
      </c>
      <c r="BS143" s="87" t="n">
        <f aca="false">IF(AND($V143&gt;BR$6,$V143&lt;=BS$6),+$U143,0)</f>
        <v>0</v>
      </c>
      <c r="BT143" s="87" t="n">
        <f aca="false">IF(AND($V143&gt;BS$6,$V143&lt;=BT$6),+$U143,0)</f>
        <v>0</v>
      </c>
      <c r="BU143" s="87" t="n">
        <f aca="false">IF(AND($V143&gt;BT$6,$V143&lt;=BU$6),+$U143,0)</f>
        <v>0</v>
      </c>
      <c r="BV143" s="87" t="n">
        <f aca="false">IF(AND($V143&gt;BU$6,$V143&lt;=BV$6),+$U143,0)</f>
        <v>481</v>
      </c>
      <c r="BW143" s="87" t="n">
        <f aca="false">IF(AND($V143&gt;BV$6,$V143&lt;=BW$6),+$U143,0)</f>
        <v>0</v>
      </c>
      <c r="BX143" s="87" t="n">
        <f aca="false">IF(AND($V143&gt;BW$6,$V143&lt;=BX$6),+$U143,0)</f>
        <v>0</v>
      </c>
      <c r="BY143" s="87" t="n">
        <f aca="false">IF(AND($V143&gt;BX$6,$V143&lt;=BY$6),+$U143,0)</f>
        <v>0</v>
      </c>
      <c r="BZ143" s="87" t="n">
        <f aca="false">IF(AND($V143&gt;BY$6,$V143&lt;=BZ$6),+$U143,0)</f>
        <v>0</v>
      </c>
      <c r="CA143" s="87" t="n">
        <f aca="false">IF(AND($V143&gt;BZ$6,$V143&lt;=CA$6),+$U143,0)</f>
        <v>0</v>
      </c>
      <c r="CB143" s="87" t="n">
        <f aca="false">IF(AND($V143&gt;CA$6,$V143&lt;=CB$6),+$U143,0)</f>
        <v>0</v>
      </c>
      <c r="CC143" s="87" t="n">
        <f aca="false">IF(AND($V143&gt;CB$6,$V143&lt;=CC$6),+$U143,0)</f>
        <v>0</v>
      </c>
      <c r="CD143" s="87" t="n">
        <f aca="false">IF(AND($V143&gt;CC$6,$V143&lt;=CD$6),+$U143,0)</f>
        <v>0</v>
      </c>
      <c r="CE143" s="87" t="n">
        <f aca="false">IF(AND($V143&gt;CD$6,$V143&lt;=CE$6),+$U143,0)</f>
        <v>0</v>
      </c>
      <c r="CF143" s="87" t="n">
        <f aca="false">IF(AND($V143&gt;CE$6,$V143&lt;=CF$6),+$U143,0)</f>
        <v>0</v>
      </c>
      <c r="CG143" s="87" t="n">
        <f aca="false">IF(AND($V143&gt;CF$6,$V143&lt;=CG$6),+$U143,0)</f>
        <v>0</v>
      </c>
      <c r="CH143" s="87" t="n">
        <f aca="false">IF(AND($V143&gt;CG$6,$V143&lt;=CH$6),+$U143,0)</f>
        <v>0</v>
      </c>
      <c r="CI143" s="87" t="n">
        <f aca="false">IF(AND($V143&gt;CH$6,$V143&lt;=CI$6),+$U143,0)</f>
        <v>0</v>
      </c>
      <c r="CJ143" s="87" t="n">
        <f aca="false">IF(AND($V143&gt;CI$6,$V143&lt;=CJ$6),+$U143,0)</f>
        <v>0</v>
      </c>
      <c r="CK143" s="87" t="n">
        <f aca="false">IF(AND($V143&gt;CJ$6,$V143&lt;=CK$6),+$U143,0)</f>
        <v>0</v>
      </c>
      <c r="CL143" s="87" t="n">
        <f aca="false">IF(AND($V143&gt;CK$6,$V143&lt;=CL$6),+$U143,0)</f>
        <v>0</v>
      </c>
      <c r="CM143" s="87" t="n">
        <f aca="false">IF(AND($V143&gt;CL$6,$V143&lt;=CM$6),+$U143,0)</f>
        <v>0</v>
      </c>
      <c r="CN143" s="87" t="n">
        <f aca="false">IF(AND($V143&gt;CM$6,$V143&lt;=CN$6),+$U143,0)</f>
        <v>0</v>
      </c>
      <c r="CO143" s="87" t="n">
        <f aca="false">IF(AND($V143&gt;CN$6,$V143&lt;=CO$6),+$U143,0)</f>
        <v>0</v>
      </c>
      <c r="CP143" s="87" t="n">
        <f aca="false">IF(AND($V143&gt;CO$6,$V143&lt;=CP$6),+$U143,0)</f>
        <v>0</v>
      </c>
      <c r="CQ143" s="87" t="n">
        <f aca="false">IF(AND($V143&gt;CP$6,$V143&lt;=CQ$6),+$U143,0)</f>
        <v>0</v>
      </c>
      <c r="CR143" s="87" t="n">
        <f aca="false">IF(AND($V143&gt;CQ$6,$V143&lt;=CR$6),+$U143,0)</f>
        <v>0</v>
      </c>
      <c r="CS143" s="87" t="n">
        <f aca="false">IF(AND($V143&gt;CR$6,$V143&lt;=CS$6),+$U143,0)</f>
        <v>0</v>
      </c>
      <c r="CT143" s="87" t="n">
        <f aca="false">IF(AND($V143&gt;CS$6,$V143&lt;=CT$6),+$U143,0)</f>
        <v>0</v>
      </c>
      <c r="CU143" s="87" t="n">
        <f aca="false">IF(AND($V143&gt;CT$6,$V143&lt;=CU$6),+$U143,0)</f>
        <v>0</v>
      </c>
      <c r="CV143" s="87" t="n">
        <f aca="false">IF(AND($V143&gt;CU$6,$V143&lt;=CV$6),+$U143,0)</f>
        <v>0</v>
      </c>
      <c r="CW143" s="87" t="n">
        <f aca="false">IF(AND($V143&gt;CV$6,$V143&lt;=CW$6),+$U143,0)</f>
        <v>0</v>
      </c>
      <c r="CX143" s="87" t="n">
        <f aca="false">IF(AND($V143&gt;CW$6,$V143&lt;=CX$6),+$U143,0)</f>
        <v>0</v>
      </c>
      <c r="CY143" s="87" t="n">
        <f aca="false">IF(AND($V143&gt;CX$6,$V143&lt;=CY$6),+$U143,0)</f>
        <v>0</v>
      </c>
      <c r="CZ143" s="87" t="n">
        <f aca="false">IF(AND($V143&gt;CY$6,$V143&lt;=CZ$6),+$U143,0)</f>
        <v>0</v>
      </c>
      <c r="DA143" s="87" t="n">
        <f aca="false">IF(AND($V143&gt;CZ$6,$V143&lt;=DA$6),+$U143,0)</f>
        <v>0</v>
      </c>
      <c r="DB143" s="87" t="n">
        <f aca="false">IF(AND($V143&gt;DA$6,$V143&lt;=DB$6),+$U143,0)</f>
        <v>0</v>
      </c>
      <c r="DC143" s="87" t="n">
        <f aca="false">IF(AND($V143&gt;DB$6,$V143&lt;=DC$6),+$U143,0)</f>
        <v>0</v>
      </c>
      <c r="DD143" s="87" t="n">
        <f aca="false">IF(AND($V143&gt;DC$6,$V143&lt;=DD$6),+$U143,0)</f>
        <v>0</v>
      </c>
      <c r="DE143" s="87" t="n">
        <f aca="false">IF(AND($V143&gt;DD$6,$V143&lt;=DE$6),+$U143,0)</f>
        <v>0</v>
      </c>
      <c r="DF143" s="87" t="n">
        <f aca="false">IF(AND($V143&gt;DE$6,$V143&lt;=DF$6),+$U143,0)</f>
        <v>0</v>
      </c>
      <c r="DG143" s="87" t="n">
        <f aca="false">IF(AND($V143&gt;DF$6,$V143&lt;=DG$6),+$U143,0)</f>
        <v>0</v>
      </c>
      <c r="DH143" s="87" t="n">
        <f aca="false">IF(AND($V143&gt;DG$6,$V143&lt;=DH$6),+$U143,0)</f>
        <v>0</v>
      </c>
      <c r="DI143" s="87" t="n">
        <f aca="false">IF(AND($V143&gt;DH$6,$V143&lt;=DI$6),+$U143,0)</f>
        <v>0</v>
      </c>
      <c r="DJ143" s="87" t="n">
        <f aca="false">IF(AND($V143&gt;DI$6,$V143&lt;=DJ$6),+$U143,0)</f>
        <v>0</v>
      </c>
      <c r="DK143" s="87" t="n">
        <f aca="false">IF(AND($V143&gt;DJ$6,$V143&lt;=DK$6),+$U143,0)</f>
        <v>0</v>
      </c>
      <c r="DL143" s="87" t="n">
        <f aca="false">IF(AND($V143&gt;DK$6,$V143&lt;=DL$6),+$U143,0)</f>
        <v>0</v>
      </c>
      <c r="DM143" s="87" t="n">
        <f aca="false">IF(AND($V143&gt;DL$6,$V143&lt;=DM$6),+$U143,0)</f>
        <v>0</v>
      </c>
      <c r="DN143" s="87" t="n">
        <f aca="false">IF(AND($V143&gt;DM$6,$V143&lt;=DN$6),+$U143,0)</f>
        <v>0</v>
      </c>
      <c r="DO143" s="87" t="n">
        <f aca="false">IF(AND($V143&gt;DN$6,$V143&lt;=DO$6),+$U143,0)</f>
        <v>0</v>
      </c>
      <c r="DP143" s="87" t="n">
        <f aca="false">IF(AND($V143&gt;DO$6,$V143&lt;=DP$6),+$U143,0)</f>
        <v>0</v>
      </c>
      <c r="DQ143" s="87" t="n">
        <f aca="false">IF(AND($V143&gt;DP$6,$V143&lt;=DQ$6),+$U143,0)</f>
        <v>0</v>
      </c>
      <c r="DR143" s="87" t="n">
        <f aca="false">IF(AND($V143&gt;DQ$6,$V143&lt;=DR$6),+$U143,0)</f>
        <v>0</v>
      </c>
      <c r="DS143" s="87" t="n">
        <f aca="false">IF(AND($V143&gt;DR$6,$V143&lt;=DS$6),+$U143,0)</f>
        <v>0</v>
      </c>
      <c r="DT143" s="87" t="n">
        <f aca="false">IF(AND($V143&gt;DS$6,$V143&lt;=DT$6),+$U143,0)</f>
        <v>0</v>
      </c>
      <c r="DU143" s="87" t="n">
        <f aca="false">IF(AND($V143&gt;DT$6,$V143&lt;=DU$6),+$U143,0)</f>
        <v>0</v>
      </c>
      <c r="DV143" s="87" t="n">
        <f aca="false">IF(AND($V143&gt;DU$6,$V143&lt;=DV$6),+$U143,0)</f>
        <v>0</v>
      </c>
      <c r="DW143" s="87" t="n">
        <f aca="false">IF(AND($V143&gt;DV$6,$V143&lt;=DW$6),+$U143,0)</f>
        <v>0</v>
      </c>
      <c r="DX143" s="87" t="n">
        <f aca="false">IF(AND($V143&gt;DW$6,$V143&lt;=DX$6),+$U143,0)</f>
        <v>0</v>
      </c>
      <c r="DY143" s="87" t="n">
        <f aca="false">IF(AND($V143&gt;DX$6,$V143&lt;=DY$6),+$U143,0)</f>
        <v>0</v>
      </c>
      <c r="DZ143" s="87" t="n">
        <f aca="false">IF(AND($V143&gt;DY$6,$V143&lt;=DZ$6),+$U143,0)</f>
        <v>0</v>
      </c>
      <c r="EA143" s="87" t="n">
        <f aca="false">IF(AND($V143&gt;DZ$6,$V143&lt;=EA$6),+$U143,0)</f>
        <v>0</v>
      </c>
      <c r="EB143" s="87" t="n">
        <f aca="false">IF(AND($V143&gt;EA$6,$V143&lt;=EB$6),+$U143,0)</f>
        <v>0</v>
      </c>
      <c r="EC143" s="87" t="n">
        <f aca="false">IF(AND($V143&gt;EB$6,$V143&lt;=EC$6),+$U143,0)</f>
        <v>0</v>
      </c>
      <c r="ED143" s="87" t="n">
        <f aca="false">IF(AND($V143&gt;EC$6,$V143&lt;=ED$6),+$U143,0)</f>
        <v>0</v>
      </c>
      <c r="EE143" s="87" t="n">
        <f aca="false">IF(AND($V143&gt;ED$6,$V143&lt;=EE$6),+$U143,0)</f>
        <v>0</v>
      </c>
      <c r="EF143" s="87" t="n">
        <f aca="false">IF(AND($V143&gt;EE$6,$V143&lt;=EF$6),+$U143,0)</f>
        <v>0</v>
      </c>
      <c r="EG143" s="87" t="n">
        <f aca="false">IF(AND($V143&gt;EF$6,$V143&lt;=EG$6),+$U143,0)</f>
        <v>0</v>
      </c>
      <c r="EH143" s="87" t="n">
        <f aca="false">IF(AND($V143&gt;EG$6,$V143&lt;=EH$6),+$U143,0)</f>
        <v>0</v>
      </c>
      <c r="EI143" s="87" t="n">
        <f aca="false">IF(AND($V143&gt;EH$6,$V143&lt;=EI$6),+$U143,0)</f>
        <v>0</v>
      </c>
      <c r="EJ143" s="87" t="n">
        <f aca="false">IF(AND($V143&gt;EI$6,$V143&lt;=EJ$6),+$U143,0)</f>
        <v>0</v>
      </c>
      <c r="EK143" s="87" t="n">
        <f aca="false">IF(AND($V143&gt;EJ$6,$V143&lt;=EK$6),+$U143,0)</f>
        <v>0</v>
      </c>
      <c r="EL143" s="87" t="n">
        <f aca="false">IF(AND($V143&gt;EK$6,$V143&lt;=EL$6),+$U143,0)</f>
        <v>0</v>
      </c>
      <c r="EM143" s="87" t="n">
        <f aca="false">IF(AND($V143&gt;EL$6,$V143&lt;=EN$6),+$U143,0)</f>
        <v>0</v>
      </c>
      <c r="EO143" s="65" t="n">
        <f aca="false">SUM($AI143:$EN143)</f>
        <v>481</v>
      </c>
      <c r="EP143" s="65" t="n">
        <f aca="false">+EO143-U143</f>
        <v>0</v>
      </c>
    </row>
    <row r="144" customFormat="false" ht="12.75" hidden="false" customHeight="false" outlineLevel="0" collapsed="false">
      <c r="A144" s="205" t="n">
        <v>5</v>
      </c>
      <c r="B144" s="97" t="s">
        <v>260</v>
      </c>
      <c r="C144" s="97" t="s">
        <v>256</v>
      </c>
      <c r="D144" s="186" t="s">
        <v>295</v>
      </c>
      <c r="E144" s="37" t="s">
        <v>548</v>
      </c>
      <c r="F144" s="99" t="n">
        <v>37134</v>
      </c>
      <c r="G144" s="37"/>
      <c r="H144" s="37"/>
      <c r="I144" s="100" t="s">
        <v>145</v>
      </c>
      <c r="J144" s="37" t="s">
        <v>598</v>
      </c>
      <c r="M144" s="39" t="s">
        <v>495</v>
      </c>
      <c r="O144" s="35"/>
      <c r="P144" s="127"/>
      <c r="Q144" s="127"/>
      <c r="R144" s="127"/>
      <c r="S144" s="206" t="n">
        <v>95</v>
      </c>
      <c r="T144" s="127" t="s">
        <v>288</v>
      </c>
      <c r="U144" s="55" t="n">
        <f aca="false">IF($T144="USD",+$S144,VLOOKUP($T144,$T$1:$U$5,2)*$S144)</f>
        <v>95</v>
      </c>
      <c r="V144" s="104" t="n">
        <v>40725</v>
      </c>
      <c r="Z144" s="207"/>
      <c r="AA144" s="208" t="e">
        <f aca="false">SUM(#REF!)</f>
        <v>#REF!</v>
      </c>
      <c r="AB144" s="174"/>
      <c r="AC144" s="209"/>
      <c r="AD144" s="211" t="e">
        <f aca="false">+AC144+AB144*#REF!+AA144*#REF!</f>
        <v>#REF!</v>
      </c>
      <c r="AE144" s="211"/>
      <c r="AI144" s="87" t="n">
        <f aca="false">IF($V144&gt;AH$6,IF($V144&lt;=AI$6,$U144,0),0)</f>
        <v>0</v>
      </c>
      <c r="AJ144" s="87" t="n">
        <f aca="false">IF(AND($V144&gt;AI$6,$V144&lt;=AJ$6),+$U144,0)</f>
        <v>0</v>
      </c>
      <c r="AK144" s="87" t="n">
        <f aca="false">IF(AND($V144&gt;AJ$6,$V144&lt;=AK$6),+$U144,0)</f>
        <v>0</v>
      </c>
      <c r="AL144" s="87" t="n">
        <f aca="false">IF(AND($V144&gt;AK$6,$V144&lt;=AL$6),+$U144,0)</f>
        <v>0</v>
      </c>
      <c r="AM144" s="87" t="n">
        <f aca="false">IF(AND($V144&gt;AL$6,$V144&lt;=AM$6),+$U144,0)</f>
        <v>0</v>
      </c>
      <c r="AN144" s="87" t="n">
        <f aca="false">IF(AND($V144&gt;AM$6,$V144&lt;=AN$6),+$U144,0)</f>
        <v>0</v>
      </c>
      <c r="AO144" s="87" t="n">
        <f aca="false">IF(AND($V144&gt;AN$6,$V144&lt;=AO$6),+$U144,0)</f>
        <v>0</v>
      </c>
      <c r="AP144" s="87" t="n">
        <f aca="false">IF(AND($V144&gt;AO$6,$V144&lt;=AP$6),+$U144,0)</f>
        <v>0</v>
      </c>
      <c r="AQ144" s="87" t="n">
        <f aca="false">IF(AND($V144&gt;AP$6,$V144&lt;=AQ$6),+$U144,0)</f>
        <v>0</v>
      </c>
      <c r="AR144" s="87" t="n">
        <f aca="false">IF(AND($V144&gt;AQ$6,$V144&lt;=AR$6),+$U144,0)</f>
        <v>0</v>
      </c>
      <c r="AS144" s="87" t="n">
        <f aca="false">IF(AND($V144&gt;AR$6,$V144&lt;=AS$6),+$U144,0)</f>
        <v>0</v>
      </c>
      <c r="AT144" s="87" t="n">
        <f aca="false">IF(AND($V144&gt;AS$6,$V144&lt;=AT$6),+$U144,0)</f>
        <v>0</v>
      </c>
      <c r="AU144" s="87" t="n">
        <f aca="false">IF(AND($V144&gt;AT$6,$V144&lt;=AU$6),+$U144,0)</f>
        <v>0</v>
      </c>
      <c r="AV144" s="87" t="n">
        <f aca="false">IF(AND($V144&gt;AU$6,$V144&lt;=AV$6),+$U144,0)</f>
        <v>0</v>
      </c>
      <c r="AW144" s="87" t="n">
        <f aca="false">IF(AND($V144&gt;AV$6,$V144&lt;=AW$6),+$U144,0)</f>
        <v>0</v>
      </c>
      <c r="AX144" s="87" t="n">
        <f aca="false">IF(AND($V144&gt;AW$6,$V144&lt;=AX$6),+$U144,0)</f>
        <v>0</v>
      </c>
      <c r="AY144" s="87" t="n">
        <f aca="false">IF(AND($V144&gt;AX$6,$V144&lt;=AY$6),+$U144,0)</f>
        <v>0</v>
      </c>
      <c r="AZ144" s="87" t="n">
        <f aca="false">IF(AND($V144&gt;AY$6,$V144&lt;=AZ$6),+$U144,0)</f>
        <v>0</v>
      </c>
      <c r="BA144" s="87" t="n">
        <f aca="false">IF(AND($V144&gt;AZ$6,$V144&lt;=BA$6),+$U144,0)</f>
        <v>0</v>
      </c>
      <c r="BB144" s="87" t="n">
        <f aca="false">IF(AND($V144&gt;BA$6,$V144&lt;=BB$6),+$U144,0)</f>
        <v>0</v>
      </c>
      <c r="BC144" s="87" t="n">
        <f aca="false">IF(AND($V144&gt;BB$6,$V144&lt;=BC$6),+$U144,0)</f>
        <v>0</v>
      </c>
      <c r="BD144" s="87" t="n">
        <f aca="false">IF(AND($V144&gt;BC$6,$V144&lt;=BD$6),+$U144,0)</f>
        <v>0</v>
      </c>
      <c r="BE144" s="87" t="n">
        <f aca="false">IF(AND($V144&gt;BD$6,$V144&lt;=BE$6),+$U144,0)</f>
        <v>0</v>
      </c>
      <c r="BF144" s="87" t="n">
        <f aca="false">IF(AND($V144&gt;BE$6,$V144&lt;=BF$6),+$U144,0)</f>
        <v>0</v>
      </c>
      <c r="BG144" s="87" t="n">
        <f aca="false">IF(AND($V144&gt;BF$6,$V144&lt;=BG$6),+$U144,0)</f>
        <v>0</v>
      </c>
      <c r="BH144" s="87" t="n">
        <f aca="false">IF(AND($V144&gt;BG$6,$V144&lt;=BH$6),+$U144,0)</f>
        <v>0</v>
      </c>
      <c r="BI144" s="87" t="n">
        <f aca="false">IF(AND($V144&gt;BH$6,$V144&lt;=BI$6),+$U144,0)</f>
        <v>0</v>
      </c>
      <c r="BJ144" s="87" t="n">
        <f aca="false">IF(AND($V144&gt;BI$6,$V144&lt;=BJ$6),+$U144,0)</f>
        <v>0</v>
      </c>
      <c r="BK144" s="87" t="n">
        <f aca="false">IF(AND($V144&gt;BJ$6,$V144&lt;=BK$6),+$U144,0)</f>
        <v>0</v>
      </c>
      <c r="BL144" s="87" t="n">
        <f aca="false">IF(AND($V144&gt;BK$6,$V144&lt;=BL$6),+$U144,0)</f>
        <v>0</v>
      </c>
      <c r="BM144" s="87" t="n">
        <f aca="false">IF(AND($V144&gt;BL$6,$V144&lt;=BM$6),+$U144,0)</f>
        <v>0</v>
      </c>
      <c r="BN144" s="87" t="n">
        <f aca="false">IF(AND($V144&gt;BM$6,$V144&lt;=BN$6),+$U144,0)</f>
        <v>0</v>
      </c>
      <c r="BO144" s="87" t="n">
        <f aca="false">IF(AND($V144&gt;BN$6,$V144&lt;=BO$6),+$U144,0)</f>
        <v>0</v>
      </c>
      <c r="BP144" s="87" t="n">
        <f aca="false">IF(AND($V144&gt;BO$6,$V144&lt;=BP$6),+$U144,0)</f>
        <v>0</v>
      </c>
      <c r="BQ144" s="87" t="n">
        <f aca="false">IF(AND($V144&gt;BP$6,$V144&lt;=BQ$6),+$U144,0)</f>
        <v>0</v>
      </c>
      <c r="BR144" s="87" t="n">
        <f aca="false">IF(AND($V144&gt;BQ$6,$V144&lt;=BR$6),+$U144,0)</f>
        <v>0</v>
      </c>
      <c r="BS144" s="87" t="n">
        <f aca="false">IF(AND($V144&gt;BR$6,$V144&lt;=BS$6),+$U144,0)</f>
        <v>0</v>
      </c>
      <c r="BT144" s="87" t="n">
        <f aca="false">IF(AND($V144&gt;BS$6,$V144&lt;=BT$6),+$U144,0)</f>
        <v>0</v>
      </c>
      <c r="BU144" s="87" t="n">
        <f aca="false">IF(AND($V144&gt;BT$6,$V144&lt;=BU$6),+$U144,0)</f>
        <v>0</v>
      </c>
      <c r="BV144" s="87" t="n">
        <f aca="false">IF(AND($V144&gt;BU$6,$V144&lt;=BV$6),+$U144,0)</f>
        <v>95</v>
      </c>
      <c r="BW144" s="87" t="n">
        <f aca="false">IF(AND($V144&gt;BV$6,$V144&lt;=BW$6),+$U144,0)</f>
        <v>0</v>
      </c>
      <c r="BX144" s="87" t="n">
        <f aca="false">IF(AND($V144&gt;BW$6,$V144&lt;=BX$6),+$U144,0)</f>
        <v>0</v>
      </c>
      <c r="BY144" s="87" t="n">
        <f aca="false">IF(AND($V144&gt;BX$6,$V144&lt;=BY$6),+$U144,0)</f>
        <v>0</v>
      </c>
      <c r="BZ144" s="87" t="n">
        <f aca="false">IF(AND($V144&gt;BY$6,$V144&lt;=BZ$6),+$U144,0)</f>
        <v>0</v>
      </c>
      <c r="CA144" s="87" t="n">
        <f aca="false">IF(AND($V144&gt;BZ$6,$V144&lt;=CA$6),+$U144,0)</f>
        <v>0</v>
      </c>
      <c r="CB144" s="87" t="n">
        <f aca="false">IF(AND($V144&gt;CA$6,$V144&lt;=CB$6),+$U144,0)</f>
        <v>0</v>
      </c>
      <c r="CC144" s="87" t="n">
        <f aca="false">IF(AND($V144&gt;CB$6,$V144&lt;=CC$6),+$U144,0)</f>
        <v>0</v>
      </c>
      <c r="CD144" s="87" t="n">
        <f aca="false">IF(AND($V144&gt;CC$6,$V144&lt;=CD$6),+$U144,0)</f>
        <v>0</v>
      </c>
      <c r="CE144" s="87" t="n">
        <f aca="false">IF(AND($V144&gt;CD$6,$V144&lt;=CE$6),+$U144,0)</f>
        <v>0</v>
      </c>
      <c r="CF144" s="87" t="n">
        <f aca="false">IF(AND($V144&gt;CE$6,$V144&lt;=CF$6),+$U144,0)</f>
        <v>0</v>
      </c>
      <c r="CG144" s="87" t="n">
        <f aca="false">IF(AND($V144&gt;CF$6,$V144&lt;=CG$6),+$U144,0)</f>
        <v>0</v>
      </c>
      <c r="CH144" s="87" t="n">
        <f aca="false">IF(AND($V144&gt;CG$6,$V144&lt;=CH$6),+$U144,0)</f>
        <v>0</v>
      </c>
      <c r="CI144" s="87" t="n">
        <f aca="false">IF(AND($V144&gt;CH$6,$V144&lt;=CI$6),+$U144,0)</f>
        <v>0</v>
      </c>
      <c r="CJ144" s="87" t="n">
        <f aca="false">IF(AND($V144&gt;CI$6,$V144&lt;=CJ$6),+$U144,0)</f>
        <v>0</v>
      </c>
      <c r="CK144" s="87" t="n">
        <f aca="false">IF(AND($V144&gt;CJ$6,$V144&lt;=CK$6),+$U144,0)</f>
        <v>0</v>
      </c>
      <c r="CL144" s="87" t="n">
        <f aca="false">IF(AND($V144&gt;CK$6,$V144&lt;=CL$6),+$U144,0)</f>
        <v>0</v>
      </c>
      <c r="CM144" s="87" t="n">
        <f aca="false">IF(AND($V144&gt;CL$6,$V144&lt;=CM$6),+$U144,0)</f>
        <v>0</v>
      </c>
      <c r="CN144" s="87" t="n">
        <f aca="false">IF(AND($V144&gt;CM$6,$V144&lt;=CN$6),+$U144,0)</f>
        <v>0</v>
      </c>
      <c r="CO144" s="87" t="n">
        <f aca="false">IF(AND($V144&gt;CN$6,$V144&lt;=CO$6),+$U144,0)</f>
        <v>0</v>
      </c>
      <c r="CP144" s="87" t="n">
        <f aca="false">IF(AND($V144&gt;CO$6,$V144&lt;=CP$6),+$U144,0)</f>
        <v>0</v>
      </c>
      <c r="CQ144" s="87" t="n">
        <f aca="false">IF(AND($V144&gt;CP$6,$V144&lt;=CQ$6),+$U144,0)</f>
        <v>0</v>
      </c>
      <c r="CR144" s="87" t="n">
        <f aca="false">IF(AND($V144&gt;CQ$6,$V144&lt;=CR$6),+$U144,0)</f>
        <v>0</v>
      </c>
      <c r="CS144" s="87" t="n">
        <f aca="false">IF(AND($V144&gt;CR$6,$V144&lt;=CS$6),+$U144,0)</f>
        <v>0</v>
      </c>
      <c r="CT144" s="87" t="n">
        <f aca="false">IF(AND($V144&gt;CS$6,$V144&lt;=CT$6),+$U144,0)</f>
        <v>0</v>
      </c>
      <c r="CU144" s="87" t="n">
        <f aca="false">IF(AND($V144&gt;CT$6,$V144&lt;=CU$6),+$U144,0)</f>
        <v>0</v>
      </c>
      <c r="CV144" s="87" t="n">
        <f aca="false">IF(AND($V144&gt;CU$6,$V144&lt;=CV$6),+$U144,0)</f>
        <v>0</v>
      </c>
      <c r="CW144" s="87" t="n">
        <f aca="false">IF(AND($V144&gt;CV$6,$V144&lt;=CW$6),+$U144,0)</f>
        <v>0</v>
      </c>
      <c r="CX144" s="87" t="n">
        <f aca="false">IF(AND($V144&gt;CW$6,$V144&lt;=CX$6),+$U144,0)</f>
        <v>0</v>
      </c>
      <c r="CY144" s="87" t="n">
        <f aca="false">IF(AND($V144&gt;CX$6,$V144&lt;=CY$6),+$U144,0)</f>
        <v>0</v>
      </c>
      <c r="CZ144" s="87" t="n">
        <f aca="false">IF(AND($V144&gt;CY$6,$V144&lt;=CZ$6),+$U144,0)</f>
        <v>0</v>
      </c>
      <c r="DA144" s="87" t="n">
        <f aca="false">IF(AND($V144&gt;CZ$6,$V144&lt;=DA$6),+$U144,0)</f>
        <v>0</v>
      </c>
      <c r="DB144" s="87" t="n">
        <f aca="false">IF(AND($V144&gt;DA$6,$V144&lt;=DB$6),+$U144,0)</f>
        <v>0</v>
      </c>
      <c r="DC144" s="87" t="n">
        <f aca="false">IF(AND($V144&gt;DB$6,$V144&lt;=DC$6),+$U144,0)</f>
        <v>0</v>
      </c>
      <c r="DD144" s="87" t="n">
        <f aca="false">IF(AND($V144&gt;DC$6,$V144&lt;=DD$6),+$U144,0)</f>
        <v>0</v>
      </c>
      <c r="DE144" s="87" t="n">
        <f aca="false">IF(AND($V144&gt;DD$6,$V144&lt;=DE$6),+$U144,0)</f>
        <v>0</v>
      </c>
      <c r="DF144" s="87" t="n">
        <f aca="false">IF(AND($V144&gt;DE$6,$V144&lt;=DF$6),+$U144,0)</f>
        <v>0</v>
      </c>
      <c r="DG144" s="87" t="n">
        <f aca="false">IF(AND($V144&gt;DF$6,$V144&lt;=DG$6),+$U144,0)</f>
        <v>0</v>
      </c>
      <c r="DH144" s="87" t="n">
        <f aca="false">IF(AND($V144&gt;DG$6,$V144&lt;=DH$6),+$U144,0)</f>
        <v>0</v>
      </c>
      <c r="DI144" s="87" t="n">
        <f aca="false">IF(AND($V144&gt;DH$6,$V144&lt;=DI$6),+$U144,0)</f>
        <v>0</v>
      </c>
      <c r="DJ144" s="87" t="n">
        <f aca="false">IF(AND($V144&gt;DI$6,$V144&lt;=DJ$6),+$U144,0)</f>
        <v>0</v>
      </c>
      <c r="DK144" s="87" t="n">
        <f aca="false">IF(AND($V144&gt;DJ$6,$V144&lt;=DK$6),+$U144,0)</f>
        <v>0</v>
      </c>
      <c r="DL144" s="87" t="n">
        <f aca="false">IF(AND($V144&gt;DK$6,$V144&lt;=DL$6),+$U144,0)</f>
        <v>0</v>
      </c>
      <c r="DM144" s="87" t="n">
        <f aca="false">IF(AND($V144&gt;DL$6,$V144&lt;=DM$6),+$U144,0)</f>
        <v>0</v>
      </c>
      <c r="DN144" s="87" t="n">
        <f aca="false">IF(AND($V144&gt;DM$6,$V144&lt;=DN$6),+$U144,0)</f>
        <v>0</v>
      </c>
      <c r="DO144" s="87" t="n">
        <f aca="false">IF(AND($V144&gt;DN$6,$V144&lt;=DO$6),+$U144,0)</f>
        <v>0</v>
      </c>
      <c r="DP144" s="87" t="n">
        <f aca="false">IF(AND($V144&gt;DO$6,$V144&lt;=DP$6),+$U144,0)</f>
        <v>0</v>
      </c>
      <c r="DQ144" s="87" t="n">
        <f aca="false">IF(AND($V144&gt;DP$6,$V144&lt;=DQ$6),+$U144,0)</f>
        <v>0</v>
      </c>
      <c r="DR144" s="87" t="n">
        <f aca="false">IF(AND($V144&gt;DQ$6,$V144&lt;=DR$6),+$U144,0)</f>
        <v>0</v>
      </c>
      <c r="DS144" s="87" t="n">
        <f aca="false">IF(AND($V144&gt;DR$6,$V144&lt;=DS$6),+$U144,0)</f>
        <v>0</v>
      </c>
      <c r="DT144" s="87" t="n">
        <f aca="false">IF(AND($V144&gt;DS$6,$V144&lt;=DT$6),+$U144,0)</f>
        <v>0</v>
      </c>
      <c r="DU144" s="87" t="n">
        <f aca="false">IF(AND($V144&gt;DT$6,$V144&lt;=DU$6),+$U144,0)</f>
        <v>0</v>
      </c>
      <c r="DV144" s="87" t="n">
        <f aca="false">IF(AND($V144&gt;DU$6,$V144&lt;=DV$6),+$U144,0)</f>
        <v>0</v>
      </c>
      <c r="DW144" s="87" t="n">
        <f aca="false">IF(AND($V144&gt;DV$6,$V144&lt;=DW$6),+$U144,0)</f>
        <v>0</v>
      </c>
      <c r="DX144" s="87" t="n">
        <f aca="false">IF(AND($V144&gt;DW$6,$V144&lt;=DX$6),+$U144,0)</f>
        <v>0</v>
      </c>
      <c r="DY144" s="87" t="n">
        <f aca="false">IF(AND($V144&gt;DX$6,$V144&lt;=DY$6),+$U144,0)</f>
        <v>0</v>
      </c>
      <c r="DZ144" s="87" t="n">
        <f aca="false">IF(AND($V144&gt;DY$6,$V144&lt;=DZ$6),+$U144,0)</f>
        <v>0</v>
      </c>
      <c r="EA144" s="87" t="n">
        <f aca="false">IF(AND($V144&gt;DZ$6,$V144&lt;=EA$6),+$U144,0)</f>
        <v>0</v>
      </c>
      <c r="EB144" s="87" t="n">
        <f aca="false">IF(AND($V144&gt;EA$6,$V144&lt;=EB$6),+$U144,0)</f>
        <v>0</v>
      </c>
      <c r="EC144" s="87" t="n">
        <f aca="false">IF(AND($V144&gt;EB$6,$V144&lt;=EC$6),+$U144,0)</f>
        <v>0</v>
      </c>
      <c r="ED144" s="87" t="n">
        <f aca="false">IF(AND($V144&gt;EC$6,$V144&lt;=ED$6),+$U144,0)</f>
        <v>0</v>
      </c>
      <c r="EE144" s="87" t="n">
        <f aca="false">IF(AND($V144&gt;ED$6,$V144&lt;=EE$6),+$U144,0)</f>
        <v>0</v>
      </c>
      <c r="EF144" s="87" t="n">
        <f aca="false">IF(AND($V144&gt;EE$6,$V144&lt;=EF$6),+$U144,0)</f>
        <v>0</v>
      </c>
      <c r="EG144" s="87" t="n">
        <f aca="false">IF(AND($V144&gt;EF$6,$V144&lt;=EG$6),+$U144,0)</f>
        <v>0</v>
      </c>
      <c r="EH144" s="87" t="n">
        <f aca="false">IF(AND($V144&gt;EG$6,$V144&lt;=EH$6),+$U144,0)</f>
        <v>0</v>
      </c>
      <c r="EI144" s="87" t="n">
        <f aca="false">IF(AND($V144&gt;EH$6,$V144&lt;=EI$6),+$U144,0)</f>
        <v>0</v>
      </c>
      <c r="EJ144" s="87" t="n">
        <f aca="false">IF(AND($V144&gt;EI$6,$V144&lt;=EJ$6),+$U144,0)</f>
        <v>0</v>
      </c>
      <c r="EK144" s="87" t="n">
        <f aca="false">IF(AND($V144&gt;EJ$6,$V144&lt;=EK$6),+$U144,0)</f>
        <v>0</v>
      </c>
      <c r="EL144" s="87" t="n">
        <f aca="false">IF(AND($V144&gt;EK$6,$V144&lt;=EL$6),+$U144,0)</f>
        <v>0</v>
      </c>
      <c r="EM144" s="87" t="n">
        <f aca="false">IF(AND($V144&gt;EL$6,$V144&lt;=EN$6),+$U144,0)</f>
        <v>0</v>
      </c>
      <c r="EO144" s="65" t="n">
        <f aca="false">SUM($AI144:$EN144)</f>
        <v>95</v>
      </c>
      <c r="EP144" s="65" t="n">
        <f aca="false">+EO144-U144</f>
        <v>0</v>
      </c>
    </row>
    <row r="145" customFormat="false" ht="12.75" hidden="false" customHeight="false" outlineLevel="0" collapsed="false">
      <c r="A145" s="205" t="n">
        <v>5</v>
      </c>
      <c r="B145" s="97" t="s">
        <v>260</v>
      </c>
      <c r="C145" s="97" t="s">
        <v>256</v>
      </c>
      <c r="D145" s="186" t="s">
        <v>295</v>
      </c>
      <c r="E145" s="37" t="s">
        <v>548</v>
      </c>
      <c r="F145" s="99" t="n">
        <v>37134</v>
      </c>
      <c r="G145" s="37"/>
      <c r="H145" s="37"/>
      <c r="I145" s="100" t="s">
        <v>145</v>
      </c>
      <c r="J145" s="37" t="s">
        <v>599</v>
      </c>
      <c r="M145" s="39" t="s">
        <v>495</v>
      </c>
      <c r="N145" s="39" t="s">
        <v>293</v>
      </c>
      <c r="O145" s="35" t="s">
        <v>600</v>
      </c>
      <c r="P145" s="127"/>
      <c r="Q145" s="127"/>
      <c r="R145" s="127"/>
      <c r="S145" s="206" t="n">
        <v>0</v>
      </c>
      <c r="T145" s="127" t="s">
        <v>288</v>
      </c>
      <c r="U145" s="55" t="n">
        <f aca="false">IF($T145="USD",+$S145,VLOOKUP($T145,$T$1:$U$5,2)*$S145)</f>
        <v>0</v>
      </c>
      <c r="V145" s="104" t="n">
        <v>40725</v>
      </c>
      <c r="Z145" s="207"/>
      <c r="AA145" s="208" t="e">
        <f aca="false">SUM(#REF!)</f>
        <v>#REF!</v>
      </c>
      <c r="AB145" s="174"/>
      <c r="AC145" s="209"/>
      <c r="AD145" s="211" t="e">
        <f aca="false">+AC145+AB145*#REF!+AA145*#REF!</f>
        <v>#REF!</v>
      </c>
      <c r="AE145" s="211"/>
      <c r="AI145" s="87" t="n">
        <f aca="false">IF($V145&gt;AH$6,IF($V145&lt;=AI$6,$U145,0),0)</f>
        <v>0</v>
      </c>
      <c r="AJ145" s="87" t="n">
        <f aca="false">IF(AND($V145&gt;AI$6,$V145&lt;=AJ$6),+$U145,0)</f>
        <v>0</v>
      </c>
      <c r="AK145" s="87" t="n">
        <f aca="false">IF(AND($V145&gt;AJ$6,$V145&lt;=AK$6),+$U145,0)</f>
        <v>0</v>
      </c>
      <c r="AL145" s="87" t="n">
        <f aca="false">IF(AND($V145&gt;AK$6,$V145&lt;=AL$6),+$U145,0)</f>
        <v>0</v>
      </c>
      <c r="AM145" s="87" t="n">
        <f aca="false">IF(AND($V145&gt;AL$6,$V145&lt;=AM$6),+$U145,0)</f>
        <v>0</v>
      </c>
      <c r="AN145" s="87" t="n">
        <f aca="false">IF(AND($V145&gt;AM$6,$V145&lt;=AN$6),+$U145,0)</f>
        <v>0</v>
      </c>
      <c r="AO145" s="87" t="n">
        <f aca="false">IF(AND($V145&gt;AN$6,$V145&lt;=AO$6),+$U145,0)</f>
        <v>0</v>
      </c>
      <c r="AP145" s="87" t="n">
        <f aca="false">IF(AND($V145&gt;AO$6,$V145&lt;=AP$6),+$U145,0)</f>
        <v>0</v>
      </c>
      <c r="AQ145" s="87" t="n">
        <f aca="false">IF(AND($V145&gt;AP$6,$V145&lt;=AQ$6),+$U145,0)</f>
        <v>0</v>
      </c>
      <c r="AR145" s="87" t="n">
        <f aca="false">IF(AND($V145&gt;AQ$6,$V145&lt;=AR$6),+$U145,0)</f>
        <v>0</v>
      </c>
      <c r="AS145" s="87" t="n">
        <f aca="false">IF(AND($V145&gt;AR$6,$V145&lt;=AS$6),+$U145,0)</f>
        <v>0</v>
      </c>
      <c r="AT145" s="87" t="n">
        <f aca="false">IF(AND($V145&gt;AS$6,$V145&lt;=AT$6),+$U145,0)</f>
        <v>0</v>
      </c>
      <c r="AU145" s="87" t="n">
        <f aca="false">IF(AND($V145&gt;AT$6,$V145&lt;=AU$6),+$U145,0)</f>
        <v>0</v>
      </c>
      <c r="AV145" s="87" t="n">
        <f aca="false">IF(AND($V145&gt;AU$6,$V145&lt;=AV$6),+$U145,0)</f>
        <v>0</v>
      </c>
      <c r="AW145" s="87" t="n">
        <f aca="false">IF(AND($V145&gt;AV$6,$V145&lt;=AW$6),+$U145,0)</f>
        <v>0</v>
      </c>
      <c r="AX145" s="87" t="n">
        <f aca="false">IF(AND($V145&gt;AW$6,$V145&lt;=AX$6),+$U145,0)</f>
        <v>0</v>
      </c>
      <c r="AY145" s="87" t="n">
        <f aca="false">IF(AND($V145&gt;AX$6,$V145&lt;=AY$6),+$U145,0)</f>
        <v>0</v>
      </c>
      <c r="AZ145" s="87" t="n">
        <f aca="false">IF(AND($V145&gt;AY$6,$V145&lt;=AZ$6),+$U145,0)</f>
        <v>0</v>
      </c>
      <c r="BA145" s="87" t="n">
        <f aca="false">IF(AND($V145&gt;AZ$6,$V145&lt;=BA$6),+$U145,0)</f>
        <v>0</v>
      </c>
      <c r="BB145" s="87" t="n">
        <f aca="false">IF(AND($V145&gt;BA$6,$V145&lt;=BB$6),+$U145,0)</f>
        <v>0</v>
      </c>
      <c r="BC145" s="87" t="n">
        <f aca="false">IF(AND($V145&gt;BB$6,$V145&lt;=BC$6),+$U145,0)</f>
        <v>0</v>
      </c>
      <c r="BD145" s="87" t="n">
        <f aca="false">IF(AND($V145&gt;BC$6,$V145&lt;=BD$6),+$U145,0)</f>
        <v>0</v>
      </c>
      <c r="BE145" s="87" t="n">
        <f aca="false">IF(AND($V145&gt;BD$6,$V145&lt;=BE$6),+$U145,0)</f>
        <v>0</v>
      </c>
      <c r="BF145" s="87" t="n">
        <f aca="false">IF(AND($V145&gt;BE$6,$V145&lt;=BF$6),+$U145,0)</f>
        <v>0</v>
      </c>
      <c r="BG145" s="87" t="n">
        <f aca="false">IF(AND($V145&gt;BF$6,$V145&lt;=BG$6),+$U145,0)</f>
        <v>0</v>
      </c>
      <c r="BH145" s="87" t="n">
        <f aca="false">IF(AND($V145&gt;BG$6,$V145&lt;=BH$6),+$U145,0)</f>
        <v>0</v>
      </c>
      <c r="BI145" s="87" t="n">
        <f aca="false">IF(AND($V145&gt;BH$6,$V145&lt;=BI$6),+$U145,0)</f>
        <v>0</v>
      </c>
      <c r="BJ145" s="87" t="n">
        <f aca="false">IF(AND($V145&gt;BI$6,$V145&lt;=BJ$6),+$U145,0)</f>
        <v>0</v>
      </c>
      <c r="BK145" s="87" t="n">
        <f aca="false">IF(AND($V145&gt;BJ$6,$V145&lt;=BK$6),+$U145,0)</f>
        <v>0</v>
      </c>
      <c r="BL145" s="87" t="n">
        <f aca="false">IF(AND($V145&gt;BK$6,$V145&lt;=BL$6),+$U145,0)</f>
        <v>0</v>
      </c>
      <c r="BM145" s="87" t="n">
        <f aca="false">IF(AND($V145&gt;BL$6,$V145&lt;=BM$6),+$U145,0)</f>
        <v>0</v>
      </c>
      <c r="BN145" s="87" t="n">
        <f aca="false">IF(AND($V145&gt;BM$6,$V145&lt;=BN$6),+$U145,0)</f>
        <v>0</v>
      </c>
      <c r="BO145" s="87" t="n">
        <f aca="false">IF(AND($V145&gt;BN$6,$V145&lt;=BO$6),+$U145,0)</f>
        <v>0</v>
      </c>
      <c r="BP145" s="87" t="n">
        <f aca="false">IF(AND($V145&gt;BO$6,$V145&lt;=BP$6),+$U145,0)</f>
        <v>0</v>
      </c>
      <c r="BQ145" s="87" t="n">
        <f aca="false">IF(AND($V145&gt;BP$6,$V145&lt;=BQ$6),+$U145,0)</f>
        <v>0</v>
      </c>
      <c r="BR145" s="87" t="n">
        <f aca="false">IF(AND($V145&gt;BQ$6,$V145&lt;=BR$6),+$U145,0)</f>
        <v>0</v>
      </c>
      <c r="BS145" s="87" t="n">
        <f aca="false">IF(AND($V145&gt;BR$6,$V145&lt;=BS$6),+$U145,0)</f>
        <v>0</v>
      </c>
      <c r="BT145" s="87" t="n">
        <f aca="false">IF(AND($V145&gt;BS$6,$V145&lt;=BT$6),+$U145,0)</f>
        <v>0</v>
      </c>
      <c r="BU145" s="87" t="n">
        <f aca="false">IF(AND($V145&gt;BT$6,$V145&lt;=BU$6),+$U145,0)</f>
        <v>0</v>
      </c>
      <c r="BV145" s="87" t="n">
        <f aca="false">IF(AND($V145&gt;BU$6,$V145&lt;=BV$6),+$U145,0)</f>
        <v>0</v>
      </c>
      <c r="BW145" s="87" t="n">
        <f aca="false">IF(AND($V145&gt;BV$6,$V145&lt;=BW$6),+$U145,0)</f>
        <v>0</v>
      </c>
      <c r="BX145" s="87" t="n">
        <f aca="false">IF(AND($V145&gt;BW$6,$V145&lt;=BX$6),+$U145,0)</f>
        <v>0</v>
      </c>
      <c r="BY145" s="87" t="n">
        <f aca="false">IF(AND($V145&gt;BX$6,$V145&lt;=BY$6),+$U145,0)</f>
        <v>0</v>
      </c>
      <c r="BZ145" s="87" t="n">
        <f aca="false">IF(AND($V145&gt;BY$6,$V145&lt;=BZ$6),+$U145,0)</f>
        <v>0</v>
      </c>
      <c r="CA145" s="87" t="n">
        <f aca="false">IF(AND($V145&gt;BZ$6,$V145&lt;=CA$6),+$U145,0)</f>
        <v>0</v>
      </c>
      <c r="CB145" s="87" t="n">
        <f aca="false">IF(AND($V145&gt;CA$6,$V145&lt;=CB$6),+$U145,0)</f>
        <v>0</v>
      </c>
      <c r="CC145" s="87" t="n">
        <f aca="false">IF(AND($V145&gt;CB$6,$V145&lt;=CC$6),+$U145,0)</f>
        <v>0</v>
      </c>
      <c r="CD145" s="87" t="n">
        <f aca="false">IF(AND($V145&gt;CC$6,$V145&lt;=CD$6),+$U145,0)</f>
        <v>0</v>
      </c>
      <c r="CE145" s="87" t="n">
        <f aca="false">IF(AND($V145&gt;CD$6,$V145&lt;=CE$6),+$U145,0)</f>
        <v>0</v>
      </c>
      <c r="CF145" s="87" t="n">
        <f aca="false">IF(AND($V145&gt;CE$6,$V145&lt;=CF$6),+$U145,0)</f>
        <v>0</v>
      </c>
      <c r="CG145" s="87" t="n">
        <f aca="false">IF(AND($V145&gt;CF$6,$V145&lt;=CG$6),+$U145,0)</f>
        <v>0</v>
      </c>
      <c r="CH145" s="87" t="n">
        <f aca="false">IF(AND($V145&gt;CG$6,$V145&lt;=CH$6),+$U145,0)</f>
        <v>0</v>
      </c>
      <c r="CI145" s="87" t="n">
        <f aca="false">IF(AND($V145&gt;CH$6,$V145&lt;=CI$6),+$U145,0)</f>
        <v>0</v>
      </c>
      <c r="CJ145" s="87" t="n">
        <f aca="false">IF(AND($V145&gt;CI$6,$V145&lt;=CJ$6),+$U145,0)</f>
        <v>0</v>
      </c>
      <c r="CK145" s="87" t="n">
        <f aca="false">IF(AND($V145&gt;CJ$6,$V145&lt;=CK$6),+$U145,0)</f>
        <v>0</v>
      </c>
      <c r="CL145" s="87" t="n">
        <f aca="false">IF(AND($V145&gt;CK$6,$V145&lt;=CL$6),+$U145,0)</f>
        <v>0</v>
      </c>
      <c r="CM145" s="87" t="n">
        <f aca="false">IF(AND($V145&gt;CL$6,$V145&lt;=CM$6),+$U145,0)</f>
        <v>0</v>
      </c>
      <c r="CN145" s="87" t="n">
        <f aca="false">IF(AND($V145&gt;CM$6,$V145&lt;=CN$6),+$U145,0)</f>
        <v>0</v>
      </c>
      <c r="CO145" s="87" t="n">
        <f aca="false">IF(AND($V145&gt;CN$6,$V145&lt;=CO$6),+$U145,0)</f>
        <v>0</v>
      </c>
      <c r="CP145" s="87" t="n">
        <f aca="false">IF(AND($V145&gt;CO$6,$V145&lt;=CP$6),+$U145,0)</f>
        <v>0</v>
      </c>
      <c r="CQ145" s="87" t="n">
        <f aca="false">IF(AND($V145&gt;CP$6,$V145&lt;=CQ$6),+$U145,0)</f>
        <v>0</v>
      </c>
      <c r="CR145" s="87" t="n">
        <f aca="false">IF(AND($V145&gt;CQ$6,$V145&lt;=CR$6),+$U145,0)</f>
        <v>0</v>
      </c>
      <c r="CS145" s="87" t="n">
        <f aca="false">IF(AND($V145&gt;CR$6,$V145&lt;=CS$6),+$U145,0)</f>
        <v>0</v>
      </c>
      <c r="CT145" s="87" t="n">
        <f aca="false">IF(AND($V145&gt;CS$6,$V145&lt;=CT$6),+$U145,0)</f>
        <v>0</v>
      </c>
      <c r="CU145" s="87" t="n">
        <f aca="false">IF(AND($V145&gt;CT$6,$V145&lt;=CU$6),+$U145,0)</f>
        <v>0</v>
      </c>
      <c r="CV145" s="87" t="n">
        <f aca="false">IF(AND($V145&gt;CU$6,$V145&lt;=CV$6),+$U145,0)</f>
        <v>0</v>
      </c>
      <c r="CW145" s="87" t="n">
        <f aca="false">IF(AND($V145&gt;CV$6,$V145&lt;=CW$6),+$U145,0)</f>
        <v>0</v>
      </c>
      <c r="CX145" s="87" t="n">
        <f aca="false">IF(AND($V145&gt;CW$6,$V145&lt;=CX$6),+$U145,0)</f>
        <v>0</v>
      </c>
      <c r="CY145" s="87" t="n">
        <f aca="false">IF(AND($V145&gt;CX$6,$V145&lt;=CY$6),+$U145,0)</f>
        <v>0</v>
      </c>
      <c r="CZ145" s="87" t="n">
        <f aca="false">IF(AND($V145&gt;CY$6,$V145&lt;=CZ$6),+$U145,0)</f>
        <v>0</v>
      </c>
      <c r="DA145" s="87" t="n">
        <f aca="false">IF(AND($V145&gt;CZ$6,$V145&lt;=DA$6),+$U145,0)</f>
        <v>0</v>
      </c>
      <c r="DB145" s="87" t="n">
        <f aca="false">IF(AND($V145&gt;DA$6,$V145&lt;=DB$6),+$U145,0)</f>
        <v>0</v>
      </c>
      <c r="DC145" s="87" t="n">
        <f aca="false">IF(AND($V145&gt;DB$6,$V145&lt;=DC$6),+$U145,0)</f>
        <v>0</v>
      </c>
      <c r="DD145" s="87" t="n">
        <f aca="false">IF(AND($V145&gt;DC$6,$V145&lt;=DD$6),+$U145,0)</f>
        <v>0</v>
      </c>
      <c r="DE145" s="87" t="n">
        <f aca="false">IF(AND($V145&gt;DD$6,$V145&lt;=DE$6),+$U145,0)</f>
        <v>0</v>
      </c>
      <c r="DF145" s="87" t="n">
        <f aca="false">IF(AND($V145&gt;DE$6,$V145&lt;=DF$6),+$U145,0)</f>
        <v>0</v>
      </c>
      <c r="DG145" s="87" t="n">
        <f aca="false">IF(AND($V145&gt;DF$6,$V145&lt;=DG$6),+$U145,0)</f>
        <v>0</v>
      </c>
      <c r="DH145" s="87" t="n">
        <f aca="false">IF(AND($V145&gt;DG$6,$V145&lt;=DH$6),+$U145,0)</f>
        <v>0</v>
      </c>
      <c r="DI145" s="87" t="n">
        <f aca="false">IF(AND($V145&gt;DH$6,$V145&lt;=DI$6),+$U145,0)</f>
        <v>0</v>
      </c>
      <c r="DJ145" s="87" t="n">
        <f aca="false">IF(AND($V145&gt;DI$6,$V145&lt;=DJ$6),+$U145,0)</f>
        <v>0</v>
      </c>
      <c r="DK145" s="87" t="n">
        <f aca="false">IF(AND($V145&gt;DJ$6,$V145&lt;=DK$6),+$U145,0)</f>
        <v>0</v>
      </c>
      <c r="DL145" s="87" t="n">
        <f aca="false">IF(AND($V145&gt;DK$6,$V145&lt;=DL$6),+$U145,0)</f>
        <v>0</v>
      </c>
      <c r="DM145" s="87" t="n">
        <f aca="false">IF(AND($V145&gt;DL$6,$V145&lt;=DM$6),+$U145,0)</f>
        <v>0</v>
      </c>
      <c r="DN145" s="87" t="n">
        <f aca="false">IF(AND($V145&gt;DM$6,$V145&lt;=DN$6),+$U145,0)</f>
        <v>0</v>
      </c>
      <c r="DO145" s="87" t="n">
        <f aca="false">IF(AND($V145&gt;DN$6,$V145&lt;=DO$6),+$U145,0)</f>
        <v>0</v>
      </c>
      <c r="DP145" s="87" t="n">
        <f aca="false">IF(AND($V145&gt;DO$6,$V145&lt;=DP$6),+$U145,0)</f>
        <v>0</v>
      </c>
      <c r="DQ145" s="87" t="n">
        <f aca="false">IF(AND($V145&gt;DP$6,$V145&lt;=DQ$6),+$U145,0)</f>
        <v>0</v>
      </c>
      <c r="DR145" s="87" t="n">
        <f aca="false">IF(AND($V145&gt;DQ$6,$V145&lt;=DR$6),+$U145,0)</f>
        <v>0</v>
      </c>
      <c r="DS145" s="87" t="n">
        <f aca="false">IF(AND($V145&gt;DR$6,$V145&lt;=DS$6),+$U145,0)</f>
        <v>0</v>
      </c>
      <c r="DT145" s="87" t="n">
        <f aca="false">IF(AND($V145&gt;DS$6,$V145&lt;=DT$6),+$U145,0)</f>
        <v>0</v>
      </c>
      <c r="DU145" s="87" t="n">
        <f aca="false">IF(AND($V145&gt;DT$6,$V145&lt;=DU$6),+$U145,0)</f>
        <v>0</v>
      </c>
      <c r="DV145" s="87" t="n">
        <f aca="false">IF(AND($V145&gt;DU$6,$V145&lt;=DV$6),+$U145,0)</f>
        <v>0</v>
      </c>
      <c r="DW145" s="87" t="n">
        <f aca="false">IF(AND($V145&gt;DV$6,$V145&lt;=DW$6),+$U145,0)</f>
        <v>0</v>
      </c>
      <c r="DX145" s="87" t="n">
        <f aca="false">IF(AND($V145&gt;DW$6,$V145&lt;=DX$6),+$U145,0)</f>
        <v>0</v>
      </c>
      <c r="DY145" s="87" t="n">
        <f aca="false">IF(AND($V145&gt;DX$6,$V145&lt;=DY$6),+$U145,0)</f>
        <v>0</v>
      </c>
      <c r="DZ145" s="87" t="n">
        <f aca="false">IF(AND($V145&gt;DY$6,$V145&lt;=DZ$6),+$U145,0)</f>
        <v>0</v>
      </c>
      <c r="EA145" s="87" t="n">
        <f aca="false">IF(AND($V145&gt;DZ$6,$V145&lt;=EA$6),+$U145,0)</f>
        <v>0</v>
      </c>
      <c r="EB145" s="87" t="n">
        <f aca="false">IF(AND($V145&gt;EA$6,$V145&lt;=EB$6),+$U145,0)</f>
        <v>0</v>
      </c>
      <c r="EC145" s="87" t="n">
        <f aca="false">IF(AND($V145&gt;EB$6,$V145&lt;=EC$6),+$U145,0)</f>
        <v>0</v>
      </c>
      <c r="ED145" s="87" t="n">
        <f aca="false">IF(AND($V145&gt;EC$6,$V145&lt;=ED$6),+$U145,0)</f>
        <v>0</v>
      </c>
      <c r="EE145" s="87" t="n">
        <f aca="false">IF(AND($V145&gt;ED$6,$V145&lt;=EE$6),+$U145,0)</f>
        <v>0</v>
      </c>
      <c r="EF145" s="87" t="n">
        <f aca="false">IF(AND($V145&gt;EE$6,$V145&lt;=EF$6),+$U145,0)</f>
        <v>0</v>
      </c>
      <c r="EG145" s="87" t="n">
        <f aca="false">IF(AND($V145&gt;EF$6,$V145&lt;=EG$6),+$U145,0)</f>
        <v>0</v>
      </c>
      <c r="EH145" s="87" t="n">
        <f aca="false">IF(AND($V145&gt;EG$6,$V145&lt;=EH$6),+$U145,0)</f>
        <v>0</v>
      </c>
      <c r="EI145" s="87" t="n">
        <f aca="false">IF(AND($V145&gt;EH$6,$V145&lt;=EI$6),+$U145,0)</f>
        <v>0</v>
      </c>
      <c r="EJ145" s="87" t="n">
        <f aca="false">IF(AND($V145&gt;EI$6,$V145&lt;=EJ$6),+$U145,0)</f>
        <v>0</v>
      </c>
      <c r="EK145" s="87" t="n">
        <f aca="false">IF(AND($V145&gt;EJ$6,$V145&lt;=EK$6),+$U145,0)</f>
        <v>0</v>
      </c>
      <c r="EL145" s="87" t="n">
        <f aca="false">IF(AND($V145&gt;EK$6,$V145&lt;=EL$6),+$U145,0)</f>
        <v>0</v>
      </c>
      <c r="EM145" s="87" t="n">
        <f aca="false">IF(AND($V145&gt;EL$6,$V145&lt;=EN$6),+$U145,0)</f>
        <v>0</v>
      </c>
      <c r="EO145" s="65" t="n">
        <f aca="false">SUM($AI145:$EN145)</f>
        <v>0</v>
      </c>
      <c r="EP145" s="65" t="n">
        <f aca="false">+EO145-U145</f>
        <v>0</v>
      </c>
    </row>
    <row r="146" customFormat="false" ht="12.75" hidden="false" customHeight="false" outlineLevel="0" collapsed="false">
      <c r="A146" s="284" t="n">
        <v>5</v>
      </c>
      <c r="B146" s="285" t="s">
        <v>260</v>
      </c>
      <c r="C146" s="285" t="s">
        <v>256</v>
      </c>
      <c r="D146" s="286" t="s">
        <v>295</v>
      </c>
      <c r="E146" s="287" t="s">
        <v>548</v>
      </c>
      <c r="F146" s="288" t="n">
        <v>37134</v>
      </c>
      <c r="G146" s="287"/>
      <c r="H146" s="287"/>
      <c r="I146" s="100" t="s">
        <v>145</v>
      </c>
      <c r="J146" s="37" t="s">
        <v>601</v>
      </c>
      <c r="M146" s="39" t="s">
        <v>495</v>
      </c>
      <c r="O146" s="35"/>
      <c r="P146" s="127"/>
      <c r="Q146" s="127"/>
      <c r="R146" s="127"/>
      <c r="S146" s="206"/>
      <c r="T146" s="127" t="s">
        <v>288</v>
      </c>
      <c r="U146" s="55" t="n">
        <f aca="false">IF($T146="USD",+$S146,VLOOKUP($T146,$T$1:$U$5,2)*$S146)</f>
        <v>0</v>
      </c>
      <c r="V146" s="108"/>
      <c r="W146" s="289"/>
      <c r="X146" s="290"/>
      <c r="Y146" s="291"/>
      <c r="Z146" s="292"/>
      <c r="AA146" s="293" t="e">
        <f aca="false">SUM(#REF!)</f>
        <v>#REF!</v>
      </c>
      <c r="AB146" s="294"/>
      <c r="AC146" s="295"/>
      <c r="AD146" s="296" t="e">
        <f aca="false">+AC146+AB146*#REF!+AA146*#REF!</f>
        <v>#REF!</v>
      </c>
      <c r="AE146" s="296"/>
      <c r="AF146" s="297"/>
      <c r="AI146" s="87" t="n">
        <f aca="false">IF($V146&gt;AH$6,IF($V146&lt;=AI$6,$U146,0),0)</f>
        <v>0</v>
      </c>
      <c r="AJ146" s="87" t="n">
        <f aca="false">IF(AND($V146&gt;AI$6,$V146&lt;=AJ$6),+$U146,0)</f>
        <v>0</v>
      </c>
      <c r="AK146" s="87" t="n">
        <f aca="false">IF(AND($V146&gt;AJ$6,$V146&lt;=AK$6),+$U146,0)</f>
        <v>0</v>
      </c>
      <c r="AL146" s="87" t="n">
        <f aca="false">IF(AND($V146&gt;AK$6,$V146&lt;=AL$6),+$U146,0)</f>
        <v>0</v>
      </c>
      <c r="AM146" s="87" t="n">
        <f aca="false">IF(AND($V146&gt;AL$6,$V146&lt;=AM$6),+$U146,0)</f>
        <v>0</v>
      </c>
      <c r="AN146" s="87" t="n">
        <f aca="false">IF(AND($V146&gt;AM$6,$V146&lt;=AN$6),+$U146,0)</f>
        <v>0</v>
      </c>
      <c r="AO146" s="87" t="n">
        <f aca="false">IF(AND($V146&gt;AN$6,$V146&lt;=AO$6),+$U146,0)</f>
        <v>0</v>
      </c>
      <c r="AP146" s="87" t="n">
        <f aca="false">IF(AND($V146&gt;AO$6,$V146&lt;=AP$6),+$U146,0)</f>
        <v>0</v>
      </c>
      <c r="AQ146" s="87" t="n">
        <f aca="false">IF(AND($V146&gt;AP$6,$V146&lt;=AQ$6),+$U146,0)</f>
        <v>0</v>
      </c>
      <c r="AR146" s="87" t="n">
        <f aca="false">IF(AND($V146&gt;AQ$6,$V146&lt;=AR$6),+$U146,0)</f>
        <v>0</v>
      </c>
      <c r="AS146" s="87" t="n">
        <f aca="false">IF(AND($V146&gt;AR$6,$V146&lt;=AS$6),+$U146,0)</f>
        <v>0</v>
      </c>
      <c r="AT146" s="87" t="n">
        <f aca="false">IF(AND($V146&gt;AS$6,$V146&lt;=AT$6),+$U146,0)</f>
        <v>0</v>
      </c>
      <c r="AU146" s="87" t="n">
        <f aca="false">IF(AND($V146&gt;AT$6,$V146&lt;=AU$6),+$U146,0)</f>
        <v>0</v>
      </c>
      <c r="AV146" s="87" t="n">
        <f aca="false">IF(AND($V146&gt;AU$6,$V146&lt;=AV$6),+$U146,0)</f>
        <v>0</v>
      </c>
      <c r="AW146" s="87" t="n">
        <f aca="false">IF(AND($V146&gt;AV$6,$V146&lt;=AW$6),+$U146,0)</f>
        <v>0</v>
      </c>
      <c r="AX146" s="87" t="n">
        <f aca="false">IF(AND($V146&gt;AW$6,$V146&lt;=AX$6),+$U146,0)</f>
        <v>0</v>
      </c>
      <c r="AY146" s="87" t="n">
        <f aca="false">IF(AND($V146&gt;AX$6,$V146&lt;=AY$6),+$U146,0)</f>
        <v>0</v>
      </c>
      <c r="AZ146" s="87" t="n">
        <f aca="false">IF(AND($V146&gt;AY$6,$V146&lt;=AZ$6),+$U146,0)</f>
        <v>0</v>
      </c>
      <c r="BA146" s="87" t="n">
        <f aca="false">IF(AND($V146&gt;AZ$6,$V146&lt;=BA$6),+$U146,0)</f>
        <v>0</v>
      </c>
      <c r="BB146" s="87" t="n">
        <f aca="false">IF(AND($V146&gt;BA$6,$V146&lt;=BB$6),+$U146,0)</f>
        <v>0</v>
      </c>
      <c r="BC146" s="87" t="n">
        <f aca="false">IF(AND($V146&gt;BB$6,$V146&lt;=BC$6),+$U146,0)</f>
        <v>0</v>
      </c>
      <c r="BD146" s="87" t="n">
        <f aca="false">IF(AND($V146&gt;BC$6,$V146&lt;=BD$6),+$U146,0)</f>
        <v>0</v>
      </c>
      <c r="BE146" s="87" t="n">
        <f aca="false">IF(AND($V146&gt;BD$6,$V146&lt;=BE$6),+$U146,0)</f>
        <v>0</v>
      </c>
      <c r="BF146" s="87" t="n">
        <f aca="false">IF(AND($V146&gt;BE$6,$V146&lt;=BF$6),+$U146,0)</f>
        <v>0</v>
      </c>
      <c r="BG146" s="87" t="n">
        <f aca="false">IF(AND($V146&gt;BF$6,$V146&lt;=BG$6),+$U146,0)</f>
        <v>0</v>
      </c>
      <c r="BH146" s="87" t="n">
        <f aca="false">IF(AND($V146&gt;BG$6,$V146&lt;=BH$6),+$U146,0)</f>
        <v>0</v>
      </c>
      <c r="BI146" s="87" t="n">
        <f aca="false">IF(AND($V146&gt;BH$6,$V146&lt;=BI$6),+$U146,0)</f>
        <v>0</v>
      </c>
      <c r="BJ146" s="87" t="n">
        <f aca="false">IF(AND($V146&gt;BI$6,$V146&lt;=BJ$6),+$U146,0)</f>
        <v>0</v>
      </c>
      <c r="BK146" s="87" t="n">
        <f aca="false">IF(AND($V146&gt;BJ$6,$V146&lt;=BK$6),+$U146,0)</f>
        <v>0</v>
      </c>
      <c r="BL146" s="87" t="n">
        <f aca="false">IF(AND($V146&gt;BK$6,$V146&lt;=BL$6),+$U146,0)</f>
        <v>0</v>
      </c>
      <c r="BM146" s="87" t="n">
        <f aca="false">IF(AND($V146&gt;BL$6,$V146&lt;=BM$6),+$U146,0)</f>
        <v>0</v>
      </c>
      <c r="BN146" s="87" t="n">
        <f aca="false">IF(AND($V146&gt;BM$6,$V146&lt;=BN$6),+$U146,0)</f>
        <v>0</v>
      </c>
      <c r="BO146" s="87" t="n">
        <f aca="false">IF(AND($V146&gt;BN$6,$V146&lt;=BO$6),+$U146,0)</f>
        <v>0</v>
      </c>
      <c r="BP146" s="87" t="n">
        <f aca="false">IF(AND($V146&gt;BO$6,$V146&lt;=BP$6),+$U146,0)</f>
        <v>0</v>
      </c>
      <c r="BQ146" s="87" t="n">
        <f aca="false">IF(AND($V146&gt;BP$6,$V146&lt;=BQ$6),+$U146,0)</f>
        <v>0</v>
      </c>
      <c r="BR146" s="87" t="n">
        <f aca="false">IF(AND($V146&gt;BQ$6,$V146&lt;=BR$6),+$U146,0)</f>
        <v>0</v>
      </c>
      <c r="BS146" s="87" t="n">
        <f aca="false">IF(AND($V146&gt;BR$6,$V146&lt;=BS$6),+$U146,0)</f>
        <v>0</v>
      </c>
      <c r="BT146" s="87" t="n">
        <f aca="false">IF(AND($V146&gt;BS$6,$V146&lt;=BT$6),+$U146,0)</f>
        <v>0</v>
      </c>
      <c r="BU146" s="87" t="n">
        <f aca="false">IF(AND($V146&gt;BT$6,$V146&lt;=BU$6),+$U146,0)</f>
        <v>0</v>
      </c>
      <c r="BV146" s="87" t="n">
        <f aca="false">IF(AND($V146&gt;BU$6,$V146&lt;=BV$6),+$U146,0)</f>
        <v>0</v>
      </c>
      <c r="BW146" s="87" t="n">
        <f aca="false">IF(AND($V146&gt;BV$6,$V146&lt;=BW$6),+$U146,0)</f>
        <v>0</v>
      </c>
      <c r="BX146" s="87" t="n">
        <f aca="false">IF(AND($V146&gt;BW$6,$V146&lt;=BX$6),+$U146,0)</f>
        <v>0</v>
      </c>
      <c r="BY146" s="87" t="n">
        <f aca="false">IF(AND($V146&gt;BX$6,$V146&lt;=BY$6),+$U146,0)</f>
        <v>0</v>
      </c>
      <c r="BZ146" s="87" t="n">
        <f aca="false">IF(AND($V146&gt;BY$6,$V146&lt;=BZ$6),+$U146,0)</f>
        <v>0</v>
      </c>
      <c r="CA146" s="87" t="n">
        <f aca="false">IF(AND($V146&gt;BZ$6,$V146&lt;=CA$6),+$U146,0)</f>
        <v>0</v>
      </c>
      <c r="CB146" s="87" t="n">
        <f aca="false">IF(AND($V146&gt;CA$6,$V146&lt;=CB$6),+$U146,0)</f>
        <v>0</v>
      </c>
      <c r="CC146" s="87" t="n">
        <f aca="false">IF(AND($V146&gt;CB$6,$V146&lt;=CC$6),+$U146,0)</f>
        <v>0</v>
      </c>
      <c r="CD146" s="87" t="n">
        <f aca="false">IF(AND($V146&gt;CC$6,$V146&lt;=CD$6),+$U146,0)</f>
        <v>0</v>
      </c>
      <c r="CE146" s="87" t="n">
        <f aca="false">IF(AND($V146&gt;CD$6,$V146&lt;=CE$6),+$U146,0)</f>
        <v>0</v>
      </c>
      <c r="CF146" s="87" t="n">
        <f aca="false">IF(AND($V146&gt;CE$6,$V146&lt;=CF$6),+$U146,0)</f>
        <v>0</v>
      </c>
      <c r="CG146" s="87" t="n">
        <f aca="false">IF(AND($V146&gt;CF$6,$V146&lt;=CG$6),+$U146,0)</f>
        <v>0</v>
      </c>
      <c r="CH146" s="87" t="n">
        <f aca="false">IF(AND($V146&gt;CG$6,$V146&lt;=CH$6),+$U146,0)</f>
        <v>0</v>
      </c>
      <c r="CI146" s="87" t="n">
        <f aca="false">IF(AND($V146&gt;CH$6,$V146&lt;=CI$6),+$U146,0)</f>
        <v>0</v>
      </c>
      <c r="CJ146" s="87" t="n">
        <f aca="false">IF(AND($V146&gt;CI$6,$V146&lt;=CJ$6),+$U146,0)</f>
        <v>0</v>
      </c>
      <c r="CK146" s="87" t="n">
        <f aca="false">IF(AND($V146&gt;CJ$6,$V146&lt;=CK$6),+$U146,0)</f>
        <v>0</v>
      </c>
      <c r="CL146" s="87" t="n">
        <f aca="false">IF(AND($V146&gt;CK$6,$V146&lt;=CL$6),+$U146,0)</f>
        <v>0</v>
      </c>
      <c r="CM146" s="87" t="n">
        <f aca="false">IF(AND($V146&gt;CL$6,$V146&lt;=CM$6),+$U146,0)</f>
        <v>0</v>
      </c>
      <c r="CN146" s="87" t="n">
        <f aca="false">IF(AND($V146&gt;CM$6,$V146&lt;=CN$6),+$U146,0)</f>
        <v>0</v>
      </c>
      <c r="CO146" s="87" t="n">
        <f aca="false">IF(AND($V146&gt;CN$6,$V146&lt;=CO$6),+$U146,0)</f>
        <v>0</v>
      </c>
      <c r="CP146" s="87" t="n">
        <f aca="false">IF(AND($V146&gt;CO$6,$V146&lt;=CP$6),+$U146,0)</f>
        <v>0</v>
      </c>
      <c r="CQ146" s="87" t="n">
        <f aca="false">IF(AND($V146&gt;CP$6,$V146&lt;=CQ$6),+$U146,0)</f>
        <v>0</v>
      </c>
      <c r="CR146" s="87" t="n">
        <f aca="false">IF(AND($V146&gt;CQ$6,$V146&lt;=CR$6),+$U146,0)</f>
        <v>0</v>
      </c>
      <c r="CS146" s="87" t="n">
        <f aca="false">IF(AND($V146&gt;CR$6,$V146&lt;=CS$6),+$U146,0)</f>
        <v>0</v>
      </c>
      <c r="CT146" s="87" t="n">
        <f aca="false">IF(AND($V146&gt;CS$6,$V146&lt;=CT$6),+$U146,0)</f>
        <v>0</v>
      </c>
      <c r="CU146" s="87" t="n">
        <f aca="false">IF(AND($V146&gt;CT$6,$V146&lt;=CU$6),+$U146,0)</f>
        <v>0</v>
      </c>
      <c r="CV146" s="87" t="n">
        <f aca="false">IF(AND($V146&gt;CU$6,$V146&lt;=CV$6),+$U146,0)</f>
        <v>0</v>
      </c>
      <c r="CW146" s="87" t="n">
        <f aca="false">IF(AND($V146&gt;CV$6,$V146&lt;=CW$6),+$U146,0)</f>
        <v>0</v>
      </c>
      <c r="CX146" s="87" t="n">
        <f aca="false">IF(AND($V146&gt;CW$6,$V146&lt;=CX$6),+$U146,0)</f>
        <v>0</v>
      </c>
      <c r="CY146" s="87" t="n">
        <f aca="false">IF(AND($V146&gt;CX$6,$V146&lt;=CY$6),+$U146,0)</f>
        <v>0</v>
      </c>
      <c r="CZ146" s="87" t="n">
        <f aca="false">IF(AND($V146&gt;CY$6,$V146&lt;=CZ$6),+$U146,0)</f>
        <v>0</v>
      </c>
      <c r="DA146" s="87" t="n">
        <f aca="false">IF(AND($V146&gt;CZ$6,$V146&lt;=DA$6),+$U146,0)</f>
        <v>0</v>
      </c>
      <c r="DB146" s="87" t="n">
        <f aca="false">IF(AND($V146&gt;DA$6,$V146&lt;=DB$6),+$U146,0)</f>
        <v>0</v>
      </c>
      <c r="DC146" s="87" t="n">
        <f aca="false">IF(AND($V146&gt;DB$6,$V146&lt;=DC$6),+$U146,0)</f>
        <v>0</v>
      </c>
      <c r="DD146" s="87" t="n">
        <f aca="false">IF(AND($V146&gt;DC$6,$V146&lt;=DD$6),+$U146,0)</f>
        <v>0</v>
      </c>
      <c r="DE146" s="87" t="n">
        <f aca="false">IF(AND($V146&gt;DD$6,$V146&lt;=DE$6),+$U146,0)</f>
        <v>0</v>
      </c>
      <c r="DF146" s="87" t="n">
        <f aca="false">IF(AND($V146&gt;DE$6,$V146&lt;=DF$6),+$U146,0)</f>
        <v>0</v>
      </c>
      <c r="DG146" s="87" t="n">
        <f aca="false">IF(AND($V146&gt;DF$6,$V146&lt;=DG$6),+$U146,0)</f>
        <v>0</v>
      </c>
      <c r="DH146" s="87" t="n">
        <f aca="false">IF(AND($V146&gt;DG$6,$V146&lt;=DH$6),+$U146,0)</f>
        <v>0</v>
      </c>
      <c r="DI146" s="87" t="n">
        <f aca="false">IF(AND($V146&gt;DH$6,$V146&lt;=DI$6),+$U146,0)</f>
        <v>0</v>
      </c>
      <c r="DJ146" s="87" t="n">
        <f aca="false">IF(AND($V146&gt;DI$6,$V146&lt;=DJ$6),+$U146,0)</f>
        <v>0</v>
      </c>
      <c r="DK146" s="87" t="n">
        <f aca="false">IF(AND($V146&gt;DJ$6,$V146&lt;=DK$6),+$U146,0)</f>
        <v>0</v>
      </c>
      <c r="DL146" s="87" t="n">
        <f aca="false">IF(AND($V146&gt;DK$6,$V146&lt;=DL$6),+$U146,0)</f>
        <v>0</v>
      </c>
      <c r="DM146" s="87" t="n">
        <f aca="false">IF(AND($V146&gt;DL$6,$V146&lt;=DM$6),+$U146,0)</f>
        <v>0</v>
      </c>
      <c r="DN146" s="87" t="n">
        <f aca="false">IF(AND($V146&gt;DM$6,$V146&lt;=DN$6),+$U146,0)</f>
        <v>0</v>
      </c>
      <c r="DO146" s="87" t="n">
        <f aca="false">IF(AND($V146&gt;DN$6,$V146&lt;=DO$6),+$U146,0)</f>
        <v>0</v>
      </c>
      <c r="DP146" s="87" t="n">
        <f aca="false">IF(AND($V146&gt;DO$6,$V146&lt;=DP$6),+$U146,0)</f>
        <v>0</v>
      </c>
      <c r="DQ146" s="87" t="n">
        <f aca="false">IF(AND($V146&gt;DP$6,$V146&lt;=DQ$6),+$U146,0)</f>
        <v>0</v>
      </c>
      <c r="DR146" s="87" t="n">
        <f aca="false">IF(AND($V146&gt;DQ$6,$V146&lt;=DR$6),+$U146,0)</f>
        <v>0</v>
      </c>
      <c r="DS146" s="87" t="n">
        <f aca="false">IF(AND($V146&gt;DR$6,$V146&lt;=DS$6),+$U146,0)</f>
        <v>0</v>
      </c>
      <c r="DT146" s="87" t="n">
        <f aca="false">IF(AND($V146&gt;DS$6,$V146&lt;=DT$6),+$U146,0)</f>
        <v>0</v>
      </c>
      <c r="DU146" s="87" t="n">
        <f aca="false">IF(AND($V146&gt;DT$6,$V146&lt;=DU$6),+$U146,0)</f>
        <v>0</v>
      </c>
      <c r="DV146" s="87" t="n">
        <f aca="false">IF(AND($V146&gt;DU$6,$V146&lt;=DV$6),+$U146,0)</f>
        <v>0</v>
      </c>
      <c r="DW146" s="87" t="n">
        <f aca="false">IF(AND($V146&gt;DV$6,$V146&lt;=DW$6),+$U146,0)</f>
        <v>0</v>
      </c>
      <c r="DX146" s="87" t="n">
        <f aca="false">IF(AND($V146&gt;DW$6,$V146&lt;=DX$6),+$U146,0)</f>
        <v>0</v>
      </c>
      <c r="DY146" s="87" t="n">
        <f aca="false">IF(AND($V146&gt;DX$6,$V146&lt;=DY$6),+$U146,0)</f>
        <v>0</v>
      </c>
      <c r="DZ146" s="87" t="n">
        <f aca="false">IF(AND($V146&gt;DY$6,$V146&lt;=DZ$6),+$U146,0)</f>
        <v>0</v>
      </c>
      <c r="EA146" s="87" t="n">
        <f aca="false">IF(AND($V146&gt;DZ$6,$V146&lt;=EA$6),+$U146,0)</f>
        <v>0</v>
      </c>
      <c r="EB146" s="87" t="n">
        <f aca="false">IF(AND($V146&gt;EA$6,$V146&lt;=EB$6),+$U146,0)</f>
        <v>0</v>
      </c>
      <c r="EC146" s="87" t="n">
        <f aca="false">IF(AND($V146&gt;EB$6,$V146&lt;=EC$6),+$U146,0)</f>
        <v>0</v>
      </c>
      <c r="ED146" s="87" t="n">
        <f aca="false">IF(AND($V146&gt;EC$6,$V146&lt;=ED$6),+$U146,0)</f>
        <v>0</v>
      </c>
      <c r="EE146" s="87" t="n">
        <f aca="false">IF(AND($V146&gt;ED$6,$V146&lt;=EE$6),+$U146,0)</f>
        <v>0</v>
      </c>
      <c r="EF146" s="87" t="n">
        <f aca="false">IF(AND($V146&gt;EE$6,$V146&lt;=EF$6),+$U146,0)</f>
        <v>0</v>
      </c>
      <c r="EG146" s="87" t="n">
        <f aca="false">IF(AND($V146&gt;EF$6,$V146&lt;=EG$6),+$U146,0)</f>
        <v>0</v>
      </c>
      <c r="EH146" s="87" t="n">
        <f aca="false">IF(AND($V146&gt;EG$6,$V146&lt;=EH$6),+$U146,0)</f>
        <v>0</v>
      </c>
      <c r="EI146" s="87" t="n">
        <f aca="false">IF(AND($V146&gt;EH$6,$V146&lt;=EI$6),+$U146,0)</f>
        <v>0</v>
      </c>
      <c r="EJ146" s="87" t="n">
        <f aca="false">IF(AND($V146&gt;EI$6,$V146&lt;=EJ$6),+$U146,0)</f>
        <v>0</v>
      </c>
      <c r="EK146" s="87" t="n">
        <f aca="false">IF(AND($V146&gt;EJ$6,$V146&lt;=EK$6),+$U146,0)</f>
        <v>0</v>
      </c>
      <c r="EL146" s="87" t="n">
        <f aca="false">IF(AND($V146&gt;EK$6,$V146&lt;=EL$6),+$U146,0)</f>
        <v>0</v>
      </c>
      <c r="EM146" s="87" t="n">
        <f aca="false">IF(AND($V146&gt;EL$6,$V146&lt;=EN$6),+$U146,0)</f>
        <v>0</v>
      </c>
      <c r="EO146" s="65" t="n">
        <f aca="false">SUM($AI146:$EN146)</f>
        <v>0</v>
      </c>
      <c r="EP146" s="65" t="n">
        <f aca="false">+EO146-U146</f>
        <v>0</v>
      </c>
    </row>
    <row r="147" customFormat="false" ht="12.75" hidden="false" customHeight="false" outlineLevel="0" collapsed="false">
      <c r="A147" s="205" t="n">
        <v>5</v>
      </c>
      <c r="B147" s="97" t="s">
        <v>260</v>
      </c>
      <c r="C147" s="97" t="s">
        <v>257</v>
      </c>
      <c r="D147" s="186" t="s">
        <v>295</v>
      </c>
      <c r="E147" s="37" t="s">
        <v>556</v>
      </c>
      <c r="F147" s="99" t="n">
        <v>37134</v>
      </c>
      <c r="G147" s="37"/>
      <c r="H147" s="37"/>
      <c r="I147" s="100" t="s">
        <v>145</v>
      </c>
      <c r="J147" s="37" t="s">
        <v>602</v>
      </c>
      <c r="M147" s="39" t="s">
        <v>495</v>
      </c>
      <c r="O147" s="35"/>
      <c r="P147" s="127"/>
      <c r="Q147" s="127"/>
      <c r="R147" s="127"/>
      <c r="S147" s="206" t="n">
        <v>250</v>
      </c>
      <c r="T147" s="127" t="s">
        <v>288</v>
      </c>
      <c r="U147" s="55" t="n">
        <f aca="false">IF($T147="USD",+$S147,VLOOKUP($T147,$T$1:$U$5,2)*$S147)</f>
        <v>250</v>
      </c>
      <c r="V147" s="102" t="n">
        <v>40344</v>
      </c>
      <c r="Z147" s="164" t="n">
        <v>36679</v>
      </c>
      <c r="AA147" s="219" t="e">
        <f aca="false">SUM(#REF!)</f>
        <v>#REF!</v>
      </c>
      <c r="AB147" s="174"/>
      <c r="AC147" s="209" t="n">
        <f aca="false">0.0065/10</f>
        <v>0.00065</v>
      </c>
      <c r="AD147" s="211" t="e">
        <f aca="false">+AC147+AB147*#REF!+AA147*#REF!</f>
        <v>#REF!</v>
      </c>
      <c r="AE147" s="211"/>
      <c r="AI147" s="87" t="n">
        <f aca="false">IF($V147&gt;AH$6,IF($V147&lt;=AI$6,$U147,0),0)</f>
        <v>0</v>
      </c>
      <c r="AJ147" s="87" t="n">
        <f aca="false">IF(AND($V147&gt;AI$6,$V147&lt;=AJ$6),+$U147,0)</f>
        <v>0</v>
      </c>
      <c r="AK147" s="87" t="n">
        <f aca="false">IF(AND($V147&gt;AJ$6,$V147&lt;=AK$6),+$U147,0)</f>
        <v>0</v>
      </c>
      <c r="AL147" s="87" t="n">
        <f aca="false">IF(AND($V147&gt;AK$6,$V147&lt;=AL$6),+$U147,0)</f>
        <v>0</v>
      </c>
      <c r="AM147" s="87" t="n">
        <f aca="false">IF(AND($V147&gt;AL$6,$V147&lt;=AM$6),+$U147,0)</f>
        <v>0</v>
      </c>
      <c r="AN147" s="87" t="n">
        <f aca="false">IF(AND($V147&gt;AM$6,$V147&lt;=AN$6),+$U147,0)</f>
        <v>0</v>
      </c>
      <c r="AO147" s="87" t="n">
        <f aca="false">IF(AND($V147&gt;AN$6,$V147&lt;=AO$6),+$U147,0)</f>
        <v>0</v>
      </c>
      <c r="AP147" s="87" t="n">
        <f aca="false">IF(AND($V147&gt;AO$6,$V147&lt;=AP$6),+$U147,0)</f>
        <v>0</v>
      </c>
      <c r="AQ147" s="87" t="n">
        <f aca="false">IF(AND($V147&gt;AP$6,$V147&lt;=AQ$6),+$U147,0)</f>
        <v>0</v>
      </c>
      <c r="AR147" s="87" t="n">
        <f aca="false">IF(AND($V147&gt;AQ$6,$V147&lt;=AR$6),+$U147,0)</f>
        <v>0</v>
      </c>
      <c r="AS147" s="87" t="n">
        <f aca="false">IF(AND($V147&gt;AR$6,$V147&lt;=AS$6),+$U147,0)</f>
        <v>0</v>
      </c>
      <c r="AT147" s="87" t="n">
        <f aca="false">IF(AND($V147&gt;AS$6,$V147&lt;=AT$6),+$U147,0)</f>
        <v>0</v>
      </c>
      <c r="AU147" s="87" t="n">
        <f aca="false">IF(AND($V147&gt;AT$6,$V147&lt;=AU$6),+$U147,0)</f>
        <v>0</v>
      </c>
      <c r="AV147" s="87" t="n">
        <f aca="false">IF(AND($V147&gt;AU$6,$V147&lt;=AV$6),+$U147,0)</f>
        <v>0</v>
      </c>
      <c r="AW147" s="87" t="n">
        <f aca="false">IF(AND($V147&gt;AV$6,$V147&lt;=AW$6),+$U147,0)</f>
        <v>0</v>
      </c>
      <c r="AX147" s="87" t="n">
        <f aca="false">IF(AND($V147&gt;AW$6,$V147&lt;=AX$6),+$U147,0)</f>
        <v>0</v>
      </c>
      <c r="AY147" s="87" t="n">
        <f aca="false">IF(AND($V147&gt;AX$6,$V147&lt;=AY$6),+$U147,0)</f>
        <v>0</v>
      </c>
      <c r="AZ147" s="87" t="n">
        <f aca="false">IF(AND($V147&gt;AY$6,$V147&lt;=AZ$6),+$U147,0)</f>
        <v>0</v>
      </c>
      <c r="BA147" s="87" t="n">
        <f aca="false">IF(AND($V147&gt;AZ$6,$V147&lt;=BA$6),+$U147,0)</f>
        <v>0</v>
      </c>
      <c r="BB147" s="87" t="n">
        <f aca="false">IF(AND($V147&gt;BA$6,$V147&lt;=BB$6),+$U147,0)</f>
        <v>0</v>
      </c>
      <c r="BC147" s="87" t="n">
        <f aca="false">IF(AND($V147&gt;BB$6,$V147&lt;=BC$6),+$U147,0)</f>
        <v>0</v>
      </c>
      <c r="BD147" s="87" t="n">
        <f aca="false">IF(AND($V147&gt;BC$6,$V147&lt;=BD$6),+$U147,0)</f>
        <v>0</v>
      </c>
      <c r="BE147" s="87" t="n">
        <f aca="false">IF(AND($V147&gt;BD$6,$V147&lt;=BE$6),+$U147,0)</f>
        <v>0</v>
      </c>
      <c r="BF147" s="87" t="n">
        <f aca="false">IF(AND($V147&gt;BE$6,$V147&lt;=BF$6),+$U147,0)</f>
        <v>0</v>
      </c>
      <c r="BG147" s="87" t="n">
        <f aca="false">IF(AND($V147&gt;BF$6,$V147&lt;=BG$6),+$U147,0)</f>
        <v>0</v>
      </c>
      <c r="BH147" s="87" t="n">
        <f aca="false">IF(AND($V147&gt;BG$6,$V147&lt;=BH$6),+$U147,0)</f>
        <v>0</v>
      </c>
      <c r="BI147" s="87" t="n">
        <f aca="false">IF(AND($V147&gt;BH$6,$V147&lt;=BI$6),+$U147,0)</f>
        <v>0</v>
      </c>
      <c r="BJ147" s="87" t="n">
        <f aca="false">IF(AND($V147&gt;BI$6,$V147&lt;=BJ$6),+$U147,0)</f>
        <v>0</v>
      </c>
      <c r="BK147" s="87" t="n">
        <f aca="false">IF(AND($V147&gt;BJ$6,$V147&lt;=BK$6),+$U147,0)</f>
        <v>0</v>
      </c>
      <c r="BL147" s="87" t="n">
        <f aca="false">IF(AND($V147&gt;BK$6,$V147&lt;=BL$6),+$U147,0)</f>
        <v>0</v>
      </c>
      <c r="BM147" s="87" t="n">
        <f aca="false">IF(AND($V147&gt;BL$6,$V147&lt;=BM$6),+$U147,0)</f>
        <v>0</v>
      </c>
      <c r="BN147" s="87" t="n">
        <f aca="false">IF(AND($V147&gt;BM$6,$V147&lt;=BN$6),+$U147,0)</f>
        <v>0</v>
      </c>
      <c r="BO147" s="87" t="n">
        <f aca="false">IF(AND($V147&gt;BN$6,$V147&lt;=BO$6),+$U147,0)</f>
        <v>0</v>
      </c>
      <c r="BP147" s="87" t="n">
        <f aca="false">IF(AND($V147&gt;BO$6,$V147&lt;=BP$6),+$U147,0)</f>
        <v>0</v>
      </c>
      <c r="BQ147" s="87" t="n">
        <f aca="false">IF(AND($V147&gt;BP$6,$V147&lt;=BQ$6),+$U147,0)</f>
        <v>250</v>
      </c>
      <c r="BR147" s="87" t="n">
        <f aca="false">IF(AND($V147&gt;BQ$6,$V147&lt;=BR$6),+$U147,0)</f>
        <v>0</v>
      </c>
      <c r="BS147" s="87" t="n">
        <f aca="false">IF(AND($V147&gt;BR$6,$V147&lt;=BS$6),+$U147,0)</f>
        <v>0</v>
      </c>
      <c r="BT147" s="87" t="n">
        <f aca="false">IF(AND($V147&gt;BS$6,$V147&lt;=BT$6),+$U147,0)</f>
        <v>0</v>
      </c>
      <c r="BU147" s="87" t="n">
        <f aca="false">IF(AND($V147&gt;BT$6,$V147&lt;=BU$6),+$U147,0)</f>
        <v>0</v>
      </c>
      <c r="BV147" s="87" t="n">
        <f aca="false">IF(AND($V147&gt;BU$6,$V147&lt;=BV$6),+$U147,0)</f>
        <v>0</v>
      </c>
      <c r="BW147" s="87" t="n">
        <f aca="false">IF(AND($V147&gt;BV$6,$V147&lt;=BW$6),+$U147,0)</f>
        <v>0</v>
      </c>
      <c r="BX147" s="87" t="n">
        <f aca="false">IF(AND($V147&gt;BW$6,$V147&lt;=BX$6),+$U147,0)</f>
        <v>0</v>
      </c>
      <c r="BY147" s="87" t="n">
        <f aca="false">IF(AND($V147&gt;BX$6,$V147&lt;=BY$6),+$U147,0)</f>
        <v>0</v>
      </c>
      <c r="BZ147" s="87" t="n">
        <f aca="false">IF(AND($V147&gt;BY$6,$V147&lt;=BZ$6),+$U147,0)</f>
        <v>0</v>
      </c>
      <c r="CA147" s="87" t="n">
        <f aca="false">IF(AND($V147&gt;BZ$6,$V147&lt;=CA$6),+$U147,0)</f>
        <v>0</v>
      </c>
      <c r="CB147" s="87" t="n">
        <f aca="false">IF(AND($V147&gt;CA$6,$V147&lt;=CB$6),+$U147,0)</f>
        <v>0</v>
      </c>
      <c r="CC147" s="87" t="n">
        <f aca="false">IF(AND($V147&gt;CB$6,$V147&lt;=CC$6),+$U147,0)</f>
        <v>0</v>
      </c>
      <c r="CD147" s="87" t="n">
        <f aca="false">IF(AND($V147&gt;CC$6,$V147&lt;=CD$6),+$U147,0)</f>
        <v>0</v>
      </c>
      <c r="CE147" s="87" t="n">
        <f aca="false">IF(AND($V147&gt;CD$6,$V147&lt;=CE$6),+$U147,0)</f>
        <v>0</v>
      </c>
      <c r="CF147" s="87" t="n">
        <f aca="false">IF(AND($V147&gt;CE$6,$V147&lt;=CF$6),+$U147,0)</f>
        <v>0</v>
      </c>
      <c r="CG147" s="87" t="n">
        <f aca="false">IF(AND($V147&gt;CF$6,$V147&lt;=CG$6),+$U147,0)</f>
        <v>0</v>
      </c>
      <c r="CH147" s="87" t="n">
        <f aca="false">IF(AND($V147&gt;CG$6,$V147&lt;=CH$6),+$U147,0)</f>
        <v>0</v>
      </c>
      <c r="CI147" s="87" t="n">
        <f aca="false">IF(AND($V147&gt;CH$6,$V147&lt;=CI$6),+$U147,0)</f>
        <v>0</v>
      </c>
      <c r="CJ147" s="87" t="n">
        <f aca="false">IF(AND($V147&gt;CI$6,$V147&lt;=CJ$6),+$U147,0)</f>
        <v>0</v>
      </c>
      <c r="CK147" s="87" t="n">
        <f aca="false">IF(AND($V147&gt;CJ$6,$V147&lt;=CK$6),+$U147,0)</f>
        <v>0</v>
      </c>
      <c r="CL147" s="87" t="n">
        <f aca="false">IF(AND($V147&gt;CK$6,$V147&lt;=CL$6),+$U147,0)</f>
        <v>0</v>
      </c>
      <c r="CM147" s="87" t="n">
        <f aca="false">IF(AND($V147&gt;CL$6,$V147&lt;=CM$6),+$U147,0)</f>
        <v>0</v>
      </c>
      <c r="CN147" s="87" t="n">
        <f aca="false">IF(AND($V147&gt;CM$6,$V147&lt;=CN$6),+$U147,0)</f>
        <v>0</v>
      </c>
      <c r="CO147" s="87" t="n">
        <f aca="false">IF(AND($V147&gt;CN$6,$V147&lt;=CO$6),+$U147,0)</f>
        <v>0</v>
      </c>
      <c r="CP147" s="87" t="n">
        <f aca="false">IF(AND($V147&gt;CO$6,$V147&lt;=CP$6),+$U147,0)</f>
        <v>0</v>
      </c>
      <c r="CQ147" s="87" t="n">
        <f aca="false">IF(AND($V147&gt;CP$6,$V147&lt;=CQ$6),+$U147,0)</f>
        <v>0</v>
      </c>
      <c r="CR147" s="87" t="n">
        <f aca="false">IF(AND($V147&gt;CQ$6,$V147&lt;=CR$6),+$U147,0)</f>
        <v>0</v>
      </c>
      <c r="CS147" s="87" t="n">
        <f aca="false">IF(AND($V147&gt;CR$6,$V147&lt;=CS$6),+$U147,0)</f>
        <v>0</v>
      </c>
      <c r="CT147" s="87" t="n">
        <f aca="false">IF(AND($V147&gt;CS$6,$V147&lt;=CT$6),+$U147,0)</f>
        <v>0</v>
      </c>
      <c r="CU147" s="87" t="n">
        <f aca="false">IF(AND($V147&gt;CT$6,$V147&lt;=CU$6),+$U147,0)</f>
        <v>0</v>
      </c>
      <c r="CV147" s="87" t="n">
        <f aca="false">IF(AND($V147&gt;CU$6,$V147&lt;=CV$6),+$U147,0)</f>
        <v>0</v>
      </c>
      <c r="CW147" s="87" t="n">
        <f aca="false">IF(AND($V147&gt;CV$6,$V147&lt;=CW$6),+$U147,0)</f>
        <v>0</v>
      </c>
      <c r="CX147" s="87" t="n">
        <f aca="false">IF(AND($V147&gt;CW$6,$V147&lt;=CX$6),+$U147,0)</f>
        <v>0</v>
      </c>
      <c r="CY147" s="87" t="n">
        <f aca="false">IF(AND($V147&gt;CX$6,$V147&lt;=CY$6),+$U147,0)</f>
        <v>0</v>
      </c>
      <c r="CZ147" s="87" t="n">
        <f aca="false">IF(AND($V147&gt;CY$6,$V147&lt;=CZ$6),+$U147,0)</f>
        <v>0</v>
      </c>
      <c r="DA147" s="87" t="n">
        <f aca="false">IF(AND($V147&gt;CZ$6,$V147&lt;=DA$6),+$U147,0)</f>
        <v>0</v>
      </c>
      <c r="DB147" s="87" t="n">
        <f aca="false">IF(AND($V147&gt;DA$6,$V147&lt;=DB$6),+$U147,0)</f>
        <v>0</v>
      </c>
      <c r="DC147" s="87" t="n">
        <f aca="false">IF(AND($V147&gt;DB$6,$V147&lt;=DC$6),+$U147,0)</f>
        <v>0</v>
      </c>
      <c r="DD147" s="87" t="n">
        <f aca="false">IF(AND($V147&gt;DC$6,$V147&lt;=DD$6),+$U147,0)</f>
        <v>0</v>
      </c>
      <c r="DE147" s="87" t="n">
        <f aca="false">IF(AND($V147&gt;DD$6,$V147&lt;=DE$6),+$U147,0)</f>
        <v>0</v>
      </c>
      <c r="DF147" s="87" t="n">
        <f aca="false">IF(AND($V147&gt;DE$6,$V147&lt;=DF$6),+$U147,0)</f>
        <v>0</v>
      </c>
      <c r="DG147" s="87" t="n">
        <f aca="false">IF(AND($V147&gt;DF$6,$V147&lt;=DG$6),+$U147,0)</f>
        <v>0</v>
      </c>
      <c r="DH147" s="87" t="n">
        <f aca="false">IF(AND($V147&gt;DG$6,$V147&lt;=DH$6),+$U147,0)</f>
        <v>0</v>
      </c>
      <c r="DI147" s="87" t="n">
        <f aca="false">IF(AND($V147&gt;DH$6,$V147&lt;=DI$6),+$U147,0)</f>
        <v>0</v>
      </c>
      <c r="DJ147" s="87" t="n">
        <f aca="false">IF(AND($V147&gt;DI$6,$V147&lt;=DJ$6),+$U147,0)</f>
        <v>0</v>
      </c>
      <c r="DK147" s="87" t="n">
        <f aca="false">IF(AND($V147&gt;DJ$6,$V147&lt;=DK$6),+$U147,0)</f>
        <v>0</v>
      </c>
      <c r="DL147" s="87" t="n">
        <f aca="false">IF(AND($V147&gt;DK$6,$V147&lt;=DL$6),+$U147,0)</f>
        <v>0</v>
      </c>
      <c r="DM147" s="87" t="n">
        <f aca="false">IF(AND($V147&gt;DL$6,$V147&lt;=DM$6),+$U147,0)</f>
        <v>0</v>
      </c>
      <c r="DN147" s="87" t="n">
        <f aca="false">IF(AND($V147&gt;DM$6,$V147&lt;=DN$6),+$U147,0)</f>
        <v>0</v>
      </c>
      <c r="DO147" s="87" t="n">
        <f aca="false">IF(AND($V147&gt;DN$6,$V147&lt;=DO$6),+$U147,0)</f>
        <v>0</v>
      </c>
      <c r="DP147" s="87" t="n">
        <f aca="false">IF(AND($V147&gt;DO$6,$V147&lt;=DP$6),+$U147,0)</f>
        <v>0</v>
      </c>
      <c r="DQ147" s="87" t="n">
        <f aca="false">IF(AND($V147&gt;DP$6,$V147&lt;=DQ$6),+$U147,0)</f>
        <v>0</v>
      </c>
      <c r="DR147" s="87" t="n">
        <f aca="false">IF(AND($V147&gt;DQ$6,$V147&lt;=DR$6),+$U147,0)</f>
        <v>0</v>
      </c>
      <c r="DS147" s="87" t="n">
        <f aca="false">IF(AND($V147&gt;DR$6,$V147&lt;=DS$6),+$U147,0)</f>
        <v>0</v>
      </c>
      <c r="DT147" s="87" t="n">
        <f aca="false">IF(AND($V147&gt;DS$6,$V147&lt;=DT$6),+$U147,0)</f>
        <v>0</v>
      </c>
      <c r="DU147" s="87" t="n">
        <f aca="false">IF(AND($V147&gt;DT$6,$V147&lt;=DU$6),+$U147,0)</f>
        <v>0</v>
      </c>
      <c r="DV147" s="87" t="n">
        <f aca="false">IF(AND($V147&gt;DU$6,$V147&lt;=DV$6),+$U147,0)</f>
        <v>0</v>
      </c>
      <c r="DW147" s="87" t="n">
        <f aca="false">IF(AND($V147&gt;DV$6,$V147&lt;=DW$6),+$U147,0)</f>
        <v>0</v>
      </c>
      <c r="DX147" s="87" t="n">
        <f aca="false">IF(AND($V147&gt;DW$6,$V147&lt;=DX$6),+$U147,0)</f>
        <v>0</v>
      </c>
      <c r="DY147" s="87" t="n">
        <f aca="false">IF(AND($V147&gt;DX$6,$V147&lt;=DY$6),+$U147,0)</f>
        <v>0</v>
      </c>
      <c r="DZ147" s="87" t="n">
        <f aca="false">IF(AND($V147&gt;DY$6,$V147&lt;=DZ$6),+$U147,0)</f>
        <v>0</v>
      </c>
      <c r="EA147" s="87" t="n">
        <f aca="false">IF(AND($V147&gt;DZ$6,$V147&lt;=EA$6),+$U147,0)</f>
        <v>0</v>
      </c>
      <c r="EB147" s="87" t="n">
        <f aca="false">IF(AND($V147&gt;EA$6,$V147&lt;=EB$6),+$U147,0)</f>
        <v>0</v>
      </c>
      <c r="EC147" s="87" t="n">
        <f aca="false">IF(AND($V147&gt;EB$6,$V147&lt;=EC$6),+$U147,0)</f>
        <v>0</v>
      </c>
      <c r="ED147" s="87" t="n">
        <f aca="false">IF(AND($V147&gt;EC$6,$V147&lt;=ED$6),+$U147,0)</f>
        <v>0</v>
      </c>
      <c r="EE147" s="87" t="n">
        <f aca="false">IF(AND($V147&gt;ED$6,$V147&lt;=EE$6),+$U147,0)</f>
        <v>0</v>
      </c>
      <c r="EF147" s="87" t="n">
        <f aca="false">IF(AND($V147&gt;EE$6,$V147&lt;=EF$6),+$U147,0)</f>
        <v>0</v>
      </c>
      <c r="EG147" s="87" t="n">
        <f aca="false">IF(AND($V147&gt;EF$6,$V147&lt;=EG$6),+$U147,0)</f>
        <v>0</v>
      </c>
      <c r="EH147" s="87" t="n">
        <f aca="false">IF(AND($V147&gt;EG$6,$V147&lt;=EH$6),+$U147,0)</f>
        <v>0</v>
      </c>
      <c r="EI147" s="87" t="n">
        <f aca="false">IF(AND($V147&gt;EH$6,$V147&lt;=EI$6),+$U147,0)</f>
        <v>0</v>
      </c>
      <c r="EJ147" s="87" t="n">
        <f aca="false">IF(AND($V147&gt;EI$6,$V147&lt;=EJ$6),+$U147,0)</f>
        <v>0</v>
      </c>
      <c r="EK147" s="87" t="n">
        <f aca="false">IF(AND($V147&gt;EJ$6,$V147&lt;=EK$6),+$U147,0)</f>
        <v>0</v>
      </c>
      <c r="EL147" s="87" t="n">
        <f aca="false">IF(AND($V147&gt;EK$6,$V147&lt;=EL$6),+$U147,0)</f>
        <v>0</v>
      </c>
      <c r="EM147" s="87" t="n">
        <f aca="false">IF(AND($V147&gt;EL$6,$V147&lt;=EN$6),+$U147,0)</f>
        <v>0</v>
      </c>
      <c r="EO147" s="65" t="n">
        <f aca="false">SUM($AI147:$EN147)</f>
        <v>250</v>
      </c>
      <c r="EP147" s="65" t="n">
        <f aca="false">+EO147-U147</f>
        <v>0</v>
      </c>
    </row>
    <row r="148" customFormat="false" ht="12.75" hidden="false" customHeight="false" outlineLevel="0" collapsed="false">
      <c r="A148" s="205" t="n">
        <v>5</v>
      </c>
      <c r="B148" s="97" t="s">
        <v>260</v>
      </c>
      <c r="C148" s="97" t="s">
        <v>257</v>
      </c>
      <c r="D148" s="186" t="s">
        <v>295</v>
      </c>
      <c r="E148" s="37" t="s">
        <v>556</v>
      </c>
      <c r="F148" s="99" t="n">
        <v>37134</v>
      </c>
      <c r="G148" s="37"/>
      <c r="H148" s="37"/>
      <c r="I148" s="100" t="s">
        <v>145</v>
      </c>
      <c r="J148" s="37" t="s">
        <v>602</v>
      </c>
      <c r="M148" s="39" t="s">
        <v>495</v>
      </c>
      <c r="O148" s="35"/>
      <c r="P148" s="127"/>
      <c r="Q148" s="127"/>
      <c r="R148" s="127"/>
      <c r="S148" s="206" t="n">
        <v>225</v>
      </c>
      <c r="T148" s="127" t="s">
        <v>288</v>
      </c>
      <c r="U148" s="55" t="n">
        <f aca="false">IF($T148="USD",+$S148,VLOOKUP($T148,$T$1:$U$5,2)*$S148)</f>
        <v>225</v>
      </c>
      <c r="V148" s="102" t="n">
        <v>40617</v>
      </c>
      <c r="Z148" s="164" t="n">
        <v>36971</v>
      </c>
      <c r="AA148" s="219" t="e">
        <f aca="false">SUM(#REF!)</f>
        <v>#REF!</v>
      </c>
      <c r="AB148" s="174"/>
      <c r="AC148" s="209" t="n">
        <f aca="false">0.0065/10</f>
        <v>0.00065</v>
      </c>
      <c r="AD148" s="211" t="e">
        <f aca="false">+AC148+AB148*#REF!+AA148*#REF!</f>
        <v>#REF!</v>
      </c>
      <c r="AE148" s="211"/>
      <c r="AI148" s="87" t="n">
        <f aca="false">IF($V148&gt;AH$6,IF($V148&lt;=AI$6,$U148,0),0)</f>
        <v>0</v>
      </c>
      <c r="AJ148" s="87" t="n">
        <f aca="false">IF(AND($V148&gt;AI$6,$V148&lt;=AJ$6),+$U148,0)</f>
        <v>0</v>
      </c>
      <c r="AK148" s="87" t="n">
        <f aca="false">IF(AND($V148&gt;AJ$6,$V148&lt;=AK$6),+$U148,0)</f>
        <v>0</v>
      </c>
      <c r="AL148" s="87" t="n">
        <f aca="false">IF(AND($V148&gt;AK$6,$V148&lt;=AL$6),+$U148,0)</f>
        <v>0</v>
      </c>
      <c r="AM148" s="87" t="n">
        <f aca="false">IF(AND($V148&gt;AL$6,$V148&lt;=AM$6),+$U148,0)</f>
        <v>0</v>
      </c>
      <c r="AN148" s="87" t="n">
        <f aca="false">IF(AND($V148&gt;AM$6,$V148&lt;=AN$6),+$U148,0)</f>
        <v>0</v>
      </c>
      <c r="AO148" s="87" t="n">
        <f aca="false">IF(AND($V148&gt;AN$6,$V148&lt;=AO$6),+$U148,0)</f>
        <v>0</v>
      </c>
      <c r="AP148" s="87" t="n">
        <f aca="false">IF(AND($V148&gt;AO$6,$V148&lt;=AP$6),+$U148,0)</f>
        <v>0</v>
      </c>
      <c r="AQ148" s="87" t="n">
        <f aca="false">IF(AND($V148&gt;AP$6,$V148&lt;=AQ$6),+$U148,0)</f>
        <v>0</v>
      </c>
      <c r="AR148" s="87" t="n">
        <f aca="false">IF(AND($V148&gt;AQ$6,$V148&lt;=AR$6),+$U148,0)</f>
        <v>0</v>
      </c>
      <c r="AS148" s="87" t="n">
        <f aca="false">IF(AND($V148&gt;AR$6,$V148&lt;=AS$6),+$U148,0)</f>
        <v>0</v>
      </c>
      <c r="AT148" s="87" t="n">
        <f aca="false">IF(AND($V148&gt;AS$6,$V148&lt;=AT$6),+$U148,0)</f>
        <v>0</v>
      </c>
      <c r="AU148" s="87" t="n">
        <f aca="false">IF(AND($V148&gt;AT$6,$V148&lt;=AU$6),+$U148,0)</f>
        <v>0</v>
      </c>
      <c r="AV148" s="87" t="n">
        <f aca="false">IF(AND($V148&gt;AU$6,$V148&lt;=AV$6),+$U148,0)</f>
        <v>0</v>
      </c>
      <c r="AW148" s="87" t="n">
        <f aca="false">IF(AND($V148&gt;AV$6,$V148&lt;=AW$6),+$U148,0)</f>
        <v>0</v>
      </c>
      <c r="AX148" s="87" t="n">
        <f aca="false">IF(AND($V148&gt;AW$6,$V148&lt;=AX$6),+$U148,0)</f>
        <v>0</v>
      </c>
      <c r="AY148" s="87" t="n">
        <f aca="false">IF(AND($V148&gt;AX$6,$V148&lt;=AY$6),+$U148,0)</f>
        <v>0</v>
      </c>
      <c r="AZ148" s="87" t="n">
        <f aca="false">IF(AND($V148&gt;AY$6,$V148&lt;=AZ$6),+$U148,0)</f>
        <v>0</v>
      </c>
      <c r="BA148" s="87" t="n">
        <f aca="false">IF(AND($V148&gt;AZ$6,$V148&lt;=BA$6),+$U148,0)</f>
        <v>0</v>
      </c>
      <c r="BB148" s="87" t="n">
        <f aca="false">IF(AND($V148&gt;BA$6,$V148&lt;=BB$6),+$U148,0)</f>
        <v>0</v>
      </c>
      <c r="BC148" s="87" t="n">
        <f aca="false">IF(AND($V148&gt;BB$6,$V148&lt;=BC$6),+$U148,0)</f>
        <v>0</v>
      </c>
      <c r="BD148" s="87" t="n">
        <f aca="false">IF(AND($V148&gt;BC$6,$V148&lt;=BD$6),+$U148,0)</f>
        <v>0</v>
      </c>
      <c r="BE148" s="87" t="n">
        <f aca="false">IF(AND($V148&gt;BD$6,$V148&lt;=BE$6),+$U148,0)</f>
        <v>0</v>
      </c>
      <c r="BF148" s="87" t="n">
        <f aca="false">IF(AND($V148&gt;BE$6,$V148&lt;=BF$6),+$U148,0)</f>
        <v>0</v>
      </c>
      <c r="BG148" s="87" t="n">
        <f aca="false">IF(AND($V148&gt;BF$6,$V148&lt;=BG$6),+$U148,0)</f>
        <v>0</v>
      </c>
      <c r="BH148" s="87" t="n">
        <f aca="false">IF(AND($V148&gt;BG$6,$V148&lt;=BH$6),+$U148,0)</f>
        <v>0</v>
      </c>
      <c r="BI148" s="87" t="n">
        <f aca="false">IF(AND($V148&gt;BH$6,$V148&lt;=BI$6),+$U148,0)</f>
        <v>0</v>
      </c>
      <c r="BJ148" s="87" t="n">
        <f aca="false">IF(AND($V148&gt;BI$6,$V148&lt;=BJ$6),+$U148,0)</f>
        <v>0</v>
      </c>
      <c r="BK148" s="87" t="n">
        <f aca="false">IF(AND($V148&gt;BJ$6,$V148&lt;=BK$6),+$U148,0)</f>
        <v>0</v>
      </c>
      <c r="BL148" s="87" t="n">
        <f aca="false">IF(AND($V148&gt;BK$6,$V148&lt;=BL$6),+$U148,0)</f>
        <v>0</v>
      </c>
      <c r="BM148" s="87" t="n">
        <f aca="false">IF(AND($V148&gt;BL$6,$V148&lt;=BM$6),+$U148,0)</f>
        <v>0</v>
      </c>
      <c r="BN148" s="87" t="n">
        <f aca="false">IF(AND($V148&gt;BM$6,$V148&lt;=BN$6),+$U148,0)</f>
        <v>0</v>
      </c>
      <c r="BO148" s="87" t="n">
        <f aca="false">IF(AND($V148&gt;BN$6,$V148&lt;=BO$6),+$U148,0)</f>
        <v>0</v>
      </c>
      <c r="BP148" s="87" t="n">
        <f aca="false">IF(AND($V148&gt;BO$6,$V148&lt;=BP$6),+$U148,0)</f>
        <v>0</v>
      </c>
      <c r="BQ148" s="87" t="n">
        <f aca="false">IF(AND($V148&gt;BP$6,$V148&lt;=BQ$6),+$U148,0)</f>
        <v>0</v>
      </c>
      <c r="BR148" s="87" t="n">
        <f aca="false">IF(AND($V148&gt;BQ$6,$V148&lt;=BR$6),+$U148,0)</f>
        <v>0</v>
      </c>
      <c r="BS148" s="87" t="n">
        <f aca="false">IF(AND($V148&gt;BR$6,$V148&lt;=BS$6),+$U148,0)</f>
        <v>0</v>
      </c>
      <c r="BT148" s="87" t="n">
        <f aca="false">IF(AND($V148&gt;BS$6,$V148&lt;=BT$6),+$U148,0)</f>
        <v>225</v>
      </c>
      <c r="BU148" s="87" t="n">
        <f aca="false">IF(AND($V148&gt;BT$6,$V148&lt;=BU$6),+$U148,0)</f>
        <v>0</v>
      </c>
      <c r="BV148" s="87" t="n">
        <f aca="false">IF(AND($V148&gt;BU$6,$V148&lt;=BV$6),+$U148,0)</f>
        <v>0</v>
      </c>
      <c r="BW148" s="87" t="n">
        <f aca="false">IF(AND($V148&gt;BV$6,$V148&lt;=BW$6),+$U148,0)</f>
        <v>0</v>
      </c>
      <c r="BX148" s="87" t="n">
        <f aca="false">IF(AND($V148&gt;BW$6,$V148&lt;=BX$6),+$U148,0)</f>
        <v>0</v>
      </c>
      <c r="BY148" s="87" t="n">
        <f aca="false">IF(AND($V148&gt;BX$6,$V148&lt;=BY$6),+$U148,0)</f>
        <v>0</v>
      </c>
      <c r="BZ148" s="87" t="n">
        <f aca="false">IF(AND($V148&gt;BY$6,$V148&lt;=BZ$6),+$U148,0)</f>
        <v>0</v>
      </c>
      <c r="CA148" s="87" t="n">
        <f aca="false">IF(AND($V148&gt;BZ$6,$V148&lt;=CA$6),+$U148,0)</f>
        <v>0</v>
      </c>
      <c r="CB148" s="87" t="n">
        <f aca="false">IF(AND($V148&gt;CA$6,$V148&lt;=CB$6),+$U148,0)</f>
        <v>0</v>
      </c>
      <c r="CC148" s="87" t="n">
        <f aca="false">IF(AND($V148&gt;CB$6,$V148&lt;=CC$6),+$U148,0)</f>
        <v>0</v>
      </c>
      <c r="CD148" s="87" t="n">
        <f aca="false">IF(AND($V148&gt;CC$6,$V148&lt;=CD$6),+$U148,0)</f>
        <v>0</v>
      </c>
      <c r="CE148" s="87" t="n">
        <f aca="false">IF(AND($V148&gt;CD$6,$V148&lt;=CE$6),+$U148,0)</f>
        <v>0</v>
      </c>
      <c r="CF148" s="87" t="n">
        <f aca="false">IF(AND($V148&gt;CE$6,$V148&lt;=CF$6),+$U148,0)</f>
        <v>0</v>
      </c>
      <c r="CG148" s="87" t="n">
        <f aca="false">IF(AND($V148&gt;CF$6,$V148&lt;=CG$6),+$U148,0)</f>
        <v>0</v>
      </c>
      <c r="CH148" s="87" t="n">
        <f aca="false">IF(AND($V148&gt;CG$6,$V148&lt;=CH$6),+$U148,0)</f>
        <v>0</v>
      </c>
      <c r="CI148" s="87" t="n">
        <f aca="false">IF(AND($V148&gt;CH$6,$V148&lt;=CI$6),+$U148,0)</f>
        <v>0</v>
      </c>
      <c r="CJ148" s="87" t="n">
        <f aca="false">IF(AND($V148&gt;CI$6,$V148&lt;=CJ$6),+$U148,0)</f>
        <v>0</v>
      </c>
      <c r="CK148" s="87" t="n">
        <f aca="false">IF(AND($V148&gt;CJ$6,$V148&lt;=CK$6),+$U148,0)</f>
        <v>0</v>
      </c>
      <c r="CL148" s="87" t="n">
        <f aca="false">IF(AND($V148&gt;CK$6,$V148&lt;=CL$6),+$U148,0)</f>
        <v>0</v>
      </c>
      <c r="CM148" s="87" t="n">
        <f aca="false">IF(AND($V148&gt;CL$6,$V148&lt;=CM$6),+$U148,0)</f>
        <v>0</v>
      </c>
      <c r="CN148" s="87" t="n">
        <f aca="false">IF(AND($V148&gt;CM$6,$V148&lt;=CN$6),+$U148,0)</f>
        <v>0</v>
      </c>
      <c r="CO148" s="87" t="n">
        <f aca="false">IF(AND($V148&gt;CN$6,$V148&lt;=CO$6),+$U148,0)</f>
        <v>0</v>
      </c>
      <c r="CP148" s="87" t="n">
        <f aca="false">IF(AND($V148&gt;CO$6,$V148&lt;=CP$6),+$U148,0)</f>
        <v>0</v>
      </c>
      <c r="CQ148" s="87" t="n">
        <f aca="false">IF(AND($V148&gt;CP$6,$V148&lt;=CQ$6),+$U148,0)</f>
        <v>0</v>
      </c>
      <c r="CR148" s="87" t="n">
        <f aca="false">IF(AND($V148&gt;CQ$6,$V148&lt;=CR$6),+$U148,0)</f>
        <v>0</v>
      </c>
      <c r="CS148" s="87" t="n">
        <f aca="false">IF(AND($V148&gt;CR$6,$V148&lt;=CS$6),+$U148,0)</f>
        <v>0</v>
      </c>
      <c r="CT148" s="87" t="n">
        <f aca="false">IF(AND($V148&gt;CS$6,$V148&lt;=CT$6),+$U148,0)</f>
        <v>0</v>
      </c>
      <c r="CU148" s="87" t="n">
        <f aca="false">IF(AND($V148&gt;CT$6,$V148&lt;=CU$6),+$U148,0)</f>
        <v>0</v>
      </c>
      <c r="CV148" s="87" t="n">
        <f aca="false">IF(AND($V148&gt;CU$6,$V148&lt;=CV$6),+$U148,0)</f>
        <v>0</v>
      </c>
      <c r="CW148" s="87" t="n">
        <f aca="false">IF(AND($V148&gt;CV$6,$V148&lt;=CW$6),+$U148,0)</f>
        <v>0</v>
      </c>
      <c r="CX148" s="87" t="n">
        <f aca="false">IF(AND($V148&gt;CW$6,$V148&lt;=CX$6),+$U148,0)</f>
        <v>0</v>
      </c>
      <c r="CY148" s="87" t="n">
        <f aca="false">IF(AND($V148&gt;CX$6,$V148&lt;=CY$6),+$U148,0)</f>
        <v>0</v>
      </c>
      <c r="CZ148" s="87" t="n">
        <f aca="false">IF(AND($V148&gt;CY$6,$V148&lt;=CZ$6),+$U148,0)</f>
        <v>0</v>
      </c>
      <c r="DA148" s="87" t="n">
        <f aca="false">IF(AND($V148&gt;CZ$6,$V148&lt;=DA$6),+$U148,0)</f>
        <v>0</v>
      </c>
      <c r="DB148" s="87" t="n">
        <f aca="false">IF(AND($V148&gt;DA$6,$V148&lt;=DB$6),+$U148,0)</f>
        <v>0</v>
      </c>
      <c r="DC148" s="87" t="n">
        <f aca="false">IF(AND($V148&gt;DB$6,$V148&lt;=DC$6),+$U148,0)</f>
        <v>0</v>
      </c>
      <c r="DD148" s="87" t="n">
        <f aca="false">IF(AND($V148&gt;DC$6,$V148&lt;=DD$6),+$U148,0)</f>
        <v>0</v>
      </c>
      <c r="DE148" s="87" t="n">
        <f aca="false">IF(AND($V148&gt;DD$6,$V148&lt;=DE$6),+$U148,0)</f>
        <v>0</v>
      </c>
      <c r="DF148" s="87" t="n">
        <f aca="false">IF(AND($V148&gt;DE$6,$V148&lt;=DF$6),+$U148,0)</f>
        <v>0</v>
      </c>
      <c r="DG148" s="87" t="n">
        <f aca="false">IF(AND($V148&gt;DF$6,$V148&lt;=DG$6),+$U148,0)</f>
        <v>0</v>
      </c>
      <c r="DH148" s="87" t="n">
        <f aca="false">IF(AND($V148&gt;DG$6,$V148&lt;=DH$6),+$U148,0)</f>
        <v>0</v>
      </c>
      <c r="DI148" s="87" t="n">
        <f aca="false">IF(AND($V148&gt;DH$6,$V148&lt;=DI$6),+$U148,0)</f>
        <v>0</v>
      </c>
      <c r="DJ148" s="87" t="n">
        <f aca="false">IF(AND($V148&gt;DI$6,$V148&lt;=DJ$6),+$U148,0)</f>
        <v>0</v>
      </c>
      <c r="DK148" s="87" t="n">
        <f aca="false">IF(AND($V148&gt;DJ$6,$V148&lt;=DK$6),+$U148,0)</f>
        <v>0</v>
      </c>
      <c r="DL148" s="87" t="n">
        <f aca="false">IF(AND($V148&gt;DK$6,$V148&lt;=DL$6),+$U148,0)</f>
        <v>0</v>
      </c>
      <c r="DM148" s="87" t="n">
        <f aca="false">IF(AND($V148&gt;DL$6,$V148&lt;=DM$6),+$U148,0)</f>
        <v>0</v>
      </c>
      <c r="DN148" s="87" t="n">
        <f aca="false">IF(AND($V148&gt;DM$6,$V148&lt;=DN$6),+$U148,0)</f>
        <v>0</v>
      </c>
      <c r="DO148" s="87" t="n">
        <f aca="false">IF(AND($V148&gt;DN$6,$V148&lt;=DO$6),+$U148,0)</f>
        <v>0</v>
      </c>
      <c r="DP148" s="87" t="n">
        <f aca="false">IF(AND($V148&gt;DO$6,$V148&lt;=DP$6),+$U148,0)</f>
        <v>0</v>
      </c>
      <c r="DQ148" s="87" t="n">
        <f aca="false">IF(AND($V148&gt;DP$6,$V148&lt;=DQ$6),+$U148,0)</f>
        <v>0</v>
      </c>
      <c r="DR148" s="87" t="n">
        <f aca="false">IF(AND($V148&gt;DQ$6,$V148&lt;=DR$6),+$U148,0)</f>
        <v>0</v>
      </c>
      <c r="DS148" s="87" t="n">
        <f aca="false">IF(AND($V148&gt;DR$6,$V148&lt;=DS$6),+$U148,0)</f>
        <v>0</v>
      </c>
      <c r="DT148" s="87" t="n">
        <f aca="false">IF(AND($V148&gt;DS$6,$V148&lt;=DT$6),+$U148,0)</f>
        <v>0</v>
      </c>
      <c r="DU148" s="87" t="n">
        <f aca="false">IF(AND($V148&gt;DT$6,$V148&lt;=DU$6),+$U148,0)</f>
        <v>0</v>
      </c>
      <c r="DV148" s="87" t="n">
        <f aca="false">IF(AND($V148&gt;DU$6,$V148&lt;=DV$6),+$U148,0)</f>
        <v>0</v>
      </c>
      <c r="DW148" s="87" t="n">
        <f aca="false">IF(AND($V148&gt;DV$6,$V148&lt;=DW$6),+$U148,0)</f>
        <v>0</v>
      </c>
      <c r="DX148" s="87" t="n">
        <f aca="false">IF(AND($V148&gt;DW$6,$V148&lt;=DX$6),+$U148,0)</f>
        <v>0</v>
      </c>
      <c r="DY148" s="87" t="n">
        <f aca="false">IF(AND($V148&gt;DX$6,$V148&lt;=DY$6),+$U148,0)</f>
        <v>0</v>
      </c>
      <c r="DZ148" s="87" t="n">
        <f aca="false">IF(AND($V148&gt;DY$6,$V148&lt;=DZ$6),+$U148,0)</f>
        <v>0</v>
      </c>
      <c r="EA148" s="87" t="n">
        <f aca="false">IF(AND($V148&gt;DZ$6,$V148&lt;=EA$6),+$U148,0)</f>
        <v>0</v>
      </c>
      <c r="EB148" s="87" t="n">
        <f aca="false">IF(AND($V148&gt;EA$6,$V148&lt;=EB$6),+$U148,0)</f>
        <v>0</v>
      </c>
      <c r="EC148" s="87" t="n">
        <f aca="false">IF(AND($V148&gt;EB$6,$V148&lt;=EC$6),+$U148,0)</f>
        <v>0</v>
      </c>
      <c r="ED148" s="87" t="n">
        <f aca="false">IF(AND($V148&gt;EC$6,$V148&lt;=ED$6),+$U148,0)</f>
        <v>0</v>
      </c>
      <c r="EE148" s="87" t="n">
        <f aca="false">IF(AND($V148&gt;ED$6,$V148&lt;=EE$6),+$U148,0)</f>
        <v>0</v>
      </c>
      <c r="EF148" s="87" t="n">
        <f aca="false">IF(AND($V148&gt;EE$6,$V148&lt;=EF$6),+$U148,0)</f>
        <v>0</v>
      </c>
      <c r="EG148" s="87" t="n">
        <f aca="false">IF(AND($V148&gt;EF$6,$V148&lt;=EG$6),+$U148,0)</f>
        <v>0</v>
      </c>
      <c r="EH148" s="87" t="n">
        <f aca="false">IF(AND($V148&gt;EG$6,$V148&lt;=EH$6),+$U148,0)</f>
        <v>0</v>
      </c>
      <c r="EI148" s="87" t="n">
        <f aca="false">IF(AND($V148&gt;EH$6,$V148&lt;=EI$6),+$U148,0)</f>
        <v>0</v>
      </c>
      <c r="EJ148" s="87" t="n">
        <f aca="false">IF(AND($V148&gt;EI$6,$V148&lt;=EJ$6),+$U148,0)</f>
        <v>0</v>
      </c>
      <c r="EK148" s="87" t="n">
        <f aca="false">IF(AND($V148&gt;EJ$6,$V148&lt;=EK$6),+$U148,0)</f>
        <v>0</v>
      </c>
      <c r="EL148" s="87" t="n">
        <f aca="false">IF(AND($V148&gt;EK$6,$V148&lt;=EL$6),+$U148,0)</f>
        <v>0</v>
      </c>
      <c r="EM148" s="87" t="n">
        <f aca="false">IF(AND($V148&gt;EL$6,$V148&lt;=EN$6),+$U148,0)</f>
        <v>0</v>
      </c>
      <c r="EO148" s="65" t="n">
        <f aca="false">SUM($AI148:$EN148)</f>
        <v>225</v>
      </c>
      <c r="EP148" s="65" t="n">
        <f aca="false">+EO148-U148</f>
        <v>0</v>
      </c>
    </row>
    <row r="149" customFormat="false" ht="12.75" hidden="false" customHeight="false" outlineLevel="0" collapsed="false">
      <c r="A149" s="205" t="n">
        <v>5</v>
      </c>
      <c r="B149" s="97" t="s">
        <v>260</v>
      </c>
      <c r="C149" s="97" t="s">
        <v>256</v>
      </c>
      <c r="D149" s="186" t="s">
        <v>280</v>
      </c>
      <c r="E149" s="37" t="s">
        <v>556</v>
      </c>
      <c r="F149" s="99" t="n">
        <v>37134</v>
      </c>
      <c r="G149" s="37"/>
      <c r="H149" s="37"/>
      <c r="I149" s="100" t="s">
        <v>145</v>
      </c>
      <c r="J149" s="37" t="s">
        <v>603</v>
      </c>
      <c r="M149" s="39" t="s">
        <v>495</v>
      </c>
      <c r="O149" s="35"/>
      <c r="P149" s="127"/>
      <c r="Q149" s="127"/>
      <c r="R149" s="127"/>
      <c r="S149" s="206" t="n">
        <v>32</v>
      </c>
      <c r="T149" s="127" t="s">
        <v>288</v>
      </c>
      <c r="U149" s="55" t="n">
        <f aca="false">IF($T149="USD",+$S149,VLOOKUP($T149,$T$1:$U$5,2)*$S149)</f>
        <v>32</v>
      </c>
      <c r="V149" s="104" t="n">
        <v>37621</v>
      </c>
      <c r="Z149" s="164" t="n">
        <v>36389</v>
      </c>
      <c r="AA149" s="219" t="e">
        <f aca="false">SUM(#REF!)</f>
        <v>#REF!</v>
      </c>
      <c r="AB149" s="174"/>
      <c r="AC149" s="209" t="n">
        <f aca="false">0.0065/10</f>
        <v>0.00065</v>
      </c>
      <c r="AD149" s="211" t="e">
        <f aca="false">+AC149+AB149*#REF!+AA149*#REF!</f>
        <v>#REF!</v>
      </c>
      <c r="AE149" s="211"/>
      <c r="AI149" s="87" t="n">
        <f aca="false">IF($V149&gt;AH$6,IF($V149&lt;=AI$6,$U149,0),0)</f>
        <v>0</v>
      </c>
      <c r="AJ149" s="87" t="n">
        <f aca="false">IF(AND($V149&gt;AI$6,$V149&lt;=AJ$6),+$U149,0)</f>
        <v>0</v>
      </c>
      <c r="AK149" s="87" t="n">
        <f aca="false">IF(AND($V149&gt;AJ$6,$V149&lt;=AK$6),+$U149,0)</f>
        <v>0</v>
      </c>
      <c r="AL149" s="87" t="n">
        <f aca="false">IF(AND($V149&gt;AK$6,$V149&lt;=AL$6),+$U149,0)</f>
        <v>0</v>
      </c>
      <c r="AM149" s="87" t="n">
        <f aca="false">IF(AND($V149&gt;AL$6,$V149&lt;=AM$6),+$U149,0)</f>
        <v>32</v>
      </c>
      <c r="AN149" s="87" t="n">
        <f aca="false">IF(AND($V149&gt;AM$6,$V149&lt;=AN$6),+$U149,0)</f>
        <v>0</v>
      </c>
      <c r="AO149" s="87" t="n">
        <f aca="false">IF(AND($V149&gt;AN$6,$V149&lt;=AO$6),+$U149,0)</f>
        <v>0</v>
      </c>
      <c r="AP149" s="87" t="n">
        <f aca="false">IF(AND($V149&gt;AO$6,$V149&lt;=AP$6),+$U149,0)</f>
        <v>0</v>
      </c>
      <c r="AQ149" s="87" t="n">
        <f aca="false">IF(AND($V149&gt;AP$6,$V149&lt;=AQ$6),+$U149,0)</f>
        <v>0</v>
      </c>
      <c r="AR149" s="87" t="n">
        <f aca="false">IF(AND($V149&gt;AQ$6,$V149&lt;=AR$6),+$U149,0)</f>
        <v>0</v>
      </c>
      <c r="AS149" s="87" t="n">
        <f aca="false">IF(AND($V149&gt;AR$6,$V149&lt;=AS$6),+$U149,0)</f>
        <v>0</v>
      </c>
      <c r="AT149" s="87" t="n">
        <f aca="false">IF(AND($V149&gt;AS$6,$V149&lt;=AT$6),+$U149,0)</f>
        <v>0</v>
      </c>
      <c r="AU149" s="87" t="n">
        <f aca="false">IF(AND($V149&gt;AT$6,$V149&lt;=AU$6),+$U149,0)</f>
        <v>0</v>
      </c>
      <c r="AV149" s="87" t="n">
        <f aca="false">IF(AND($V149&gt;AU$6,$V149&lt;=AV$6),+$U149,0)</f>
        <v>0</v>
      </c>
      <c r="AW149" s="87" t="n">
        <f aca="false">IF(AND($V149&gt;AV$6,$V149&lt;=AW$6),+$U149,0)</f>
        <v>0</v>
      </c>
      <c r="AX149" s="87" t="n">
        <f aca="false">IF(AND($V149&gt;AW$6,$V149&lt;=AX$6),+$U149,0)</f>
        <v>0</v>
      </c>
      <c r="AY149" s="87" t="n">
        <f aca="false">IF(AND($V149&gt;AX$6,$V149&lt;=AY$6),+$U149,0)</f>
        <v>0</v>
      </c>
      <c r="AZ149" s="87" t="n">
        <f aca="false">IF(AND($V149&gt;AY$6,$V149&lt;=AZ$6),+$U149,0)</f>
        <v>0</v>
      </c>
      <c r="BA149" s="87" t="n">
        <f aca="false">IF(AND($V149&gt;AZ$6,$V149&lt;=BA$6),+$U149,0)</f>
        <v>0</v>
      </c>
      <c r="BB149" s="87" t="n">
        <f aca="false">IF(AND($V149&gt;BA$6,$V149&lt;=BB$6),+$U149,0)</f>
        <v>0</v>
      </c>
      <c r="BC149" s="87" t="n">
        <f aca="false">IF(AND($V149&gt;BB$6,$V149&lt;=BC$6),+$U149,0)</f>
        <v>0</v>
      </c>
      <c r="BD149" s="87" t="n">
        <f aca="false">IF(AND($V149&gt;BC$6,$V149&lt;=BD$6),+$U149,0)</f>
        <v>0</v>
      </c>
      <c r="BE149" s="87" t="n">
        <f aca="false">IF(AND($V149&gt;BD$6,$V149&lt;=BE$6),+$U149,0)</f>
        <v>0</v>
      </c>
      <c r="BF149" s="87" t="n">
        <f aca="false">IF(AND($V149&gt;BE$6,$V149&lt;=BF$6),+$U149,0)</f>
        <v>0</v>
      </c>
      <c r="BG149" s="87" t="n">
        <f aca="false">IF(AND($V149&gt;BF$6,$V149&lt;=BG$6),+$U149,0)</f>
        <v>0</v>
      </c>
      <c r="BH149" s="87" t="n">
        <f aca="false">IF(AND($V149&gt;BG$6,$V149&lt;=BH$6),+$U149,0)</f>
        <v>0</v>
      </c>
      <c r="BI149" s="87" t="n">
        <f aca="false">IF(AND($V149&gt;BH$6,$V149&lt;=BI$6),+$U149,0)</f>
        <v>0</v>
      </c>
      <c r="BJ149" s="87" t="n">
        <f aca="false">IF(AND($V149&gt;BI$6,$V149&lt;=BJ$6),+$U149,0)</f>
        <v>0</v>
      </c>
      <c r="BK149" s="87" t="n">
        <f aca="false">IF(AND($V149&gt;BJ$6,$V149&lt;=BK$6),+$U149,0)</f>
        <v>0</v>
      </c>
      <c r="BL149" s="87" t="n">
        <f aca="false">IF(AND($V149&gt;BK$6,$V149&lt;=BL$6),+$U149,0)</f>
        <v>0</v>
      </c>
      <c r="BM149" s="87" t="n">
        <f aca="false">IF(AND($V149&gt;BL$6,$V149&lt;=BM$6),+$U149,0)</f>
        <v>0</v>
      </c>
      <c r="BN149" s="87" t="n">
        <f aca="false">IF(AND($V149&gt;BM$6,$V149&lt;=BN$6),+$U149,0)</f>
        <v>0</v>
      </c>
      <c r="BO149" s="87" t="n">
        <f aca="false">IF(AND($V149&gt;BN$6,$V149&lt;=BO$6),+$U149,0)</f>
        <v>0</v>
      </c>
      <c r="BP149" s="87" t="n">
        <f aca="false">IF(AND($V149&gt;BO$6,$V149&lt;=BP$6),+$U149,0)</f>
        <v>0</v>
      </c>
      <c r="BQ149" s="87" t="n">
        <f aca="false">IF(AND($V149&gt;BP$6,$V149&lt;=BQ$6),+$U149,0)</f>
        <v>0</v>
      </c>
      <c r="BR149" s="87" t="n">
        <f aca="false">IF(AND($V149&gt;BQ$6,$V149&lt;=BR$6),+$U149,0)</f>
        <v>0</v>
      </c>
      <c r="BS149" s="87" t="n">
        <f aca="false">IF(AND($V149&gt;BR$6,$V149&lt;=BS$6),+$U149,0)</f>
        <v>0</v>
      </c>
      <c r="BT149" s="87" t="n">
        <f aca="false">IF(AND($V149&gt;BS$6,$V149&lt;=BT$6),+$U149,0)</f>
        <v>0</v>
      </c>
      <c r="BU149" s="87" t="n">
        <f aca="false">IF(AND($V149&gt;BT$6,$V149&lt;=BU$6),+$U149,0)</f>
        <v>0</v>
      </c>
      <c r="BV149" s="87" t="n">
        <f aca="false">IF(AND($V149&gt;BU$6,$V149&lt;=BV$6),+$U149,0)</f>
        <v>0</v>
      </c>
      <c r="BW149" s="87" t="n">
        <f aca="false">IF(AND($V149&gt;BV$6,$V149&lt;=BW$6),+$U149,0)</f>
        <v>0</v>
      </c>
      <c r="BX149" s="87" t="n">
        <f aca="false">IF(AND($V149&gt;BW$6,$V149&lt;=BX$6),+$U149,0)</f>
        <v>0</v>
      </c>
      <c r="BY149" s="87" t="n">
        <f aca="false">IF(AND($V149&gt;BX$6,$V149&lt;=BY$6),+$U149,0)</f>
        <v>0</v>
      </c>
      <c r="BZ149" s="87" t="n">
        <f aca="false">IF(AND($V149&gt;BY$6,$V149&lt;=BZ$6),+$U149,0)</f>
        <v>0</v>
      </c>
      <c r="CA149" s="87" t="n">
        <f aca="false">IF(AND($V149&gt;BZ$6,$V149&lt;=CA$6),+$U149,0)</f>
        <v>0</v>
      </c>
      <c r="CB149" s="87" t="n">
        <f aca="false">IF(AND($V149&gt;CA$6,$V149&lt;=CB$6),+$U149,0)</f>
        <v>0</v>
      </c>
      <c r="CC149" s="87" t="n">
        <f aca="false">IF(AND($V149&gt;CB$6,$V149&lt;=CC$6),+$U149,0)</f>
        <v>0</v>
      </c>
      <c r="CD149" s="87" t="n">
        <f aca="false">IF(AND($V149&gt;CC$6,$V149&lt;=CD$6),+$U149,0)</f>
        <v>0</v>
      </c>
      <c r="CE149" s="87" t="n">
        <f aca="false">IF(AND($V149&gt;CD$6,$V149&lt;=CE$6),+$U149,0)</f>
        <v>0</v>
      </c>
      <c r="CF149" s="87" t="n">
        <f aca="false">IF(AND($V149&gt;CE$6,$V149&lt;=CF$6),+$U149,0)</f>
        <v>0</v>
      </c>
      <c r="CG149" s="87" t="n">
        <f aca="false">IF(AND($V149&gt;CF$6,$V149&lt;=CG$6),+$U149,0)</f>
        <v>0</v>
      </c>
      <c r="CH149" s="87" t="n">
        <f aca="false">IF(AND($V149&gt;CG$6,$V149&lt;=CH$6),+$U149,0)</f>
        <v>0</v>
      </c>
      <c r="CI149" s="87" t="n">
        <f aca="false">IF(AND($V149&gt;CH$6,$V149&lt;=CI$6),+$U149,0)</f>
        <v>0</v>
      </c>
      <c r="CJ149" s="87" t="n">
        <f aca="false">IF(AND($V149&gt;CI$6,$V149&lt;=CJ$6),+$U149,0)</f>
        <v>0</v>
      </c>
      <c r="CK149" s="87" t="n">
        <f aca="false">IF(AND($V149&gt;CJ$6,$V149&lt;=CK$6),+$U149,0)</f>
        <v>0</v>
      </c>
      <c r="CL149" s="87" t="n">
        <f aca="false">IF(AND($V149&gt;CK$6,$V149&lt;=CL$6),+$U149,0)</f>
        <v>0</v>
      </c>
      <c r="CM149" s="87" t="n">
        <f aca="false">IF(AND($V149&gt;CL$6,$V149&lt;=CM$6),+$U149,0)</f>
        <v>0</v>
      </c>
      <c r="CN149" s="87" t="n">
        <f aca="false">IF(AND($V149&gt;CM$6,$V149&lt;=CN$6),+$U149,0)</f>
        <v>0</v>
      </c>
      <c r="CO149" s="87" t="n">
        <f aca="false">IF(AND($V149&gt;CN$6,$V149&lt;=CO$6),+$U149,0)</f>
        <v>0</v>
      </c>
      <c r="CP149" s="87" t="n">
        <f aca="false">IF(AND($V149&gt;CO$6,$V149&lt;=CP$6),+$U149,0)</f>
        <v>0</v>
      </c>
      <c r="CQ149" s="87" t="n">
        <f aca="false">IF(AND($V149&gt;CP$6,$V149&lt;=CQ$6),+$U149,0)</f>
        <v>0</v>
      </c>
      <c r="CR149" s="87" t="n">
        <f aca="false">IF(AND($V149&gt;CQ$6,$V149&lt;=CR$6),+$U149,0)</f>
        <v>0</v>
      </c>
      <c r="CS149" s="87" t="n">
        <f aca="false">IF(AND($V149&gt;CR$6,$V149&lt;=CS$6),+$U149,0)</f>
        <v>0</v>
      </c>
      <c r="CT149" s="87" t="n">
        <f aca="false">IF(AND($V149&gt;CS$6,$V149&lt;=CT$6),+$U149,0)</f>
        <v>0</v>
      </c>
      <c r="CU149" s="87" t="n">
        <f aca="false">IF(AND($V149&gt;CT$6,$V149&lt;=CU$6),+$U149,0)</f>
        <v>0</v>
      </c>
      <c r="CV149" s="87" t="n">
        <f aca="false">IF(AND($V149&gt;CU$6,$V149&lt;=CV$6),+$U149,0)</f>
        <v>0</v>
      </c>
      <c r="CW149" s="87" t="n">
        <f aca="false">IF(AND($V149&gt;CV$6,$V149&lt;=CW$6),+$U149,0)</f>
        <v>0</v>
      </c>
      <c r="CX149" s="87" t="n">
        <f aca="false">IF(AND($V149&gt;CW$6,$V149&lt;=CX$6),+$U149,0)</f>
        <v>0</v>
      </c>
      <c r="CY149" s="87" t="n">
        <f aca="false">IF(AND($V149&gt;CX$6,$V149&lt;=CY$6),+$U149,0)</f>
        <v>0</v>
      </c>
      <c r="CZ149" s="87" t="n">
        <f aca="false">IF(AND($V149&gt;CY$6,$V149&lt;=CZ$6),+$U149,0)</f>
        <v>0</v>
      </c>
      <c r="DA149" s="87" t="n">
        <f aca="false">IF(AND($V149&gt;CZ$6,$V149&lt;=DA$6),+$U149,0)</f>
        <v>0</v>
      </c>
      <c r="DB149" s="87" t="n">
        <f aca="false">IF(AND($V149&gt;DA$6,$V149&lt;=DB$6),+$U149,0)</f>
        <v>0</v>
      </c>
      <c r="DC149" s="87" t="n">
        <f aca="false">IF(AND($V149&gt;DB$6,$V149&lt;=DC$6),+$U149,0)</f>
        <v>0</v>
      </c>
      <c r="DD149" s="87" t="n">
        <f aca="false">IF(AND($V149&gt;DC$6,$V149&lt;=DD$6),+$U149,0)</f>
        <v>0</v>
      </c>
      <c r="DE149" s="87" t="n">
        <f aca="false">IF(AND($V149&gt;DD$6,$V149&lt;=DE$6),+$U149,0)</f>
        <v>0</v>
      </c>
      <c r="DF149" s="87" t="n">
        <f aca="false">IF(AND($V149&gt;DE$6,$V149&lt;=DF$6),+$U149,0)</f>
        <v>0</v>
      </c>
      <c r="DG149" s="87" t="n">
        <f aca="false">IF(AND($V149&gt;DF$6,$V149&lt;=DG$6),+$U149,0)</f>
        <v>0</v>
      </c>
      <c r="DH149" s="87" t="n">
        <f aca="false">IF(AND($V149&gt;DG$6,$V149&lt;=DH$6),+$U149,0)</f>
        <v>0</v>
      </c>
      <c r="DI149" s="87" t="n">
        <f aca="false">IF(AND($V149&gt;DH$6,$V149&lt;=DI$6),+$U149,0)</f>
        <v>0</v>
      </c>
      <c r="DJ149" s="87" t="n">
        <f aca="false">IF(AND($V149&gt;DI$6,$V149&lt;=DJ$6),+$U149,0)</f>
        <v>0</v>
      </c>
      <c r="DK149" s="87" t="n">
        <f aca="false">IF(AND($V149&gt;DJ$6,$V149&lt;=DK$6),+$U149,0)</f>
        <v>0</v>
      </c>
      <c r="DL149" s="87" t="n">
        <f aca="false">IF(AND($V149&gt;DK$6,$V149&lt;=DL$6),+$U149,0)</f>
        <v>0</v>
      </c>
      <c r="DM149" s="87" t="n">
        <f aca="false">IF(AND($V149&gt;DL$6,$V149&lt;=DM$6),+$U149,0)</f>
        <v>0</v>
      </c>
      <c r="DN149" s="87" t="n">
        <f aca="false">IF(AND($V149&gt;DM$6,$V149&lt;=DN$6),+$U149,0)</f>
        <v>0</v>
      </c>
      <c r="DO149" s="87" t="n">
        <f aca="false">IF(AND($V149&gt;DN$6,$V149&lt;=DO$6),+$U149,0)</f>
        <v>0</v>
      </c>
      <c r="DP149" s="87" t="n">
        <f aca="false">IF(AND($V149&gt;DO$6,$V149&lt;=DP$6),+$U149,0)</f>
        <v>0</v>
      </c>
      <c r="DQ149" s="87" t="n">
        <f aca="false">IF(AND($V149&gt;DP$6,$V149&lt;=DQ$6),+$U149,0)</f>
        <v>0</v>
      </c>
      <c r="DR149" s="87" t="n">
        <f aca="false">IF(AND($V149&gt;DQ$6,$V149&lt;=DR$6),+$U149,0)</f>
        <v>0</v>
      </c>
      <c r="DS149" s="87" t="n">
        <f aca="false">IF(AND($V149&gt;DR$6,$V149&lt;=DS$6),+$U149,0)</f>
        <v>0</v>
      </c>
      <c r="DT149" s="87" t="n">
        <f aca="false">IF(AND($V149&gt;DS$6,$V149&lt;=DT$6),+$U149,0)</f>
        <v>0</v>
      </c>
      <c r="DU149" s="87" t="n">
        <f aca="false">IF(AND($V149&gt;DT$6,$V149&lt;=DU$6),+$U149,0)</f>
        <v>0</v>
      </c>
      <c r="DV149" s="87" t="n">
        <f aca="false">IF(AND($V149&gt;DU$6,$V149&lt;=DV$6),+$U149,0)</f>
        <v>0</v>
      </c>
      <c r="DW149" s="87" t="n">
        <f aca="false">IF(AND($V149&gt;DV$6,$V149&lt;=DW$6),+$U149,0)</f>
        <v>0</v>
      </c>
      <c r="DX149" s="87" t="n">
        <f aca="false">IF(AND($V149&gt;DW$6,$V149&lt;=DX$6),+$U149,0)</f>
        <v>0</v>
      </c>
      <c r="DY149" s="87" t="n">
        <f aca="false">IF(AND($V149&gt;DX$6,$V149&lt;=DY$6),+$U149,0)</f>
        <v>0</v>
      </c>
      <c r="DZ149" s="87" t="n">
        <f aca="false">IF(AND($V149&gt;DY$6,$V149&lt;=DZ$6),+$U149,0)</f>
        <v>0</v>
      </c>
      <c r="EA149" s="87" t="n">
        <f aca="false">IF(AND($V149&gt;DZ$6,$V149&lt;=EA$6),+$U149,0)</f>
        <v>0</v>
      </c>
      <c r="EB149" s="87" t="n">
        <f aca="false">IF(AND($V149&gt;EA$6,$V149&lt;=EB$6),+$U149,0)</f>
        <v>0</v>
      </c>
      <c r="EC149" s="87" t="n">
        <f aca="false">IF(AND($V149&gt;EB$6,$V149&lt;=EC$6),+$U149,0)</f>
        <v>0</v>
      </c>
      <c r="ED149" s="87" t="n">
        <f aca="false">IF(AND($V149&gt;EC$6,$V149&lt;=ED$6),+$U149,0)</f>
        <v>0</v>
      </c>
      <c r="EE149" s="87" t="n">
        <f aca="false">IF(AND($V149&gt;ED$6,$V149&lt;=EE$6),+$U149,0)</f>
        <v>0</v>
      </c>
      <c r="EF149" s="87" t="n">
        <f aca="false">IF(AND($V149&gt;EE$6,$V149&lt;=EF$6),+$U149,0)</f>
        <v>0</v>
      </c>
      <c r="EG149" s="87" t="n">
        <f aca="false">IF(AND($V149&gt;EF$6,$V149&lt;=EG$6),+$U149,0)</f>
        <v>0</v>
      </c>
      <c r="EH149" s="87" t="n">
        <f aca="false">IF(AND($V149&gt;EG$6,$V149&lt;=EH$6),+$U149,0)</f>
        <v>0</v>
      </c>
      <c r="EI149" s="87" t="n">
        <f aca="false">IF(AND($V149&gt;EH$6,$V149&lt;=EI$6),+$U149,0)</f>
        <v>0</v>
      </c>
      <c r="EJ149" s="87" t="n">
        <f aca="false">IF(AND($V149&gt;EI$6,$V149&lt;=EJ$6),+$U149,0)</f>
        <v>0</v>
      </c>
      <c r="EK149" s="87" t="n">
        <f aca="false">IF(AND($V149&gt;EJ$6,$V149&lt;=EK$6),+$U149,0)</f>
        <v>0</v>
      </c>
      <c r="EL149" s="87" t="n">
        <f aca="false">IF(AND($V149&gt;EK$6,$V149&lt;=EL$6),+$U149,0)</f>
        <v>0</v>
      </c>
      <c r="EM149" s="87" t="n">
        <f aca="false">IF(AND($V149&gt;EL$6,$V149&lt;=EN$6),+$U149,0)</f>
        <v>0</v>
      </c>
      <c r="EO149" s="65" t="n">
        <f aca="false">SUM($AI149:$EN149)</f>
        <v>32</v>
      </c>
      <c r="EP149" s="65" t="n">
        <f aca="false">+EO149-U149</f>
        <v>0</v>
      </c>
    </row>
    <row r="150" customFormat="false" ht="12.75" hidden="false" customHeight="false" outlineLevel="0" collapsed="false">
      <c r="A150" s="205" t="n">
        <v>5</v>
      </c>
      <c r="B150" s="97" t="s">
        <v>260</v>
      </c>
      <c r="C150" s="97" t="s">
        <v>257</v>
      </c>
      <c r="D150" s="186" t="s">
        <v>295</v>
      </c>
      <c r="E150" s="37" t="s">
        <v>556</v>
      </c>
      <c r="F150" s="99" t="n">
        <v>37134</v>
      </c>
      <c r="G150" s="37"/>
      <c r="H150" s="37"/>
      <c r="I150" s="100" t="s">
        <v>145</v>
      </c>
      <c r="J150" s="37" t="s">
        <v>604</v>
      </c>
      <c r="M150" s="39" t="s">
        <v>495</v>
      </c>
      <c r="O150" s="35"/>
      <c r="P150" s="127"/>
      <c r="Q150" s="127"/>
      <c r="R150" s="127"/>
      <c r="S150" s="206" t="n">
        <v>184</v>
      </c>
      <c r="T150" s="127" t="s">
        <v>288</v>
      </c>
      <c r="U150" s="55" t="n">
        <f aca="false">IF($T150="USD",+$S150,VLOOKUP($T150,$T$1:$U$5,2)*$S150)</f>
        <v>184</v>
      </c>
      <c r="V150" s="102" t="n">
        <v>40057</v>
      </c>
      <c r="Z150" s="164" t="n">
        <v>36389</v>
      </c>
      <c r="AA150" s="219" t="e">
        <f aca="false">SUM(#REF!)</f>
        <v>#REF!</v>
      </c>
      <c r="AB150" s="174"/>
      <c r="AC150" s="209" t="n">
        <f aca="false">0.0065/10</f>
        <v>0.00065</v>
      </c>
      <c r="AD150" s="211" t="e">
        <f aca="false">+AC150+AB150*#REF!+AA150*#REF!</f>
        <v>#REF!</v>
      </c>
      <c r="AE150" s="211"/>
      <c r="AI150" s="87" t="n">
        <f aca="false">IF($V150&gt;AH$6,IF($V150&lt;=AI$6,$U150,0),0)</f>
        <v>0</v>
      </c>
      <c r="AJ150" s="87" t="n">
        <f aca="false">IF(AND($V150&gt;AI$6,$V150&lt;=AJ$6),+$U150,0)</f>
        <v>0</v>
      </c>
      <c r="AK150" s="87" t="n">
        <f aca="false">IF(AND($V150&gt;AJ$6,$V150&lt;=AK$6),+$U150,0)</f>
        <v>0</v>
      </c>
      <c r="AL150" s="87" t="n">
        <f aca="false">IF(AND($V150&gt;AK$6,$V150&lt;=AL$6),+$U150,0)</f>
        <v>0</v>
      </c>
      <c r="AM150" s="87" t="n">
        <f aca="false">IF(AND($V150&gt;AL$6,$V150&lt;=AM$6),+$U150,0)</f>
        <v>0</v>
      </c>
      <c r="AN150" s="87" t="n">
        <f aca="false">IF(AND($V150&gt;AM$6,$V150&lt;=AN$6),+$U150,0)</f>
        <v>0</v>
      </c>
      <c r="AO150" s="87" t="n">
        <f aca="false">IF(AND($V150&gt;AN$6,$V150&lt;=AO$6),+$U150,0)</f>
        <v>0</v>
      </c>
      <c r="AP150" s="87" t="n">
        <f aca="false">IF(AND($V150&gt;AO$6,$V150&lt;=AP$6),+$U150,0)</f>
        <v>0</v>
      </c>
      <c r="AQ150" s="87" t="n">
        <f aca="false">IF(AND($V150&gt;AP$6,$V150&lt;=AQ$6),+$U150,0)</f>
        <v>0</v>
      </c>
      <c r="AR150" s="87" t="n">
        <f aca="false">IF(AND($V150&gt;AQ$6,$V150&lt;=AR$6),+$U150,0)</f>
        <v>0</v>
      </c>
      <c r="AS150" s="87" t="n">
        <f aca="false">IF(AND($V150&gt;AR$6,$V150&lt;=AS$6),+$U150,0)</f>
        <v>0</v>
      </c>
      <c r="AT150" s="87" t="n">
        <f aca="false">IF(AND($V150&gt;AS$6,$V150&lt;=AT$6),+$U150,0)</f>
        <v>0</v>
      </c>
      <c r="AU150" s="87" t="n">
        <f aca="false">IF(AND($V150&gt;AT$6,$V150&lt;=AU$6),+$U150,0)</f>
        <v>0</v>
      </c>
      <c r="AV150" s="87" t="n">
        <f aca="false">IF(AND($V150&gt;AU$6,$V150&lt;=AV$6),+$U150,0)</f>
        <v>0</v>
      </c>
      <c r="AW150" s="87" t="n">
        <f aca="false">IF(AND($V150&gt;AV$6,$V150&lt;=AW$6),+$U150,0)</f>
        <v>0</v>
      </c>
      <c r="AX150" s="87" t="n">
        <f aca="false">IF(AND($V150&gt;AW$6,$V150&lt;=AX$6),+$U150,0)</f>
        <v>0</v>
      </c>
      <c r="AY150" s="87" t="n">
        <f aca="false">IF(AND($V150&gt;AX$6,$V150&lt;=AY$6),+$U150,0)</f>
        <v>0</v>
      </c>
      <c r="AZ150" s="87" t="n">
        <f aca="false">IF(AND($V150&gt;AY$6,$V150&lt;=AZ$6),+$U150,0)</f>
        <v>0</v>
      </c>
      <c r="BA150" s="87" t="n">
        <f aca="false">IF(AND($V150&gt;AZ$6,$V150&lt;=BA$6),+$U150,0)</f>
        <v>0</v>
      </c>
      <c r="BB150" s="87" t="n">
        <f aca="false">IF(AND($V150&gt;BA$6,$V150&lt;=BB$6),+$U150,0)</f>
        <v>0</v>
      </c>
      <c r="BC150" s="87" t="n">
        <f aca="false">IF(AND($V150&gt;BB$6,$V150&lt;=BC$6),+$U150,0)</f>
        <v>0</v>
      </c>
      <c r="BD150" s="87" t="n">
        <f aca="false">IF(AND($V150&gt;BC$6,$V150&lt;=BD$6),+$U150,0)</f>
        <v>0</v>
      </c>
      <c r="BE150" s="87" t="n">
        <f aca="false">IF(AND($V150&gt;BD$6,$V150&lt;=BE$6),+$U150,0)</f>
        <v>0</v>
      </c>
      <c r="BF150" s="87" t="n">
        <f aca="false">IF(AND($V150&gt;BE$6,$V150&lt;=BF$6),+$U150,0)</f>
        <v>0</v>
      </c>
      <c r="BG150" s="87" t="n">
        <f aca="false">IF(AND($V150&gt;BF$6,$V150&lt;=BG$6),+$U150,0)</f>
        <v>0</v>
      </c>
      <c r="BH150" s="87" t="n">
        <f aca="false">IF(AND($V150&gt;BG$6,$V150&lt;=BH$6),+$U150,0)</f>
        <v>0</v>
      </c>
      <c r="BI150" s="87" t="n">
        <f aca="false">IF(AND($V150&gt;BH$6,$V150&lt;=BI$6),+$U150,0)</f>
        <v>0</v>
      </c>
      <c r="BJ150" s="87" t="n">
        <f aca="false">IF(AND($V150&gt;BI$6,$V150&lt;=BJ$6),+$U150,0)</f>
        <v>0</v>
      </c>
      <c r="BK150" s="87" t="n">
        <f aca="false">IF(AND($V150&gt;BJ$6,$V150&lt;=BK$6),+$U150,0)</f>
        <v>0</v>
      </c>
      <c r="BL150" s="87" t="n">
        <f aca="false">IF(AND($V150&gt;BK$6,$V150&lt;=BL$6),+$U150,0)</f>
        <v>0</v>
      </c>
      <c r="BM150" s="87" t="n">
        <f aca="false">IF(AND($V150&gt;BL$6,$V150&lt;=BM$6),+$U150,0)</f>
        <v>0</v>
      </c>
      <c r="BN150" s="87" t="n">
        <f aca="false">IF(AND($V150&gt;BM$6,$V150&lt;=BN$6),+$U150,0)</f>
        <v>184</v>
      </c>
      <c r="BO150" s="87" t="n">
        <f aca="false">IF(AND($V150&gt;BN$6,$V150&lt;=BO$6),+$U150,0)</f>
        <v>0</v>
      </c>
      <c r="BP150" s="87" t="n">
        <f aca="false">IF(AND($V150&gt;BO$6,$V150&lt;=BP$6),+$U150,0)</f>
        <v>0</v>
      </c>
      <c r="BQ150" s="87" t="n">
        <f aca="false">IF(AND($V150&gt;BP$6,$V150&lt;=BQ$6),+$U150,0)</f>
        <v>0</v>
      </c>
      <c r="BR150" s="87" t="n">
        <f aca="false">IF(AND($V150&gt;BQ$6,$V150&lt;=BR$6),+$U150,0)</f>
        <v>0</v>
      </c>
      <c r="BS150" s="87" t="n">
        <f aca="false">IF(AND($V150&gt;BR$6,$V150&lt;=BS$6),+$U150,0)</f>
        <v>0</v>
      </c>
      <c r="BT150" s="87" t="n">
        <f aca="false">IF(AND($V150&gt;BS$6,$V150&lt;=BT$6),+$U150,0)</f>
        <v>0</v>
      </c>
      <c r="BU150" s="87" t="n">
        <f aca="false">IF(AND($V150&gt;BT$6,$V150&lt;=BU$6),+$U150,0)</f>
        <v>0</v>
      </c>
      <c r="BV150" s="87" t="n">
        <f aca="false">IF(AND($V150&gt;BU$6,$V150&lt;=BV$6),+$U150,0)</f>
        <v>0</v>
      </c>
      <c r="BW150" s="87" t="n">
        <f aca="false">IF(AND($V150&gt;BV$6,$V150&lt;=BW$6),+$U150,0)</f>
        <v>0</v>
      </c>
      <c r="BX150" s="87" t="n">
        <f aca="false">IF(AND($V150&gt;BW$6,$V150&lt;=BX$6),+$U150,0)</f>
        <v>0</v>
      </c>
      <c r="BY150" s="87" t="n">
        <f aca="false">IF(AND($V150&gt;BX$6,$V150&lt;=BY$6),+$U150,0)</f>
        <v>0</v>
      </c>
      <c r="BZ150" s="87" t="n">
        <f aca="false">IF(AND($V150&gt;BY$6,$V150&lt;=BZ$6),+$U150,0)</f>
        <v>0</v>
      </c>
      <c r="CA150" s="87" t="n">
        <f aca="false">IF(AND($V150&gt;BZ$6,$V150&lt;=CA$6),+$U150,0)</f>
        <v>0</v>
      </c>
      <c r="CB150" s="87" t="n">
        <f aca="false">IF(AND($V150&gt;CA$6,$V150&lt;=CB$6),+$U150,0)</f>
        <v>0</v>
      </c>
      <c r="CC150" s="87" t="n">
        <f aca="false">IF(AND($V150&gt;CB$6,$V150&lt;=CC$6),+$U150,0)</f>
        <v>0</v>
      </c>
      <c r="CD150" s="87" t="n">
        <f aca="false">IF(AND($V150&gt;CC$6,$V150&lt;=CD$6),+$U150,0)</f>
        <v>0</v>
      </c>
      <c r="CE150" s="87" t="n">
        <f aca="false">IF(AND($V150&gt;CD$6,$V150&lt;=CE$6),+$U150,0)</f>
        <v>0</v>
      </c>
      <c r="CF150" s="87" t="n">
        <f aca="false">IF(AND($V150&gt;CE$6,$V150&lt;=CF$6),+$U150,0)</f>
        <v>0</v>
      </c>
      <c r="CG150" s="87" t="n">
        <f aca="false">IF(AND($V150&gt;CF$6,$V150&lt;=CG$6),+$U150,0)</f>
        <v>0</v>
      </c>
      <c r="CH150" s="87" t="n">
        <f aca="false">IF(AND($V150&gt;CG$6,$V150&lt;=CH$6),+$U150,0)</f>
        <v>0</v>
      </c>
      <c r="CI150" s="87" t="n">
        <f aca="false">IF(AND($V150&gt;CH$6,$V150&lt;=CI$6),+$U150,0)</f>
        <v>0</v>
      </c>
      <c r="CJ150" s="87" t="n">
        <f aca="false">IF(AND($V150&gt;CI$6,$V150&lt;=CJ$6),+$U150,0)</f>
        <v>0</v>
      </c>
      <c r="CK150" s="87" t="n">
        <f aca="false">IF(AND($V150&gt;CJ$6,$V150&lt;=CK$6),+$U150,0)</f>
        <v>0</v>
      </c>
      <c r="CL150" s="87" t="n">
        <f aca="false">IF(AND($V150&gt;CK$6,$V150&lt;=CL$6),+$U150,0)</f>
        <v>0</v>
      </c>
      <c r="CM150" s="87" t="n">
        <f aca="false">IF(AND($V150&gt;CL$6,$V150&lt;=CM$6),+$U150,0)</f>
        <v>0</v>
      </c>
      <c r="CN150" s="87" t="n">
        <f aca="false">IF(AND($V150&gt;CM$6,$V150&lt;=CN$6),+$U150,0)</f>
        <v>0</v>
      </c>
      <c r="CO150" s="87" t="n">
        <f aca="false">IF(AND($V150&gt;CN$6,$V150&lt;=CO$6),+$U150,0)</f>
        <v>0</v>
      </c>
      <c r="CP150" s="87" t="n">
        <f aca="false">IF(AND($V150&gt;CO$6,$V150&lt;=CP$6),+$U150,0)</f>
        <v>0</v>
      </c>
      <c r="CQ150" s="87" t="n">
        <f aca="false">IF(AND($V150&gt;CP$6,$V150&lt;=CQ$6),+$U150,0)</f>
        <v>0</v>
      </c>
      <c r="CR150" s="87" t="n">
        <f aca="false">IF(AND($V150&gt;CQ$6,$V150&lt;=CR$6),+$U150,0)</f>
        <v>0</v>
      </c>
      <c r="CS150" s="87" t="n">
        <f aca="false">IF(AND($V150&gt;CR$6,$V150&lt;=CS$6),+$U150,0)</f>
        <v>0</v>
      </c>
      <c r="CT150" s="87" t="n">
        <f aca="false">IF(AND($V150&gt;CS$6,$V150&lt;=CT$6),+$U150,0)</f>
        <v>0</v>
      </c>
      <c r="CU150" s="87" t="n">
        <f aca="false">IF(AND($V150&gt;CT$6,$V150&lt;=CU$6),+$U150,0)</f>
        <v>0</v>
      </c>
      <c r="CV150" s="87" t="n">
        <f aca="false">IF(AND($V150&gt;CU$6,$V150&lt;=CV$6),+$U150,0)</f>
        <v>0</v>
      </c>
      <c r="CW150" s="87" t="n">
        <f aca="false">IF(AND($V150&gt;CV$6,$V150&lt;=CW$6),+$U150,0)</f>
        <v>0</v>
      </c>
      <c r="CX150" s="87" t="n">
        <f aca="false">IF(AND($V150&gt;CW$6,$V150&lt;=CX$6),+$U150,0)</f>
        <v>0</v>
      </c>
      <c r="CY150" s="87" t="n">
        <f aca="false">IF(AND($V150&gt;CX$6,$V150&lt;=CY$6),+$U150,0)</f>
        <v>0</v>
      </c>
      <c r="CZ150" s="87" t="n">
        <f aca="false">IF(AND($V150&gt;CY$6,$V150&lt;=CZ$6),+$U150,0)</f>
        <v>0</v>
      </c>
      <c r="DA150" s="87" t="n">
        <f aca="false">IF(AND($V150&gt;CZ$6,$V150&lt;=DA$6),+$U150,0)</f>
        <v>0</v>
      </c>
      <c r="DB150" s="87" t="n">
        <f aca="false">IF(AND($V150&gt;DA$6,$V150&lt;=DB$6),+$U150,0)</f>
        <v>0</v>
      </c>
      <c r="DC150" s="87" t="n">
        <f aca="false">IF(AND($V150&gt;DB$6,$V150&lt;=DC$6),+$U150,0)</f>
        <v>0</v>
      </c>
      <c r="DD150" s="87" t="n">
        <f aca="false">IF(AND($V150&gt;DC$6,$V150&lt;=DD$6),+$U150,0)</f>
        <v>0</v>
      </c>
      <c r="DE150" s="87" t="n">
        <f aca="false">IF(AND($V150&gt;DD$6,$V150&lt;=DE$6),+$U150,0)</f>
        <v>0</v>
      </c>
      <c r="DF150" s="87" t="n">
        <f aca="false">IF(AND($V150&gt;DE$6,$V150&lt;=DF$6),+$U150,0)</f>
        <v>0</v>
      </c>
      <c r="DG150" s="87" t="n">
        <f aca="false">IF(AND($V150&gt;DF$6,$V150&lt;=DG$6),+$U150,0)</f>
        <v>0</v>
      </c>
      <c r="DH150" s="87" t="n">
        <f aca="false">IF(AND($V150&gt;DG$6,$V150&lt;=DH$6),+$U150,0)</f>
        <v>0</v>
      </c>
      <c r="DI150" s="87" t="n">
        <f aca="false">IF(AND($V150&gt;DH$6,$V150&lt;=DI$6),+$U150,0)</f>
        <v>0</v>
      </c>
      <c r="DJ150" s="87" t="n">
        <f aca="false">IF(AND($V150&gt;DI$6,$V150&lt;=DJ$6),+$U150,0)</f>
        <v>0</v>
      </c>
      <c r="DK150" s="87" t="n">
        <f aca="false">IF(AND($V150&gt;DJ$6,$V150&lt;=DK$6),+$U150,0)</f>
        <v>0</v>
      </c>
      <c r="DL150" s="87" t="n">
        <f aca="false">IF(AND($V150&gt;DK$6,$V150&lt;=DL$6),+$U150,0)</f>
        <v>0</v>
      </c>
      <c r="DM150" s="87" t="n">
        <f aca="false">IF(AND($V150&gt;DL$6,$V150&lt;=DM$6),+$U150,0)</f>
        <v>0</v>
      </c>
      <c r="DN150" s="87" t="n">
        <f aca="false">IF(AND($V150&gt;DM$6,$V150&lt;=DN$6),+$U150,0)</f>
        <v>0</v>
      </c>
      <c r="DO150" s="87" t="n">
        <f aca="false">IF(AND($V150&gt;DN$6,$V150&lt;=DO$6),+$U150,0)</f>
        <v>0</v>
      </c>
      <c r="DP150" s="87" t="n">
        <f aca="false">IF(AND($V150&gt;DO$6,$V150&lt;=DP$6),+$U150,0)</f>
        <v>0</v>
      </c>
      <c r="DQ150" s="87" t="n">
        <f aca="false">IF(AND($V150&gt;DP$6,$V150&lt;=DQ$6),+$U150,0)</f>
        <v>0</v>
      </c>
      <c r="DR150" s="87" t="n">
        <f aca="false">IF(AND($V150&gt;DQ$6,$V150&lt;=DR$6),+$U150,0)</f>
        <v>0</v>
      </c>
      <c r="DS150" s="87" t="n">
        <f aca="false">IF(AND($V150&gt;DR$6,$V150&lt;=DS$6),+$U150,0)</f>
        <v>0</v>
      </c>
      <c r="DT150" s="87" t="n">
        <f aca="false">IF(AND($V150&gt;DS$6,$V150&lt;=DT$6),+$U150,0)</f>
        <v>0</v>
      </c>
      <c r="DU150" s="87" t="n">
        <f aca="false">IF(AND($V150&gt;DT$6,$V150&lt;=DU$6),+$U150,0)</f>
        <v>0</v>
      </c>
      <c r="DV150" s="87" t="n">
        <f aca="false">IF(AND($V150&gt;DU$6,$V150&lt;=DV$6),+$U150,0)</f>
        <v>0</v>
      </c>
      <c r="DW150" s="87" t="n">
        <f aca="false">IF(AND($V150&gt;DV$6,$V150&lt;=DW$6),+$U150,0)</f>
        <v>0</v>
      </c>
      <c r="DX150" s="87" t="n">
        <f aca="false">IF(AND($V150&gt;DW$6,$V150&lt;=DX$6),+$U150,0)</f>
        <v>0</v>
      </c>
      <c r="DY150" s="87" t="n">
        <f aca="false">IF(AND($V150&gt;DX$6,$V150&lt;=DY$6),+$U150,0)</f>
        <v>0</v>
      </c>
      <c r="DZ150" s="87" t="n">
        <f aca="false">IF(AND($V150&gt;DY$6,$V150&lt;=DZ$6),+$U150,0)</f>
        <v>0</v>
      </c>
      <c r="EA150" s="87" t="n">
        <f aca="false">IF(AND($V150&gt;DZ$6,$V150&lt;=EA$6),+$U150,0)</f>
        <v>0</v>
      </c>
      <c r="EB150" s="87" t="n">
        <f aca="false">IF(AND($V150&gt;EA$6,$V150&lt;=EB$6),+$U150,0)</f>
        <v>0</v>
      </c>
      <c r="EC150" s="87" t="n">
        <f aca="false">IF(AND($V150&gt;EB$6,$V150&lt;=EC$6),+$U150,0)</f>
        <v>0</v>
      </c>
      <c r="ED150" s="87" t="n">
        <f aca="false">IF(AND($V150&gt;EC$6,$V150&lt;=ED$6),+$U150,0)</f>
        <v>0</v>
      </c>
      <c r="EE150" s="87" t="n">
        <f aca="false">IF(AND($V150&gt;ED$6,$V150&lt;=EE$6),+$U150,0)</f>
        <v>0</v>
      </c>
      <c r="EF150" s="87" t="n">
        <f aca="false">IF(AND($V150&gt;EE$6,$V150&lt;=EF$6),+$U150,0)</f>
        <v>0</v>
      </c>
      <c r="EG150" s="87" t="n">
        <f aca="false">IF(AND($V150&gt;EF$6,$V150&lt;=EG$6),+$U150,0)</f>
        <v>0</v>
      </c>
      <c r="EH150" s="87" t="n">
        <f aca="false">IF(AND($V150&gt;EG$6,$V150&lt;=EH$6),+$U150,0)</f>
        <v>0</v>
      </c>
      <c r="EI150" s="87" t="n">
        <f aca="false">IF(AND($V150&gt;EH$6,$V150&lt;=EI$6),+$U150,0)</f>
        <v>0</v>
      </c>
      <c r="EJ150" s="87" t="n">
        <f aca="false">IF(AND($V150&gt;EI$6,$V150&lt;=EJ$6),+$U150,0)</f>
        <v>0</v>
      </c>
      <c r="EK150" s="87" t="n">
        <f aca="false">IF(AND($V150&gt;EJ$6,$V150&lt;=EK$6),+$U150,0)</f>
        <v>0</v>
      </c>
      <c r="EL150" s="87" t="n">
        <f aca="false">IF(AND($V150&gt;EK$6,$V150&lt;=EL$6),+$U150,0)</f>
        <v>0</v>
      </c>
      <c r="EM150" s="87" t="n">
        <f aca="false">IF(AND($V150&gt;EL$6,$V150&lt;=EN$6),+$U150,0)</f>
        <v>0</v>
      </c>
      <c r="EO150" s="65" t="n">
        <f aca="false">SUM($AI150:$EN150)</f>
        <v>184</v>
      </c>
      <c r="EP150" s="65" t="n">
        <f aca="false">+EO150-U150</f>
        <v>0</v>
      </c>
    </row>
    <row r="151" customFormat="false" ht="12.75" hidden="false" customHeight="false" outlineLevel="0" collapsed="false">
      <c r="A151" s="205" t="n">
        <v>5</v>
      </c>
      <c r="B151" s="97" t="s">
        <v>260</v>
      </c>
      <c r="C151" s="97" t="s">
        <v>257</v>
      </c>
      <c r="D151" s="186" t="s">
        <v>295</v>
      </c>
      <c r="E151" s="37" t="s">
        <v>556</v>
      </c>
      <c r="F151" s="99" t="n">
        <v>37134</v>
      </c>
      <c r="G151" s="37"/>
      <c r="H151" s="37"/>
      <c r="I151" s="100" t="s">
        <v>145</v>
      </c>
      <c r="J151" s="37" t="s">
        <v>605</v>
      </c>
      <c r="M151" s="39" t="s">
        <v>495</v>
      </c>
      <c r="O151" s="35"/>
      <c r="P151" s="127"/>
      <c r="Q151" s="127"/>
      <c r="R151" s="127"/>
      <c r="S151" s="206" t="n">
        <v>200</v>
      </c>
      <c r="T151" s="127" t="s">
        <v>288</v>
      </c>
      <c r="U151" s="55" t="n">
        <f aca="false">IF($T151="USD",+$S151,VLOOKUP($T151,$T$1:$U$5,2)*$S151)</f>
        <v>200</v>
      </c>
      <c r="V151" s="102" t="n">
        <v>40057</v>
      </c>
      <c r="Z151" s="164" t="n">
        <v>35659</v>
      </c>
      <c r="AA151" s="219" t="e">
        <f aca="false">SUM(#REF!)</f>
        <v>#REF!</v>
      </c>
      <c r="AB151" s="174"/>
      <c r="AC151" s="209" t="n">
        <f aca="false">0.0065/10</f>
        <v>0.00065</v>
      </c>
      <c r="AD151" s="211" t="e">
        <f aca="false">+AC151+AB151*#REF!+AA151*#REF!</f>
        <v>#REF!</v>
      </c>
      <c r="AE151" s="211"/>
      <c r="AI151" s="87" t="n">
        <f aca="false">IF($V151&gt;AH$6,IF($V151&lt;=AI$6,$U151,0),0)</f>
        <v>0</v>
      </c>
      <c r="AJ151" s="87" t="n">
        <f aca="false">IF(AND($V151&gt;AI$6,$V151&lt;=AJ$6),+$U151,0)</f>
        <v>0</v>
      </c>
      <c r="AK151" s="87" t="n">
        <f aca="false">IF(AND($V151&gt;AJ$6,$V151&lt;=AK$6),+$U151,0)</f>
        <v>0</v>
      </c>
      <c r="AL151" s="87" t="n">
        <f aca="false">IF(AND($V151&gt;AK$6,$V151&lt;=AL$6),+$U151,0)</f>
        <v>0</v>
      </c>
      <c r="AM151" s="87" t="n">
        <f aca="false">IF(AND($V151&gt;AL$6,$V151&lt;=AM$6),+$U151,0)</f>
        <v>0</v>
      </c>
      <c r="AN151" s="87" t="n">
        <f aca="false">IF(AND($V151&gt;AM$6,$V151&lt;=AN$6),+$U151,0)</f>
        <v>0</v>
      </c>
      <c r="AO151" s="87" t="n">
        <f aca="false">IF(AND($V151&gt;AN$6,$V151&lt;=AO$6),+$U151,0)</f>
        <v>0</v>
      </c>
      <c r="AP151" s="87" t="n">
        <f aca="false">IF(AND($V151&gt;AO$6,$V151&lt;=AP$6),+$U151,0)</f>
        <v>0</v>
      </c>
      <c r="AQ151" s="87" t="n">
        <f aca="false">IF(AND($V151&gt;AP$6,$V151&lt;=AQ$6),+$U151,0)</f>
        <v>0</v>
      </c>
      <c r="AR151" s="87" t="n">
        <f aca="false">IF(AND($V151&gt;AQ$6,$V151&lt;=AR$6),+$U151,0)</f>
        <v>0</v>
      </c>
      <c r="AS151" s="87" t="n">
        <f aca="false">IF(AND($V151&gt;AR$6,$V151&lt;=AS$6),+$U151,0)</f>
        <v>0</v>
      </c>
      <c r="AT151" s="87" t="n">
        <f aca="false">IF(AND($V151&gt;AS$6,$V151&lt;=AT$6),+$U151,0)</f>
        <v>0</v>
      </c>
      <c r="AU151" s="87" t="n">
        <f aca="false">IF(AND($V151&gt;AT$6,$V151&lt;=AU$6),+$U151,0)</f>
        <v>0</v>
      </c>
      <c r="AV151" s="87" t="n">
        <f aca="false">IF(AND($V151&gt;AU$6,$V151&lt;=AV$6),+$U151,0)</f>
        <v>0</v>
      </c>
      <c r="AW151" s="87" t="n">
        <f aca="false">IF(AND($V151&gt;AV$6,$V151&lt;=AW$6),+$U151,0)</f>
        <v>0</v>
      </c>
      <c r="AX151" s="87" t="n">
        <f aca="false">IF(AND($V151&gt;AW$6,$V151&lt;=AX$6),+$U151,0)</f>
        <v>0</v>
      </c>
      <c r="AY151" s="87" t="n">
        <f aca="false">IF(AND($V151&gt;AX$6,$V151&lt;=AY$6),+$U151,0)</f>
        <v>0</v>
      </c>
      <c r="AZ151" s="87" t="n">
        <f aca="false">IF(AND($V151&gt;AY$6,$V151&lt;=AZ$6),+$U151,0)</f>
        <v>0</v>
      </c>
      <c r="BA151" s="87" t="n">
        <f aca="false">IF(AND($V151&gt;AZ$6,$V151&lt;=BA$6),+$U151,0)</f>
        <v>0</v>
      </c>
      <c r="BB151" s="87" t="n">
        <f aca="false">IF(AND($V151&gt;BA$6,$V151&lt;=BB$6),+$U151,0)</f>
        <v>0</v>
      </c>
      <c r="BC151" s="87" t="n">
        <f aca="false">IF(AND($V151&gt;BB$6,$V151&lt;=BC$6),+$U151,0)</f>
        <v>0</v>
      </c>
      <c r="BD151" s="87" t="n">
        <f aca="false">IF(AND($V151&gt;BC$6,$V151&lt;=BD$6),+$U151,0)</f>
        <v>0</v>
      </c>
      <c r="BE151" s="87" t="n">
        <f aca="false">IF(AND($V151&gt;BD$6,$V151&lt;=BE$6),+$U151,0)</f>
        <v>0</v>
      </c>
      <c r="BF151" s="87" t="n">
        <f aca="false">IF(AND($V151&gt;BE$6,$V151&lt;=BF$6),+$U151,0)</f>
        <v>0</v>
      </c>
      <c r="BG151" s="87" t="n">
        <f aca="false">IF(AND($V151&gt;BF$6,$V151&lt;=BG$6),+$U151,0)</f>
        <v>0</v>
      </c>
      <c r="BH151" s="87" t="n">
        <f aca="false">IF(AND($V151&gt;BG$6,$V151&lt;=BH$6),+$U151,0)</f>
        <v>0</v>
      </c>
      <c r="BI151" s="87" t="n">
        <f aca="false">IF(AND($V151&gt;BH$6,$V151&lt;=BI$6),+$U151,0)</f>
        <v>0</v>
      </c>
      <c r="BJ151" s="87" t="n">
        <f aca="false">IF(AND($V151&gt;BI$6,$V151&lt;=BJ$6),+$U151,0)</f>
        <v>0</v>
      </c>
      <c r="BK151" s="87" t="n">
        <f aca="false">IF(AND($V151&gt;BJ$6,$V151&lt;=BK$6),+$U151,0)</f>
        <v>0</v>
      </c>
      <c r="BL151" s="87" t="n">
        <f aca="false">IF(AND($V151&gt;BK$6,$V151&lt;=BL$6),+$U151,0)</f>
        <v>0</v>
      </c>
      <c r="BM151" s="87" t="n">
        <f aca="false">IF(AND($V151&gt;BL$6,$V151&lt;=BM$6),+$U151,0)</f>
        <v>0</v>
      </c>
      <c r="BN151" s="87" t="n">
        <f aca="false">IF(AND($V151&gt;BM$6,$V151&lt;=BN$6),+$U151,0)</f>
        <v>200</v>
      </c>
      <c r="BO151" s="87" t="n">
        <f aca="false">IF(AND($V151&gt;BN$6,$V151&lt;=BO$6),+$U151,0)</f>
        <v>0</v>
      </c>
      <c r="BP151" s="87" t="n">
        <f aca="false">IF(AND($V151&gt;BO$6,$V151&lt;=BP$6),+$U151,0)</f>
        <v>0</v>
      </c>
      <c r="BQ151" s="87" t="n">
        <f aca="false">IF(AND($V151&gt;BP$6,$V151&lt;=BQ$6),+$U151,0)</f>
        <v>0</v>
      </c>
      <c r="BR151" s="87" t="n">
        <f aca="false">IF(AND($V151&gt;BQ$6,$V151&lt;=BR$6),+$U151,0)</f>
        <v>0</v>
      </c>
      <c r="BS151" s="87" t="n">
        <f aca="false">IF(AND($V151&gt;BR$6,$V151&lt;=BS$6),+$U151,0)</f>
        <v>0</v>
      </c>
      <c r="BT151" s="87" t="n">
        <f aca="false">IF(AND($V151&gt;BS$6,$V151&lt;=BT$6),+$U151,0)</f>
        <v>0</v>
      </c>
      <c r="BU151" s="87" t="n">
        <f aca="false">IF(AND($V151&gt;BT$6,$V151&lt;=BU$6),+$U151,0)</f>
        <v>0</v>
      </c>
      <c r="BV151" s="87" t="n">
        <f aca="false">IF(AND($V151&gt;BU$6,$V151&lt;=BV$6),+$U151,0)</f>
        <v>0</v>
      </c>
      <c r="BW151" s="87" t="n">
        <f aca="false">IF(AND($V151&gt;BV$6,$V151&lt;=BW$6),+$U151,0)</f>
        <v>0</v>
      </c>
      <c r="BX151" s="87" t="n">
        <f aca="false">IF(AND($V151&gt;BW$6,$V151&lt;=BX$6),+$U151,0)</f>
        <v>0</v>
      </c>
      <c r="BY151" s="87" t="n">
        <f aca="false">IF(AND($V151&gt;BX$6,$V151&lt;=BY$6),+$U151,0)</f>
        <v>0</v>
      </c>
      <c r="BZ151" s="87" t="n">
        <f aca="false">IF(AND($V151&gt;BY$6,$V151&lt;=BZ$6),+$U151,0)</f>
        <v>0</v>
      </c>
      <c r="CA151" s="87" t="n">
        <f aca="false">IF(AND($V151&gt;BZ$6,$V151&lt;=CA$6),+$U151,0)</f>
        <v>0</v>
      </c>
      <c r="CB151" s="87" t="n">
        <f aca="false">IF(AND($V151&gt;CA$6,$V151&lt;=CB$6),+$U151,0)</f>
        <v>0</v>
      </c>
      <c r="CC151" s="87" t="n">
        <f aca="false">IF(AND($V151&gt;CB$6,$V151&lt;=CC$6),+$U151,0)</f>
        <v>0</v>
      </c>
      <c r="CD151" s="87" t="n">
        <f aca="false">IF(AND($V151&gt;CC$6,$V151&lt;=CD$6),+$U151,0)</f>
        <v>0</v>
      </c>
      <c r="CE151" s="87" t="n">
        <f aca="false">IF(AND($V151&gt;CD$6,$V151&lt;=CE$6),+$U151,0)</f>
        <v>0</v>
      </c>
      <c r="CF151" s="87" t="n">
        <f aca="false">IF(AND($V151&gt;CE$6,$V151&lt;=CF$6),+$U151,0)</f>
        <v>0</v>
      </c>
      <c r="CG151" s="87" t="n">
        <f aca="false">IF(AND($V151&gt;CF$6,$V151&lt;=CG$6),+$U151,0)</f>
        <v>0</v>
      </c>
      <c r="CH151" s="87" t="n">
        <f aca="false">IF(AND($V151&gt;CG$6,$V151&lt;=CH$6),+$U151,0)</f>
        <v>0</v>
      </c>
      <c r="CI151" s="87" t="n">
        <f aca="false">IF(AND($V151&gt;CH$6,$V151&lt;=CI$6),+$U151,0)</f>
        <v>0</v>
      </c>
      <c r="CJ151" s="87" t="n">
        <f aca="false">IF(AND($V151&gt;CI$6,$V151&lt;=CJ$6),+$U151,0)</f>
        <v>0</v>
      </c>
      <c r="CK151" s="87" t="n">
        <f aca="false">IF(AND($V151&gt;CJ$6,$V151&lt;=CK$6),+$U151,0)</f>
        <v>0</v>
      </c>
      <c r="CL151" s="87" t="n">
        <f aca="false">IF(AND($V151&gt;CK$6,$V151&lt;=CL$6),+$U151,0)</f>
        <v>0</v>
      </c>
      <c r="CM151" s="87" t="n">
        <f aca="false">IF(AND($V151&gt;CL$6,$V151&lt;=CM$6),+$U151,0)</f>
        <v>0</v>
      </c>
      <c r="CN151" s="87" t="n">
        <f aca="false">IF(AND($V151&gt;CM$6,$V151&lt;=CN$6),+$U151,0)</f>
        <v>0</v>
      </c>
      <c r="CO151" s="87" t="n">
        <f aca="false">IF(AND($V151&gt;CN$6,$V151&lt;=CO$6),+$U151,0)</f>
        <v>0</v>
      </c>
      <c r="CP151" s="87" t="n">
        <f aca="false">IF(AND($V151&gt;CO$6,$V151&lt;=CP$6),+$U151,0)</f>
        <v>0</v>
      </c>
      <c r="CQ151" s="87" t="n">
        <f aca="false">IF(AND($V151&gt;CP$6,$V151&lt;=CQ$6),+$U151,0)</f>
        <v>0</v>
      </c>
      <c r="CR151" s="87" t="n">
        <f aca="false">IF(AND($V151&gt;CQ$6,$V151&lt;=CR$6),+$U151,0)</f>
        <v>0</v>
      </c>
      <c r="CS151" s="87" t="n">
        <f aca="false">IF(AND($V151&gt;CR$6,$V151&lt;=CS$6),+$U151,0)</f>
        <v>0</v>
      </c>
      <c r="CT151" s="87" t="n">
        <f aca="false">IF(AND($V151&gt;CS$6,$V151&lt;=CT$6),+$U151,0)</f>
        <v>0</v>
      </c>
      <c r="CU151" s="87" t="n">
        <f aca="false">IF(AND($V151&gt;CT$6,$V151&lt;=CU$6),+$U151,0)</f>
        <v>0</v>
      </c>
      <c r="CV151" s="87" t="n">
        <f aca="false">IF(AND($V151&gt;CU$6,$V151&lt;=CV$6),+$U151,0)</f>
        <v>0</v>
      </c>
      <c r="CW151" s="87" t="n">
        <f aca="false">IF(AND($V151&gt;CV$6,$V151&lt;=CW$6),+$U151,0)</f>
        <v>0</v>
      </c>
      <c r="CX151" s="87" t="n">
        <f aca="false">IF(AND($V151&gt;CW$6,$V151&lt;=CX$6),+$U151,0)</f>
        <v>0</v>
      </c>
      <c r="CY151" s="87" t="n">
        <f aca="false">IF(AND($V151&gt;CX$6,$V151&lt;=CY$6),+$U151,0)</f>
        <v>0</v>
      </c>
      <c r="CZ151" s="87" t="n">
        <f aca="false">IF(AND($V151&gt;CY$6,$V151&lt;=CZ$6),+$U151,0)</f>
        <v>0</v>
      </c>
      <c r="DA151" s="87" t="n">
        <f aca="false">IF(AND($V151&gt;CZ$6,$V151&lt;=DA$6),+$U151,0)</f>
        <v>0</v>
      </c>
      <c r="DB151" s="87" t="n">
        <f aca="false">IF(AND($V151&gt;DA$6,$V151&lt;=DB$6),+$U151,0)</f>
        <v>0</v>
      </c>
      <c r="DC151" s="87" t="n">
        <f aca="false">IF(AND($V151&gt;DB$6,$V151&lt;=DC$6),+$U151,0)</f>
        <v>0</v>
      </c>
      <c r="DD151" s="87" t="n">
        <f aca="false">IF(AND($V151&gt;DC$6,$V151&lt;=DD$6),+$U151,0)</f>
        <v>0</v>
      </c>
      <c r="DE151" s="87" t="n">
        <f aca="false">IF(AND($V151&gt;DD$6,$V151&lt;=DE$6),+$U151,0)</f>
        <v>0</v>
      </c>
      <c r="DF151" s="87" t="n">
        <f aca="false">IF(AND($V151&gt;DE$6,$V151&lt;=DF$6),+$U151,0)</f>
        <v>0</v>
      </c>
      <c r="DG151" s="87" t="n">
        <f aca="false">IF(AND($V151&gt;DF$6,$V151&lt;=DG$6),+$U151,0)</f>
        <v>0</v>
      </c>
      <c r="DH151" s="87" t="n">
        <f aca="false">IF(AND($V151&gt;DG$6,$V151&lt;=DH$6),+$U151,0)</f>
        <v>0</v>
      </c>
      <c r="DI151" s="87" t="n">
        <f aca="false">IF(AND($V151&gt;DH$6,$V151&lt;=DI$6),+$U151,0)</f>
        <v>0</v>
      </c>
      <c r="DJ151" s="87" t="n">
        <f aca="false">IF(AND($V151&gt;DI$6,$V151&lt;=DJ$6),+$U151,0)</f>
        <v>0</v>
      </c>
      <c r="DK151" s="87" t="n">
        <f aca="false">IF(AND($V151&gt;DJ$6,$V151&lt;=DK$6),+$U151,0)</f>
        <v>0</v>
      </c>
      <c r="DL151" s="87" t="n">
        <f aca="false">IF(AND($V151&gt;DK$6,$V151&lt;=DL$6),+$U151,0)</f>
        <v>0</v>
      </c>
      <c r="DM151" s="87" t="n">
        <f aca="false">IF(AND($V151&gt;DL$6,$V151&lt;=DM$6),+$U151,0)</f>
        <v>0</v>
      </c>
      <c r="DN151" s="87" t="n">
        <f aca="false">IF(AND($V151&gt;DM$6,$V151&lt;=DN$6),+$U151,0)</f>
        <v>0</v>
      </c>
      <c r="DO151" s="87" t="n">
        <f aca="false">IF(AND($V151&gt;DN$6,$V151&lt;=DO$6),+$U151,0)</f>
        <v>0</v>
      </c>
      <c r="DP151" s="87" t="n">
        <f aca="false">IF(AND($V151&gt;DO$6,$V151&lt;=DP$6),+$U151,0)</f>
        <v>0</v>
      </c>
      <c r="DQ151" s="87" t="n">
        <f aca="false">IF(AND($V151&gt;DP$6,$V151&lt;=DQ$6),+$U151,0)</f>
        <v>0</v>
      </c>
      <c r="DR151" s="87" t="n">
        <f aca="false">IF(AND($V151&gt;DQ$6,$V151&lt;=DR$6),+$U151,0)</f>
        <v>0</v>
      </c>
      <c r="DS151" s="87" t="n">
        <f aca="false">IF(AND($V151&gt;DR$6,$V151&lt;=DS$6),+$U151,0)</f>
        <v>0</v>
      </c>
      <c r="DT151" s="87" t="n">
        <f aca="false">IF(AND($V151&gt;DS$6,$V151&lt;=DT$6),+$U151,0)</f>
        <v>0</v>
      </c>
      <c r="DU151" s="87" t="n">
        <f aca="false">IF(AND($V151&gt;DT$6,$V151&lt;=DU$6),+$U151,0)</f>
        <v>0</v>
      </c>
      <c r="DV151" s="87" t="n">
        <f aca="false">IF(AND($V151&gt;DU$6,$V151&lt;=DV$6),+$U151,0)</f>
        <v>0</v>
      </c>
      <c r="DW151" s="87" t="n">
        <f aca="false">IF(AND($V151&gt;DV$6,$V151&lt;=DW$6),+$U151,0)</f>
        <v>0</v>
      </c>
      <c r="DX151" s="87" t="n">
        <f aca="false">IF(AND($V151&gt;DW$6,$V151&lt;=DX$6),+$U151,0)</f>
        <v>0</v>
      </c>
      <c r="DY151" s="87" t="n">
        <f aca="false">IF(AND($V151&gt;DX$6,$V151&lt;=DY$6),+$U151,0)</f>
        <v>0</v>
      </c>
      <c r="DZ151" s="87" t="n">
        <f aca="false">IF(AND($V151&gt;DY$6,$V151&lt;=DZ$6),+$U151,0)</f>
        <v>0</v>
      </c>
      <c r="EA151" s="87" t="n">
        <f aca="false">IF(AND($V151&gt;DZ$6,$V151&lt;=EA$6),+$U151,0)</f>
        <v>0</v>
      </c>
      <c r="EB151" s="87" t="n">
        <f aca="false">IF(AND($V151&gt;EA$6,$V151&lt;=EB$6),+$U151,0)</f>
        <v>0</v>
      </c>
      <c r="EC151" s="87" t="n">
        <f aca="false">IF(AND($V151&gt;EB$6,$V151&lt;=EC$6),+$U151,0)</f>
        <v>0</v>
      </c>
      <c r="ED151" s="87" t="n">
        <f aca="false">IF(AND($V151&gt;EC$6,$V151&lt;=ED$6),+$U151,0)</f>
        <v>0</v>
      </c>
      <c r="EE151" s="87" t="n">
        <f aca="false">IF(AND($V151&gt;ED$6,$V151&lt;=EE$6),+$U151,0)</f>
        <v>0</v>
      </c>
      <c r="EF151" s="87" t="n">
        <f aca="false">IF(AND($V151&gt;EE$6,$V151&lt;=EF$6),+$U151,0)</f>
        <v>0</v>
      </c>
      <c r="EG151" s="87" t="n">
        <f aca="false">IF(AND($V151&gt;EF$6,$V151&lt;=EG$6),+$U151,0)</f>
        <v>0</v>
      </c>
      <c r="EH151" s="87" t="n">
        <f aca="false">IF(AND($V151&gt;EG$6,$V151&lt;=EH$6),+$U151,0)</f>
        <v>0</v>
      </c>
      <c r="EI151" s="87" t="n">
        <f aca="false">IF(AND($V151&gt;EH$6,$V151&lt;=EI$6),+$U151,0)</f>
        <v>0</v>
      </c>
      <c r="EJ151" s="87" t="n">
        <f aca="false">IF(AND($V151&gt;EI$6,$V151&lt;=EJ$6),+$U151,0)</f>
        <v>0</v>
      </c>
      <c r="EK151" s="87" t="n">
        <f aca="false">IF(AND($V151&gt;EJ$6,$V151&lt;=EK$6),+$U151,0)</f>
        <v>0</v>
      </c>
      <c r="EL151" s="87" t="n">
        <f aca="false">IF(AND($V151&gt;EK$6,$V151&lt;=EL$6),+$U151,0)</f>
        <v>0</v>
      </c>
      <c r="EM151" s="87" t="n">
        <f aca="false">IF(AND($V151&gt;EL$6,$V151&lt;=EN$6),+$U151,0)</f>
        <v>0</v>
      </c>
      <c r="EO151" s="65" t="n">
        <f aca="false">SUM($AI151:$EN151)</f>
        <v>200</v>
      </c>
      <c r="EP151" s="65" t="n">
        <f aca="false">+EO151-U151</f>
        <v>0</v>
      </c>
    </row>
    <row r="152" customFormat="false" ht="12.75" hidden="false" customHeight="false" outlineLevel="0" collapsed="false">
      <c r="A152" s="205" t="n">
        <v>5</v>
      </c>
      <c r="B152" s="97" t="s">
        <v>260</v>
      </c>
      <c r="C152" s="97" t="s">
        <v>256</v>
      </c>
      <c r="D152" s="186" t="s">
        <v>280</v>
      </c>
      <c r="E152" s="37" t="s">
        <v>556</v>
      </c>
      <c r="F152" s="99" t="n">
        <v>37134</v>
      </c>
      <c r="G152" s="37"/>
      <c r="H152" s="37"/>
      <c r="I152" s="100" t="s">
        <v>145</v>
      </c>
      <c r="J152" s="37" t="s">
        <v>606</v>
      </c>
      <c r="M152" s="39" t="s">
        <v>495</v>
      </c>
      <c r="O152" s="35"/>
      <c r="P152" s="127"/>
      <c r="Q152" s="127"/>
      <c r="R152" s="127"/>
      <c r="S152" s="206" t="n">
        <v>474</v>
      </c>
      <c r="T152" s="127" t="s">
        <v>288</v>
      </c>
      <c r="U152" s="55" t="n">
        <f aca="false">IF($T152="USD",+$S152,VLOOKUP($T152,$T$1:$U$5,2)*$S152)</f>
        <v>474</v>
      </c>
      <c r="V152" s="102" t="n">
        <v>40057</v>
      </c>
      <c r="Z152" s="164" t="n">
        <v>36679</v>
      </c>
      <c r="AA152" s="219" t="e">
        <f aca="false">SUM(#REF!)</f>
        <v>#REF!</v>
      </c>
      <c r="AB152" s="174"/>
      <c r="AC152" s="209" t="n">
        <f aca="false">0.0065/10</f>
        <v>0.00065</v>
      </c>
      <c r="AD152" s="211" t="e">
        <f aca="false">+AC152+AB152*#REF!+AA152*#REF!</f>
        <v>#REF!</v>
      </c>
      <c r="AE152" s="211"/>
      <c r="AI152" s="87" t="n">
        <f aca="false">IF($V152&gt;AH$6,IF($V152&lt;=AI$6,$U152,0),0)</f>
        <v>0</v>
      </c>
      <c r="AJ152" s="87" t="n">
        <f aca="false">IF(AND($V152&gt;AI$6,$V152&lt;=AJ$6),+$U152,0)</f>
        <v>0</v>
      </c>
      <c r="AK152" s="87" t="n">
        <f aca="false">IF(AND($V152&gt;AJ$6,$V152&lt;=AK$6),+$U152,0)</f>
        <v>0</v>
      </c>
      <c r="AL152" s="87" t="n">
        <f aca="false">IF(AND($V152&gt;AK$6,$V152&lt;=AL$6),+$U152,0)</f>
        <v>0</v>
      </c>
      <c r="AM152" s="87" t="n">
        <f aca="false">IF(AND($V152&gt;AL$6,$V152&lt;=AM$6),+$U152,0)</f>
        <v>0</v>
      </c>
      <c r="AN152" s="87" t="n">
        <f aca="false">IF(AND($V152&gt;AM$6,$V152&lt;=AN$6),+$U152,0)</f>
        <v>0</v>
      </c>
      <c r="AO152" s="87" t="n">
        <f aca="false">IF(AND($V152&gt;AN$6,$V152&lt;=AO$6),+$U152,0)</f>
        <v>0</v>
      </c>
      <c r="AP152" s="87" t="n">
        <f aca="false">IF(AND($V152&gt;AO$6,$V152&lt;=AP$6),+$U152,0)</f>
        <v>0</v>
      </c>
      <c r="AQ152" s="87" t="n">
        <f aca="false">IF(AND($V152&gt;AP$6,$V152&lt;=AQ$6),+$U152,0)</f>
        <v>0</v>
      </c>
      <c r="AR152" s="87" t="n">
        <f aca="false">IF(AND($V152&gt;AQ$6,$V152&lt;=AR$6),+$U152,0)</f>
        <v>0</v>
      </c>
      <c r="AS152" s="87" t="n">
        <f aca="false">IF(AND($V152&gt;AR$6,$V152&lt;=AS$6),+$U152,0)</f>
        <v>0</v>
      </c>
      <c r="AT152" s="87" t="n">
        <f aca="false">IF(AND($V152&gt;AS$6,$V152&lt;=AT$6),+$U152,0)</f>
        <v>0</v>
      </c>
      <c r="AU152" s="87" t="n">
        <f aca="false">IF(AND($V152&gt;AT$6,$V152&lt;=AU$6),+$U152,0)</f>
        <v>0</v>
      </c>
      <c r="AV152" s="87" t="n">
        <f aca="false">IF(AND($V152&gt;AU$6,$V152&lt;=AV$6),+$U152,0)</f>
        <v>0</v>
      </c>
      <c r="AW152" s="87" t="n">
        <f aca="false">IF(AND($V152&gt;AV$6,$V152&lt;=AW$6),+$U152,0)</f>
        <v>0</v>
      </c>
      <c r="AX152" s="87" t="n">
        <f aca="false">IF(AND($V152&gt;AW$6,$V152&lt;=AX$6),+$U152,0)</f>
        <v>0</v>
      </c>
      <c r="AY152" s="87" t="n">
        <f aca="false">IF(AND($V152&gt;AX$6,$V152&lt;=AY$6),+$U152,0)</f>
        <v>0</v>
      </c>
      <c r="AZ152" s="87" t="n">
        <f aca="false">IF(AND($V152&gt;AY$6,$V152&lt;=AZ$6),+$U152,0)</f>
        <v>0</v>
      </c>
      <c r="BA152" s="87" t="n">
        <f aca="false">IF(AND($V152&gt;AZ$6,$V152&lt;=BA$6),+$U152,0)</f>
        <v>0</v>
      </c>
      <c r="BB152" s="87" t="n">
        <f aca="false">IF(AND($V152&gt;BA$6,$V152&lt;=BB$6),+$U152,0)</f>
        <v>0</v>
      </c>
      <c r="BC152" s="87" t="n">
        <f aca="false">IF(AND($V152&gt;BB$6,$V152&lt;=BC$6),+$U152,0)</f>
        <v>0</v>
      </c>
      <c r="BD152" s="87" t="n">
        <f aca="false">IF(AND($V152&gt;BC$6,$V152&lt;=BD$6),+$U152,0)</f>
        <v>0</v>
      </c>
      <c r="BE152" s="87" t="n">
        <f aca="false">IF(AND($V152&gt;BD$6,$V152&lt;=BE$6),+$U152,0)</f>
        <v>0</v>
      </c>
      <c r="BF152" s="87" t="n">
        <f aca="false">IF(AND($V152&gt;BE$6,$V152&lt;=BF$6),+$U152,0)</f>
        <v>0</v>
      </c>
      <c r="BG152" s="87" t="n">
        <f aca="false">IF(AND($V152&gt;BF$6,$V152&lt;=BG$6),+$U152,0)</f>
        <v>0</v>
      </c>
      <c r="BH152" s="87" t="n">
        <f aca="false">IF(AND($V152&gt;BG$6,$V152&lt;=BH$6),+$U152,0)</f>
        <v>0</v>
      </c>
      <c r="BI152" s="87" t="n">
        <f aca="false">IF(AND($V152&gt;BH$6,$V152&lt;=BI$6),+$U152,0)</f>
        <v>0</v>
      </c>
      <c r="BJ152" s="87" t="n">
        <f aca="false">IF(AND($V152&gt;BI$6,$V152&lt;=BJ$6),+$U152,0)</f>
        <v>0</v>
      </c>
      <c r="BK152" s="87" t="n">
        <f aca="false">IF(AND($V152&gt;BJ$6,$V152&lt;=BK$6),+$U152,0)</f>
        <v>0</v>
      </c>
      <c r="BL152" s="87" t="n">
        <f aca="false">IF(AND($V152&gt;BK$6,$V152&lt;=BL$6),+$U152,0)</f>
        <v>0</v>
      </c>
      <c r="BM152" s="87" t="n">
        <f aca="false">IF(AND($V152&gt;BL$6,$V152&lt;=BM$6),+$U152,0)</f>
        <v>0</v>
      </c>
      <c r="BN152" s="87" t="n">
        <f aca="false">IF(AND($V152&gt;BM$6,$V152&lt;=BN$6),+$U152,0)</f>
        <v>474</v>
      </c>
      <c r="BO152" s="87" t="n">
        <f aca="false">IF(AND($V152&gt;BN$6,$V152&lt;=BO$6),+$U152,0)</f>
        <v>0</v>
      </c>
      <c r="BP152" s="87" t="n">
        <f aca="false">IF(AND($V152&gt;BO$6,$V152&lt;=BP$6),+$U152,0)</f>
        <v>0</v>
      </c>
      <c r="BQ152" s="87" t="n">
        <f aca="false">IF(AND($V152&gt;BP$6,$V152&lt;=BQ$6),+$U152,0)</f>
        <v>0</v>
      </c>
      <c r="BR152" s="87" t="n">
        <f aca="false">IF(AND($V152&gt;BQ$6,$V152&lt;=BR$6),+$U152,0)</f>
        <v>0</v>
      </c>
      <c r="BS152" s="87" t="n">
        <f aca="false">IF(AND($V152&gt;BR$6,$V152&lt;=BS$6),+$U152,0)</f>
        <v>0</v>
      </c>
      <c r="BT152" s="87" t="n">
        <f aca="false">IF(AND($V152&gt;BS$6,$V152&lt;=BT$6),+$U152,0)</f>
        <v>0</v>
      </c>
      <c r="BU152" s="87" t="n">
        <f aca="false">IF(AND($V152&gt;BT$6,$V152&lt;=BU$6),+$U152,0)</f>
        <v>0</v>
      </c>
      <c r="BV152" s="87" t="n">
        <f aca="false">IF(AND($V152&gt;BU$6,$V152&lt;=BV$6),+$U152,0)</f>
        <v>0</v>
      </c>
      <c r="BW152" s="87" t="n">
        <f aca="false">IF(AND($V152&gt;BV$6,$V152&lt;=BW$6),+$U152,0)</f>
        <v>0</v>
      </c>
      <c r="BX152" s="87" t="n">
        <f aca="false">IF(AND($V152&gt;BW$6,$V152&lt;=BX$6),+$U152,0)</f>
        <v>0</v>
      </c>
      <c r="BY152" s="87" t="n">
        <f aca="false">IF(AND($V152&gt;BX$6,$V152&lt;=BY$6),+$U152,0)</f>
        <v>0</v>
      </c>
      <c r="BZ152" s="87" t="n">
        <f aca="false">IF(AND($V152&gt;BY$6,$V152&lt;=BZ$6),+$U152,0)</f>
        <v>0</v>
      </c>
      <c r="CA152" s="87" t="n">
        <f aca="false">IF(AND($V152&gt;BZ$6,$V152&lt;=CA$6),+$U152,0)</f>
        <v>0</v>
      </c>
      <c r="CB152" s="87" t="n">
        <f aca="false">IF(AND($V152&gt;CA$6,$V152&lt;=CB$6),+$U152,0)</f>
        <v>0</v>
      </c>
      <c r="CC152" s="87" t="n">
        <f aca="false">IF(AND($V152&gt;CB$6,$V152&lt;=CC$6),+$U152,0)</f>
        <v>0</v>
      </c>
      <c r="CD152" s="87" t="n">
        <f aca="false">IF(AND($V152&gt;CC$6,$V152&lt;=CD$6),+$U152,0)</f>
        <v>0</v>
      </c>
      <c r="CE152" s="87" t="n">
        <f aca="false">IF(AND($V152&gt;CD$6,$V152&lt;=CE$6),+$U152,0)</f>
        <v>0</v>
      </c>
      <c r="CF152" s="87" t="n">
        <f aca="false">IF(AND($V152&gt;CE$6,$V152&lt;=CF$6),+$U152,0)</f>
        <v>0</v>
      </c>
      <c r="CG152" s="87" t="n">
        <f aca="false">IF(AND($V152&gt;CF$6,$V152&lt;=CG$6),+$U152,0)</f>
        <v>0</v>
      </c>
      <c r="CH152" s="87" t="n">
        <f aca="false">IF(AND($V152&gt;CG$6,$V152&lt;=CH$6),+$U152,0)</f>
        <v>0</v>
      </c>
      <c r="CI152" s="87" t="n">
        <f aca="false">IF(AND($V152&gt;CH$6,$V152&lt;=CI$6),+$U152,0)</f>
        <v>0</v>
      </c>
      <c r="CJ152" s="87" t="n">
        <f aca="false">IF(AND($V152&gt;CI$6,$V152&lt;=CJ$6),+$U152,0)</f>
        <v>0</v>
      </c>
      <c r="CK152" s="87" t="n">
        <f aca="false">IF(AND($V152&gt;CJ$6,$V152&lt;=CK$6),+$U152,0)</f>
        <v>0</v>
      </c>
      <c r="CL152" s="87" t="n">
        <f aca="false">IF(AND($V152&gt;CK$6,$V152&lt;=CL$6),+$U152,0)</f>
        <v>0</v>
      </c>
      <c r="CM152" s="87" t="n">
        <f aca="false">IF(AND($V152&gt;CL$6,$V152&lt;=CM$6),+$U152,0)</f>
        <v>0</v>
      </c>
      <c r="CN152" s="87" t="n">
        <f aca="false">IF(AND($V152&gt;CM$6,$V152&lt;=CN$6),+$U152,0)</f>
        <v>0</v>
      </c>
      <c r="CO152" s="87" t="n">
        <f aca="false">IF(AND($V152&gt;CN$6,$V152&lt;=CO$6),+$U152,0)</f>
        <v>0</v>
      </c>
      <c r="CP152" s="87" t="n">
        <f aca="false">IF(AND($V152&gt;CO$6,$V152&lt;=CP$6),+$U152,0)</f>
        <v>0</v>
      </c>
      <c r="CQ152" s="87" t="n">
        <f aca="false">IF(AND($V152&gt;CP$6,$V152&lt;=CQ$6),+$U152,0)</f>
        <v>0</v>
      </c>
      <c r="CR152" s="87" t="n">
        <f aca="false">IF(AND($V152&gt;CQ$6,$V152&lt;=CR$6),+$U152,0)</f>
        <v>0</v>
      </c>
      <c r="CS152" s="87" t="n">
        <f aca="false">IF(AND($V152&gt;CR$6,$V152&lt;=CS$6),+$U152,0)</f>
        <v>0</v>
      </c>
      <c r="CT152" s="87" t="n">
        <f aca="false">IF(AND($V152&gt;CS$6,$V152&lt;=CT$6),+$U152,0)</f>
        <v>0</v>
      </c>
      <c r="CU152" s="87" t="n">
        <f aca="false">IF(AND($V152&gt;CT$6,$V152&lt;=CU$6),+$U152,0)</f>
        <v>0</v>
      </c>
      <c r="CV152" s="87" t="n">
        <f aca="false">IF(AND($V152&gt;CU$6,$V152&lt;=CV$6),+$U152,0)</f>
        <v>0</v>
      </c>
      <c r="CW152" s="87" t="n">
        <f aca="false">IF(AND($V152&gt;CV$6,$V152&lt;=CW$6),+$U152,0)</f>
        <v>0</v>
      </c>
      <c r="CX152" s="87" t="n">
        <f aca="false">IF(AND($V152&gt;CW$6,$V152&lt;=CX$6),+$U152,0)</f>
        <v>0</v>
      </c>
      <c r="CY152" s="87" t="n">
        <f aca="false">IF(AND($V152&gt;CX$6,$V152&lt;=CY$6),+$U152,0)</f>
        <v>0</v>
      </c>
      <c r="CZ152" s="87" t="n">
        <f aca="false">IF(AND($V152&gt;CY$6,$V152&lt;=CZ$6),+$U152,0)</f>
        <v>0</v>
      </c>
      <c r="DA152" s="87" t="n">
        <f aca="false">IF(AND($V152&gt;CZ$6,$V152&lt;=DA$6),+$U152,0)</f>
        <v>0</v>
      </c>
      <c r="DB152" s="87" t="n">
        <f aca="false">IF(AND($V152&gt;DA$6,$V152&lt;=DB$6),+$U152,0)</f>
        <v>0</v>
      </c>
      <c r="DC152" s="87" t="n">
        <f aca="false">IF(AND($V152&gt;DB$6,$V152&lt;=DC$6),+$U152,0)</f>
        <v>0</v>
      </c>
      <c r="DD152" s="87" t="n">
        <f aca="false">IF(AND($V152&gt;DC$6,$V152&lt;=DD$6),+$U152,0)</f>
        <v>0</v>
      </c>
      <c r="DE152" s="87" t="n">
        <f aca="false">IF(AND($V152&gt;DD$6,$V152&lt;=DE$6),+$U152,0)</f>
        <v>0</v>
      </c>
      <c r="DF152" s="87" t="n">
        <f aca="false">IF(AND($V152&gt;DE$6,$V152&lt;=DF$6),+$U152,0)</f>
        <v>0</v>
      </c>
      <c r="DG152" s="87" t="n">
        <f aca="false">IF(AND($V152&gt;DF$6,$V152&lt;=DG$6),+$U152,0)</f>
        <v>0</v>
      </c>
      <c r="DH152" s="87" t="n">
        <f aca="false">IF(AND($V152&gt;DG$6,$V152&lt;=DH$6),+$U152,0)</f>
        <v>0</v>
      </c>
      <c r="DI152" s="87" t="n">
        <f aca="false">IF(AND($V152&gt;DH$6,$V152&lt;=DI$6),+$U152,0)</f>
        <v>0</v>
      </c>
      <c r="DJ152" s="87" t="n">
        <f aca="false">IF(AND($V152&gt;DI$6,$V152&lt;=DJ$6),+$U152,0)</f>
        <v>0</v>
      </c>
      <c r="DK152" s="87" t="n">
        <f aca="false">IF(AND($V152&gt;DJ$6,$V152&lt;=DK$6),+$U152,0)</f>
        <v>0</v>
      </c>
      <c r="DL152" s="87" t="n">
        <f aca="false">IF(AND($V152&gt;DK$6,$V152&lt;=DL$6),+$U152,0)</f>
        <v>0</v>
      </c>
      <c r="DM152" s="87" t="n">
        <f aca="false">IF(AND($V152&gt;DL$6,$V152&lt;=DM$6),+$U152,0)</f>
        <v>0</v>
      </c>
      <c r="DN152" s="87" t="n">
        <f aca="false">IF(AND($V152&gt;DM$6,$V152&lt;=DN$6),+$U152,0)</f>
        <v>0</v>
      </c>
      <c r="DO152" s="87" t="n">
        <f aca="false">IF(AND($V152&gt;DN$6,$V152&lt;=DO$6),+$U152,0)</f>
        <v>0</v>
      </c>
      <c r="DP152" s="87" t="n">
        <f aca="false">IF(AND($V152&gt;DO$6,$V152&lt;=DP$6),+$U152,0)</f>
        <v>0</v>
      </c>
      <c r="DQ152" s="87" t="n">
        <f aca="false">IF(AND($V152&gt;DP$6,$V152&lt;=DQ$6),+$U152,0)</f>
        <v>0</v>
      </c>
      <c r="DR152" s="87" t="n">
        <f aca="false">IF(AND($V152&gt;DQ$6,$V152&lt;=DR$6),+$U152,0)</f>
        <v>0</v>
      </c>
      <c r="DS152" s="87" t="n">
        <f aca="false">IF(AND($V152&gt;DR$6,$V152&lt;=DS$6),+$U152,0)</f>
        <v>0</v>
      </c>
      <c r="DT152" s="87" t="n">
        <f aca="false">IF(AND($V152&gt;DS$6,$V152&lt;=DT$6),+$U152,0)</f>
        <v>0</v>
      </c>
      <c r="DU152" s="87" t="n">
        <f aca="false">IF(AND($V152&gt;DT$6,$V152&lt;=DU$6),+$U152,0)</f>
        <v>0</v>
      </c>
      <c r="DV152" s="87" t="n">
        <f aca="false">IF(AND($V152&gt;DU$6,$V152&lt;=DV$6),+$U152,0)</f>
        <v>0</v>
      </c>
      <c r="DW152" s="87" t="n">
        <f aca="false">IF(AND($V152&gt;DV$6,$V152&lt;=DW$6),+$U152,0)</f>
        <v>0</v>
      </c>
      <c r="DX152" s="87" t="n">
        <f aca="false">IF(AND($V152&gt;DW$6,$V152&lt;=DX$6),+$U152,0)</f>
        <v>0</v>
      </c>
      <c r="DY152" s="87" t="n">
        <f aca="false">IF(AND($V152&gt;DX$6,$V152&lt;=DY$6),+$U152,0)</f>
        <v>0</v>
      </c>
      <c r="DZ152" s="87" t="n">
        <f aca="false">IF(AND($V152&gt;DY$6,$V152&lt;=DZ$6),+$U152,0)</f>
        <v>0</v>
      </c>
      <c r="EA152" s="87" t="n">
        <f aca="false">IF(AND($V152&gt;DZ$6,$V152&lt;=EA$6),+$U152,0)</f>
        <v>0</v>
      </c>
      <c r="EB152" s="87" t="n">
        <f aca="false">IF(AND($V152&gt;EA$6,$V152&lt;=EB$6),+$U152,0)</f>
        <v>0</v>
      </c>
      <c r="EC152" s="87" t="n">
        <f aca="false">IF(AND($V152&gt;EB$6,$V152&lt;=EC$6),+$U152,0)</f>
        <v>0</v>
      </c>
      <c r="ED152" s="87" t="n">
        <f aca="false">IF(AND($V152&gt;EC$6,$V152&lt;=ED$6),+$U152,0)</f>
        <v>0</v>
      </c>
      <c r="EE152" s="87" t="n">
        <f aca="false">IF(AND($V152&gt;ED$6,$V152&lt;=EE$6),+$U152,0)</f>
        <v>0</v>
      </c>
      <c r="EF152" s="87" t="n">
        <f aca="false">IF(AND($V152&gt;EE$6,$V152&lt;=EF$6),+$U152,0)</f>
        <v>0</v>
      </c>
      <c r="EG152" s="87" t="n">
        <f aca="false">IF(AND($V152&gt;EF$6,$V152&lt;=EG$6),+$U152,0)</f>
        <v>0</v>
      </c>
      <c r="EH152" s="87" t="n">
        <f aca="false">IF(AND($V152&gt;EG$6,$V152&lt;=EH$6),+$U152,0)</f>
        <v>0</v>
      </c>
      <c r="EI152" s="87" t="n">
        <f aca="false">IF(AND($V152&gt;EH$6,$V152&lt;=EI$6),+$U152,0)</f>
        <v>0</v>
      </c>
      <c r="EJ152" s="87" t="n">
        <f aca="false">IF(AND($V152&gt;EI$6,$V152&lt;=EJ$6),+$U152,0)</f>
        <v>0</v>
      </c>
      <c r="EK152" s="87" t="n">
        <f aca="false">IF(AND($V152&gt;EJ$6,$V152&lt;=EK$6),+$U152,0)</f>
        <v>0</v>
      </c>
      <c r="EL152" s="87" t="n">
        <f aca="false">IF(AND($V152&gt;EK$6,$V152&lt;=EL$6),+$U152,0)</f>
        <v>0</v>
      </c>
      <c r="EM152" s="87" t="n">
        <f aca="false">IF(AND($V152&gt;EL$6,$V152&lt;=EN$6),+$U152,0)</f>
        <v>0</v>
      </c>
      <c r="EO152" s="65" t="n">
        <f aca="false">SUM($AI152:$EN152)</f>
        <v>474</v>
      </c>
      <c r="EP152" s="65" t="n">
        <f aca="false">+EO152-U152</f>
        <v>0</v>
      </c>
    </row>
    <row r="153" customFormat="false" ht="12.75" hidden="false" customHeight="false" outlineLevel="0" collapsed="false">
      <c r="A153" s="205" t="n">
        <v>5</v>
      </c>
      <c r="B153" s="97" t="s">
        <v>260</v>
      </c>
      <c r="C153" s="97" t="s">
        <v>256</v>
      </c>
      <c r="D153" s="186" t="s">
        <v>295</v>
      </c>
      <c r="E153" s="37" t="s">
        <v>548</v>
      </c>
      <c r="F153" s="99" t="n">
        <v>37134</v>
      </c>
      <c r="G153" s="37"/>
      <c r="H153" s="37"/>
      <c r="I153" s="100" t="s">
        <v>145</v>
      </c>
      <c r="J153" s="37" t="s">
        <v>607</v>
      </c>
      <c r="M153" s="39" t="s">
        <v>495</v>
      </c>
      <c r="O153" s="35"/>
      <c r="P153" s="127"/>
      <c r="Q153" s="127"/>
      <c r="R153" s="127"/>
      <c r="S153" s="206" t="n">
        <v>10</v>
      </c>
      <c r="T153" s="127" t="s">
        <v>288</v>
      </c>
      <c r="U153" s="55" t="n">
        <f aca="false">IF($T153="USD",+$S153,VLOOKUP($T153,$T$1:$U$5,2)*$S153)</f>
        <v>10</v>
      </c>
      <c r="V153" s="104" t="n">
        <v>40725</v>
      </c>
      <c r="Z153" s="207"/>
      <c r="AA153" s="208" t="e">
        <f aca="false">SUM(#REF!)</f>
        <v>#REF!</v>
      </c>
      <c r="AB153" s="174"/>
      <c r="AC153" s="209"/>
      <c r="AD153" s="211" t="e">
        <f aca="false">+AC153+AB153*#REF!+AA153*#REF!</f>
        <v>#REF!</v>
      </c>
      <c r="AE153" s="211"/>
      <c r="AI153" s="87" t="n">
        <f aca="false">IF($V153&gt;AH$6,IF($V153&lt;=AI$6,$U153,0),0)</f>
        <v>0</v>
      </c>
      <c r="AJ153" s="87" t="n">
        <f aca="false">IF(AND($V153&gt;AI$6,$V153&lt;=AJ$6),+$U153,0)</f>
        <v>0</v>
      </c>
      <c r="AK153" s="87" t="n">
        <f aca="false">IF(AND($V153&gt;AJ$6,$V153&lt;=AK$6),+$U153,0)</f>
        <v>0</v>
      </c>
      <c r="AL153" s="87" t="n">
        <f aca="false">IF(AND($V153&gt;AK$6,$V153&lt;=AL$6),+$U153,0)</f>
        <v>0</v>
      </c>
      <c r="AM153" s="87" t="n">
        <f aca="false">IF(AND($V153&gt;AL$6,$V153&lt;=AM$6),+$U153,0)</f>
        <v>0</v>
      </c>
      <c r="AN153" s="87" t="n">
        <f aca="false">IF(AND($V153&gt;AM$6,$V153&lt;=AN$6),+$U153,0)</f>
        <v>0</v>
      </c>
      <c r="AO153" s="87" t="n">
        <f aca="false">IF(AND($V153&gt;AN$6,$V153&lt;=AO$6),+$U153,0)</f>
        <v>0</v>
      </c>
      <c r="AP153" s="87" t="n">
        <f aca="false">IF(AND($V153&gt;AO$6,$V153&lt;=AP$6),+$U153,0)</f>
        <v>0</v>
      </c>
      <c r="AQ153" s="87" t="n">
        <f aca="false">IF(AND($V153&gt;AP$6,$V153&lt;=AQ$6),+$U153,0)</f>
        <v>0</v>
      </c>
      <c r="AR153" s="87" t="n">
        <f aca="false">IF(AND($V153&gt;AQ$6,$V153&lt;=AR$6),+$U153,0)</f>
        <v>0</v>
      </c>
      <c r="AS153" s="87" t="n">
        <f aca="false">IF(AND($V153&gt;AR$6,$V153&lt;=AS$6),+$U153,0)</f>
        <v>0</v>
      </c>
      <c r="AT153" s="87" t="n">
        <f aca="false">IF(AND($V153&gt;AS$6,$V153&lt;=AT$6),+$U153,0)</f>
        <v>0</v>
      </c>
      <c r="AU153" s="87" t="n">
        <f aca="false">IF(AND($V153&gt;AT$6,$V153&lt;=AU$6),+$U153,0)</f>
        <v>0</v>
      </c>
      <c r="AV153" s="87" t="n">
        <f aca="false">IF(AND($V153&gt;AU$6,$V153&lt;=AV$6),+$U153,0)</f>
        <v>0</v>
      </c>
      <c r="AW153" s="87" t="n">
        <f aca="false">IF(AND($V153&gt;AV$6,$V153&lt;=AW$6),+$U153,0)</f>
        <v>0</v>
      </c>
      <c r="AX153" s="87" t="n">
        <f aca="false">IF(AND($V153&gt;AW$6,$V153&lt;=AX$6),+$U153,0)</f>
        <v>0</v>
      </c>
      <c r="AY153" s="87" t="n">
        <f aca="false">IF(AND($V153&gt;AX$6,$V153&lt;=AY$6),+$U153,0)</f>
        <v>0</v>
      </c>
      <c r="AZ153" s="87" t="n">
        <f aca="false">IF(AND($V153&gt;AY$6,$V153&lt;=AZ$6),+$U153,0)</f>
        <v>0</v>
      </c>
      <c r="BA153" s="87" t="n">
        <f aca="false">IF(AND($V153&gt;AZ$6,$V153&lt;=BA$6),+$U153,0)</f>
        <v>0</v>
      </c>
      <c r="BB153" s="87" t="n">
        <f aca="false">IF(AND($V153&gt;BA$6,$V153&lt;=BB$6),+$U153,0)</f>
        <v>0</v>
      </c>
      <c r="BC153" s="87" t="n">
        <f aca="false">IF(AND($V153&gt;BB$6,$V153&lt;=BC$6),+$U153,0)</f>
        <v>0</v>
      </c>
      <c r="BD153" s="87" t="n">
        <f aca="false">IF(AND($V153&gt;BC$6,$V153&lt;=BD$6),+$U153,0)</f>
        <v>0</v>
      </c>
      <c r="BE153" s="87" t="n">
        <f aca="false">IF(AND($V153&gt;BD$6,$V153&lt;=BE$6),+$U153,0)</f>
        <v>0</v>
      </c>
      <c r="BF153" s="87" t="n">
        <f aca="false">IF(AND($V153&gt;BE$6,$V153&lt;=BF$6),+$U153,0)</f>
        <v>0</v>
      </c>
      <c r="BG153" s="87" t="n">
        <f aca="false">IF(AND($V153&gt;BF$6,$V153&lt;=BG$6),+$U153,0)</f>
        <v>0</v>
      </c>
      <c r="BH153" s="87" t="n">
        <f aca="false">IF(AND($V153&gt;BG$6,$V153&lt;=BH$6),+$U153,0)</f>
        <v>0</v>
      </c>
      <c r="BI153" s="87" t="n">
        <f aca="false">IF(AND($V153&gt;BH$6,$V153&lt;=BI$6),+$U153,0)</f>
        <v>0</v>
      </c>
      <c r="BJ153" s="87" t="n">
        <f aca="false">IF(AND($V153&gt;BI$6,$V153&lt;=BJ$6),+$U153,0)</f>
        <v>0</v>
      </c>
      <c r="BK153" s="87" t="n">
        <f aca="false">IF(AND($V153&gt;BJ$6,$V153&lt;=BK$6),+$U153,0)</f>
        <v>0</v>
      </c>
      <c r="BL153" s="87" t="n">
        <f aca="false">IF(AND($V153&gt;BK$6,$V153&lt;=BL$6),+$U153,0)</f>
        <v>0</v>
      </c>
      <c r="BM153" s="87" t="n">
        <f aca="false">IF(AND($V153&gt;BL$6,$V153&lt;=BM$6),+$U153,0)</f>
        <v>0</v>
      </c>
      <c r="BN153" s="87" t="n">
        <f aca="false">IF(AND($V153&gt;BM$6,$V153&lt;=BN$6),+$U153,0)</f>
        <v>0</v>
      </c>
      <c r="BO153" s="87" t="n">
        <f aca="false">IF(AND($V153&gt;BN$6,$V153&lt;=BO$6),+$U153,0)</f>
        <v>0</v>
      </c>
      <c r="BP153" s="87" t="n">
        <f aca="false">IF(AND($V153&gt;BO$6,$V153&lt;=BP$6),+$U153,0)</f>
        <v>0</v>
      </c>
      <c r="BQ153" s="87" t="n">
        <f aca="false">IF(AND($V153&gt;BP$6,$V153&lt;=BQ$6),+$U153,0)</f>
        <v>0</v>
      </c>
      <c r="BR153" s="87" t="n">
        <f aca="false">IF(AND($V153&gt;BQ$6,$V153&lt;=BR$6),+$U153,0)</f>
        <v>0</v>
      </c>
      <c r="BS153" s="87" t="n">
        <f aca="false">IF(AND($V153&gt;BR$6,$V153&lt;=BS$6),+$U153,0)</f>
        <v>0</v>
      </c>
      <c r="BT153" s="87" t="n">
        <f aca="false">IF(AND($V153&gt;BS$6,$V153&lt;=BT$6),+$U153,0)</f>
        <v>0</v>
      </c>
      <c r="BU153" s="87" t="n">
        <f aca="false">IF(AND($V153&gt;BT$6,$V153&lt;=BU$6),+$U153,0)</f>
        <v>0</v>
      </c>
      <c r="BV153" s="87" t="n">
        <f aca="false">IF(AND($V153&gt;BU$6,$V153&lt;=BV$6),+$U153,0)</f>
        <v>10</v>
      </c>
      <c r="BW153" s="87" t="n">
        <f aca="false">IF(AND($V153&gt;BV$6,$V153&lt;=BW$6),+$U153,0)</f>
        <v>0</v>
      </c>
      <c r="BX153" s="87" t="n">
        <f aca="false">IF(AND($V153&gt;BW$6,$V153&lt;=BX$6),+$U153,0)</f>
        <v>0</v>
      </c>
      <c r="BY153" s="87" t="n">
        <f aca="false">IF(AND($V153&gt;BX$6,$V153&lt;=BY$6),+$U153,0)</f>
        <v>0</v>
      </c>
      <c r="BZ153" s="87" t="n">
        <f aca="false">IF(AND($V153&gt;BY$6,$V153&lt;=BZ$6),+$U153,0)</f>
        <v>0</v>
      </c>
      <c r="CA153" s="87" t="n">
        <f aca="false">IF(AND($V153&gt;BZ$6,$V153&lt;=CA$6),+$U153,0)</f>
        <v>0</v>
      </c>
      <c r="CB153" s="87" t="n">
        <f aca="false">IF(AND($V153&gt;CA$6,$V153&lt;=CB$6),+$U153,0)</f>
        <v>0</v>
      </c>
      <c r="CC153" s="87" t="n">
        <f aca="false">IF(AND($V153&gt;CB$6,$V153&lt;=CC$6),+$U153,0)</f>
        <v>0</v>
      </c>
      <c r="CD153" s="87" t="n">
        <f aca="false">IF(AND($V153&gt;CC$6,$V153&lt;=CD$6),+$U153,0)</f>
        <v>0</v>
      </c>
      <c r="CE153" s="87" t="n">
        <f aca="false">IF(AND($V153&gt;CD$6,$V153&lt;=CE$6),+$U153,0)</f>
        <v>0</v>
      </c>
      <c r="CF153" s="87" t="n">
        <f aca="false">IF(AND($V153&gt;CE$6,$V153&lt;=CF$6),+$U153,0)</f>
        <v>0</v>
      </c>
      <c r="CG153" s="87" t="n">
        <f aca="false">IF(AND($V153&gt;CF$6,$V153&lt;=CG$6),+$U153,0)</f>
        <v>0</v>
      </c>
      <c r="CH153" s="87" t="n">
        <f aca="false">IF(AND($V153&gt;CG$6,$V153&lt;=CH$6),+$U153,0)</f>
        <v>0</v>
      </c>
      <c r="CI153" s="87" t="n">
        <f aca="false">IF(AND($V153&gt;CH$6,$V153&lt;=CI$6),+$U153,0)</f>
        <v>0</v>
      </c>
      <c r="CJ153" s="87" t="n">
        <f aca="false">IF(AND($V153&gt;CI$6,$V153&lt;=CJ$6),+$U153,0)</f>
        <v>0</v>
      </c>
      <c r="CK153" s="87" t="n">
        <f aca="false">IF(AND($V153&gt;CJ$6,$V153&lt;=CK$6),+$U153,0)</f>
        <v>0</v>
      </c>
      <c r="CL153" s="87" t="n">
        <f aca="false">IF(AND($V153&gt;CK$6,$V153&lt;=CL$6),+$U153,0)</f>
        <v>0</v>
      </c>
      <c r="CM153" s="87" t="n">
        <f aca="false">IF(AND($V153&gt;CL$6,$V153&lt;=CM$6),+$U153,0)</f>
        <v>0</v>
      </c>
      <c r="CN153" s="87" t="n">
        <f aca="false">IF(AND($V153&gt;CM$6,$V153&lt;=CN$6),+$U153,0)</f>
        <v>0</v>
      </c>
      <c r="CO153" s="87" t="n">
        <f aca="false">IF(AND($V153&gt;CN$6,$V153&lt;=CO$6),+$U153,0)</f>
        <v>0</v>
      </c>
      <c r="CP153" s="87" t="n">
        <f aca="false">IF(AND($V153&gt;CO$6,$V153&lt;=CP$6),+$U153,0)</f>
        <v>0</v>
      </c>
      <c r="CQ153" s="87" t="n">
        <f aca="false">IF(AND($V153&gt;CP$6,$V153&lt;=CQ$6),+$U153,0)</f>
        <v>0</v>
      </c>
      <c r="CR153" s="87" t="n">
        <f aca="false">IF(AND($V153&gt;CQ$6,$V153&lt;=CR$6),+$U153,0)</f>
        <v>0</v>
      </c>
      <c r="CS153" s="87" t="n">
        <f aca="false">IF(AND($V153&gt;CR$6,$V153&lt;=CS$6),+$U153,0)</f>
        <v>0</v>
      </c>
      <c r="CT153" s="87" t="n">
        <f aca="false">IF(AND($V153&gt;CS$6,$V153&lt;=CT$6),+$U153,0)</f>
        <v>0</v>
      </c>
      <c r="CU153" s="87" t="n">
        <f aca="false">IF(AND($V153&gt;CT$6,$V153&lt;=CU$6),+$U153,0)</f>
        <v>0</v>
      </c>
      <c r="CV153" s="87" t="n">
        <f aca="false">IF(AND($V153&gt;CU$6,$V153&lt;=CV$6),+$U153,0)</f>
        <v>0</v>
      </c>
      <c r="CW153" s="87" t="n">
        <f aca="false">IF(AND($V153&gt;CV$6,$V153&lt;=CW$6),+$U153,0)</f>
        <v>0</v>
      </c>
      <c r="CX153" s="87" t="n">
        <f aca="false">IF(AND($V153&gt;CW$6,$V153&lt;=CX$6),+$U153,0)</f>
        <v>0</v>
      </c>
      <c r="CY153" s="87" t="n">
        <f aca="false">IF(AND($V153&gt;CX$6,$V153&lt;=CY$6),+$U153,0)</f>
        <v>0</v>
      </c>
      <c r="CZ153" s="87" t="n">
        <f aca="false">IF(AND($V153&gt;CY$6,$V153&lt;=CZ$6),+$U153,0)</f>
        <v>0</v>
      </c>
      <c r="DA153" s="87" t="n">
        <f aca="false">IF(AND($V153&gt;CZ$6,$V153&lt;=DA$6),+$U153,0)</f>
        <v>0</v>
      </c>
      <c r="DB153" s="87" t="n">
        <f aca="false">IF(AND($V153&gt;DA$6,$V153&lt;=DB$6),+$U153,0)</f>
        <v>0</v>
      </c>
      <c r="DC153" s="87" t="n">
        <f aca="false">IF(AND($V153&gt;DB$6,$V153&lt;=DC$6),+$U153,0)</f>
        <v>0</v>
      </c>
      <c r="DD153" s="87" t="n">
        <f aca="false">IF(AND($V153&gt;DC$6,$V153&lt;=DD$6),+$U153,0)</f>
        <v>0</v>
      </c>
      <c r="DE153" s="87" t="n">
        <f aca="false">IF(AND($V153&gt;DD$6,$V153&lt;=DE$6),+$U153,0)</f>
        <v>0</v>
      </c>
      <c r="DF153" s="87" t="n">
        <f aca="false">IF(AND($V153&gt;DE$6,$V153&lt;=DF$6),+$U153,0)</f>
        <v>0</v>
      </c>
      <c r="DG153" s="87" t="n">
        <f aca="false">IF(AND($V153&gt;DF$6,$V153&lt;=DG$6),+$U153,0)</f>
        <v>0</v>
      </c>
      <c r="DH153" s="87" t="n">
        <f aca="false">IF(AND($V153&gt;DG$6,$V153&lt;=DH$6),+$U153,0)</f>
        <v>0</v>
      </c>
      <c r="DI153" s="87" t="n">
        <f aca="false">IF(AND($V153&gt;DH$6,$V153&lt;=DI$6),+$U153,0)</f>
        <v>0</v>
      </c>
      <c r="DJ153" s="87" t="n">
        <f aca="false">IF(AND($V153&gt;DI$6,$V153&lt;=DJ$6),+$U153,0)</f>
        <v>0</v>
      </c>
      <c r="DK153" s="87" t="n">
        <f aca="false">IF(AND($V153&gt;DJ$6,$V153&lt;=DK$6),+$U153,0)</f>
        <v>0</v>
      </c>
      <c r="DL153" s="87" t="n">
        <f aca="false">IF(AND($V153&gt;DK$6,$V153&lt;=DL$6),+$U153,0)</f>
        <v>0</v>
      </c>
      <c r="DM153" s="87" t="n">
        <f aca="false">IF(AND($V153&gt;DL$6,$V153&lt;=DM$6),+$U153,0)</f>
        <v>0</v>
      </c>
      <c r="DN153" s="87" t="n">
        <f aca="false">IF(AND($V153&gt;DM$6,$V153&lt;=DN$6),+$U153,0)</f>
        <v>0</v>
      </c>
      <c r="DO153" s="87" t="n">
        <f aca="false">IF(AND($V153&gt;DN$6,$V153&lt;=DO$6),+$U153,0)</f>
        <v>0</v>
      </c>
      <c r="DP153" s="87" t="n">
        <f aca="false">IF(AND($V153&gt;DO$6,$V153&lt;=DP$6),+$U153,0)</f>
        <v>0</v>
      </c>
      <c r="DQ153" s="87" t="n">
        <f aca="false">IF(AND($V153&gt;DP$6,$V153&lt;=DQ$6),+$U153,0)</f>
        <v>0</v>
      </c>
      <c r="DR153" s="87" t="n">
        <f aca="false">IF(AND($V153&gt;DQ$6,$V153&lt;=DR$6),+$U153,0)</f>
        <v>0</v>
      </c>
      <c r="DS153" s="87" t="n">
        <f aca="false">IF(AND($V153&gt;DR$6,$V153&lt;=DS$6),+$U153,0)</f>
        <v>0</v>
      </c>
      <c r="DT153" s="87" t="n">
        <f aca="false">IF(AND($V153&gt;DS$6,$V153&lt;=DT$6),+$U153,0)</f>
        <v>0</v>
      </c>
      <c r="DU153" s="87" t="n">
        <f aca="false">IF(AND($V153&gt;DT$6,$V153&lt;=DU$6),+$U153,0)</f>
        <v>0</v>
      </c>
      <c r="DV153" s="87" t="n">
        <f aca="false">IF(AND($V153&gt;DU$6,$V153&lt;=DV$6),+$U153,0)</f>
        <v>0</v>
      </c>
      <c r="DW153" s="87" t="n">
        <f aca="false">IF(AND($V153&gt;DV$6,$V153&lt;=DW$6),+$U153,0)</f>
        <v>0</v>
      </c>
      <c r="DX153" s="87" t="n">
        <f aca="false">IF(AND($V153&gt;DW$6,$V153&lt;=DX$6),+$U153,0)</f>
        <v>0</v>
      </c>
      <c r="DY153" s="87" t="n">
        <f aca="false">IF(AND($V153&gt;DX$6,$V153&lt;=DY$6),+$U153,0)</f>
        <v>0</v>
      </c>
      <c r="DZ153" s="87" t="n">
        <f aca="false">IF(AND($V153&gt;DY$6,$V153&lt;=DZ$6),+$U153,0)</f>
        <v>0</v>
      </c>
      <c r="EA153" s="87" t="n">
        <f aca="false">IF(AND($V153&gt;DZ$6,$V153&lt;=EA$6),+$U153,0)</f>
        <v>0</v>
      </c>
      <c r="EB153" s="87" t="n">
        <f aca="false">IF(AND($V153&gt;EA$6,$V153&lt;=EB$6),+$U153,0)</f>
        <v>0</v>
      </c>
      <c r="EC153" s="87" t="n">
        <f aca="false">IF(AND($V153&gt;EB$6,$V153&lt;=EC$6),+$U153,0)</f>
        <v>0</v>
      </c>
      <c r="ED153" s="87" t="n">
        <f aca="false">IF(AND($V153&gt;EC$6,$V153&lt;=ED$6),+$U153,0)</f>
        <v>0</v>
      </c>
      <c r="EE153" s="87" t="n">
        <f aca="false">IF(AND($V153&gt;ED$6,$V153&lt;=EE$6),+$U153,0)</f>
        <v>0</v>
      </c>
      <c r="EF153" s="87" t="n">
        <f aca="false">IF(AND($V153&gt;EE$6,$V153&lt;=EF$6),+$U153,0)</f>
        <v>0</v>
      </c>
      <c r="EG153" s="87" t="n">
        <f aca="false">IF(AND($V153&gt;EF$6,$V153&lt;=EG$6),+$U153,0)</f>
        <v>0</v>
      </c>
      <c r="EH153" s="87" t="n">
        <f aca="false">IF(AND($V153&gt;EG$6,$V153&lt;=EH$6),+$U153,0)</f>
        <v>0</v>
      </c>
      <c r="EI153" s="87" t="n">
        <f aca="false">IF(AND($V153&gt;EH$6,$V153&lt;=EI$6),+$U153,0)</f>
        <v>0</v>
      </c>
      <c r="EJ153" s="87" t="n">
        <f aca="false">IF(AND($V153&gt;EI$6,$V153&lt;=EJ$6),+$U153,0)</f>
        <v>0</v>
      </c>
      <c r="EK153" s="87" t="n">
        <f aca="false">IF(AND($V153&gt;EJ$6,$V153&lt;=EK$6),+$U153,0)</f>
        <v>0</v>
      </c>
      <c r="EL153" s="87" t="n">
        <f aca="false">IF(AND($V153&gt;EK$6,$V153&lt;=EL$6),+$U153,0)</f>
        <v>0</v>
      </c>
      <c r="EM153" s="87" t="n">
        <f aca="false">IF(AND($V153&gt;EL$6,$V153&lt;=EN$6),+$U153,0)</f>
        <v>0</v>
      </c>
      <c r="EO153" s="65" t="n">
        <f aca="false">SUM($AI153:$EN153)</f>
        <v>10</v>
      </c>
      <c r="EP153" s="65" t="n">
        <f aca="false">+EO153-U153</f>
        <v>0</v>
      </c>
    </row>
    <row r="154" customFormat="false" ht="12.75" hidden="false" customHeight="false" outlineLevel="0" collapsed="false">
      <c r="A154" s="205" t="n">
        <v>5</v>
      </c>
      <c r="B154" s="97" t="s">
        <v>260</v>
      </c>
      <c r="C154" s="97" t="s">
        <v>256</v>
      </c>
      <c r="D154" s="186" t="s">
        <v>295</v>
      </c>
      <c r="E154" s="37" t="s">
        <v>548</v>
      </c>
      <c r="F154" s="99" t="n">
        <v>37134</v>
      </c>
      <c r="G154" s="37"/>
      <c r="H154" s="37"/>
      <c r="I154" s="100" t="s">
        <v>145</v>
      </c>
      <c r="J154" s="37" t="s">
        <v>608</v>
      </c>
      <c r="M154" s="39" t="s">
        <v>495</v>
      </c>
      <c r="O154" s="35"/>
      <c r="P154" s="127"/>
      <c r="Q154" s="127"/>
      <c r="R154" s="127"/>
      <c r="S154" s="206" t="n">
        <v>29.5</v>
      </c>
      <c r="T154" s="127" t="s">
        <v>288</v>
      </c>
      <c r="U154" s="55" t="n">
        <f aca="false">IF($T154="USD",+$S154,VLOOKUP($T154,$T$1:$U$5,2)*$S154)</f>
        <v>29.5</v>
      </c>
      <c r="V154" s="108" t="n">
        <v>39066</v>
      </c>
      <c r="Z154" s="207" t="n">
        <v>35065</v>
      </c>
      <c r="AA154" s="224" t="e">
        <f aca="false">SUM(#REF!)</f>
        <v>#REF!</v>
      </c>
      <c r="AB154" s="174"/>
      <c r="AC154" s="209"/>
      <c r="AD154" s="211" t="e">
        <f aca="false">+AC154+AB154*#REF!+AA154*#REF!</f>
        <v>#REF!</v>
      </c>
      <c r="AE154" s="211"/>
      <c r="AI154" s="87" t="n">
        <f aca="false">IF($V154&gt;AH$6,IF($V154&lt;=AI$6,$U154,0),0)</f>
        <v>0</v>
      </c>
      <c r="AJ154" s="87" t="n">
        <f aca="false">IF(AND($V154&gt;AI$6,$V154&lt;=AJ$6),+$U154,0)</f>
        <v>0</v>
      </c>
      <c r="AK154" s="87" t="n">
        <f aca="false">IF(AND($V154&gt;AJ$6,$V154&lt;=AK$6),+$U154,0)</f>
        <v>0</v>
      </c>
      <c r="AL154" s="87" t="n">
        <f aca="false">IF(AND($V154&gt;AK$6,$V154&lt;=AL$6),+$U154,0)</f>
        <v>0</v>
      </c>
      <c r="AM154" s="87" t="n">
        <f aca="false">IF(AND($V154&gt;AL$6,$V154&lt;=AM$6),+$U154,0)</f>
        <v>0</v>
      </c>
      <c r="AN154" s="87" t="n">
        <f aca="false">IF(AND($V154&gt;AM$6,$V154&lt;=AN$6),+$U154,0)</f>
        <v>0</v>
      </c>
      <c r="AO154" s="87" t="n">
        <f aca="false">IF(AND($V154&gt;AN$6,$V154&lt;=AO$6),+$U154,0)</f>
        <v>0</v>
      </c>
      <c r="AP154" s="87" t="n">
        <f aca="false">IF(AND($V154&gt;AO$6,$V154&lt;=AP$6),+$U154,0)</f>
        <v>0</v>
      </c>
      <c r="AQ154" s="87" t="n">
        <f aca="false">IF(AND($V154&gt;AP$6,$V154&lt;=AQ$6),+$U154,0)</f>
        <v>0</v>
      </c>
      <c r="AR154" s="87" t="n">
        <f aca="false">IF(AND($V154&gt;AQ$6,$V154&lt;=AR$6),+$U154,0)</f>
        <v>0</v>
      </c>
      <c r="AS154" s="87" t="n">
        <f aca="false">IF(AND($V154&gt;AR$6,$V154&lt;=AS$6),+$U154,0)</f>
        <v>0</v>
      </c>
      <c r="AT154" s="87" t="n">
        <f aca="false">IF(AND($V154&gt;AS$6,$V154&lt;=AT$6),+$U154,0)</f>
        <v>0</v>
      </c>
      <c r="AU154" s="87" t="n">
        <f aca="false">IF(AND($V154&gt;AT$6,$V154&lt;=AU$6),+$U154,0)</f>
        <v>0</v>
      </c>
      <c r="AV154" s="87" t="n">
        <f aca="false">IF(AND($V154&gt;AU$6,$V154&lt;=AV$6),+$U154,0)</f>
        <v>0</v>
      </c>
      <c r="AW154" s="87" t="n">
        <f aca="false">IF(AND($V154&gt;AV$6,$V154&lt;=AW$6),+$U154,0)</f>
        <v>0</v>
      </c>
      <c r="AX154" s="87" t="n">
        <f aca="false">IF(AND($V154&gt;AW$6,$V154&lt;=AX$6),+$U154,0)</f>
        <v>0</v>
      </c>
      <c r="AY154" s="87" t="n">
        <f aca="false">IF(AND($V154&gt;AX$6,$V154&lt;=AY$6),+$U154,0)</f>
        <v>0</v>
      </c>
      <c r="AZ154" s="87" t="n">
        <f aca="false">IF(AND($V154&gt;AY$6,$V154&lt;=AZ$6),+$U154,0)</f>
        <v>0</v>
      </c>
      <c r="BA154" s="87" t="n">
        <f aca="false">IF(AND($V154&gt;AZ$6,$V154&lt;=BA$6),+$U154,0)</f>
        <v>0</v>
      </c>
      <c r="BB154" s="87" t="n">
        <f aca="false">IF(AND($V154&gt;BA$6,$V154&lt;=BB$6),+$U154,0)</f>
        <v>0</v>
      </c>
      <c r="BC154" s="87" t="n">
        <f aca="false">IF(AND($V154&gt;BB$6,$V154&lt;=BC$6),+$U154,0)</f>
        <v>29.5</v>
      </c>
      <c r="BD154" s="87" t="n">
        <f aca="false">IF(AND($V154&gt;BC$6,$V154&lt;=BD$6),+$U154,0)</f>
        <v>0</v>
      </c>
      <c r="BE154" s="87" t="n">
        <f aca="false">IF(AND($V154&gt;BD$6,$V154&lt;=BE$6),+$U154,0)</f>
        <v>0</v>
      </c>
      <c r="BF154" s="87" t="n">
        <f aca="false">IF(AND($V154&gt;BE$6,$V154&lt;=BF$6),+$U154,0)</f>
        <v>0</v>
      </c>
      <c r="BG154" s="87" t="n">
        <f aca="false">IF(AND($V154&gt;BF$6,$V154&lt;=BG$6),+$U154,0)</f>
        <v>0</v>
      </c>
      <c r="BH154" s="87" t="n">
        <f aca="false">IF(AND($V154&gt;BG$6,$V154&lt;=BH$6),+$U154,0)</f>
        <v>0</v>
      </c>
      <c r="BI154" s="87" t="n">
        <f aca="false">IF(AND($V154&gt;BH$6,$V154&lt;=BI$6),+$U154,0)</f>
        <v>0</v>
      </c>
      <c r="BJ154" s="87" t="n">
        <f aca="false">IF(AND($V154&gt;BI$6,$V154&lt;=BJ$6),+$U154,0)</f>
        <v>0</v>
      </c>
      <c r="BK154" s="87" t="n">
        <f aca="false">IF(AND($V154&gt;BJ$6,$V154&lt;=BK$6),+$U154,0)</f>
        <v>0</v>
      </c>
      <c r="BL154" s="87" t="n">
        <f aca="false">IF(AND($V154&gt;BK$6,$V154&lt;=BL$6),+$U154,0)</f>
        <v>0</v>
      </c>
      <c r="BM154" s="87" t="n">
        <f aca="false">IF(AND($V154&gt;BL$6,$V154&lt;=BM$6),+$U154,0)</f>
        <v>0</v>
      </c>
      <c r="BN154" s="87" t="n">
        <f aca="false">IF(AND($V154&gt;BM$6,$V154&lt;=BN$6),+$U154,0)</f>
        <v>0</v>
      </c>
      <c r="BO154" s="87" t="n">
        <f aca="false">IF(AND($V154&gt;BN$6,$V154&lt;=BO$6),+$U154,0)</f>
        <v>0</v>
      </c>
      <c r="BP154" s="87" t="n">
        <f aca="false">IF(AND($V154&gt;BO$6,$V154&lt;=BP$6),+$U154,0)</f>
        <v>0</v>
      </c>
      <c r="BQ154" s="87" t="n">
        <f aca="false">IF(AND($V154&gt;BP$6,$V154&lt;=BQ$6),+$U154,0)</f>
        <v>0</v>
      </c>
      <c r="BR154" s="87" t="n">
        <f aca="false">IF(AND($V154&gt;BQ$6,$V154&lt;=BR$6),+$U154,0)</f>
        <v>0</v>
      </c>
      <c r="BS154" s="87" t="n">
        <f aca="false">IF(AND($V154&gt;BR$6,$V154&lt;=BS$6),+$U154,0)</f>
        <v>0</v>
      </c>
      <c r="BT154" s="87" t="n">
        <f aca="false">IF(AND($V154&gt;BS$6,$V154&lt;=BT$6),+$U154,0)</f>
        <v>0</v>
      </c>
      <c r="BU154" s="87" t="n">
        <f aca="false">IF(AND($V154&gt;BT$6,$V154&lt;=BU$6),+$U154,0)</f>
        <v>0</v>
      </c>
      <c r="BV154" s="87" t="n">
        <f aca="false">IF(AND($V154&gt;BU$6,$V154&lt;=BV$6),+$U154,0)</f>
        <v>0</v>
      </c>
      <c r="BW154" s="87" t="n">
        <f aca="false">IF(AND($V154&gt;BV$6,$V154&lt;=BW$6),+$U154,0)</f>
        <v>0</v>
      </c>
      <c r="BX154" s="87" t="n">
        <f aca="false">IF(AND($V154&gt;BW$6,$V154&lt;=BX$6),+$U154,0)</f>
        <v>0</v>
      </c>
      <c r="BY154" s="87" t="n">
        <f aca="false">IF(AND($V154&gt;BX$6,$V154&lt;=BY$6),+$U154,0)</f>
        <v>0</v>
      </c>
      <c r="BZ154" s="87" t="n">
        <f aca="false">IF(AND($V154&gt;BY$6,$V154&lt;=BZ$6),+$U154,0)</f>
        <v>0</v>
      </c>
      <c r="CA154" s="87" t="n">
        <f aca="false">IF(AND($V154&gt;BZ$6,$V154&lt;=CA$6),+$U154,0)</f>
        <v>0</v>
      </c>
      <c r="CB154" s="87" t="n">
        <f aca="false">IF(AND($V154&gt;CA$6,$V154&lt;=CB$6),+$U154,0)</f>
        <v>0</v>
      </c>
      <c r="CC154" s="87" t="n">
        <f aca="false">IF(AND($V154&gt;CB$6,$V154&lt;=CC$6),+$U154,0)</f>
        <v>0</v>
      </c>
      <c r="CD154" s="87" t="n">
        <f aca="false">IF(AND($V154&gt;CC$6,$V154&lt;=CD$6),+$U154,0)</f>
        <v>0</v>
      </c>
      <c r="CE154" s="87" t="n">
        <f aca="false">IF(AND($V154&gt;CD$6,$V154&lt;=CE$6),+$U154,0)</f>
        <v>0</v>
      </c>
      <c r="CF154" s="87" t="n">
        <f aca="false">IF(AND($V154&gt;CE$6,$V154&lt;=CF$6),+$U154,0)</f>
        <v>0</v>
      </c>
      <c r="CG154" s="87" t="n">
        <f aca="false">IF(AND($V154&gt;CF$6,$V154&lt;=CG$6),+$U154,0)</f>
        <v>0</v>
      </c>
      <c r="CH154" s="87" t="n">
        <f aca="false">IF(AND($V154&gt;CG$6,$V154&lt;=CH$6),+$U154,0)</f>
        <v>0</v>
      </c>
      <c r="CI154" s="87" t="n">
        <f aca="false">IF(AND($V154&gt;CH$6,$V154&lt;=CI$6),+$U154,0)</f>
        <v>0</v>
      </c>
      <c r="CJ154" s="87" t="n">
        <f aca="false">IF(AND($V154&gt;CI$6,$V154&lt;=CJ$6),+$U154,0)</f>
        <v>0</v>
      </c>
      <c r="CK154" s="87" t="n">
        <f aca="false">IF(AND($V154&gt;CJ$6,$V154&lt;=CK$6),+$U154,0)</f>
        <v>0</v>
      </c>
      <c r="CL154" s="87" t="n">
        <f aca="false">IF(AND($V154&gt;CK$6,$V154&lt;=CL$6),+$U154,0)</f>
        <v>0</v>
      </c>
      <c r="CM154" s="87" t="n">
        <f aca="false">IF(AND($V154&gt;CL$6,$V154&lt;=CM$6),+$U154,0)</f>
        <v>0</v>
      </c>
      <c r="CN154" s="87" t="n">
        <f aca="false">IF(AND($V154&gt;CM$6,$V154&lt;=CN$6),+$U154,0)</f>
        <v>0</v>
      </c>
      <c r="CO154" s="87" t="n">
        <f aca="false">IF(AND($V154&gt;CN$6,$V154&lt;=CO$6),+$U154,0)</f>
        <v>0</v>
      </c>
      <c r="CP154" s="87" t="n">
        <f aca="false">IF(AND($V154&gt;CO$6,$V154&lt;=CP$6),+$U154,0)</f>
        <v>0</v>
      </c>
      <c r="CQ154" s="87" t="n">
        <f aca="false">IF(AND($V154&gt;CP$6,$V154&lt;=CQ$6),+$U154,0)</f>
        <v>0</v>
      </c>
      <c r="CR154" s="87" t="n">
        <f aca="false">IF(AND($V154&gt;CQ$6,$V154&lt;=CR$6),+$U154,0)</f>
        <v>0</v>
      </c>
      <c r="CS154" s="87" t="n">
        <f aca="false">IF(AND($V154&gt;CR$6,$V154&lt;=CS$6),+$U154,0)</f>
        <v>0</v>
      </c>
      <c r="CT154" s="87" t="n">
        <f aca="false">IF(AND($V154&gt;CS$6,$V154&lt;=CT$6),+$U154,0)</f>
        <v>0</v>
      </c>
      <c r="CU154" s="87" t="n">
        <f aca="false">IF(AND($V154&gt;CT$6,$V154&lt;=CU$6),+$U154,0)</f>
        <v>0</v>
      </c>
      <c r="CV154" s="87" t="n">
        <f aca="false">IF(AND($V154&gt;CU$6,$V154&lt;=CV$6),+$U154,0)</f>
        <v>0</v>
      </c>
      <c r="CW154" s="87" t="n">
        <f aca="false">IF(AND($V154&gt;CV$6,$V154&lt;=CW$6),+$U154,0)</f>
        <v>0</v>
      </c>
      <c r="CX154" s="87" t="n">
        <f aca="false">IF(AND($V154&gt;CW$6,$V154&lt;=CX$6),+$U154,0)</f>
        <v>0</v>
      </c>
      <c r="CY154" s="87" t="n">
        <f aca="false">IF(AND($V154&gt;CX$6,$V154&lt;=CY$6),+$U154,0)</f>
        <v>0</v>
      </c>
      <c r="CZ154" s="87" t="n">
        <f aca="false">IF(AND($V154&gt;CY$6,$V154&lt;=CZ$6),+$U154,0)</f>
        <v>0</v>
      </c>
      <c r="DA154" s="87" t="n">
        <f aca="false">IF(AND($V154&gt;CZ$6,$V154&lt;=DA$6),+$U154,0)</f>
        <v>0</v>
      </c>
      <c r="DB154" s="87" t="n">
        <f aca="false">IF(AND($V154&gt;DA$6,$V154&lt;=DB$6),+$U154,0)</f>
        <v>0</v>
      </c>
      <c r="DC154" s="87" t="n">
        <f aca="false">IF(AND($V154&gt;DB$6,$V154&lt;=DC$6),+$U154,0)</f>
        <v>0</v>
      </c>
      <c r="DD154" s="87" t="n">
        <f aca="false">IF(AND($V154&gt;DC$6,$V154&lt;=DD$6),+$U154,0)</f>
        <v>0</v>
      </c>
      <c r="DE154" s="87" t="n">
        <f aca="false">IF(AND($V154&gt;DD$6,$V154&lt;=DE$6),+$U154,0)</f>
        <v>0</v>
      </c>
      <c r="DF154" s="87" t="n">
        <f aca="false">IF(AND($V154&gt;DE$6,$V154&lt;=DF$6),+$U154,0)</f>
        <v>0</v>
      </c>
      <c r="DG154" s="87" t="n">
        <f aca="false">IF(AND($V154&gt;DF$6,$V154&lt;=DG$6),+$U154,0)</f>
        <v>0</v>
      </c>
      <c r="DH154" s="87" t="n">
        <f aca="false">IF(AND($V154&gt;DG$6,$V154&lt;=DH$6),+$U154,0)</f>
        <v>0</v>
      </c>
      <c r="DI154" s="87" t="n">
        <f aca="false">IF(AND($V154&gt;DH$6,$V154&lt;=DI$6),+$U154,0)</f>
        <v>0</v>
      </c>
      <c r="DJ154" s="87" t="n">
        <f aca="false">IF(AND($V154&gt;DI$6,$V154&lt;=DJ$6),+$U154,0)</f>
        <v>0</v>
      </c>
      <c r="DK154" s="87" t="n">
        <f aca="false">IF(AND($V154&gt;DJ$6,$V154&lt;=DK$6),+$U154,0)</f>
        <v>0</v>
      </c>
      <c r="DL154" s="87" t="n">
        <f aca="false">IF(AND($V154&gt;DK$6,$V154&lt;=DL$6),+$U154,0)</f>
        <v>0</v>
      </c>
      <c r="DM154" s="87" t="n">
        <f aca="false">IF(AND($V154&gt;DL$6,$V154&lt;=DM$6),+$U154,0)</f>
        <v>0</v>
      </c>
      <c r="DN154" s="87" t="n">
        <f aca="false">IF(AND($V154&gt;DM$6,$V154&lt;=DN$6),+$U154,0)</f>
        <v>0</v>
      </c>
      <c r="DO154" s="87" t="n">
        <f aca="false">IF(AND($V154&gt;DN$6,$V154&lt;=DO$6),+$U154,0)</f>
        <v>0</v>
      </c>
      <c r="DP154" s="87" t="n">
        <f aca="false">IF(AND($V154&gt;DO$6,$V154&lt;=DP$6),+$U154,0)</f>
        <v>0</v>
      </c>
      <c r="DQ154" s="87" t="n">
        <f aca="false">IF(AND($V154&gt;DP$6,$V154&lt;=DQ$6),+$U154,0)</f>
        <v>0</v>
      </c>
      <c r="DR154" s="87" t="n">
        <f aca="false">IF(AND($V154&gt;DQ$6,$V154&lt;=DR$6),+$U154,0)</f>
        <v>0</v>
      </c>
      <c r="DS154" s="87" t="n">
        <f aca="false">IF(AND($V154&gt;DR$6,$V154&lt;=DS$6),+$U154,0)</f>
        <v>0</v>
      </c>
      <c r="DT154" s="87" t="n">
        <f aca="false">IF(AND($V154&gt;DS$6,$V154&lt;=DT$6),+$U154,0)</f>
        <v>0</v>
      </c>
      <c r="DU154" s="87" t="n">
        <f aca="false">IF(AND($V154&gt;DT$6,$V154&lt;=DU$6),+$U154,0)</f>
        <v>0</v>
      </c>
      <c r="DV154" s="87" t="n">
        <f aca="false">IF(AND($V154&gt;DU$6,$V154&lt;=DV$6),+$U154,0)</f>
        <v>0</v>
      </c>
      <c r="DW154" s="87" t="n">
        <f aca="false">IF(AND($V154&gt;DV$6,$V154&lt;=DW$6),+$U154,0)</f>
        <v>0</v>
      </c>
      <c r="DX154" s="87" t="n">
        <f aca="false">IF(AND($V154&gt;DW$6,$V154&lt;=DX$6),+$U154,0)</f>
        <v>0</v>
      </c>
      <c r="DY154" s="87" t="n">
        <f aca="false">IF(AND($V154&gt;DX$6,$V154&lt;=DY$6),+$U154,0)</f>
        <v>0</v>
      </c>
      <c r="DZ154" s="87" t="n">
        <f aca="false">IF(AND($V154&gt;DY$6,$V154&lt;=DZ$6),+$U154,0)</f>
        <v>0</v>
      </c>
      <c r="EA154" s="87" t="n">
        <f aca="false">IF(AND($V154&gt;DZ$6,$V154&lt;=EA$6),+$U154,0)</f>
        <v>0</v>
      </c>
      <c r="EB154" s="87" t="n">
        <f aca="false">IF(AND($V154&gt;EA$6,$V154&lt;=EB$6),+$U154,0)</f>
        <v>0</v>
      </c>
      <c r="EC154" s="87" t="n">
        <f aca="false">IF(AND($V154&gt;EB$6,$V154&lt;=EC$6),+$U154,0)</f>
        <v>0</v>
      </c>
      <c r="ED154" s="87" t="n">
        <f aca="false">IF(AND($V154&gt;EC$6,$V154&lt;=ED$6),+$U154,0)</f>
        <v>0</v>
      </c>
      <c r="EE154" s="87" t="n">
        <f aca="false">IF(AND($V154&gt;ED$6,$V154&lt;=EE$6),+$U154,0)</f>
        <v>0</v>
      </c>
      <c r="EF154" s="87" t="n">
        <f aca="false">IF(AND($V154&gt;EE$6,$V154&lt;=EF$6),+$U154,0)</f>
        <v>0</v>
      </c>
      <c r="EG154" s="87" t="n">
        <f aca="false">IF(AND($V154&gt;EF$6,$V154&lt;=EG$6),+$U154,0)</f>
        <v>0</v>
      </c>
      <c r="EH154" s="87" t="n">
        <f aca="false">IF(AND($V154&gt;EG$6,$V154&lt;=EH$6),+$U154,0)</f>
        <v>0</v>
      </c>
      <c r="EI154" s="87" t="n">
        <f aca="false">IF(AND($V154&gt;EH$6,$V154&lt;=EI$6),+$U154,0)</f>
        <v>0</v>
      </c>
      <c r="EJ154" s="87" t="n">
        <f aca="false">IF(AND($V154&gt;EI$6,$V154&lt;=EJ$6),+$U154,0)</f>
        <v>0</v>
      </c>
      <c r="EK154" s="87" t="n">
        <f aca="false">IF(AND($V154&gt;EJ$6,$V154&lt;=EK$6),+$U154,0)</f>
        <v>0</v>
      </c>
      <c r="EL154" s="87" t="n">
        <f aca="false">IF(AND($V154&gt;EK$6,$V154&lt;=EL$6),+$U154,0)</f>
        <v>0</v>
      </c>
      <c r="EM154" s="87" t="n">
        <f aca="false">IF(AND($V154&gt;EL$6,$V154&lt;=EN$6),+$U154,0)</f>
        <v>0</v>
      </c>
      <c r="EO154" s="65" t="n">
        <f aca="false">SUM($AI154:$EN154)</f>
        <v>29.5</v>
      </c>
      <c r="EP154" s="65" t="n">
        <f aca="false">+EO154-U154</f>
        <v>0</v>
      </c>
    </row>
    <row r="155" customFormat="false" ht="12.75" hidden="false" customHeight="false" outlineLevel="0" collapsed="false">
      <c r="A155" s="205" t="n">
        <v>5</v>
      </c>
      <c r="B155" s="97" t="s">
        <v>260</v>
      </c>
      <c r="C155" s="97" t="s">
        <v>256</v>
      </c>
      <c r="D155" s="186" t="s">
        <v>295</v>
      </c>
      <c r="E155" s="37" t="s">
        <v>548</v>
      </c>
      <c r="F155" s="99" t="n">
        <v>37134</v>
      </c>
      <c r="G155" s="37"/>
      <c r="H155" s="37"/>
      <c r="I155" s="100" t="s">
        <v>145</v>
      </c>
      <c r="J155" s="37" t="s">
        <v>608</v>
      </c>
      <c r="M155" s="39" t="s">
        <v>495</v>
      </c>
      <c r="O155" s="35"/>
      <c r="P155" s="127"/>
      <c r="Q155" s="127"/>
      <c r="R155" s="127"/>
      <c r="S155" s="206" t="n">
        <v>17.091042</v>
      </c>
      <c r="T155" s="127" t="s">
        <v>288</v>
      </c>
      <c r="U155" s="55" t="n">
        <f aca="false">IF($T155="USD",+$S155,VLOOKUP($T155,$T$1:$U$5,2)*$S155)</f>
        <v>17.091042</v>
      </c>
      <c r="V155" s="108" t="n">
        <v>39082</v>
      </c>
      <c r="Z155" s="207" t="n">
        <v>35065</v>
      </c>
      <c r="AA155" s="224" t="e">
        <f aca="false">SUM(#REF!)</f>
        <v>#REF!</v>
      </c>
      <c r="AB155" s="174"/>
      <c r="AC155" s="209"/>
      <c r="AD155" s="211" t="e">
        <f aca="false">+AC155+AB155*#REF!+AA155*#REF!</f>
        <v>#REF!</v>
      </c>
      <c r="AE155" s="211"/>
      <c r="AI155" s="87" t="n">
        <f aca="false">IF($V155&gt;AH$6,IF($V155&lt;=AI$6,$U155,0),0)</f>
        <v>0</v>
      </c>
      <c r="AJ155" s="87" t="n">
        <f aca="false">IF(AND($V155&gt;AI$6,$V155&lt;=AJ$6),+$U155,0)</f>
        <v>0</v>
      </c>
      <c r="AK155" s="87" t="n">
        <f aca="false">IF(AND($V155&gt;AJ$6,$V155&lt;=AK$6),+$U155,0)</f>
        <v>0</v>
      </c>
      <c r="AL155" s="87" t="n">
        <f aca="false">IF(AND($V155&gt;AK$6,$V155&lt;=AL$6),+$U155,0)</f>
        <v>0</v>
      </c>
      <c r="AM155" s="87" t="n">
        <f aca="false">IF(AND($V155&gt;AL$6,$V155&lt;=AM$6),+$U155,0)</f>
        <v>0</v>
      </c>
      <c r="AN155" s="87" t="n">
        <f aca="false">IF(AND($V155&gt;AM$6,$V155&lt;=AN$6),+$U155,0)</f>
        <v>0</v>
      </c>
      <c r="AO155" s="87" t="n">
        <f aca="false">IF(AND($V155&gt;AN$6,$V155&lt;=AO$6),+$U155,0)</f>
        <v>0</v>
      </c>
      <c r="AP155" s="87" t="n">
        <f aca="false">IF(AND($V155&gt;AO$6,$V155&lt;=AP$6),+$U155,0)</f>
        <v>0</v>
      </c>
      <c r="AQ155" s="87" t="n">
        <f aca="false">IF(AND($V155&gt;AP$6,$V155&lt;=AQ$6),+$U155,0)</f>
        <v>0</v>
      </c>
      <c r="AR155" s="87" t="n">
        <f aca="false">IF(AND($V155&gt;AQ$6,$V155&lt;=AR$6),+$U155,0)</f>
        <v>0</v>
      </c>
      <c r="AS155" s="87" t="n">
        <f aca="false">IF(AND($V155&gt;AR$6,$V155&lt;=AS$6),+$U155,0)</f>
        <v>0</v>
      </c>
      <c r="AT155" s="87" t="n">
        <f aca="false">IF(AND($V155&gt;AS$6,$V155&lt;=AT$6),+$U155,0)</f>
        <v>0</v>
      </c>
      <c r="AU155" s="87" t="n">
        <f aca="false">IF(AND($V155&gt;AT$6,$V155&lt;=AU$6),+$U155,0)</f>
        <v>0</v>
      </c>
      <c r="AV155" s="87" t="n">
        <f aca="false">IF(AND($V155&gt;AU$6,$V155&lt;=AV$6),+$U155,0)</f>
        <v>0</v>
      </c>
      <c r="AW155" s="87" t="n">
        <f aca="false">IF(AND($V155&gt;AV$6,$V155&lt;=AW$6),+$U155,0)</f>
        <v>0</v>
      </c>
      <c r="AX155" s="87" t="n">
        <f aca="false">IF(AND($V155&gt;AW$6,$V155&lt;=AX$6),+$U155,0)</f>
        <v>0</v>
      </c>
      <c r="AY155" s="87" t="n">
        <f aca="false">IF(AND($V155&gt;AX$6,$V155&lt;=AY$6),+$U155,0)</f>
        <v>0</v>
      </c>
      <c r="AZ155" s="87" t="n">
        <f aca="false">IF(AND($V155&gt;AY$6,$V155&lt;=AZ$6),+$U155,0)</f>
        <v>0</v>
      </c>
      <c r="BA155" s="87" t="n">
        <f aca="false">IF(AND($V155&gt;AZ$6,$V155&lt;=BA$6),+$U155,0)</f>
        <v>0</v>
      </c>
      <c r="BB155" s="87" t="n">
        <f aca="false">IF(AND($V155&gt;BA$6,$V155&lt;=BB$6),+$U155,0)</f>
        <v>0</v>
      </c>
      <c r="BC155" s="87" t="n">
        <f aca="false">IF(AND($V155&gt;BB$6,$V155&lt;=BC$6),+$U155,0)</f>
        <v>17.091042</v>
      </c>
      <c r="BD155" s="87" t="n">
        <f aca="false">IF(AND($V155&gt;BC$6,$V155&lt;=BD$6),+$U155,0)</f>
        <v>0</v>
      </c>
      <c r="BE155" s="87" t="n">
        <f aca="false">IF(AND($V155&gt;BD$6,$V155&lt;=BE$6),+$U155,0)</f>
        <v>0</v>
      </c>
      <c r="BF155" s="87" t="n">
        <f aca="false">IF(AND($V155&gt;BE$6,$V155&lt;=BF$6),+$U155,0)</f>
        <v>0</v>
      </c>
      <c r="BG155" s="87" t="n">
        <f aca="false">IF(AND($V155&gt;BF$6,$V155&lt;=BG$6),+$U155,0)</f>
        <v>0</v>
      </c>
      <c r="BH155" s="87" t="n">
        <f aca="false">IF(AND($V155&gt;BG$6,$V155&lt;=BH$6),+$U155,0)</f>
        <v>0</v>
      </c>
      <c r="BI155" s="87" t="n">
        <f aca="false">IF(AND($V155&gt;BH$6,$V155&lt;=BI$6),+$U155,0)</f>
        <v>0</v>
      </c>
      <c r="BJ155" s="87" t="n">
        <f aca="false">IF(AND($V155&gt;BI$6,$V155&lt;=BJ$6),+$U155,0)</f>
        <v>0</v>
      </c>
      <c r="BK155" s="87" t="n">
        <f aca="false">IF(AND($V155&gt;BJ$6,$V155&lt;=BK$6),+$U155,0)</f>
        <v>0</v>
      </c>
      <c r="BL155" s="87" t="n">
        <f aca="false">IF(AND($V155&gt;BK$6,$V155&lt;=BL$6),+$U155,0)</f>
        <v>0</v>
      </c>
      <c r="BM155" s="87" t="n">
        <f aca="false">IF(AND($V155&gt;BL$6,$V155&lt;=BM$6),+$U155,0)</f>
        <v>0</v>
      </c>
      <c r="BN155" s="87" t="n">
        <f aca="false">IF(AND($V155&gt;BM$6,$V155&lt;=BN$6),+$U155,0)</f>
        <v>0</v>
      </c>
      <c r="BO155" s="87" t="n">
        <f aca="false">IF(AND($V155&gt;BN$6,$V155&lt;=BO$6),+$U155,0)</f>
        <v>0</v>
      </c>
      <c r="BP155" s="87" t="n">
        <f aca="false">IF(AND($V155&gt;BO$6,$V155&lt;=BP$6),+$U155,0)</f>
        <v>0</v>
      </c>
      <c r="BQ155" s="87" t="n">
        <f aca="false">IF(AND($V155&gt;BP$6,$V155&lt;=BQ$6),+$U155,0)</f>
        <v>0</v>
      </c>
      <c r="BR155" s="87" t="n">
        <f aca="false">IF(AND($V155&gt;BQ$6,$V155&lt;=BR$6),+$U155,0)</f>
        <v>0</v>
      </c>
      <c r="BS155" s="87" t="n">
        <f aca="false">IF(AND($V155&gt;BR$6,$V155&lt;=BS$6),+$U155,0)</f>
        <v>0</v>
      </c>
      <c r="BT155" s="87" t="n">
        <f aca="false">IF(AND($V155&gt;BS$6,$V155&lt;=BT$6),+$U155,0)</f>
        <v>0</v>
      </c>
      <c r="BU155" s="87" t="n">
        <f aca="false">IF(AND($V155&gt;BT$6,$V155&lt;=BU$6),+$U155,0)</f>
        <v>0</v>
      </c>
      <c r="BV155" s="87" t="n">
        <f aca="false">IF(AND($V155&gt;BU$6,$V155&lt;=BV$6),+$U155,0)</f>
        <v>0</v>
      </c>
      <c r="BW155" s="87" t="n">
        <f aca="false">IF(AND($V155&gt;BV$6,$V155&lt;=BW$6),+$U155,0)</f>
        <v>0</v>
      </c>
      <c r="BX155" s="87" t="n">
        <f aca="false">IF(AND($V155&gt;BW$6,$V155&lt;=BX$6),+$U155,0)</f>
        <v>0</v>
      </c>
      <c r="BY155" s="87" t="n">
        <f aca="false">IF(AND($V155&gt;BX$6,$V155&lt;=BY$6),+$U155,0)</f>
        <v>0</v>
      </c>
      <c r="BZ155" s="87" t="n">
        <f aca="false">IF(AND($V155&gt;BY$6,$V155&lt;=BZ$6),+$U155,0)</f>
        <v>0</v>
      </c>
      <c r="CA155" s="87" t="n">
        <f aca="false">IF(AND($V155&gt;BZ$6,$V155&lt;=CA$6),+$U155,0)</f>
        <v>0</v>
      </c>
      <c r="CB155" s="87" t="n">
        <f aca="false">IF(AND($V155&gt;CA$6,$V155&lt;=CB$6),+$U155,0)</f>
        <v>0</v>
      </c>
      <c r="CC155" s="87" t="n">
        <f aca="false">IF(AND($V155&gt;CB$6,$V155&lt;=CC$6),+$U155,0)</f>
        <v>0</v>
      </c>
      <c r="CD155" s="87" t="n">
        <f aca="false">IF(AND($V155&gt;CC$6,$V155&lt;=CD$6),+$U155,0)</f>
        <v>0</v>
      </c>
      <c r="CE155" s="87" t="n">
        <f aca="false">IF(AND($V155&gt;CD$6,$V155&lt;=CE$6),+$U155,0)</f>
        <v>0</v>
      </c>
      <c r="CF155" s="87" t="n">
        <f aca="false">IF(AND($V155&gt;CE$6,$V155&lt;=CF$6),+$U155,0)</f>
        <v>0</v>
      </c>
      <c r="CG155" s="87" t="n">
        <f aca="false">IF(AND($V155&gt;CF$6,$V155&lt;=CG$6),+$U155,0)</f>
        <v>0</v>
      </c>
      <c r="CH155" s="87" t="n">
        <f aca="false">IF(AND($V155&gt;CG$6,$V155&lt;=CH$6),+$U155,0)</f>
        <v>0</v>
      </c>
      <c r="CI155" s="87" t="n">
        <f aca="false">IF(AND($V155&gt;CH$6,$V155&lt;=CI$6),+$U155,0)</f>
        <v>0</v>
      </c>
      <c r="CJ155" s="87" t="n">
        <f aca="false">IF(AND($V155&gt;CI$6,$V155&lt;=CJ$6),+$U155,0)</f>
        <v>0</v>
      </c>
      <c r="CK155" s="87" t="n">
        <f aca="false">IF(AND($V155&gt;CJ$6,$V155&lt;=CK$6),+$U155,0)</f>
        <v>0</v>
      </c>
      <c r="CL155" s="87" t="n">
        <f aca="false">IF(AND($V155&gt;CK$6,$V155&lt;=CL$6),+$U155,0)</f>
        <v>0</v>
      </c>
      <c r="CM155" s="87" t="n">
        <f aca="false">IF(AND($V155&gt;CL$6,$V155&lt;=CM$6),+$U155,0)</f>
        <v>0</v>
      </c>
      <c r="CN155" s="87" t="n">
        <f aca="false">IF(AND($V155&gt;CM$6,$V155&lt;=CN$6),+$U155,0)</f>
        <v>0</v>
      </c>
      <c r="CO155" s="87" t="n">
        <f aca="false">IF(AND($V155&gt;CN$6,$V155&lt;=CO$6),+$U155,0)</f>
        <v>0</v>
      </c>
      <c r="CP155" s="87" t="n">
        <f aca="false">IF(AND($V155&gt;CO$6,$V155&lt;=CP$6),+$U155,0)</f>
        <v>0</v>
      </c>
      <c r="CQ155" s="87" t="n">
        <f aca="false">IF(AND($V155&gt;CP$6,$V155&lt;=CQ$6),+$U155,0)</f>
        <v>0</v>
      </c>
      <c r="CR155" s="87" t="n">
        <f aca="false">IF(AND($V155&gt;CQ$6,$V155&lt;=CR$6),+$U155,0)</f>
        <v>0</v>
      </c>
      <c r="CS155" s="87" t="n">
        <f aca="false">IF(AND($V155&gt;CR$6,$V155&lt;=CS$6),+$U155,0)</f>
        <v>0</v>
      </c>
      <c r="CT155" s="87" t="n">
        <f aca="false">IF(AND($V155&gt;CS$6,$V155&lt;=CT$6),+$U155,0)</f>
        <v>0</v>
      </c>
      <c r="CU155" s="87" t="n">
        <f aca="false">IF(AND($V155&gt;CT$6,$V155&lt;=CU$6),+$U155,0)</f>
        <v>0</v>
      </c>
      <c r="CV155" s="87" t="n">
        <f aca="false">IF(AND($V155&gt;CU$6,$V155&lt;=CV$6),+$U155,0)</f>
        <v>0</v>
      </c>
      <c r="CW155" s="87" t="n">
        <f aca="false">IF(AND($V155&gt;CV$6,$V155&lt;=CW$6),+$U155,0)</f>
        <v>0</v>
      </c>
      <c r="CX155" s="87" t="n">
        <f aca="false">IF(AND($V155&gt;CW$6,$V155&lt;=CX$6),+$U155,0)</f>
        <v>0</v>
      </c>
      <c r="CY155" s="87" t="n">
        <f aca="false">IF(AND($V155&gt;CX$6,$V155&lt;=CY$6),+$U155,0)</f>
        <v>0</v>
      </c>
      <c r="CZ155" s="87" t="n">
        <f aca="false">IF(AND($V155&gt;CY$6,$V155&lt;=CZ$6),+$U155,0)</f>
        <v>0</v>
      </c>
      <c r="DA155" s="87" t="n">
        <f aca="false">IF(AND($V155&gt;CZ$6,$V155&lt;=DA$6),+$U155,0)</f>
        <v>0</v>
      </c>
      <c r="DB155" s="87" t="n">
        <f aca="false">IF(AND($V155&gt;DA$6,$V155&lt;=DB$6),+$U155,0)</f>
        <v>0</v>
      </c>
      <c r="DC155" s="87" t="n">
        <f aca="false">IF(AND($V155&gt;DB$6,$V155&lt;=DC$6),+$U155,0)</f>
        <v>0</v>
      </c>
      <c r="DD155" s="87" t="n">
        <f aca="false">IF(AND($V155&gt;DC$6,$V155&lt;=DD$6),+$U155,0)</f>
        <v>0</v>
      </c>
      <c r="DE155" s="87" t="n">
        <f aca="false">IF(AND($V155&gt;DD$6,$V155&lt;=DE$6),+$U155,0)</f>
        <v>0</v>
      </c>
      <c r="DF155" s="87" t="n">
        <f aca="false">IF(AND($V155&gt;DE$6,$V155&lt;=DF$6),+$U155,0)</f>
        <v>0</v>
      </c>
      <c r="DG155" s="87" t="n">
        <f aca="false">IF(AND($V155&gt;DF$6,$V155&lt;=DG$6),+$U155,0)</f>
        <v>0</v>
      </c>
      <c r="DH155" s="87" t="n">
        <f aca="false">IF(AND($V155&gt;DG$6,$V155&lt;=DH$6),+$U155,0)</f>
        <v>0</v>
      </c>
      <c r="DI155" s="87" t="n">
        <f aca="false">IF(AND($V155&gt;DH$6,$V155&lt;=DI$6),+$U155,0)</f>
        <v>0</v>
      </c>
      <c r="DJ155" s="87" t="n">
        <f aca="false">IF(AND($V155&gt;DI$6,$V155&lt;=DJ$6),+$U155,0)</f>
        <v>0</v>
      </c>
      <c r="DK155" s="87" t="n">
        <f aca="false">IF(AND($V155&gt;DJ$6,$V155&lt;=DK$6),+$U155,0)</f>
        <v>0</v>
      </c>
      <c r="DL155" s="87" t="n">
        <f aca="false">IF(AND($V155&gt;DK$6,$V155&lt;=DL$6),+$U155,0)</f>
        <v>0</v>
      </c>
      <c r="DM155" s="87" t="n">
        <f aca="false">IF(AND($V155&gt;DL$6,$V155&lt;=DM$6),+$U155,0)</f>
        <v>0</v>
      </c>
      <c r="DN155" s="87" t="n">
        <f aca="false">IF(AND($V155&gt;DM$6,$V155&lt;=DN$6),+$U155,0)</f>
        <v>0</v>
      </c>
      <c r="DO155" s="87" t="n">
        <f aca="false">IF(AND($V155&gt;DN$6,$V155&lt;=DO$6),+$U155,0)</f>
        <v>0</v>
      </c>
      <c r="DP155" s="87" t="n">
        <f aca="false">IF(AND($V155&gt;DO$6,$V155&lt;=DP$6),+$U155,0)</f>
        <v>0</v>
      </c>
      <c r="DQ155" s="87" t="n">
        <f aca="false">IF(AND($V155&gt;DP$6,$V155&lt;=DQ$6),+$U155,0)</f>
        <v>0</v>
      </c>
      <c r="DR155" s="87" t="n">
        <f aca="false">IF(AND($V155&gt;DQ$6,$V155&lt;=DR$6),+$U155,0)</f>
        <v>0</v>
      </c>
      <c r="DS155" s="87" t="n">
        <f aca="false">IF(AND($V155&gt;DR$6,$V155&lt;=DS$6),+$U155,0)</f>
        <v>0</v>
      </c>
      <c r="DT155" s="87" t="n">
        <f aca="false">IF(AND($V155&gt;DS$6,$V155&lt;=DT$6),+$U155,0)</f>
        <v>0</v>
      </c>
      <c r="DU155" s="87" t="n">
        <f aca="false">IF(AND($V155&gt;DT$6,$V155&lt;=DU$6),+$U155,0)</f>
        <v>0</v>
      </c>
      <c r="DV155" s="87" t="n">
        <f aca="false">IF(AND($V155&gt;DU$6,$V155&lt;=DV$6),+$U155,0)</f>
        <v>0</v>
      </c>
      <c r="DW155" s="87" t="n">
        <f aca="false">IF(AND($V155&gt;DV$6,$V155&lt;=DW$6),+$U155,0)</f>
        <v>0</v>
      </c>
      <c r="DX155" s="87" t="n">
        <f aca="false">IF(AND($V155&gt;DW$6,$V155&lt;=DX$6),+$U155,0)</f>
        <v>0</v>
      </c>
      <c r="DY155" s="87" t="n">
        <f aca="false">IF(AND($V155&gt;DX$6,$V155&lt;=DY$6),+$U155,0)</f>
        <v>0</v>
      </c>
      <c r="DZ155" s="87" t="n">
        <f aca="false">IF(AND($V155&gt;DY$6,$V155&lt;=DZ$6),+$U155,0)</f>
        <v>0</v>
      </c>
      <c r="EA155" s="87" t="n">
        <f aca="false">IF(AND($V155&gt;DZ$6,$V155&lt;=EA$6),+$U155,0)</f>
        <v>0</v>
      </c>
      <c r="EB155" s="87" t="n">
        <f aca="false">IF(AND($V155&gt;EA$6,$V155&lt;=EB$6),+$U155,0)</f>
        <v>0</v>
      </c>
      <c r="EC155" s="87" t="n">
        <f aca="false">IF(AND($V155&gt;EB$6,$V155&lt;=EC$6),+$U155,0)</f>
        <v>0</v>
      </c>
      <c r="ED155" s="87" t="n">
        <f aca="false">IF(AND($V155&gt;EC$6,$V155&lt;=ED$6),+$U155,0)</f>
        <v>0</v>
      </c>
      <c r="EE155" s="87" t="n">
        <f aca="false">IF(AND($V155&gt;ED$6,$V155&lt;=EE$6),+$U155,0)</f>
        <v>0</v>
      </c>
      <c r="EF155" s="87" t="n">
        <f aca="false">IF(AND($V155&gt;EE$6,$V155&lt;=EF$6),+$U155,0)</f>
        <v>0</v>
      </c>
      <c r="EG155" s="87" t="n">
        <f aca="false">IF(AND($V155&gt;EF$6,$V155&lt;=EG$6),+$U155,0)</f>
        <v>0</v>
      </c>
      <c r="EH155" s="87" t="n">
        <f aca="false">IF(AND($V155&gt;EG$6,$V155&lt;=EH$6),+$U155,0)</f>
        <v>0</v>
      </c>
      <c r="EI155" s="87" t="n">
        <f aca="false">IF(AND($V155&gt;EH$6,$V155&lt;=EI$6),+$U155,0)</f>
        <v>0</v>
      </c>
      <c r="EJ155" s="87" t="n">
        <f aca="false">IF(AND($V155&gt;EI$6,$V155&lt;=EJ$6),+$U155,0)</f>
        <v>0</v>
      </c>
      <c r="EK155" s="87" t="n">
        <f aca="false">IF(AND($V155&gt;EJ$6,$V155&lt;=EK$6),+$U155,0)</f>
        <v>0</v>
      </c>
      <c r="EL155" s="87" t="n">
        <f aca="false">IF(AND($V155&gt;EK$6,$V155&lt;=EL$6),+$U155,0)</f>
        <v>0</v>
      </c>
      <c r="EM155" s="87" t="n">
        <f aca="false">IF(AND($V155&gt;EL$6,$V155&lt;=EN$6),+$U155,0)</f>
        <v>0</v>
      </c>
      <c r="EO155" s="65" t="n">
        <f aca="false">SUM($AI155:$EN155)</f>
        <v>17.091042</v>
      </c>
      <c r="EP155" s="65" t="n">
        <f aca="false">+EO155-U155</f>
        <v>0</v>
      </c>
    </row>
    <row r="156" customFormat="false" ht="12.75" hidden="false" customHeight="false" outlineLevel="0" collapsed="false">
      <c r="A156" s="205" t="n">
        <v>5</v>
      </c>
      <c r="B156" s="97" t="s">
        <v>260</v>
      </c>
      <c r="C156" s="97" t="s">
        <v>256</v>
      </c>
      <c r="D156" s="186" t="s">
        <v>295</v>
      </c>
      <c r="E156" s="37" t="s">
        <v>548</v>
      </c>
      <c r="F156" s="99" t="n">
        <v>37134</v>
      </c>
      <c r="G156" s="37"/>
      <c r="H156" s="37"/>
      <c r="I156" s="100" t="s">
        <v>145</v>
      </c>
      <c r="J156" s="37" t="s">
        <v>608</v>
      </c>
      <c r="M156" s="39" t="s">
        <v>495</v>
      </c>
      <c r="O156" s="35"/>
      <c r="P156" s="127"/>
      <c r="Q156" s="127"/>
      <c r="R156" s="127"/>
      <c r="S156" s="206" t="n">
        <v>6.746471</v>
      </c>
      <c r="T156" s="127" t="s">
        <v>288</v>
      </c>
      <c r="U156" s="55" t="n">
        <f aca="false">IF($T156="USD",+$S156,VLOOKUP($T156,$T$1:$U$5,2)*$S156)</f>
        <v>6.746471</v>
      </c>
      <c r="V156" s="108" t="n">
        <v>38336</v>
      </c>
      <c r="Z156" s="207" t="n">
        <v>35065</v>
      </c>
      <c r="AA156" s="224" t="e">
        <f aca="false">SUM(#REF!)</f>
        <v>#REF!</v>
      </c>
      <c r="AB156" s="174"/>
      <c r="AC156" s="209"/>
      <c r="AD156" s="211" t="e">
        <f aca="false">+AC156+AB156*#REF!+AA156*#REF!</f>
        <v>#REF!</v>
      </c>
      <c r="AE156" s="211"/>
      <c r="AI156" s="87" t="n">
        <f aca="false">IF($V156&gt;AH$6,IF($V156&lt;=AI$6,$U156,0),0)</f>
        <v>0</v>
      </c>
      <c r="AJ156" s="87" t="n">
        <f aca="false">IF(AND($V156&gt;AI$6,$V156&lt;=AJ$6),+$U156,0)</f>
        <v>0</v>
      </c>
      <c r="AK156" s="87" t="n">
        <f aca="false">IF(AND($V156&gt;AJ$6,$V156&lt;=AK$6),+$U156,0)</f>
        <v>0</v>
      </c>
      <c r="AL156" s="87" t="n">
        <f aca="false">IF(AND($V156&gt;AK$6,$V156&lt;=AL$6),+$U156,0)</f>
        <v>0</v>
      </c>
      <c r="AM156" s="87" t="n">
        <f aca="false">IF(AND($V156&gt;AL$6,$V156&lt;=AM$6),+$U156,0)</f>
        <v>0</v>
      </c>
      <c r="AN156" s="87" t="n">
        <f aca="false">IF(AND($V156&gt;AM$6,$V156&lt;=AN$6),+$U156,0)</f>
        <v>0</v>
      </c>
      <c r="AO156" s="87" t="n">
        <f aca="false">IF(AND($V156&gt;AN$6,$V156&lt;=AO$6),+$U156,0)</f>
        <v>0</v>
      </c>
      <c r="AP156" s="87" t="n">
        <f aca="false">IF(AND($V156&gt;AO$6,$V156&lt;=AP$6),+$U156,0)</f>
        <v>0</v>
      </c>
      <c r="AQ156" s="87" t="n">
        <f aca="false">IF(AND($V156&gt;AP$6,$V156&lt;=AQ$6),+$U156,0)</f>
        <v>0</v>
      </c>
      <c r="AR156" s="87" t="n">
        <f aca="false">IF(AND($V156&gt;AQ$6,$V156&lt;=AR$6),+$U156,0)</f>
        <v>0</v>
      </c>
      <c r="AS156" s="87" t="n">
        <f aca="false">IF(AND($V156&gt;AR$6,$V156&lt;=AS$6),+$U156,0)</f>
        <v>0</v>
      </c>
      <c r="AT156" s="87" t="n">
        <f aca="false">IF(AND($V156&gt;AS$6,$V156&lt;=AT$6),+$U156,0)</f>
        <v>0</v>
      </c>
      <c r="AU156" s="87" t="n">
        <f aca="false">IF(AND($V156&gt;AT$6,$V156&lt;=AU$6),+$U156,0)</f>
        <v>6.746471</v>
      </c>
      <c r="AV156" s="87" t="n">
        <f aca="false">IF(AND($V156&gt;AU$6,$V156&lt;=AV$6),+$U156,0)</f>
        <v>0</v>
      </c>
      <c r="AW156" s="87" t="n">
        <f aca="false">IF(AND($V156&gt;AV$6,$V156&lt;=AW$6),+$U156,0)</f>
        <v>0</v>
      </c>
      <c r="AX156" s="87" t="n">
        <f aca="false">IF(AND($V156&gt;AW$6,$V156&lt;=AX$6),+$U156,0)</f>
        <v>0</v>
      </c>
      <c r="AY156" s="87" t="n">
        <f aca="false">IF(AND($V156&gt;AX$6,$V156&lt;=AY$6),+$U156,0)</f>
        <v>0</v>
      </c>
      <c r="AZ156" s="87" t="n">
        <f aca="false">IF(AND($V156&gt;AY$6,$V156&lt;=AZ$6),+$U156,0)</f>
        <v>0</v>
      </c>
      <c r="BA156" s="87" t="n">
        <f aca="false">IF(AND($V156&gt;AZ$6,$V156&lt;=BA$6),+$U156,0)</f>
        <v>0</v>
      </c>
      <c r="BB156" s="87" t="n">
        <f aca="false">IF(AND($V156&gt;BA$6,$V156&lt;=BB$6),+$U156,0)</f>
        <v>0</v>
      </c>
      <c r="BC156" s="87" t="n">
        <f aca="false">IF(AND($V156&gt;BB$6,$V156&lt;=BC$6),+$U156,0)</f>
        <v>0</v>
      </c>
      <c r="BD156" s="87" t="n">
        <f aca="false">IF(AND($V156&gt;BC$6,$V156&lt;=BD$6),+$U156,0)</f>
        <v>0</v>
      </c>
      <c r="BE156" s="87" t="n">
        <f aca="false">IF(AND($V156&gt;BD$6,$V156&lt;=BE$6),+$U156,0)</f>
        <v>0</v>
      </c>
      <c r="BF156" s="87" t="n">
        <f aca="false">IF(AND($V156&gt;BE$6,$V156&lt;=BF$6),+$U156,0)</f>
        <v>0</v>
      </c>
      <c r="BG156" s="87" t="n">
        <f aca="false">IF(AND($V156&gt;BF$6,$V156&lt;=BG$6),+$U156,0)</f>
        <v>0</v>
      </c>
      <c r="BH156" s="87" t="n">
        <f aca="false">IF(AND($V156&gt;BG$6,$V156&lt;=BH$6),+$U156,0)</f>
        <v>0</v>
      </c>
      <c r="BI156" s="87" t="n">
        <f aca="false">IF(AND($V156&gt;BH$6,$V156&lt;=BI$6),+$U156,0)</f>
        <v>0</v>
      </c>
      <c r="BJ156" s="87" t="n">
        <f aca="false">IF(AND($V156&gt;BI$6,$V156&lt;=BJ$6),+$U156,0)</f>
        <v>0</v>
      </c>
      <c r="BK156" s="87" t="n">
        <f aca="false">IF(AND($V156&gt;BJ$6,$V156&lt;=BK$6),+$U156,0)</f>
        <v>0</v>
      </c>
      <c r="BL156" s="87" t="n">
        <f aca="false">IF(AND($V156&gt;BK$6,$V156&lt;=BL$6),+$U156,0)</f>
        <v>0</v>
      </c>
      <c r="BM156" s="87" t="n">
        <f aca="false">IF(AND($V156&gt;BL$6,$V156&lt;=BM$6),+$U156,0)</f>
        <v>0</v>
      </c>
      <c r="BN156" s="87" t="n">
        <f aca="false">IF(AND($V156&gt;BM$6,$V156&lt;=BN$6),+$U156,0)</f>
        <v>0</v>
      </c>
      <c r="BO156" s="87" t="n">
        <f aca="false">IF(AND($V156&gt;BN$6,$V156&lt;=BO$6),+$U156,0)</f>
        <v>0</v>
      </c>
      <c r="BP156" s="87" t="n">
        <f aca="false">IF(AND($V156&gt;BO$6,$V156&lt;=BP$6),+$U156,0)</f>
        <v>0</v>
      </c>
      <c r="BQ156" s="87" t="n">
        <f aca="false">IF(AND($V156&gt;BP$6,$V156&lt;=BQ$6),+$U156,0)</f>
        <v>0</v>
      </c>
      <c r="BR156" s="87" t="n">
        <f aca="false">IF(AND($V156&gt;BQ$6,$V156&lt;=BR$6),+$U156,0)</f>
        <v>0</v>
      </c>
      <c r="BS156" s="87" t="n">
        <f aca="false">IF(AND($V156&gt;BR$6,$V156&lt;=BS$6),+$U156,0)</f>
        <v>0</v>
      </c>
      <c r="BT156" s="87" t="n">
        <f aca="false">IF(AND($V156&gt;BS$6,$V156&lt;=BT$6),+$U156,0)</f>
        <v>0</v>
      </c>
      <c r="BU156" s="87" t="n">
        <f aca="false">IF(AND($V156&gt;BT$6,$V156&lt;=BU$6),+$U156,0)</f>
        <v>0</v>
      </c>
      <c r="BV156" s="87" t="n">
        <f aca="false">IF(AND($V156&gt;BU$6,$V156&lt;=BV$6),+$U156,0)</f>
        <v>0</v>
      </c>
      <c r="BW156" s="87" t="n">
        <f aca="false">IF(AND($V156&gt;BV$6,$V156&lt;=BW$6),+$U156,0)</f>
        <v>0</v>
      </c>
      <c r="BX156" s="87" t="n">
        <f aca="false">IF(AND($V156&gt;BW$6,$V156&lt;=BX$6),+$U156,0)</f>
        <v>0</v>
      </c>
      <c r="BY156" s="87" t="n">
        <f aca="false">IF(AND($V156&gt;BX$6,$V156&lt;=BY$6),+$U156,0)</f>
        <v>0</v>
      </c>
      <c r="BZ156" s="87" t="n">
        <f aca="false">IF(AND($V156&gt;BY$6,$V156&lt;=BZ$6),+$U156,0)</f>
        <v>0</v>
      </c>
      <c r="CA156" s="87" t="n">
        <f aca="false">IF(AND($V156&gt;BZ$6,$V156&lt;=CA$6),+$U156,0)</f>
        <v>0</v>
      </c>
      <c r="CB156" s="87" t="n">
        <f aca="false">IF(AND($V156&gt;CA$6,$V156&lt;=CB$6),+$U156,0)</f>
        <v>0</v>
      </c>
      <c r="CC156" s="87" t="n">
        <f aca="false">IF(AND($V156&gt;CB$6,$V156&lt;=CC$6),+$U156,0)</f>
        <v>0</v>
      </c>
      <c r="CD156" s="87" t="n">
        <f aca="false">IF(AND($V156&gt;CC$6,$V156&lt;=CD$6),+$U156,0)</f>
        <v>0</v>
      </c>
      <c r="CE156" s="87" t="n">
        <f aca="false">IF(AND($V156&gt;CD$6,$V156&lt;=CE$6),+$U156,0)</f>
        <v>0</v>
      </c>
      <c r="CF156" s="87" t="n">
        <f aca="false">IF(AND($V156&gt;CE$6,$V156&lt;=CF$6),+$U156,0)</f>
        <v>0</v>
      </c>
      <c r="CG156" s="87" t="n">
        <f aca="false">IF(AND($V156&gt;CF$6,$V156&lt;=CG$6),+$U156,0)</f>
        <v>0</v>
      </c>
      <c r="CH156" s="87" t="n">
        <f aca="false">IF(AND($V156&gt;CG$6,$V156&lt;=CH$6),+$U156,0)</f>
        <v>0</v>
      </c>
      <c r="CI156" s="87" t="n">
        <f aca="false">IF(AND($V156&gt;CH$6,$V156&lt;=CI$6),+$U156,0)</f>
        <v>0</v>
      </c>
      <c r="CJ156" s="87" t="n">
        <f aca="false">IF(AND($V156&gt;CI$6,$V156&lt;=CJ$6),+$U156,0)</f>
        <v>0</v>
      </c>
      <c r="CK156" s="87" t="n">
        <f aca="false">IF(AND($V156&gt;CJ$6,$V156&lt;=CK$6),+$U156,0)</f>
        <v>0</v>
      </c>
      <c r="CL156" s="87" t="n">
        <f aca="false">IF(AND($V156&gt;CK$6,$V156&lt;=CL$6),+$U156,0)</f>
        <v>0</v>
      </c>
      <c r="CM156" s="87" t="n">
        <f aca="false">IF(AND($V156&gt;CL$6,$V156&lt;=CM$6),+$U156,0)</f>
        <v>0</v>
      </c>
      <c r="CN156" s="87" t="n">
        <f aca="false">IF(AND($V156&gt;CM$6,$V156&lt;=CN$6),+$U156,0)</f>
        <v>0</v>
      </c>
      <c r="CO156" s="87" t="n">
        <f aca="false">IF(AND($V156&gt;CN$6,$V156&lt;=CO$6),+$U156,0)</f>
        <v>0</v>
      </c>
      <c r="CP156" s="87" t="n">
        <f aca="false">IF(AND($V156&gt;CO$6,$V156&lt;=CP$6),+$U156,0)</f>
        <v>0</v>
      </c>
      <c r="CQ156" s="87" t="n">
        <f aca="false">IF(AND($V156&gt;CP$6,$V156&lt;=CQ$6),+$U156,0)</f>
        <v>0</v>
      </c>
      <c r="CR156" s="87" t="n">
        <f aca="false">IF(AND($V156&gt;CQ$6,$V156&lt;=CR$6),+$U156,0)</f>
        <v>0</v>
      </c>
      <c r="CS156" s="87" t="n">
        <f aca="false">IF(AND($V156&gt;CR$6,$V156&lt;=CS$6),+$U156,0)</f>
        <v>0</v>
      </c>
      <c r="CT156" s="87" t="n">
        <f aca="false">IF(AND($V156&gt;CS$6,$V156&lt;=CT$6),+$U156,0)</f>
        <v>0</v>
      </c>
      <c r="CU156" s="87" t="n">
        <f aca="false">IF(AND($V156&gt;CT$6,$V156&lt;=CU$6),+$U156,0)</f>
        <v>0</v>
      </c>
      <c r="CV156" s="87" t="n">
        <f aca="false">IF(AND($V156&gt;CU$6,$V156&lt;=CV$6),+$U156,0)</f>
        <v>0</v>
      </c>
      <c r="CW156" s="87" t="n">
        <f aca="false">IF(AND($V156&gt;CV$6,$V156&lt;=CW$6),+$U156,0)</f>
        <v>0</v>
      </c>
      <c r="CX156" s="87" t="n">
        <f aca="false">IF(AND($V156&gt;CW$6,$V156&lt;=CX$6),+$U156,0)</f>
        <v>0</v>
      </c>
      <c r="CY156" s="87" t="n">
        <f aca="false">IF(AND($V156&gt;CX$6,$V156&lt;=CY$6),+$U156,0)</f>
        <v>0</v>
      </c>
      <c r="CZ156" s="87" t="n">
        <f aca="false">IF(AND($V156&gt;CY$6,$V156&lt;=CZ$6),+$U156,0)</f>
        <v>0</v>
      </c>
      <c r="DA156" s="87" t="n">
        <f aca="false">IF(AND($V156&gt;CZ$6,$V156&lt;=DA$6),+$U156,0)</f>
        <v>0</v>
      </c>
      <c r="DB156" s="87" t="n">
        <f aca="false">IF(AND($V156&gt;DA$6,$V156&lt;=DB$6),+$U156,0)</f>
        <v>0</v>
      </c>
      <c r="DC156" s="87" t="n">
        <f aca="false">IF(AND($V156&gt;DB$6,$V156&lt;=DC$6),+$U156,0)</f>
        <v>0</v>
      </c>
      <c r="DD156" s="87" t="n">
        <f aca="false">IF(AND($V156&gt;DC$6,$V156&lt;=DD$6),+$U156,0)</f>
        <v>0</v>
      </c>
      <c r="DE156" s="87" t="n">
        <f aca="false">IF(AND($V156&gt;DD$6,$V156&lt;=DE$6),+$U156,0)</f>
        <v>0</v>
      </c>
      <c r="DF156" s="87" t="n">
        <f aca="false">IF(AND($V156&gt;DE$6,$V156&lt;=DF$6),+$U156,0)</f>
        <v>0</v>
      </c>
      <c r="DG156" s="87" t="n">
        <f aca="false">IF(AND($V156&gt;DF$6,$V156&lt;=DG$6),+$U156,0)</f>
        <v>0</v>
      </c>
      <c r="DH156" s="87" t="n">
        <f aca="false">IF(AND($V156&gt;DG$6,$V156&lt;=DH$6),+$U156,0)</f>
        <v>0</v>
      </c>
      <c r="DI156" s="87" t="n">
        <f aca="false">IF(AND($V156&gt;DH$6,$V156&lt;=DI$6),+$U156,0)</f>
        <v>0</v>
      </c>
      <c r="DJ156" s="87" t="n">
        <f aca="false">IF(AND($V156&gt;DI$6,$V156&lt;=DJ$6),+$U156,0)</f>
        <v>0</v>
      </c>
      <c r="DK156" s="87" t="n">
        <f aca="false">IF(AND($V156&gt;DJ$6,$V156&lt;=DK$6),+$U156,0)</f>
        <v>0</v>
      </c>
      <c r="DL156" s="87" t="n">
        <f aca="false">IF(AND($V156&gt;DK$6,$V156&lt;=DL$6),+$U156,0)</f>
        <v>0</v>
      </c>
      <c r="DM156" s="87" t="n">
        <f aca="false">IF(AND($V156&gt;DL$6,$V156&lt;=DM$6),+$U156,0)</f>
        <v>0</v>
      </c>
      <c r="DN156" s="87" t="n">
        <f aca="false">IF(AND($V156&gt;DM$6,$V156&lt;=DN$6),+$U156,0)</f>
        <v>0</v>
      </c>
      <c r="DO156" s="87" t="n">
        <f aca="false">IF(AND($V156&gt;DN$6,$V156&lt;=DO$6),+$U156,0)</f>
        <v>0</v>
      </c>
      <c r="DP156" s="87" t="n">
        <f aca="false">IF(AND($V156&gt;DO$6,$V156&lt;=DP$6),+$U156,0)</f>
        <v>0</v>
      </c>
      <c r="DQ156" s="87" t="n">
        <f aca="false">IF(AND($V156&gt;DP$6,$V156&lt;=DQ$6),+$U156,0)</f>
        <v>0</v>
      </c>
      <c r="DR156" s="87" t="n">
        <f aca="false">IF(AND($V156&gt;DQ$6,$V156&lt;=DR$6),+$U156,0)</f>
        <v>0</v>
      </c>
      <c r="DS156" s="87" t="n">
        <f aca="false">IF(AND($V156&gt;DR$6,$V156&lt;=DS$6),+$U156,0)</f>
        <v>0</v>
      </c>
      <c r="DT156" s="87" t="n">
        <f aca="false">IF(AND($V156&gt;DS$6,$V156&lt;=DT$6),+$U156,0)</f>
        <v>0</v>
      </c>
      <c r="DU156" s="87" t="n">
        <f aca="false">IF(AND($V156&gt;DT$6,$V156&lt;=DU$6),+$U156,0)</f>
        <v>0</v>
      </c>
      <c r="DV156" s="87" t="n">
        <f aca="false">IF(AND($V156&gt;DU$6,$V156&lt;=DV$6),+$U156,0)</f>
        <v>0</v>
      </c>
      <c r="DW156" s="87" t="n">
        <f aca="false">IF(AND($V156&gt;DV$6,$V156&lt;=DW$6),+$U156,0)</f>
        <v>0</v>
      </c>
      <c r="DX156" s="87" t="n">
        <f aca="false">IF(AND($V156&gt;DW$6,$V156&lt;=DX$6),+$U156,0)</f>
        <v>0</v>
      </c>
      <c r="DY156" s="87" t="n">
        <f aca="false">IF(AND($V156&gt;DX$6,$V156&lt;=DY$6),+$U156,0)</f>
        <v>0</v>
      </c>
      <c r="DZ156" s="87" t="n">
        <f aca="false">IF(AND($V156&gt;DY$6,$V156&lt;=DZ$6),+$U156,0)</f>
        <v>0</v>
      </c>
      <c r="EA156" s="87" t="n">
        <f aca="false">IF(AND($V156&gt;DZ$6,$V156&lt;=EA$6),+$U156,0)</f>
        <v>0</v>
      </c>
      <c r="EB156" s="87" t="n">
        <f aca="false">IF(AND($V156&gt;EA$6,$V156&lt;=EB$6),+$U156,0)</f>
        <v>0</v>
      </c>
      <c r="EC156" s="87" t="n">
        <f aca="false">IF(AND($V156&gt;EB$6,$V156&lt;=EC$6),+$U156,0)</f>
        <v>0</v>
      </c>
      <c r="ED156" s="87" t="n">
        <f aca="false">IF(AND($V156&gt;EC$6,$V156&lt;=ED$6),+$U156,0)</f>
        <v>0</v>
      </c>
      <c r="EE156" s="87" t="n">
        <f aca="false">IF(AND($V156&gt;ED$6,$V156&lt;=EE$6),+$U156,0)</f>
        <v>0</v>
      </c>
      <c r="EF156" s="87" t="n">
        <f aca="false">IF(AND($V156&gt;EE$6,$V156&lt;=EF$6),+$U156,0)</f>
        <v>0</v>
      </c>
      <c r="EG156" s="87" t="n">
        <f aca="false">IF(AND($V156&gt;EF$6,$V156&lt;=EG$6),+$U156,0)</f>
        <v>0</v>
      </c>
      <c r="EH156" s="87" t="n">
        <f aca="false">IF(AND($V156&gt;EG$6,$V156&lt;=EH$6),+$U156,0)</f>
        <v>0</v>
      </c>
      <c r="EI156" s="87" t="n">
        <f aca="false">IF(AND($V156&gt;EH$6,$V156&lt;=EI$6),+$U156,0)</f>
        <v>0</v>
      </c>
      <c r="EJ156" s="87" t="n">
        <f aca="false">IF(AND($V156&gt;EI$6,$V156&lt;=EJ$6),+$U156,0)</f>
        <v>0</v>
      </c>
      <c r="EK156" s="87" t="n">
        <f aca="false">IF(AND($V156&gt;EJ$6,$V156&lt;=EK$6),+$U156,0)</f>
        <v>0</v>
      </c>
      <c r="EL156" s="87" t="n">
        <f aca="false">IF(AND($V156&gt;EK$6,$V156&lt;=EL$6),+$U156,0)</f>
        <v>0</v>
      </c>
      <c r="EM156" s="87" t="n">
        <f aca="false">IF(AND($V156&gt;EL$6,$V156&lt;=EN$6),+$U156,0)</f>
        <v>0</v>
      </c>
      <c r="EO156" s="65" t="n">
        <f aca="false">SUM($AI156:$EN156)</f>
        <v>6.746471</v>
      </c>
      <c r="EP156" s="65" t="n">
        <f aca="false">+EO156-U156</f>
        <v>0</v>
      </c>
    </row>
    <row r="157" customFormat="false" ht="12.75" hidden="false" customHeight="false" outlineLevel="0" collapsed="false">
      <c r="A157" s="205" t="n">
        <v>5</v>
      </c>
      <c r="B157" s="97" t="s">
        <v>260</v>
      </c>
      <c r="C157" s="97" t="s">
        <v>256</v>
      </c>
      <c r="D157" s="186" t="s">
        <v>295</v>
      </c>
      <c r="E157" s="37" t="s">
        <v>548</v>
      </c>
      <c r="F157" s="99" t="n">
        <v>37134</v>
      </c>
      <c r="G157" s="37"/>
      <c r="H157" s="37"/>
      <c r="I157" s="100" t="s">
        <v>145</v>
      </c>
      <c r="J157" s="37" t="s">
        <v>608</v>
      </c>
      <c r="M157" s="39" t="s">
        <v>495</v>
      </c>
      <c r="O157" s="35"/>
      <c r="P157" s="127"/>
      <c r="Q157" s="127"/>
      <c r="R157" s="127"/>
      <c r="S157" s="206" t="n">
        <v>6.474202</v>
      </c>
      <c r="T157" s="127" t="s">
        <v>288</v>
      </c>
      <c r="U157" s="55" t="n">
        <f aca="false">IF($T157="USD",+$S157,VLOOKUP($T157,$T$1:$U$5,2)*$S157)</f>
        <v>6.474202</v>
      </c>
      <c r="V157" s="108" t="n">
        <v>38153</v>
      </c>
      <c r="Z157" s="207" t="n">
        <v>35065</v>
      </c>
      <c r="AA157" s="224" t="e">
        <f aca="false">SUM(#REF!)</f>
        <v>#REF!</v>
      </c>
      <c r="AB157" s="174"/>
      <c r="AC157" s="209"/>
      <c r="AD157" s="211" t="e">
        <f aca="false">+AC157+AB157*#REF!+AA157*#REF!</f>
        <v>#REF!</v>
      </c>
      <c r="AE157" s="211"/>
      <c r="AI157" s="87" t="n">
        <f aca="false">IF($V157&gt;AH$6,IF($V157&lt;=AI$6,$U157,0),0)</f>
        <v>0</v>
      </c>
      <c r="AJ157" s="87" t="n">
        <f aca="false">IF(AND($V157&gt;AI$6,$V157&lt;=AJ$6),+$U157,0)</f>
        <v>0</v>
      </c>
      <c r="AK157" s="87" t="n">
        <f aca="false">IF(AND($V157&gt;AJ$6,$V157&lt;=AK$6),+$U157,0)</f>
        <v>0</v>
      </c>
      <c r="AL157" s="87" t="n">
        <f aca="false">IF(AND($V157&gt;AK$6,$V157&lt;=AL$6),+$U157,0)</f>
        <v>0</v>
      </c>
      <c r="AM157" s="87" t="n">
        <f aca="false">IF(AND($V157&gt;AL$6,$V157&lt;=AM$6),+$U157,0)</f>
        <v>0</v>
      </c>
      <c r="AN157" s="87" t="n">
        <f aca="false">IF(AND($V157&gt;AM$6,$V157&lt;=AN$6),+$U157,0)</f>
        <v>0</v>
      </c>
      <c r="AO157" s="87" t="n">
        <f aca="false">IF(AND($V157&gt;AN$6,$V157&lt;=AO$6),+$U157,0)</f>
        <v>0</v>
      </c>
      <c r="AP157" s="87" t="n">
        <f aca="false">IF(AND($V157&gt;AO$6,$V157&lt;=AP$6),+$U157,0)</f>
        <v>0</v>
      </c>
      <c r="AQ157" s="87" t="n">
        <f aca="false">IF(AND($V157&gt;AP$6,$V157&lt;=AQ$6),+$U157,0)</f>
        <v>0</v>
      </c>
      <c r="AR157" s="87" t="n">
        <f aca="false">IF(AND($V157&gt;AQ$6,$V157&lt;=AR$6),+$U157,0)</f>
        <v>0</v>
      </c>
      <c r="AS157" s="87" t="n">
        <f aca="false">IF(AND($V157&gt;AR$6,$V157&lt;=AS$6),+$U157,0)</f>
        <v>6.474202</v>
      </c>
      <c r="AT157" s="87" t="n">
        <f aca="false">IF(AND($V157&gt;AS$6,$V157&lt;=AT$6),+$U157,0)</f>
        <v>0</v>
      </c>
      <c r="AU157" s="87" t="n">
        <f aca="false">IF(AND($V157&gt;AT$6,$V157&lt;=AU$6),+$U157,0)</f>
        <v>0</v>
      </c>
      <c r="AV157" s="87" t="n">
        <f aca="false">IF(AND($V157&gt;AU$6,$V157&lt;=AV$6),+$U157,0)</f>
        <v>0</v>
      </c>
      <c r="AW157" s="87" t="n">
        <f aca="false">IF(AND($V157&gt;AV$6,$V157&lt;=AW$6),+$U157,0)</f>
        <v>0</v>
      </c>
      <c r="AX157" s="87" t="n">
        <f aca="false">IF(AND($V157&gt;AW$6,$V157&lt;=AX$6),+$U157,0)</f>
        <v>0</v>
      </c>
      <c r="AY157" s="87" t="n">
        <f aca="false">IF(AND($V157&gt;AX$6,$V157&lt;=AY$6),+$U157,0)</f>
        <v>0</v>
      </c>
      <c r="AZ157" s="87" t="n">
        <f aca="false">IF(AND($V157&gt;AY$6,$V157&lt;=AZ$6),+$U157,0)</f>
        <v>0</v>
      </c>
      <c r="BA157" s="87" t="n">
        <f aca="false">IF(AND($V157&gt;AZ$6,$V157&lt;=BA$6),+$U157,0)</f>
        <v>0</v>
      </c>
      <c r="BB157" s="87" t="n">
        <f aca="false">IF(AND($V157&gt;BA$6,$V157&lt;=BB$6),+$U157,0)</f>
        <v>0</v>
      </c>
      <c r="BC157" s="87" t="n">
        <f aca="false">IF(AND($V157&gt;BB$6,$V157&lt;=BC$6),+$U157,0)</f>
        <v>0</v>
      </c>
      <c r="BD157" s="87" t="n">
        <f aca="false">IF(AND($V157&gt;BC$6,$V157&lt;=BD$6),+$U157,0)</f>
        <v>0</v>
      </c>
      <c r="BE157" s="87" t="n">
        <f aca="false">IF(AND($V157&gt;BD$6,$V157&lt;=BE$6),+$U157,0)</f>
        <v>0</v>
      </c>
      <c r="BF157" s="87" t="n">
        <f aca="false">IF(AND($V157&gt;BE$6,$V157&lt;=BF$6),+$U157,0)</f>
        <v>0</v>
      </c>
      <c r="BG157" s="87" t="n">
        <f aca="false">IF(AND($V157&gt;BF$6,$V157&lt;=BG$6),+$U157,0)</f>
        <v>0</v>
      </c>
      <c r="BH157" s="87" t="n">
        <f aca="false">IF(AND($V157&gt;BG$6,$V157&lt;=BH$6),+$U157,0)</f>
        <v>0</v>
      </c>
      <c r="BI157" s="87" t="n">
        <f aca="false">IF(AND($V157&gt;BH$6,$V157&lt;=BI$6),+$U157,0)</f>
        <v>0</v>
      </c>
      <c r="BJ157" s="87" t="n">
        <f aca="false">IF(AND($V157&gt;BI$6,$V157&lt;=BJ$6),+$U157,0)</f>
        <v>0</v>
      </c>
      <c r="BK157" s="87" t="n">
        <f aca="false">IF(AND($V157&gt;BJ$6,$V157&lt;=BK$6),+$U157,0)</f>
        <v>0</v>
      </c>
      <c r="BL157" s="87" t="n">
        <f aca="false">IF(AND($V157&gt;BK$6,$V157&lt;=BL$6),+$U157,0)</f>
        <v>0</v>
      </c>
      <c r="BM157" s="87" t="n">
        <f aca="false">IF(AND($V157&gt;BL$6,$V157&lt;=BM$6),+$U157,0)</f>
        <v>0</v>
      </c>
      <c r="BN157" s="87" t="n">
        <f aca="false">IF(AND($V157&gt;BM$6,$V157&lt;=BN$6),+$U157,0)</f>
        <v>0</v>
      </c>
      <c r="BO157" s="87" t="n">
        <f aca="false">IF(AND($V157&gt;BN$6,$V157&lt;=BO$6),+$U157,0)</f>
        <v>0</v>
      </c>
      <c r="BP157" s="87" t="n">
        <f aca="false">IF(AND($V157&gt;BO$6,$V157&lt;=BP$6),+$U157,0)</f>
        <v>0</v>
      </c>
      <c r="BQ157" s="87" t="n">
        <f aca="false">IF(AND($V157&gt;BP$6,$V157&lt;=BQ$6),+$U157,0)</f>
        <v>0</v>
      </c>
      <c r="BR157" s="87" t="n">
        <f aca="false">IF(AND($V157&gt;BQ$6,$V157&lt;=BR$6),+$U157,0)</f>
        <v>0</v>
      </c>
      <c r="BS157" s="87" t="n">
        <f aca="false">IF(AND($V157&gt;BR$6,$V157&lt;=BS$6),+$U157,0)</f>
        <v>0</v>
      </c>
      <c r="BT157" s="87" t="n">
        <f aca="false">IF(AND($V157&gt;BS$6,$V157&lt;=BT$6),+$U157,0)</f>
        <v>0</v>
      </c>
      <c r="BU157" s="87" t="n">
        <f aca="false">IF(AND($V157&gt;BT$6,$V157&lt;=BU$6),+$U157,0)</f>
        <v>0</v>
      </c>
      <c r="BV157" s="87" t="n">
        <f aca="false">IF(AND($V157&gt;BU$6,$V157&lt;=BV$6),+$U157,0)</f>
        <v>0</v>
      </c>
      <c r="BW157" s="87" t="n">
        <f aca="false">IF(AND($V157&gt;BV$6,$V157&lt;=BW$6),+$U157,0)</f>
        <v>0</v>
      </c>
      <c r="BX157" s="87" t="n">
        <f aca="false">IF(AND($V157&gt;BW$6,$V157&lt;=BX$6),+$U157,0)</f>
        <v>0</v>
      </c>
      <c r="BY157" s="87" t="n">
        <f aca="false">IF(AND($V157&gt;BX$6,$V157&lt;=BY$6),+$U157,0)</f>
        <v>0</v>
      </c>
      <c r="BZ157" s="87" t="n">
        <f aca="false">IF(AND($V157&gt;BY$6,$V157&lt;=BZ$6),+$U157,0)</f>
        <v>0</v>
      </c>
      <c r="CA157" s="87" t="n">
        <f aca="false">IF(AND($V157&gt;BZ$6,$V157&lt;=CA$6),+$U157,0)</f>
        <v>0</v>
      </c>
      <c r="CB157" s="87" t="n">
        <f aca="false">IF(AND($V157&gt;CA$6,$V157&lt;=CB$6),+$U157,0)</f>
        <v>0</v>
      </c>
      <c r="CC157" s="87" t="n">
        <f aca="false">IF(AND($V157&gt;CB$6,$V157&lt;=CC$6),+$U157,0)</f>
        <v>0</v>
      </c>
      <c r="CD157" s="87" t="n">
        <f aca="false">IF(AND($V157&gt;CC$6,$V157&lt;=CD$6),+$U157,0)</f>
        <v>0</v>
      </c>
      <c r="CE157" s="87" t="n">
        <f aca="false">IF(AND($V157&gt;CD$6,$V157&lt;=CE$6),+$U157,0)</f>
        <v>0</v>
      </c>
      <c r="CF157" s="87" t="n">
        <f aca="false">IF(AND($V157&gt;CE$6,$V157&lt;=CF$6),+$U157,0)</f>
        <v>0</v>
      </c>
      <c r="CG157" s="87" t="n">
        <f aca="false">IF(AND($V157&gt;CF$6,$V157&lt;=CG$6),+$U157,0)</f>
        <v>0</v>
      </c>
      <c r="CH157" s="87" t="n">
        <f aca="false">IF(AND($V157&gt;CG$6,$V157&lt;=CH$6),+$U157,0)</f>
        <v>0</v>
      </c>
      <c r="CI157" s="87" t="n">
        <f aca="false">IF(AND($V157&gt;CH$6,$V157&lt;=CI$6),+$U157,0)</f>
        <v>0</v>
      </c>
      <c r="CJ157" s="87" t="n">
        <f aca="false">IF(AND($V157&gt;CI$6,$V157&lt;=CJ$6),+$U157,0)</f>
        <v>0</v>
      </c>
      <c r="CK157" s="87" t="n">
        <f aca="false">IF(AND($V157&gt;CJ$6,$V157&lt;=CK$6),+$U157,0)</f>
        <v>0</v>
      </c>
      <c r="CL157" s="87" t="n">
        <f aca="false">IF(AND($V157&gt;CK$6,$V157&lt;=CL$6),+$U157,0)</f>
        <v>0</v>
      </c>
      <c r="CM157" s="87" t="n">
        <f aca="false">IF(AND($V157&gt;CL$6,$V157&lt;=CM$6),+$U157,0)</f>
        <v>0</v>
      </c>
      <c r="CN157" s="87" t="n">
        <f aca="false">IF(AND($V157&gt;CM$6,$V157&lt;=CN$6),+$U157,0)</f>
        <v>0</v>
      </c>
      <c r="CO157" s="87" t="n">
        <f aca="false">IF(AND($V157&gt;CN$6,$V157&lt;=CO$6),+$U157,0)</f>
        <v>0</v>
      </c>
      <c r="CP157" s="87" t="n">
        <f aca="false">IF(AND($V157&gt;CO$6,$V157&lt;=CP$6),+$U157,0)</f>
        <v>0</v>
      </c>
      <c r="CQ157" s="87" t="n">
        <f aca="false">IF(AND($V157&gt;CP$6,$V157&lt;=CQ$6),+$U157,0)</f>
        <v>0</v>
      </c>
      <c r="CR157" s="87" t="n">
        <f aca="false">IF(AND($V157&gt;CQ$6,$V157&lt;=CR$6),+$U157,0)</f>
        <v>0</v>
      </c>
      <c r="CS157" s="87" t="n">
        <f aca="false">IF(AND($V157&gt;CR$6,$V157&lt;=CS$6),+$U157,0)</f>
        <v>0</v>
      </c>
      <c r="CT157" s="87" t="n">
        <f aca="false">IF(AND($V157&gt;CS$6,$V157&lt;=CT$6),+$U157,0)</f>
        <v>0</v>
      </c>
      <c r="CU157" s="87" t="n">
        <f aca="false">IF(AND($V157&gt;CT$6,$V157&lt;=CU$6),+$U157,0)</f>
        <v>0</v>
      </c>
      <c r="CV157" s="87" t="n">
        <f aca="false">IF(AND($V157&gt;CU$6,$V157&lt;=CV$6),+$U157,0)</f>
        <v>0</v>
      </c>
      <c r="CW157" s="87" t="n">
        <f aca="false">IF(AND($V157&gt;CV$6,$V157&lt;=CW$6),+$U157,0)</f>
        <v>0</v>
      </c>
      <c r="CX157" s="87" t="n">
        <f aca="false">IF(AND($V157&gt;CW$6,$V157&lt;=CX$6),+$U157,0)</f>
        <v>0</v>
      </c>
      <c r="CY157" s="87" t="n">
        <f aca="false">IF(AND($V157&gt;CX$6,$V157&lt;=CY$6),+$U157,0)</f>
        <v>0</v>
      </c>
      <c r="CZ157" s="87" t="n">
        <f aca="false">IF(AND($V157&gt;CY$6,$V157&lt;=CZ$6),+$U157,0)</f>
        <v>0</v>
      </c>
      <c r="DA157" s="87" t="n">
        <f aca="false">IF(AND($V157&gt;CZ$6,$V157&lt;=DA$6),+$U157,0)</f>
        <v>0</v>
      </c>
      <c r="DB157" s="87" t="n">
        <f aca="false">IF(AND($V157&gt;DA$6,$V157&lt;=DB$6),+$U157,0)</f>
        <v>0</v>
      </c>
      <c r="DC157" s="87" t="n">
        <f aca="false">IF(AND($V157&gt;DB$6,$V157&lt;=DC$6),+$U157,0)</f>
        <v>0</v>
      </c>
      <c r="DD157" s="87" t="n">
        <f aca="false">IF(AND($V157&gt;DC$6,$V157&lt;=DD$6),+$U157,0)</f>
        <v>0</v>
      </c>
      <c r="DE157" s="87" t="n">
        <f aca="false">IF(AND($V157&gt;DD$6,$V157&lt;=DE$6),+$U157,0)</f>
        <v>0</v>
      </c>
      <c r="DF157" s="87" t="n">
        <f aca="false">IF(AND($V157&gt;DE$6,$V157&lt;=DF$6),+$U157,0)</f>
        <v>0</v>
      </c>
      <c r="DG157" s="87" t="n">
        <f aca="false">IF(AND($V157&gt;DF$6,$V157&lt;=DG$6),+$U157,0)</f>
        <v>0</v>
      </c>
      <c r="DH157" s="87" t="n">
        <f aca="false">IF(AND($V157&gt;DG$6,$V157&lt;=DH$6),+$U157,0)</f>
        <v>0</v>
      </c>
      <c r="DI157" s="87" t="n">
        <f aca="false">IF(AND($V157&gt;DH$6,$V157&lt;=DI$6),+$U157,0)</f>
        <v>0</v>
      </c>
      <c r="DJ157" s="87" t="n">
        <f aca="false">IF(AND($V157&gt;DI$6,$V157&lt;=DJ$6),+$U157,0)</f>
        <v>0</v>
      </c>
      <c r="DK157" s="87" t="n">
        <f aca="false">IF(AND($V157&gt;DJ$6,$V157&lt;=DK$6),+$U157,0)</f>
        <v>0</v>
      </c>
      <c r="DL157" s="87" t="n">
        <f aca="false">IF(AND($V157&gt;DK$6,$V157&lt;=DL$6),+$U157,0)</f>
        <v>0</v>
      </c>
      <c r="DM157" s="87" t="n">
        <f aca="false">IF(AND($V157&gt;DL$6,$V157&lt;=DM$6),+$U157,0)</f>
        <v>0</v>
      </c>
      <c r="DN157" s="87" t="n">
        <f aca="false">IF(AND($V157&gt;DM$6,$V157&lt;=DN$6),+$U157,0)</f>
        <v>0</v>
      </c>
      <c r="DO157" s="87" t="n">
        <f aca="false">IF(AND($V157&gt;DN$6,$V157&lt;=DO$6),+$U157,0)</f>
        <v>0</v>
      </c>
      <c r="DP157" s="87" t="n">
        <f aca="false">IF(AND($V157&gt;DO$6,$V157&lt;=DP$6),+$U157,0)</f>
        <v>0</v>
      </c>
      <c r="DQ157" s="87" t="n">
        <f aca="false">IF(AND($V157&gt;DP$6,$V157&lt;=DQ$6),+$U157,0)</f>
        <v>0</v>
      </c>
      <c r="DR157" s="87" t="n">
        <f aca="false">IF(AND($V157&gt;DQ$6,$V157&lt;=DR$6),+$U157,0)</f>
        <v>0</v>
      </c>
      <c r="DS157" s="87" t="n">
        <f aca="false">IF(AND($V157&gt;DR$6,$V157&lt;=DS$6),+$U157,0)</f>
        <v>0</v>
      </c>
      <c r="DT157" s="87" t="n">
        <f aca="false">IF(AND($V157&gt;DS$6,$V157&lt;=DT$6),+$U157,0)</f>
        <v>0</v>
      </c>
      <c r="DU157" s="87" t="n">
        <f aca="false">IF(AND($V157&gt;DT$6,$V157&lt;=DU$6),+$U157,0)</f>
        <v>0</v>
      </c>
      <c r="DV157" s="87" t="n">
        <f aca="false">IF(AND($V157&gt;DU$6,$V157&lt;=DV$6),+$U157,0)</f>
        <v>0</v>
      </c>
      <c r="DW157" s="87" t="n">
        <f aca="false">IF(AND($V157&gt;DV$6,$V157&lt;=DW$6),+$U157,0)</f>
        <v>0</v>
      </c>
      <c r="DX157" s="87" t="n">
        <f aca="false">IF(AND($V157&gt;DW$6,$V157&lt;=DX$6),+$U157,0)</f>
        <v>0</v>
      </c>
      <c r="DY157" s="87" t="n">
        <f aca="false">IF(AND($V157&gt;DX$6,$V157&lt;=DY$6),+$U157,0)</f>
        <v>0</v>
      </c>
      <c r="DZ157" s="87" t="n">
        <f aca="false">IF(AND($V157&gt;DY$6,$V157&lt;=DZ$6),+$U157,0)</f>
        <v>0</v>
      </c>
      <c r="EA157" s="87" t="n">
        <f aca="false">IF(AND($V157&gt;DZ$6,$V157&lt;=EA$6),+$U157,0)</f>
        <v>0</v>
      </c>
      <c r="EB157" s="87" t="n">
        <f aca="false">IF(AND($V157&gt;EA$6,$V157&lt;=EB$6),+$U157,0)</f>
        <v>0</v>
      </c>
      <c r="EC157" s="87" t="n">
        <f aca="false">IF(AND($V157&gt;EB$6,$V157&lt;=EC$6),+$U157,0)</f>
        <v>0</v>
      </c>
      <c r="ED157" s="87" t="n">
        <f aca="false">IF(AND($V157&gt;EC$6,$V157&lt;=ED$6),+$U157,0)</f>
        <v>0</v>
      </c>
      <c r="EE157" s="87" t="n">
        <f aca="false">IF(AND($V157&gt;ED$6,$V157&lt;=EE$6),+$U157,0)</f>
        <v>0</v>
      </c>
      <c r="EF157" s="87" t="n">
        <f aca="false">IF(AND($V157&gt;EE$6,$V157&lt;=EF$6),+$U157,0)</f>
        <v>0</v>
      </c>
      <c r="EG157" s="87" t="n">
        <f aca="false">IF(AND($V157&gt;EF$6,$V157&lt;=EG$6),+$U157,0)</f>
        <v>0</v>
      </c>
      <c r="EH157" s="87" t="n">
        <f aca="false">IF(AND($V157&gt;EG$6,$V157&lt;=EH$6),+$U157,0)</f>
        <v>0</v>
      </c>
      <c r="EI157" s="87" t="n">
        <f aca="false">IF(AND($V157&gt;EH$6,$V157&lt;=EI$6),+$U157,0)</f>
        <v>0</v>
      </c>
      <c r="EJ157" s="87" t="n">
        <f aca="false">IF(AND($V157&gt;EI$6,$V157&lt;=EJ$6),+$U157,0)</f>
        <v>0</v>
      </c>
      <c r="EK157" s="87" t="n">
        <f aca="false">IF(AND($V157&gt;EJ$6,$V157&lt;=EK$6),+$U157,0)</f>
        <v>0</v>
      </c>
      <c r="EL157" s="87" t="n">
        <f aca="false">IF(AND($V157&gt;EK$6,$V157&lt;=EL$6),+$U157,0)</f>
        <v>0</v>
      </c>
      <c r="EM157" s="87" t="n">
        <f aca="false">IF(AND($V157&gt;EL$6,$V157&lt;=EN$6),+$U157,0)</f>
        <v>0</v>
      </c>
      <c r="EO157" s="65" t="n">
        <f aca="false">SUM($AI157:$EN157)</f>
        <v>6.474202</v>
      </c>
      <c r="EP157" s="65" t="n">
        <f aca="false">+EO157-U157</f>
        <v>0</v>
      </c>
    </row>
    <row r="158" customFormat="false" ht="12.75" hidden="false" customHeight="false" outlineLevel="0" collapsed="false">
      <c r="A158" s="205" t="n">
        <v>5</v>
      </c>
      <c r="B158" s="97" t="s">
        <v>260</v>
      </c>
      <c r="C158" s="97" t="s">
        <v>256</v>
      </c>
      <c r="D158" s="186" t="s">
        <v>295</v>
      </c>
      <c r="E158" s="37" t="s">
        <v>548</v>
      </c>
      <c r="F158" s="99" t="n">
        <v>37134</v>
      </c>
      <c r="G158" s="37"/>
      <c r="H158" s="37"/>
      <c r="I158" s="100" t="s">
        <v>145</v>
      </c>
      <c r="J158" s="37" t="s">
        <v>608</v>
      </c>
      <c r="M158" s="39" t="s">
        <v>495</v>
      </c>
      <c r="O158" s="35"/>
      <c r="P158" s="127"/>
      <c r="Q158" s="127"/>
      <c r="R158" s="127"/>
      <c r="S158" s="206" t="n">
        <v>6.466182</v>
      </c>
      <c r="T158" s="127" t="s">
        <v>288</v>
      </c>
      <c r="U158" s="55" t="n">
        <f aca="false">IF($T158="USD",+$S158,VLOOKUP($T158,$T$1:$U$5,2)*$S158)</f>
        <v>6.466182</v>
      </c>
      <c r="V158" s="108" t="n">
        <v>38336</v>
      </c>
      <c r="Z158" s="207" t="n">
        <v>35065</v>
      </c>
      <c r="AA158" s="224" t="e">
        <f aca="false">SUM(#REF!)</f>
        <v>#REF!</v>
      </c>
      <c r="AB158" s="174"/>
      <c r="AC158" s="209"/>
      <c r="AD158" s="211" t="e">
        <f aca="false">+AC158+AB158*#REF!+AA158*#REF!</f>
        <v>#REF!</v>
      </c>
      <c r="AE158" s="211"/>
      <c r="AI158" s="87" t="n">
        <f aca="false">IF($V158&gt;AH$6,IF($V158&lt;=AI$6,$U158,0),0)</f>
        <v>0</v>
      </c>
      <c r="AJ158" s="87" t="n">
        <f aca="false">IF(AND($V158&gt;AI$6,$V158&lt;=AJ$6),+$U158,0)</f>
        <v>0</v>
      </c>
      <c r="AK158" s="87" t="n">
        <f aca="false">IF(AND($V158&gt;AJ$6,$V158&lt;=AK$6),+$U158,0)</f>
        <v>0</v>
      </c>
      <c r="AL158" s="87" t="n">
        <f aca="false">IF(AND($V158&gt;AK$6,$V158&lt;=AL$6),+$U158,0)</f>
        <v>0</v>
      </c>
      <c r="AM158" s="87" t="n">
        <f aca="false">IF(AND($V158&gt;AL$6,$V158&lt;=AM$6),+$U158,0)</f>
        <v>0</v>
      </c>
      <c r="AN158" s="87" t="n">
        <f aca="false">IF(AND($V158&gt;AM$6,$V158&lt;=AN$6),+$U158,0)</f>
        <v>0</v>
      </c>
      <c r="AO158" s="87" t="n">
        <f aca="false">IF(AND($V158&gt;AN$6,$V158&lt;=AO$6),+$U158,0)</f>
        <v>0</v>
      </c>
      <c r="AP158" s="87" t="n">
        <f aca="false">IF(AND($V158&gt;AO$6,$V158&lt;=AP$6),+$U158,0)</f>
        <v>0</v>
      </c>
      <c r="AQ158" s="87" t="n">
        <f aca="false">IF(AND($V158&gt;AP$6,$V158&lt;=AQ$6),+$U158,0)</f>
        <v>0</v>
      </c>
      <c r="AR158" s="87" t="n">
        <f aca="false">IF(AND($V158&gt;AQ$6,$V158&lt;=AR$6),+$U158,0)</f>
        <v>0</v>
      </c>
      <c r="AS158" s="87" t="n">
        <f aca="false">IF(AND($V158&gt;AR$6,$V158&lt;=AS$6),+$U158,0)</f>
        <v>0</v>
      </c>
      <c r="AT158" s="87" t="n">
        <f aca="false">IF(AND($V158&gt;AS$6,$V158&lt;=AT$6),+$U158,0)</f>
        <v>0</v>
      </c>
      <c r="AU158" s="87" t="n">
        <f aca="false">IF(AND($V158&gt;AT$6,$V158&lt;=AU$6),+$U158,0)</f>
        <v>6.466182</v>
      </c>
      <c r="AV158" s="87" t="n">
        <f aca="false">IF(AND($V158&gt;AU$6,$V158&lt;=AV$6),+$U158,0)</f>
        <v>0</v>
      </c>
      <c r="AW158" s="87" t="n">
        <f aca="false">IF(AND($V158&gt;AV$6,$V158&lt;=AW$6),+$U158,0)</f>
        <v>0</v>
      </c>
      <c r="AX158" s="87" t="n">
        <f aca="false">IF(AND($V158&gt;AW$6,$V158&lt;=AX$6),+$U158,0)</f>
        <v>0</v>
      </c>
      <c r="AY158" s="87" t="n">
        <f aca="false">IF(AND($V158&gt;AX$6,$V158&lt;=AY$6),+$U158,0)</f>
        <v>0</v>
      </c>
      <c r="AZ158" s="87" t="n">
        <f aca="false">IF(AND($V158&gt;AY$6,$V158&lt;=AZ$6),+$U158,0)</f>
        <v>0</v>
      </c>
      <c r="BA158" s="87" t="n">
        <f aca="false">IF(AND($V158&gt;AZ$6,$V158&lt;=BA$6),+$U158,0)</f>
        <v>0</v>
      </c>
      <c r="BB158" s="87" t="n">
        <f aca="false">IF(AND($V158&gt;BA$6,$V158&lt;=BB$6),+$U158,0)</f>
        <v>0</v>
      </c>
      <c r="BC158" s="87" t="n">
        <f aca="false">IF(AND($V158&gt;BB$6,$V158&lt;=BC$6),+$U158,0)</f>
        <v>0</v>
      </c>
      <c r="BD158" s="87" t="n">
        <f aca="false">IF(AND($V158&gt;BC$6,$V158&lt;=BD$6),+$U158,0)</f>
        <v>0</v>
      </c>
      <c r="BE158" s="87" t="n">
        <f aca="false">IF(AND($V158&gt;BD$6,$V158&lt;=BE$6),+$U158,0)</f>
        <v>0</v>
      </c>
      <c r="BF158" s="87" t="n">
        <f aca="false">IF(AND($V158&gt;BE$6,$V158&lt;=BF$6),+$U158,0)</f>
        <v>0</v>
      </c>
      <c r="BG158" s="87" t="n">
        <f aca="false">IF(AND($V158&gt;BF$6,$V158&lt;=BG$6),+$U158,0)</f>
        <v>0</v>
      </c>
      <c r="BH158" s="87" t="n">
        <f aca="false">IF(AND($V158&gt;BG$6,$V158&lt;=BH$6),+$U158,0)</f>
        <v>0</v>
      </c>
      <c r="BI158" s="87" t="n">
        <f aca="false">IF(AND($V158&gt;BH$6,$V158&lt;=BI$6),+$U158,0)</f>
        <v>0</v>
      </c>
      <c r="BJ158" s="87" t="n">
        <f aca="false">IF(AND($V158&gt;BI$6,$V158&lt;=BJ$6),+$U158,0)</f>
        <v>0</v>
      </c>
      <c r="BK158" s="87" t="n">
        <f aca="false">IF(AND($V158&gt;BJ$6,$V158&lt;=BK$6),+$U158,0)</f>
        <v>0</v>
      </c>
      <c r="BL158" s="87" t="n">
        <f aca="false">IF(AND($V158&gt;BK$6,$V158&lt;=BL$6),+$U158,0)</f>
        <v>0</v>
      </c>
      <c r="BM158" s="87" t="n">
        <f aca="false">IF(AND($V158&gt;BL$6,$V158&lt;=BM$6),+$U158,0)</f>
        <v>0</v>
      </c>
      <c r="BN158" s="87" t="n">
        <f aca="false">IF(AND($V158&gt;BM$6,$V158&lt;=BN$6),+$U158,0)</f>
        <v>0</v>
      </c>
      <c r="BO158" s="87" t="n">
        <f aca="false">IF(AND($V158&gt;BN$6,$V158&lt;=BO$6),+$U158,0)</f>
        <v>0</v>
      </c>
      <c r="BP158" s="87" t="n">
        <f aca="false">IF(AND($V158&gt;BO$6,$V158&lt;=BP$6),+$U158,0)</f>
        <v>0</v>
      </c>
      <c r="BQ158" s="87" t="n">
        <f aca="false">IF(AND($V158&gt;BP$6,$V158&lt;=BQ$6),+$U158,0)</f>
        <v>0</v>
      </c>
      <c r="BR158" s="87" t="n">
        <f aca="false">IF(AND($V158&gt;BQ$6,$V158&lt;=BR$6),+$U158,0)</f>
        <v>0</v>
      </c>
      <c r="BS158" s="87" t="n">
        <f aca="false">IF(AND($V158&gt;BR$6,$V158&lt;=BS$6),+$U158,0)</f>
        <v>0</v>
      </c>
      <c r="BT158" s="87" t="n">
        <f aca="false">IF(AND($V158&gt;BS$6,$V158&lt;=BT$6),+$U158,0)</f>
        <v>0</v>
      </c>
      <c r="BU158" s="87" t="n">
        <f aca="false">IF(AND($V158&gt;BT$6,$V158&lt;=BU$6),+$U158,0)</f>
        <v>0</v>
      </c>
      <c r="BV158" s="87" t="n">
        <f aca="false">IF(AND($V158&gt;BU$6,$V158&lt;=BV$6),+$U158,0)</f>
        <v>0</v>
      </c>
      <c r="BW158" s="87" t="n">
        <f aca="false">IF(AND($V158&gt;BV$6,$V158&lt;=BW$6),+$U158,0)</f>
        <v>0</v>
      </c>
      <c r="BX158" s="87" t="n">
        <f aca="false">IF(AND($V158&gt;BW$6,$V158&lt;=BX$6),+$U158,0)</f>
        <v>0</v>
      </c>
      <c r="BY158" s="87" t="n">
        <f aca="false">IF(AND($V158&gt;BX$6,$V158&lt;=BY$6),+$U158,0)</f>
        <v>0</v>
      </c>
      <c r="BZ158" s="87" t="n">
        <f aca="false">IF(AND($V158&gt;BY$6,$V158&lt;=BZ$6),+$U158,0)</f>
        <v>0</v>
      </c>
      <c r="CA158" s="87" t="n">
        <f aca="false">IF(AND($V158&gt;BZ$6,$V158&lt;=CA$6),+$U158,0)</f>
        <v>0</v>
      </c>
      <c r="CB158" s="87" t="n">
        <f aca="false">IF(AND($V158&gt;CA$6,$V158&lt;=CB$6),+$U158,0)</f>
        <v>0</v>
      </c>
      <c r="CC158" s="87" t="n">
        <f aca="false">IF(AND($V158&gt;CB$6,$V158&lt;=CC$6),+$U158,0)</f>
        <v>0</v>
      </c>
      <c r="CD158" s="87" t="n">
        <f aca="false">IF(AND($V158&gt;CC$6,$V158&lt;=CD$6),+$U158,0)</f>
        <v>0</v>
      </c>
      <c r="CE158" s="87" t="n">
        <f aca="false">IF(AND($V158&gt;CD$6,$V158&lt;=CE$6),+$U158,0)</f>
        <v>0</v>
      </c>
      <c r="CF158" s="87" t="n">
        <f aca="false">IF(AND($V158&gt;CE$6,$V158&lt;=CF$6),+$U158,0)</f>
        <v>0</v>
      </c>
      <c r="CG158" s="87" t="n">
        <f aca="false">IF(AND($V158&gt;CF$6,$V158&lt;=CG$6),+$U158,0)</f>
        <v>0</v>
      </c>
      <c r="CH158" s="87" t="n">
        <f aca="false">IF(AND($V158&gt;CG$6,$V158&lt;=CH$6),+$U158,0)</f>
        <v>0</v>
      </c>
      <c r="CI158" s="87" t="n">
        <f aca="false">IF(AND($V158&gt;CH$6,$V158&lt;=CI$6),+$U158,0)</f>
        <v>0</v>
      </c>
      <c r="CJ158" s="87" t="n">
        <f aca="false">IF(AND($V158&gt;CI$6,$V158&lt;=CJ$6),+$U158,0)</f>
        <v>0</v>
      </c>
      <c r="CK158" s="87" t="n">
        <f aca="false">IF(AND($V158&gt;CJ$6,$V158&lt;=CK$6),+$U158,0)</f>
        <v>0</v>
      </c>
      <c r="CL158" s="87" t="n">
        <f aca="false">IF(AND($V158&gt;CK$6,$V158&lt;=CL$6),+$U158,0)</f>
        <v>0</v>
      </c>
      <c r="CM158" s="87" t="n">
        <f aca="false">IF(AND($V158&gt;CL$6,$V158&lt;=CM$6),+$U158,0)</f>
        <v>0</v>
      </c>
      <c r="CN158" s="87" t="n">
        <f aca="false">IF(AND($V158&gt;CM$6,$V158&lt;=CN$6),+$U158,0)</f>
        <v>0</v>
      </c>
      <c r="CO158" s="87" t="n">
        <f aca="false">IF(AND($V158&gt;CN$6,$V158&lt;=CO$6),+$U158,0)</f>
        <v>0</v>
      </c>
      <c r="CP158" s="87" t="n">
        <f aca="false">IF(AND($V158&gt;CO$6,$V158&lt;=CP$6),+$U158,0)</f>
        <v>0</v>
      </c>
      <c r="CQ158" s="87" t="n">
        <f aca="false">IF(AND($V158&gt;CP$6,$V158&lt;=CQ$6),+$U158,0)</f>
        <v>0</v>
      </c>
      <c r="CR158" s="87" t="n">
        <f aca="false">IF(AND($V158&gt;CQ$6,$V158&lt;=CR$6),+$U158,0)</f>
        <v>0</v>
      </c>
      <c r="CS158" s="87" t="n">
        <f aca="false">IF(AND($V158&gt;CR$6,$V158&lt;=CS$6),+$U158,0)</f>
        <v>0</v>
      </c>
      <c r="CT158" s="87" t="n">
        <f aca="false">IF(AND($V158&gt;CS$6,$V158&lt;=CT$6),+$U158,0)</f>
        <v>0</v>
      </c>
      <c r="CU158" s="87" t="n">
        <f aca="false">IF(AND($V158&gt;CT$6,$V158&lt;=CU$6),+$U158,0)</f>
        <v>0</v>
      </c>
      <c r="CV158" s="87" t="n">
        <f aca="false">IF(AND($V158&gt;CU$6,$V158&lt;=CV$6),+$U158,0)</f>
        <v>0</v>
      </c>
      <c r="CW158" s="87" t="n">
        <f aca="false">IF(AND($V158&gt;CV$6,$V158&lt;=CW$6),+$U158,0)</f>
        <v>0</v>
      </c>
      <c r="CX158" s="87" t="n">
        <f aca="false">IF(AND($V158&gt;CW$6,$V158&lt;=CX$6),+$U158,0)</f>
        <v>0</v>
      </c>
      <c r="CY158" s="87" t="n">
        <f aca="false">IF(AND($V158&gt;CX$6,$V158&lt;=CY$6),+$U158,0)</f>
        <v>0</v>
      </c>
      <c r="CZ158" s="87" t="n">
        <f aca="false">IF(AND($V158&gt;CY$6,$V158&lt;=CZ$6),+$U158,0)</f>
        <v>0</v>
      </c>
      <c r="DA158" s="87" t="n">
        <f aca="false">IF(AND($V158&gt;CZ$6,$V158&lt;=DA$6),+$U158,0)</f>
        <v>0</v>
      </c>
      <c r="DB158" s="87" t="n">
        <f aca="false">IF(AND($V158&gt;DA$6,$V158&lt;=DB$6),+$U158,0)</f>
        <v>0</v>
      </c>
      <c r="DC158" s="87" t="n">
        <f aca="false">IF(AND($V158&gt;DB$6,$V158&lt;=DC$6),+$U158,0)</f>
        <v>0</v>
      </c>
      <c r="DD158" s="87" t="n">
        <f aca="false">IF(AND($V158&gt;DC$6,$V158&lt;=DD$6),+$U158,0)</f>
        <v>0</v>
      </c>
      <c r="DE158" s="87" t="n">
        <f aca="false">IF(AND($V158&gt;DD$6,$V158&lt;=DE$6),+$U158,0)</f>
        <v>0</v>
      </c>
      <c r="DF158" s="87" t="n">
        <f aca="false">IF(AND($V158&gt;DE$6,$V158&lt;=DF$6),+$U158,0)</f>
        <v>0</v>
      </c>
      <c r="DG158" s="87" t="n">
        <f aca="false">IF(AND($V158&gt;DF$6,$V158&lt;=DG$6),+$U158,0)</f>
        <v>0</v>
      </c>
      <c r="DH158" s="87" t="n">
        <f aca="false">IF(AND($V158&gt;DG$6,$V158&lt;=DH$6),+$U158,0)</f>
        <v>0</v>
      </c>
      <c r="DI158" s="87" t="n">
        <f aca="false">IF(AND($V158&gt;DH$6,$V158&lt;=DI$6),+$U158,0)</f>
        <v>0</v>
      </c>
      <c r="DJ158" s="87" t="n">
        <f aca="false">IF(AND($V158&gt;DI$6,$V158&lt;=DJ$6),+$U158,0)</f>
        <v>0</v>
      </c>
      <c r="DK158" s="87" t="n">
        <f aca="false">IF(AND($V158&gt;DJ$6,$V158&lt;=DK$6),+$U158,0)</f>
        <v>0</v>
      </c>
      <c r="DL158" s="87" t="n">
        <f aca="false">IF(AND($V158&gt;DK$6,$V158&lt;=DL$6),+$U158,0)</f>
        <v>0</v>
      </c>
      <c r="DM158" s="87" t="n">
        <f aca="false">IF(AND($V158&gt;DL$6,$V158&lt;=DM$6),+$U158,0)</f>
        <v>0</v>
      </c>
      <c r="DN158" s="87" t="n">
        <f aca="false">IF(AND($V158&gt;DM$6,$V158&lt;=DN$6),+$U158,0)</f>
        <v>0</v>
      </c>
      <c r="DO158" s="87" t="n">
        <f aca="false">IF(AND($V158&gt;DN$6,$V158&lt;=DO$6),+$U158,0)</f>
        <v>0</v>
      </c>
      <c r="DP158" s="87" t="n">
        <f aca="false">IF(AND($V158&gt;DO$6,$V158&lt;=DP$6),+$U158,0)</f>
        <v>0</v>
      </c>
      <c r="DQ158" s="87" t="n">
        <f aca="false">IF(AND($V158&gt;DP$6,$V158&lt;=DQ$6),+$U158,0)</f>
        <v>0</v>
      </c>
      <c r="DR158" s="87" t="n">
        <f aca="false">IF(AND($V158&gt;DQ$6,$V158&lt;=DR$6),+$U158,0)</f>
        <v>0</v>
      </c>
      <c r="DS158" s="87" t="n">
        <f aca="false">IF(AND($V158&gt;DR$6,$V158&lt;=DS$6),+$U158,0)</f>
        <v>0</v>
      </c>
      <c r="DT158" s="87" t="n">
        <f aca="false">IF(AND($V158&gt;DS$6,$V158&lt;=DT$6),+$U158,0)</f>
        <v>0</v>
      </c>
      <c r="DU158" s="87" t="n">
        <f aca="false">IF(AND($V158&gt;DT$6,$V158&lt;=DU$6),+$U158,0)</f>
        <v>0</v>
      </c>
      <c r="DV158" s="87" t="n">
        <f aca="false">IF(AND($V158&gt;DU$6,$V158&lt;=DV$6),+$U158,0)</f>
        <v>0</v>
      </c>
      <c r="DW158" s="87" t="n">
        <f aca="false">IF(AND($V158&gt;DV$6,$V158&lt;=DW$6),+$U158,0)</f>
        <v>0</v>
      </c>
      <c r="DX158" s="87" t="n">
        <f aca="false">IF(AND($V158&gt;DW$6,$V158&lt;=DX$6),+$U158,0)</f>
        <v>0</v>
      </c>
      <c r="DY158" s="87" t="n">
        <f aca="false">IF(AND($V158&gt;DX$6,$V158&lt;=DY$6),+$U158,0)</f>
        <v>0</v>
      </c>
      <c r="DZ158" s="87" t="n">
        <f aca="false">IF(AND($V158&gt;DY$6,$V158&lt;=DZ$6),+$U158,0)</f>
        <v>0</v>
      </c>
      <c r="EA158" s="87" t="n">
        <f aca="false">IF(AND($V158&gt;DZ$6,$V158&lt;=EA$6),+$U158,0)</f>
        <v>0</v>
      </c>
      <c r="EB158" s="87" t="n">
        <f aca="false">IF(AND($V158&gt;EA$6,$V158&lt;=EB$6),+$U158,0)</f>
        <v>0</v>
      </c>
      <c r="EC158" s="87" t="n">
        <f aca="false">IF(AND($V158&gt;EB$6,$V158&lt;=EC$6),+$U158,0)</f>
        <v>0</v>
      </c>
      <c r="ED158" s="87" t="n">
        <f aca="false">IF(AND($V158&gt;EC$6,$V158&lt;=ED$6),+$U158,0)</f>
        <v>0</v>
      </c>
      <c r="EE158" s="87" t="n">
        <f aca="false">IF(AND($V158&gt;ED$6,$V158&lt;=EE$6),+$U158,0)</f>
        <v>0</v>
      </c>
      <c r="EF158" s="87" t="n">
        <f aca="false">IF(AND($V158&gt;EE$6,$V158&lt;=EF$6),+$U158,0)</f>
        <v>0</v>
      </c>
      <c r="EG158" s="87" t="n">
        <f aca="false">IF(AND($V158&gt;EF$6,$V158&lt;=EG$6),+$U158,0)</f>
        <v>0</v>
      </c>
      <c r="EH158" s="87" t="n">
        <f aca="false">IF(AND($V158&gt;EG$6,$V158&lt;=EH$6),+$U158,0)</f>
        <v>0</v>
      </c>
      <c r="EI158" s="87" t="n">
        <f aca="false">IF(AND($V158&gt;EH$6,$V158&lt;=EI$6),+$U158,0)</f>
        <v>0</v>
      </c>
      <c r="EJ158" s="87" t="n">
        <f aca="false">IF(AND($V158&gt;EI$6,$V158&lt;=EJ$6),+$U158,0)</f>
        <v>0</v>
      </c>
      <c r="EK158" s="87" t="n">
        <f aca="false">IF(AND($V158&gt;EJ$6,$V158&lt;=EK$6),+$U158,0)</f>
        <v>0</v>
      </c>
      <c r="EL158" s="87" t="n">
        <f aca="false">IF(AND($V158&gt;EK$6,$V158&lt;=EL$6),+$U158,0)</f>
        <v>0</v>
      </c>
      <c r="EM158" s="87" t="n">
        <f aca="false">IF(AND($V158&gt;EL$6,$V158&lt;=EN$6),+$U158,0)</f>
        <v>0</v>
      </c>
      <c r="EO158" s="65" t="n">
        <f aca="false">SUM($AI158:$EN158)</f>
        <v>6.466182</v>
      </c>
      <c r="EP158" s="65" t="n">
        <f aca="false">+EO158-U158</f>
        <v>0</v>
      </c>
    </row>
    <row r="159" customFormat="false" ht="12.75" hidden="false" customHeight="false" outlineLevel="0" collapsed="false">
      <c r="A159" s="205" t="n">
        <v>5</v>
      </c>
      <c r="B159" s="97" t="s">
        <v>260</v>
      </c>
      <c r="C159" s="97" t="s">
        <v>256</v>
      </c>
      <c r="D159" s="186" t="s">
        <v>295</v>
      </c>
      <c r="E159" s="37" t="s">
        <v>548</v>
      </c>
      <c r="F159" s="99" t="n">
        <v>37134</v>
      </c>
      <c r="G159" s="37"/>
      <c r="H159" s="37"/>
      <c r="I159" s="100" t="s">
        <v>145</v>
      </c>
      <c r="J159" s="37" t="s">
        <v>608</v>
      </c>
      <c r="M159" s="39" t="s">
        <v>495</v>
      </c>
      <c r="O159" s="35"/>
      <c r="P159" s="127"/>
      <c r="Q159" s="127"/>
      <c r="R159" s="127"/>
      <c r="S159" s="206" t="n">
        <v>5.333333</v>
      </c>
      <c r="T159" s="127" t="s">
        <v>288</v>
      </c>
      <c r="U159" s="55" t="n">
        <f aca="false">IF($T159="USD",+$S159,VLOOKUP($T159,$T$1:$U$5,2)*$S159)</f>
        <v>5.333333</v>
      </c>
      <c r="V159" s="108" t="n">
        <v>38518</v>
      </c>
      <c r="Z159" s="207" t="n">
        <v>35065</v>
      </c>
      <c r="AA159" s="224" t="e">
        <f aca="false">SUM(#REF!)</f>
        <v>#REF!</v>
      </c>
      <c r="AB159" s="174"/>
      <c r="AC159" s="209"/>
      <c r="AD159" s="211" t="e">
        <f aca="false">+AC159+AB159*#REF!+AA159*#REF!</f>
        <v>#REF!</v>
      </c>
      <c r="AE159" s="211"/>
      <c r="AI159" s="87" t="n">
        <f aca="false">IF($V159&gt;AH$6,IF($V159&lt;=AI$6,$U159,0),0)</f>
        <v>0</v>
      </c>
      <c r="AJ159" s="87" t="n">
        <f aca="false">IF(AND($V159&gt;AI$6,$V159&lt;=AJ$6),+$U159,0)</f>
        <v>0</v>
      </c>
      <c r="AK159" s="87" t="n">
        <f aca="false">IF(AND($V159&gt;AJ$6,$V159&lt;=AK$6),+$U159,0)</f>
        <v>0</v>
      </c>
      <c r="AL159" s="87" t="n">
        <f aca="false">IF(AND($V159&gt;AK$6,$V159&lt;=AL$6),+$U159,0)</f>
        <v>0</v>
      </c>
      <c r="AM159" s="87" t="n">
        <f aca="false">IF(AND($V159&gt;AL$6,$V159&lt;=AM$6),+$U159,0)</f>
        <v>0</v>
      </c>
      <c r="AN159" s="87" t="n">
        <f aca="false">IF(AND($V159&gt;AM$6,$V159&lt;=AN$6),+$U159,0)</f>
        <v>0</v>
      </c>
      <c r="AO159" s="87" t="n">
        <f aca="false">IF(AND($V159&gt;AN$6,$V159&lt;=AO$6),+$U159,0)</f>
        <v>0</v>
      </c>
      <c r="AP159" s="87" t="n">
        <f aca="false">IF(AND($V159&gt;AO$6,$V159&lt;=AP$6),+$U159,0)</f>
        <v>0</v>
      </c>
      <c r="AQ159" s="87" t="n">
        <f aca="false">IF(AND($V159&gt;AP$6,$V159&lt;=AQ$6),+$U159,0)</f>
        <v>0</v>
      </c>
      <c r="AR159" s="87" t="n">
        <f aca="false">IF(AND($V159&gt;AQ$6,$V159&lt;=AR$6),+$U159,0)</f>
        <v>0</v>
      </c>
      <c r="AS159" s="87" t="n">
        <f aca="false">IF(AND($V159&gt;AR$6,$V159&lt;=AS$6),+$U159,0)</f>
        <v>0</v>
      </c>
      <c r="AT159" s="87" t="n">
        <f aca="false">IF(AND($V159&gt;AS$6,$V159&lt;=AT$6),+$U159,0)</f>
        <v>0</v>
      </c>
      <c r="AU159" s="87" t="n">
        <f aca="false">IF(AND($V159&gt;AT$6,$V159&lt;=AU$6),+$U159,0)</f>
        <v>0</v>
      </c>
      <c r="AV159" s="87" t="n">
        <f aca="false">IF(AND($V159&gt;AU$6,$V159&lt;=AV$6),+$U159,0)</f>
        <v>0</v>
      </c>
      <c r="AW159" s="87" t="n">
        <f aca="false">IF(AND($V159&gt;AV$6,$V159&lt;=AW$6),+$U159,0)</f>
        <v>5.333333</v>
      </c>
      <c r="AX159" s="87" t="n">
        <f aca="false">IF(AND($V159&gt;AW$6,$V159&lt;=AX$6),+$U159,0)</f>
        <v>0</v>
      </c>
      <c r="AY159" s="87" t="n">
        <f aca="false">IF(AND($V159&gt;AX$6,$V159&lt;=AY$6),+$U159,0)</f>
        <v>0</v>
      </c>
      <c r="AZ159" s="87" t="n">
        <f aca="false">IF(AND($V159&gt;AY$6,$V159&lt;=AZ$6),+$U159,0)</f>
        <v>0</v>
      </c>
      <c r="BA159" s="87" t="n">
        <f aca="false">IF(AND($V159&gt;AZ$6,$V159&lt;=BA$6),+$U159,0)</f>
        <v>0</v>
      </c>
      <c r="BB159" s="87" t="n">
        <f aca="false">IF(AND($V159&gt;BA$6,$V159&lt;=BB$6),+$U159,0)</f>
        <v>0</v>
      </c>
      <c r="BC159" s="87" t="n">
        <f aca="false">IF(AND($V159&gt;BB$6,$V159&lt;=BC$6),+$U159,0)</f>
        <v>0</v>
      </c>
      <c r="BD159" s="87" t="n">
        <f aca="false">IF(AND($V159&gt;BC$6,$V159&lt;=BD$6),+$U159,0)</f>
        <v>0</v>
      </c>
      <c r="BE159" s="87" t="n">
        <f aca="false">IF(AND($V159&gt;BD$6,$V159&lt;=BE$6),+$U159,0)</f>
        <v>0</v>
      </c>
      <c r="BF159" s="87" t="n">
        <f aca="false">IF(AND($V159&gt;BE$6,$V159&lt;=BF$6),+$U159,0)</f>
        <v>0</v>
      </c>
      <c r="BG159" s="87" t="n">
        <f aca="false">IF(AND($V159&gt;BF$6,$V159&lt;=BG$6),+$U159,0)</f>
        <v>0</v>
      </c>
      <c r="BH159" s="87" t="n">
        <f aca="false">IF(AND($V159&gt;BG$6,$V159&lt;=BH$6),+$U159,0)</f>
        <v>0</v>
      </c>
      <c r="BI159" s="87" t="n">
        <f aca="false">IF(AND($V159&gt;BH$6,$V159&lt;=BI$6),+$U159,0)</f>
        <v>0</v>
      </c>
      <c r="BJ159" s="87" t="n">
        <f aca="false">IF(AND($V159&gt;BI$6,$V159&lt;=BJ$6),+$U159,0)</f>
        <v>0</v>
      </c>
      <c r="BK159" s="87" t="n">
        <f aca="false">IF(AND($V159&gt;BJ$6,$V159&lt;=BK$6),+$U159,0)</f>
        <v>0</v>
      </c>
      <c r="BL159" s="87" t="n">
        <f aca="false">IF(AND($V159&gt;BK$6,$V159&lt;=BL$6),+$U159,0)</f>
        <v>0</v>
      </c>
      <c r="BM159" s="87" t="n">
        <f aca="false">IF(AND($V159&gt;BL$6,$V159&lt;=BM$6),+$U159,0)</f>
        <v>0</v>
      </c>
      <c r="BN159" s="87" t="n">
        <f aca="false">IF(AND($V159&gt;BM$6,$V159&lt;=BN$6),+$U159,0)</f>
        <v>0</v>
      </c>
      <c r="BO159" s="87" t="n">
        <f aca="false">IF(AND($V159&gt;BN$6,$V159&lt;=BO$6),+$U159,0)</f>
        <v>0</v>
      </c>
      <c r="BP159" s="87" t="n">
        <f aca="false">IF(AND($V159&gt;BO$6,$V159&lt;=BP$6),+$U159,0)</f>
        <v>0</v>
      </c>
      <c r="BQ159" s="87" t="n">
        <f aca="false">IF(AND($V159&gt;BP$6,$V159&lt;=BQ$6),+$U159,0)</f>
        <v>0</v>
      </c>
      <c r="BR159" s="87" t="n">
        <f aca="false">IF(AND($V159&gt;BQ$6,$V159&lt;=BR$6),+$U159,0)</f>
        <v>0</v>
      </c>
      <c r="BS159" s="87" t="n">
        <f aca="false">IF(AND($V159&gt;BR$6,$V159&lt;=BS$6),+$U159,0)</f>
        <v>0</v>
      </c>
      <c r="BT159" s="87" t="n">
        <f aca="false">IF(AND($V159&gt;BS$6,$V159&lt;=BT$6),+$U159,0)</f>
        <v>0</v>
      </c>
      <c r="BU159" s="87" t="n">
        <f aca="false">IF(AND($V159&gt;BT$6,$V159&lt;=BU$6),+$U159,0)</f>
        <v>0</v>
      </c>
      <c r="BV159" s="87" t="n">
        <f aca="false">IF(AND($V159&gt;BU$6,$V159&lt;=BV$6),+$U159,0)</f>
        <v>0</v>
      </c>
      <c r="BW159" s="87" t="n">
        <f aca="false">IF(AND($V159&gt;BV$6,$V159&lt;=BW$6),+$U159,0)</f>
        <v>0</v>
      </c>
      <c r="BX159" s="87" t="n">
        <f aca="false">IF(AND($V159&gt;BW$6,$V159&lt;=BX$6),+$U159,0)</f>
        <v>0</v>
      </c>
      <c r="BY159" s="87" t="n">
        <f aca="false">IF(AND($V159&gt;BX$6,$V159&lt;=BY$6),+$U159,0)</f>
        <v>0</v>
      </c>
      <c r="BZ159" s="87" t="n">
        <f aca="false">IF(AND($V159&gt;BY$6,$V159&lt;=BZ$6),+$U159,0)</f>
        <v>0</v>
      </c>
      <c r="CA159" s="87" t="n">
        <f aca="false">IF(AND($V159&gt;BZ$6,$V159&lt;=CA$6),+$U159,0)</f>
        <v>0</v>
      </c>
      <c r="CB159" s="87" t="n">
        <f aca="false">IF(AND($V159&gt;CA$6,$V159&lt;=CB$6),+$U159,0)</f>
        <v>0</v>
      </c>
      <c r="CC159" s="87" t="n">
        <f aca="false">IF(AND($V159&gt;CB$6,$V159&lt;=CC$6),+$U159,0)</f>
        <v>0</v>
      </c>
      <c r="CD159" s="87" t="n">
        <f aca="false">IF(AND($V159&gt;CC$6,$V159&lt;=CD$6),+$U159,0)</f>
        <v>0</v>
      </c>
      <c r="CE159" s="87" t="n">
        <f aca="false">IF(AND($V159&gt;CD$6,$V159&lt;=CE$6),+$U159,0)</f>
        <v>0</v>
      </c>
      <c r="CF159" s="87" t="n">
        <f aca="false">IF(AND($V159&gt;CE$6,$V159&lt;=CF$6),+$U159,0)</f>
        <v>0</v>
      </c>
      <c r="CG159" s="87" t="n">
        <f aca="false">IF(AND($V159&gt;CF$6,$V159&lt;=CG$6),+$U159,0)</f>
        <v>0</v>
      </c>
      <c r="CH159" s="87" t="n">
        <f aca="false">IF(AND($V159&gt;CG$6,$V159&lt;=CH$6),+$U159,0)</f>
        <v>0</v>
      </c>
      <c r="CI159" s="87" t="n">
        <f aca="false">IF(AND($V159&gt;CH$6,$V159&lt;=CI$6),+$U159,0)</f>
        <v>0</v>
      </c>
      <c r="CJ159" s="87" t="n">
        <f aca="false">IF(AND($V159&gt;CI$6,$V159&lt;=CJ$6),+$U159,0)</f>
        <v>0</v>
      </c>
      <c r="CK159" s="87" t="n">
        <f aca="false">IF(AND($V159&gt;CJ$6,$V159&lt;=CK$6),+$U159,0)</f>
        <v>0</v>
      </c>
      <c r="CL159" s="87" t="n">
        <f aca="false">IF(AND($V159&gt;CK$6,$V159&lt;=CL$6),+$U159,0)</f>
        <v>0</v>
      </c>
      <c r="CM159" s="87" t="n">
        <f aca="false">IF(AND($V159&gt;CL$6,$V159&lt;=CM$6),+$U159,0)</f>
        <v>0</v>
      </c>
      <c r="CN159" s="87" t="n">
        <f aca="false">IF(AND($V159&gt;CM$6,$V159&lt;=CN$6),+$U159,0)</f>
        <v>0</v>
      </c>
      <c r="CO159" s="87" t="n">
        <f aca="false">IF(AND($V159&gt;CN$6,$V159&lt;=CO$6),+$U159,0)</f>
        <v>0</v>
      </c>
      <c r="CP159" s="87" t="n">
        <f aca="false">IF(AND($V159&gt;CO$6,$V159&lt;=CP$6),+$U159,0)</f>
        <v>0</v>
      </c>
      <c r="CQ159" s="87" t="n">
        <f aca="false">IF(AND($V159&gt;CP$6,$V159&lt;=CQ$6),+$U159,0)</f>
        <v>0</v>
      </c>
      <c r="CR159" s="87" t="n">
        <f aca="false">IF(AND($V159&gt;CQ$6,$V159&lt;=CR$6),+$U159,0)</f>
        <v>0</v>
      </c>
      <c r="CS159" s="87" t="n">
        <f aca="false">IF(AND($V159&gt;CR$6,$V159&lt;=CS$6),+$U159,0)</f>
        <v>0</v>
      </c>
      <c r="CT159" s="87" t="n">
        <f aca="false">IF(AND($V159&gt;CS$6,$V159&lt;=CT$6),+$U159,0)</f>
        <v>0</v>
      </c>
      <c r="CU159" s="87" t="n">
        <f aca="false">IF(AND($V159&gt;CT$6,$V159&lt;=CU$6),+$U159,0)</f>
        <v>0</v>
      </c>
      <c r="CV159" s="87" t="n">
        <f aca="false">IF(AND($V159&gt;CU$6,$V159&lt;=CV$6),+$U159,0)</f>
        <v>0</v>
      </c>
      <c r="CW159" s="87" t="n">
        <f aca="false">IF(AND($V159&gt;CV$6,$V159&lt;=CW$6),+$U159,0)</f>
        <v>0</v>
      </c>
      <c r="CX159" s="87" t="n">
        <f aca="false">IF(AND($V159&gt;CW$6,$V159&lt;=CX$6),+$U159,0)</f>
        <v>0</v>
      </c>
      <c r="CY159" s="87" t="n">
        <f aca="false">IF(AND($V159&gt;CX$6,$V159&lt;=CY$6),+$U159,0)</f>
        <v>0</v>
      </c>
      <c r="CZ159" s="87" t="n">
        <f aca="false">IF(AND($V159&gt;CY$6,$V159&lt;=CZ$6),+$U159,0)</f>
        <v>0</v>
      </c>
      <c r="DA159" s="87" t="n">
        <f aca="false">IF(AND($V159&gt;CZ$6,$V159&lt;=DA$6),+$U159,0)</f>
        <v>0</v>
      </c>
      <c r="DB159" s="87" t="n">
        <f aca="false">IF(AND($V159&gt;DA$6,$V159&lt;=DB$6),+$U159,0)</f>
        <v>0</v>
      </c>
      <c r="DC159" s="87" t="n">
        <f aca="false">IF(AND($V159&gt;DB$6,$V159&lt;=DC$6),+$U159,0)</f>
        <v>0</v>
      </c>
      <c r="DD159" s="87" t="n">
        <f aca="false">IF(AND($V159&gt;DC$6,$V159&lt;=DD$6),+$U159,0)</f>
        <v>0</v>
      </c>
      <c r="DE159" s="87" t="n">
        <f aca="false">IF(AND($V159&gt;DD$6,$V159&lt;=DE$6),+$U159,0)</f>
        <v>0</v>
      </c>
      <c r="DF159" s="87" t="n">
        <f aca="false">IF(AND($V159&gt;DE$6,$V159&lt;=DF$6),+$U159,0)</f>
        <v>0</v>
      </c>
      <c r="DG159" s="87" t="n">
        <f aca="false">IF(AND($V159&gt;DF$6,$V159&lt;=DG$6),+$U159,0)</f>
        <v>0</v>
      </c>
      <c r="DH159" s="87" t="n">
        <f aca="false">IF(AND($V159&gt;DG$6,$V159&lt;=DH$6),+$U159,0)</f>
        <v>0</v>
      </c>
      <c r="DI159" s="87" t="n">
        <f aca="false">IF(AND($V159&gt;DH$6,$V159&lt;=DI$6),+$U159,0)</f>
        <v>0</v>
      </c>
      <c r="DJ159" s="87" t="n">
        <f aca="false">IF(AND($V159&gt;DI$6,$V159&lt;=DJ$6),+$U159,0)</f>
        <v>0</v>
      </c>
      <c r="DK159" s="87" t="n">
        <f aca="false">IF(AND($V159&gt;DJ$6,$V159&lt;=DK$6),+$U159,0)</f>
        <v>0</v>
      </c>
      <c r="DL159" s="87" t="n">
        <f aca="false">IF(AND($V159&gt;DK$6,$V159&lt;=DL$6),+$U159,0)</f>
        <v>0</v>
      </c>
      <c r="DM159" s="87" t="n">
        <f aca="false">IF(AND($V159&gt;DL$6,$V159&lt;=DM$6),+$U159,0)</f>
        <v>0</v>
      </c>
      <c r="DN159" s="87" t="n">
        <f aca="false">IF(AND($V159&gt;DM$6,$V159&lt;=DN$6),+$U159,0)</f>
        <v>0</v>
      </c>
      <c r="DO159" s="87" t="n">
        <f aca="false">IF(AND($V159&gt;DN$6,$V159&lt;=DO$6),+$U159,0)</f>
        <v>0</v>
      </c>
      <c r="DP159" s="87" t="n">
        <f aca="false">IF(AND($V159&gt;DO$6,$V159&lt;=DP$6),+$U159,0)</f>
        <v>0</v>
      </c>
      <c r="DQ159" s="87" t="n">
        <f aca="false">IF(AND($V159&gt;DP$6,$V159&lt;=DQ$6),+$U159,0)</f>
        <v>0</v>
      </c>
      <c r="DR159" s="87" t="n">
        <f aca="false">IF(AND($V159&gt;DQ$6,$V159&lt;=DR$6),+$U159,0)</f>
        <v>0</v>
      </c>
      <c r="DS159" s="87" t="n">
        <f aca="false">IF(AND($V159&gt;DR$6,$V159&lt;=DS$6),+$U159,0)</f>
        <v>0</v>
      </c>
      <c r="DT159" s="87" t="n">
        <f aca="false">IF(AND($V159&gt;DS$6,$V159&lt;=DT$6),+$U159,0)</f>
        <v>0</v>
      </c>
      <c r="DU159" s="87" t="n">
        <f aca="false">IF(AND($V159&gt;DT$6,$V159&lt;=DU$6),+$U159,0)</f>
        <v>0</v>
      </c>
      <c r="DV159" s="87" t="n">
        <f aca="false">IF(AND($V159&gt;DU$6,$V159&lt;=DV$6),+$U159,0)</f>
        <v>0</v>
      </c>
      <c r="DW159" s="87" t="n">
        <f aca="false">IF(AND($V159&gt;DV$6,$V159&lt;=DW$6),+$U159,0)</f>
        <v>0</v>
      </c>
      <c r="DX159" s="87" t="n">
        <f aca="false">IF(AND($V159&gt;DW$6,$V159&lt;=DX$6),+$U159,0)</f>
        <v>0</v>
      </c>
      <c r="DY159" s="87" t="n">
        <f aca="false">IF(AND($V159&gt;DX$6,$V159&lt;=DY$6),+$U159,0)</f>
        <v>0</v>
      </c>
      <c r="DZ159" s="87" t="n">
        <f aca="false">IF(AND($V159&gt;DY$6,$V159&lt;=DZ$6),+$U159,0)</f>
        <v>0</v>
      </c>
      <c r="EA159" s="87" t="n">
        <f aca="false">IF(AND($V159&gt;DZ$6,$V159&lt;=EA$6),+$U159,0)</f>
        <v>0</v>
      </c>
      <c r="EB159" s="87" t="n">
        <f aca="false">IF(AND($V159&gt;EA$6,$V159&lt;=EB$6),+$U159,0)</f>
        <v>0</v>
      </c>
      <c r="EC159" s="87" t="n">
        <f aca="false">IF(AND($V159&gt;EB$6,$V159&lt;=EC$6),+$U159,0)</f>
        <v>0</v>
      </c>
      <c r="ED159" s="87" t="n">
        <f aca="false">IF(AND($V159&gt;EC$6,$V159&lt;=ED$6),+$U159,0)</f>
        <v>0</v>
      </c>
      <c r="EE159" s="87" t="n">
        <f aca="false">IF(AND($V159&gt;ED$6,$V159&lt;=EE$6),+$U159,0)</f>
        <v>0</v>
      </c>
      <c r="EF159" s="87" t="n">
        <f aca="false">IF(AND($V159&gt;EE$6,$V159&lt;=EF$6),+$U159,0)</f>
        <v>0</v>
      </c>
      <c r="EG159" s="87" t="n">
        <f aca="false">IF(AND($V159&gt;EF$6,$V159&lt;=EG$6),+$U159,0)</f>
        <v>0</v>
      </c>
      <c r="EH159" s="87" t="n">
        <f aca="false">IF(AND($V159&gt;EG$6,$V159&lt;=EH$6),+$U159,0)</f>
        <v>0</v>
      </c>
      <c r="EI159" s="87" t="n">
        <f aca="false">IF(AND($V159&gt;EH$6,$V159&lt;=EI$6),+$U159,0)</f>
        <v>0</v>
      </c>
      <c r="EJ159" s="87" t="n">
        <f aca="false">IF(AND($V159&gt;EI$6,$V159&lt;=EJ$6),+$U159,0)</f>
        <v>0</v>
      </c>
      <c r="EK159" s="87" t="n">
        <f aca="false">IF(AND($V159&gt;EJ$6,$V159&lt;=EK$6),+$U159,0)</f>
        <v>0</v>
      </c>
      <c r="EL159" s="87" t="n">
        <f aca="false">IF(AND($V159&gt;EK$6,$V159&lt;=EL$6),+$U159,0)</f>
        <v>0</v>
      </c>
      <c r="EM159" s="87" t="n">
        <f aca="false">IF(AND($V159&gt;EL$6,$V159&lt;=EN$6),+$U159,0)</f>
        <v>0</v>
      </c>
      <c r="EO159" s="65" t="n">
        <f aca="false">SUM($AI159:$EN159)</f>
        <v>5.333333</v>
      </c>
      <c r="EP159" s="65" t="n">
        <f aca="false">+EO159-U159</f>
        <v>0</v>
      </c>
    </row>
    <row r="160" customFormat="false" ht="12.75" hidden="false" customHeight="false" outlineLevel="0" collapsed="false">
      <c r="A160" s="205" t="n">
        <v>5</v>
      </c>
      <c r="B160" s="97" t="s">
        <v>260</v>
      </c>
      <c r="C160" s="97" t="s">
        <v>256</v>
      </c>
      <c r="D160" s="186" t="s">
        <v>295</v>
      </c>
      <c r="E160" s="37" t="s">
        <v>548</v>
      </c>
      <c r="F160" s="99" t="n">
        <v>37134</v>
      </c>
      <c r="G160" s="37"/>
      <c r="H160" s="37"/>
      <c r="I160" s="100" t="s">
        <v>145</v>
      </c>
      <c r="J160" s="37" t="s">
        <v>608</v>
      </c>
      <c r="M160" s="39" t="s">
        <v>495</v>
      </c>
      <c r="O160" s="35"/>
      <c r="P160" s="127"/>
      <c r="Q160" s="127"/>
      <c r="R160" s="127"/>
      <c r="S160" s="206" t="n">
        <v>4.849198</v>
      </c>
      <c r="T160" s="127" t="s">
        <v>288</v>
      </c>
      <c r="U160" s="55" t="n">
        <f aca="false">IF($T160="USD",+$S160,VLOOKUP($T160,$T$1:$U$5,2)*$S160)</f>
        <v>4.849198</v>
      </c>
      <c r="V160" s="108" t="n">
        <v>39614</v>
      </c>
      <c r="Z160" s="207" t="n">
        <v>35065</v>
      </c>
      <c r="AA160" s="224" t="e">
        <f aca="false">SUM(#REF!)</f>
        <v>#REF!</v>
      </c>
      <c r="AB160" s="174"/>
      <c r="AC160" s="209"/>
      <c r="AD160" s="211" t="e">
        <f aca="false">+AC160+AB160*#REF!+AA160*#REF!</f>
        <v>#REF!</v>
      </c>
      <c r="AE160" s="211"/>
      <c r="AI160" s="87" t="n">
        <f aca="false">IF($V160&gt;AH$6,IF($V160&lt;=AI$6,$U160,0),0)</f>
        <v>0</v>
      </c>
      <c r="AJ160" s="87" t="n">
        <f aca="false">IF(AND($V160&gt;AI$6,$V160&lt;=AJ$6),+$U160,0)</f>
        <v>0</v>
      </c>
      <c r="AK160" s="87" t="n">
        <f aca="false">IF(AND($V160&gt;AJ$6,$V160&lt;=AK$6),+$U160,0)</f>
        <v>0</v>
      </c>
      <c r="AL160" s="87" t="n">
        <f aca="false">IF(AND($V160&gt;AK$6,$V160&lt;=AL$6),+$U160,0)</f>
        <v>0</v>
      </c>
      <c r="AM160" s="87" t="n">
        <f aca="false">IF(AND($V160&gt;AL$6,$V160&lt;=AM$6),+$U160,0)</f>
        <v>0</v>
      </c>
      <c r="AN160" s="87" t="n">
        <f aca="false">IF(AND($V160&gt;AM$6,$V160&lt;=AN$6),+$U160,0)</f>
        <v>0</v>
      </c>
      <c r="AO160" s="87" t="n">
        <f aca="false">IF(AND($V160&gt;AN$6,$V160&lt;=AO$6),+$U160,0)</f>
        <v>0</v>
      </c>
      <c r="AP160" s="87" t="n">
        <f aca="false">IF(AND($V160&gt;AO$6,$V160&lt;=AP$6),+$U160,0)</f>
        <v>0</v>
      </c>
      <c r="AQ160" s="87" t="n">
        <f aca="false">IF(AND($V160&gt;AP$6,$V160&lt;=AQ$6),+$U160,0)</f>
        <v>0</v>
      </c>
      <c r="AR160" s="87" t="n">
        <f aca="false">IF(AND($V160&gt;AQ$6,$V160&lt;=AR$6),+$U160,0)</f>
        <v>0</v>
      </c>
      <c r="AS160" s="87" t="n">
        <f aca="false">IF(AND($V160&gt;AR$6,$V160&lt;=AS$6),+$U160,0)</f>
        <v>0</v>
      </c>
      <c r="AT160" s="87" t="n">
        <f aca="false">IF(AND($V160&gt;AS$6,$V160&lt;=AT$6),+$U160,0)</f>
        <v>0</v>
      </c>
      <c r="AU160" s="87" t="n">
        <f aca="false">IF(AND($V160&gt;AT$6,$V160&lt;=AU$6),+$U160,0)</f>
        <v>0</v>
      </c>
      <c r="AV160" s="87" t="n">
        <f aca="false">IF(AND($V160&gt;AU$6,$V160&lt;=AV$6),+$U160,0)</f>
        <v>0</v>
      </c>
      <c r="AW160" s="87" t="n">
        <f aca="false">IF(AND($V160&gt;AV$6,$V160&lt;=AW$6),+$U160,0)</f>
        <v>0</v>
      </c>
      <c r="AX160" s="87" t="n">
        <f aca="false">IF(AND($V160&gt;AW$6,$V160&lt;=AX$6),+$U160,0)</f>
        <v>0</v>
      </c>
      <c r="AY160" s="87" t="n">
        <f aca="false">IF(AND($V160&gt;AX$6,$V160&lt;=AY$6),+$U160,0)</f>
        <v>0</v>
      </c>
      <c r="AZ160" s="87" t="n">
        <f aca="false">IF(AND($V160&gt;AY$6,$V160&lt;=AZ$6),+$U160,0)</f>
        <v>0</v>
      </c>
      <c r="BA160" s="87" t="n">
        <f aca="false">IF(AND($V160&gt;AZ$6,$V160&lt;=BA$6),+$U160,0)</f>
        <v>0</v>
      </c>
      <c r="BB160" s="87" t="n">
        <f aca="false">IF(AND($V160&gt;BA$6,$V160&lt;=BB$6),+$U160,0)</f>
        <v>0</v>
      </c>
      <c r="BC160" s="87" t="n">
        <f aca="false">IF(AND($V160&gt;BB$6,$V160&lt;=BC$6),+$U160,0)</f>
        <v>0</v>
      </c>
      <c r="BD160" s="87" t="n">
        <f aca="false">IF(AND($V160&gt;BC$6,$V160&lt;=BD$6),+$U160,0)</f>
        <v>0</v>
      </c>
      <c r="BE160" s="87" t="n">
        <f aca="false">IF(AND($V160&gt;BD$6,$V160&lt;=BE$6),+$U160,0)</f>
        <v>0</v>
      </c>
      <c r="BF160" s="87" t="n">
        <f aca="false">IF(AND($V160&gt;BE$6,$V160&lt;=BF$6),+$U160,0)</f>
        <v>0</v>
      </c>
      <c r="BG160" s="87" t="n">
        <f aca="false">IF(AND($V160&gt;BF$6,$V160&lt;=BG$6),+$U160,0)</f>
        <v>0</v>
      </c>
      <c r="BH160" s="87" t="n">
        <f aca="false">IF(AND($V160&gt;BG$6,$V160&lt;=BH$6),+$U160,0)</f>
        <v>0</v>
      </c>
      <c r="BI160" s="87" t="n">
        <f aca="false">IF(AND($V160&gt;BH$6,$V160&lt;=BI$6),+$U160,0)</f>
        <v>4.849198</v>
      </c>
      <c r="BJ160" s="87" t="n">
        <f aca="false">IF(AND($V160&gt;BI$6,$V160&lt;=BJ$6),+$U160,0)</f>
        <v>0</v>
      </c>
      <c r="BK160" s="87" t="n">
        <f aca="false">IF(AND($V160&gt;BJ$6,$V160&lt;=BK$6),+$U160,0)</f>
        <v>0</v>
      </c>
      <c r="BL160" s="87" t="n">
        <f aca="false">IF(AND($V160&gt;BK$6,$V160&lt;=BL$6),+$U160,0)</f>
        <v>0</v>
      </c>
      <c r="BM160" s="87" t="n">
        <f aca="false">IF(AND($V160&gt;BL$6,$V160&lt;=BM$6),+$U160,0)</f>
        <v>0</v>
      </c>
      <c r="BN160" s="87" t="n">
        <f aca="false">IF(AND($V160&gt;BM$6,$V160&lt;=BN$6),+$U160,0)</f>
        <v>0</v>
      </c>
      <c r="BO160" s="87" t="n">
        <f aca="false">IF(AND($V160&gt;BN$6,$V160&lt;=BO$6),+$U160,0)</f>
        <v>0</v>
      </c>
      <c r="BP160" s="87" t="n">
        <f aca="false">IF(AND($V160&gt;BO$6,$V160&lt;=BP$6),+$U160,0)</f>
        <v>0</v>
      </c>
      <c r="BQ160" s="87" t="n">
        <f aca="false">IF(AND($V160&gt;BP$6,$V160&lt;=BQ$6),+$U160,0)</f>
        <v>0</v>
      </c>
      <c r="BR160" s="87" t="n">
        <f aca="false">IF(AND($V160&gt;BQ$6,$V160&lt;=BR$6),+$U160,0)</f>
        <v>0</v>
      </c>
      <c r="BS160" s="87" t="n">
        <f aca="false">IF(AND($V160&gt;BR$6,$V160&lt;=BS$6),+$U160,0)</f>
        <v>0</v>
      </c>
      <c r="BT160" s="87" t="n">
        <f aca="false">IF(AND($V160&gt;BS$6,$V160&lt;=BT$6),+$U160,0)</f>
        <v>0</v>
      </c>
      <c r="BU160" s="87" t="n">
        <f aca="false">IF(AND($V160&gt;BT$6,$V160&lt;=BU$6),+$U160,0)</f>
        <v>0</v>
      </c>
      <c r="BV160" s="87" t="n">
        <f aca="false">IF(AND($V160&gt;BU$6,$V160&lt;=BV$6),+$U160,0)</f>
        <v>0</v>
      </c>
      <c r="BW160" s="87" t="n">
        <f aca="false">IF(AND($V160&gt;BV$6,$V160&lt;=BW$6),+$U160,0)</f>
        <v>0</v>
      </c>
      <c r="BX160" s="87" t="n">
        <f aca="false">IF(AND($V160&gt;BW$6,$V160&lt;=BX$6),+$U160,0)</f>
        <v>0</v>
      </c>
      <c r="BY160" s="87" t="n">
        <f aca="false">IF(AND($V160&gt;BX$6,$V160&lt;=BY$6),+$U160,0)</f>
        <v>0</v>
      </c>
      <c r="BZ160" s="87" t="n">
        <f aca="false">IF(AND($V160&gt;BY$6,$V160&lt;=BZ$6),+$U160,0)</f>
        <v>0</v>
      </c>
      <c r="CA160" s="87" t="n">
        <f aca="false">IF(AND($V160&gt;BZ$6,$V160&lt;=CA$6),+$U160,0)</f>
        <v>0</v>
      </c>
      <c r="CB160" s="87" t="n">
        <f aca="false">IF(AND($V160&gt;CA$6,$V160&lt;=CB$6),+$U160,0)</f>
        <v>0</v>
      </c>
      <c r="CC160" s="87" t="n">
        <f aca="false">IF(AND($V160&gt;CB$6,$V160&lt;=CC$6),+$U160,0)</f>
        <v>0</v>
      </c>
      <c r="CD160" s="87" t="n">
        <f aca="false">IF(AND($V160&gt;CC$6,$V160&lt;=CD$6),+$U160,0)</f>
        <v>0</v>
      </c>
      <c r="CE160" s="87" t="n">
        <f aca="false">IF(AND($V160&gt;CD$6,$V160&lt;=CE$6),+$U160,0)</f>
        <v>0</v>
      </c>
      <c r="CF160" s="87" t="n">
        <f aca="false">IF(AND($V160&gt;CE$6,$V160&lt;=CF$6),+$U160,0)</f>
        <v>0</v>
      </c>
      <c r="CG160" s="87" t="n">
        <f aca="false">IF(AND($V160&gt;CF$6,$V160&lt;=CG$6),+$U160,0)</f>
        <v>0</v>
      </c>
      <c r="CH160" s="87" t="n">
        <f aca="false">IF(AND($V160&gt;CG$6,$V160&lt;=CH$6),+$U160,0)</f>
        <v>0</v>
      </c>
      <c r="CI160" s="87" t="n">
        <f aca="false">IF(AND($V160&gt;CH$6,$V160&lt;=CI$6),+$U160,0)</f>
        <v>0</v>
      </c>
      <c r="CJ160" s="87" t="n">
        <f aca="false">IF(AND($V160&gt;CI$6,$V160&lt;=CJ$6),+$U160,0)</f>
        <v>0</v>
      </c>
      <c r="CK160" s="87" t="n">
        <f aca="false">IF(AND($V160&gt;CJ$6,$V160&lt;=CK$6),+$U160,0)</f>
        <v>0</v>
      </c>
      <c r="CL160" s="87" t="n">
        <f aca="false">IF(AND($V160&gt;CK$6,$V160&lt;=CL$6),+$U160,0)</f>
        <v>0</v>
      </c>
      <c r="CM160" s="87" t="n">
        <f aca="false">IF(AND($V160&gt;CL$6,$V160&lt;=CM$6),+$U160,0)</f>
        <v>0</v>
      </c>
      <c r="CN160" s="87" t="n">
        <f aca="false">IF(AND($V160&gt;CM$6,$V160&lt;=CN$6),+$U160,0)</f>
        <v>0</v>
      </c>
      <c r="CO160" s="87" t="n">
        <f aca="false">IF(AND($V160&gt;CN$6,$V160&lt;=CO$6),+$U160,0)</f>
        <v>0</v>
      </c>
      <c r="CP160" s="87" t="n">
        <f aca="false">IF(AND($V160&gt;CO$6,$V160&lt;=CP$6),+$U160,0)</f>
        <v>0</v>
      </c>
      <c r="CQ160" s="87" t="n">
        <f aca="false">IF(AND($V160&gt;CP$6,$V160&lt;=CQ$6),+$U160,0)</f>
        <v>0</v>
      </c>
      <c r="CR160" s="87" t="n">
        <f aca="false">IF(AND($V160&gt;CQ$6,$V160&lt;=CR$6),+$U160,0)</f>
        <v>0</v>
      </c>
      <c r="CS160" s="87" t="n">
        <f aca="false">IF(AND($V160&gt;CR$6,$V160&lt;=CS$6),+$U160,0)</f>
        <v>0</v>
      </c>
      <c r="CT160" s="87" t="n">
        <f aca="false">IF(AND($V160&gt;CS$6,$V160&lt;=CT$6),+$U160,0)</f>
        <v>0</v>
      </c>
      <c r="CU160" s="87" t="n">
        <f aca="false">IF(AND($V160&gt;CT$6,$V160&lt;=CU$6),+$U160,0)</f>
        <v>0</v>
      </c>
      <c r="CV160" s="87" t="n">
        <f aca="false">IF(AND($V160&gt;CU$6,$V160&lt;=CV$6),+$U160,0)</f>
        <v>0</v>
      </c>
      <c r="CW160" s="87" t="n">
        <f aca="false">IF(AND($V160&gt;CV$6,$V160&lt;=CW$6),+$U160,0)</f>
        <v>0</v>
      </c>
      <c r="CX160" s="87" t="n">
        <f aca="false">IF(AND($V160&gt;CW$6,$V160&lt;=CX$6),+$U160,0)</f>
        <v>0</v>
      </c>
      <c r="CY160" s="87" t="n">
        <f aca="false">IF(AND($V160&gt;CX$6,$V160&lt;=CY$6),+$U160,0)</f>
        <v>0</v>
      </c>
      <c r="CZ160" s="87" t="n">
        <f aca="false">IF(AND($V160&gt;CY$6,$V160&lt;=CZ$6),+$U160,0)</f>
        <v>0</v>
      </c>
      <c r="DA160" s="87" t="n">
        <f aca="false">IF(AND($V160&gt;CZ$6,$V160&lt;=DA$6),+$U160,0)</f>
        <v>0</v>
      </c>
      <c r="DB160" s="87" t="n">
        <f aca="false">IF(AND($V160&gt;DA$6,$V160&lt;=DB$6),+$U160,0)</f>
        <v>0</v>
      </c>
      <c r="DC160" s="87" t="n">
        <f aca="false">IF(AND($V160&gt;DB$6,$V160&lt;=DC$6),+$U160,0)</f>
        <v>0</v>
      </c>
      <c r="DD160" s="87" t="n">
        <f aca="false">IF(AND($V160&gt;DC$6,$V160&lt;=DD$6),+$U160,0)</f>
        <v>0</v>
      </c>
      <c r="DE160" s="87" t="n">
        <f aca="false">IF(AND($V160&gt;DD$6,$V160&lt;=DE$6),+$U160,0)</f>
        <v>0</v>
      </c>
      <c r="DF160" s="87" t="n">
        <f aca="false">IF(AND($V160&gt;DE$6,$V160&lt;=DF$6),+$U160,0)</f>
        <v>0</v>
      </c>
      <c r="DG160" s="87" t="n">
        <f aca="false">IF(AND($V160&gt;DF$6,$V160&lt;=DG$6),+$U160,0)</f>
        <v>0</v>
      </c>
      <c r="DH160" s="87" t="n">
        <f aca="false">IF(AND($V160&gt;DG$6,$V160&lt;=DH$6),+$U160,0)</f>
        <v>0</v>
      </c>
      <c r="DI160" s="87" t="n">
        <f aca="false">IF(AND($V160&gt;DH$6,$V160&lt;=DI$6),+$U160,0)</f>
        <v>0</v>
      </c>
      <c r="DJ160" s="87" t="n">
        <f aca="false">IF(AND($V160&gt;DI$6,$V160&lt;=DJ$6),+$U160,0)</f>
        <v>0</v>
      </c>
      <c r="DK160" s="87" t="n">
        <f aca="false">IF(AND($V160&gt;DJ$6,$V160&lt;=DK$6),+$U160,0)</f>
        <v>0</v>
      </c>
      <c r="DL160" s="87" t="n">
        <f aca="false">IF(AND($V160&gt;DK$6,$V160&lt;=DL$6),+$U160,0)</f>
        <v>0</v>
      </c>
      <c r="DM160" s="87" t="n">
        <f aca="false">IF(AND($V160&gt;DL$6,$V160&lt;=DM$6),+$U160,0)</f>
        <v>0</v>
      </c>
      <c r="DN160" s="87" t="n">
        <f aca="false">IF(AND($V160&gt;DM$6,$V160&lt;=DN$6),+$U160,0)</f>
        <v>0</v>
      </c>
      <c r="DO160" s="87" t="n">
        <f aca="false">IF(AND($V160&gt;DN$6,$V160&lt;=DO$6),+$U160,0)</f>
        <v>0</v>
      </c>
      <c r="DP160" s="87" t="n">
        <f aca="false">IF(AND($V160&gt;DO$6,$V160&lt;=DP$6),+$U160,0)</f>
        <v>0</v>
      </c>
      <c r="DQ160" s="87" t="n">
        <f aca="false">IF(AND($V160&gt;DP$6,$V160&lt;=DQ$6),+$U160,0)</f>
        <v>0</v>
      </c>
      <c r="DR160" s="87" t="n">
        <f aca="false">IF(AND($V160&gt;DQ$6,$V160&lt;=DR$6),+$U160,0)</f>
        <v>0</v>
      </c>
      <c r="DS160" s="87" t="n">
        <f aca="false">IF(AND($V160&gt;DR$6,$V160&lt;=DS$6),+$U160,0)</f>
        <v>0</v>
      </c>
      <c r="DT160" s="87" t="n">
        <f aca="false">IF(AND($V160&gt;DS$6,$V160&lt;=DT$6),+$U160,0)</f>
        <v>0</v>
      </c>
      <c r="DU160" s="87" t="n">
        <f aca="false">IF(AND($V160&gt;DT$6,$V160&lt;=DU$6),+$U160,0)</f>
        <v>0</v>
      </c>
      <c r="DV160" s="87" t="n">
        <f aca="false">IF(AND($V160&gt;DU$6,$V160&lt;=DV$6),+$U160,0)</f>
        <v>0</v>
      </c>
      <c r="DW160" s="87" t="n">
        <f aca="false">IF(AND($V160&gt;DV$6,$V160&lt;=DW$6),+$U160,0)</f>
        <v>0</v>
      </c>
      <c r="DX160" s="87" t="n">
        <f aca="false">IF(AND($V160&gt;DW$6,$V160&lt;=DX$6),+$U160,0)</f>
        <v>0</v>
      </c>
      <c r="DY160" s="87" t="n">
        <f aca="false">IF(AND($V160&gt;DX$6,$V160&lt;=DY$6),+$U160,0)</f>
        <v>0</v>
      </c>
      <c r="DZ160" s="87" t="n">
        <f aca="false">IF(AND($V160&gt;DY$6,$V160&lt;=DZ$6),+$U160,0)</f>
        <v>0</v>
      </c>
      <c r="EA160" s="87" t="n">
        <f aca="false">IF(AND($V160&gt;DZ$6,$V160&lt;=EA$6),+$U160,0)</f>
        <v>0</v>
      </c>
      <c r="EB160" s="87" t="n">
        <f aca="false">IF(AND($V160&gt;EA$6,$V160&lt;=EB$6),+$U160,0)</f>
        <v>0</v>
      </c>
      <c r="EC160" s="87" t="n">
        <f aca="false">IF(AND($V160&gt;EB$6,$V160&lt;=EC$6),+$U160,0)</f>
        <v>0</v>
      </c>
      <c r="ED160" s="87" t="n">
        <f aca="false">IF(AND($V160&gt;EC$6,$V160&lt;=ED$6),+$U160,0)</f>
        <v>0</v>
      </c>
      <c r="EE160" s="87" t="n">
        <f aca="false">IF(AND($V160&gt;ED$6,$V160&lt;=EE$6),+$U160,0)</f>
        <v>0</v>
      </c>
      <c r="EF160" s="87" t="n">
        <f aca="false">IF(AND($V160&gt;EE$6,$V160&lt;=EF$6),+$U160,0)</f>
        <v>0</v>
      </c>
      <c r="EG160" s="87" t="n">
        <f aca="false">IF(AND($V160&gt;EF$6,$V160&lt;=EG$6),+$U160,0)</f>
        <v>0</v>
      </c>
      <c r="EH160" s="87" t="n">
        <f aca="false">IF(AND($V160&gt;EG$6,$V160&lt;=EH$6),+$U160,0)</f>
        <v>0</v>
      </c>
      <c r="EI160" s="87" t="n">
        <f aca="false">IF(AND($V160&gt;EH$6,$V160&lt;=EI$6),+$U160,0)</f>
        <v>0</v>
      </c>
      <c r="EJ160" s="87" t="n">
        <f aca="false">IF(AND($V160&gt;EI$6,$V160&lt;=EJ$6),+$U160,0)</f>
        <v>0</v>
      </c>
      <c r="EK160" s="87" t="n">
        <f aca="false">IF(AND($V160&gt;EJ$6,$V160&lt;=EK$6),+$U160,0)</f>
        <v>0</v>
      </c>
      <c r="EL160" s="87" t="n">
        <f aca="false">IF(AND($V160&gt;EK$6,$V160&lt;=EL$6),+$U160,0)</f>
        <v>0</v>
      </c>
      <c r="EM160" s="87" t="n">
        <f aca="false">IF(AND($V160&gt;EL$6,$V160&lt;=EN$6),+$U160,0)</f>
        <v>0</v>
      </c>
      <c r="EO160" s="65" t="n">
        <f aca="false">SUM($AI160:$EN160)</f>
        <v>4.849198</v>
      </c>
      <c r="EP160" s="65" t="n">
        <f aca="false">+EO160-U160</f>
        <v>0</v>
      </c>
    </row>
    <row r="161" customFormat="false" ht="12.75" hidden="false" customHeight="false" outlineLevel="0" collapsed="false">
      <c r="A161" s="205" t="n">
        <v>5</v>
      </c>
      <c r="B161" s="97" t="s">
        <v>260</v>
      </c>
      <c r="C161" s="97" t="s">
        <v>256</v>
      </c>
      <c r="D161" s="186" t="s">
        <v>295</v>
      </c>
      <c r="E161" s="37" t="s">
        <v>548</v>
      </c>
      <c r="F161" s="99" t="n">
        <v>37134</v>
      </c>
      <c r="G161" s="37"/>
      <c r="H161" s="37"/>
      <c r="I161" s="100" t="s">
        <v>145</v>
      </c>
      <c r="J161" s="37" t="s">
        <v>608</v>
      </c>
      <c r="M161" s="39" t="s">
        <v>495</v>
      </c>
      <c r="O161" s="35"/>
      <c r="P161" s="127"/>
      <c r="Q161" s="127"/>
      <c r="R161" s="127"/>
      <c r="S161" s="206" t="n">
        <v>4.50828</v>
      </c>
      <c r="T161" s="127" t="s">
        <v>288</v>
      </c>
      <c r="U161" s="55" t="n">
        <f aca="false">IF($T161="USD",+$S161,VLOOKUP($T161,$T$1:$U$5,2)*$S161)</f>
        <v>4.50828</v>
      </c>
      <c r="V161" s="108" t="n">
        <v>38518</v>
      </c>
      <c r="Z161" s="207" t="n">
        <v>35065</v>
      </c>
      <c r="AA161" s="224" t="e">
        <f aca="false">SUM(#REF!)</f>
        <v>#REF!</v>
      </c>
      <c r="AB161" s="174"/>
      <c r="AC161" s="209"/>
      <c r="AD161" s="211" t="e">
        <f aca="false">+AC161+AB161*#REF!+AA161*#REF!</f>
        <v>#REF!</v>
      </c>
      <c r="AE161" s="211"/>
      <c r="AI161" s="87" t="n">
        <f aca="false">IF($V161&gt;AH$6,IF($V161&lt;=AI$6,$U161,0),0)</f>
        <v>0</v>
      </c>
      <c r="AJ161" s="87" t="n">
        <f aca="false">IF(AND($V161&gt;AI$6,$V161&lt;=AJ$6),+$U161,0)</f>
        <v>0</v>
      </c>
      <c r="AK161" s="87" t="n">
        <f aca="false">IF(AND($V161&gt;AJ$6,$V161&lt;=AK$6),+$U161,0)</f>
        <v>0</v>
      </c>
      <c r="AL161" s="87" t="n">
        <f aca="false">IF(AND($V161&gt;AK$6,$V161&lt;=AL$6),+$U161,0)</f>
        <v>0</v>
      </c>
      <c r="AM161" s="87" t="n">
        <f aca="false">IF(AND($V161&gt;AL$6,$V161&lt;=AM$6),+$U161,0)</f>
        <v>0</v>
      </c>
      <c r="AN161" s="87" t="n">
        <f aca="false">IF(AND($V161&gt;AM$6,$V161&lt;=AN$6),+$U161,0)</f>
        <v>0</v>
      </c>
      <c r="AO161" s="87" t="n">
        <f aca="false">IF(AND($V161&gt;AN$6,$V161&lt;=AO$6),+$U161,0)</f>
        <v>0</v>
      </c>
      <c r="AP161" s="87" t="n">
        <f aca="false">IF(AND($V161&gt;AO$6,$V161&lt;=AP$6),+$U161,0)</f>
        <v>0</v>
      </c>
      <c r="AQ161" s="87" t="n">
        <f aca="false">IF(AND($V161&gt;AP$6,$V161&lt;=AQ$6),+$U161,0)</f>
        <v>0</v>
      </c>
      <c r="AR161" s="87" t="n">
        <f aca="false">IF(AND($V161&gt;AQ$6,$V161&lt;=AR$6),+$U161,0)</f>
        <v>0</v>
      </c>
      <c r="AS161" s="87" t="n">
        <f aca="false">IF(AND($V161&gt;AR$6,$V161&lt;=AS$6),+$U161,0)</f>
        <v>0</v>
      </c>
      <c r="AT161" s="87" t="n">
        <f aca="false">IF(AND($V161&gt;AS$6,$V161&lt;=AT$6),+$U161,0)</f>
        <v>0</v>
      </c>
      <c r="AU161" s="87" t="n">
        <f aca="false">IF(AND($V161&gt;AT$6,$V161&lt;=AU$6),+$U161,0)</f>
        <v>0</v>
      </c>
      <c r="AV161" s="87" t="n">
        <f aca="false">IF(AND($V161&gt;AU$6,$V161&lt;=AV$6),+$U161,0)</f>
        <v>0</v>
      </c>
      <c r="AW161" s="87" t="n">
        <f aca="false">IF(AND($V161&gt;AV$6,$V161&lt;=AW$6),+$U161,0)</f>
        <v>4.50828</v>
      </c>
      <c r="AX161" s="87" t="n">
        <f aca="false">IF(AND($V161&gt;AW$6,$V161&lt;=AX$6),+$U161,0)</f>
        <v>0</v>
      </c>
      <c r="AY161" s="87" t="n">
        <f aca="false">IF(AND($V161&gt;AX$6,$V161&lt;=AY$6),+$U161,0)</f>
        <v>0</v>
      </c>
      <c r="AZ161" s="87" t="n">
        <f aca="false">IF(AND($V161&gt;AY$6,$V161&lt;=AZ$6),+$U161,0)</f>
        <v>0</v>
      </c>
      <c r="BA161" s="87" t="n">
        <f aca="false">IF(AND($V161&gt;AZ$6,$V161&lt;=BA$6),+$U161,0)</f>
        <v>0</v>
      </c>
      <c r="BB161" s="87" t="n">
        <f aca="false">IF(AND($V161&gt;BA$6,$V161&lt;=BB$6),+$U161,0)</f>
        <v>0</v>
      </c>
      <c r="BC161" s="87" t="n">
        <f aca="false">IF(AND($V161&gt;BB$6,$V161&lt;=BC$6),+$U161,0)</f>
        <v>0</v>
      </c>
      <c r="BD161" s="87" t="n">
        <f aca="false">IF(AND($V161&gt;BC$6,$V161&lt;=BD$6),+$U161,0)</f>
        <v>0</v>
      </c>
      <c r="BE161" s="87" t="n">
        <f aca="false">IF(AND($V161&gt;BD$6,$V161&lt;=BE$6),+$U161,0)</f>
        <v>0</v>
      </c>
      <c r="BF161" s="87" t="n">
        <f aca="false">IF(AND($V161&gt;BE$6,$V161&lt;=BF$6),+$U161,0)</f>
        <v>0</v>
      </c>
      <c r="BG161" s="87" t="n">
        <f aca="false">IF(AND($V161&gt;BF$6,$V161&lt;=BG$6),+$U161,0)</f>
        <v>0</v>
      </c>
      <c r="BH161" s="87" t="n">
        <f aca="false">IF(AND($V161&gt;BG$6,$V161&lt;=BH$6),+$U161,0)</f>
        <v>0</v>
      </c>
      <c r="BI161" s="87" t="n">
        <f aca="false">IF(AND($V161&gt;BH$6,$V161&lt;=BI$6),+$U161,0)</f>
        <v>0</v>
      </c>
      <c r="BJ161" s="87" t="n">
        <f aca="false">IF(AND($V161&gt;BI$6,$V161&lt;=BJ$6),+$U161,0)</f>
        <v>0</v>
      </c>
      <c r="BK161" s="87" t="n">
        <f aca="false">IF(AND($V161&gt;BJ$6,$V161&lt;=BK$6),+$U161,0)</f>
        <v>0</v>
      </c>
      <c r="BL161" s="87" t="n">
        <f aca="false">IF(AND($V161&gt;BK$6,$V161&lt;=BL$6),+$U161,0)</f>
        <v>0</v>
      </c>
      <c r="BM161" s="87" t="n">
        <f aca="false">IF(AND($V161&gt;BL$6,$V161&lt;=BM$6),+$U161,0)</f>
        <v>0</v>
      </c>
      <c r="BN161" s="87" t="n">
        <f aca="false">IF(AND($V161&gt;BM$6,$V161&lt;=BN$6),+$U161,0)</f>
        <v>0</v>
      </c>
      <c r="BO161" s="87" t="n">
        <f aca="false">IF(AND($V161&gt;BN$6,$V161&lt;=BO$6),+$U161,0)</f>
        <v>0</v>
      </c>
      <c r="BP161" s="87" t="n">
        <f aca="false">IF(AND($V161&gt;BO$6,$V161&lt;=BP$6),+$U161,0)</f>
        <v>0</v>
      </c>
      <c r="BQ161" s="87" t="n">
        <f aca="false">IF(AND($V161&gt;BP$6,$V161&lt;=BQ$6),+$U161,0)</f>
        <v>0</v>
      </c>
      <c r="BR161" s="87" t="n">
        <f aca="false">IF(AND($V161&gt;BQ$6,$V161&lt;=BR$6),+$U161,0)</f>
        <v>0</v>
      </c>
      <c r="BS161" s="87" t="n">
        <f aca="false">IF(AND($V161&gt;BR$6,$V161&lt;=BS$6),+$U161,0)</f>
        <v>0</v>
      </c>
      <c r="BT161" s="87" t="n">
        <f aca="false">IF(AND($V161&gt;BS$6,$V161&lt;=BT$6),+$U161,0)</f>
        <v>0</v>
      </c>
      <c r="BU161" s="87" t="n">
        <f aca="false">IF(AND($V161&gt;BT$6,$V161&lt;=BU$6),+$U161,0)</f>
        <v>0</v>
      </c>
      <c r="BV161" s="87" t="n">
        <f aca="false">IF(AND($V161&gt;BU$6,$V161&lt;=BV$6),+$U161,0)</f>
        <v>0</v>
      </c>
      <c r="BW161" s="87" t="n">
        <f aca="false">IF(AND($V161&gt;BV$6,$V161&lt;=BW$6),+$U161,0)</f>
        <v>0</v>
      </c>
      <c r="BX161" s="87" t="n">
        <f aca="false">IF(AND($V161&gt;BW$6,$V161&lt;=BX$6),+$U161,0)</f>
        <v>0</v>
      </c>
      <c r="BY161" s="87" t="n">
        <f aca="false">IF(AND($V161&gt;BX$6,$V161&lt;=BY$6),+$U161,0)</f>
        <v>0</v>
      </c>
      <c r="BZ161" s="87" t="n">
        <f aca="false">IF(AND($V161&gt;BY$6,$V161&lt;=BZ$6),+$U161,0)</f>
        <v>0</v>
      </c>
      <c r="CA161" s="87" t="n">
        <f aca="false">IF(AND($V161&gt;BZ$6,$V161&lt;=CA$6),+$U161,0)</f>
        <v>0</v>
      </c>
      <c r="CB161" s="87" t="n">
        <f aca="false">IF(AND($V161&gt;CA$6,$V161&lt;=CB$6),+$U161,0)</f>
        <v>0</v>
      </c>
      <c r="CC161" s="87" t="n">
        <f aca="false">IF(AND($V161&gt;CB$6,$V161&lt;=CC$6),+$U161,0)</f>
        <v>0</v>
      </c>
      <c r="CD161" s="87" t="n">
        <f aca="false">IF(AND($V161&gt;CC$6,$V161&lt;=CD$6),+$U161,0)</f>
        <v>0</v>
      </c>
      <c r="CE161" s="87" t="n">
        <f aca="false">IF(AND($V161&gt;CD$6,$V161&lt;=CE$6),+$U161,0)</f>
        <v>0</v>
      </c>
      <c r="CF161" s="87" t="n">
        <f aca="false">IF(AND($V161&gt;CE$6,$V161&lt;=CF$6),+$U161,0)</f>
        <v>0</v>
      </c>
      <c r="CG161" s="87" t="n">
        <f aca="false">IF(AND($V161&gt;CF$6,$V161&lt;=CG$6),+$U161,0)</f>
        <v>0</v>
      </c>
      <c r="CH161" s="87" t="n">
        <f aca="false">IF(AND($V161&gt;CG$6,$V161&lt;=CH$6),+$U161,0)</f>
        <v>0</v>
      </c>
      <c r="CI161" s="87" t="n">
        <f aca="false">IF(AND($V161&gt;CH$6,$V161&lt;=CI$6),+$U161,0)</f>
        <v>0</v>
      </c>
      <c r="CJ161" s="87" t="n">
        <f aca="false">IF(AND($V161&gt;CI$6,$V161&lt;=CJ$6),+$U161,0)</f>
        <v>0</v>
      </c>
      <c r="CK161" s="87" t="n">
        <f aca="false">IF(AND($V161&gt;CJ$6,$V161&lt;=CK$6),+$U161,0)</f>
        <v>0</v>
      </c>
      <c r="CL161" s="87" t="n">
        <f aca="false">IF(AND($V161&gt;CK$6,$V161&lt;=CL$6),+$U161,0)</f>
        <v>0</v>
      </c>
      <c r="CM161" s="87" t="n">
        <f aca="false">IF(AND($V161&gt;CL$6,$V161&lt;=CM$6),+$U161,0)</f>
        <v>0</v>
      </c>
      <c r="CN161" s="87" t="n">
        <f aca="false">IF(AND($V161&gt;CM$6,$V161&lt;=CN$6),+$U161,0)</f>
        <v>0</v>
      </c>
      <c r="CO161" s="87" t="n">
        <f aca="false">IF(AND($V161&gt;CN$6,$V161&lt;=CO$6),+$U161,0)</f>
        <v>0</v>
      </c>
      <c r="CP161" s="87" t="n">
        <f aca="false">IF(AND($V161&gt;CO$6,$V161&lt;=CP$6),+$U161,0)</f>
        <v>0</v>
      </c>
      <c r="CQ161" s="87" t="n">
        <f aca="false">IF(AND($V161&gt;CP$6,$V161&lt;=CQ$6),+$U161,0)</f>
        <v>0</v>
      </c>
      <c r="CR161" s="87" t="n">
        <f aca="false">IF(AND($V161&gt;CQ$6,$V161&lt;=CR$6),+$U161,0)</f>
        <v>0</v>
      </c>
      <c r="CS161" s="87" t="n">
        <f aca="false">IF(AND($V161&gt;CR$6,$V161&lt;=CS$6),+$U161,0)</f>
        <v>0</v>
      </c>
      <c r="CT161" s="87" t="n">
        <f aca="false">IF(AND($V161&gt;CS$6,$V161&lt;=CT$6),+$U161,0)</f>
        <v>0</v>
      </c>
      <c r="CU161" s="87" t="n">
        <f aca="false">IF(AND($V161&gt;CT$6,$V161&lt;=CU$6),+$U161,0)</f>
        <v>0</v>
      </c>
      <c r="CV161" s="87" t="n">
        <f aca="false">IF(AND($V161&gt;CU$6,$V161&lt;=CV$6),+$U161,0)</f>
        <v>0</v>
      </c>
      <c r="CW161" s="87" t="n">
        <f aca="false">IF(AND($V161&gt;CV$6,$V161&lt;=CW$6),+$U161,0)</f>
        <v>0</v>
      </c>
      <c r="CX161" s="87" t="n">
        <f aca="false">IF(AND($V161&gt;CW$6,$V161&lt;=CX$6),+$U161,0)</f>
        <v>0</v>
      </c>
      <c r="CY161" s="87" t="n">
        <f aca="false">IF(AND($V161&gt;CX$6,$V161&lt;=CY$6),+$U161,0)</f>
        <v>0</v>
      </c>
      <c r="CZ161" s="87" t="n">
        <f aca="false">IF(AND($V161&gt;CY$6,$V161&lt;=CZ$6),+$U161,0)</f>
        <v>0</v>
      </c>
      <c r="DA161" s="87" t="n">
        <f aca="false">IF(AND($V161&gt;CZ$6,$V161&lt;=DA$6),+$U161,0)</f>
        <v>0</v>
      </c>
      <c r="DB161" s="87" t="n">
        <f aca="false">IF(AND($V161&gt;DA$6,$V161&lt;=DB$6),+$U161,0)</f>
        <v>0</v>
      </c>
      <c r="DC161" s="87" t="n">
        <f aca="false">IF(AND($V161&gt;DB$6,$V161&lt;=DC$6),+$U161,0)</f>
        <v>0</v>
      </c>
      <c r="DD161" s="87" t="n">
        <f aca="false">IF(AND($V161&gt;DC$6,$V161&lt;=DD$6),+$U161,0)</f>
        <v>0</v>
      </c>
      <c r="DE161" s="87" t="n">
        <f aca="false">IF(AND($V161&gt;DD$6,$V161&lt;=DE$6),+$U161,0)</f>
        <v>0</v>
      </c>
      <c r="DF161" s="87" t="n">
        <f aca="false">IF(AND($V161&gt;DE$6,$V161&lt;=DF$6),+$U161,0)</f>
        <v>0</v>
      </c>
      <c r="DG161" s="87" t="n">
        <f aca="false">IF(AND($V161&gt;DF$6,$V161&lt;=DG$6),+$U161,0)</f>
        <v>0</v>
      </c>
      <c r="DH161" s="87" t="n">
        <f aca="false">IF(AND($V161&gt;DG$6,$V161&lt;=DH$6),+$U161,0)</f>
        <v>0</v>
      </c>
      <c r="DI161" s="87" t="n">
        <f aca="false">IF(AND($V161&gt;DH$6,$V161&lt;=DI$6),+$U161,0)</f>
        <v>0</v>
      </c>
      <c r="DJ161" s="87" t="n">
        <f aca="false">IF(AND($V161&gt;DI$6,$V161&lt;=DJ$6),+$U161,0)</f>
        <v>0</v>
      </c>
      <c r="DK161" s="87" t="n">
        <f aca="false">IF(AND($V161&gt;DJ$6,$V161&lt;=DK$6),+$U161,0)</f>
        <v>0</v>
      </c>
      <c r="DL161" s="87" t="n">
        <f aca="false">IF(AND($V161&gt;DK$6,$V161&lt;=DL$6),+$U161,0)</f>
        <v>0</v>
      </c>
      <c r="DM161" s="87" t="n">
        <f aca="false">IF(AND($V161&gt;DL$6,$V161&lt;=DM$6),+$U161,0)</f>
        <v>0</v>
      </c>
      <c r="DN161" s="87" t="n">
        <f aca="false">IF(AND($V161&gt;DM$6,$V161&lt;=DN$6),+$U161,0)</f>
        <v>0</v>
      </c>
      <c r="DO161" s="87" t="n">
        <f aca="false">IF(AND($V161&gt;DN$6,$V161&lt;=DO$6),+$U161,0)</f>
        <v>0</v>
      </c>
      <c r="DP161" s="87" t="n">
        <f aca="false">IF(AND($V161&gt;DO$6,$V161&lt;=DP$6),+$U161,0)</f>
        <v>0</v>
      </c>
      <c r="DQ161" s="87" t="n">
        <f aca="false">IF(AND($V161&gt;DP$6,$V161&lt;=DQ$6),+$U161,0)</f>
        <v>0</v>
      </c>
      <c r="DR161" s="87" t="n">
        <f aca="false">IF(AND($V161&gt;DQ$6,$V161&lt;=DR$6),+$U161,0)</f>
        <v>0</v>
      </c>
      <c r="DS161" s="87" t="n">
        <f aca="false">IF(AND($V161&gt;DR$6,$V161&lt;=DS$6),+$U161,0)</f>
        <v>0</v>
      </c>
      <c r="DT161" s="87" t="n">
        <f aca="false">IF(AND($V161&gt;DS$6,$V161&lt;=DT$6),+$U161,0)</f>
        <v>0</v>
      </c>
      <c r="DU161" s="87" t="n">
        <f aca="false">IF(AND($V161&gt;DT$6,$V161&lt;=DU$6),+$U161,0)</f>
        <v>0</v>
      </c>
      <c r="DV161" s="87" t="n">
        <f aca="false">IF(AND($V161&gt;DU$6,$V161&lt;=DV$6),+$U161,0)</f>
        <v>0</v>
      </c>
      <c r="DW161" s="87" t="n">
        <f aca="false">IF(AND($V161&gt;DV$6,$V161&lt;=DW$6),+$U161,0)</f>
        <v>0</v>
      </c>
      <c r="DX161" s="87" t="n">
        <f aca="false">IF(AND($V161&gt;DW$6,$V161&lt;=DX$6),+$U161,0)</f>
        <v>0</v>
      </c>
      <c r="DY161" s="87" t="n">
        <f aca="false">IF(AND($V161&gt;DX$6,$V161&lt;=DY$6),+$U161,0)</f>
        <v>0</v>
      </c>
      <c r="DZ161" s="87" t="n">
        <f aca="false">IF(AND($V161&gt;DY$6,$V161&lt;=DZ$6),+$U161,0)</f>
        <v>0</v>
      </c>
      <c r="EA161" s="87" t="n">
        <f aca="false">IF(AND($V161&gt;DZ$6,$V161&lt;=EA$6),+$U161,0)</f>
        <v>0</v>
      </c>
      <c r="EB161" s="87" t="n">
        <f aca="false">IF(AND($V161&gt;EA$6,$V161&lt;=EB$6),+$U161,0)</f>
        <v>0</v>
      </c>
      <c r="EC161" s="87" t="n">
        <f aca="false">IF(AND($V161&gt;EB$6,$V161&lt;=EC$6),+$U161,0)</f>
        <v>0</v>
      </c>
      <c r="ED161" s="87" t="n">
        <f aca="false">IF(AND($V161&gt;EC$6,$V161&lt;=ED$6),+$U161,0)</f>
        <v>0</v>
      </c>
      <c r="EE161" s="87" t="n">
        <f aca="false">IF(AND($V161&gt;ED$6,$V161&lt;=EE$6),+$U161,0)</f>
        <v>0</v>
      </c>
      <c r="EF161" s="87" t="n">
        <f aca="false">IF(AND($V161&gt;EE$6,$V161&lt;=EF$6),+$U161,0)</f>
        <v>0</v>
      </c>
      <c r="EG161" s="87" t="n">
        <f aca="false">IF(AND($V161&gt;EF$6,$V161&lt;=EG$6),+$U161,0)</f>
        <v>0</v>
      </c>
      <c r="EH161" s="87" t="n">
        <f aca="false">IF(AND($V161&gt;EG$6,$V161&lt;=EH$6),+$U161,0)</f>
        <v>0</v>
      </c>
      <c r="EI161" s="87" t="n">
        <f aca="false">IF(AND($V161&gt;EH$6,$V161&lt;=EI$6),+$U161,0)</f>
        <v>0</v>
      </c>
      <c r="EJ161" s="87" t="n">
        <f aca="false">IF(AND($V161&gt;EI$6,$V161&lt;=EJ$6),+$U161,0)</f>
        <v>0</v>
      </c>
      <c r="EK161" s="87" t="n">
        <f aca="false">IF(AND($V161&gt;EJ$6,$V161&lt;=EK$6),+$U161,0)</f>
        <v>0</v>
      </c>
      <c r="EL161" s="87" t="n">
        <f aca="false">IF(AND($V161&gt;EK$6,$V161&lt;=EL$6),+$U161,0)</f>
        <v>0</v>
      </c>
      <c r="EM161" s="87" t="n">
        <f aca="false">IF(AND($V161&gt;EL$6,$V161&lt;=EN$6),+$U161,0)</f>
        <v>0</v>
      </c>
      <c r="EO161" s="65" t="n">
        <f aca="false">SUM($AI161:$EN161)</f>
        <v>4.50828</v>
      </c>
      <c r="EP161" s="65" t="n">
        <f aca="false">+EO161-U161</f>
        <v>0</v>
      </c>
    </row>
    <row r="162" customFormat="false" ht="12.75" hidden="false" customHeight="false" outlineLevel="0" collapsed="false">
      <c r="A162" s="205" t="n">
        <v>5</v>
      </c>
      <c r="B162" s="97" t="s">
        <v>260</v>
      </c>
      <c r="C162" s="97" t="s">
        <v>256</v>
      </c>
      <c r="D162" s="186" t="s">
        <v>295</v>
      </c>
      <c r="E162" s="37" t="s">
        <v>548</v>
      </c>
      <c r="F162" s="99" t="n">
        <v>37134</v>
      </c>
      <c r="G162" s="37"/>
      <c r="H162" s="37"/>
      <c r="I162" s="100" t="s">
        <v>145</v>
      </c>
      <c r="J162" s="37" t="s">
        <v>608</v>
      </c>
      <c r="M162" s="39" t="s">
        <v>495</v>
      </c>
      <c r="O162" s="35"/>
      <c r="P162" s="127"/>
      <c r="Q162" s="127"/>
      <c r="R162" s="127"/>
      <c r="S162" s="206" t="n">
        <v>2.434599</v>
      </c>
      <c r="T162" s="127" t="s">
        <v>288</v>
      </c>
      <c r="U162" s="55" t="n">
        <f aca="false">IF($T162="USD",+$S162,VLOOKUP($T162,$T$1:$U$5,2)*$S162)</f>
        <v>2.434599</v>
      </c>
      <c r="V162" s="108" t="n">
        <v>39614</v>
      </c>
      <c r="Z162" s="207" t="n">
        <v>35065</v>
      </c>
      <c r="AA162" s="224" t="e">
        <f aca="false">SUM(#REF!)</f>
        <v>#REF!</v>
      </c>
      <c r="AB162" s="174"/>
      <c r="AC162" s="209"/>
      <c r="AD162" s="211" t="e">
        <f aca="false">+AC162+AB162*#REF!+AA162*#REF!</f>
        <v>#REF!</v>
      </c>
      <c r="AE162" s="211"/>
      <c r="AI162" s="87" t="n">
        <f aca="false">IF($V162&gt;AH$6,IF($V162&lt;=AI$6,$U162,0),0)</f>
        <v>0</v>
      </c>
      <c r="AJ162" s="87" t="n">
        <f aca="false">IF(AND($V162&gt;AI$6,$V162&lt;=AJ$6),+$U162,0)</f>
        <v>0</v>
      </c>
      <c r="AK162" s="87" t="n">
        <f aca="false">IF(AND($V162&gt;AJ$6,$V162&lt;=AK$6),+$U162,0)</f>
        <v>0</v>
      </c>
      <c r="AL162" s="87" t="n">
        <f aca="false">IF(AND($V162&gt;AK$6,$V162&lt;=AL$6),+$U162,0)</f>
        <v>0</v>
      </c>
      <c r="AM162" s="87" t="n">
        <f aca="false">IF(AND($V162&gt;AL$6,$V162&lt;=AM$6),+$U162,0)</f>
        <v>0</v>
      </c>
      <c r="AN162" s="87" t="n">
        <f aca="false">IF(AND($V162&gt;AM$6,$V162&lt;=AN$6),+$U162,0)</f>
        <v>0</v>
      </c>
      <c r="AO162" s="87" t="n">
        <f aca="false">IF(AND($V162&gt;AN$6,$V162&lt;=AO$6),+$U162,0)</f>
        <v>0</v>
      </c>
      <c r="AP162" s="87" t="n">
        <f aca="false">IF(AND($V162&gt;AO$6,$V162&lt;=AP$6),+$U162,0)</f>
        <v>0</v>
      </c>
      <c r="AQ162" s="87" t="n">
        <f aca="false">IF(AND($V162&gt;AP$6,$V162&lt;=AQ$6),+$U162,0)</f>
        <v>0</v>
      </c>
      <c r="AR162" s="87" t="n">
        <f aca="false">IF(AND($V162&gt;AQ$6,$V162&lt;=AR$6),+$U162,0)</f>
        <v>0</v>
      </c>
      <c r="AS162" s="87" t="n">
        <f aca="false">IF(AND($V162&gt;AR$6,$V162&lt;=AS$6),+$U162,0)</f>
        <v>0</v>
      </c>
      <c r="AT162" s="87" t="n">
        <f aca="false">IF(AND($V162&gt;AS$6,$V162&lt;=AT$6),+$U162,0)</f>
        <v>0</v>
      </c>
      <c r="AU162" s="87" t="n">
        <f aca="false">IF(AND($V162&gt;AT$6,$V162&lt;=AU$6),+$U162,0)</f>
        <v>0</v>
      </c>
      <c r="AV162" s="87" t="n">
        <f aca="false">IF(AND($V162&gt;AU$6,$V162&lt;=AV$6),+$U162,0)</f>
        <v>0</v>
      </c>
      <c r="AW162" s="87" t="n">
        <f aca="false">IF(AND($V162&gt;AV$6,$V162&lt;=AW$6),+$U162,0)</f>
        <v>0</v>
      </c>
      <c r="AX162" s="87" t="n">
        <f aca="false">IF(AND($V162&gt;AW$6,$V162&lt;=AX$6),+$U162,0)</f>
        <v>0</v>
      </c>
      <c r="AY162" s="87" t="n">
        <f aca="false">IF(AND($V162&gt;AX$6,$V162&lt;=AY$6),+$U162,0)</f>
        <v>0</v>
      </c>
      <c r="AZ162" s="87" t="n">
        <f aca="false">IF(AND($V162&gt;AY$6,$V162&lt;=AZ$6),+$U162,0)</f>
        <v>0</v>
      </c>
      <c r="BA162" s="87" t="n">
        <f aca="false">IF(AND($V162&gt;AZ$6,$V162&lt;=BA$6),+$U162,0)</f>
        <v>0</v>
      </c>
      <c r="BB162" s="87" t="n">
        <f aca="false">IF(AND($V162&gt;BA$6,$V162&lt;=BB$6),+$U162,0)</f>
        <v>0</v>
      </c>
      <c r="BC162" s="87" t="n">
        <f aca="false">IF(AND($V162&gt;BB$6,$V162&lt;=BC$6),+$U162,0)</f>
        <v>0</v>
      </c>
      <c r="BD162" s="87" t="n">
        <f aca="false">IF(AND($V162&gt;BC$6,$V162&lt;=BD$6),+$U162,0)</f>
        <v>0</v>
      </c>
      <c r="BE162" s="87" t="n">
        <f aca="false">IF(AND($V162&gt;BD$6,$V162&lt;=BE$6),+$U162,0)</f>
        <v>0</v>
      </c>
      <c r="BF162" s="87" t="n">
        <f aca="false">IF(AND($V162&gt;BE$6,$V162&lt;=BF$6),+$U162,0)</f>
        <v>0</v>
      </c>
      <c r="BG162" s="87" t="n">
        <f aca="false">IF(AND($V162&gt;BF$6,$V162&lt;=BG$6),+$U162,0)</f>
        <v>0</v>
      </c>
      <c r="BH162" s="87" t="n">
        <f aca="false">IF(AND($V162&gt;BG$6,$V162&lt;=BH$6),+$U162,0)</f>
        <v>0</v>
      </c>
      <c r="BI162" s="87" t="n">
        <f aca="false">IF(AND($V162&gt;BH$6,$V162&lt;=BI$6),+$U162,0)</f>
        <v>2.434599</v>
      </c>
      <c r="BJ162" s="87" t="n">
        <f aca="false">IF(AND($V162&gt;BI$6,$V162&lt;=BJ$6),+$U162,0)</f>
        <v>0</v>
      </c>
      <c r="BK162" s="87" t="n">
        <f aca="false">IF(AND($V162&gt;BJ$6,$V162&lt;=BK$6),+$U162,0)</f>
        <v>0</v>
      </c>
      <c r="BL162" s="87" t="n">
        <f aca="false">IF(AND($V162&gt;BK$6,$V162&lt;=BL$6),+$U162,0)</f>
        <v>0</v>
      </c>
      <c r="BM162" s="87" t="n">
        <f aca="false">IF(AND($V162&gt;BL$6,$V162&lt;=BM$6),+$U162,0)</f>
        <v>0</v>
      </c>
      <c r="BN162" s="87" t="n">
        <f aca="false">IF(AND($V162&gt;BM$6,$V162&lt;=BN$6),+$U162,0)</f>
        <v>0</v>
      </c>
      <c r="BO162" s="87" t="n">
        <f aca="false">IF(AND($V162&gt;BN$6,$V162&lt;=BO$6),+$U162,0)</f>
        <v>0</v>
      </c>
      <c r="BP162" s="87" t="n">
        <f aca="false">IF(AND($V162&gt;BO$6,$V162&lt;=BP$6),+$U162,0)</f>
        <v>0</v>
      </c>
      <c r="BQ162" s="87" t="n">
        <f aca="false">IF(AND($V162&gt;BP$6,$V162&lt;=BQ$6),+$U162,0)</f>
        <v>0</v>
      </c>
      <c r="BR162" s="87" t="n">
        <f aca="false">IF(AND($V162&gt;BQ$6,$V162&lt;=BR$6),+$U162,0)</f>
        <v>0</v>
      </c>
      <c r="BS162" s="87" t="n">
        <f aca="false">IF(AND($V162&gt;BR$6,$V162&lt;=BS$6),+$U162,0)</f>
        <v>0</v>
      </c>
      <c r="BT162" s="87" t="n">
        <f aca="false">IF(AND($V162&gt;BS$6,$V162&lt;=BT$6),+$U162,0)</f>
        <v>0</v>
      </c>
      <c r="BU162" s="87" t="n">
        <f aca="false">IF(AND($V162&gt;BT$6,$V162&lt;=BU$6),+$U162,0)</f>
        <v>0</v>
      </c>
      <c r="BV162" s="87" t="n">
        <f aca="false">IF(AND($V162&gt;BU$6,$V162&lt;=BV$6),+$U162,0)</f>
        <v>0</v>
      </c>
      <c r="BW162" s="87" t="n">
        <f aca="false">IF(AND($V162&gt;BV$6,$V162&lt;=BW$6),+$U162,0)</f>
        <v>0</v>
      </c>
      <c r="BX162" s="87" t="n">
        <f aca="false">IF(AND($V162&gt;BW$6,$V162&lt;=BX$6),+$U162,0)</f>
        <v>0</v>
      </c>
      <c r="BY162" s="87" t="n">
        <f aca="false">IF(AND($V162&gt;BX$6,$V162&lt;=BY$6),+$U162,0)</f>
        <v>0</v>
      </c>
      <c r="BZ162" s="87" t="n">
        <f aca="false">IF(AND($V162&gt;BY$6,$V162&lt;=BZ$6),+$U162,0)</f>
        <v>0</v>
      </c>
      <c r="CA162" s="87" t="n">
        <f aca="false">IF(AND($V162&gt;BZ$6,$V162&lt;=CA$6),+$U162,0)</f>
        <v>0</v>
      </c>
      <c r="CB162" s="87" t="n">
        <f aca="false">IF(AND($V162&gt;CA$6,$V162&lt;=CB$6),+$U162,0)</f>
        <v>0</v>
      </c>
      <c r="CC162" s="87" t="n">
        <f aca="false">IF(AND($V162&gt;CB$6,$V162&lt;=CC$6),+$U162,0)</f>
        <v>0</v>
      </c>
      <c r="CD162" s="87" t="n">
        <f aca="false">IF(AND($V162&gt;CC$6,$V162&lt;=CD$6),+$U162,0)</f>
        <v>0</v>
      </c>
      <c r="CE162" s="87" t="n">
        <f aca="false">IF(AND($V162&gt;CD$6,$V162&lt;=CE$6),+$U162,0)</f>
        <v>0</v>
      </c>
      <c r="CF162" s="87" t="n">
        <f aca="false">IF(AND($V162&gt;CE$6,$V162&lt;=CF$6),+$U162,0)</f>
        <v>0</v>
      </c>
      <c r="CG162" s="87" t="n">
        <f aca="false">IF(AND($V162&gt;CF$6,$V162&lt;=CG$6),+$U162,0)</f>
        <v>0</v>
      </c>
      <c r="CH162" s="87" t="n">
        <f aca="false">IF(AND($V162&gt;CG$6,$V162&lt;=CH$6),+$U162,0)</f>
        <v>0</v>
      </c>
      <c r="CI162" s="87" t="n">
        <f aca="false">IF(AND($V162&gt;CH$6,$V162&lt;=CI$6),+$U162,0)</f>
        <v>0</v>
      </c>
      <c r="CJ162" s="87" t="n">
        <f aca="false">IF(AND($V162&gt;CI$6,$V162&lt;=CJ$6),+$U162,0)</f>
        <v>0</v>
      </c>
      <c r="CK162" s="87" t="n">
        <f aca="false">IF(AND($V162&gt;CJ$6,$V162&lt;=CK$6),+$U162,0)</f>
        <v>0</v>
      </c>
      <c r="CL162" s="87" t="n">
        <f aca="false">IF(AND($V162&gt;CK$6,$V162&lt;=CL$6),+$U162,0)</f>
        <v>0</v>
      </c>
      <c r="CM162" s="87" t="n">
        <f aca="false">IF(AND($V162&gt;CL$6,$V162&lt;=CM$6),+$U162,0)</f>
        <v>0</v>
      </c>
      <c r="CN162" s="87" t="n">
        <f aca="false">IF(AND($V162&gt;CM$6,$V162&lt;=CN$6),+$U162,0)</f>
        <v>0</v>
      </c>
      <c r="CO162" s="87" t="n">
        <f aca="false">IF(AND($V162&gt;CN$6,$V162&lt;=CO$6),+$U162,0)</f>
        <v>0</v>
      </c>
      <c r="CP162" s="87" t="n">
        <f aca="false">IF(AND($V162&gt;CO$6,$V162&lt;=CP$6),+$U162,0)</f>
        <v>0</v>
      </c>
      <c r="CQ162" s="87" t="n">
        <f aca="false">IF(AND($V162&gt;CP$6,$V162&lt;=CQ$6),+$U162,0)</f>
        <v>0</v>
      </c>
      <c r="CR162" s="87" t="n">
        <f aca="false">IF(AND($V162&gt;CQ$6,$V162&lt;=CR$6),+$U162,0)</f>
        <v>0</v>
      </c>
      <c r="CS162" s="87" t="n">
        <f aca="false">IF(AND($V162&gt;CR$6,$V162&lt;=CS$6),+$U162,0)</f>
        <v>0</v>
      </c>
      <c r="CT162" s="87" t="n">
        <f aca="false">IF(AND($V162&gt;CS$6,$V162&lt;=CT$6),+$U162,0)</f>
        <v>0</v>
      </c>
      <c r="CU162" s="87" t="n">
        <f aca="false">IF(AND($V162&gt;CT$6,$V162&lt;=CU$6),+$U162,0)</f>
        <v>0</v>
      </c>
      <c r="CV162" s="87" t="n">
        <f aca="false">IF(AND($V162&gt;CU$6,$V162&lt;=CV$6),+$U162,0)</f>
        <v>0</v>
      </c>
      <c r="CW162" s="87" t="n">
        <f aca="false">IF(AND($V162&gt;CV$6,$V162&lt;=CW$6),+$U162,0)</f>
        <v>0</v>
      </c>
      <c r="CX162" s="87" t="n">
        <f aca="false">IF(AND($V162&gt;CW$6,$V162&lt;=CX$6),+$U162,0)</f>
        <v>0</v>
      </c>
      <c r="CY162" s="87" t="n">
        <f aca="false">IF(AND($V162&gt;CX$6,$V162&lt;=CY$6),+$U162,0)</f>
        <v>0</v>
      </c>
      <c r="CZ162" s="87" t="n">
        <f aca="false">IF(AND($V162&gt;CY$6,$V162&lt;=CZ$6),+$U162,0)</f>
        <v>0</v>
      </c>
      <c r="DA162" s="87" t="n">
        <f aca="false">IF(AND($V162&gt;CZ$6,$V162&lt;=DA$6),+$U162,0)</f>
        <v>0</v>
      </c>
      <c r="DB162" s="87" t="n">
        <f aca="false">IF(AND($V162&gt;DA$6,$V162&lt;=DB$6),+$U162,0)</f>
        <v>0</v>
      </c>
      <c r="DC162" s="87" t="n">
        <f aca="false">IF(AND($V162&gt;DB$6,$V162&lt;=DC$6),+$U162,0)</f>
        <v>0</v>
      </c>
      <c r="DD162" s="87" t="n">
        <f aca="false">IF(AND($V162&gt;DC$6,$V162&lt;=DD$6),+$U162,0)</f>
        <v>0</v>
      </c>
      <c r="DE162" s="87" t="n">
        <f aca="false">IF(AND($V162&gt;DD$6,$V162&lt;=DE$6),+$U162,0)</f>
        <v>0</v>
      </c>
      <c r="DF162" s="87" t="n">
        <f aca="false">IF(AND($V162&gt;DE$6,$V162&lt;=DF$6),+$U162,0)</f>
        <v>0</v>
      </c>
      <c r="DG162" s="87" t="n">
        <f aca="false">IF(AND($V162&gt;DF$6,$V162&lt;=DG$6),+$U162,0)</f>
        <v>0</v>
      </c>
      <c r="DH162" s="87" t="n">
        <f aca="false">IF(AND($V162&gt;DG$6,$V162&lt;=DH$6),+$U162,0)</f>
        <v>0</v>
      </c>
      <c r="DI162" s="87" t="n">
        <f aca="false">IF(AND($V162&gt;DH$6,$V162&lt;=DI$6),+$U162,0)</f>
        <v>0</v>
      </c>
      <c r="DJ162" s="87" t="n">
        <f aca="false">IF(AND($V162&gt;DI$6,$V162&lt;=DJ$6),+$U162,0)</f>
        <v>0</v>
      </c>
      <c r="DK162" s="87" t="n">
        <f aca="false">IF(AND($V162&gt;DJ$6,$V162&lt;=DK$6),+$U162,0)</f>
        <v>0</v>
      </c>
      <c r="DL162" s="87" t="n">
        <f aca="false">IF(AND($V162&gt;DK$6,$V162&lt;=DL$6),+$U162,0)</f>
        <v>0</v>
      </c>
      <c r="DM162" s="87" t="n">
        <f aca="false">IF(AND($V162&gt;DL$6,$V162&lt;=DM$6),+$U162,0)</f>
        <v>0</v>
      </c>
      <c r="DN162" s="87" t="n">
        <f aca="false">IF(AND($V162&gt;DM$6,$V162&lt;=DN$6),+$U162,0)</f>
        <v>0</v>
      </c>
      <c r="DO162" s="87" t="n">
        <f aca="false">IF(AND($V162&gt;DN$6,$V162&lt;=DO$6),+$U162,0)</f>
        <v>0</v>
      </c>
      <c r="DP162" s="87" t="n">
        <f aca="false">IF(AND($V162&gt;DO$6,$V162&lt;=DP$6),+$U162,0)</f>
        <v>0</v>
      </c>
      <c r="DQ162" s="87" t="n">
        <f aca="false">IF(AND($V162&gt;DP$6,$V162&lt;=DQ$6),+$U162,0)</f>
        <v>0</v>
      </c>
      <c r="DR162" s="87" t="n">
        <f aca="false">IF(AND($V162&gt;DQ$6,$V162&lt;=DR$6),+$U162,0)</f>
        <v>0</v>
      </c>
      <c r="DS162" s="87" t="n">
        <f aca="false">IF(AND($V162&gt;DR$6,$V162&lt;=DS$6),+$U162,0)</f>
        <v>0</v>
      </c>
      <c r="DT162" s="87" t="n">
        <f aca="false">IF(AND($V162&gt;DS$6,$V162&lt;=DT$6),+$U162,0)</f>
        <v>0</v>
      </c>
      <c r="DU162" s="87" t="n">
        <f aca="false">IF(AND($V162&gt;DT$6,$V162&lt;=DU$6),+$U162,0)</f>
        <v>0</v>
      </c>
      <c r="DV162" s="87" t="n">
        <f aca="false">IF(AND($V162&gt;DU$6,$V162&lt;=DV$6),+$U162,0)</f>
        <v>0</v>
      </c>
      <c r="DW162" s="87" t="n">
        <f aca="false">IF(AND($V162&gt;DV$6,$V162&lt;=DW$6),+$U162,0)</f>
        <v>0</v>
      </c>
      <c r="DX162" s="87" t="n">
        <f aca="false">IF(AND($V162&gt;DW$6,$V162&lt;=DX$6),+$U162,0)</f>
        <v>0</v>
      </c>
      <c r="DY162" s="87" t="n">
        <f aca="false">IF(AND($V162&gt;DX$6,$V162&lt;=DY$6),+$U162,0)</f>
        <v>0</v>
      </c>
      <c r="DZ162" s="87" t="n">
        <f aca="false">IF(AND($V162&gt;DY$6,$V162&lt;=DZ$6),+$U162,0)</f>
        <v>0</v>
      </c>
      <c r="EA162" s="87" t="n">
        <f aca="false">IF(AND($V162&gt;DZ$6,$V162&lt;=EA$6),+$U162,0)</f>
        <v>0</v>
      </c>
      <c r="EB162" s="87" t="n">
        <f aca="false">IF(AND($V162&gt;EA$6,$V162&lt;=EB$6),+$U162,0)</f>
        <v>0</v>
      </c>
      <c r="EC162" s="87" t="n">
        <f aca="false">IF(AND($V162&gt;EB$6,$V162&lt;=EC$6),+$U162,0)</f>
        <v>0</v>
      </c>
      <c r="ED162" s="87" t="n">
        <f aca="false">IF(AND($V162&gt;EC$6,$V162&lt;=ED$6),+$U162,0)</f>
        <v>0</v>
      </c>
      <c r="EE162" s="87" t="n">
        <f aca="false">IF(AND($V162&gt;ED$6,$V162&lt;=EE$6),+$U162,0)</f>
        <v>0</v>
      </c>
      <c r="EF162" s="87" t="n">
        <f aca="false">IF(AND($V162&gt;EE$6,$V162&lt;=EF$6),+$U162,0)</f>
        <v>0</v>
      </c>
      <c r="EG162" s="87" t="n">
        <f aca="false">IF(AND($V162&gt;EF$6,$V162&lt;=EG$6),+$U162,0)</f>
        <v>0</v>
      </c>
      <c r="EH162" s="87" t="n">
        <f aca="false">IF(AND($V162&gt;EG$6,$V162&lt;=EH$6),+$U162,0)</f>
        <v>0</v>
      </c>
      <c r="EI162" s="87" t="n">
        <f aca="false">IF(AND($V162&gt;EH$6,$V162&lt;=EI$6),+$U162,0)</f>
        <v>0</v>
      </c>
      <c r="EJ162" s="87" t="n">
        <f aca="false">IF(AND($V162&gt;EI$6,$V162&lt;=EJ$6),+$U162,0)</f>
        <v>0</v>
      </c>
      <c r="EK162" s="87" t="n">
        <f aca="false">IF(AND($V162&gt;EJ$6,$V162&lt;=EK$6),+$U162,0)</f>
        <v>0</v>
      </c>
      <c r="EL162" s="87" t="n">
        <f aca="false">IF(AND($V162&gt;EK$6,$V162&lt;=EL$6),+$U162,0)</f>
        <v>0</v>
      </c>
      <c r="EM162" s="87" t="n">
        <f aca="false">IF(AND($V162&gt;EL$6,$V162&lt;=EN$6),+$U162,0)</f>
        <v>0</v>
      </c>
      <c r="EO162" s="65" t="n">
        <f aca="false">SUM($AI162:$EN162)</f>
        <v>2.434599</v>
      </c>
      <c r="EP162" s="65" t="n">
        <f aca="false">+EO162-U162</f>
        <v>0</v>
      </c>
    </row>
    <row r="163" customFormat="false" ht="12.75" hidden="false" customHeight="false" outlineLevel="0" collapsed="false">
      <c r="A163" s="205" t="n">
        <v>5</v>
      </c>
      <c r="B163" s="97" t="s">
        <v>260</v>
      </c>
      <c r="C163" s="97" t="s">
        <v>256</v>
      </c>
      <c r="D163" s="186" t="s">
        <v>295</v>
      </c>
      <c r="E163" s="37" t="s">
        <v>548</v>
      </c>
      <c r="F163" s="99" t="n">
        <v>37134</v>
      </c>
      <c r="G163" s="37"/>
      <c r="H163" s="37"/>
      <c r="I163" s="100" t="s">
        <v>145</v>
      </c>
      <c r="J163" s="37" t="s">
        <v>608</v>
      </c>
      <c r="M163" s="39" t="s">
        <v>495</v>
      </c>
      <c r="O163" s="35"/>
      <c r="P163" s="127"/>
      <c r="Q163" s="127"/>
      <c r="R163" s="127"/>
      <c r="S163" s="206" t="n">
        <v>1.8</v>
      </c>
      <c r="T163" s="127" t="s">
        <v>288</v>
      </c>
      <c r="U163" s="55" t="n">
        <f aca="false">IF($T163="USD",+$S163,VLOOKUP($T163,$T$1:$U$5,2)*$S163)</f>
        <v>1.8</v>
      </c>
      <c r="V163" s="108" t="n">
        <v>39248</v>
      </c>
      <c r="Z163" s="207" t="n">
        <v>35065</v>
      </c>
      <c r="AA163" s="224" t="e">
        <f aca="false">SUM(#REF!)</f>
        <v>#REF!</v>
      </c>
      <c r="AB163" s="174"/>
      <c r="AC163" s="209"/>
      <c r="AD163" s="211" t="e">
        <f aca="false">+AC163+AB163*#REF!+AA163*#REF!</f>
        <v>#REF!</v>
      </c>
      <c r="AE163" s="211"/>
      <c r="AI163" s="87" t="n">
        <f aca="false">IF($V163&gt;AH$6,IF($V163&lt;=AI$6,$U163,0),0)</f>
        <v>0</v>
      </c>
      <c r="AJ163" s="87" t="n">
        <f aca="false">IF(AND($V163&gt;AI$6,$V163&lt;=AJ$6),+$U163,0)</f>
        <v>0</v>
      </c>
      <c r="AK163" s="87" t="n">
        <f aca="false">IF(AND($V163&gt;AJ$6,$V163&lt;=AK$6),+$U163,0)</f>
        <v>0</v>
      </c>
      <c r="AL163" s="87" t="n">
        <f aca="false">IF(AND($V163&gt;AK$6,$V163&lt;=AL$6),+$U163,0)</f>
        <v>0</v>
      </c>
      <c r="AM163" s="87" t="n">
        <f aca="false">IF(AND($V163&gt;AL$6,$V163&lt;=AM$6),+$U163,0)</f>
        <v>0</v>
      </c>
      <c r="AN163" s="87" t="n">
        <f aca="false">IF(AND($V163&gt;AM$6,$V163&lt;=AN$6),+$U163,0)</f>
        <v>0</v>
      </c>
      <c r="AO163" s="87" t="n">
        <f aca="false">IF(AND($V163&gt;AN$6,$V163&lt;=AO$6),+$U163,0)</f>
        <v>0</v>
      </c>
      <c r="AP163" s="87" t="n">
        <f aca="false">IF(AND($V163&gt;AO$6,$V163&lt;=AP$6),+$U163,0)</f>
        <v>0</v>
      </c>
      <c r="AQ163" s="87" t="n">
        <f aca="false">IF(AND($V163&gt;AP$6,$V163&lt;=AQ$6),+$U163,0)</f>
        <v>0</v>
      </c>
      <c r="AR163" s="87" t="n">
        <f aca="false">IF(AND($V163&gt;AQ$6,$V163&lt;=AR$6),+$U163,0)</f>
        <v>0</v>
      </c>
      <c r="AS163" s="87" t="n">
        <f aca="false">IF(AND($V163&gt;AR$6,$V163&lt;=AS$6),+$U163,0)</f>
        <v>0</v>
      </c>
      <c r="AT163" s="87" t="n">
        <f aca="false">IF(AND($V163&gt;AS$6,$V163&lt;=AT$6),+$U163,0)</f>
        <v>0</v>
      </c>
      <c r="AU163" s="87" t="n">
        <f aca="false">IF(AND($V163&gt;AT$6,$V163&lt;=AU$6),+$U163,0)</f>
        <v>0</v>
      </c>
      <c r="AV163" s="87" t="n">
        <f aca="false">IF(AND($V163&gt;AU$6,$V163&lt;=AV$6),+$U163,0)</f>
        <v>0</v>
      </c>
      <c r="AW163" s="87" t="n">
        <f aca="false">IF(AND($V163&gt;AV$6,$V163&lt;=AW$6),+$U163,0)</f>
        <v>0</v>
      </c>
      <c r="AX163" s="87" t="n">
        <f aca="false">IF(AND($V163&gt;AW$6,$V163&lt;=AX$6),+$U163,0)</f>
        <v>0</v>
      </c>
      <c r="AY163" s="87" t="n">
        <f aca="false">IF(AND($V163&gt;AX$6,$V163&lt;=AY$6),+$U163,0)</f>
        <v>0</v>
      </c>
      <c r="AZ163" s="87" t="n">
        <f aca="false">IF(AND($V163&gt;AY$6,$V163&lt;=AZ$6),+$U163,0)</f>
        <v>0</v>
      </c>
      <c r="BA163" s="87" t="n">
        <f aca="false">IF(AND($V163&gt;AZ$6,$V163&lt;=BA$6),+$U163,0)</f>
        <v>0</v>
      </c>
      <c r="BB163" s="87" t="n">
        <f aca="false">IF(AND($V163&gt;BA$6,$V163&lt;=BB$6),+$U163,0)</f>
        <v>0</v>
      </c>
      <c r="BC163" s="87" t="n">
        <f aca="false">IF(AND($V163&gt;BB$6,$V163&lt;=BC$6),+$U163,0)</f>
        <v>0</v>
      </c>
      <c r="BD163" s="87" t="n">
        <f aca="false">IF(AND($V163&gt;BC$6,$V163&lt;=BD$6),+$U163,0)</f>
        <v>0</v>
      </c>
      <c r="BE163" s="87" t="n">
        <f aca="false">IF(AND($V163&gt;BD$6,$V163&lt;=BE$6),+$U163,0)</f>
        <v>1.8</v>
      </c>
      <c r="BF163" s="87" t="n">
        <f aca="false">IF(AND($V163&gt;BE$6,$V163&lt;=BF$6),+$U163,0)</f>
        <v>0</v>
      </c>
      <c r="BG163" s="87" t="n">
        <f aca="false">IF(AND($V163&gt;BF$6,$V163&lt;=BG$6),+$U163,0)</f>
        <v>0</v>
      </c>
      <c r="BH163" s="87" t="n">
        <f aca="false">IF(AND($V163&gt;BG$6,$V163&lt;=BH$6),+$U163,0)</f>
        <v>0</v>
      </c>
      <c r="BI163" s="87" t="n">
        <f aca="false">IF(AND($V163&gt;BH$6,$V163&lt;=BI$6),+$U163,0)</f>
        <v>0</v>
      </c>
      <c r="BJ163" s="87" t="n">
        <f aca="false">IF(AND($V163&gt;BI$6,$V163&lt;=BJ$6),+$U163,0)</f>
        <v>0</v>
      </c>
      <c r="BK163" s="87" t="n">
        <f aca="false">IF(AND($V163&gt;BJ$6,$V163&lt;=BK$6),+$U163,0)</f>
        <v>0</v>
      </c>
      <c r="BL163" s="87" t="n">
        <f aca="false">IF(AND($V163&gt;BK$6,$V163&lt;=BL$6),+$U163,0)</f>
        <v>0</v>
      </c>
      <c r="BM163" s="87" t="n">
        <f aca="false">IF(AND($V163&gt;BL$6,$V163&lt;=BM$6),+$U163,0)</f>
        <v>0</v>
      </c>
      <c r="BN163" s="87" t="n">
        <f aca="false">IF(AND($V163&gt;BM$6,$V163&lt;=BN$6),+$U163,0)</f>
        <v>0</v>
      </c>
      <c r="BO163" s="87" t="n">
        <f aca="false">IF(AND($V163&gt;BN$6,$V163&lt;=BO$6),+$U163,0)</f>
        <v>0</v>
      </c>
      <c r="BP163" s="87" t="n">
        <f aca="false">IF(AND($V163&gt;BO$6,$V163&lt;=BP$6),+$U163,0)</f>
        <v>0</v>
      </c>
      <c r="BQ163" s="87" t="n">
        <f aca="false">IF(AND($V163&gt;BP$6,$V163&lt;=BQ$6),+$U163,0)</f>
        <v>0</v>
      </c>
      <c r="BR163" s="87" t="n">
        <f aca="false">IF(AND($V163&gt;BQ$6,$V163&lt;=BR$6),+$U163,0)</f>
        <v>0</v>
      </c>
      <c r="BS163" s="87" t="n">
        <f aca="false">IF(AND($V163&gt;BR$6,$V163&lt;=BS$6),+$U163,0)</f>
        <v>0</v>
      </c>
      <c r="BT163" s="87" t="n">
        <f aca="false">IF(AND($V163&gt;BS$6,$V163&lt;=BT$6),+$U163,0)</f>
        <v>0</v>
      </c>
      <c r="BU163" s="87" t="n">
        <f aca="false">IF(AND($V163&gt;BT$6,$V163&lt;=BU$6),+$U163,0)</f>
        <v>0</v>
      </c>
      <c r="BV163" s="87" t="n">
        <f aca="false">IF(AND($V163&gt;BU$6,$V163&lt;=BV$6),+$U163,0)</f>
        <v>0</v>
      </c>
      <c r="BW163" s="87" t="n">
        <f aca="false">IF(AND($V163&gt;BV$6,$V163&lt;=BW$6),+$U163,0)</f>
        <v>0</v>
      </c>
      <c r="BX163" s="87" t="n">
        <f aca="false">IF(AND($V163&gt;BW$6,$V163&lt;=BX$6),+$U163,0)</f>
        <v>0</v>
      </c>
      <c r="BY163" s="87" t="n">
        <f aca="false">IF(AND($V163&gt;BX$6,$V163&lt;=BY$6),+$U163,0)</f>
        <v>0</v>
      </c>
      <c r="BZ163" s="87" t="n">
        <f aca="false">IF(AND($V163&gt;BY$6,$V163&lt;=BZ$6),+$U163,0)</f>
        <v>0</v>
      </c>
      <c r="CA163" s="87" t="n">
        <f aca="false">IF(AND($V163&gt;BZ$6,$V163&lt;=CA$6),+$U163,0)</f>
        <v>0</v>
      </c>
      <c r="CB163" s="87" t="n">
        <f aca="false">IF(AND($V163&gt;CA$6,$V163&lt;=CB$6),+$U163,0)</f>
        <v>0</v>
      </c>
      <c r="CC163" s="87" t="n">
        <f aca="false">IF(AND($V163&gt;CB$6,$V163&lt;=CC$6),+$U163,0)</f>
        <v>0</v>
      </c>
      <c r="CD163" s="87" t="n">
        <f aca="false">IF(AND($V163&gt;CC$6,$V163&lt;=CD$6),+$U163,0)</f>
        <v>0</v>
      </c>
      <c r="CE163" s="87" t="n">
        <f aca="false">IF(AND($V163&gt;CD$6,$V163&lt;=CE$6),+$U163,0)</f>
        <v>0</v>
      </c>
      <c r="CF163" s="87" t="n">
        <f aca="false">IF(AND($V163&gt;CE$6,$V163&lt;=CF$6),+$U163,0)</f>
        <v>0</v>
      </c>
      <c r="CG163" s="87" t="n">
        <f aca="false">IF(AND($V163&gt;CF$6,$V163&lt;=CG$6),+$U163,0)</f>
        <v>0</v>
      </c>
      <c r="CH163" s="87" t="n">
        <f aca="false">IF(AND($V163&gt;CG$6,$V163&lt;=CH$6),+$U163,0)</f>
        <v>0</v>
      </c>
      <c r="CI163" s="87" t="n">
        <f aca="false">IF(AND($V163&gt;CH$6,$V163&lt;=CI$6),+$U163,0)</f>
        <v>0</v>
      </c>
      <c r="CJ163" s="87" t="n">
        <f aca="false">IF(AND($V163&gt;CI$6,$V163&lt;=CJ$6),+$U163,0)</f>
        <v>0</v>
      </c>
      <c r="CK163" s="87" t="n">
        <f aca="false">IF(AND($V163&gt;CJ$6,$V163&lt;=CK$6),+$U163,0)</f>
        <v>0</v>
      </c>
      <c r="CL163" s="87" t="n">
        <f aca="false">IF(AND($V163&gt;CK$6,$V163&lt;=CL$6),+$U163,0)</f>
        <v>0</v>
      </c>
      <c r="CM163" s="87" t="n">
        <f aca="false">IF(AND($V163&gt;CL$6,$V163&lt;=CM$6),+$U163,0)</f>
        <v>0</v>
      </c>
      <c r="CN163" s="87" t="n">
        <f aca="false">IF(AND($V163&gt;CM$6,$V163&lt;=CN$6),+$U163,0)</f>
        <v>0</v>
      </c>
      <c r="CO163" s="87" t="n">
        <f aca="false">IF(AND($V163&gt;CN$6,$V163&lt;=CO$6),+$U163,0)</f>
        <v>0</v>
      </c>
      <c r="CP163" s="87" t="n">
        <f aca="false">IF(AND($V163&gt;CO$6,$V163&lt;=CP$6),+$U163,0)</f>
        <v>0</v>
      </c>
      <c r="CQ163" s="87" t="n">
        <f aca="false">IF(AND($V163&gt;CP$6,$V163&lt;=CQ$6),+$U163,0)</f>
        <v>0</v>
      </c>
      <c r="CR163" s="87" t="n">
        <f aca="false">IF(AND($V163&gt;CQ$6,$V163&lt;=CR$6),+$U163,0)</f>
        <v>0</v>
      </c>
      <c r="CS163" s="87" t="n">
        <f aca="false">IF(AND($V163&gt;CR$6,$V163&lt;=CS$6),+$U163,0)</f>
        <v>0</v>
      </c>
      <c r="CT163" s="87" t="n">
        <f aca="false">IF(AND($V163&gt;CS$6,$V163&lt;=CT$6),+$U163,0)</f>
        <v>0</v>
      </c>
      <c r="CU163" s="87" t="n">
        <f aca="false">IF(AND($V163&gt;CT$6,$V163&lt;=CU$6),+$U163,0)</f>
        <v>0</v>
      </c>
      <c r="CV163" s="87" t="n">
        <f aca="false">IF(AND($V163&gt;CU$6,$V163&lt;=CV$6),+$U163,0)</f>
        <v>0</v>
      </c>
      <c r="CW163" s="87" t="n">
        <f aca="false">IF(AND($V163&gt;CV$6,$V163&lt;=CW$6),+$U163,0)</f>
        <v>0</v>
      </c>
      <c r="CX163" s="87" t="n">
        <f aca="false">IF(AND($V163&gt;CW$6,$V163&lt;=CX$6),+$U163,0)</f>
        <v>0</v>
      </c>
      <c r="CY163" s="87" t="n">
        <f aca="false">IF(AND($V163&gt;CX$6,$V163&lt;=CY$6),+$U163,0)</f>
        <v>0</v>
      </c>
      <c r="CZ163" s="87" t="n">
        <f aca="false">IF(AND($V163&gt;CY$6,$V163&lt;=CZ$6),+$U163,0)</f>
        <v>0</v>
      </c>
      <c r="DA163" s="87" t="n">
        <f aca="false">IF(AND($V163&gt;CZ$6,$V163&lt;=DA$6),+$U163,0)</f>
        <v>0</v>
      </c>
      <c r="DB163" s="87" t="n">
        <f aca="false">IF(AND($V163&gt;DA$6,$V163&lt;=DB$6),+$U163,0)</f>
        <v>0</v>
      </c>
      <c r="DC163" s="87" t="n">
        <f aca="false">IF(AND($V163&gt;DB$6,$V163&lt;=DC$6),+$U163,0)</f>
        <v>0</v>
      </c>
      <c r="DD163" s="87" t="n">
        <f aca="false">IF(AND($V163&gt;DC$6,$V163&lt;=DD$6),+$U163,0)</f>
        <v>0</v>
      </c>
      <c r="DE163" s="87" t="n">
        <f aca="false">IF(AND($V163&gt;DD$6,$V163&lt;=DE$6),+$U163,0)</f>
        <v>0</v>
      </c>
      <c r="DF163" s="87" t="n">
        <f aca="false">IF(AND($V163&gt;DE$6,$V163&lt;=DF$6),+$U163,0)</f>
        <v>0</v>
      </c>
      <c r="DG163" s="87" t="n">
        <f aca="false">IF(AND($V163&gt;DF$6,$V163&lt;=DG$6),+$U163,0)</f>
        <v>0</v>
      </c>
      <c r="DH163" s="87" t="n">
        <f aca="false">IF(AND($V163&gt;DG$6,$V163&lt;=DH$6),+$U163,0)</f>
        <v>0</v>
      </c>
      <c r="DI163" s="87" t="n">
        <f aca="false">IF(AND($V163&gt;DH$6,$V163&lt;=DI$6),+$U163,0)</f>
        <v>0</v>
      </c>
      <c r="DJ163" s="87" t="n">
        <f aca="false">IF(AND($V163&gt;DI$6,$V163&lt;=DJ$6),+$U163,0)</f>
        <v>0</v>
      </c>
      <c r="DK163" s="87" t="n">
        <f aca="false">IF(AND($V163&gt;DJ$6,$V163&lt;=DK$6),+$U163,0)</f>
        <v>0</v>
      </c>
      <c r="DL163" s="87" t="n">
        <f aca="false">IF(AND($V163&gt;DK$6,$V163&lt;=DL$6),+$U163,0)</f>
        <v>0</v>
      </c>
      <c r="DM163" s="87" t="n">
        <f aca="false">IF(AND($V163&gt;DL$6,$V163&lt;=DM$6),+$U163,0)</f>
        <v>0</v>
      </c>
      <c r="DN163" s="87" t="n">
        <f aca="false">IF(AND($V163&gt;DM$6,$V163&lt;=DN$6),+$U163,0)</f>
        <v>0</v>
      </c>
      <c r="DO163" s="87" t="n">
        <f aca="false">IF(AND($V163&gt;DN$6,$V163&lt;=DO$6),+$U163,0)</f>
        <v>0</v>
      </c>
      <c r="DP163" s="87" t="n">
        <f aca="false">IF(AND($V163&gt;DO$6,$V163&lt;=DP$6),+$U163,0)</f>
        <v>0</v>
      </c>
      <c r="DQ163" s="87" t="n">
        <f aca="false">IF(AND($V163&gt;DP$6,$V163&lt;=DQ$6),+$U163,0)</f>
        <v>0</v>
      </c>
      <c r="DR163" s="87" t="n">
        <f aca="false">IF(AND($V163&gt;DQ$6,$V163&lt;=DR$6),+$U163,0)</f>
        <v>0</v>
      </c>
      <c r="DS163" s="87" t="n">
        <f aca="false">IF(AND($V163&gt;DR$6,$V163&lt;=DS$6),+$U163,0)</f>
        <v>0</v>
      </c>
      <c r="DT163" s="87" t="n">
        <f aca="false">IF(AND($V163&gt;DS$6,$V163&lt;=DT$6),+$U163,0)</f>
        <v>0</v>
      </c>
      <c r="DU163" s="87" t="n">
        <f aca="false">IF(AND($V163&gt;DT$6,$V163&lt;=DU$6),+$U163,0)</f>
        <v>0</v>
      </c>
      <c r="DV163" s="87" t="n">
        <f aca="false">IF(AND($V163&gt;DU$6,$V163&lt;=DV$6),+$U163,0)</f>
        <v>0</v>
      </c>
      <c r="DW163" s="87" t="n">
        <f aca="false">IF(AND($V163&gt;DV$6,$V163&lt;=DW$6),+$U163,0)</f>
        <v>0</v>
      </c>
      <c r="DX163" s="87" t="n">
        <f aca="false">IF(AND($V163&gt;DW$6,$V163&lt;=DX$6),+$U163,0)</f>
        <v>0</v>
      </c>
      <c r="DY163" s="87" t="n">
        <f aca="false">IF(AND($V163&gt;DX$6,$V163&lt;=DY$6),+$U163,0)</f>
        <v>0</v>
      </c>
      <c r="DZ163" s="87" t="n">
        <f aca="false">IF(AND($V163&gt;DY$6,$V163&lt;=DZ$6),+$U163,0)</f>
        <v>0</v>
      </c>
      <c r="EA163" s="87" t="n">
        <f aca="false">IF(AND($V163&gt;DZ$6,$V163&lt;=EA$6),+$U163,0)</f>
        <v>0</v>
      </c>
      <c r="EB163" s="87" t="n">
        <f aca="false">IF(AND($V163&gt;EA$6,$V163&lt;=EB$6),+$U163,0)</f>
        <v>0</v>
      </c>
      <c r="EC163" s="87" t="n">
        <f aca="false">IF(AND($V163&gt;EB$6,$V163&lt;=EC$6),+$U163,0)</f>
        <v>0</v>
      </c>
      <c r="ED163" s="87" t="n">
        <f aca="false">IF(AND($V163&gt;EC$6,$V163&lt;=ED$6),+$U163,0)</f>
        <v>0</v>
      </c>
      <c r="EE163" s="87" t="n">
        <f aca="false">IF(AND($V163&gt;ED$6,$V163&lt;=EE$6),+$U163,0)</f>
        <v>0</v>
      </c>
      <c r="EF163" s="87" t="n">
        <f aca="false">IF(AND($V163&gt;EE$6,$V163&lt;=EF$6),+$U163,0)</f>
        <v>0</v>
      </c>
      <c r="EG163" s="87" t="n">
        <f aca="false">IF(AND($V163&gt;EF$6,$V163&lt;=EG$6),+$U163,0)</f>
        <v>0</v>
      </c>
      <c r="EH163" s="87" t="n">
        <f aca="false">IF(AND($V163&gt;EG$6,$V163&lt;=EH$6),+$U163,0)</f>
        <v>0</v>
      </c>
      <c r="EI163" s="87" t="n">
        <f aca="false">IF(AND($V163&gt;EH$6,$V163&lt;=EI$6),+$U163,0)</f>
        <v>0</v>
      </c>
      <c r="EJ163" s="87" t="n">
        <f aca="false">IF(AND($V163&gt;EI$6,$V163&lt;=EJ$6),+$U163,0)</f>
        <v>0</v>
      </c>
      <c r="EK163" s="87" t="n">
        <f aca="false">IF(AND($V163&gt;EJ$6,$V163&lt;=EK$6),+$U163,0)</f>
        <v>0</v>
      </c>
      <c r="EL163" s="87" t="n">
        <f aca="false">IF(AND($V163&gt;EK$6,$V163&lt;=EL$6),+$U163,0)</f>
        <v>0</v>
      </c>
      <c r="EM163" s="87" t="n">
        <f aca="false">IF(AND($V163&gt;EL$6,$V163&lt;=EN$6),+$U163,0)</f>
        <v>0</v>
      </c>
      <c r="EO163" s="65" t="n">
        <f aca="false">SUM($AI163:$EN163)</f>
        <v>1.8</v>
      </c>
      <c r="EP163" s="65" t="n">
        <f aca="false">+EO163-U163</f>
        <v>0</v>
      </c>
    </row>
    <row r="164" customFormat="false" ht="12.75" hidden="false" customHeight="false" outlineLevel="0" collapsed="false">
      <c r="A164" s="205" t="n">
        <v>5</v>
      </c>
      <c r="B164" s="97" t="s">
        <v>260</v>
      </c>
      <c r="C164" s="97" t="s">
        <v>256</v>
      </c>
      <c r="D164" s="186" t="s">
        <v>295</v>
      </c>
      <c r="E164" s="37" t="s">
        <v>548</v>
      </c>
      <c r="F164" s="99" t="n">
        <v>37134</v>
      </c>
      <c r="G164" s="37"/>
      <c r="H164" s="37"/>
      <c r="I164" s="100" t="s">
        <v>145</v>
      </c>
      <c r="J164" s="37" t="s">
        <v>608</v>
      </c>
      <c r="M164" s="39" t="s">
        <v>495</v>
      </c>
      <c r="O164" s="35"/>
      <c r="P164" s="127"/>
      <c r="Q164" s="127"/>
      <c r="R164" s="127"/>
      <c r="S164" s="206" t="n">
        <v>0</v>
      </c>
      <c r="T164" s="127" t="s">
        <v>288</v>
      </c>
      <c r="U164" s="55" t="n">
        <f aca="false">IF($T164="USD",+$S164,VLOOKUP($T164,$T$1:$U$5,2)*$S164)</f>
        <v>0</v>
      </c>
      <c r="V164" s="108" t="n">
        <v>39082</v>
      </c>
      <c r="Z164" s="207" t="n">
        <v>35065</v>
      </c>
      <c r="AA164" s="224" t="e">
        <f aca="false">SUM(#REF!)</f>
        <v>#REF!</v>
      </c>
      <c r="AB164" s="174"/>
      <c r="AC164" s="209"/>
      <c r="AD164" s="211" t="e">
        <f aca="false">+AC164+AB164*#REF!+AA164*#REF!</f>
        <v>#REF!</v>
      </c>
      <c r="AE164" s="211"/>
      <c r="AI164" s="87" t="n">
        <f aca="false">IF($V164&gt;AH$6,IF($V164&lt;=AI$6,$U164,0),0)</f>
        <v>0</v>
      </c>
      <c r="AJ164" s="87" t="n">
        <f aca="false">IF(AND($V164&gt;AI$6,$V164&lt;=AJ$6),+$U164,0)</f>
        <v>0</v>
      </c>
      <c r="AK164" s="87" t="n">
        <f aca="false">IF(AND($V164&gt;AJ$6,$V164&lt;=AK$6),+$U164,0)</f>
        <v>0</v>
      </c>
      <c r="AL164" s="87" t="n">
        <f aca="false">IF(AND($V164&gt;AK$6,$V164&lt;=AL$6),+$U164,0)</f>
        <v>0</v>
      </c>
      <c r="AM164" s="87" t="n">
        <f aca="false">IF(AND($V164&gt;AL$6,$V164&lt;=AM$6),+$U164,0)</f>
        <v>0</v>
      </c>
      <c r="AN164" s="87" t="n">
        <f aca="false">IF(AND($V164&gt;AM$6,$V164&lt;=AN$6),+$U164,0)</f>
        <v>0</v>
      </c>
      <c r="AO164" s="87" t="n">
        <f aca="false">IF(AND($V164&gt;AN$6,$V164&lt;=AO$6),+$U164,0)</f>
        <v>0</v>
      </c>
      <c r="AP164" s="87" t="n">
        <f aca="false">IF(AND($V164&gt;AO$6,$V164&lt;=AP$6),+$U164,0)</f>
        <v>0</v>
      </c>
      <c r="AQ164" s="87" t="n">
        <f aca="false">IF(AND($V164&gt;AP$6,$V164&lt;=AQ$6),+$U164,0)</f>
        <v>0</v>
      </c>
      <c r="AR164" s="87" t="n">
        <f aca="false">IF(AND($V164&gt;AQ$6,$V164&lt;=AR$6),+$U164,0)</f>
        <v>0</v>
      </c>
      <c r="AS164" s="87" t="n">
        <f aca="false">IF(AND($V164&gt;AR$6,$V164&lt;=AS$6),+$U164,0)</f>
        <v>0</v>
      </c>
      <c r="AT164" s="87" t="n">
        <f aca="false">IF(AND($V164&gt;AS$6,$V164&lt;=AT$6),+$U164,0)</f>
        <v>0</v>
      </c>
      <c r="AU164" s="87" t="n">
        <f aca="false">IF(AND($V164&gt;AT$6,$V164&lt;=AU$6),+$U164,0)</f>
        <v>0</v>
      </c>
      <c r="AV164" s="87" t="n">
        <f aca="false">IF(AND($V164&gt;AU$6,$V164&lt;=AV$6),+$U164,0)</f>
        <v>0</v>
      </c>
      <c r="AW164" s="87" t="n">
        <f aca="false">IF(AND($V164&gt;AV$6,$V164&lt;=AW$6),+$U164,0)</f>
        <v>0</v>
      </c>
      <c r="AX164" s="87" t="n">
        <f aca="false">IF(AND($V164&gt;AW$6,$V164&lt;=AX$6),+$U164,0)</f>
        <v>0</v>
      </c>
      <c r="AY164" s="87" t="n">
        <f aca="false">IF(AND($V164&gt;AX$6,$V164&lt;=AY$6),+$U164,0)</f>
        <v>0</v>
      </c>
      <c r="AZ164" s="87" t="n">
        <f aca="false">IF(AND($V164&gt;AY$6,$V164&lt;=AZ$6),+$U164,0)</f>
        <v>0</v>
      </c>
      <c r="BA164" s="87" t="n">
        <f aca="false">IF(AND($V164&gt;AZ$6,$V164&lt;=BA$6),+$U164,0)</f>
        <v>0</v>
      </c>
      <c r="BB164" s="87" t="n">
        <f aca="false">IF(AND($V164&gt;BA$6,$V164&lt;=BB$6),+$U164,0)</f>
        <v>0</v>
      </c>
      <c r="BC164" s="87" t="n">
        <f aca="false">IF(AND($V164&gt;BB$6,$V164&lt;=BC$6),+$U164,0)</f>
        <v>0</v>
      </c>
      <c r="BD164" s="87" t="n">
        <f aca="false">IF(AND($V164&gt;BC$6,$V164&lt;=BD$6),+$U164,0)</f>
        <v>0</v>
      </c>
      <c r="BE164" s="87" t="n">
        <f aca="false">IF(AND($V164&gt;BD$6,$V164&lt;=BE$6),+$U164,0)</f>
        <v>0</v>
      </c>
      <c r="BF164" s="87" t="n">
        <f aca="false">IF(AND($V164&gt;BE$6,$V164&lt;=BF$6),+$U164,0)</f>
        <v>0</v>
      </c>
      <c r="BG164" s="87" t="n">
        <f aca="false">IF(AND($V164&gt;BF$6,$V164&lt;=BG$6),+$U164,0)</f>
        <v>0</v>
      </c>
      <c r="BH164" s="87" t="n">
        <f aca="false">IF(AND($V164&gt;BG$6,$V164&lt;=BH$6),+$U164,0)</f>
        <v>0</v>
      </c>
      <c r="BI164" s="87" t="n">
        <f aca="false">IF(AND($V164&gt;BH$6,$V164&lt;=BI$6),+$U164,0)</f>
        <v>0</v>
      </c>
      <c r="BJ164" s="87" t="n">
        <f aca="false">IF(AND($V164&gt;BI$6,$V164&lt;=BJ$6),+$U164,0)</f>
        <v>0</v>
      </c>
      <c r="BK164" s="87" t="n">
        <f aca="false">IF(AND($V164&gt;BJ$6,$V164&lt;=BK$6),+$U164,0)</f>
        <v>0</v>
      </c>
      <c r="BL164" s="87" t="n">
        <f aca="false">IF(AND($V164&gt;BK$6,$V164&lt;=BL$6),+$U164,0)</f>
        <v>0</v>
      </c>
      <c r="BM164" s="87" t="n">
        <f aca="false">IF(AND($V164&gt;BL$6,$V164&lt;=BM$6),+$U164,0)</f>
        <v>0</v>
      </c>
      <c r="BN164" s="87" t="n">
        <f aca="false">IF(AND($V164&gt;BM$6,$V164&lt;=BN$6),+$U164,0)</f>
        <v>0</v>
      </c>
      <c r="BO164" s="87" t="n">
        <f aca="false">IF(AND($V164&gt;BN$6,$V164&lt;=BO$6),+$U164,0)</f>
        <v>0</v>
      </c>
      <c r="BP164" s="87" t="n">
        <f aca="false">IF(AND($V164&gt;BO$6,$V164&lt;=BP$6),+$U164,0)</f>
        <v>0</v>
      </c>
      <c r="BQ164" s="87" t="n">
        <f aca="false">IF(AND($V164&gt;BP$6,$V164&lt;=BQ$6),+$U164,0)</f>
        <v>0</v>
      </c>
      <c r="BR164" s="87" t="n">
        <f aca="false">IF(AND($V164&gt;BQ$6,$V164&lt;=BR$6),+$U164,0)</f>
        <v>0</v>
      </c>
      <c r="BS164" s="87" t="n">
        <f aca="false">IF(AND($V164&gt;BR$6,$V164&lt;=BS$6),+$U164,0)</f>
        <v>0</v>
      </c>
      <c r="BT164" s="87" t="n">
        <f aca="false">IF(AND($V164&gt;BS$6,$V164&lt;=BT$6),+$U164,0)</f>
        <v>0</v>
      </c>
      <c r="BU164" s="87" t="n">
        <f aca="false">IF(AND($V164&gt;BT$6,$V164&lt;=BU$6),+$U164,0)</f>
        <v>0</v>
      </c>
      <c r="BV164" s="87" t="n">
        <f aca="false">IF(AND($V164&gt;BU$6,$V164&lt;=BV$6),+$U164,0)</f>
        <v>0</v>
      </c>
      <c r="BW164" s="87" t="n">
        <f aca="false">IF(AND($V164&gt;BV$6,$V164&lt;=BW$6),+$U164,0)</f>
        <v>0</v>
      </c>
      <c r="BX164" s="87" t="n">
        <f aca="false">IF(AND($V164&gt;BW$6,$V164&lt;=BX$6),+$U164,0)</f>
        <v>0</v>
      </c>
      <c r="BY164" s="87" t="n">
        <f aca="false">IF(AND($V164&gt;BX$6,$V164&lt;=BY$6),+$U164,0)</f>
        <v>0</v>
      </c>
      <c r="BZ164" s="87" t="n">
        <f aca="false">IF(AND($V164&gt;BY$6,$V164&lt;=BZ$6),+$U164,0)</f>
        <v>0</v>
      </c>
      <c r="CA164" s="87" t="n">
        <f aca="false">IF(AND($V164&gt;BZ$6,$V164&lt;=CA$6),+$U164,0)</f>
        <v>0</v>
      </c>
      <c r="CB164" s="87" t="n">
        <f aca="false">IF(AND($V164&gt;CA$6,$V164&lt;=CB$6),+$U164,0)</f>
        <v>0</v>
      </c>
      <c r="CC164" s="87" t="n">
        <f aca="false">IF(AND($V164&gt;CB$6,$V164&lt;=CC$6),+$U164,0)</f>
        <v>0</v>
      </c>
      <c r="CD164" s="87" t="n">
        <f aca="false">IF(AND($V164&gt;CC$6,$V164&lt;=CD$6),+$U164,0)</f>
        <v>0</v>
      </c>
      <c r="CE164" s="87" t="n">
        <f aca="false">IF(AND($V164&gt;CD$6,$V164&lt;=CE$6),+$U164,0)</f>
        <v>0</v>
      </c>
      <c r="CF164" s="87" t="n">
        <f aca="false">IF(AND($V164&gt;CE$6,$V164&lt;=CF$6),+$U164,0)</f>
        <v>0</v>
      </c>
      <c r="CG164" s="87" t="n">
        <f aca="false">IF(AND($V164&gt;CF$6,$V164&lt;=CG$6),+$U164,0)</f>
        <v>0</v>
      </c>
      <c r="CH164" s="87" t="n">
        <f aca="false">IF(AND($V164&gt;CG$6,$V164&lt;=CH$6),+$U164,0)</f>
        <v>0</v>
      </c>
      <c r="CI164" s="87" t="n">
        <f aca="false">IF(AND($V164&gt;CH$6,$V164&lt;=CI$6),+$U164,0)</f>
        <v>0</v>
      </c>
      <c r="CJ164" s="87" t="n">
        <f aca="false">IF(AND($V164&gt;CI$6,$V164&lt;=CJ$6),+$U164,0)</f>
        <v>0</v>
      </c>
      <c r="CK164" s="87" t="n">
        <f aca="false">IF(AND($V164&gt;CJ$6,$V164&lt;=CK$6),+$U164,0)</f>
        <v>0</v>
      </c>
      <c r="CL164" s="87" t="n">
        <f aca="false">IF(AND($V164&gt;CK$6,$V164&lt;=CL$6),+$U164,0)</f>
        <v>0</v>
      </c>
      <c r="CM164" s="87" t="n">
        <f aca="false">IF(AND($V164&gt;CL$6,$V164&lt;=CM$6),+$U164,0)</f>
        <v>0</v>
      </c>
      <c r="CN164" s="87" t="n">
        <f aca="false">IF(AND($V164&gt;CM$6,$V164&lt;=CN$6),+$U164,0)</f>
        <v>0</v>
      </c>
      <c r="CO164" s="87" t="n">
        <f aca="false">IF(AND($V164&gt;CN$6,$V164&lt;=CO$6),+$U164,0)</f>
        <v>0</v>
      </c>
      <c r="CP164" s="87" t="n">
        <f aca="false">IF(AND($V164&gt;CO$6,$V164&lt;=CP$6),+$U164,0)</f>
        <v>0</v>
      </c>
      <c r="CQ164" s="87" t="n">
        <f aca="false">IF(AND($V164&gt;CP$6,$V164&lt;=CQ$6),+$U164,0)</f>
        <v>0</v>
      </c>
      <c r="CR164" s="87" t="n">
        <f aca="false">IF(AND($V164&gt;CQ$6,$V164&lt;=CR$6),+$U164,0)</f>
        <v>0</v>
      </c>
      <c r="CS164" s="87" t="n">
        <f aca="false">IF(AND($V164&gt;CR$6,$V164&lt;=CS$6),+$U164,0)</f>
        <v>0</v>
      </c>
      <c r="CT164" s="87" t="n">
        <f aca="false">IF(AND($V164&gt;CS$6,$V164&lt;=CT$6),+$U164,0)</f>
        <v>0</v>
      </c>
      <c r="CU164" s="87" t="n">
        <f aca="false">IF(AND($V164&gt;CT$6,$V164&lt;=CU$6),+$U164,0)</f>
        <v>0</v>
      </c>
      <c r="CV164" s="87" t="n">
        <f aca="false">IF(AND($V164&gt;CU$6,$V164&lt;=CV$6),+$U164,0)</f>
        <v>0</v>
      </c>
      <c r="CW164" s="87" t="n">
        <f aca="false">IF(AND($V164&gt;CV$6,$V164&lt;=CW$6),+$U164,0)</f>
        <v>0</v>
      </c>
      <c r="CX164" s="87" t="n">
        <f aca="false">IF(AND($V164&gt;CW$6,$V164&lt;=CX$6),+$U164,0)</f>
        <v>0</v>
      </c>
      <c r="CY164" s="87" t="n">
        <f aca="false">IF(AND($V164&gt;CX$6,$V164&lt;=CY$6),+$U164,0)</f>
        <v>0</v>
      </c>
      <c r="CZ164" s="87" t="n">
        <f aca="false">IF(AND($V164&gt;CY$6,$V164&lt;=CZ$6),+$U164,0)</f>
        <v>0</v>
      </c>
      <c r="DA164" s="87" t="n">
        <f aca="false">IF(AND($V164&gt;CZ$6,$V164&lt;=DA$6),+$U164,0)</f>
        <v>0</v>
      </c>
      <c r="DB164" s="87" t="n">
        <f aca="false">IF(AND($V164&gt;DA$6,$V164&lt;=DB$6),+$U164,0)</f>
        <v>0</v>
      </c>
      <c r="DC164" s="87" t="n">
        <f aca="false">IF(AND($V164&gt;DB$6,$V164&lt;=DC$6),+$U164,0)</f>
        <v>0</v>
      </c>
      <c r="DD164" s="87" t="n">
        <f aca="false">IF(AND($V164&gt;DC$6,$V164&lt;=DD$6),+$U164,0)</f>
        <v>0</v>
      </c>
      <c r="DE164" s="87" t="n">
        <f aca="false">IF(AND($V164&gt;DD$6,$V164&lt;=DE$6),+$U164,0)</f>
        <v>0</v>
      </c>
      <c r="DF164" s="87" t="n">
        <f aca="false">IF(AND($V164&gt;DE$6,$V164&lt;=DF$6),+$U164,0)</f>
        <v>0</v>
      </c>
      <c r="DG164" s="87" t="n">
        <f aca="false">IF(AND($V164&gt;DF$6,$V164&lt;=DG$6),+$U164,0)</f>
        <v>0</v>
      </c>
      <c r="DH164" s="87" t="n">
        <f aca="false">IF(AND($V164&gt;DG$6,$V164&lt;=DH$6),+$U164,0)</f>
        <v>0</v>
      </c>
      <c r="DI164" s="87" t="n">
        <f aca="false">IF(AND($V164&gt;DH$6,$V164&lt;=DI$6),+$U164,0)</f>
        <v>0</v>
      </c>
      <c r="DJ164" s="87" t="n">
        <f aca="false">IF(AND($V164&gt;DI$6,$V164&lt;=DJ$6),+$U164,0)</f>
        <v>0</v>
      </c>
      <c r="DK164" s="87" t="n">
        <f aca="false">IF(AND($V164&gt;DJ$6,$V164&lt;=DK$6),+$U164,0)</f>
        <v>0</v>
      </c>
      <c r="DL164" s="87" t="n">
        <f aca="false">IF(AND($V164&gt;DK$6,$V164&lt;=DL$6),+$U164,0)</f>
        <v>0</v>
      </c>
      <c r="DM164" s="87" t="n">
        <f aca="false">IF(AND($V164&gt;DL$6,$V164&lt;=DM$6),+$U164,0)</f>
        <v>0</v>
      </c>
      <c r="DN164" s="87" t="n">
        <f aca="false">IF(AND($V164&gt;DM$6,$V164&lt;=DN$6),+$U164,0)</f>
        <v>0</v>
      </c>
      <c r="DO164" s="87" t="n">
        <f aca="false">IF(AND($V164&gt;DN$6,$V164&lt;=DO$6),+$U164,0)</f>
        <v>0</v>
      </c>
      <c r="DP164" s="87" t="n">
        <f aca="false">IF(AND($V164&gt;DO$6,$V164&lt;=DP$6),+$U164,0)</f>
        <v>0</v>
      </c>
      <c r="DQ164" s="87" t="n">
        <f aca="false">IF(AND($V164&gt;DP$6,$V164&lt;=DQ$6),+$U164,0)</f>
        <v>0</v>
      </c>
      <c r="DR164" s="87" t="n">
        <f aca="false">IF(AND($V164&gt;DQ$6,$V164&lt;=DR$6),+$U164,0)</f>
        <v>0</v>
      </c>
      <c r="DS164" s="87" t="n">
        <f aca="false">IF(AND($V164&gt;DR$6,$V164&lt;=DS$6),+$U164,0)</f>
        <v>0</v>
      </c>
      <c r="DT164" s="87" t="n">
        <f aca="false">IF(AND($V164&gt;DS$6,$V164&lt;=DT$6),+$U164,0)</f>
        <v>0</v>
      </c>
      <c r="DU164" s="87" t="n">
        <f aca="false">IF(AND($V164&gt;DT$6,$V164&lt;=DU$6),+$U164,0)</f>
        <v>0</v>
      </c>
      <c r="DV164" s="87" t="n">
        <f aca="false">IF(AND($V164&gt;DU$6,$V164&lt;=DV$6),+$U164,0)</f>
        <v>0</v>
      </c>
      <c r="DW164" s="87" t="n">
        <f aca="false">IF(AND($V164&gt;DV$6,$V164&lt;=DW$6),+$U164,0)</f>
        <v>0</v>
      </c>
      <c r="DX164" s="87" t="n">
        <f aca="false">IF(AND($V164&gt;DW$6,$V164&lt;=DX$6),+$U164,0)</f>
        <v>0</v>
      </c>
      <c r="DY164" s="87" t="n">
        <f aca="false">IF(AND($V164&gt;DX$6,$V164&lt;=DY$6),+$U164,0)</f>
        <v>0</v>
      </c>
      <c r="DZ164" s="87" t="n">
        <f aca="false">IF(AND($V164&gt;DY$6,$V164&lt;=DZ$6),+$U164,0)</f>
        <v>0</v>
      </c>
      <c r="EA164" s="87" t="n">
        <f aca="false">IF(AND($V164&gt;DZ$6,$V164&lt;=EA$6),+$U164,0)</f>
        <v>0</v>
      </c>
      <c r="EB164" s="87" t="n">
        <f aca="false">IF(AND($V164&gt;EA$6,$V164&lt;=EB$6),+$U164,0)</f>
        <v>0</v>
      </c>
      <c r="EC164" s="87" t="n">
        <f aca="false">IF(AND($V164&gt;EB$6,$V164&lt;=EC$6),+$U164,0)</f>
        <v>0</v>
      </c>
      <c r="ED164" s="87" t="n">
        <f aca="false">IF(AND($V164&gt;EC$6,$V164&lt;=ED$6),+$U164,0)</f>
        <v>0</v>
      </c>
      <c r="EE164" s="87" t="n">
        <f aca="false">IF(AND($V164&gt;ED$6,$V164&lt;=EE$6),+$U164,0)</f>
        <v>0</v>
      </c>
      <c r="EF164" s="87" t="n">
        <f aca="false">IF(AND($V164&gt;EE$6,$V164&lt;=EF$6),+$U164,0)</f>
        <v>0</v>
      </c>
      <c r="EG164" s="87" t="n">
        <f aca="false">IF(AND($V164&gt;EF$6,$V164&lt;=EG$6),+$U164,0)</f>
        <v>0</v>
      </c>
      <c r="EH164" s="87" t="n">
        <f aca="false">IF(AND($V164&gt;EG$6,$V164&lt;=EH$6),+$U164,0)</f>
        <v>0</v>
      </c>
      <c r="EI164" s="87" t="n">
        <f aca="false">IF(AND($V164&gt;EH$6,$V164&lt;=EI$6),+$U164,0)</f>
        <v>0</v>
      </c>
      <c r="EJ164" s="87" t="n">
        <f aca="false">IF(AND($V164&gt;EI$6,$V164&lt;=EJ$6),+$U164,0)</f>
        <v>0</v>
      </c>
      <c r="EK164" s="87" t="n">
        <f aca="false">IF(AND($V164&gt;EJ$6,$V164&lt;=EK$6),+$U164,0)</f>
        <v>0</v>
      </c>
      <c r="EL164" s="87" t="n">
        <f aca="false">IF(AND($V164&gt;EK$6,$V164&lt;=EL$6),+$U164,0)</f>
        <v>0</v>
      </c>
      <c r="EM164" s="87" t="n">
        <f aca="false">IF(AND($V164&gt;EL$6,$V164&lt;=EN$6),+$U164,0)</f>
        <v>0</v>
      </c>
      <c r="EO164" s="65" t="n">
        <f aca="false">SUM($AI164:$EN164)</f>
        <v>0</v>
      </c>
      <c r="EP164" s="65" t="n">
        <f aca="false">+EO164-U164</f>
        <v>0</v>
      </c>
    </row>
    <row r="165" customFormat="false" ht="12.75" hidden="false" customHeight="false" outlineLevel="0" collapsed="false">
      <c r="A165" s="205" t="n">
        <v>5</v>
      </c>
      <c r="B165" s="97" t="s">
        <v>260</v>
      </c>
      <c r="C165" s="97" t="s">
        <v>256</v>
      </c>
      <c r="D165" s="186" t="s">
        <v>295</v>
      </c>
      <c r="E165" s="37" t="s">
        <v>548</v>
      </c>
      <c r="F165" s="99" t="n">
        <v>37134</v>
      </c>
      <c r="G165" s="37"/>
      <c r="H165" s="37"/>
      <c r="I165" s="100" t="s">
        <v>145</v>
      </c>
      <c r="J165" s="37" t="s">
        <v>609</v>
      </c>
      <c r="M165" s="39" t="s">
        <v>495</v>
      </c>
      <c r="O165" s="35"/>
      <c r="P165" s="127"/>
      <c r="Q165" s="127"/>
      <c r="R165" s="127"/>
      <c r="S165" s="206" t="n">
        <v>118</v>
      </c>
      <c r="T165" s="127" t="s">
        <v>288</v>
      </c>
      <c r="U165" s="55" t="n">
        <f aca="false">IF($T165="USD",+$S165,VLOOKUP($T165,$T$1:$U$5,2)*$S165)</f>
        <v>118</v>
      </c>
      <c r="V165" s="104" t="n">
        <v>40725</v>
      </c>
      <c r="Z165" s="207"/>
      <c r="AA165" s="208" t="e">
        <f aca="false">SUM(#REF!)</f>
        <v>#REF!</v>
      </c>
      <c r="AB165" s="174"/>
      <c r="AC165" s="209"/>
      <c r="AD165" s="211" t="e">
        <f aca="false">+AC165+AB165*#REF!+AA165*#REF!</f>
        <v>#REF!</v>
      </c>
      <c r="AE165" s="211"/>
      <c r="AI165" s="87" t="n">
        <f aca="false">IF($V165&gt;AH$6,IF($V165&lt;=AI$6,$U165,0),0)</f>
        <v>0</v>
      </c>
      <c r="AJ165" s="87" t="n">
        <f aca="false">IF(AND($V165&gt;AI$6,$V165&lt;=AJ$6),+$U165,0)</f>
        <v>0</v>
      </c>
      <c r="AK165" s="87" t="n">
        <f aca="false">IF(AND($V165&gt;AJ$6,$V165&lt;=AK$6),+$U165,0)</f>
        <v>0</v>
      </c>
      <c r="AL165" s="87" t="n">
        <f aca="false">IF(AND($V165&gt;AK$6,$V165&lt;=AL$6),+$U165,0)</f>
        <v>0</v>
      </c>
      <c r="AM165" s="87" t="n">
        <f aca="false">IF(AND($V165&gt;AL$6,$V165&lt;=AM$6),+$U165,0)</f>
        <v>0</v>
      </c>
      <c r="AN165" s="87" t="n">
        <f aca="false">IF(AND($V165&gt;AM$6,$V165&lt;=AN$6),+$U165,0)</f>
        <v>0</v>
      </c>
      <c r="AO165" s="87" t="n">
        <f aca="false">IF(AND($V165&gt;AN$6,$V165&lt;=AO$6),+$U165,0)</f>
        <v>0</v>
      </c>
      <c r="AP165" s="87" t="n">
        <f aca="false">IF(AND($V165&gt;AO$6,$V165&lt;=AP$6),+$U165,0)</f>
        <v>0</v>
      </c>
      <c r="AQ165" s="87" t="n">
        <f aca="false">IF(AND($V165&gt;AP$6,$V165&lt;=AQ$6),+$U165,0)</f>
        <v>0</v>
      </c>
      <c r="AR165" s="87" t="n">
        <f aca="false">IF(AND($V165&gt;AQ$6,$V165&lt;=AR$6),+$U165,0)</f>
        <v>0</v>
      </c>
      <c r="AS165" s="87" t="n">
        <f aca="false">IF(AND($V165&gt;AR$6,$V165&lt;=AS$6),+$U165,0)</f>
        <v>0</v>
      </c>
      <c r="AT165" s="87" t="n">
        <f aca="false">IF(AND($V165&gt;AS$6,$V165&lt;=AT$6),+$U165,0)</f>
        <v>0</v>
      </c>
      <c r="AU165" s="87" t="n">
        <f aca="false">IF(AND($V165&gt;AT$6,$V165&lt;=AU$6),+$U165,0)</f>
        <v>0</v>
      </c>
      <c r="AV165" s="87" t="n">
        <f aca="false">IF(AND($V165&gt;AU$6,$V165&lt;=AV$6),+$U165,0)</f>
        <v>0</v>
      </c>
      <c r="AW165" s="87" t="n">
        <f aca="false">IF(AND($V165&gt;AV$6,$V165&lt;=AW$6),+$U165,0)</f>
        <v>0</v>
      </c>
      <c r="AX165" s="87" t="n">
        <f aca="false">IF(AND($V165&gt;AW$6,$V165&lt;=AX$6),+$U165,0)</f>
        <v>0</v>
      </c>
      <c r="AY165" s="87" t="n">
        <f aca="false">IF(AND($V165&gt;AX$6,$V165&lt;=AY$6),+$U165,0)</f>
        <v>0</v>
      </c>
      <c r="AZ165" s="87" t="n">
        <f aca="false">IF(AND($V165&gt;AY$6,$V165&lt;=AZ$6),+$U165,0)</f>
        <v>0</v>
      </c>
      <c r="BA165" s="87" t="n">
        <f aca="false">IF(AND($V165&gt;AZ$6,$V165&lt;=BA$6),+$U165,0)</f>
        <v>0</v>
      </c>
      <c r="BB165" s="87" t="n">
        <f aca="false">IF(AND($V165&gt;BA$6,$V165&lt;=BB$6),+$U165,0)</f>
        <v>0</v>
      </c>
      <c r="BC165" s="87" t="n">
        <f aca="false">IF(AND($V165&gt;BB$6,$V165&lt;=BC$6),+$U165,0)</f>
        <v>0</v>
      </c>
      <c r="BD165" s="87" t="n">
        <f aca="false">IF(AND($V165&gt;BC$6,$V165&lt;=BD$6),+$U165,0)</f>
        <v>0</v>
      </c>
      <c r="BE165" s="87" t="n">
        <f aca="false">IF(AND($V165&gt;BD$6,$V165&lt;=BE$6),+$U165,0)</f>
        <v>0</v>
      </c>
      <c r="BF165" s="87" t="n">
        <f aca="false">IF(AND($V165&gt;BE$6,$V165&lt;=BF$6),+$U165,0)</f>
        <v>0</v>
      </c>
      <c r="BG165" s="87" t="n">
        <f aca="false">IF(AND($V165&gt;BF$6,$V165&lt;=BG$6),+$U165,0)</f>
        <v>0</v>
      </c>
      <c r="BH165" s="87" t="n">
        <f aca="false">IF(AND($V165&gt;BG$6,$V165&lt;=BH$6),+$U165,0)</f>
        <v>0</v>
      </c>
      <c r="BI165" s="87" t="n">
        <f aca="false">IF(AND($V165&gt;BH$6,$V165&lt;=BI$6),+$U165,0)</f>
        <v>0</v>
      </c>
      <c r="BJ165" s="87" t="n">
        <f aca="false">IF(AND($V165&gt;BI$6,$V165&lt;=BJ$6),+$U165,0)</f>
        <v>0</v>
      </c>
      <c r="BK165" s="87" t="n">
        <f aca="false">IF(AND($V165&gt;BJ$6,$V165&lt;=BK$6),+$U165,0)</f>
        <v>0</v>
      </c>
      <c r="BL165" s="87" t="n">
        <f aca="false">IF(AND($V165&gt;BK$6,$V165&lt;=BL$6),+$U165,0)</f>
        <v>0</v>
      </c>
      <c r="BM165" s="87" t="n">
        <f aca="false">IF(AND($V165&gt;BL$6,$V165&lt;=BM$6),+$U165,0)</f>
        <v>0</v>
      </c>
      <c r="BN165" s="87" t="n">
        <f aca="false">IF(AND($V165&gt;BM$6,$V165&lt;=BN$6),+$U165,0)</f>
        <v>0</v>
      </c>
      <c r="BO165" s="87" t="n">
        <f aca="false">IF(AND($V165&gt;BN$6,$V165&lt;=BO$6),+$U165,0)</f>
        <v>0</v>
      </c>
      <c r="BP165" s="87" t="n">
        <f aca="false">IF(AND($V165&gt;BO$6,$V165&lt;=BP$6),+$U165,0)</f>
        <v>0</v>
      </c>
      <c r="BQ165" s="87" t="n">
        <f aca="false">IF(AND($V165&gt;BP$6,$V165&lt;=BQ$6),+$U165,0)</f>
        <v>0</v>
      </c>
      <c r="BR165" s="87" t="n">
        <f aca="false">IF(AND($V165&gt;BQ$6,$V165&lt;=BR$6),+$U165,0)</f>
        <v>0</v>
      </c>
      <c r="BS165" s="87" t="n">
        <f aca="false">IF(AND($V165&gt;BR$6,$V165&lt;=BS$6),+$U165,0)</f>
        <v>0</v>
      </c>
      <c r="BT165" s="87" t="n">
        <f aca="false">IF(AND($V165&gt;BS$6,$V165&lt;=BT$6),+$U165,0)</f>
        <v>0</v>
      </c>
      <c r="BU165" s="87" t="n">
        <f aca="false">IF(AND($V165&gt;BT$6,$V165&lt;=BU$6),+$U165,0)</f>
        <v>0</v>
      </c>
      <c r="BV165" s="87" t="n">
        <f aca="false">IF(AND($V165&gt;BU$6,$V165&lt;=BV$6),+$U165,0)</f>
        <v>118</v>
      </c>
      <c r="BW165" s="87" t="n">
        <f aca="false">IF(AND($V165&gt;BV$6,$V165&lt;=BW$6),+$U165,0)</f>
        <v>0</v>
      </c>
      <c r="BX165" s="87" t="n">
        <f aca="false">IF(AND($V165&gt;BW$6,$V165&lt;=BX$6),+$U165,0)</f>
        <v>0</v>
      </c>
      <c r="BY165" s="87" t="n">
        <f aca="false">IF(AND($V165&gt;BX$6,$V165&lt;=BY$6),+$U165,0)</f>
        <v>0</v>
      </c>
      <c r="BZ165" s="87" t="n">
        <f aca="false">IF(AND($V165&gt;BY$6,$V165&lt;=BZ$6),+$U165,0)</f>
        <v>0</v>
      </c>
      <c r="CA165" s="87" t="n">
        <f aca="false">IF(AND($V165&gt;BZ$6,$V165&lt;=CA$6),+$U165,0)</f>
        <v>0</v>
      </c>
      <c r="CB165" s="87" t="n">
        <f aca="false">IF(AND($V165&gt;CA$6,$V165&lt;=CB$6),+$U165,0)</f>
        <v>0</v>
      </c>
      <c r="CC165" s="87" t="n">
        <f aca="false">IF(AND($V165&gt;CB$6,$V165&lt;=CC$6),+$U165,0)</f>
        <v>0</v>
      </c>
      <c r="CD165" s="87" t="n">
        <f aca="false">IF(AND($V165&gt;CC$6,$V165&lt;=CD$6),+$U165,0)</f>
        <v>0</v>
      </c>
      <c r="CE165" s="87" t="n">
        <f aca="false">IF(AND($V165&gt;CD$6,$V165&lt;=CE$6),+$U165,0)</f>
        <v>0</v>
      </c>
      <c r="CF165" s="87" t="n">
        <f aca="false">IF(AND($V165&gt;CE$6,$V165&lt;=CF$6),+$U165,0)</f>
        <v>0</v>
      </c>
      <c r="CG165" s="87" t="n">
        <f aca="false">IF(AND($V165&gt;CF$6,$V165&lt;=CG$6),+$U165,0)</f>
        <v>0</v>
      </c>
      <c r="CH165" s="87" t="n">
        <f aca="false">IF(AND($V165&gt;CG$6,$V165&lt;=CH$6),+$U165,0)</f>
        <v>0</v>
      </c>
      <c r="CI165" s="87" t="n">
        <f aca="false">IF(AND($V165&gt;CH$6,$V165&lt;=CI$6),+$U165,0)</f>
        <v>0</v>
      </c>
      <c r="CJ165" s="87" t="n">
        <f aca="false">IF(AND($V165&gt;CI$6,$V165&lt;=CJ$6),+$U165,0)</f>
        <v>0</v>
      </c>
      <c r="CK165" s="87" t="n">
        <f aca="false">IF(AND($V165&gt;CJ$6,$V165&lt;=CK$6),+$U165,0)</f>
        <v>0</v>
      </c>
      <c r="CL165" s="87" t="n">
        <f aca="false">IF(AND($V165&gt;CK$6,$V165&lt;=CL$6),+$U165,0)</f>
        <v>0</v>
      </c>
      <c r="CM165" s="87" t="n">
        <f aca="false">IF(AND($V165&gt;CL$6,$V165&lt;=CM$6),+$U165,0)</f>
        <v>0</v>
      </c>
      <c r="CN165" s="87" t="n">
        <f aca="false">IF(AND($V165&gt;CM$6,$V165&lt;=CN$6),+$U165,0)</f>
        <v>0</v>
      </c>
      <c r="CO165" s="87" t="n">
        <f aca="false">IF(AND($V165&gt;CN$6,$V165&lt;=CO$6),+$U165,0)</f>
        <v>0</v>
      </c>
      <c r="CP165" s="87" t="n">
        <f aca="false">IF(AND($V165&gt;CO$6,$V165&lt;=CP$6),+$U165,0)</f>
        <v>0</v>
      </c>
      <c r="CQ165" s="87" t="n">
        <f aca="false">IF(AND($V165&gt;CP$6,$V165&lt;=CQ$6),+$U165,0)</f>
        <v>0</v>
      </c>
      <c r="CR165" s="87" t="n">
        <f aca="false">IF(AND($V165&gt;CQ$6,$V165&lt;=CR$6),+$U165,0)</f>
        <v>0</v>
      </c>
      <c r="CS165" s="87" t="n">
        <f aca="false">IF(AND($V165&gt;CR$6,$V165&lt;=CS$6),+$U165,0)</f>
        <v>0</v>
      </c>
      <c r="CT165" s="87" t="n">
        <f aca="false">IF(AND($V165&gt;CS$6,$V165&lt;=CT$6),+$U165,0)</f>
        <v>0</v>
      </c>
      <c r="CU165" s="87" t="n">
        <f aca="false">IF(AND($V165&gt;CT$6,$V165&lt;=CU$6),+$U165,0)</f>
        <v>0</v>
      </c>
      <c r="CV165" s="87" t="n">
        <f aca="false">IF(AND($V165&gt;CU$6,$V165&lt;=CV$6),+$U165,0)</f>
        <v>0</v>
      </c>
      <c r="CW165" s="87" t="n">
        <f aca="false">IF(AND($V165&gt;CV$6,$V165&lt;=CW$6),+$U165,0)</f>
        <v>0</v>
      </c>
      <c r="CX165" s="87" t="n">
        <f aca="false">IF(AND($V165&gt;CW$6,$V165&lt;=CX$6),+$U165,0)</f>
        <v>0</v>
      </c>
      <c r="CY165" s="87" t="n">
        <f aca="false">IF(AND($V165&gt;CX$6,$V165&lt;=CY$6),+$U165,0)</f>
        <v>0</v>
      </c>
      <c r="CZ165" s="87" t="n">
        <f aca="false">IF(AND($V165&gt;CY$6,$V165&lt;=CZ$6),+$U165,0)</f>
        <v>0</v>
      </c>
      <c r="DA165" s="87" t="n">
        <f aca="false">IF(AND($V165&gt;CZ$6,$V165&lt;=DA$6),+$U165,0)</f>
        <v>0</v>
      </c>
      <c r="DB165" s="87" t="n">
        <f aca="false">IF(AND($V165&gt;DA$6,$V165&lt;=DB$6),+$U165,0)</f>
        <v>0</v>
      </c>
      <c r="DC165" s="87" t="n">
        <f aca="false">IF(AND($V165&gt;DB$6,$V165&lt;=DC$6),+$U165,0)</f>
        <v>0</v>
      </c>
      <c r="DD165" s="87" t="n">
        <f aca="false">IF(AND($V165&gt;DC$6,$V165&lt;=DD$6),+$U165,0)</f>
        <v>0</v>
      </c>
      <c r="DE165" s="87" t="n">
        <f aca="false">IF(AND($V165&gt;DD$6,$V165&lt;=DE$6),+$U165,0)</f>
        <v>0</v>
      </c>
      <c r="DF165" s="87" t="n">
        <f aca="false">IF(AND($V165&gt;DE$6,$V165&lt;=DF$6),+$U165,0)</f>
        <v>0</v>
      </c>
      <c r="DG165" s="87" t="n">
        <f aca="false">IF(AND($V165&gt;DF$6,$V165&lt;=DG$6),+$U165,0)</f>
        <v>0</v>
      </c>
      <c r="DH165" s="87" t="n">
        <f aca="false">IF(AND($V165&gt;DG$6,$V165&lt;=DH$6),+$U165,0)</f>
        <v>0</v>
      </c>
      <c r="DI165" s="87" t="n">
        <f aca="false">IF(AND($V165&gt;DH$6,$V165&lt;=DI$6),+$U165,0)</f>
        <v>0</v>
      </c>
      <c r="DJ165" s="87" t="n">
        <f aca="false">IF(AND($V165&gt;DI$6,$V165&lt;=DJ$6),+$U165,0)</f>
        <v>0</v>
      </c>
      <c r="DK165" s="87" t="n">
        <f aca="false">IF(AND($V165&gt;DJ$6,$V165&lt;=DK$6),+$U165,0)</f>
        <v>0</v>
      </c>
      <c r="DL165" s="87" t="n">
        <f aca="false">IF(AND($V165&gt;DK$6,$V165&lt;=DL$6),+$U165,0)</f>
        <v>0</v>
      </c>
      <c r="DM165" s="87" t="n">
        <f aca="false">IF(AND($V165&gt;DL$6,$V165&lt;=DM$6),+$U165,0)</f>
        <v>0</v>
      </c>
      <c r="DN165" s="87" t="n">
        <f aca="false">IF(AND($V165&gt;DM$6,$V165&lt;=DN$6),+$U165,0)</f>
        <v>0</v>
      </c>
      <c r="DO165" s="87" t="n">
        <f aca="false">IF(AND($V165&gt;DN$6,$V165&lt;=DO$6),+$U165,0)</f>
        <v>0</v>
      </c>
      <c r="DP165" s="87" t="n">
        <f aca="false">IF(AND($V165&gt;DO$6,$V165&lt;=DP$6),+$U165,0)</f>
        <v>0</v>
      </c>
      <c r="DQ165" s="87" t="n">
        <f aca="false">IF(AND($V165&gt;DP$6,$V165&lt;=DQ$6),+$U165,0)</f>
        <v>0</v>
      </c>
      <c r="DR165" s="87" t="n">
        <f aca="false">IF(AND($V165&gt;DQ$6,$V165&lt;=DR$6),+$U165,0)</f>
        <v>0</v>
      </c>
      <c r="DS165" s="87" t="n">
        <f aca="false">IF(AND($V165&gt;DR$6,$V165&lt;=DS$6),+$U165,0)</f>
        <v>0</v>
      </c>
      <c r="DT165" s="87" t="n">
        <f aca="false">IF(AND($V165&gt;DS$6,$V165&lt;=DT$6),+$U165,0)</f>
        <v>0</v>
      </c>
      <c r="DU165" s="87" t="n">
        <f aca="false">IF(AND($V165&gt;DT$6,$V165&lt;=DU$6),+$U165,0)</f>
        <v>0</v>
      </c>
      <c r="DV165" s="87" t="n">
        <f aca="false">IF(AND($V165&gt;DU$6,$V165&lt;=DV$6),+$U165,0)</f>
        <v>0</v>
      </c>
      <c r="DW165" s="87" t="n">
        <f aca="false">IF(AND($V165&gt;DV$6,$V165&lt;=DW$6),+$U165,0)</f>
        <v>0</v>
      </c>
      <c r="DX165" s="87" t="n">
        <f aca="false">IF(AND($V165&gt;DW$6,$V165&lt;=DX$6),+$U165,0)</f>
        <v>0</v>
      </c>
      <c r="DY165" s="87" t="n">
        <f aca="false">IF(AND($V165&gt;DX$6,$V165&lt;=DY$6),+$U165,0)</f>
        <v>0</v>
      </c>
      <c r="DZ165" s="87" t="n">
        <f aca="false">IF(AND($V165&gt;DY$6,$V165&lt;=DZ$6),+$U165,0)</f>
        <v>0</v>
      </c>
      <c r="EA165" s="87" t="n">
        <f aca="false">IF(AND($V165&gt;DZ$6,$V165&lt;=EA$6),+$U165,0)</f>
        <v>0</v>
      </c>
      <c r="EB165" s="87" t="n">
        <f aca="false">IF(AND($V165&gt;EA$6,$V165&lt;=EB$6),+$U165,0)</f>
        <v>0</v>
      </c>
      <c r="EC165" s="87" t="n">
        <f aca="false">IF(AND($V165&gt;EB$6,$V165&lt;=EC$6),+$U165,0)</f>
        <v>0</v>
      </c>
      <c r="ED165" s="87" t="n">
        <f aca="false">IF(AND($V165&gt;EC$6,$V165&lt;=ED$6),+$U165,0)</f>
        <v>0</v>
      </c>
      <c r="EE165" s="87" t="n">
        <f aca="false">IF(AND($V165&gt;ED$6,$V165&lt;=EE$6),+$U165,0)</f>
        <v>0</v>
      </c>
      <c r="EF165" s="87" t="n">
        <f aca="false">IF(AND($V165&gt;EE$6,$V165&lt;=EF$6),+$U165,0)</f>
        <v>0</v>
      </c>
      <c r="EG165" s="87" t="n">
        <f aca="false">IF(AND($V165&gt;EF$6,$V165&lt;=EG$6),+$U165,0)</f>
        <v>0</v>
      </c>
      <c r="EH165" s="87" t="n">
        <f aca="false">IF(AND($V165&gt;EG$6,$V165&lt;=EH$6),+$U165,0)</f>
        <v>0</v>
      </c>
      <c r="EI165" s="87" t="n">
        <f aca="false">IF(AND($V165&gt;EH$6,$V165&lt;=EI$6),+$U165,0)</f>
        <v>0</v>
      </c>
      <c r="EJ165" s="87" t="n">
        <f aca="false">IF(AND($V165&gt;EI$6,$V165&lt;=EJ$6),+$U165,0)</f>
        <v>0</v>
      </c>
      <c r="EK165" s="87" t="n">
        <f aca="false">IF(AND($V165&gt;EJ$6,$V165&lt;=EK$6),+$U165,0)</f>
        <v>0</v>
      </c>
      <c r="EL165" s="87" t="n">
        <f aca="false">IF(AND($V165&gt;EK$6,$V165&lt;=EL$6),+$U165,0)</f>
        <v>0</v>
      </c>
      <c r="EM165" s="87" t="n">
        <f aca="false">IF(AND($V165&gt;EL$6,$V165&lt;=EN$6),+$U165,0)</f>
        <v>0</v>
      </c>
      <c r="EO165" s="65" t="n">
        <f aca="false">SUM($AI165:$EN165)</f>
        <v>118</v>
      </c>
      <c r="EP165" s="65" t="n">
        <f aca="false">+EO165-U165</f>
        <v>0</v>
      </c>
    </row>
    <row r="166" customFormat="false" ht="12.75" hidden="false" customHeight="false" outlineLevel="0" collapsed="false">
      <c r="A166" s="205" t="n">
        <v>5</v>
      </c>
      <c r="B166" s="97" t="s">
        <v>260</v>
      </c>
      <c r="C166" s="97" t="s">
        <v>256</v>
      </c>
      <c r="D166" s="186" t="s">
        <v>295</v>
      </c>
      <c r="E166" s="37" t="s">
        <v>548</v>
      </c>
      <c r="F166" s="99" t="n">
        <v>37134</v>
      </c>
      <c r="G166" s="37"/>
      <c r="H166" s="37"/>
      <c r="I166" s="100" t="s">
        <v>145</v>
      </c>
      <c r="J166" s="37" t="s">
        <v>610</v>
      </c>
      <c r="M166" s="39" t="s">
        <v>495</v>
      </c>
      <c r="O166" s="35"/>
      <c r="P166" s="127"/>
      <c r="Q166" s="127"/>
      <c r="R166" s="127"/>
      <c r="S166" s="206" t="n">
        <v>55</v>
      </c>
      <c r="T166" s="127" t="s">
        <v>288</v>
      </c>
      <c r="U166" s="55" t="n">
        <f aca="false">IF($T166="USD",+$S166,VLOOKUP($T166,$T$1:$U$5,2)*$S166)</f>
        <v>55</v>
      </c>
      <c r="V166" s="104" t="n">
        <v>40725</v>
      </c>
      <c r="Z166" s="207"/>
      <c r="AA166" s="208" t="e">
        <f aca="false">SUM(#REF!)</f>
        <v>#REF!</v>
      </c>
      <c r="AB166" s="174"/>
      <c r="AC166" s="209"/>
      <c r="AD166" s="211" t="e">
        <f aca="false">+AC166+AB166*#REF!+AA166*#REF!</f>
        <v>#REF!</v>
      </c>
      <c r="AE166" s="211"/>
      <c r="AI166" s="87" t="n">
        <f aca="false">IF($V166&gt;AH$6,IF($V166&lt;=AI$6,$U166,0),0)</f>
        <v>0</v>
      </c>
      <c r="AJ166" s="87" t="n">
        <f aca="false">IF(AND($V166&gt;AI$6,$V166&lt;=AJ$6),+$U166,0)</f>
        <v>0</v>
      </c>
      <c r="AK166" s="87" t="n">
        <f aca="false">IF(AND($V166&gt;AJ$6,$V166&lt;=AK$6),+$U166,0)</f>
        <v>0</v>
      </c>
      <c r="AL166" s="87" t="n">
        <f aca="false">IF(AND($V166&gt;AK$6,$V166&lt;=AL$6),+$U166,0)</f>
        <v>0</v>
      </c>
      <c r="AM166" s="87" t="n">
        <f aca="false">IF(AND($V166&gt;AL$6,$V166&lt;=AM$6),+$U166,0)</f>
        <v>0</v>
      </c>
      <c r="AN166" s="87" t="n">
        <f aca="false">IF(AND($V166&gt;AM$6,$V166&lt;=AN$6),+$U166,0)</f>
        <v>0</v>
      </c>
      <c r="AO166" s="87" t="n">
        <f aca="false">IF(AND($V166&gt;AN$6,$V166&lt;=AO$6),+$U166,0)</f>
        <v>0</v>
      </c>
      <c r="AP166" s="87" t="n">
        <f aca="false">IF(AND($V166&gt;AO$6,$V166&lt;=AP$6),+$U166,0)</f>
        <v>0</v>
      </c>
      <c r="AQ166" s="87" t="n">
        <f aca="false">IF(AND($V166&gt;AP$6,$V166&lt;=AQ$6),+$U166,0)</f>
        <v>0</v>
      </c>
      <c r="AR166" s="87" t="n">
        <f aca="false">IF(AND($V166&gt;AQ$6,$V166&lt;=AR$6),+$U166,0)</f>
        <v>0</v>
      </c>
      <c r="AS166" s="87" t="n">
        <f aca="false">IF(AND($V166&gt;AR$6,$V166&lt;=AS$6),+$U166,0)</f>
        <v>0</v>
      </c>
      <c r="AT166" s="87" t="n">
        <f aca="false">IF(AND($V166&gt;AS$6,$V166&lt;=AT$6),+$U166,0)</f>
        <v>0</v>
      </c>
      <c r="AU166" s="87" t="n">
        <f aca="false">IF(AND($V166&gt;AT$6,$V166&lt;=AU$6),+$U166,0)</f>
        <v>0</v>
      </c>
      <c r="AV166" s="87" t="n">
        <f aca="false">IF(AND($V166&gt;AU$6,$V166&lt;=AV$6),+$U166,0)</f>
        <v>0</v>
      </c>
      <c r="AW166" s="87" t="n">
        <f aca="false">IF(AND($V166&gt;AV$6,$V166&lt;=AW$6),+$U166,0)</f>
        <v>0</v>
      </c>
      <c r="AX166" s="87" t="n">
        <f aca="false">IF(AND($V166&gt;AW$6,$V166&lt;=AX$6),+$U166,0)</f>
        <v>0</v>
      </c>
      <c r="AY166" s="87" t="n">
        <f aca="false">IF(AND($V166&gt;AX$6,$V166&lt;=AY$6),+$U166,0)</f>
        <v>0</v>
      </c>
      <c r="AZ166" s="87" t="n">
        <f aca="false">IF(AND($V166&gt;AY$6,$V166&lt;=AZ$6),+$U166,0)</f>
        <v>0</v>
      </c>
      <c r="BA166" s="87" t="n">
        <f aca="false">IF(AND($V166&gt;AZ$6,$V166&lt;=BA$6),+$U166,0)</f>
        <v>0</v>
      </c>
      <c r="BB166" s="87" t="n">
        <f aca="false">IF(AND($V166&gt;BA$6,$V166&lt;=BB$6),+$U166,0)</f>
        <v>0</v>
      </c>
      <c r="BC166" s="87" t="n">
        <f aca="false">IF(AND($V166&gt;BB$6,$V166&lt;=BC$6),+$U166,0)</f>
        <v>0</v>
      </c>
      <c r="BD166" s="87" t="n">
        <f aca="false">IF(AND($V166&gt;BC$6,$V166&lt;=BD$6),+$U166,0)</f>
        <v>0</v>
      </c>
      <c r="BE166" s="87" t="n">
        <f aca="false">IF(AND($V166&gt;BD$6,$V166&lt;=BE$6),+$U166,0)</f>
        <v>0</v>
      </c>
      <c r="BF166" s="87" t="n">
        <f aca="false">IF(AND($V166&gt;BE$6,$V166&lt;=BF$6),+$U166,0)</f>
        <v>0</v>
      </c>
      <c r="BG166" s="87" t="n">
        <f aca="false">IF(AND($V166&gt;BF$6,$V166&lt;=BG$6),+$U166,0)</f>
        <v>0</v>
      </c>
      <c r="BH166" s="87" t="n">
        <f aca="false">IF(AND($V166&gt;BG$6,$V166&lt;=BH$6),+$U166,0)</f>
        <v>0</v>
      </c>
      <c r="BI166" s="87" t="n">
        <f aca="false">IF(AND($V166&gt;BH$6,$V166&lt;=BI$6),+$U166,0)</f>
        <v>0</v>
      </c>
      <c r="BJ166" s="87" t="n">
        <f aca="false">IF(AND($V166&gt;BI$6,$V166&lt;=BJ$6),+$U166,0)</f>
        <v>0</v>
      </c>
      <c r="BK166" s="87" t="n">
        <f aca="false">IF(AND($V166&gt;BJ$6,$V166&lt;=BK$6),+$U166,0)</f>
        <v>0</v>
      </c>
      <c r="BL166" s="87" t="n">
        <f aca="false">IF(AND($V166&gt;BK$6,$V166&lt;=BL$6),+$U166,0)</f>
        <v>0</v>
      </c>
      <c r="BM166" s="87" t="n">
        <f aca="false">IF(AND($V166&gt;BL$6,$V166&lt;=BM$6),+$U166,0)</f>
        <v>0</v>
      </c>
      <c r="BN166" s="87" t="n">
        <f aca="false">IF(AND($V166&gt;BM$6,$V166&lt;=BN$6),+$U166,0)</f>
        <v>0</v>
      </c>
      <c r="BO166" s="87" t="n">
        <f aca="false">IF(AND($V166&gt;BN$6,$V166&lt;=BO$6),+$U166,0)</f>
        <v>0</v>
      </c>
      <c r="BP166" s="87" t="n">
        <f aca="false">IF(AND($V166&gt;BO$6,$V166&lt;=BP$6),+$U166,0)</f>
        <v>0</v>
      </c>
      <c r="BQ166" s="87" t="n">
        <f aca="false">IF(AND($V166&gt;BP$6,$V166&lt;=BQ$6),+$U166,0)</f>
        <v>0</v>
      </c>
      <c r="BR166" s="87" t="n">
        <f aca="false">IF(AND($V166&gt;BQ$6,$V166&lt;=BR$6),+$U166,0)</f>
        <v>0</v>
      </c>
      <c r="BS166" s="87" t="n">
        <f aca="false">IF(AND($V166&gt;BR$6,$V166&lt;=BS$6),+$U166,0)</f>
        <v>0</v>
      </c>
      <c r="BT166" s="87" t="n">
        <f aca="false">IF(AND($V166&gt;BS$6,$V166&lt;=BT$6),+$U166,0)</f>
        <v>0</v>
      </c>
      <c r="BU166" s="87" t="n">
        <f aca="false">IF(AND($V166&gt;BT$6,$V166&lt;=BU$6),+$U166,0)</f>
        <v>0</v>
      </c>
      <c r="BV166" s="87" t="n">
        <f aca="false">IF(AND($V166&gt;BU$6,$V166&lt;=BV$6),+$U166,0)</f>
        <v>55</v>
      </c>
      <c r="BW166" s="87" t="n">
        <f aca="false">IF(AND($V166&gt;BV$6,$V166&lt;=BW$6),+$U166,0)</f>
        <v>0</v>
      </c>
      <c r="BX166" s="87" t="n">
        <f aca="false">IF(AND($V166&gt;BW$6,$V166&lt;=BX$6),+$U166,0)</f>
        <v>0</v>
      </c>
      <c r="BY166" s="87" t="n">
        <f aca="false">IF(AND($V166&gt;BX$6,$V166&lt;=BY$6),+$U166,0)</f>
        <v>0</v>
      </c>
      <c r="BZ166" s="87" t="n">
        <f aca="false">IF(AND($V166&gt;BY$6,$V166&lt;=BZ$6),+$U166,0)</f>
        <v>0</v>
      </c>
      <c r="CA166" s="87" t="n">
        <f aca="false">IF(AND($V166&gt;BZ$6,$V166&lt;=CA$6),+$U166,0)</f>
        <v>0</v>
      </c>
      <c r="CB166" s="87" t="n">
        <f aca="false">IF(AND($V166&gt;CA$6,$V166&lt;=CB$6),+$U166,0)</f>
        <v>0</v>
      </c>
      <c r="CC166" s="87" t="n">
        <f aca="false">IF(AND($V166&gt;CB$6,$V166&lt;=CC$6),+$U166,0)</f>
        <v>0</v>
      </c>
      <c r="CD166" s="87" t="n">
        <f aca="false">IF(AND($V166&gt;CC$6,$V166&lt;=CD$6),+$U166,0)</f>
        <v>0</v>
      </c>
      <c r="CE166" s="87" t="n">
        <f aca="false">IF(AND($V166&gt;CD$6,$V166&lt;=CE$6),+$U166,0)</f>
        <v>0</v>
      </c>
      <c r="CF166" s="87" t="n">
        <f aca="false">IF(AND($V166&gt;CE$6,$V166&lt;=CF$6),+$U166,0)</f>
        <v>0</v>
      </c>
      <c r="CG166" s="87" t="n">
        <f aca="false">IF(AND($V166&gt;CF$6,$V166&lt;=CG$6),+$U166,0)</f>
        <v>0</v>
      </c>
      <c r="CH166" s="87" t="n">
        <f aca="false">IF(AND($V166&gt;CG$6,$V166&lt;=CH$6),+$U166,0)</f>
        <v>0</v>
      </c>
      <c r="CI166" s="87" t="n">
        <f aca="false">IF(AND($V166&gt;CH$6,$V166&lt;=CI$6),+$U166,0)</f>
        <v>0</v>
      </c>
      <c r="CJ166" s="87" t="n">
        <f aca="false">IF(AND($V166&gt;CI$6,$V166&lt;=CJ$6),+$U166,0)</f>
        <v>0</v>
      </c>
      <c r="CK166" s="87" t="n">
        <f aca="false">IF(AND($V166&gt;CJ$6,$V166&lt;=CK$6),+$U166,0)</f>
        <v>0</v>
      </c>
      <c r="CL166" s="87" t="n">
        <f aca="false">IF(AND($V166&gt;CK$6,$V166&lt;=CL$6),+$U166,0)</f>
        <v>0</v>
      </c>
      <c r="CM166" s="87" t="n">
        <f aca="false">IF(AND($V166&gt;CL$6,$V166&lt;=CM$6),+$U166,0)</f>
        <v>0</v>
      </c>
      <c r="CN166" s="87" t="n">
        <f aca="false">IF(AND($V166&gt;CM$6,$V166&lt;=CN$6),+$U166,0)</f>
        <v>0</v>
      </c>
      <c r="CO166" s="87" t="n">
        <f aca="false">IF(AND($V166&gt;CN$6,$V166&lt;=CO$6),+$U166,0)</f>
        <v>0</v>
      </c>
      <c r="CP166" s="87" t="n">
        <f aca="false">IF(AND($V166&gt;CO$6,$V166&lt;=CP$6),+$U166,0)</f>
        <v>0</v>
      </c>
      <c r="CQ166" s="87" t="n">
        <f aca="false">IF(AND($V166&gt;CP$6,$V166&lt;=CQ$6),+$U166,0)</f>
        <v>0</v>
      </c>
      <c r="CR166" s="87" t="n">
        <f aca="false">IF(AND($V166&gt;CQ$6,$V166&lt;=CR$6),+$U166,0)</f>
        <v>0</v>
      </c>
      <c r="CS166" s="87" t="n">
        <f aca="false">IF(AND($V166&gt;CR$6,$V166&lt;=CS$6),+$U166,0)</f>
        <v>0</v>
      </c>
      <c r="CT166" s="87" t="n">
        <f aca="false">IF(AND($V166&gt;CS$6,$V166&lt;=CT$6),+$U166,0)</f>
        <v>0</v>
      </c>
      <c r="CU166" s="87" t="n">
        <f aca="false">IF(AND($V166&gt;CT$6,$V166&lt;=CU$6),+$U166,0)</f>
        <v>0</v>
      </c>
      <c r="CV166" s="87" t="n">
        <f aca="false">IF(AND($V166&gt;CU$6,$V166&lt;=CV$6),+$U166,0)</f>
        <v>0</v>
      </c>
      <c r="CW166" s="87" t="n">
        <f aca="false">IF(AND($V166&gt;CV$6,$V166&lt;=CW$6),+$U166,0)</f>
        <v>0</v>
      </c>
      <c r="CX166" s="87" t="n">
        <f aca="false">IF(AND($V166&gt;CW$6,$V166&lt;=CX$6),+$U166,0)</f>
        <v>0</v>
      </c>
      <c r="CY166" s="87" t="n">
        <f aca="false">IF(AND($V166&gt;CX$6,$V166&lt;=CY$6),+$U166,0)</f>
        <v>0</v>
      </c>
      <c r="CZ166" s="87" t="n">
        <f aca="false">IF(AND($V166&gt;CY$6,$V166&lt;=CZ$6),+$U166,0)</f>
        <v>0</v>
      </c>
      <c r="DA166" s="87" t="n">
        <f aca="false">IF(AND($V166&gt;CZ$6,$V166&lt;=DA$6),+$U166,0)</f>
        <v>0</v>
      </c>
      <c r="DB166" s="87" t="n">
        <f aca="false">IF(AND($V166&gt;DA$6,$V166&lt;=DB$6),+$U166,0)</f>
        <v>0</v>
      </c>
      <c r="DC166" s="87" t="n">
        <f aca="false">IF(AND($V166&gt;DB$6,$V166&lt;=DC$6),+$U166,0)</f>
        <v>0</v>
      </c>
      <c r="DD166" s="87" t="n">
        <f aca="false">IF(AND($V166&gt;DC$6,$V166&lt;=DD$6),+$U166,0)</f>
        <v>0</v>
      </c>
      <c r="DE166" s="87" t="n">
        <f aca="false">IF(AND($V166&gt;DD$6,$V166&lt;=DE$6),+$U166,0)</f>
        <v>0</v>
      </c>
      <c r="DF166" s="87" t="n">
        <f aca="false">IF(AND($V166&gt;DE$6,$V166&lt;=DF$6),+$U166,0)</f>
        <v>0</v>
      </c>
      <c r="DG166" s="87" t="n">
        <f aca="false">IF(AND($V166&gt;DF$6,$V166&lt;=DG$6),+$U166,0)</f>
        <v>0</v>
      </c>
      <c r="DH166" s="87" t="n">
        <f aca="false">IF(AND($V166&gt;DG$6,$V166&lt;=DH$6),+$U166,0)</f>
        <v>0</v>
      </c>
      <c r="DI166" s="87" t="n">
        <f aca="false">IF(AND($V166&gt;DH$6,$V166&lt;=DI$6),+$U166,0)</f>
        <v>0</v>
      </c>
      <c r="DJ166" s="87" t="n">
        <f aca="false">IF(AND($V166&gt;DI$6,$V166&lt;=DJ$6),+$U166,0)</f>
        <v>0</v>
      </c>
      <c r="DK166" s="87" t="n">
        <f aca="false">IF(AND($V166&gt;DJ$6,$V166&lt;=DK$6),+$U166,0)</f>
        <v>0</v>
      </c>
      <c r="DL166" s="87" t="n">
        <f aca="false">IF(AND($V166&gt;DK$6,$V166&lt;=DL$6),+$U166,0)</f>
        <v>0</v>
      </c>
      <c r="DM166" s="87" t="n">
        <f aca="false">IF(AND($V166&gt;DL$6,$V166&lt;=DM$6),+$U166,0)</f>
        <v>0</v>
      </c>
      <c r="DN166" s="87" t="n">
        <f aca="false">IF(AND($V166&gt;DM$6,$V166&lt;=DN$6),+$U166,0)</f>
        <v>0</v>
      </c>
      <c r="DO166" s="87" t="n">
        <f aca="false">IF(AND($V166&gt;DN$6,$V166&lt;=DO$6),+$U166,0)</f>
        <v>0</v>
      </c>
      <c r="DP166" s="87" t="n">
        <f aca="false">IF(AND($V166&gt;DO$6,$V166&lt;=DP$6),+$U166,0)</f>
        <v>0</v>
      </c>
      <c r="DQ166" s="87" t="n">
        <f aca="false">IF(AND($V166&gt;DP$6,$V166&lt;=DQ$6),+$U166,0)</f>
        <v>0</v>
      </c>
      <c r="DR166" s="87" t="n">
        <f aca="false">IF(AND($V166&gt;DQ$6,$V166&lt;=DR$6),+$U166,0)</f>
        <v>0</v>
      </c>
      <c r="DS166" s="87" t="n">
        <f aca="false">IF(AND($V166&gt;DR$6,$V166&lt;=DS$6),+$U166,0)</f>
        <v>0</v>
      </c>
      <c r="DT166" s="87" t="n">
        <f aca="false">IF(AND($V166&gt;DS$6,$V166&lt;=DT$6),+$U166,0)</f>
        <v>0</v>
      </c>
      <c r="DU166" s="87" t="n">
        <f aca="false">IF(AND($V166&gt;DT$6,$V166&lt;=DU$6),+$U166,0)</f>
        <v>0</v>
      </c>
      <c r="DV166" s="87" t="n">
        <f aca="false">IF(AND($V166&gt;DU$6,$V166&lt;=DV$6),+$U166,0)</f>
        <v>0</v>
      </c>
      <c r="DW166" s="87" t="n">
        <f aca="false">IF(AND($V166&gt;DV$6,$V166&lt;=DW$6),+$U166,0)</f>
        <v>0</v>
      </c>
      <c r="DX166" s="87" t="n">
        <f aca="false">IF(AND($V166&gt;DW$6,$V166&lt;=DX$6),+$U166,0)</f>
        <v>0</v>
      </c>
      <c r="DY166" s="87" t="n">
        <f aca="false">IF(AND($V166&gt;DX$6,$V166&lt;=DY$6),+$U166,0)</f>
        <v>0</v>
      </c>
      <c r="DZ166" s="87" t="n">
        <f aca="false">IF(AND($V166&gt;DY$6,$V166&lt;=DZ$6),+$U166,0)</f>
        <v>0</v>
      </c>
      <c r="EA166" s="87" t="n">
        <f aca="false">IF(AND($V166&gt;DZ$6,$V166&lt;=EA$6),+$U166,0)</f>
        <v>0</v>
      </c>
      <c r="EB166" s="87" t="n">
        <f aca="false">IF(AND($V166&gt;EA$6,$V166&lt;=EB$6),+$U166,0)</f>
        <v>0</v>
      </c>
      <c r="EC166" s="87" t="n">
        <f aca="false">IF(AND($V166&gt;EB$6,$V166&lt;=EC$6),+$U166,0)</f>
        <v>0</v>
      </c>
      <c r="ED166" s="87" t="n">
        <f aca="false">IF(AND($V166&gt;EC$6,$V166&lt;=ED$6),+$U166,0)</f>
        <v>0</v>
      </c>
      <c r="EE166" s="87" t="n">
        <f aca="false">IF(AND($V166&gt;ED$6,$V166&lt;=EE$6),+$U166,0)</f>
        <v>0</v>
      </c>
      <c r="EF166" s="87" t="n">
        <f aca="false">IF(AND($V166&gt;EE$6,$V166&lt;=EF$6),+$U166,0)</f>
        <v>0</v>
      </c>
      <c r="EG166" s="87" t="n">
        <f aca="false">IF(AND($V166&gt;EF$6,$V166&lt;=EG$6),+$U166,0)</f>
        <v>0</v>
      </c>
      <c r="EH166" s="87" t="n">
        <f aca="false">IF(AND($V166&gt;EG$6,$V166&lt;=EH$6),+$U166,0)</f>
        <v>0</v>
      </c>
      <c r="EI166" s="87" t="n">
        <f aca="false">IF(AND($V166&gt;EH$6,$V166&lt;=EI$6),+$U166,0)</f>
        <v>0</v>
      </c>
      <c r="EJ166" s="87" t="n">
        <f aca="false">IF(AND($V166&gt;EI$6,$V166&lt;=EJ$6),+$U166,0)</f>
        <v>0</v>
      </c>
      <c r="EK166" s="87" t="n">
        <f aca="false">IF(AND($V166&gt;EJ$6,$V166&lt;=EK$6),+$U166,0)</f>
        <v>0</v>
      </c>
      <c r="EL166" s="87" t="n">
        <f aca="false">IF(AND($V166&gt;EK$6,$V166&lt;=EL$6),+$U166,0)</f>
        <v>0</v>
      </c>
      <c r="EM166" s="87" t="n">
        <f aca="false">IF(AND($V166&gt;EL$6,$V166&lt;=EN$6),+$U166,0)</f>
        <v>0</v>
      </c>
      <c r="EO166" s="65" t="n">
        <f aca="false">SUM($AI166:$EN166)</f>
        <v>55</v>
      </c>
      <c r="EP166" s="65" t="n">
        <f aca="false">+EO166-U166</f>
        <v>0</v>
      </c>
    </row>
    <row r="167" customFormat="false" ht="12.75" hidden="false" customHeight="false" outlineLevel="0" collapsed="false">
      <c r="A167" s="205" t="n">
        <v>5</v>
      </c>
      <c r="B167" s="97" t="s">
        <v>260</v>
      </c>
      <c r="C167" s="97" t="s">
        <v>256</v>
      </c>
      <c r="D167" s="186" t="s">
        <v>295</v>
      </c>
      <c r="E167" s="37" t="s">
        <v>548</v>
      </c>
      <c r="F167" s="99" t="n">
        <v>37134</v>
      </c>
      <c r="G167" s="37"/>
      <c r="H167" s="37"/>
      <c r="I167" s="100" t="s">
        <v>145</v>
      </c>
      <c r="J167" s="37" t="s">
        <v>611</v>
      </c>
      <c r="M167" s="39" t="s">
        <v>495</v>
      </c>
      <c r="O167" s="35"/>
      <c r="P167" s="127"/>
      <c r="Q167" s="127"/>
      <c r="R167" s="127"/>
      <c r="S167" s="206" t="n">
        <v>1454</v>
      </c>
      <c r="T167" s="127" t="s">
        <v>288</v>
      </c>
      <c r="U167" s="55" t="n">
        <f aca="false">IF($T167="USD",+$S167,VLOOKUP($T167,$T$1:$U$5,2)*$S167)</f>
        <v>1454</v>
      </c>
      <c r="V167" s="104" t="n">
        <v>40725</v>
      </c>
      <c r="Z167" s="207"/>
      <c r="AA167" s="208" t="e">
        <f aca="false">SUM(#REF!)</f>
        <v>#REF!</v>
      </c>
      <c r="AB167" s="174"/>
      <c r="AC167" s="209"/>
      <c r="AD167" s="211" t="e">
        <f aca="false">+AC167+AB167*#REF!+AA167*#REF!</f>
        <v>#REF!</v>
      </c>
      <c r="AE167" s="211"/>
      <c r="AI167" s="87" t="n">
        <f aca="false">IF($V167&gt;AH$6,IF($V167&lt;=AI$6,$U167,0),0)</f>
        <v>0</v>
      </c>
      <c r="AJ167" s="87" t="n">
        <f aca="false">IF(AND($V167&gt;AI$6,$V167&lt;=AJ$6),+$U167,0)</f>
        <v>0</v>
      </c>
      <c r="AK167" s="87" t="n">
        <f aca="false">IF(AND($V167&gt;AJ$6,$V167&lt;=AK$6),+$U167,0)</f>
        <v>0</v>
      </c>
      <c r="AL167" s="87" t="n">
        <f aca="false">IF(AND($V167&gt;AK$6,$V167&lt;=AL$6),+$U167,0)</f>
        <v>0</v>
      </c>
      <c r="AM167" s="87" t="n">
        <f aca="false">IF(AND($V167&gt;AL$6,$V167&lt;=AM$6),+$U167,0)</f>
        <v>0</v>
      </c>
      <c r="AN167" s="87" t="n">
        <f aca="false">IF(AND($V167&gt;AM$6,$V167&lt;=AN$6),+$U167,0)</f>
        <v>0</v>
      </c>
      <c r="AO167" s="87" t="n">
        <f aca="false">IF(AND($V167&gt;AN$6,$V167&lt;=AO$6),+$U167,0)</f>
        <v>0</v>
      </c>
      <c r="AP167" s="87" t="n">
        <f aca="false">IF(AND($V167&gt;AO$6,$V167&lt;=AP$6),+$U167,0)</f>
        <v>0</v>
      </c>
      <c r="AQ167" s="87" t="n">
        <f aca="false">IF(AND($V167&gt;AP$6,$V167&lt;=AQ$6),+$U167,0)</f>
        <v>0</v>
      </c>
      <c r="AR167" s="87" t="n">
        <f aca="false">IF(AND($V167&gt;AQ$6,$V167&lt;=AR$6),+$U167,0)</f>
        <v>0</v>
      </c>
      <c r="AS167" s="87" t="n">
        <f aca="false">IF(AND($V167&gt;AR$6,$V167&lt;=AS$6),+$U167,0)</f>
        <v>0</v>
      </c>
      <c r="AT167" s="87" t="n">
        <f aca="false">IF(AND($V167&gt;AS$6,$V167&lt;=AT$6),+$U167,0)</f>
        <v>0</v>
      </c>
      <c r="AU167" s="87" t="n">
        <f aca="false">IF(AND($V167&gt;AT$6,$V167&lt;=AU$6),+$U167,0)</f>
        <v>0</v>
      </c>
      <c r="AV167" s="87" t="n">
        <f aca="false">IF(AND($V167&gt;AU$6,$V167&lt;=AV$6),+$U167,0)</f>
        <v>0</v>
      </c>
      <c r="AW167" s="87" t="n">
        <f aca="false">IF(AND($V167&gt;AV$6,$V167&lt;=AW$6),+$U167,0)</f>
        <v>0</v>
      </c>
      <c r="AX167" s="87" t="n">
        <f aca="false">IF(AND($V167&gt;AW$6,$V167&lt;=AX$6),+$U167,0)</f>
        <v>0</v>
      </c>
      <c r="AY167" s="87" t="n">
        <f aca="false">IF(AND($V167&gt;AX$6,$V167&lt;=AY$6),+$U167,0)</f>
        <v>0</v>
      </c>
      <c r="AZ167" s="87" t="n">
        <f aca="false">IF(AND($V167&gt;AY$6,$V167&lt;=AZ$6),+$U167,0)</f>
        <v>0</v>
      </c>
      <c r="BA167" s="87" t="n">
        <f aca="false">IF(AND($V167&gt;AZ$6,$V167&lt;=BA$6),+$U167,0)</f>
        <v>0</v>
      </c>
      <c r="BB167" s="87" t="n">
        <f aca="false">IF(AND($V167&gt;BA$6,$V167&lt;=BB$6),+$U167,0)</f>
        <v>0</v>
      </c>
      <c r="BC167" s="87" t="n">
        <f aca="false">IF(AND($V167&gt;BB$6,$V167&lt;=BC$6),+$U167,0)</f>
        <v>0</v>
      </c>
      <c r="BD167" s="87" t="n">
        <f aca="false">IF(AND($V167&gt;BC$6,$V167&lt;=BD$6),+$U167,0)</f>
        <v>0</v>
      </c>
      <c r="BE167" s="87" t="n">
        <f aca="false">IF(AND($V167&gt;BD$6,$V167&lt;=BE$6),+$U167,0)</f>
        <v>0</v>
      </c>
      <c r="BF167" s="87" t="n">
        <f aca="false">IF(AND($V167&gt;BE$6,$V167&lt;=BF$6),+$U167,0)</f>
        <v>0</v>
      </c>
      <c r="BG167" s="87" t="n">
        <f aca="false">IF(AND($V167&gt;BF$6,$V167&lt;=BG$6),+$U167,0)</f>
        <v>0</v>
      </c>
      <c r="BH167" s="87" t="n">
        <f aca="false">IF(AND($V167&gt;BG$6,$V167&lt;=BH$6),+$U167,0)</f>
        <v>0</v>
      </c>
      <c r="BI167" s="87" t="n">
        <f aca="false">IF(AND($V167&gt;BH$6,$V167&lt;=BI$6),+$U167,0)</f>
        <v>0</v>
      </c>
      <c r="BJ167" s="87" t="n">
        <f aca="false">IF(AND($V167&gt;BI$6,$V167&lt;=BJ$6),+$U167,0)</f>
        <v>0</v>
      </c>
      <c r="BK167" s="87" t="n">
        <f aca="false">IF(AND($V167&gt;BJ$6,$V167&lt;=BK$6),+$U167,0)</f>
        <v>0</v>
      </c>
      <c r="BL167" s="87" t="n">
        <f aca="false">IF(AND($V167&gt;BK$6,$V167&lt;=BL$6),+$U167,0)</f>
        <v>0</v>
      </c>
      <c r="BM167" s="87" t="n">
        <f aca="false">IF(AND($V167&gt;BL$6,$V167&lt;=BM$6),+$U167,0)</f>
        <v>0</v>
      </c>
      <c r="BN167" s="87" t="n">
        <f aca="false">IF(AND($V167&gt;BM$6,$V167&lt;=BN$6),+$U167,0)</f>
        <v>0</v>
      </c>
      <c r="BO167" s="87" t="n">
        <f aca="false">IF(AND($V167&gt;BN$6,$V167&lt;=BO$6),+$U167,0)</f>
        <v>0</v>
      </c>
      <c r="BP167" s="87" t="n">
        <f aca="false">IF(AND($V167&gt;BO$6,$V167&lt;=BP$6),+$U167,0)</f>
        <v>0</v>
      </c>
      <c r="BQ167" s="87" t="n">
        <f aca="false">IF(AND($V167&gt;BP$6,$V167&lt;=BQ$6),+$U167,0)</f>
        <v>0</v>
      </c>
      <c r="BR167" s="87" t="n">
        <f aca="false">IF(AND($V167&gt;BQ$6,$V167&lt;=BR$6),+$U167,0)</f>
        <v>0</v>
      </c>
      <c r="BS167" s="87" t="n">
        <f aca="false">IF(AND($V167&gt;BR$6,$V167&lt;=BS$6),+$U167,0)</f>
        <v>0</v>
      </c>
      <c r="BT167" s="87" t="n">
        <f aca="false">IF(AND($V167&gt;BS$6,$V167&lt;=BT$6),+$U167,0)</f>
        <v>0</v>
      </c>
      <c r="BU167" s="87" t="n">
        <f aca="false">IF(AND($V167&gt;BT$6,$V167&lt;=BU$6),+$U167,0)</f>
        <v>0</v>
      </c>
      <c r="BV167" s="87" t="n">
        <f aca="false">IF(AND($V167&gt;BU$6,$V167&lt;=BV$6),+$U167,0)</f>
        <v>1454</v>
      </c>
      <c r="BW167" s="87" t="n">
        <f aca="false">IF(AND($V167&gt;BV$6,$V167&lt;=BW$6),+$U167,0)</f>
        <v>0</v>
      </c>
      <c r="BX167" s="87" t="n">
        <f aca="false">IF(AND($V167&gt;BW$6,$V167&lt;=BX$6),+$U167,0)</f>
        <v>0</v>
      </c>
      <c r="BY167" s="87" t="n">
        <f aca="false">IF(AND($V167&gt;BX$6,$V167&lt;=BY$6),+$U167,0)</f>
        <v>0</v>
      </c>
      <c r="BZ167" s="87" t="n">
        <f aca="false">IF(AND($V167&gt;BY$6,$V167&lt;=BZ$6),+$U167,0)</f>
        <v>0</v>
      </c>
      <c r="CA167" s="87" t="n">
        <f aca="false">IF(AND($V167&gt;BZ$6,$V167&lt;=CA$6),+$U167,0)</f>
        <v>0</v>
      </c>
      <c r="CB167" s="87" t="n">
        <f aca="false">IF(AND($V167&gt;CA$6,$V167&lt;=CB$6),+$U167,0)</f>
        <v>0</v>
      </c>
      <c r="CC167" s="87" t="n">
        <f aca="false">IF(AND($V167&gt;CB$6,$V167&lt;=CC$6),+$U167,0)</f>
        <v>0</v>
      </c>
      <c r="CD167" s="87" t="n">
        <f aca="false">IF(AND($V167&gt;CC$6,$V167&lt;=CD$6),+$U167,0)</f>
        <v>0</v>
      </c>
      <c r="CE167" s="87" t="n">
        <f aca="false">IF(AND($V167&gt;CD$6,$V167&lt;=CE$6),+$U167,0)</f>
        <v>0</v>
      </c>
      <c r="CF167" s="87" t="n">
        <f aca="false">IF(AND($V167&gt;CE$6,$V167&lt;=CF$6),+$U167,0)</f>
        <v>0</v>
      </c>
      <c r="CG167" s="87" t="n">
        <f aca="false">IF(AND($V167&gt;CF$6,$V167&lt;=CG$6),+$U167,0)</f>
        <v>0</v>
      </c>
      <c r="CH167" s="87" t="n">
        <f aca="false">IF(AND($V167&gt;CG$6,$V167&lt;=CH$6),+$U167,0)</f>
        <v>0</v>
      </c>
      <c r="CI167" s="87" t="n">
        <f aca="false">IF(AND($V167&gt;CH$6,$V167&lt;=CI$6),+$U167,0)</f>
        <v>0</v>
      </c>
      <c r="CJ167" s="87" t="n">
        <f aca="false">IF(AND($V167&gt;CI$6,$V167&lt;=CJ$6),+$U167,0)</f>
        <v>0</v>
      </c>
      <c r="CK167" s="87" t="n">
        <f aca="false">IF(AND($V167&gt;CJ$6,$V167&lt;=CK$6),+$U167,0)</f>
        <v>0</v>
      </c>
      <c r="CL167" s="87" t="n">
        <f aca="false">IF(AND($V167&gt;CK$6,$V167&lt;=CL$6),+$U167,0)</f>
        <v>0</v>
      </c>
      <c r="CM167" s="87" t="n">
        <f aca="false">IF(AND($V167&gt;CL$6,$V167&lt;=CM$6),+$U167,0)</f>
        <v>0</v>
      </c>
      <c r="CN167" s="87" t="n">
        <f aca="false">IF(AND($V167&gt;CM$6,$V167&lt;=CN$6),+$U167,0)</f>
        <v>0</v>
      </c>
      <c r="CO167" s="87" t="n">
        <f aca="false">IF(AND($V167&gt;CN$6,$V167&lt;=CO$6),+$U167,0)</f>
        <v>0</v>
      </c>
      <c r="CP167" s="87" t="n">
        <f aca="false">IF(AND($V167&gt;CO$6,$V167&lt;=CP$6),+$U167,0)</f>
        <v>0</v>
      </c>
      <c r="CQ167" s="87" t="n">
        <f aca="false">IF(AND($V167&gt;CP$6,$V167&lt;=CQ$6),+$U167,0)</f>
        <v>0</v>
      </c>
      <c r="CR167" s="87" t="n">
        <f aca="false">IF(AND($V167&gt;CQ$6,$V167&lt;=CR$6),+$U167,0)</f>
        <v>0</v>
      </c>
      <c r="CS167" s="87" t="n">
        <f aca="false">IF(AND($V167&gt;CR$6,$V167&lt;=CS$6),+$U167,0)</f>
        <v>0</v>
      </c>
      <c r="CT167" s="87" t="n">
        <f aca="false">IF(AND($V167&gt;CS$6,$V167&lt;=CT$6),+$U167,0)</f>
        <v>0</v>
      </c>
      <c r="CU167" s="87" t="n">
        <f aca="false">IF(AND($V167&gt;CT$6,$V167&lt;=CU$6),+$U167,0)</f>
        <v>0</v>
      </c>
      <c r="CV167" s="87" t="n">
        <f aca="false">IF(AND($V167&gt;CU$6,$V167&lt;=CV$6),+$U167,0)</f>
        <v>0</v>
      </c>
      <c r="CW167" s="87" t="n">
        <f aca="false">IF(AND($V167&gt;CV$6,$V167&lt;=CW$6),+$U167,0)</f>
        <v>0</v>
      </c>
      <c r="CX167" s="87" t="n">
        <f aca="false">IF(AND($V167&gt;CW$6,$V167&lt;=CX$6),+$U167,0)</f>
        <v>0</v>
      </c>
      <c r="CY167" s="87" t="n">
        <f aca="false">IF(AND($V167&gt;CX$6,$V167&lt;=CY$6),+$U167,0)</f>
        <v>0</v>
      </c>
      <c r="CZ167" s="87" t="n">
        <f aca="false">IF(AND($V167&gt;CY$6,$V167&lt;=CZ$6),+$U167,0)</f>
        <v>0</v>
      </c>
      <c r="DA167" s="87" t="n">
        <f aca="false">IF(AND($V167&gt;CZ$6,$V167&lt;=DA$6),+$U167,0)</f>
        <v>0</v>
      </c>
      <c r="DB167" s="87" t="n">
        <f aca="false">IF(AND($V167&gt;DA$6,$V167&lt;=DB$6),+$U167,0)</f>
        <v>0</v>
      </c>
      <c r="DC167" s="87" t="n">
        <f aca="false">IF(AND($V167&gt;DB$6,$V167&lt;=DC$6),+$U167,0)</f>
        <v>0</v>
      </c>
      <c r="DD167" s="87" t="n">
        <f aca="false">IF(AND($V167&gt;DC$6,$V167&lt;=DD$6),+$U167,0)</f>
        <v>0</v>
      </c>
      <c r="DE167" s="87" t="n">
        <f aca="false">IF(AND($V167&gt;DD$6,$V167&lt;=DE$6),+$U167,0)</f>
        <v>0</v>
      </c>
      <c r="DF167" s="87" t="n">
        <f aca="false">IF(AND($V167&gt;DE$6,$V167&lt;=DF$6),+$U167,0)</f>
        <v>0</v>
      </c>
      <c r="DG167" s="87" t="n">
        <f aca="false">IF(AND($V167&gt;DF$6,$V167&lt;=DG$6),+$U167,0)</f>
        <v>0</v>
      </c>
      <c r="DH167" s="87" t="n">
        <f aca="false">IF(AND($V167&gt;DG$6,$V167&lt;=DH$6),+$U167,0)</f>
        <v>0</v>
      </c>
      <c r="DI167" s="87" t="n">
        <f aca="false">IF(AND($V167&gt;DH$6,$V167&lt;=DI$6),+$U167,0)</f>
        <v>0</v>
      </c>
      <c r="DJ167" s="87" t="n">
        <f aca="false">IF(AND($V167&gt;DI$6,$V167&lt;=DJ$6),+$U167,0)</f>
        <v>0</v>
      </c>
      <c r="DK167" s="87" t="n">
        <f aca="false">IF(AND($V167&gt;DJ$6,$V167&lt;=DK$6),+$U167,0)</f>
        <v>0</v>
      </c>
      <c r="DL167" s="87" t="n">
        <f aca="false">IF(AND($V167&gt;DK$6,$V167&lt;=DL$6),+$U167,0)</f>
        <v>0</v>
      </c>
      <c r="DM167" s="87" t="n">
        <f aca="false">IF(AND($V167&gt;DL$6,$V167&lt;=DM$6),+$U167,0)</f>
        <v>0</v>
      </c>
      <c r="DN167" s="87" t="n">
        <f aca="false">IF(AND($V167&gt;DM$6,$V167&lt;=DN$6),+$U167,0)</f>
        <v>0</v>
      </c>
      <c r="DO167" s="87" t="n">
        <f aca="false">IF(AND($V167&gt;DN$6,$V167&lt;=DO$6),+$U167,0)</f>
        <v>0</v>
      </c>
      <c r="DP167" s="87" t="n">
        <f aca="false">IF(AND($V167&gt;DO$6,$V167&lt;=DP$6),+$U167,0)</f>
        <v>0</v>
      </c>
      <c r="DQ167" s="87" t="n">
        <f aca="false">IF(AND($V167&gt;DP$6,$V167&lt;=DQ$6),+$U167,0)</f>
        <v>0</v>
      </c>
      <c r="DR167" s="87" t="n">
        <f aca="false">IF(AND($V167&gt;DQ$6,$V167&lt;=DR$6),+$U167,0)</f>
        <v>0</v>
      </c>
      <c r="DS167" s="87" t="n">
        <f aca="false">IF(AND($V167&gt;DR$6,$V167&lt;=DS$6),+$U167,0)</f>
        <v>0</v>
      </c>
      <c r="DT167" s="87" t="n">
        <f aca="false">IF(AND($V167&gt;DS$6,$V167&lt;=DT$6),+$U167,0)</f>
        <v>0</v>
      </c>
      <c r="DU167" s="87" t="n">
        <f aca="false">IF(AND($V167&gt;DT$6,$V167&lt;=DU$6),+$U167,0)</f>
        <v>0</v>
      </c>
      <c r="DV167" s="87" t="n">
        <f aca="false">IF(AND($V167&gt;DU$6,$V167&lt;=DV$6),+$U167,0)</f>
        <v>0</v>
      </c>
      <c r="DW167" s="87" t="n">
        <f aca="false">IF(AND($V167&gt;DV$6,$V167&lt;=DW$6),+$U167,0)</f>
        <v>0</v>
      </c>
      <c r="DX167" s="87" t="n">
        <f aca="false">IF(AND($V167&gt;DW$6,$V167&lt;=DX$6),+$U167,0)</f>
        <v>0</v>
      </c>
      <c r="DY167" s="87" t="n">
        <f aca="false">IF(AND($V167&gt;DX$6,$V167&lt;=DY$6),+$U167,0)</f>
        <v>0</v>
      </c>
      <c r="DZ167" s="87" t="n">
        <f aca="false">IF(AND($V167&gt;DY$6,$V167&lt;=DZ$6),+$U167,0)</f>
        <v>0</v>
      </c>
      <c r="EA167" s="87" t="n">
        <f aca="false">IF(AND($V167&gt;DZ$6,$V167&lt;=EA$6),+$U167,0)</f>
        <v>0</v>
      </c>
      <c r="EB167" s="87" t="n">
        <f aca="false">IF(AND($V167&gt;EA$6,$V167&lt;=EB$6),+$U167,0)</f>
        <v>0</v>
      </c>
      <c r="EC167" s="87" t="n">
        <f aca="false">IF(AND($V167&gt;EB$6,$V167&lt;=EC$6),+$U167,0)</f>
        <v>0</v>
      </c>
      <c r="ED167" s="87" t="n">
        <f aca="false">IF(AND($V167&gt;EC$6,$V167&lt;=ED$6),+$U167,0)</f>
        <v>0</v>
      </c>
      <c r="EE167" s="87" t="n">
        <f aca="false">IF(AND($V167&gt;ED$6,$V167&lt;=EE$6),+$U167,0)</f>
        <v>0</v>
      </c>
      <c r="EF167" s="87" t="n">
        <f aca="false">IF(AND($V167&gt;EE$6,$V167&lt;=EF$6),+$U167,0)</f>
        <v>0</v>
      </c>
      <c r="EG167" s="87" t="n">
        <f aca="false">IF(AND($V167&gt;EF$6,$V167&lt;=EG$6),+$U167,0)</f>
        <v>0</v>
      </c>
      <c r="EH167" s="87" t="n">
        <f aca="false">IF(AND($V167&gt;EG$6,$V167&lt;=EH$6),+$U167,0)</f>
        <v>0</v>
      </c>
      <c r="EI167" s="87" t="n">
        <f aca="false">IF(AND($V167&gt;EH$6,$V167&lt;=EI$6),+$U167,0)</f>
        <v>0</v>
      </c>
      <c r="EJ167" s="87" t="n">
        <f aca="false">IF(AND($V167&gt;EI$6,$V167&lt;=EJ$6),+$U167,0)</f>
        <v>0</v>
      </c>
      <c r="EK167" s="87" t="n">
        <f aca="false">IF(AND($V167&gt;EJ$6,$V167&lt;=EK$6),+$U167,0)</f>
        <v>0</v>
      </c>
      <c r="EL167" s="87" t="n">
        <f aca="false">IF(AND($V167&gt;EK$6,$V167&lt;=EL$6),+$U167,0)</f>
        <v>0</v>
      </c>
      <c r="EM167" s="87" t="n">
        <f aca="false">IF(AND($V167&gt;EL$6,$V167&lt;=EN$6),+$U167,0)</f>
        <v>0</v>
      </c>
      <c r="EO167" s="65" t="n">
        <f aca="false">SUM($AI167:$EN167)</f>
        <v>1454</v>
      </c>
      <c r="EP167" s="65" t="n">
        <f aca="false">+EO167-U167</f>
        <v>0</v>
      </c>
    </row>
    <row r="168" customFormat="false" ht="12.75" hidden="false" customHeight="false" outlineLevel="0" collapsed="false">
      <c r="A168" s="205" t="n">
        <v>5</v>
      </c>
      <c r="B168" s="97" t="s">
        <v>260</v>
      </c>
      <c r="C168" s="97" t="s">
        <v>256</v>
      </c>
      <c r="D168" s="186" t="s">
        <v>295</v>
      </c>
      <c r="E168" s="37" t="s">
        <v>548</v>
      </c>
      <c r="F168" s="99" t="n">
        <v>37134</v>
      </c>
      <c r="G168" s="37"/>
      <c r="H168" s="37"/>
      <c r="I168" s="100" t="s">
        <v>145</v>
      </c>
      <c r="J168" s="37" t="s">
        <v>612</v>
      </c>
      <c r="M168" s="39" t="s">
        <v>495</v>
      </c>
      <c r="O168" s="35"/>
      <c r="P168" s="127"/>
      <c r="Q168" s="127"/>
      <c r="R168" s="127"/>
      <c r="S168" s="206" t="n">
        <v>15</v>
      </c>
      <c r="T168" s="127" t="s">
        <v>288</v>
      </c>
      <c r="U168" s="55" t="n">
        <f aca="false">IF($T168="USD",+$S168,VLOOKUP($T168,$T$1:$U$5,2)*$S168)</f>
        <v>15</v>
      </c>
      <c r="V168" s="104" t="n">
        <v>40725</v>
      </c>
      <c r="Z168" s="207"/>
      <c r="AA168" s="208" t="e">
        <f aca="false">SUM(#REF!)</f>
        <v>#REF!</v>
      </c>
      <c r="AB168" s="174"/>
      <c r="AC168" s="209"/>
      <c r="AD168" s="211" t="e">
        <f aca="false">+AC168+AB168*#REF!+AA168*#REF!</f>
        <v>#REF!</v>
      </c>
      <c r="AE168" s="211"/>
      <c r="AI168" s="87" t="n">
        <f aca="false">IF($V168&gt;AH$6,IF($V168&lt;=AI$6,$U168,0),0)</f>
        <v>0</v>
      </c>
      <c r="AJ168" s="87" t="n">
        <f aca="false">IF(AND($V168&gt;AI$6,$V168&lt;=AJ$6),+$U168,0)</f>
        <v>0</v>
      </c>
      <c r="AK168" s="87" t="n">
        <f aca="false">IF(AND($V168&gt;AJ$6,$V168&lt;=AK$6),+$U168,0)</f>
        <v>0</v>
      </c>
      <c r="AL168" s="87" t="n">
        <f aca="false">IF(AND($V168&gt;AK$6,$V168&lt;=AL$6),+$U168,0)</f>
        <v>0</v>
      </c>
      <c r="AM168" s="87" t="n">
        <f aca="false">IF(AND($V168&gt;AL$6,$V168&lt;=AM$6),+$U168,0)</f>
        <v>0</v>
      </c>
      <c r="AN168" s="87" t="n">
        <f aca="false">IF(AND($V168&gt;AM$6,$V168&lt;=AN$6),+$U168,0)</f>
        <v>0</v>
      </c>
      <c r="AO168" s="87" t="n">
        <f aca="false">IF(AND($V168&gt;AN$6,$V168&lt;=AO$6),+$U168,0)</f>
        <v>0</v>
      </c>
      <c r="AP168" s="87" t="n">
        <f aca="false">IF(AND($V168&gt;AO$6,$V168&lt;=AP$6),+$U168,0)</f>
        <v>0</v>
      </c>
      <c r="AQ168" s="87" t="n">
        <f aca="false">IF(AND($V168&gt;AP$6,$V168&lt;=AQ$6),+$U168,0)</f>
        <v>0</v>
      </c>
      <c r="AR168" s="87" t="n">
        <f aca="false">IF(AND($V168&gt;AQ$6,$V168&lt;=AR$6),+$U168,0)</f>
        <v>0</v>
      </c>
      <c r="AS168" s="87" t="n">
        <f aca="false">IF(AND($V168&gt;AR$6,$V168&lt;=AS$6),+$U168,0)</f>
        <v>0</v>
      </c>
      <c r="AT168" s="87" t="n">
        <f aca="false">IF(AND($V168&gt;AS$6,$V168&lt;=AT$6),+$U168,0)</f>
        <v>0</v>
      </c>
      <c r="AU168" s="87" t="n">
        <f aca="false">IF(AND($V168&gt;AT$6,$V168&lt;=AU$6),+$U168,0)</f>
        <v>0</v>
      </c>
      <c r="AV168" s="87" t="n">
        <f aca="false">IF(AND($V168&gt;AU$6,$V168&lt;=AV$6),+$U168,0)</f>
        <v>0</v>
      </c>
      <c r="AW168" s="87" t="n">
        <f aca="false">IF(AND($V168&gt;AV$6,$V168&lt;=AW$6),+$U168,0)</f>
        <v>0</v>
      </c>
      <c r="AX168" s="87" t="n">
        <f aca="false">IF(AND($V168&gt;AW$6,$V168&lt;=AX$6),+$U168,0)</f>
        <v>0</v>
      </c>
      <c r="AY168" s="87" t="n">
        <f aca="false">IF(AND($V168&gt;AX$6,$V168&lt;=AY$6),+$U168,0)</f>
        <v>0</v>
      </c>
      <c r="AZ168" s="87" t="n">
        <f aca="false">IF(AND($V168&gt;AY$6,$V168&lt;=AZ$6),+$U168,0)</f>
        <v>0</v>
      </c>
      <c r="BA168" s="87" t="n">
        <f aca="false">IF(AND($V168&gt;AZ$6,$V168&lt;=BA$6),+$U168,0)</f>
        <v>0</v>
      </c>
      <c r="BB168" s="87" t="n">
        <f aca="false">IF(AND($V168&gt;BA$6,$V168&lt;=BB$6),+$U168,0)</f>
        <v>0</v>
      </c>
      <c r="BC168" s="87" t="n">
        <f aca="false">IF(AND($V168&gt;BB$6,$V168&lt;=BC$6),+$U168,0)</f>
        <v>0</v>
      </c>
      <c r="BD168" s="87" t="n">
        <f aca="false">IF(AND($V168&gt;BC$6,$V168&lt;=BD$6),+$U168,0)</f>
        <v>0</v>
      </c>
      <c r="BE168" s="87" t="n">
        <f aca="false">IF(AND($V168&gt;BD$6,$V168&lt;=BE$6),+$U168,0)</f>
        <v>0</v>
      </c>
      <c r="BF168" s="87" t="n">
        <f aca="false">IF(AND($V168&gt;BE$6,$V168&lt;=BF$6),+$U168,0)</f>
        <v>0</v>
      </c>
      <c r="BG168" s="87" t="n">
        <f aca="false">IF(AND($V168&gt;BF$6,$V168&lt;=BG$6),+$U168,0)</f>
        <v>0</v>
      </c>
      <c r="BH168" s="87" t="n">
        <f aca="false">IF(AND($V168&gt;BG$6,$V168&lt;=BH$6),+$U168,0)</f>
        <v>0</v>
      </c>
      <c r="BI168" s="87" t="n">
        <f aca="false">IF(AND($V168&gt;BH$6,$V168&lt;=BI$6),+$U168,0)</f>
        <v>0</v>
      </c>
      <c r="BJ168" s="87" t="n">
        <f aca="false">IF(AND($V168&gt;BI$6,$V168&lt;=BJ$6),+$U168,0)</f>
        <v>0</v>
      </c>
      <c r="BK168" s="87" t="n">
        <f aca="false">IF(AND($V168&gt;BJ$6,$V168&lt;=BK$6),+$U168,0)</f>
        <v>0</v>
      </c>
      <c r="BL168" s="87" t="n">
        <f aca="false">IF(AND($V168&gt;BK$6,$V168&lt;=BL$6),+$U168,0)</f>
        <v>0</v>
      </c>
      <c r="BM168" s="87" t="n">
        <f aca="false">IF(AND($V168&gt;BL$6,$V168&lt;=BM$6),+$U168,0)</f>
        <v>0</v>
      </c>
      <c r="BN168" s="87" t="n">
        <f aca="false">IF(AND($V168&gt;BM$6,$V168&lt;=BN$6),+$U168,0)</f>
        <v>0</v>
      </c>
      <c r="BO168" s="87" t="n">
        <f aca="false">IF(AND($V168&gt;BN$6,$V168&lt;=BO$6),+$U168,0)</f>
        <v>0</v>
      </c>
      <c r="BP168" s="87" t="n">
        <f aca="false">IF(AND($V168&gt;BO$6,$V168&lt;=BP$6),+$U168,0)</f>
        <v>0</v>
      </c>
      <c r="BQ168" s="87" t="n">
        <f aca="false">IF(AND($V168&gt;BP$6,$V168&lt;=BQ$6),+$U168,0)</f>
        <v>0</v>
      </c>
      <c r="BR168" s="87" t="n">
        <f aca="false">IF(AND($V168&gt;BQ$6,$V168&lt;=BR$6),+$U168,0)</f>
        <v>0</v>
      </c>
      <c r="BS168" s="87" t="n">
        <f aca="false">IF(AND($V168&gt;BR$6,$V168&lt;=BS$6),+$U168,0)</f>
        <v>0</v>
      </c>
      <c r="BT168" s="87" t="n">
        <f aca="false">IF(AND($V168&gt;BS$6,$V168&lt;=BT$6),+$U168,0)</f>
        <v>0</v>
      </c>
      <c r="BU168" s="87" t="n">
        <f aca="false">IF(AND($V168&gt;BT$6,$V168&lt;=BU$6),+$U168,0)</f>
        <v>0</v>
      </c>
      <c r="BV168" s="87" t="n">
        <f aca="false">IF(AND($V168&gt;BU$6,$V168&lt;=BV$6),+$U168,0)</f>
        <v>15</v>
      </c>
      <c r="BW168" s="87" t="n">
        <f aca="false">IF(AND($V168&gt;BV$6,$V168&lt;=BW$6),+$U168,0)</f>
        <v>0</v>
      </c>
      <c r="BX168" s="87" t="n">
        <f aca="false">IF(AND($V168&gt;BW$6,$V168&lt;=BX$6),+$U168,0)</f>
        <v>0</v>
      </c>
      <c r="BY168" s="87" t="n">
        <f aca="false">IF(AND($V168&gt;BX$6,$V168&lt;=BY$6),+$U168,0)</f>
        <v>0</v>
      </c>
      <c r="BZ168" s="87" t="n">
        <f aca="false">IF(AND($V168&gt;BY$6,$V168&lt;=BZ$6),+$U168,0)</f>
        <v>0</v>
      </c>
      <c r="CA168" s="87" t="n">
        <f aca="false">IF(AND($V168&gt;BZ$6,$V168&lt;=CA$6),+$U168,0)</f>
        <v>0</v>
      </c>
      <c r="CB168" s="87" t="n">
        <f aca="false">IF(AND($V168&gt;CA$6,$V168&lt;=CB$6),+$U168,0)</f>
        <v>0</v>
      </c>
      <c r="CC168" s="87" t="n">
        <f aca="false">IF(AND($V168&gt;CB$6,$V168&lt;=CC$6),+$U168,0)</f>
        <v>0</v>
      </c>
      <c r="CD168" s="87" t="n">
        <f aca="false">IF(AND($V168&gt;CC$6,$V168&lt;=CD$6),+$U168,0)</f>
        <v>0</v>
      </c>
      <c r="CE168" s="87" t="n">
        <f aca="false">IF(AND($V168&gt;CD$6,$V168&lt;=CE$6),+$U168,0)</f>
        <v>0</v>
      </c>
      <c r="CF168" s="87" t="n">
        <f aca="false">IF(AND($V168&gt;CE$6,$V168&lt;=CF$6),+$U168,0)</f>
        <v>0</v>
      </c>
      <c r="CG168" s="87" t="n">
        <f aca="false">IF(AND($V168&gt;CF$6,$V168&lt;=CG$6),+$U168,0)</f>
        <v>0</v>
      </c>
      <c r="CH168" s="87" t="n">
        <f aca="false">IF(AND($V168&gt;CG$6,$V168&lt;=CH$6),+$U168,0)</f>
        <v>0</v>
      </c>
      <c r="CI168" s="87" t="n">
        <f aca="false">IF(AND($V168&gt;CH$6,$V168&lt;=CI$6),+$U168,0)</f>
        <v>0</v>
      </c>
      <c r="CJ168" s="87" t="n">
        <f aca="false">IF(AND($V168&gt;CI$6,$V168&lt;=CJ$6),+$U168,0)</f>
        <v>0</v>
      </c>
      <c r="CK168" s="87" t="n">
        <f aca="false">IF(AND($V168&gt;CJ$6,$V168&lt;=CK$6),+$U168,0)</f>
        <v>0</v>
      </c>
      <c r="CL168" s="87" t="n">
        <f aca="false">IF(AND($V168&gt;CK$6,$V168&lt;=CL$6),+$U168,0)</f>
        <v>0</v>
      </c>
      <c r="CM168" s="87" t="n">
        <f aca="false">IF(AND($V168&gt;CL$6,$V168&lt;=CM$6),+$U168,0)</f>
        <v>0</v>
      </c>
      <c r="CN168" s="87" t="n">
        <f aca="false">IF(AND($V168&gt;CM$6,$V168&lt;=CN$6),+$U168,0)</f>
        <v>0</v>
      </c>
      <c r="CO168" s="87" t="n">
        <f aca="false">IF(AND($V168&gt;CN$6,$V168&lt;=CO$6),+$U168,0)</f>
        <v>0</v>
      </c>
      <c r="CP168" s="87" t="n">
        <f aca="false">IF(AND($V168&gt;CO$6,$V168&lt;=CP$6),+$U168,0)</f>
        <v>0</v>
      </c>
      <c r="CQ168" s="87" t="n">
        <f aca="false">IF(AND($V168&gt;CP$6,$V168&lt;=CQ$6),+$U168,0)</f>
        <v>0</v>
      </c>
      <c r="CR168" s="87" t="n">
        <f aca="false">IF(AND($V168&gt;CQ$6,$V168&lt;=CR$6),+$U168,0)</f>
        <v>0</v>
      </c>
      <c r="CS168" s="87" t="n">
        <f aca="false">IF(AND($V168&gt;CR$6,$V168&lt;=CS$6),+$U168,0)</f>
        <v>0</v>
      </c>
      <c r="CT168" s="87" t="n">
        <f aca="false">IF(AND($V168&gt;CS$6,$V168&lt;=CT$6),+$U168,0)</f>
        <v>0</v>
      </c>
      <c r="CU168" s="87" t="n">
        <f aca="false">IF(AND($V168&gt;CT$6,$V168&lt;=CU$6),+$U168,0)</f>
        <v>0</v>
      </c>
      <c r="CV168" s="87" t="n">
        <f aca="false">IF(AND($V168&gt;CU$6,$V168&lt;=CV$6),+$U168,0)</f>
        <v>0</v>
      </c>
      <c r="CW168" s="87" t="n">
        <f aca="false">IF(AND($V168&gt;CV$6,$V168&lt;=CW$6),+$U168,0)</f>
        <v>0</v>
      </c>
      <c r="CX168" s="87" t="n">
        <f aca="false">IF(AND($V168&gt;CW$6,$V168&lt;=CX$6),+$U168,0)</f>
        <v>0</v>
      </c>
      <c r="CY168" s="87" t="n">
        <f aca="false">IF(AND($V168&gt;CX$6,$V168&lt;=CY$6),+$U168,0)</f>
        <v>0</v>
      </c>
      <c r="CZ168" s="87" t="n">
        <f aca="false">IF(AND($V168&gt;CY$6,$V168&lt;=CZ$6),+$U168,0)</f>
        <v>0</v>
      </c>
      <c r="DA168" s="87" t="n">
        <f aca="false">IF(AND($V168&gt;CZ$6,$V168&lt;=DA$6),+$U168,0)</f>
        <v>0</v>
      </c>
      <c r="DB168" s="87" t="n">
        <f aca="false">IF(AND($V168&gt;DA$6,$V168&lt;=DB$6),+$U168,0)</f>
        <v>0</v>
      </c>
      <c r="DC168" s="87" t="n">
        <f aca="false">IF(AND($V168&gt;DB$6,$V168&lt;=DC$6),+$U168,0)</f>
        <v>0</v>
      </c>
      <c r="DD168" s="87" t="n">
        <f aca="false">IF(AND($V168&gt;DC$6,$V168&lt;=DD$6),+$U168,0)</f>
        <v>0</v>
      </c>
      <c r="DE168" s="87" t="n">
        <f aca="false">IF(AND($V168&gt;DD$6,$V168&lt;=DE$6),+$U168,0)</f>
        <v>0</v>
      </c>
      <c r="DF168" s="87" t="n">
        <f aca="false">IF(AND($V168&gt;DE$6,$V168&lt;=DF$6),+$U168,0)</f>
        <v>0</v>
      </c>
      <c r="DG168" s="87" t="n">
        <f aca="false">IF(AND($V168&gt;DF$6,$V168&lt;=DG$6),+$U168,0)</f>
        <v>0</v>
      </c>
      <c r="DH168" s="87" t="n">
        <f aca="false">IF(AND($V168&gt;DG$6,$V168&lt;=DH$6),+$U168,0)</f>
        <v>0</v>
      </c>
      <c r="DI168" s="87" t="n">
        <f aca="false">IF(AND($V168&gt;DH$6,$V168&lt;=DI$6),+$U168,0)</f>
        <v>0</v>
      </c>
      <c r="DJ168" s="87" t="n">
        <f aca="false">IF(AND($V168&gt;DI$6,$V168&lt;=DJ$6),+$U168,0)</f>
        <v>0</v>
      </c>
      <c r="DK168" s="87" t="n">
        <f aca="false">IF(AND($V168&gt;DJ$6,$V168&lt;=DK$6),+$U168,0)</f>
        <v>0</v>
      </c>
      <c r="DL168" s="87" t="n">
        <f aca="false">IF(AND($V168&gt;DK$6,$V168&lt;=DL$6),+$U168,0)</f>
        <v>0</v>
      </c>
      <c r="DM168" s="87" t="n">
        <f aca="false">IF(AND($V168&gt;DL$6,$V168&lt;=DM$6),+$U168,0)</f>
        <v>0</v>
      </c>
      <c r="DN168" s="87" t="n">
        <f aca="false">IF(AND($V168&gt;DM$6,$V168&lt;=DN$6),+$U168,0)</f>
        <v>0</v>
      </c>
      <c r="DO168" s="87" t="n">
        <f aca="false">IF(AND($V168&gt;DN$6,$V168&lt;=DO$6),+$U168,0)</f>
        <v>0</v>
      </c>
      <c r="DP168" s="87" t="n">
        <f aca="false">IF(AND($V168&gt;DO$6,$V168&lt;=DP$6),+$U168,0)</f>
        <v>0</v>
      </c>
      <c r="DQ168" s="87" t="n">
        <f aca="false">IF(AND($V168&gt;DP$6,$V168&lt;=DQ$6),+$U168,0)</f>
        <v>0</v>
      </c>
      <c r="DR168" s="87" t="n">
        <f aca="false">IF(AND($V168&gt;DQ$6,$V168&lt;=DR$6),+$U168,0)</f>
        <v>0</v>
      </c>
      <c r="DS168" s="87" t="n">
        <f aca="false">IF(AND($V168&gt;DR$6,$V168&lt;=DS$6),+$U168,0)</f>
        <v>0</v>
      </c>
      <c r="DT168" s="87" t="n">
        <f aca="false">IF(AND($V168&gt;DS$6,$V168&lt;=DT$6),+$U168,0)</f>
        <v>0</v>
      </c>
      <c r="DU168" s="87" t="n">
        <f aca="false">IF(AND($V168&gt;DT$6,$V168&lt;=DU$6),+$U168,0)</f>
        <v>0</v>
      </c>
      <c r="DV168" s="87" t="n">
        <f aca="false">IF(AND($V168&gt;DU$6,$V168&lt;=DV$6),+$U168,0)</f>
        <v>0</v>
      </c>
      <c r="DW168" s="87" t="n">
        <f aca="false">IF(AND($V168&gt;DV$6,$V168&lt;=DW$6),+$U168,0)</f>
        <v>0</v>
      </c>
      <c r="DX168" s="87" t="n">
        <f aca="false">IF(AND($V168&gt;DW$6,$V168&lt;=DX$6),+$U168,0)</f>
        <v>0</v>
      </c>
      <c r="DY168" s="87" t="n">
        <f aca="false">IF(AND($V168&gt;DX$6,$V168&lt;=DY$6),+$U168,0)</f>
        <v>0</v>
      </c>
      <c r="DZ168" s="87" t="n">
        <f aca="false">IF(AND($V168&gt;DY$6,$V168&lt;=DZ$6),+$U168,0)</f>
        <v>0</v>
      </c>
      <c r="EA168" s="87" t="n">
        <f aca="false">IF(AND($V168&gt;DZ$6,$V168&lt;=EA$6),+$U168,0)</f>
        <v>0</v>
      </c>
      <c r="EB168" s="87" t="n">
        <f aca="false">IF(AND($V168&gt;EA$6,$V168&lt;=EB$6),+$U168,0)</f>
        <v>0</v>
      </c>
      <c r="EC168" s="87" t="n">
        <f aca="false">IF(AND($V168&gt;EB$6,$V168&lt;=EC$6),+$U168,0)</f>
        <v>0</v>
      </c>
      <c r="ED168" s="87" t="n">
        <f aca="false">IF(AND($V168&gt;EC$6,$V168&lt;=ED$6),+$U168,0)</f>
        <v>0</v>
      </c>
      <c r="EE168" s="87" t="n">
        <f aca="false">IF(AND($V168&gt;ED$6,$V168&lt;=EE$6),+$U168,0)</f>
        <v>0</v>
      </c>
      <c r="EF168" s="87" t="n">
        <f aca="false">IF(AND($V168&gt;EE$6,$V168&lt;=EF$6),+$U168,0)</f>
        <v>0</v>
      </c>
      <c r="EG168" s="87" t="n">
        <f aca="false">IF(AND($V168&gt;EF$6,$V168&lt;=EG$6),+$U168,0)</f>
        <v>0</v>
      </c>
      <c r="EH168" s="87" t="n">
        <f aca="false">IF(AND($V168&gt;EG$6,$V168&lt;=EH$6),+$U168,0)</f>
        <v>0</v>
      </c>
      <c r="EI168" s="87" t="n">
        <f aca="false">IF(AND($V168&gt;EH$6,$V168&lt;=EI$6),+$U168,0)</f>
        <v>0</v>
      </c>
      <c r="EJ168" s="87" t="n">
        <f aca="false">IF(AND($V168&gt;EI$6,$V168&lt;=EJ$6),+$U168,0)</f>
        <v>0</v>
      </c>
      <c r="EK168" s="87" t="n">
        <f aca="false">IF(AND($V168&gt;EJ$6,$V168&lt;=EK$6),+$U168,0)</f>
        <v>0</v>
      </c>
      <c r="EL168" s="87" t="n">
        <f aca="false">IF(AND($V168&gt;EK$6,$V168&lt;=EL$6),+$U168,0)</f>
        <v>0</v>
      </c>
      <c r="EM168" s="87" t="n">
        <f aca="false">IF(AND($V168&gt;EL$6,$V168&lt;=EN$6),+$U168,0)</f>
        <v>0</v>
      </c>
      <c r="EO168" s="65" t="n">
        <f aca="false">SUM($AI168:$EN168)</f>
        <v>15</v>
      </c>
      <c r="EP168" s="65" t="n">
        <f aca="false">+EO168-U168</f>
        <v>0</v>
      </c>
    </row>
    <row r="169" customFormat="false" ht="12.75" hidden="false" customHeight="false" outlineLevel="0" collapsed="false">
      <c r="A169" s="205" t="n">
        <v>5</v>
      </c>
      <c r="B169" s="101" t="s">
        <v>444</v>
      </c>
      <c r="C169" s="97" t="s">
        <v>257</v>
      </c>
      <c r="D169" s="186" t="s">
        <v>295</v>
      </c>
      <c r="E169" s="37" t="s">
        <v>613</v>
      </c>
      <c r="F169" s="99" t="n">
        <v>37134</v>
      </c>
      <c r="G169" s="37"/>
      <c r="H169" s="37"/>
      <c r="I169" s="100" t="s">
        <v>145</v>
      </c>
      <c r="J169" s="37" t="s">
        <v>614</v>
      </c>
      <c r="L169" s="39" t="s">
        <v>551</v>
      </c>
      <c r="M169" s="39" t="s">
        <v>495</v>
      </c>
      <c r="O169" s="35"/>
      <c r="P169" s="127"/>
      <c r="Q169" s="127"/>
      <c r="R169" s="127"/>
      <c r="S169" s="218" t="n">
        <v>300</v>
      </c>
      <c r="T169" s="127" t="s">
        <v>323</v>
      </c>
      <c r="U169" s="55" t="n">
        <f aca="false">IF($T169="USD",+$S169,VLOOKUP($T169,$T$1:$U$5,2)*$S169)</f>
        <v>442.833</v>
      </c>
      <c r="V169" s="102" t="n">
        <v>39902</v>
      </c>
      <c r="Z169" s="164" t="n">
        <v>36234</v>
      </c>
      <c r="AA169" s="219" t="e">
        <f aca="false">SUM(#REF!)</f>
        <v>#REF!</v>
      </c>
      <c r="AB169" s="174"/>
      <c r="AC169" s="174" t="n">
        <f aca="false">0.0035/10</f>
        <v>0.00035</v>
      </c>
      <c r="AD169" s="211" t="e">
        <f aca="false">+AC169+AB169*#REF!+AA169*#REF!</f>
        <v>#REF!</v>
      </c>
      <c r="AE169" s="211"/>
      <c r="AI169" s="87" t="n">
        <f aca="false">IF($V169&gt;AH$6,IF($V169&lt;=AI$6,$U169,0),0)</f>
        <v>0</v>
      </c>
      <c r="AJ169" s="87" t="n">
        <f aca="false">IF(AND($V169&gt;AI$6,$V169&lt;=AJ$6),+$U169,0)</f>
        <v>0</v>
      </c>
      <c r="AK169" s="87" t="n">
        <f aca="false">IF(AND($V169&gt;AJ$6,$V169&lt;=AK$6),+$U169,0)</f>
        <v>0</v>
      </c>
      <c r="AL169" s="87" t="n">
        <f aca="false">IF(AND($V169&gt;AK$6,$V169&lt;=AL$6),+$U169,0)</f>
        <v>0</v>
      </c>
      <c r="AM169" s="87" t="n">
        <f aca="false">IF(AND($V169&gt;AL$6,$V169&lt;=AM$6),+$U169,0)</f>
        <v>0</v>
      </c>
      <c r="AN169" s="87" t="n">
        <f aca="false">IF(AND($V169&gt;AM$6,$V169&lt;=AN$6),+$U169,0)</f>
        <v>0</v>
      </c>
      <c r="AO169" s="87" t="n">
        <f aca="false">IF(AND($V169&gt;AN$6,$V169&lt;=AO$6),+$U169,0)</f>
        <v>0</v>
      </c>
      <c r="AP169" s="87" t="n">
        <f aca="false">IF(AND($V169&gt;AO$6,$V169&lt;=AP$6),+$U169,0)</f>
        <v>0</v>
      </c>
      <c r="AQ169" s="87" t="n">
        <f aca="false">IF(AND($V169&gt;AP$6,$V169&lt;=AQ$6),+$U169,0)</f>
        <v>0</v>
      </c>
      <c r="AR169" s="87" t="n">
        <f aca="false">IF(AND($V169&gt;AQ$6,$V169&lt;=AR$6),+$U169,0)</f>
        <v>0</v>
      </c>
      <c r="AS169" s="87" t="n">
        <f aca="false">IF(AND($V169&gt;AR$6,$V169&lt;=AS$6),+$U169,0)</f>
        <v>0</v>
      </c>
      <c r="AT169" s="87" t="n">
        <f aca="false">IF(AND($V169&gt;AS$6,$V169&lt;=AT$6),+$U169,0)</f>
        <v>0</v>
      </c>
      <c r="AU169" s="87" t="n">
        <f aca="false">IF(AND($V169&gt;AT$6,$V169&lt;=AU$6),+$U169,0)</f>
        <v>0</v>
      </c>
      <c r="AV169" s="87" t="n">
        <f aca="false">IF(AND($V169&gt;AU$6,$V169&lt;=AV$6),+$U169,0)</f>
        <v>0</v>
      </c>
      <c r="AW169" s="87" t="n">
        <f aca="false">IF(AND($V169&gt;AV$6,$V169&lt;=AW$6),+$U169,0)</f>
        <v>0</v>
      </c>
      <c r="AX169" s="87" t="n">
        <f aca="false">IF(AND($V169&gt;AW$6,$V169&lt;=AX$6),+$U169,0)</f>
        <v>0</v>
      </c>
      <c r="AY169" s="87" t="n">
        <f aca="false">IF(AND($V169&gt;AX$6,$V169&lt;=AY$6),+$U169,0)</f>
        <v>0</v>
      </c>
      <c r="AZ169" s="87" t="n">
        <f aca="false">IF(AND($V169&gt;AY$6,$V169&lt;=AZ$6),+$U169,0)</f>
        <v>0</v>
      </c>
      <c r="BA169" s="87" t="n">
        <f aca="false">IF(AND($V169&gt;AZ$6,$V169&lt;=BA$6),+$U169,0)</f>
        <v>0</v>
      </c>
      <c r="BB169" s="87" t="n">
        <f aca="false">IF(AND($V169&gt;BA$6,$V169&lt;=BB$6),+$U169,0)</f>
        <v>0</v>
      </c>
      <c r="BC169" s="87" t="n">
        <f aca="false">IF(AND($V169&gt;BB$6,$V169&lt;=BC$6),+$U169,0)</f>
        <v>0</v>
      </c>
      <c r="BD169" s="87" t="n">
        <f aca="false">IF(AND($V169&gt;BC$6,$V169&lt;=BD$6),+$U169,0)</f>
        <v>0</v>
      </c>
      <c r="BE169" s="87" t="n">
        <f aca="false">IF(AND($V169&gt;BD$6,$V169&lt;=BE$6),+$U169,0)</f>
        <v>0</v>
      </c>
      <c r="BF169" s="87" t="n">
        <f aca="false">IF(AND($V169&gt;BE$6,$V169&lt;=BF$6),+$U169,0)</f>
        <v>0</v>
      </c>
      <c r="BG169" s="87" t="n">
        <f aca="false">IF(AND($V169&gt;BF$6,$V169&lt;=BG$6),+$U169,0)</f>
        <v>0</v>
      </c>
      <c r="BH169" s="87" t="n">
        <f aca="false">IF(AND($V169&gt;BG$6,$V169&lt;=BH$6),+$U169,0)</f>
        <v>0</v>
      </c>
      <c r="BI169" s="87" t="n">
        <f aca="false">IF(AND($V169&gt;BH$6,$V169&lt;=BI$6),+$U169,0)</f>
        <v>0</v>
      </c>
      <c r="BJ169" s="87" t="n">
        <f aca="false">IF(AND($V169&gt;BI$6,$V169&lt;=BJ$6),+$U169,0)</f>
        <v>0</v>
      </c>
      <c r="BK169" s="87" t="n">
        <f aca="false">IF(AND($V169&gt;BJ$6,$V169&lt;=BK$6),+$U169,0)</f>
        <v>0</v>
      </c>
      <c r="BL169" s="87" t="n">
        <f aca="false">IF(AND($V169&gt;BK$6,$V169&lt;=BL$6),+$U169,0)</f>
        <v>442.833</v>
      </c>
      <c r="BM169" s="87" t="n">
        <f aca="false">IF(AND($V169&gt;BL$6,$V169&lt;=BM$6),+$U169,0)</f>
        <v>0</v>
      </c>
      <c r="BN169" s="87" t="n">
        <f aca="false">IF(AND($V169&gt;BM$6,$V169&lt;=BN$6),+$U169,0)</f>
        <v>0</v>
      </c>
      <c r="BO169" s="87" t="n">
        <f aca="false">IF(AND($V169&gt;BN$6,$V169&lt;=BO$6),+$U169,0)</f>
        <v>0</v>
      </c>
      <c r="BP169" s="87" t="n">
        <f aca="false">IF(AND($V169&gt;BO$6,$V169&lt;=BP$6),+$U169,0)</f>
        <v>0</v>
      </c>
      <c r="BQ169" s="87" t="n">
        <f aca="false">IF(AND($V169&gt;BP$6,$V169&lt;=BQ$6),+$U169,0)</f>
        <v>0</v>
      </c>
      <c r="BR169" s="87" t="n">
        <f aca="false">IF(AND($V169&gt;BQ$6,$V169&lt;=BR$6),+$U169,0)</f>
        <v>0</v>
      </c>
      <c r="BS169" s="87" t="n">
        <f aca="false">IF(AND($V169&gt;BR$6,$V169&lt;=BS$6),+$U169,0)</f>
        <v>0</v>
      </c>
      <c r="BT169" s="87" t="n">
        <f aca="false">IF(AND($V169&gt;BS$6,$V169&lt;=BT$6),+$U169,0)</f>
        <v>0</v>
      </c>
      <c r="BU169" s="87" t="n">
        <f aca="false">IF(AND($V169&gt;BT$6,$V169&lt;=BU$6),+$U169,0)</f>
        <v>0</v>
      </c>
      <c r="BV169" s="87" t="n">
        <f aca="false">IF(AND($V169&gt;BU$6,$V169&lt;=BV$6),+$U169,0)</f>
        <v>0</v>
      </c>
      <c r="BW169" s="87" t="n">
        <f aca="false">IF(AND($V169&gt;BV$6,$V169&lt;=BW$6),+$U169,0)</f>
        <v>0</v>
      </c>
      <c r="BX169" s="87" t="n">
        <f aca="false">IF(AND($V169&gt;BW$6,$V169&lt;=BX$6),+$U169,0)</f>
        <v>0</v>
      </c>
      <c r="BY169" s="87" t="n">
        <f aca="false">IF(AND($V169&gt;BX$6,$V169&lt;=BY$6),+$U169,0)</f>
        <v>0</v>
      </c>
      <c r="BZ169" s="87" t="n">
        <f aca="false">IF(AND($V169&gt;BY$6,$V169&lt;=BZ$6),+$U169,0)</f>
        <v>0</v>
      </c>
      <c r="CA169" s="87" t="n">
        <f aca="false">IF(AND($V169&gt;BZ$6,$V169&lt;=CA$6),+$U169,0)</f>
        <v>0</v>
      </c>
      <c r="CB169" s="87" t="n">
        <f aca="false">IF(AND($V169&gt;CA$6,$V169&lt;=CB$6),+$U169,0)</f>
        <v>0</v>
      </c>
      <c r="CC169" s="87" t="n">
        <f aca="false">IF(AND($V169&gt;CB$6,$V169&lt;=CC$6),+$U169,0)</f>
        <v>0</v>
      </c>
      <c r="CD169" s="87" t="n">
        <f aca="false">IF(AND($V169&gt;CC$6,$V169&lt;=CD$6),+$U169,0)</f>
        <v>0</v>
      </c>
      <c r="CE169" s="87" t="n">
        <f aca="false">IF(AND($V169&gt;CD$6,$V169&lt;=CE$6),+$U169,0)</f>
        <v>0</v>
      </c>
      <c r="CF169" s="87" t="n">
        <f aca="false">IF(AND($V169&gt;CE$6,$V169&lt;=CF$6),+$U169,0)</f>
        <v>0</v>
      </c>
      <c r="CG169" s="87" t="n">
        <f aca="false">IF(AND($V169&gt;CF$6,$V169&lt;=CG$6),+$U169,0)</f>
        <v>0</v>
      </c>
      <c r="CH169" s="87" t="n">
        <f aca="false">IF(AND($V169&gt;CG$6,$V169&lt;=CH$6),+$U169,0)</f>
        <v>0</v>
      </c>
      <c r="CI169" s="87" t="n">
        <f aca="false">IF(AND($V169&gt;CH$6,$V169&lt;=CI$6),+$U169,0)</f>
        <v>0</v>
      </c>
      <c r="CJ169" s="87" t="n">
        <f aca="false">IF(AND($V169&gt;CI$6,$V169&lt;=CJ$6),+$U169,0)</f>
        <v>0</v>
      </c>
      <c r="CK169" s="87" t="n">
        <f aca="false">IF(AND($V169&gt;CJ$6,$V169&lt;=CK$6),+$U169,0)</f>
        <v>0</v>
      </c>
      <c r="CL169" s="87" t="n">
        <f aca="false">IF(AND($V169&gt;CK$6,$V169&lt;=CL$6),+$U169,0)</f>
        <v>0</v>
      </c>
      <c r="CM169" s="87" t="n">
        <f aca="false">IF(AND($V169&gt;CL$6,$V169&lt;=CM$6),+$U169,0)</f>
        <v>0</v>
      </c>
      <c r="CN169" s="87" t="n">
        <f aca="false">IF(AND($V169&gt;CM$6,$V169&lt;=CN$6),+$U169,0)</f>
        <v>0</v>
      </c>
      <c r="CO169" s="87" t="n">
        <f aca="false">IF(AND($V169&gt;CN$6,$V169&lt;=CO$6),+$U169,0)</f>
        <v>0</v>
      </c>
      <c r="CP169" s="87" t="n">
        <f aca="false">IF(AND($V169&gt;CO$6,$V169&lt;=CP$6),+$U169,0)</f>
        <v>0</v>
      </c>
      <c r="CQ169" s="87" t="n">
        <f aca="false">IF(AND($V169&gt;CP$6,$V169&lt;=CQ$6),+$U169,0)</f>
        <v>0</v>
      </c>
      <c r="CR169" s="87" t="n">
        <f aca="false">IF(AND($V169&gt;CQ$6,$V169&lt;=CR$6),+$U169,0)</f>
        <v>0</v>
      </c>
      <c r="CS169" s="87" t="n">
        <f aca="false">IF(AND($V169&gt;CR$6,$V169&lt;=CS$6),+$U169,0)</f>
        <v>0</v>
      </c>
      <c r="CT169" s="87" t="n">
        <f aca="false">IF(AND($V169&gt;CS$6,$V169&lt;=CT$6),+$U169,0)</f>
        <v>0</v>
      </c>
      <c r="CU169" s="87" t="n">
        <f aca="false">IF(AND($V169&gt;CT$6,$V169&lt;=CU$6),+$U169,0)</f>
        <v>0</v>
      </c>
      <c r="CV169" s="87" t="n">
        <f aca="false">IF(AND($V169&gt;CU$6,$V169&lt;=CV$6),+$U169,0)</f>
        <v>0</v>
      </c>
      <c r="CW169" s="87" t="n">
        <f aca="false">IF(AND($V169&gt;CV$6,$V169&lt;=CW$6),+$U169,0)</f>
        <v>0</v>
      </c>
      <c r="CX169" s="87" t="n">
        <f aca="false">IF(AND($V169&gt;CW$6,$V169&lt;=CX$6),+$U169,0)</f>
        <v>0</v>
      </c>
      <c r="CY169" s="87" t="n">
        <f aca="false">IF(AND($V169&gt;CX$6,$V169&lt;=CY$6),+$U169,0)</f>
        <v>0</v>
      </c>
      <c r="CZ169" s="87" t="n">
        <f aca="false">IF(AND($V169&gt;CY$6,$V169&lt;=CZ$6),+$U169,0)</f>
        <v>0</v>
      </c>
      <c r="DA169" s="87" t="n">
        <f aca="false">IF(AND($V169&gt;CZ$6,$V169&lt;=DA$6),+$U169,0)</f>
        <v>0</v>
      </c>
      <c r="DB169" s="87" t="n">
        <f aca="false">IF(AND($V169&gt;DA$6,$V169&lt;=DB$6),+$U169,0)</f>
        <v>0</v>
      </c>
      <c r="DC169" s="87" t="n">
        <f aca="false">IF(AND($V169&gt;DB$6,$V169&lt;=DC$6),+$U169,0)</f>
        <v>0</v>
      </c>
      <c r="DD169" s="87" t="n">
        <f aca="false">IF(AND($V169&gt;DC$6,$V169&lt;=DD$6),+$U169,0)</f>
        <v>0</v>
      </c>
      <c r="DE169" s="87" t="n">
        <f aca="false">IF(AND($V169&gt;DD$6,$V169&lt;=DE$6),+$U169,0)</f>
        <v>0</v>
      </c>
      <c r="DF169" s="87" t="n">
        <f aca="false">IF(AND($V169&gt;DE$6,$V169&lt;=DF$6),+$U169,0)</f>
        <v>0</v>
      </c>
      <c r="DG169" s="87" t="n">
        <f aca="false">IF(AND($V169&gt;DF$6,$V169&lt;=DG$6),+$U169,0)</f>
        <v>0</v>
      </c>
      <c r="DH169" s="87" t="n">
        <f aca="false">IF(AND($V169&gt;DG$6,$V169&lt;=DH$6),+$U169,0)</f>
        <v>0</v>
      </c>
      <c r="DI169" s="87" t="n">
        <f aca="false">IF(AND($V169&gt;DH$6,$V169&lt;=DI$6),+$U169,0)</f>
        <v>0</v>
      </c>
      <c r="DJ169" s="87" t="n">
        <f aca="false">IF(AND($V169&gt;DI$6,$V169&lt;=DJ$6),+$U169,0)</f>
        <v>0</v>
      </c>
      <c r="DK169" s="87" t="n">
        <f aca="false">IF(AND($V169&gt;DJ$6,$V169&lt;=DK$6),+$U169,0)</f>
        <v>0</v>
      </c>
      <c r="DL169" s="87" t="n">
        <f aca="false">IF(AND($V169&gt;DK$6,$V169&lt;=DL$6),+$U169,0)</f>
        <v>0</v>
      </c>
      <c r="DM169" s="87" t="n">
        <f aca="false">IF(AND($V169&gt;DL$6,$V169&lt;=DM$6),+$U169,0)</f>
        <v>0</v>
      </c>
      <c r="DN169" s="87" t="n">
        <f aca="false">IF(AND($V169&gt;DM$6,$V169&lt;=DN$6),+$U169,0)</f>
        <v>0</v>
      </c>
      <c r="DO169" s="87" t="n">
        <f aca="false">IF(AND($V169&gt;DN$6,$V169&lt;=DO$6),+$U169,0)</f>
        <v>0</v>
      </c>
      <c r="DP169" s="87" t="n">
        <f aca="false">IF(AND($V169&gt;DO$6,$V169&lt;=DP$6),+$U169,0)</f>
        <v>0</v>
      </c>
      <c r="DQ169" s="87" t="n">
        <f aca="false">IF(AND($V169&gt;DP$6,$V169&lt;=DQ$6),+$U169,0)</f>
        <v>0</v>
      </c>
      <c r="DR169" s="87" t="n">
        <f aca="false">IF(AND($V169&gt;DQ$6,$V169&lt;=DR$6),+$U169,0)</f>
        <v>0</v>
      </c>
      <c r="DS169" s="87" t="n">
        <f aca="false">IF(AND($V169&gt;DR$6,$V169&lt;=DS$6),+$U169,0)</f>
        <v>0</v>
      </c>
      <c r="DT169" s="87" t="n">
        <f aca="false">IF(AND($V169&gt;DS$6,$V169&lt;=DT$6),+$U169,0)</f>
        <v>0</v>
      </c>
      <c r="DU169" s="87" t="n">
        <f aca="false">IF(AND($V169&gt;DT$6,$V169&lt;=DU$6),+$U169,0)</f>
        <v>0</v>
      </c>
      <c r="DV169" s="87" t="n">
        <f aca="false">IF(AND($V169&gt;DU$6,$V169&lt;=DV$6),+$U169,0)</f>
        <v>0</v>
      </c>
      <c r="DW169" s="87" t="n">
        <f aca="false">IF(AND($V169&gt;DV$6,$V169&lt;=DW$6),+$U169,0)</f>
        <v>0</v>
      </c>
      <c r="DX169" s="87" t="n">
        <f aca="false">IF(AND($V169&gt;DW$6,$V169&lt;=DX$6),+$U169,0)</f>
        <v>0</v>
      </c>
      <c r="DY169" s="87" t="n">
        <f aca="false">IF(AND($V169&gt;DX$6,$V169&lt;=DY$6),+$U169,0)</f>
        <v>0</v>
      </c>
      <c r="DZ169" s="87" t="n">
        <f aca="false">IF(AND($V169&gt;DY$6,$V169&lt;=DZ$6),+$U169,0)</f>
        <v>0</v>
      </c>
      <c r="EA169" s="87" t="n">
        <f aca="false">IF(AND($V169&gt;DZ$6,$V169&lt;=EA$6),+$U169,0)</f>
        <v>0</v>
      </c>
      <c r="EB169" s="87" t="n">
        <f aca="false">IF(AND($V169&gt;EA$6,$V169&lt;=EB$6),+$U169,0)</f>
        <v>0</v>
      </c>
      <c r="EC169" s="87" t="n">
        <f aca="false">IF(AND($V169&gt;EB$6,$V169&lt;=EC$6),+$U169,0)</f>
        <v>0</v>
      </c>
      <c r="ED169" s="87" t="n">
        <f aca="false">IF(AND($V169&gt;EC$6,$V169&lt;=ED$6),+$U169,0)</f>
        <v>0</v>
      </c>
      <c r="EE169" s="87" t="n">
        <f aca="false">IF(AND($V169&gt;ED$6,$V169&lt;=EE$6),+$U169,0)</f>
        <v>0</v>
      </c>
      <c r="EF169" s="87" t="n">
        <f aca="false">IF(AND($V169&gt;EE$6,$V169&lt;=EF$6),+$U169,0)</f>
        <v>0</v>
      </c>
      <c r="EG169" s="87" t="n">
        <f aca="false">IF(AND($V169&gt;EF$6,$V169&lt;=EG$6),+$U169,0)</f>
        <v>0</v>
      </c>
      <c r="EH169" s="87" t="n">
        <f aca="false">IF(AND($V169&gt;EG$6,$V169&lt;=EH$6),+$U169,0)</f>
        <v>0</v>
      </c>
      <c r="EI169" s="87" t="n">
        <f aca="false">IF(AND($V169&gt;EH$6,$V169&lt;=EI$6),+$U169,0)</f>
        <v>0</v>
      </c>
      <c r="EJ169" s="87" t="n">
        <f aca="false">IF(AND($V169&gt;EI$6,$V169&lt;=EJ$6),+$U169,0)</f>
        <v>0</v>
      </c>
      <c r="EK169" s="87" t="n">
        <f aca="false">IF(AND($V169&gt;EJ$6,$V169&lt;=EK$6),+$U169,0)</f>
        <v>0</v>
      </c>
      <c r="EL169" s="87" t="n">
        <f aca="false">IF(AND($V169&gt;EK$6,$V169&lt;=EL$6),+$U169,0)</f>
        <v>0</v>
      </c>
      <c r="EM169" s="87" t="n">
        <f aca="false">IF(AND($V169&gt;EL$6,$V169&lt;=EN$6),+$U169,0)</f>
        <v>0</v>
      </c>
      <c r="EO169" s="65" t="n">
        <f aca="false">SUM($AI169:$EN169)</f>
        <v>442.833</v>
      </c>
      <c r="EP169" s="65" t="n">
        <f aca="false">+EO169-U169</f>
        <v>0</v>
      </c>
    </row>
    <row r="170" customFormat="false" ht="12.75" hidden="false" customHeight="false" outlineLevel="0" collapsed="false">
      <c r="A170" s="205" t="n">
        <v>5</v>
      </c>
      <c r="B170" s="101" t="s">
        <v>444</v>
      </c>
      <c r="C170" s="97" t="s">
        <v>257</v>
      </c>
      <c r="D170" s="186" t="s">
        <v>295</v>
      </c>
      <c r="E170" s="37" t="s">
        <v>613</v>
      </c>
      <c r="F170" s="99" t="n">
        <v>37134</v>
      </c>
      <c r="G170" s="37"/>
      <c r="H170" s="37"/>
      <c r="I170" s="100" t="s">
        <v>145</v>
      </c>
      <c r="J170" s="37" t="s">
        <v>614</v>
      </c>
      <c r="L170" s="39" t="s">
        <v>615</v>
      </c>
      <c r="M170" s="39" t="s">
        <v>495</v>
      </c>
      <c r="O170" s="35"/>
      <c r="P170" s="127"/>
      <c r="Q170" s="127"/>
      <c r="R170" s="127"/>
      <c r="S170" s="218" t="n">
        <v>100</v>
      </c>
      <c r="T170" s="127" t="s">
        <v>323</v>
      </c>
      <c r="U170" s="55" t="n">
        <f aca="false">IF($T170="USD",+$S170,VLOOKUP($T170,$T$1:$U$5,2)*$S170)</f>
        <v>147.611</v>
      </c>
      <c r="V170" s="102" t="n">
        <v>39902</v>
      </c>
      <c r="Z170" s="164" t="n">
        <v>36969</v>
      </c>
      <c r="AA170" s="219" t="e">
        <f aca="false">SUM(#REF!)</f>
        <v>#REF!</v>
      </c>
      <c r="AB170" s="174"/>
      <c r="AC170" s="174" t="n">
        <f aca="false">0.001/8</f>
        <v>0.000125</v>
      </c>
      <c r="AD170" s="211" t="e">
        <f aca="false">+AC170+AB170*#REF!+AA170*#REF!</f>
        <v>#REF!</v>
      </c>
      <c r="AE170" s="211"/>
      <c r="AI170" s="87" t="n">
        <f aca="false">IF($V170&gt;AH$6,IF($V170&lt;=AI$6,$U170,0),0)</f>
        <v>0</v>
      </c>
      <c r="AJ170" s="87" t="n">
        <f aca="false">IF(AND($V170&gt;AI$6,$V170&lt;=AJ$6),+$U170,0)</f>
        <v>0</v>
      </c>
      <c r="AK170" s="87" t="n">
        <f aca="false">IF(AND($V170&gt;AJ$6,$V170&lt;=AK$6),+$U170,0)</f>
        <v>0</v>
      </c>
      <c r="AL170" s="87" t="n">
        <f aca="false">IF(AND($V170&gt;AK$6,$V170&lt;=AL$6),+$U170,0)</f>
        <v>0</v>
      </c>
      <c r="AM170" s="87" t="n">
        <f aca="false">IF(AND($V170&gt;AL$6,$V170&lt;=AM$6),+$U170,0)</f>
        <v>0</v>
      </c>
      <c r="AN170" s="87" t="n">
        <f aca="false">IF(AND($V170&gt;AM$6,$V170&lt;=AN$6),+$U170,0)</f>
        <v>0</v>
      </c>
      <c r="AO170" s="87" t="n">
        <f aca="false">IF(AND($V170&gt;AN$6,$V170&lt;=AO$6),+$U170,0)</f>
        <v>0</v>
      </c>
      <c r="AP170" s="87" t="n">
        <f aca="false">IF(AND($V170&gt;AO$6,$V170&lt;=AP$6),+$U170,0)</f>
        <v>0</v>
      </c>
      <c r="AQ170" s="87" t="n">
        <f aca="false">IF(AND($V170&gt;AP$6,$V170&lt;=AQ$6),+$U170,0)</f>
        <v>0</v>
      </c>
      <c r="AR170" s="87" t="n">
        <f aca="false">IF(AND($V170&gt;AQ$6,$V170&lt;=AR$6),+$U170,0)</f>
        <v>0</v>
      </c>
      <c r="AS170" s="87" t="n">
        <f aca="false">IF(AND($V170&gt;AR$6,$V170&lt;=AS$6),+$U170,0)</f>
        <v>0</v>
      </c>
      <c r="AT170" s="87" t="n">
        <f aca="false">IF(AND($V170&gt;AS$6,$V170&lt;=AT$6),+$U170,0)</f>
        <v>0</v>
      </c>
      <c r="AU170" s="87" t="n">
        <f aca="false">IF(AND($V170&gt;AT$6,$V170&lt;=AU$6),+$U170,0)</f>
        <v>0</v>
      </c>
      <c r="AV170" s="87" t="n">
        <f aca="false">IF(AND($V170&gt;AU$6,$V170&lt;=AV$6),+$U170,0)</f>
        <v>0</v>
      </c>
      <c r="AW170" s="87" t="n">
        <f aca="false">IF(AND($V170&gt;AV$6,$V170&lt;=AW$6),+$U170,0)</f>
        <v>0</v>
      </c>
      <c r="AX170" s="87" t="n">
        <f aca="false">IF(AND($V170&gt;AW$6,$V170&lt;=AX$6),+$U170,0)</f>
        <v>0</v>
      </c>
      <c r="AY170" s="87" t="n">
        <f aca="false">IF(AND($V170&gt;AX$6,$V170&lt;=AY$6),+$U170,0)</f>
        <v>0</v>
      </c>
      <c r="AZ170" s="87" t="n">
        <f aca="false">IF(AND($V170&gt;AY$6,$V170&lt;=AZ$6),+$U170,0)</f>
        <v>0</v>
      </c>
      <c r="BA170" s="87" t="n">
        <f aca="false">IF(AND($V170&gt;AZ$6,$V170&lt;=BA$6),+$U170,0)</f>
        <v>0</v>
      </c>
      <c r="BB170" s="87" t="n">
        <f aca="false">IF(AND($V170&gt;BA$6,$V170&lt;=BB$6),+$U170,0)</f>
        <v>0</v>
      </c>
      <c r="BC170" s="87" t="n">
        <f aca="false">IF(AND($V170&gt;BB$6,$V170&lt;=BC$6),+$U170,0)</f>
        <v>0</v>
      </c>
      <c r="BD170" s="87" t="n">
        <f aca="false">IF(AND($V170&gt;BC$6,$V170&lt;=BD$6),+$U170,0)</f>
        <v>0</v>
      </c>
      <c r="BE170" s="87" t="n">
        <f aca="false">IF(AND($V170&gt;BD$6,$V170&lt;=BE$6),+$U170,0)</f>
        <v>0</v>
      </c>
      <c r="BF170" s="87" t="n">
        <f aca="false">IF(AND($V170&gt;BE$6,$V170&lt;=BF$6),+$U170,0)</f>
        <v>0</v>
      </c>
      <c r="BG170" s="87" t="n">
        <f aca="false">IF(AND($V170&gt;BF$6,$V170&lt;=BG$6),+$U170,0)</f>
        <v>0</v>
      </c>
      <c r="BH170" s="87" t="n">
        <f aca="false">IF(AND($V170&gt;BG$6,$V170&lt;=BH$6),+$U170,0)</f>
        <v>0</v>
      </c>
      <c r="BI170" s="87" t="n">
        <f aca="false">IF(AND($V170&gt;BH$6,$V170&lt;=BI$6),+$U170,0)</f>
        <v>0</v>
      </c>
      <c r="BJ170" s="87" t="n">
        <f aca="false">IF(AND($V170&gt;BI$6,$V170&lt;=BJ$6),+$U170,0)</f>
        <v>0</v>
      </c>
      <c r="BK170" s="87" t="n">
        <f aca="false">IF(AND($V170&gt;BJ$6,$V170&lt;=BK$6),+$U170,0)</f>
        <v>0</v>
      </c>
      <c r="BL170" s="87" t="n">
        <f aca="false">IF(AND($V170&gt;BK$6,$V170&lt;=BL$6),+$U170,0)</f>
        <v>147.611</v>
      </c>
      <c r="BM170" s="87" t="n">
        <f aca="false">IF(AND($V170&gt;BL$6,$V170&lt;=BM$6),+$U170,0)</f>
        <v>0</v>
      </c>
      <c r="BN170" s="87" t="n">
        <f aca="false">IF(AND($V170&gt;BM$6,$V170&lt;=BN$6),+$U170,0)</f>
        <v>0</v>
      </c>
      <c r="BO170" s="87" t="n">
        <f aca="false">IF(AND($V170&gt;BN$6,$V170&lt;=BO$6),+$U170,0)</f>
        <v>0</v>
      </c>
      <c r="BP170" s="87" t="n">
        <f aca="false">IF(AND($V170&gt;BO$6,$V170&lt;=BP$6),+$U170,0)</f>
        <v>0</v>
      </c>
      <c r="BQ170" s="87" t="n">
        <f aca="false">IF(AND($V170&gt;BP$6,$V170&lt;=BQ$6),+$U170,0)</f>
        <v>0</v>
      </c>
      <c r="BR170" s="87" t="n">
        <f aca="false">IF(AND($V170&gt;BQ$6,$V170&lt;=BR$6),+$U170,0)</f>
        <v>0</v>
      </c>
      <c r="BS170" s="87" t="n">
        <f aca="false">IF(AND($V170&gt;BR$6,$V170&lt;=BS$6),+$U170,0)</f>
        <v>0</v>
      </c>
      <c r="BT170" s="87" t="n">
        <f aca="false">IF(AND($V170&gt;BS$6,$V170&lt;=BT$6),+$U170,0)</f>
        <v>0</v>
      </c>
      <c r="BU170" s="87" t="n">
        <f aca="false">IF(AND($V170&gt;BT$6,$V170&lt;=BU$6),+$U170,0)</f>
        <v>0</v>
      </c>
      <c r="BV170" s="87" t="n">
        <f aca="false">IF(AND($V170&gt;BU$6,$V170&lt;=BV$6),+$U170,0)</f>
        <v>0</v>
      </c>
      <c r="BW170" s="87" t="n">
        <f aca="false">IF(AND($V170&gt;BV$6,$V170&lt;=BW$6),+$U170,0)</f>
        <v>0</v>
      </c>
      <c r="BX170" s="87" t="n">
        <f aca="false">IF(AND($V170&gt;BW$6,$V170&lt;=BX$6),+$U170,0)</f>
        <v>0</v>
      </c>
      <c r="BY170" s="87" t="n">
        <f aca="false">IF(AND($V170&gt;BX$6,$V170&lt;=BY$6),+$U170,0)</f>
        <v>0</v>
      </c>
      <c r="BZ170" s="87" t="n">
        <f aca="false">IF(AND($V170&gt;BY$6,$V170&lt;=BZ$6),+$U170,0)</f>
        <v>0</v>
      </c>
      <c r="CA170" s="87" t="n">
        <f aca="false">IF(AND($V170&gt;BZ$6,$V170&lt;=CA$6),+$U170,0)</f>
        <v>0</v>
      </c>
      <c r="CB170" s="87" t="n">
        <f aca="false">IF(AND($V170&gt;CA$6,$V170&lt;=CB$6),+$U170,0)</f>
        <v>0</v>
      </c>
      <c r="CC170" s="87" t="n">
        <f aca="false">IF(AND($V170&gt;CB$6,$V170&lt;=CC$6),+$U170,0)</f>
        <v>0</v>
      </c>
      <c r="CD170" s="87" t="n">
        <f aca="false">IF(AND($V170&gt;CC$6,$V170&lt;=CD$6),+$U170,0)</f>
        <v>0</v>
      </c>
      <c r="CE170" s="87" t="n">
        <f aca="false">IF(AND($V170&gt;CD$6,$V170&lt;=CE$6),+$U170,0)</f>
        <v>0</v>
      </c>
      <c r="CF170" s="87" t="n">
        <f aca="false">IF(AND($V170&gt;CE$6,$V170&lt;=CF$6),+$U170,0)</f>
        <v>0</v>
      </c>
      <c r="CG170" s="87" t="n">
        <f aca="false">IF(AND($V170&gt;CF$6,$V170&lt;=CG$6),+$U170,0)</f>
        <v>0</v>
      </c>
      <c r="CH170" s="87" t="n">
        <f aca="false">IF(AND($V170&gt;CG$6,$V170&lt;=CH$6),+$U170,0)</f>
        <v>0</v>
      </c>
      <c r="CI170" s="87" t="n">
        <f aca="false">IF(AND($V170&gt;CH$6,$V170&lt;=CI$6),+$U170,0)</f>
        <v>0</v>
      </c>
      <c r="CJ170" s="87" t="n">
        <f aca="false">IF(AND($V170&gt;CI$6,$V170&lt;=CJ$6),+$U170,0)</f>
        <v>0</v>
      </c>
      <c r="CK170" s="87" t="n">
        <f aca="false">IF(AND($V170&gt;CJ$6,$V170&lt;=CK$6),+$U170,0)</f>
        <v>0</v>
      </c>
      <c r="CL170" s="87" t="n">
        <f aca="false">IF(AND($V170&gt;CK$6,$V170&lt;=CL$6),+$U170,0)</f>
        <v>0</v>
      </c>
      <c r="CM170" s="87" t="n">
        <f aca="false">IF(AND($V170&gt;CL$6,$V170&lt;=CM$6),+$U170,0)</f>
        <v>0</v>
      </c>
      <c r="CN170" s="87" t="n">
        <f aca="false">IF(AND($V170&gt;CM$6,$V170&lt;=CN$6),+$U170,0)</f>
        <v>0</v>
      </c>
      <c r="CO170" s="87" t="n">
        <f aca="false">IF(AND($V170&gt;CN$6,$V170&lt;=CO$6),+$U170,0)</f>
        <v>0</v>
      </c>
      <c r="CP170" s="87" t="n">
        <f aca="false">IF(AND($V170&gt;CO$6,$V170&lt;=CP$6),+$U170,0)</f>
        <v>0</v>
      </c>
      <c r="CQ170" s="87" t="n">
        <f aca="false">IF(AND($V170&gt;CP$6,$V170&lt;=CQ$6),+$U170,0)</f>
        <v>0</v>
      </c>
      <c r="CR170" s="87" t="n">
        <f aca="false">IF(AND($V170&gt;CQ$6,$V170&lt;=CR$6),+$U170,0)</f>
        <v>0</v>
      </c>
      <c r="CS170" s="87" t="n">
        <f aca="false">IF(AND($V170&gt;CR$6,$V170&lt;=CS$6),+$U170,0)</f>
        <v>0</v>
      </c>
      <c r="CT170" s="87" t="n">
        <f aca="false">IF(AND($V170&gt;CS$6,$V170&lt;=CT$6),+$U170,0)</f>
        <v>0</v>
      </c>
      <c r="CU170" s="87" t="n">
        <f aca="false">IF(AND($V170&gt;CT$6,$V170&lt;=CU$6),+$U170,0)</f>
        <v>0</v>
      </c>
      <c r="CV170" s="87" t="n">
        <f aca="false">IF(AND($V170&gt;CU$6,$V170&lt;=CV$6),+$U170,0)</f>
        <v>0</v>
      </c>
      <c r="CW170" s="87" t="n">
        <f aca="false">IF(AND($V170&gt;CV$6,$V170&lt;=CW$6),+$U170,0)</f>
        <v>0</v>
      </c>
      <c r="CX170" s="87" t="n">
        <f aca="false">IF(AND($V170&gt;CW$6,$V170&lt;=CX$6),+$U170,0)</f>
        <v>0</v>
      </c>
      <c r="CY170" s="87" t="n">
        <f aca="false">IF(AND($V170&gt;CX$6,$V170&lt;=CY$6),+$U170,0)</f>
        <v>0</v>
      </c>
      <c r="CZ170" s="87" t="n">
        <f aca="false">IF(AND($V170&gt;CY$6,$V170&lt;=CZ$6),+$U170,0)</f>
        <v>0</v>
      </c>
      <c r="DA170" s="87" t="n">
        <f aca="false">IF(AND($V170&gt;CZ$6,$V170&lt;=DA$6),+$U170,0)</f>
        <v>0</v>
      </c>
      <c r="DB170" s="87" t="n">
        <f aca="false">IF(AND($V170&gt;DA$6,$V170&lt;=DB$6),+$U170,0)</f>
        <v>0</v>
      </c>
      <c r="DC170" s="87" t="n">
        <f aca="false">IF(AND($V170&gt;DB$6,$V170&lt;=DC$6),+$U170,0)</f>
        <v>0</v>
      </c>
      <c r="DD170" s="87" t="n">
        <f aca="false">IF(AND($V170&gt;DC$6,$V170&lt;=DD$6),+$U170,0)</f>
        <v>0</v>
      </c>
      <c r="DE170" s="87" t="n">
        <f aca="false">IF(AND($V170&gt;DD$6,$V170&lt;=DE$6),+$U170,0)</f>
        <v>0</v>
      </c>
      <c r="DF170" s="87" t="n">
        <f aca="false">IF(AND($V170&gt;DE$6,$V170&lt;=DF$6),+$U170,0)</f>
        <v>0</v>
      </c>
      <c r="DG170" s="87" t="n">
        <f aca="false">IF(AND($V170&gt;DF$6,$V170&lt;=DG$6),+$U170,0)</f>
        <v>0</v>
      </c>
      <c r="DH170" s="87" t="n">
        <f aca="false">IF(AND($V170&gt;DG$6,$V170&lt;=DH$6),+$U170,0)</f>
        <v>0</v>
      </c>
      <c r="DI170" s="87" t="n">
        <f aca="false">IF(AND($V170&gt;DH$6,$V170&lt;=DI$6),+$U170,0)</f>
        <v>0</v>
      </c>
      <c r="DJ170" s="87" t="n">
        <f aca="false">IF(AND($V170&gt;DI$6,$V170&lt;=DJ$6),+$U170,0)</f>
        <v>0</v>
      </c>
      <c r="DK170" s="87" t="n">
        <f aca="false">IF(AND($V170&gt;DJ$6,$V170&lt;=DK$6),+$U170,0)</f>
        <v>0</v>
      </c>
      <c r="DL170" s="87" t="n">
        <f aca="false">IF(AND($V170&gt;DK$6,$V170&lt;=DL$6),+$U170,0)</f>
        <v>0</v>
      </c>
      <c r="DM170" s="87" t="n">
        <f aca="false">IF(AND($V170&gt;DL$6,$V170&lt;=DM$6),+$U170,0)</f>
        <v>0</v>
      </c>
      <c r="DN170" s="87" t="n">
        <f aca="false">IF(AND($V170&gt;DM$6,$V170&lt;=DN$6),+$U170,0)</f>
        <v>0</v>
      </c>
      <c r="DO170" s="87" t="n">
        <f aca="false">IF(AND($V170&gt;DN$6,$V170&lt;=DO$6),+$U170,0)</f>
        <v>0</v>
      </c>
      <c r="DP170" s="87" t="n">
        <f aca="false">IF(AND($V170&gt;DO$6,$V170&lt;=DP$6),+$U170,0)</f>
        <v>0</v>
      </c>
      <c r="DQ170" s="87" t="n">
        <f aca="false">IF(AND($V170&gt;DP$6,$V170&lt;=DQ$6),+$U170,0)</f>
        <v>0</v>
      </c>
      <c r="DR170" s="87" t="n">
        <f aca="false">IF(AND($V170&gt;DQ$6,$V170&lt;=DR$6),+$U170,0)</f>
        <v>0</v>
      </c>
      <c r="DS170" s="87" t="n">
        <f aca="false">IF(AND($V170&gt;DR$6,$V170&lt;=DS$6),+$U170,0)</f>
        <v>0</v>
      </c>
      <c r="DT170" s="87" t="n">
        <f aca="false">IF(AND($V170&gt;DS$6,$V170&lt;=DT$6),+$U170,0)</f>
        <v>0</v>
      </c>
      <c r="DU170" s="87" t="n">
        <f aca="false">IF(AND($V170&gt;DT$6,$V170&lt;=DU$6),+$U170,0)</f>
        <v>0</v>
      </c>
      <c r="DV170" s="87" t="n">
        <f aca="false">IF(AND($V170&gt;DU$6,$V170&lt;=DV$6),+$U170,0)</f>
        <v>0</v>
      </c>
      <c r="DW170" s="87" t="n">
        <f aca="false">IF(AND($V170&gt;DV$6,$V170&lt;=DW$6),+$U170,0)</f>
        <v>0</v>
      </c>
      <c r="DX170" s="87" t="n">
        <f aca="false">IF(AND($V170&gt;DW$6,$V170&lt;=DX$6),+$U170,0)</f>
        <v>0</v>
      </c>
      <c r="DY170" s="87" t="n">
        <f aca="false">IF(AND($V170&gt;DX$6,$V170&lt;=DY$6),+$U170,0)</f>
        <v>0</v>
      </c>
      <c r="DZ170" s="87" t="n">
        <f aca="false">IF(AND($V170&gt;DY$6,$V170&lt;=DZ$6),+$U170,0)</f>
        <v>0</v>
      </c>
      <c r="EA170" s="87" t="n">
        <f aca="false">IF(AND($V170&gt;DZ$6,$V170&lt;=EA$6),+$U170,0)</f>
        <v>0</v>
      </c>
      <c r="EB170" s="87" t="n">
        <f aca="false">IF(AND($V170&gt;EA$6,$V170&lt;=EB$6),+$U170,0)</f>
        <v>0</v>
      </c>
      <c r="EC170" s="87" t="n">
        <f aca="false">IF(AND($V170&gt;EB$6,$V170&lt;=EC$6),+$U170,0)</f>
        <v>0</v>
      </c>
      <c r="ED170" s="87" t="n">
        <f aca="false">IF(AND($V170&gt;EC$6,$V170&lt;=ED$6),+$U170,0)</f>
        <v>0</v>
      </c>
      <c r="EE170" s="87" t="n">
        <f aca="false">IF(AND($V170&gt;ED$6,$V170&lt;=EE$6),+$U170,0)</f>
        <v>0</v>
      </c>
      <c r="EF170" s="87" t="n">
        <f aca="false">IF(AND($V170&gt;EE$6,$V170&lt;=EF$6),+$U170,0)</f>
        <v>0</v>
      </c>
      <c r="EG170" s="87" t="n">
        <f aca="false">IF(AND($V170&gt;EF$6,$V170&lt;=EG$6),+$U170,0)</f>
        <v>0</v>
      </c>
      <c r="EH170" s="87" t="n">
        <f aca="false">IF(AND($V170&gt;EG$6,$V170&lt;=EH$6),+$U170,0)</f>
        <v>0</v>
      </c>
      <c r="EI170" s="87" t="n">
        <f aca="false">IF(AND($V170&gt;EH$6,$V170&lt;=EI$6),+$U170,0)</f>
        <v>0</v>
      </c>
      <c r="EJ170" s="87" t="n">
        <f aca="false">IF(AND($V170&gt;EI$6,$V170&lt;=EJ$6),+$U170,0)</f>
        <v>0</v>
      </c>
      <c r="EK170" s="87" t="n">
        <f aca="false">IF(AND($V170&gt;EJ$6,$V170&lt;=EK$6),+$U170,0)</f>
        <v>0</v>
      </c>
      <c r="EL170" s="87" t="n">
        <f aca="false">IF(AND($V170&gt;EK$6,$V170&lt;=EL$6),+$U170,0)</f>
        <v>0</v>
      </c>
      <c r="EM170" s="87" t="n">
        <f aca="false">IF(AND($V170&gt;EL$6,$V170&lt;=EN$6),+$U170,0)</f>
        <v>0</v>
      </c>
      <c r="EO170" s="65" t="n">
        <f aca="false">SUM($AI170:$EN170)</f>
        <v>147.611</v>
      </c>
      <c r="EP170" s="65" t="n">
        <f aca="false">+EO170-U170</f>
        <v>0</v>
      </c>
    </row>
    <row r="171" customFormat="false" ht="12.75" hidden="false" customHeight="false" outlineLevel="0" collapsed="false">
      <c r="A171" s="205" t="n">
        <v>5</v>
      </c>
      <c r="B171" s="97" t="s">
        <v>260</v>
      </c>
      <c r="C171" s="97" t="s">
        <v>256</v>
      </c>
      <c r="D171" s="186" t="s">
        <v>295</v>
      </c>
      <c r="E171" s="37" t="s">
        <v>548</v>
      </c>
      <c r="F171" s="99" t="n">
        <v>37134</v>
      </c>
      <c r="G171" s="37"/>
      <c r="H171" s="37"/>
      <c r="I171" s="100" t="s">
        <v>145</v>
      </c>
      <c r="M171" s="39" t="s">
        <v>495</v>
      </c>
      <c r="O171" s="35"/>
      <c r="P171" s="127"/>
      <c r="Q171" s="127"/>
      <c r="R171" s="127"/>
      <c r="S171" s="206"/>
      <c r="T171" s="127" t="s">
        <v>288</v>
      </c>
      <c r="U171" s="55" t="n">
        <f aca="false">IF($T171="USD",+$S171,VLOOKUP($T171,$T$1:$U$5,2)*$S171)</f>
        <v>0</v>
      </c>
      <c r="V171" s="104" t="n">
        <v>40725</v>
      </c>
      <c r="Z171" s="207"/>
      <c r="AA171" s="208" t="e">
        <f aca="false">SUM(#REF!)</f>
        <v>#REF!</v>
      </c>
      <c r="AB171" s="174"/>
      <c r="AC171" s="209"/>
      <c r="AD171" s="211" t="e">
        <f aca="false">+AC171+AB171*#REF!+AA171*#REF!</f>
        <v>#REF!</v>
      </c>
      <c r="AE171" s="211"/>
      <c r="AI171" s="87" t="n">
        <f aca="false">IF($V171&gt;AH$6,IF($V171&lt;=AI$6,$U171,0),0)</f>
        <v>0</v>
      </c>
      <c r="AJ171" s="87" t="n">
        <f aca="false">IF(AND($V171&gt;AI$6,$V171&lt;=AJ$6),+$U171,0)</f>
        <v>0</v>
      </c>
      <c r="AK171" s="87" t="n">
        <f aca="false">IF(AND($V171&gt;AJ$6,$V171&lt;=AK$6),+$U171,0)</f>
        <v>0</v>
      </c>
      <c r="AL171" s="87" t="n">
        <f aca="false">IF(AND($V171&gt;AK$6,$V171&lt;=AL$6),+$U171,0)</f>
        <v>0</v>
      </c>
      <c r="AM171" s="87" t="n">
        <f aca="false">IF(AND($V171&gt;AL$6,$V171&lt;=AM$6),+$U171,0)</f>
        <v>0</v>
      </c>
      <c r="AN171" s="87" t="n">
        <f aca="false">IF(AND($V171&gt;AM$6,$V171&lt;=AN$6),+$U171,0)</f>
        <v>0</v>
      </c>
      <c r="AO171" s="87" t="n">
        <f aca="false">IF(AND($V171&gt;AN$6,$V171&lt;=AO$6),+$U171,0)</f>
        <v>0</v>
      </c>
      <c r="AP171" s="87" t="n">
        <f aca="false">IF(AND($V171&gt;AO$6,$V171&lt;=AP$6),+$U171,0)</f>
        <v>0</v>
      </c>
      <c r="AQ171" s="87" t="n">
        <f aca="false">IF(AND($V171&gt;AP$6,$V171&lt;=AQ$6),+$U171,0)</f>
        <v>0</v>
      </c>
      <c r="AR171" s="87" t="n">
        <f aca="false">IF(AND($V171&gt;AQ$6,$V171&lt;=AR$6),+$U171,0)</f>
        <v>0</v>
      </c>
      <c r="AS171" s="87" t="n">
        <f aca="false">IF(AND($V171&gt;AR$6,$V171&lt;=AS$6),+$U171,0)</f>
        <v>0</v>
      </c>
      <c r="AT171" s="87" t="n">
        <f aca="false">IF(AND($V171&gt;AS$6,$V171&lt;=AT$6),+$U171,0)</f>
        <v>0</v>
      </c>
      <c r="AU171" s="87" t="n">
        <f aca="false">IF(AND($V171&gt;AT$6,$V171&lt;=AU$6),+$U171,0)</f>
        <v>0</v>
      </c>
      <c r="AV171" s="87" t="n">
        <f aca="false">IF(AND($V171&gt;AU$6,$V171&lt;=AV$6),+$U171,0)</f>
        <v>0</v>
      </c>
      <c r="AW171" s="87" t="n">
        <f aca="false">IF(AND($V171&gt;AV$6,$V171&lt;=AW$6),+$U171,0)</f>
        <v>0</v>
      </c>
      <c r="AX171" s="87" t="n">
        <f aca="false">IF(AND($V171&gt;AW$6,$V171&lt;=AX$6),+$U171,0)</f>
        <v>0</v>
      </c>
      <c r="AY171" s="87" t="n">
        <f aca="false">IF(AND($V171&gt;AX$6,$V171&lt;=AY$6),+$U171,0)</f>
        <v>0</v>
      </c>
      <c r="AZ171" s="87" t="n">
        <f aca="false">IF(AND($V171&gt;AY$6,$V171&lt;=AZ$6),+$U171,0)</f>
        <v>0</v>
      </c>
      <c r="BA171" s="87" t="n">
        <f aca="false">IF(AND($V171&gt;AZ$6,$V171&lt;=BA$6),+$U171,0)</f>
        <v>0</v>
      </c>
      <c r="BB171" s="87" t="n">
        <f aca="false">IF(AND($V171&gt;BA$6,$V171&lt;=BB$6),+$U171,0)</f>
        <v>0</v>
      </c>
      <c r="BC171" s="87" t="n">
        <f aca="false">IF(AND($V171&gt;BB$6,$V171&lt;=BC$6),+$U171,0)</f>
        <v>0</v>
      </c>
      <c r="BD171" s="87" t="n">
        <f aca="false">IF(AND($V171&gt;BC$6,$V171&lt;=BD$6),+$U171,0)</f>
        <v>0</v>
      </c>
      <c r="BE171" s="87" t="n">
        <f aca="false">IF(AND($V171&gt;BD$6,$V171&lt;=BE$6),+$U171,0)</f>
        <v>0</v>
      </c>
      <c r="BF171" s="87" t="n">
        <f aca="false">IF(AND($V171&gt;BE$6,$V171&lt;=BF$6),+$U171,0)</f>
        <v>0</v>
      </c>
      <c r="BG171" s="87" t="n">
        <f aca="false">IF(AND($V171&gt;BF$6,$V171&lt;=BG$6),+$U171,0)</f>
        <v>0</v>
      </c>
      <c r="BH171" s="87" t="n">
        <f aca="false">IF(AND($V171&gt;BG$6,$V171&lt;=BH$6),+$U171,0)</f>
        <v>0</v>
      </c>
      <c r="BI171" s="87" t="n">
        <f aca="false">IF(AND($V171&gt;BH$6,$V171&lt;=BI$6),+$U171,0)</f>
        <v>0</v>
      </c>
      <c r="BJ171" s="87" t="n">
        <f aca="false">IF(AND($V171&gt;BI$6,$V171&lt;=BJ$6),+$U171,0)</f>
        <v>0</v>
      </c>
      <c r="BK171" s="87" t="n">
        <f aca="false">IF(AND($V171&gt;BJ$6,$V171&lt;=BK$6),+$U171,0)</f>
        <v>0</v>
      </c>
      <c r="BL171" s="87" t="n">
        <f aca="false">IF(AND($V171&gt;BK$6,$V171&lt;=BL$6),+$U171,0)</f>
        <v>0</v>
      </c>
      <c r="BM171" s="87" t="n">
        <f aca="false">IF(AND($V171&gt;BL$6,$V171&lt;=BM$6),+$U171,0)</f>
        <v>0</v>
      </c>
      <c r="BN171" s="87" t="n">
        <f aca="false">IF(AND($V171&gt;BM$6,$V171&lt;=BN$6),+$U171,0)</f>
        <v>0</v>
      </c>
      <c r="BO171" s="87" t="n">
        <f aca="false">IF(AND($V171&gt;BN$6,$V171&lt;=BO$6),+$U171,0)</f>
        <v>0</v>
      </c>
      <c r="BP171" s="87" t="n">
        <f aca="false">IF(AND($V171&gt;BO$6,$V171&lt;=BP$6),+$U171,0)</f>
        <v>0</v>
      </c>
      <c r="BQ171" s="87" t="n">
        <f aca="false">IF(AND($V171&gt;BP$6,$V171&lt;=BQ$6),+$U171,0)</f>
        <v>0</v>
      </c>
      <c r="BR171" s="87" t="n">
        <f aca="false">IF(AND($V171&gt;BQ$6,$V171&lt;=BR$6),+$U171,0)</f>
        <v>0</v>
      </c>
      <c r="BS171" s="87" t="n">
        <f aca="false">IF(AND($V171&gt;BR$6,$V171&lt;=BS$6),+$U171,0)</f>
        <v>0</v>
      </c>
      <c r="BT171" s="87" t="n">
        <f aca="false">IF(AND($V171&gt;BS$6,$V171&lt;=BT$6),+$U171,0)</f>
        <v>0</v>
      </c>
      <c r="BU171" s="87" t="n">
        <f aca="false">IF(AND($V171&gt;BT$6,$V171&lt;=BU$6),+$U171,0)</f>
        <v>0</v>
      </c>
      <c r="BV171" s="87" t="n">
        <f aca="false">IF(AND($V171&gt;BU$6,$V171&lt;=BV$6),+$U171,0)</f>
        <v>0</v>
      </c>
      <c r="BW171" s="87" t="n">
        <f aca="false">IF(AND($V171&gt;BV$6,$V171&lt;=BW$6),+$U171,0)</f>
        <v>0</v>
      </c>
      <c r="BX171" s="87" t="n">
        <f aca="false">IF(AND($V171&gt;BW$6,$V171&lt;=BX$6),+$U171,0)</f>
        <v>0</v>
      </c>
      <c r="BY171" s="87" t="n">
        <f aca="false">IF(AND($V171&gt;BX$6,$V171&lt;=BY$6),+$U171,0)</f>
        <v>0</v>
      </c>
      <c r="BZ171" s="87" t="n">
        <f aca="false">IF(AND($V171&gt;BY$6,$V171&lt;=BZ$6),+$U171,0)</f>
        <v>0</v>
      </c>
      <c r="CA171" s="87" t="n">
        <f aca="false">IF(AND($V171&gt;BZ$6,$V171&lt;=CA$6),+$U171,0)</f>
        <v>0</v>
      </c>
      <c r="CB171" s="87" t="n">
        <f aca="false">IF(AND($V171&gt;CA$6,$V171&lt;=CB$6),+$U171,0)</f>
        <v>0</v>
      </c>
      <c r="CC171" s="87" t="n">
        <f aca="false">IF(AND($V171&gt;CB$6,$V171&lt;=CC$6),+$U171,0)</f>
        <v>0</v>
      </c>
      <c r="CD171" s="87" t="n">
        <f aca="false">IF(AND($V171&gt;CC$6,$V171&lt;=CD$6),+$U171,0)</f>
        <v>0</v>
      </c>
      <c r="CE171" s="87" t="n">
        <f aca="false">IF(AND($V171&gt;CD$6,$V171&lt;=CE$6),+$U171,0)</f>
        <v>0</v>
      </c>
      <c r="CF171" s="87" t="n">
        <f aca="false">IF(AND($V171&gt;CE$6,$V171&lt;=CF$6),+$U171,0)</f>
        <v>0</v>
      </c>
      <c r="CG171" s="87" t="n">
        <f aca="false">IF(AND($V171&gt;CF$6,$V171&lt;=CG$6),+$U171,0)</f>
        <v>0</v>
      </c>
      <c r="CH171" s="87" t="n">
        <f aca="false">IF(AND($V171&gt;CG$6,$V171&lt;=CH$6),+$U171,0)</f>
        <v>0</v>
      </c>
      <c r="CI171" s="87" t="n">
        <f aca="false">IF(AND($V171&gt;CH$6,$V171&lt;=CI$6),+$U171,0)</f>
        <v>0</v>
      </c>
      <c r="CJ171" s="87" t="n">
        <f aca="false">IF(AND($V171&gt;CI$6,$V171&lt;=CJ$6),+$U171,0)</f>
        <v>0</v>
      </c>
      <c r="CK171" s="87" t="n">
        <f aca="false">IF(AND($V171&gt;CJ$6,$V171&lt;=CK$6),+$U171,0)</f>
        <v>0</v>
      </c>
      <c r="CL171" s="87" t="n">
        <f aca="false">IF(AND($V171&gt;CK$6,$V171&lt;=CL$6),+$U171,0)</f>
        <v>0</v>
      </c>
      <c r="CM171" s="87" t="n">
        <f aca="false">IF(AND($V171&gt;CL$6,$V171&lt;=CM$6),+$U171,0)</f>
        <v>0</v>
      </c>
      <c r="CN171" s="87" t="n">
        <f aca="false">IF(AND($V171&gt;CM$6,$V171&lt;=CN$6),+$U171,0)</f>
        <v>0</v>
      </c>
      <c r="CO171" s="87" t="n">
        <f aca="false">IF(AND($V171&gt;CN$6,$V171&lt;=CO$6),+$U171,0)</f>
        <v>0</v>
      </c>
      <c r="CP171" s="87" t="n">
        <f aca="false">IF(AND($V171&gt;CO$6,$V171&lt;=CP$6),+$U171,0)</f>
        <v>0</v>
      </c>
      <c r="CQ171" s="87" t="n">
        <f aca="false">IF(AND($V171&gt;CP$6,$V171&lt;=CQ$6),+$U171,0)</f>
        <v>0</v>
      </c>
      <c r="CR171" s="87" t="n">
        <f aca="false">IF(AND($V171&gt;CQ$6,$V171&lt;=CR$6),+$U171,0)</f>
        <v>0</v>
      </c>
      <c r="CS171" s="87" t="n">
        <f aca="false">IF(AND($V171&gt;CR$6,$V171&lt;=CS$6),+$U171,0)</f>
        <v>0</v>
      </c>
      <c r="CT171" s="87" t="n">
        <f aca="false">IF(AND($V171&gt;CS$6,$V171&lt;=CT$6),+$U171,0)</f>
        <v>0</v>
      </c>
      <c r="CU171" s="87" t="n">
        <f aca="false">IF(AND($V171&gt;CT$6,$V171&lt;=CU$6),+$U171,0)</f>
        <v>0</v>
      </c>
      <c r="CV171" s="87" t="n">
        <f aca="false">IF(AND($V171&gt;CU$6,$V171&lt;=CV$6),+$U171,0)</f>
        <v>0</v>
      </c>
      <c r="CW171" s="87" t="n">
        <f aca="false">IF(AND($V171&gt;CV$6,$V171&lt;=CW$6),+$U171,0)</f>
        <v>0</v>
      </c>
      <c r="CX171" s="87" t="n">
        <f aca="false">IF(AND($V171&gt;CW$6,$V171&lt;=CX$6),+$U171,0)</f>
        <v>0</v>
      </c>
      <c r="CY171" s="87" t="n">
        <f aca="false">IF(AND($V171&gt;CX$6,$V171&lt;=CY$6),+$U171,0)</f>
        <v>0</v>
      </c>
      <c r="CZ171" s="87" t="n">
        <f aca="false">IF(AND($V171&gt;CY$6,$V171&lt;=CZ$6),+$U171,0)</f>
        <v>0</v>
      </c>
      <c r="DA171" s="87" t="n">
        <f aca="false">IF(AND($V171&gt;CZ$6,$V171&lt;=DA$6),+$U171,0)</f>
        <v>0</v>
      </c>
      <c r="DB171" s="87" t="n">
        <f aca="false">IF(AND($V171&gt;DA$6,$V171&lt;=DB$6),+$U171,0)</f>
        <v>0</v>
      </c>
      <c r="DC171" s="87" t="n">
        <f aca="false">IF(AND($V171&gt;DB$6,$V171&lt;=DC$6),+$U171,0)</f>
        <v>0</v>
      </c>
      <c r="DD171" s="87" t="n">
        <f aca="false">IF(AND($V171&gt;DC$6,$V171&lt;=DD$6),+$U171,0)</f>
        <v>0</v>
      </c>
      <c r="DE171" s="87" t="n">
        <f aca="false">IF(AND($V171&gt;DD$6,$V171&lt;=DE$6),+$U171,0)</f>
        <v>0</v>
      </c>
      <c r="DF171" s="87" t="n">
        <f aca="false">IF(AND($V171&gt;DE$6,$V171&lt;=DF$6),+$U171,0)</f>
        <v>0</v>
      </c>
      <c r="DG171" s="87" t="n">
        <f aca="false">IF(AND($V171&gt;DF$6,$V171&lt;=DG$6),+$U171,0)</f>
        <v>0</v>
      </c>
      <c r="DH171" s="87" t="n">
        <f aca="false">IF(AND($V171&gt;DG$6,$V171&lt;=DH$6),+$U171,0)</f>
        <v>0</v>
      </c>
      <c r="DI171" s="87" t="n">
        <f aca="false">IF(AND($V171&gt;DH$6,$V171&lt;=DI$6),+$U171,0)</f>
        <v>0</v>
      </c>
      <c r="DJ171" s="87" t="n">
        <f aca="false">IF(AND($V171&gt;DI$6,$V171&lt;=DJ$6),+$U171,0)</f>
        <v>0</v>
      </c>
      <c r="DK171" s="87" t="n">
        <f aca="false">IF(AND($V171&gt;DJ$6,$V171&lt;=DK$6),+$U171,0)</f>
        <v>0</v>
      </c>
      <c r="DL171" s="87" t="n">
        <f aca="false">IF(AND($V171&gt;DK$6,$V171&lt;=DL$6),+$U171,0)</f>
        <v>0</v>
      </c>
      <c r="DM171" s="87" t="n">
        <f aca="false">IF(AND($V171&gt;DL$6,$V171&lt;=DM$6),+$U171,0)</f>
        <v>0</v>
      </c>
      <c r="DN171" s="87" t="n">
        <f aca="false">IF(AND($V171&gt;DM$6,$V171&lt;=DN$6),+$U171,0)</f>
        <v>0</v>
      </c>
      <c r="DO171" s="87" t="n">
        <f aca="false">IF(AND($V171&gt;DN$6,$V171&lt;=DO$6),+$U171,0)</f>
        <v>0</v>
      </c>
      <c r="DP171" s="87" t="n">
        <f aca="false">IF(AND($V171&gt;DO$6,$V171&lt;=DP$6),+$U171,0)</f>
        <v>0</v>
      </c>
      <c r="DQ171" s="87" t="n">
        <f aca="false">IF(AND($V171&gt;DP$6,$V171&lt;=DQ$6),+$U171,0)</f>
        <v>0</v>
      </c>
      <c r="DR171" s="87" t="n">
        <f aca="false">IF(AND($V171&gt;DQ$6,$V171&lt;=DR$6),+$U171,0)</f>
        <v>0</v>
      </c>
      <c r="DS171" s="87" t="n">
        <f aca="false">IF(AND($V171&gt;DR$6,$V171&lt;=DS$6),+$U171,0)</f>
        <v>0</v>
      </c>
      <c r="DT171" s="87" t="n">
        <f aca="false">IF(AND($V171&gt;DS$6,$V171&lt;=DT$6),+$U171,0)</f>
        <v>0</v>
      </c>
      <c r="DU171" s="87" t="n">
        <f aca="false">IF(AND($V171&gt;DT$6,$V171&lt;=DU$6),+$U171,0)</f>
        <v>0</v>
      </c>
      <c r="DV171" s="87" t="n">
        <f aca="false">IF(AND($V171&gt;DU$6,$V171&lt;=DV$6),+$U171,0)</f>
        <v>0</v>
      </c>
      <c r="DW171" s="87" t="n">
        <f aca="false">IF(AND($V171&gt;DV$6,$V171&lt;=DW$6),+$U171,0)</f>
        <v>0</v>
      </c>
      <c r="DX171" s="87" t="n">
        <f aca="false">IF(AND($V171&gt;DW$6,$V171&lt;=DX$6),+$U171,0)</f>
        <v>0</v>
      </c>
      <c r="DY171" s="87" t="n">
        <f aca="false">IF(AND($V171&gt;DX$6,$V171&lt;=DY$6),+$U171,0)</f>
        <v>0</v>
      </c>
      <c r="DZ171" s="87" t="n">
        <f aca="false">IF(AND($V171&gt;DY$6,$V171&lt;=DZ$6),+$U171,0)</f>
        <v>0</v>
      </c>
      <c r="EA171" s="87" t="n">
        <f aca="false">IF(AND($V171&gt;DZ$6,$V171&lt;=EA$6),+$U171,0)</f>
        <v>0</v>
      </c>
      <c r="EB171" s="87" t="n">
        <f aca="false">IF(AND($V171&gt;EA$6,$V171&lt;=EB$6),+$U171,0)</f>
        <v>0</v>
      </c>
      <c r="EC171" s="87" t="n">
        <f aca="false">IF(AND($V171&gt;EB$6,$V171&lt;=EC$6),+$U171,0)</f>
        <v>0</v>
      </c>
      <c r="ED171" s="87" t="n">
        <f aca="false">IF(AND($V171&gt;EC$6,$V171&lt;=ED$6),+$U171,0)</f>
        <v>0</v>
      </c>
      <c r="EE171" s="87" t="n">
        <f aca="false">IF(AND($V171&gt;ED$6,$V171&lt;=EE$6),+$U171,0)</f>
        <v>0</v>
      </c>
      <c r="EF171" s="87" t="n">
        <f aca="false">IF(AND($V171&gt;EE$6,$V171&lt;=EF$6),+$U171,0)</f>
        <v>0</v>
      </c>
      <c r="EG171" s="87" t="n">
        <f aca="false">IF(AND($V171&gt;EF$6,$V171&lt;=EG$6),+$U171,0)</f>
        <v>0</v>
      </c>
      <c r="EH171" s="87" t="n">
        <f aca="false">IF(AND($V171&gt;EG$6,$V171&lt;=EH$6),+$U171,0)</f>
        <v>0</v>
      </c>
      <c r="EI171" s="87" t="n">
        <f aca="false">IF(AND($V171&gt;EH$6,$V171&lt;=EI$6),+$U171,0)</f>
        <v>0</v>
      </c>
      <c r="EJ171" s="87" t="n">
        <f aca="false">IF(AND($V171&gt;EI$6,$V171&lt;=EJ$6),+$U171,0)</f>
        <v>0</v>
      </c>
      <c r="EK171" s="87" t="n">
        <f aca="false">IF(AND($V171&gt;EJ$6,$V171&lt;=EK$6),+$U171,0)</f>
        <v>0</v>
      </c>
      <c r="EL171" s="87" t="n">
        <f aca="false">IF(AND($V171&gt;EK$6,$V171&lt;=EL$6),+$U171,0)</f>
        <v>0</v>
      </c>
      <c r="EM171" s="87" t="n">
        <f aca="false">IF(AND($V171&gt;EL$6,$V171&lt;=EN$6),+$U171,0)</f>
        <v>0</v>
      </c>
      <c r="EO171" s="65" t="n">
        <f aca="false">SUM($AI171:$EN171)</f>
        <v>0</v>
      </c>
      <c r="EP171" s="65" t="n">
        <f aca="false">+EO171-U171</f>
        <v>0</v>
      </c>
    </row>
    <row r="172" customFormat="false" ht="12.75" hidden="false" customHeight="false" outlineLevel="0" collapsed="false">
      <c r="A172" s="205" t="n">
        <v>9</v>
      </c>
      <c r="B172" s="97" t="s">
        <v>260</v>
      </c>
      <c r="C172" s="97" t="s">
        <v>257</v>
      </c>
      <c r="D172" s="186" t="s">
        <v>295</v>
      </c>
      <c r="E172" s="37" t="s">
        <v>616</v>
      </c>
      <c r="F172" s="99" t="n">
        <v>37134</v>
      </c>
      <c r="G172" s="37"/>
      <c r="H172" s="37"/>
      <c r="I172" s="100" t="s">
        <v>145</v>
      </c>
      <c r="J172" s="37" t="s">
        <v>616</v>
      </c>
      <c r="L172" s="39" t="s">
        <v>288</v>
      </c>
      <c r="M172" s="39" t="s">
        <v>284</v>
      </c>
      <c r="O172" s="35"/>
      <c r="P172" s="127"/>
      <c r="Q172" s="127"/>
      <c r="R172" s="127"/>
      <c r="S172" s="206" t="n">
        <v>240</v>
      </c>
      <c r="T172" s="127" t="s">
        <v>288</v>
      </c>
      <c r="U172" s="55" t="n">
        <f aca="false">IF($T172="USD",+$S172,VLOOKUP($T172,$T$1:$U$5,2)*$S172)</f>
        <v>240</v>
      </c>
      <c r="V172" s="102" t="n">
        <v>39128</v>
      </c>
      <c r="Z172" s="164" t="n">
        <v>36753</v>
      </c>
      <c r="AA172" s="219" t="e">
        <f aca="false">SUM(#REF!)</f>
        <v>#REF!</v>
      </c>
      <c r="AB172" s="174"/>
      <c r="AC172" s="209" t="n">
        <f aca="false">0.625%/7</f>
        <v>0.000892857142857143</v>
      </c>
      <c r="AD172" s="211" t="e">
        <f aca="false">+AC172+AB172*#REF!+AA172*#REF!</f>
        <v>#REF!</v>
      </c>
      <c r="AE172" s="211"/>
      <c r="AI172" s="87" t="n">
        <f aca="false">IF($V172&gt;AH$6,IF($V172&lt;=AI$6,$U172,0),0)</f>
        <v>0</v>
      </c>
      <c r="AJ172" s="87" t="n">
        <f aca="false">IF(AND($V172&gt;AI$6,$V172&lt;=AJ$6),+$U172,0)</f>
        <v>0</v>
      </c>
      <c r="AK172" s="87" t="n">
        <f aca="false">IF(AND($V172&gt;AJ$6,$V172&lt;=AK$6),+$U172,0)</f>
        <v>0</v>
      </c>
      <c r="AL172" s="87" t="n">
        <f aca="false">IF(AND($V172&gt;AK$6,$V172&lt;=AL$6),+$U172,0)</f>
        <v>0</v>
      </c>
      <c r="AM172" s="87" t="n">
        <f aca="false">IF(AND($V172&gt;AL$6,$V172&lt;=AM$6),+$U172,0)</f>
        <v>0</v>
      </c>
      <c r="AN172" s="87" t="n">
        <f aca="false">IF(AND($V172&gt;AM$6,$V172&lt;=AN$6),+$U172,0)</f>
        <v>0</v>
      </c>
      <c r="AO172" s="87" t="n">
        <f aca="false">IF(AND($V172&gt;AN$6,$V172&lt;=AO$6),+$U172,0)</f>
        <v>0</v>
      </c>
      <c r="AP172" s="87" t="n">
        <f aca="false">IF(AND($V172&gt;AO$6,$V172&lt;=AP$6),+$U172,0)</f>
        <v>0</v>
      </c>
      <c r="AQ172" s="87" t="n">
        <f aca="false">IF(AND($V172&gt;AP$6,$V172&lt;=AQ$6),+$U172,0)</f>
        <v>0</v>
      </c>
      <c r="AR172" s="87" t="n">
        <f aca="false">IF(AND($V172&gt;AQ$6,$V172&lt;=AR$6),+$U172,0)</f>
        <v>0</v>
      </c>
      <c r="AS172" s="87" t="n">
        <f aca="false">IF(AND($V172&gt;AR$6,$V172&lt;=AS$6),+$U172,0)</f>
        <v>0</v>
      </c>
      <c r="AT172" s="87" t="n">
        <f aca="false">IF(AND($V172&gt;AS$6,$V172&lt;=AT$6),+$U172,0)</f>
        <v>0</v>
      </c>
      <c r="AU172" s="87" t="n">
        <f aca="false">IF(AND($V172&gt;AT$6,$V172&lt;=AU$6),+$U172,0)</f>
        <v>0</v>
      </c>
      <c r="AV172" s="87" t="n">
        <f aca="false">IF(AND($V172&gt;AU$6,$V172&lt;=AV$6),+$U172,0)</f>
        <v>0</v>
      </c>
      <c r="AW172" s="87" t="n">
        <f aca="false">IF(AND($V172&gt;AV$6,$V172&lt;=AW$6),+$U172,0)</f>
        <v>0</v>
      </c>
      <c r="AX172" s="87" t="n">
        <f aca="false">IF(AND($V172&gt;AW$6,$V172&lt;=AX$6),+$U172,0)</f>
        <v>0</v>
      </c>
      <c r="AY172" s="87" t="n">
        <f aca="false">IF(AND($V172&gt;AX$6,$V172&lt;=AY$6),+$U172,0)</f>
        <v>0</v>
      </c>
      <c r="AZ172" s="87" t="n">
        <f aca="false">IF(AND($V172&gt;AY$6,$V172&lt;=AZ$6),+$U172,0)</f>
        <v>0</v>
      </c>
      <c r="BA172" s="87" t="n">
        <f aca="false">IF(AND($V172&gt;AZ$6,$V172&lt;=BA$6),+$U172,0)</f>
        <v>0</v>
      </c>
      <c r="BB172" s="87" t="n">
        <f aca="false">IF(AND($V172&gt;BA$6,$V172&lt;=BB$6),+$U172,0)</f>
        <v>0</v>
      </c>
      <c r="BC172" s="87" t="n">
        <f aca="false">IF(AND($V172&gt;BB$6,$V172&lt;=BC$6),+$U172,0)</f>
        <v>0</v>
      </c>
      <c r="BD172" s="87" t="n">
        <f aca="false">IF(AND($V172&gt;BC$6,$V172&lt;=BD$6),+$U172,0)</f>
        <v>240</v>
      </c>
      <c r="BE172" s="87" t="n">
        <f aca="false">IF(AND($V172&gt;BD$6,$V172&lt;=BE$6),+$U172,0)</f>
        <v>0</v>
      </c>
      <c r="BF172" s="87" t="n">
        <f aca="false">IF(AND($V172&gt;BE$6,$V172&lt;=BF$6),+$U172,0)</f>
        <v>0</v>
      </c>
      <c r="BG172" s="87" t="n">
        <f aca="false">IF(AND($V172&gt;BF$6,$V172&lt;=BG$6),+$U172,0)</f>
        <v>0</v>
      </c>
      <c r="BH172" s="87" t="n">
        <f aca="false">IF(AND($V172&gt;BG$6,$V172&lt;=BH$6),+$U172,0)</f>
        <v>0</v>
      </c>
      <c r="BI172" s="87" t="n">
        <f aca="false">IF(AND($V172&gt;BH$6,$V172&lt;=BI$6),+$U172,0)</f>
        <v>0</v>
      </c>
      <c r="BJ172" s="87" t="n">
        <f aca="false">IF(AND($V172&gt;BI$6,$V172&lt;=BJ$6),+$U172,0)</f>
        <v>0</v>
      </c>
      <c r="BK172" s="87" t="n">
        <f aca="false">IF(AND($V172&gt;BJ$6,$V172&lt;=BK$6),+$U172,0)</f>
        <v>0</v>
      </c>
      <c r="BL172" s="87" t="n">
        <f aca="false">IF(AND($V172&gt;BK$6,$V172&lt;=BL$6),+$U172,0)</f>
        <v>0</v>
      </c>
      <c r="BM172" s="87" t="n">
        <f aca="false">IF(AND($V172&gt;BL$6,$V172&lt;=BM$6),+$U172,0)</f>
        <v>0</v>
      </c>
      <c r="BN172" s="87" t="n">
        <f aca="false">IF(AND($V172&gt;BM$6,$V172&lt;=BN$6),+$U172,0)</f>
        <v>0</v>
      </c>
      <c r="BO172" s="87" t="n">
        <f aca="false">IF(AND($V172&gt;BN$6,$V172&lt;=BO$6),+$U172,0)</f>
        <v>0</v>
      </c>
      <c r="BP172" s="87" t="n">
        <f aca="false">IF(AND($V172&gt;BO$6,$V172&lt;=BP$6),+$U172,0)</f>
        <v>0</v>
      </c>
      <c r="BQ172" s="87" t="n">
        <f aca="false">IF(AND($V172&gt;BP$6,$V172&lt;=BQ$6),+$U172,0)</f>
        <v>0</v>
      </c>
      <c r="BR172" s="87" t="n">
        <f aca="false">IF(AND($V172&gt;BQ$6,$V172&lt;=BR$6),+$U172,0)</f>
        <v>0</v>
      </c>
      <c r="BS172" s="87" t="n">
        <f aca="false">IF(AND($V172&gt;BR$6,$V172&lt;=BS$6),+$U172,0)</f>
        <v>0</v>
      </c>
      <c r="BT172" s="87" t="n">
        <f aca="false">IF(AND($V172&gt;BS$6,$V172&lt;=BT$6),+$U172,0)</f>
        <v>0</v>
      </c>
      <c r="BU172" s="87" t="n">
        <f aca="false">IF(AND($V172&gt;BT$6,$V172&lt;=BU$6),+$U172,0)</f>
        <v>0</v>
      </c>
      <c r="BV172" s="87" t="n">
        <f aca="false">IF(AND($V172&gt;BU$6,$V172&lt;=BV$6),+$U172,0)</f>
        <v>0</v>
      </c>
      <c r="BW172" s="87" t="n">
        <f aca="false">IF(AND($V172&gt;BV$6,$V172&lt;=BW$6),+$U172,0)</f>
        <v>0</v>
      </c>
      <c r="BX172" s="87" t="n">
        <f aca="false">IF(AND($V172&gt;BW$6,$V172&lt;=BX$6),+$U172,0)</f>
        <v>0</v>
      </c>
      <c r="BY172" s="87" t="n">
        <f aca="false">IF(AND($V172&gt;BX$6,$V172&lt;=BY$6),+$U172,0)</f>
        <v>0</v>
      </c>
      <c r="BZ172" s="87" t="n">
        <f aca="false">IF(AND($V172&gt;BY$6,$V172&lt;=BZ$6),+$U172,0)</f>
        <v>0</v>
      </c>
      <c r="CA172" s="87" t="n">
        <f aca="false">IF(AND($V172&gt;BZ$6,$V172&lt;=CA$6),+$U172,0)</f>
        <v>0</v>
      </c>
      <c r="CB172" s="87" t="n">
        <f aca="false">IF(AND($V172&gt;CA$6,$V172&lt;=CB$6),+$U172,0)</f>
        <v>0</v>
      </c>
      <c r="CC172" s="87" t="n">
        <f aca="false">IF(AND($V172&gt;CB$6,$V172&lt;=CC$6),+$U172,0)</f>
        <v>0</v>
      </c>
      <c r="CD172" s="87" t="n">
        <f aca="false">IF(AND($V172&gt;CC$6,$V172&lt;=CD$6),+$U172,0)</f>
        <v>0</v>
      </c>
      <c r="CE172" s="87" t="n">
        <f aca="false">IF(AND($V172&gt;CD$6,$V172&lt;=CE$6),+$U172,0)</f>
        <v>0</v>
      </c>
      <c r="CF172" s="87" t="n">
        <f aca="false">IF(AND($V172&gt;CE$6,$V172&lt;=CF$6),+$U172,0)</f>
        <v>0</v>
      </c>
      <c r="CG172" s="87" t="n">
        <f aca="false">IF(AND($V172&gt;CF$6,$V172&lt;=CG$6),+$U172,0)</f>
        <v>0</v>
      </c>
      <c r="CH172" s="87" t="n">
        <f aca="false">IF(AND($V172&gt;CG$6,$V172&lt;=CH$6),+$U172,0)</f>
        <v>0</v>
      </c>
      <c r="CI172" s="87" t="n">
        <f aca="false">IF(AND($V172&gt;CH$6,$V172&lt;=CI$6),+$U172,0)</f>
        <v>0</v>
      </c>
      <c r="CJ172" s="87" t="n">
        <f aca="false">IF(AND($V172&gt;CI$6,$V172&lt;=CJ$6),+$U172,0)</f>
        <v>0</v>
      </c>
      <c r="CK172" s="87" t="n">
        <f aca="false">IF(AND($V172&gt;CJ$6,$V172&lt;=CK$6),+$U172,0)</f>
        <v>0</v>
      </c>
      <c r="CL172" s="87" t="n">
        <f aca="false">IF(AND($V172&gt;CK$6,$V172&lt;=CL$6),+$U172,0)</f>
        <v>0</v>
      </c>
      <c r="CM172" s="87" t="n">
        <f aca="false">IF(AND($V172&gt;CL$6,$V172&lt;=CM$6),+$U172,0)</f>
        <v>0</v>
      </c>
      <c r="CN172" s="87" t="n">
        <f aca="false">IF(AND($V172&gt;CM$6,$V172&lt;=CN$6),+$U172,0)</f>
        <v>0</v>
      </c>
      <c r="CO172" s="87" t="n">
        <f aca="false">IF(AND($V172&gt;CN$6,$V172&lt;=CO$6),+$U172,0)</f>
        <v>0</v>
      </c>
      <c r="CP172" s="87" t="n">
        <f aca="false">IF(AND($V172&gt;CO$6,$V172&lt;=CP$6),+$U172,0)</f>
        <v>0</v>
      </c>
      <c r="CQ172" s="87" t="n">
        <f aca="false">IF(AND($V172&gt;CP$6,$V172&lt;=CQ$6),+$U172,0)</f>
        <v>0</v>
      </c>
      <c r="CR172" s="87" t="n">
        <f aca="false">IF(AND($V172&gt;CQ$6,$V172&lt;=CR$6),+$U172,0)</f>
        <v>0</v>
      </c>
      <c r="CS172" s="87" t="n">
        <f aca="false">IF(AND($V172&gt;CR$6,$V172&lt;=CS$6),+$U172,0)</f>
        <v>0</v>
      </c>
      <c r="CT172" s="87" t="n">
        <f aca="false">IF(AND($V172&gt;CS$6,$V172&lt;=CT$6),+$U172,0)</f>
        <v>0</v>
      </c>
      <c r="CU172" s="87" t="n">
        <f aca="false">IF(AND($V172&gt;CT$6,$V172&lt;=CU$6),+$U172,0)</f>
        <v>0</v>
      </c>
      <c r="CV172" s="87" t="n">
        <f aca="false">IF(AND($V172&gt;CU$6,$V172&lt;=CV$6),+$U172,0)</f>
        <v>0</v>
      </c>
      <c r="CW172" s="87" t="n">
        <f aca="false">IF(AND($V172&gt;CV$6,$V172&lt;=CW$6),+$U172,0)</f>
        <v>0</v>
      </c>
      <c r="CX172" s="87" t="n">
        <f aca="false">IF(AND($V172&gt;CW$6,$V172&lt;=CX$6),+$U172,0)</f>
        <v>0</v>
      </c>
      <c r="CY172" s="87" t="n">
        <f aca="false">IF(AND($V172&gt;CX$6,$V172&lt;=CY$6),+$U172,0)</f>
        <v>0</v>
      </c>
      <c r="CZ172" s="87" t="n">
        <f aca="false">IF(AND($V172&gt;CY$6,$V172&lt;=CZ$6),+$U172,0)</f>
        <v>0</v>
      </c>
      <c r="DA172" s="87" t="n">
        <f aca="false">IF(AND($V172&gt;CZ$6,$V172&lt;=DA$6),+$U172,0)</f>
        <v>0</v>
      </c>
      <c r="DB172" s="87" t="n">
        <f aca="false">IF(AND($V172&gt;DA$6,$V172&lt;=DB$6),+$U172,0)</f>
        <v>0</v>
      </c>
      <c r="DC172" s="87" t="n">
        <f aca="false">IF(AND($V172&gt;DB$6,$V172&lt;=DC$6),+$U172,0)</f>
        <v>0</v>
      </c>
      <c r="DD172" s="87" t="n">
        <f aca="false">IF(AND($V172&gt;DC$6,$V172&lt;=DD$6),+$U172,0)</f>
        <v>0</v>
      </c>
      <c r="DE172" s="87" t="n">
        <f aca="false">IF(AND($V172&gt;DD$6,$V172&lt;=DE$6),+$U172,0)</f>
        <v>0</v>
      </c>
      <c r="DF172" s="87" t="n">
        <f aca="false">IF(AND($V172&gt;DE$6,$V172&lt;=DF$6),+$U172,0)</f>
        <v>0</v>
      </c>
      <c r="DG172" s="87" t="n">
        <f aca="false">IF(AND($V172&gt;DF$6,$V172&lt;=DG$6),+$U172,0)</f>
        <v>0</v>
      </c>
      <c r="DH172" s="87" t="n">
        <f aca="false">IF(AND($V172&gt;DG$6,$V172&lt;=DH$6),+$U172,0)</f>
        <v>0</v>
      </c>
      <c r="DI172" s="87" t="n">
        <f aca="false">IF(AND($V172&gt;DH$6,$V172&lt;=DI$6),+$U172,0)</f>
        <v>0</v>
      </c>
      <c r="DJ172" s="87" t="n">
        <f aca="false">IF(AND($V172&gt;DI$6,$V172&lt;=DJ$6),+$U172,0)</f>
        <v>0</v>
      </c>
      <c r="DK172" s="87" t="n">
        <f aca="false">IF(AND($V172&gt;DJ$6,$V172&lt;=DK$6),+$U172,0)</f>
        <v>0</v>
      </c>
      <c r="DL172" s="87" t="n">
        <f aca="false">IF(AND($V172&gt;DK$6,$V172&lt;=DL$6),+$U172,0)</f>
        <v>0</v>
      </c>
      <c r="DM172" s="87" t="n">
        <f aca="false">IF(AND($V172&gt;DL$6,$V172&lt;=DM$6),+$U172,0)</f>
        <v>0</v>
      </c>
      <c r="DN172" s="87" t="n">
        <f aca="false">IF(AND($V172&gt;DM$6,$V172&lt;=DN$6),+$U172,0)</f>
        <v>0</v>
      </c>
      <c r="DO172" s="87" t="n">
        <f aca="false">IF(AND($V172&gt;DN$6,$V172&lt;=DO$6),+$U172,0)</f>
        <v>0</v>
      </c>
      <c r="DP172" s="87" t="n">
        <f aca="false">IF(AND($V172&gt;DO$6,$V172&lt;=DP$6),+$U172,0)</f>
        <v>0</v>
      </c>
      <c r="DQ172" s="87" t="n">
        <f aca="false">IF(AND($V172&gt;DP$6,$V172&lt;=DQ$6),+$U172,0)</f>
        <v>0</v>
      </c>
      <c r="DR172" s="87" t="n">
        <f aca="false">IF(AND($V172&gt;DQ$6,$V172&lt;=DR$6),+$U172,0)</f>
        <v>0</v>
      </c>
      <c r="DS172" s="87" t="n">
        <f aca="false">IF(AND($V172&gt;DR$6,$V172&lt;=DS$6),+$U172,0)</f>
        <v>0</v>
      </c>
      <c r="DT172" s="87" t="n">
        <f aca="false">IF(AND($V172&gt;DS$6,$V172&lt;=DT$6),+$U172,0)</f>
        <v>0</v>
      </c>
      <c r="DU172" s="87" t="n">
        <f aca="false">IF(AND($V172&gt;DT$6,$V172&lt;=DU$6),+$U172,0)</f>
        <v>0</v>
      </c>
      <c r="DV172" s="87" t="n">
        <f aca="false">IF(AND($V172&gt;DU$6,$V172&lt;=DV$6),+$U172,0)</f>
        <v>0</v>
      </c>
      <c r="DW172" s="87" t="n">
        <f aca="false">IF(AND($V172&gt;DV$6,$V172&lt;=DW$6),+$U172,0)</f>
        <v>0</v>
      </c>
      <c r="DX172" s="87" t="n">
        <f aca="false">IF(AND($V172&gt;DW$6,$V172&lt;=DX$6),+$U172,0)</f>
        <v>0</v>
      </c>
      <c r="DY172" s="87" t="n">
        <f aca="false">IF(AND($V172&gt;DX$6,$V172&lt;=DY$6),+$U172,0)</f>
        <v>0</v>
      </c>
      <c r="DZ172" s="87" t="n">
        <f aca="false">IF(AND($V172&gt;DY$6,$V172&lt;=DZ$6),+$U172,0)</f>
        <v>0</v>
      </c>
      <c r="EA172" s="87" t="n">
        <f aca="false">IF(AND($V172&gt;DZ$6,$V172&lt;=EA$6),+$U172,0)</f>
        <v>0</v>
      </c>
      <c r="EB172" s="87" t="n">
        <f aca="false">IF(AND($V172&gt;EA$6,$V172&lt;=EB$6),+$U172,0)</f>
        <v>0</v>
      </c>
      <c r="EC172" s="87" t="n">
        <f aca="false">IF(AND($V172&gt;EB$6,$V172&lt;=EC$6),+$U172,0)</f>
        <v>0</v>
      </c>
      <c r="ED172" s="87" t="n">
        <f aca="false">IF(AND($V172&gt;EC$6,$V172&lt;=ED$6),+$U172,0)</f>
        <v>0</v>
      </c>
      <c r="EE172" s="87" t="n">
        <f aca="false">IF(AND($V172&gt;ED$6,$V172&lt;=EE$6),+$U172,0)</f>
        <v>0</v>
      </c>
      <c r="EF172" s="87" t="n">
        <f aca="false">IF(AND($V172&gt;EE$6,$V172&lt;=EF$6),+$U172,0)</f>
        <v>0</v>
      </c>
      <c r="EG172" s="87" t="n">
        <f aca="false">IF(AND($V172&gt;EF$6,$V172&lt;=EG$6),+$U172,0)</f>
        <v>0</v>
      </c>
      <c r="EH172" s="87" t="n">
        <f aca="false">IF(AND($V172&gt;EG$6,$V172&lt;=EH$6),+$U172,0)</f>
        <v>0</v>
      </c>
      <c r="EI172" s="87" t="n">
        <f aca="false">IF(AND($V172&gt;EH$6,$V172&lt;=EI$6),+$U172,0)</f>
        <v>0</v>
      </c>
      <c r="EJ172" s="87" t="n">
        <f aca="false">IF(AND($V172&gt;EI$6,$V172&lt;=EJ$6),+$U172,0)</f>
        <v>0</v>
      </c>
      <c r="EK172" s="87" t="n">
        <f aca="false">IF(AND($V172&gt;EJ$6,$V172&lt;=EK$6),+$U172,0)</f>
        <v>0</v>
      </c>
      <c r="EL172" s="87" t="n">
        <f aca="false">IF(AND($V172&gt;EK$6,$V172&lt;=EL$6),+$U172,0)</f>
        <v>0</v>
      </c>
      <c r="EM172" s="87" t="n">
        <f aca="false">IF(AND($V172&gt;EL$6,$V172&lt;=EN$6),+$U172,0)</f>
        <v>0</v>
      </c>
      <c r="EO172" s="65" t="n">
        <f aca="false">SUM($AI172:$EN172)</f>
        <v>240</v>
      </c>
      <c r="EP172" s="65" t="n">
        <f aca="false">+EO172-U172</f>
        <v>0</v>
      </c>
    </row>
    <row r="173" customFormat="false" ht="12.75" hidden="false" customHeight="false" outlineLevel="0" collapsed="false">
      <c r="A173" s="205" t="n">
        <v>9</v>
      </c>
      <c r="B173" s="97" t="s">
        <v>260</v>
      </c>
      <c r="C173" s="97" t="s">
        <v>257</v>
      </c>
      <c r="D173" s="186" t="s">
        <v>295</v>
      </c>
      <c r="E173" s="37" t="s">
        <v>616</v>
      </c>
      <c r="F173" s="99" t="n">
        <v>37134</v>
      </c>
      <c r="G173" s="37"/>
      <c r="H173" s="37"/>
      <c r="I173" s="100" t="s">
        <v>145</v>
      </c>
      <c r="J173" s="37" t="s">
        <v>616</v>
      </c>
      <c r="L173" s="39" t="s">
        <v>288</v>
      </c>
      <c r="M173" s="39" t="s">
        <v>284</v>
      </c>
      <c r="O173" s="35"/>
      <c r="P173" s="127"/>
      <c r="Q173" s="127"/>
      <c r="R173" s="127"/>
      <c r="S173" s="206" t="n">
        <v>200</v>
      </c>
      <c r="T173" s="127" t="s">
        <v>288</v>
      </c>
      <c r="U173" s="55" t="n">
        <f aca="false">IF($T173="USD",+$S173,VLOOKUP($T173,$T$1:$U$5,2)*$S173)</f>
        <v>200</v>
      </c>
      <c r="V173" s="102" t="n">
        <v>39736</v>
      </c>
      <c r="Z173" s="164" t="n">
        <v>36083</v>
      </c>
      <c r="AA173" s="219" t="e">
        <f aca="false">SUM(#REF!)</f>
        <v>#REF!</v>
      </c>
      <c r="AB173" s="174"/>
      <c r="AC173" s="209" t="n">
        <f aca="false">0.725%/10</f>
        <v>0.000725</v>
      </c>
      <c r="AD173" s="211" t="e">
        <f aca="false">+AC173+AB173*#REF!+AA173*#REF!</f>
        <v>#REF!</v>
      </c>
      <c r="AE173" s="211"/>
      <c r="AI173" s="87" t="n">
        <f aca="false">IF($V173&gt;AH$6,IF($V173&lt;=AI$6,$U173,0),0)</f>
        <v>0</v>
      </c>
      <c r="AJ173" s="87" t="n">
        <f aca="false">IF(AND($V173&gt;AI$6,$V173&lt;=AJ$6),+$U173,0)</f>
        <v>0</v>
      </c>
      <c r="AK173" s="87" t="n">
        <f aca="false">IF(AND($V173&gt;AJ$6,$V173&lt;=AK$6),+$U173,0)</f>
        <v>0</v>
      </c>
      <c r="AL173" s="87" t="n">
        <f aca="false">IF(AND($V173&gt;AK$6,$V173&lt;=AL$6),+$U173,0)</f>
        <v>0</v>
      </c>
      <c r="AM173" s="87" t="n">
        <f aca="false">IF(AND($V173&gt;AL$6,$V173&lt;=AM$6),+$U173,0)</f>
        <v>0</v>
      </c>
      <c r="AN173" s="87" t="n">
        <f aca="false">IF(AND($V173&gt;AM$6,$V173&lt;=AN$6),+$U173,0)</f>
        <v>0</v>
      </c>
      <c r="AO173" s="87" t="n">
        <f aca="false">IF(AND($V173&gt;AN$6,$V173&lt;=AO$6),+$U173,0)</f>
        <v>0</v>
      </c>
      <c r="AP173" s="87" t="n">
        <f aca="false">IF(AND($V173&gt;AO$6,$V173&lt;=AP$6),+$U173,0)</f>
        <v>0</v>
      </c>
      <c r="AQ173" s="87" t="n">
        <f aca="false">IF(AND($V173&gt;AP$6,$V173&lt;=AQ$6),+$U173,0)</f>
        <v>0</v>
      </c>
      <c r="AR173" s="87" t="n">
        <f aca="false">IF(AND($V173&gt;AQ$6,$V173&lt;=AR$6),+$U173,0)</f>
        <v>0</v>
      </c>
      <c r="AS173" s="87" t="n">
        <f aca="false">IF(AND($V173&gt;AR$6,$V173&lt;=AS$6),+$U173,0)</f>
        <v>0</v>
      </c>
      <c r="AT173" s="87" t="n">
        <f aca="false">IF(AND($V173&gt;AS$6,$V173&lt;=AT$6),+$U173,0)</f>
        <v>0</v>
      </c>
      <c r="AU173" s="87" t="n">
        <f aca="false">IF(AND($V173&gt;AT$6,$V173&lt;=AU$6),+$U173,0)</f>
        <v>0</v>
      </c>
      <c r="AV173" s="87" t="n">
        <f aca="false">IF(AND($V173&gt;AU$6,$V173&lt;=AV$6),+$U173,0)</f>
        <v>0</v>
      </c>
      <c r="AW173" s="87" t="n">
        <f aca="false">IF(AND($V173&gt;AV$6,$V173&lt;=AW$6),+$U173,0)</f>
        <v>0</v>
      </c>
      <c r="AX173" s="87" t="n">
        <f aca="false">IF(AND($V173&gt;AW$6,$V173&lt;=AX$6),+$U173,0)</f>
        <v>0</v>
      </c>
      <c r="AY173" s="87" t="n">
        <f aca="false">IF(AND($V173&gt;AX$6,$V173&lt;=AY$6),+$U173,0)</f>
        <v>0</v>
      </c>
      <c r="AZ173" s="87" t="n">
        <f aca="false">IF(AND($V173&gt;AY$6,$V173&lt;=AZ$6),+$U173,0)</f>
        <v>0</v>
      </c>
      <c r="BA173" s="87" t="n">
        <f aca="false">IF(AND($V173&gt;AZ$6,$V173&lt;=BA$6),+$U173,0)</f>
        <v>0</v>
      </c>
      <c r="BB173" s="87" t="n">
        <f aca="false">IF(AND($V173&gt;BA$6,$V173&lt;=BB$6),+$U173,0)</f>
        <v>0</v>
      </c>
      <c r="BC173" s="87" t="n">
        <f aca="false">IF(AND($V173&gt;BB$6,$V173&lt;=BC$6),+$U173,0)</f>
        <v>0</v>
      </c>
      <c r="BD173" s="87" t="n">
        <f aca="false">IF(AND($V173&gt;BC$6,$V173&lt;=BD$6),+$U173,0)</f>
        <v>0</v>
      </c>
      <c r="BE173" s="87" t="n">
        <f aca="false">IF(AND($V173&gt;BD$6,$V173&lt;=BE$6),+$U173,0)</f>
        <v>0</v>
      </c>
      <c r="BF173" s="87" t="n">
        <f aca="false">IF(AND($V173&gt;BE$6,$V173&lt;=BF$6),+$U173,0)</f>
        <v>0</v>
      </c>
      <c r="BG173" s="87" t="n">
        <f aca="false">IF(AND($V173&gt;BF$6,$V173&lt;=BG$6),+$U173,0)</f>
        <v>0</v>
      </c>
      <c r="BH173" s="87" t="n">
        <f aca="false">IF(AND($V173&gt;BG$6,$V173&lt;=BH$6),+$U173,0)</f>
        <v>0</v>
      </c>
      <c r="BI173" s="87" t="n">
        <f aca="false">IF(AND($V173&gt;BH$6,$V173&lt;=BI$6),+$U173,0)</f>
        <v>0</v>
      </c>
      <c r="BJ173" s="87" t="n">
        <f aca="false">IF(AND($V173&gt;BI$6,$V173&lt;=BJ$6),+$U173,0)</f>
        <v>0</v>
      </c>
      <c r="BK173" s="87" t="n">
        <f aca="false">IF(AND($V173&gt;BJ$6,$V173&lt;=BK$6),+$U173,0)</f>
        <v>200</v>
      </c>
      <c r="BL173" s="87" t="n">
        <f aca="false">IF(AND($V173&gt;BK$6,$V173&lt;=BL$6),+$U173,0)</f>
        <v>0</v>
      </c>
      <c r="BM173" s="87" t="n">
        <f aca="false">IF(AND($V173&gt;BL$6,$V173&lt;=BM$6),+$U173,0)</f>
        <v>0</v>
      </c>
      <c r="BN173" s="87" t="n">
        <f aca="false">IF(AND($V173&gt;BM$6,$V173&lt;=BN$6),+$U173,0)</f>
        <v>0</v>
      </c>
      <c r="BO173" s="87" t="n">
        <f aca="false">IF(AND($V173&gt;BN$6,$V173&lt;=BO$6),+$U173,0)</f>
        <v>0</v>
      </c>
      <c r="BP173" s="87" t="n">
        <f aca="false">IF(AND($V173&gt;BO$6,$V173&lt;=BP$6),+$U173,0)</f>
        <v>0</v>
      </c>
      <c r="BQ173" s="87" t="n">
        <f aca="false">IF(AND($V173&gt;BP$6,$V173&lt;=BQ$6),+$U173,0)</f>
        <v>0</v>
      </c>
      <c r="BR173" s="87" t="n">
        <f aca="false">IF(AND($V173&gt;BQ$6,$V173&lt;=BR$6),+$U173,0)</f>
        <v>0</v>
      </c>
      <c r="BS173" s="87" t="n">
        <f aca="false">IF(AND($V173&gt;BR$6,$V173&lt;=BS$6),+$U173,0)</f>
        <v>0</v>
      </c>
      <c r="BT173" s="87" t="n">
        <f aca="false">IF(AND($V173&gt;BS$6,$V173&lt;=BT$6),+$U173,0)</f>
        <v>0</v>
      </c>
      <c r="BU173" s="87" t="n">
        <f aca="false">IF(AND($V173&gt;BT$6,$V173&lt;=BU$6),+$U173,0)</f>
        <v>0</v>
      </c>
      <c r="BV173" s="87" t="n">
        <f aca="false">IF(AND($V173&gt;BU$6,$V173&lt;=BV$6),+$U173,0)</f>
        <v>0</v>
      </c>
      <c r="BW173" s="87" t="n">
        <f aca="false">IF(AND($V173&gt;BV$6,$V173&lt;=BW$6),+$U173,0)</f>
        <v>0</v>
      </c>
      <c r="BX173" s="87" t="n">
        <f aca="false">IF(AND($V173&gt;BW$6,$V173&lt;=BX$6),+$U173,0)</f>
        <v>0</v>
      </c>
      <c r="BY173" s="87" t="n">
        <f aca="false">IF(AND($V173&gt;BX$6,$V173&lt;=BY$6),+$U173,0)</f>
        <v>0</v>
      </c>
      <c r="BZ173" s="87" t="n">
        <f aca="false">IF(AND($V173&gt;BY$6,$V173&lt;=BZ$6),+$U173,0)</f>
        <v>0</v>
      </c>
      <c r="CA173" s="87" t="n">
        <f aca="false">IF(AND($V173&gt;BZ$6,$V173&lt;=CA$6),+$U173,0)</f>
        <v>0</v>
      </c>
      <c r="CB173" s="87" t="n">
        <f aca="false">IF(AND($V173&gt;CA$6,$V173&lt;=CB$6),+$U173,0)</f>
        <v>0</v>
      </c>
      <c r="CC173" s="87" t="n">
        <f aca="false">IF(AND($V173&gt;CB$6,$V173&lt;=CC$6),+$U173,0)</f>
        <v>0</v>
      </c>
      <c r="CD173" s="87" t="n">
        <f aca="false">IF(AND($V173&gt;CC$6,$V173&lt;=CD$6),+$U173,0)</f>
        <v>0</v>
      </c>
      <c r="CE173" s="87" t="n">
        <f aca="false">IF(AND($V173&gt;CD$6,$V173&lt;=CE$6),+$U173,0)</f>
        <v>0</v>
      </c>
      <c r="CF173" s="87" t="n">
        <f aca="false">IF(AND($V173&gt;CE$6,$V173&lt;=CF$6),+$U173,0)</f>
        <v>0</v>
      </c>
      <c r="CG173" s="87" t="n">
        <f aca="false">IF(AND($V173&gt;CF$6,$V173&lt;=CG$6),+$U173,0)</f>
        <v>0</v>
      </c>
      <c r="CH173" s="87" t="n">
        <f aca="false">IF(AND($V173&gt;CG$6,$V173&lt;=CH$6),+$U173,0)</f>
        <v>0</v>
      </c>
      <c r="CI173" s="87" t="n">
        <f aca="false">IF(AND($V173&gt;CH$6,$V173&lt;=CI$6),+$U173,0)</f>
        <v>0</v>
      </c>
      <c r="CJ173" s="87" t="n">
        <f aca="false">IF(AND($V173&gt;CI$6,$V173&lt;=CJ$6),+$U173,0)</f>
        <v>0</v>
      </c>
      <c r="CK173" s="87" t="n">
        <f aca="false">IF(AND($V173&gt;CJ$6,$V173&lt;=CK$6),+$U173,0)</f>
        <v>0</v>
      </c>
      <c r="CL173" s="87" t="n">
        <f aca="false">IF(AND($V173&gt;CK$6,$V173&lt;=CL$6),+$U173,0)</f>
        <v>0</v>
      </c>
      <c r="CM173" s="87" t="n">
        <f aca="false">IF(AND($V173&gt;CL$6,$V173&lt;=CM$6),+$U173,0)</f>
        <v>0</v>
      </c>
      <c r="CN173" s="87" t="n">
        <f aca="false">IF(AND($V173&gt;CM$6,$V173&lt;=CN$6),+$U173,0)</f>
        <v>0</v>
      </c>
      <c r="CO173" s="87" t="n">
        <f aca="false">IF(AND($V173&gt;CN$6,$V173&lt;=CO$6),+$U173,0)</f>
        <v>0</v>
      </c>
      <c r="CP173" s="87" t="n">
        <f aca="false">IF(AND($V173&gt;CO$6,$V173&lt;=CP$6),+$U173,0)</f>
        <v>0</v>
      </c>
      <c r="CQ173" s="87" t="n">
        <f aca="false">IF(AND($V173&gt;CP$6,$V173&lt;=CQ$6),+$U173,0)</f>
        <v>0</v>
      </c>
      <c r="CR173" s="87" t="n">
        <f aca="false">IF(AND($V173&gt;CQ$6,$V173&lt;=CR$6),+$U173,0)</f>
        <v>0</v>
      </c>
      <c r="CS173" s="87" t="n">
        <f aca="false">IF(AND($V173&gt;CR$6,$V173&lt;=CS$6),+$U173,0)</f>
        <v>0</v>
      </c>
      <c r="CT173" s="87" t="n">
        <f aca="false">IF(AND($V173&gt;CS$6,$V173&lt;=CT$6),+$U173,0)</f>
        <v>0</v>
      </c>
      <c r="CU173" s="87" t="n">
        <f aca="false">IF(AND($V173&gt;CT$6,$V173&lt;=CU$6),+$U173,0)</f>
        <v>0</v>
      </c>
      <c r="CV173" s="87" t="n">
        <f aca="false">IF(AND($V173&gt;CU$6,$V173&lt;=CV$6),+$U173,0)</f>
        <v>0</v>
      </c>
      <c r="CW173" s="87" t="n">
        <f aca="false">IF(AND($V173&gt;CV$6,$V173&lt;=CW$6),+$U173,0)</f>
        <v>0</v>
      </c>
      <c r="CX173" s="87" t="n">
        <f aca="false">IF(AND($V173&gt;CW$6,$V173&lt;=CX$6),+$U173,0)</f>
        <v>0</v>
      </c>
      <c r="CY173" s="87" t="n">
        <f aca="false">IF(AND($V173&gt;CX$6,$V173&lt;=CY$6),+$U173,0)</f>
        <v>0</v>
      </c>
      <c r="CZ173" s="87" t="n">
        <f aca="false">IF(AND($V173&gt;CY$6,$V173&lt;=CZ$6),+$U173,0)</f>
        <v>0</v>
      </c>
      <c r="DA173" s="87" t="n">
        <f aca="false">IF(AND($V173&gt;CZ$6,$V173&lt;=DA$6),+$U173,0)</f>
        <v>0</v>
      </c>
      <c r="DB173" s="87" t="n">
        <f aca="false">IF(AND($V173&gt;DA$6,$V173&lt;=DB$6),+$U173,0)</f>
        <v>0</v>
      </c>
      <c r="DC173" s="87" t="n">
        <f aca="false">IF(AND($V173&gt;DB$6,$V173&lt;=DC$6),+$U173,0)</f>
        <v>0</v>
      </c>
      <c r="DD173" s="87" t="n">
        <f aca="false">IF(AND($V173&gt;DC$6,$V173&lt;=DD$6),+$U173,0)</f>
        <v>0</v>
      </c>
      <c r="DE173" s="87" t="n">
        <f aca="false">IF(AND($V173&gt;DD$6,$V173&lt;=DE$6),+$U173,0)</f>
        <v>0</v>
      </c>
      <c r="DF173" s="87" t="n">
        <f aca="false">IF(AND($V173&gt;DE$6,$V173&lt;=DF$6),+$U173,0)</f>
        <v>0</v>
      </c>
      <c r="DG173" s="87" t="n">
        <f aca="false">IF(AND($V173&gt;DF$6,$V173&lt;=DG$6),+$U173,0)</f>
        <v>0</v>
      </c>
      <c r="DH173" s="87" t="n">
        <f aca="false">IF(AND($V173&gt;DG$6,$V173&lt;=DH$6),+$U173,0)</f>
        <v>0</v>
      </c>
      <c r="DI173" s="87" t="n">
        <f aca="false">IF(AND($V173&gt;DH$6,$V173&lt;=DI$6),+$U173,0)</f>
        <v>0</v>
      </c>
      <c r="DJ173" s="87" t="n">
        <f aca="false">IF(AND($V173&gt;DI$6,$V173&lt;=DJ$6),+$U173,0)</f>
        <v>0</v>
      </c>
      <c r="DK173" s="87" t="n">
        <f aca="false">IF(AND($V173&gt;DJ$6,$V173&lt;=DK$6),+$U173,0)</f>
        <v>0</v>
      </c>
      <c r="DL173" s="87" t="n">
        <f aca="false">IF(AND($V173&gt;DK$6,$V173&lt;=DL$6),+$U173,0)</f>
        <v>0</v>
      </c>
      <c r="DM173" s="87" t="n">
        <f aca="false">IF(AND($V173&gt;DL$6,$V173&lt;=DM$6),+$U173,0)</f>
        <v>0</v>
      </c>
      <c r="DN173" s="87" t="n">
        <f aca="false">IF(AND($V173&gt;DM$6,$V173&lt;=DN$6),+$U173,0)</f>
        <v>0</v>
      </c>
      <c r="DO173" s="87" t="n">
        <f aca="false">IF(AND($V173&gt;DN$6,$V173&lt;=DO$6),+$U173,0)</f>
        <v>0</v>
      </c>
      <c r="DP173" s="87" t="n">
        <f aca="false">IF(AND($V173&gt;DO$6,$V173&lt;=DP$6),+$U173,0)</f>
        <v>0</v>
      </c>
      <c r="DQ173" s="87" t="n">
        <f aca="false">IF(AND($V173&gt;DP$6,$V173&lt;=DQ$6),+$U173,0)</f>
        <v>0</v>
      </c>
      <c r="DR173" s="87" t="n">
        <f aca="false">IF(AND($V173&gt;DQ$6,$V173&lt;=DR$6),+$U173,0)</f>
        <v>0</v>
      </c>
      <c r="DS173" s="87" t="n">
        <f aca="false">IF(AND($V173&gt;DR$6,$V173&lt;=DS$6),+$U173,0)</f>
        <v>0</v>
      </c>
      <c r="DT173" s="87" t="n">
        <f aca="false">IF(AND($V173&gt;DS$6,$V173&lt;=DT$6),+$U173,0)</f>
        <v>0</v>
      </c>
      <c r="DU173" s="87" t="n">
        <f aca="false">IF(AND($V173&gt;DT$6,$V173&lt;=DU$6),+$U173,0)</f>
        <v>0</v>
      </c>
      <c r="DV173" s="87" t="n">
        <f aca="false">IF(AND($V173&gt;DU$6,$V173&lt;=DV$6),+$U173,0)</f>
        <v>0</v>
      </c>
      <c r="DW173" s="87" t="n">
        <f aca="false">IF(AND($V173&gt;DV$6,$V173&lt;=DW$6),+$U173,0)</f>
        <v>0</v>
      </c>
      <c r="DX173" s="87" t="n">
        <f aca="false">IF(AND($V173&gt;DW$6,$V173&lt;=DX$6),+$U173,0)</f>
        <v>0</v>
      </c>
      <c r="DY173" s="87" t="n">
        <f aca="false">IF(AND($V173&gt;DX$6,$V173&lt;=DY$6),+$U173,0)</f>
        <v>0</v>
      </c>
      <c r="DZ173" s="87" t="n">
        <f aca="false">IF(AND($V173&gt;DY$6,$V173&lt;=DZ$6),+$U173,0)</f>
        <v>0</v>
      </c>
      <c r="EA173" s="87" t="n">
        <f aca="false">IF(AND($V173&gt;DZ$6,$V173&lt;=EA$6),+$U173,0)</f>
        <v>0</v>
      </c>
      <c r="EB173" s="87" t="n">
        <f aca="false">IF(AND($V173&gt;EA$6,$V173&lt;=EB$6),+$U173,0)</f>
        <v>0</v>
      </c>
      <c r="EC173" s="87" t="n">
        <f aca="false">IF(AND($V173&gt;EB$6,$V173&lt;=EC$6),+$U173,0)</f>
        <v>0</v>
      </c>
      <c r="ED173" s="87" t="n">
        <f aca="false">IF(AND($V173&gt;EC$6,$V173&lt;=ED$6),+$U173,0)</f>
        <v>0</v>
      </c>
      <c r="EE173" s="87" t="n">
        <f aca="false">IF(AND($V173&gt;ED$6,$V173&lt;=EE$6),+$U173,0)</f>
        <v>0</v>
      </c>
      <c r="EF173" s="87" t="n">
        <f aca="false">IF(AND($V173&gt;EE$6,$V173&lt;=EF$6),+$U173,0)</f>
        <v>0</v>
      </c>
      <c r="EG173" s="87" t="n">
        <f aca="false">IF(AND($V173&gt;EF$6,$V173&lt;=EG$6),+$U173,0)</f>
        <v>0</v>
      </c>
      <c r="EH173" s="87" t="n">
        <f aca="false">IF(AND($V173&gt;EG$6,$V173&lt;=EH$6),+$U173,0)</f>
        <v>0</v>
      </c>
      <c r="EI173" s="87" t="n">
        <f aca="false">IF(AND($V173&gt;EH$6,$V173&lt;=EI$6),+$U173,0)</f>
        <v>0</v>
      </c>
      <c r="EJ173" s="87" t="n">
        <f aca="false">IF(AND($V173&gt;EI$6,$V173&lt;=EJ$6),+$U173,0)</f>
        <v>0</v>
      </c>
      <c r="EK173" s="87" t="n">
        <f aca="false">IF(AND($V173&gt;EJ$6,$V173&lt;=EK$6),+$U173,0)</f>
        <v>0</v>
      </c>
      <c r="EL173" s="87" t="n">
        <f aca="false">IF(AND($V173&gt;EK$6,$V173&lt;=EL$6),+$U173,0)</f>
        <v>0</v>
      </c>
      <c r="EM173" s="87" t="n">
        <f aca="false">IF(AND($V173&gt;EL$6,$V173&lt;=EN$6),+$U173,0)</f>
        <v>0</v>
      </c>
      <c r="EO173" s="65" t="n">
        <f aca="false">SUM($AI173:$EN173)</f>
        <v>200</v>
      </c>
      <c r="EP173" s="65" t="n">
        <f aca="false">+EO173-U173</f>
        <v>0</v>
      </c>
    </row>
    <row r="174" customFormat="false" ht="12.75" hidden="false" customHeight="false" outlineLevel="0" collapsed="false">
      <c r="A174" s="205" t="n">
        <v>9</v>
      </c>
      <c r="B174" s="101" t="s">
        <v>444</v>
      </c>
      <c r="C174" s="97" t="s">
        <v>257</v>
      </c>
      <c r="D174" s="186" t="s">
        <v>295</v>
      </c>
      <c r="E174" s="37" t="s">
        <v>616</v>
      </c>
      <c r="F174" s="99" t="n">
        <v>37134</v>
      </c>
      <c r="G174" s="37"/>
      <c r="H174" s="37"/>
      <c r="I174" s="100" t="s">
        <v>145</v>
      </c>
      <c r="J174" s="37" t="s">
        <v>616</v>
      </c>
      <c r="L174" s="39" t="s">
        <v>617</v>
      </c>
      <c r="M174" s="39" t="s">
        <v>284</v>
      </c>
      <c r="O174" s="35"/>
      <c r="P174" s="127"/>
      <c r="Q174" s="127"/>
      <c r="R174" s="127"/>
      <c r="S174" s="218" t="n">
        <v>100</v>
      </c>
      <c r="T174" s="127" t="s">
        <v>323</v>
      </c>
      <c r="U174" s="55" t="n">
        <f aca="false">IF($T174="USD",+$S174,VLOOKUP($T174,$T$1:$U$5,2)*$S174)</f>
        <v>147.611</v>
      </c>
      <c r="V174" s="102" t="n">
        <v>39128</v>
      </c>
      <c r="Z174" s="164" t="n">
        <v>36753</v>
      </c>
      <c r="AA174" s="219" t="e">
        <f aca="false">SUM(#REF!)</f>
        <v>#REF!</v>
      </c>
      <c r="AB174" s="174"/>
      <c r="AC174" s="209" t="n">
        <f aca="false">0.625%/7</f>
        <v>0.000892857142857143</v>
      </c>
      <c r="AD174" s="211" t="e">
        <f aca="false">+AC174+AB174*#REF!+AA174*#REF!</f>
        <v>#REF!</v>
      </c>
      <c r="AE174" s="211"/>
      <c r="AI174" s="87" t="n">
        <f aca="false">IF(AND($V174&gt;AI172,$V174&lt;=AI$6),+$U174,0)</f>
        <v>0</v>
      </c>
      <c r="AJ174" s="87" t="n">
        <f aca="false">IF(AND($V174&gt;AI$6,$V174&lt;=AJ$6),+$U174,0)</f>
        <v>0</v>
      </c>
      <c r="AK174" s="87" t="n">
        <f aca="false">IF(AND($V174&gt;AJ$6,$V174&lt;=AK$6),+$U174,0)</f>
        <v>0</v>
      </c>
      <c r="AL174" s="87" t="n">
        <f aca="false">IF(AND($V174&gt;AK$6,$V174&lt;=AL$6),+$U174,0)</f>
        <v>0</v>
      </c>
      <c r="AM174" s="87" t="n">
        <f aca="false">IF(AND($V174&gt;AL$6,$V174&lt;=AM$6),+$U174,0)</f>
        <v>0</v>
      </c>
      <c r="AN174" s="87" t="n">
        <f aca="false">IF(AND($V174&gt;AM$6,$V174&lt;=AN$6),+$U174,0)</f>
        <v>0</v>
      </c>
      <c r="AO174" s="87" t="n">
        <f aca="false">IF(AND($V174&gt;AN$6,$V174&lt;=AO$6),+$U174,0)</f>
        <v>0</v>
      </c>
      <c r="AP174" s="87" t="n">
        <f aca="false">IF(AND($V174&gt;AO$6,$V174&lt;=AP$6),+$U174,0)</f>
        <v>0</v>
      </c>
      <c r="AQ174" s="87" t="n">
        <f aca="false">IF(AND($V174&gt;AP$6,$V174&lt;=AQ$6),+$U174,0)</f>
        <v>0</v>
      </c>
      <c r="AR174" s="87" t="n">
        <f aca="false">IF(AND($V174&gt;AQ$6,$V174&lt;=AR$6),+$U174,0)</f>
        <v>0</v>
      </c>
      <c r="AS174" s="87" t="n">
        <f aca="false">IF(AND($V174&gt;AR$6,$V174&lt;=AS$6),+$U174,0)</f>
        <v>0</v>
      </c>
      <c r="AT174" s="87" t="n">
        <f aca="false">IF(AND($V174&gt;AS$6,$V174&lt;=AT$6),+$U174,0)</f>
        <v>0</v>
      </c>
      <c r="AU174" s="87" t="n">
        <f aca="false">IF(AND($V174&gt;AT$6,$V174&lt;=AU$6),+$U174,0)</f>
        <v>0</v>
      </c>
      <c r="AV174" s="87" t="n">
        <f aca="false">IF(AND($V174&gt;AU$6,$V174&lt;=AV$6),+$U174,0)</f>
        <v>0</v>
      </c>
      <c r="AW174" s="87" t="n">
        <f aca="false">IF(AND($V174&gt;AV$6,$V174&lt;=AW$6),+$U174,0)</f>
        <v>0</v>
      </c>
      <c r="AX174" s="87" t="n">
        <f aca="false">IF(AND($V174&gt;AW$6,$V174&lt;=AX$6),+$U174,0)</f>
        <v>0</v>
      </c>
      <c r="AY174" s="87" t="n">
        <f aca="false">IF(AND($V174&gt;AX$6,$V174&lt;=AY$6),+$U174,0)</f>
        <v>0</v>
      </c>
      <c r="AZ174" s="87" t="n">
        <f aca="false">IF(AND($V174&gt;AY$6,$V174&lt;=AZ$6),+$U174,0)</f>
        <v>0</v>
      </c>
      <c r="BA174" s="87" t="n">
        <f aca="false">IF(AND($V174&gt;AZ$6,$V174&lt;=BA$6),+$U174,0)</f>
        <v>0</v>
      </c>
      <c r="BB174" s="87" t="n">
        <f aca="false">IF(AND($V174&gt;BA$6,$V174&lt;=BB$6),+$U174,0)</f>
        <v>0</v>
      </c>
      <c r="BC174" s="87" t="n">
        <f aca="false">IF(AND($V174&gt;BB$6,$V174&lt;=BC$6),+$U174,0)</f>
        <v>0</v>
      </c>
      <c r="BD174" s="87" t="n">
        <f aca="false">IF(AND($V174&gt;BC$6,$V174&lt;=BD$6),+$U174,0)</f>
        <v>147.611</v>
      </c>
      <c r="BE174" s="87" t="n">
        <f aca="false">IF(AND($V174&gt;BD$6,$V174&lt;=BE$6),+$U174,0)</f>
        <v>0</v>
      </c>
      <c r="BF174" s="87" t="n">
        <f aca="false">IF(AND($V174&gt;BE$6,$V174&lt;=BF$6),+$U174,0)</f>
        <v>0</v>
      </c>
      <c r="BG174" s="87" t="n">
        <f aca="false">IF(AND($V174&gt;BF$6,$V174&lt;=BG$6),+$U174,0)</f>
        <v>0</v>
      </c>
      <c r="BH174" s="87" t="n">
        <f aca="false">IF(AND($V174&gt;BG$6,$V174&lt;=BH$6),+$U174,0)</f>
        <v>0</v>
      </c>
      <c r="BI174" s="87" t="n">
        <f aca="false">IF(AND($V174&gt;BH$6,$V174&lt;=BI$6),+$U174,0)</f>
        <v>0</v>
      </c>
      <c r="BJ174" s="87" t="n">
        <f aca="false">IF(AND($V174&gt;BI$6,$V174&lt;=BJ$6),+$U174,0)</f>
        <v>0</v>
      </c>
      <c r="BK174" s="87" t="n">
        <f aca="false">IF(AND($V174&gt;BJ$6,$V174&lt;=BK$6),+$U174,0)</f>
        <v>0</v>
      </c>
      <c r="BL174" s="87" t="n">
        <f aca="false">IF(AND($V174&gt;BK$6,$V174&lt;=BL$6),+$U174,0)</f>
        <v>0</v>
      </c>
      <c r="BM174" s="87" t="n">
        <f aca="false">IF(AND($V174&gt;BL$6,$V174&lt;=BM$6),+$U174,0)</f>
        <v>0</v>
      </c>
      <c r="BN174" s="87" t="n">
        <f aca="false">IF(AND($V174&gt;BM$6,$V174&lt;=BN$6),+$U174,0)</f>
        <v>0</v>
      </c>
      <c r="BO174" s="87" t="n">
        <f aca="false">IF(AND($V174&gt;BN$6,$V174&lt;=BO$6),+$U174,0)</f>
        <v>0</v>
      </c>
      <c r="BP174" s="87" t="n">
        <f aca="false">IF(AND($V174&gt;BO$6,$V174&lt;=BP$6),+$U174,0)</f>
        <v>0</v>
      </c>
      <c r="BQ174" s="87" t="n">
        <f aca="false">IF(AND($V174&gt;BP$6,$V174&lt;=BQ$6),+$U174,0)</f>
        <v>0</v>
      </c>
      <c r="BR174" s="87" t="n">
        <f aca="false">IF(AND($V174&gt;BQ$6,$V174&lt;=BR$6),+$U174,0)</f>
        <v>0</v>
      </c>
      <c r="BS174" s="87" t="n">
        <f aca="false">IF(AND($V174&gt;BR$6,$V174&lt;=BS$6),+$U174,0)</f>
        <v>0</v>
      </c>
      <c r="BT174" s="87" t="n">
        <f aca="false">IF(AND($V174&gt;BS$6,$V174&lt;=BT$6),+$U174,0)</f>
        <v>0</v>
      </c>
      <c r="BU174" s="87" t="n">
        <f aca="false">IF(AND($V174&gt;BT$6,$V174&lt;=BU$6),+$U174,0)</f>
        <v>0</v>
      </c>
      <c r="BV174" s="87" t="n">
        <f aca="false">IF(AND($V174&gt;BU$6,$V174&lt;=BV$6),+$U174,0)</f>
        <v>0</v>
      </c>
      <c r="BW174" s="87" t="n">
        <f aca="false">IF(AND($V174&gt;BV$6,$V174&lt;=BW$6),+$U174,0)</f>
        <v>0</v>
      </c>
      <c r="BX174" s="87" t="n">
        <f aca="false">IF(AND($V174&gt;BW$6,$V174&lt;=BX$6),+$U174,0)</f>
        <v>0</v>
      </c>
      <c r="BY174" s="87" t="n">
        <f aca="false">IF(AND($V174&gt;BX$6,$V174&lt;=BY$6),+$U174,0)</f>
        <v>0</v>
      </c>
      <c r="BZ174" s="87" t="n">
        <f aca="false">IF(AND($V174&gt;BY$6,$V174&lt;=BZ$6),+$U174,0)</f>
        <v>0</v>
      </c>
      <c r="CA174" s="87" t="n">
        <f aca="false">IF(AND($V174&gt;BZ$6,$V174&lt;=CA$6),+$U174,0)</f>
        <v>0</v>
      </c>
      <c r="CB174" s="87" t="n">
        <f aca="false">IF(AND($V174&gt;CA$6,$V174&lt;=CB$6),+$U174,0)</f>
        <v>0</v>
      </c>
      <c r="CC174" s="87" t="n">
        <f aca="false">IF(AND($V174&gt;CB$6,$V174&lt;=CC$6),+$U174,0)</f>
        <v>0</v>
      </c>
      <c r="CD174" s="87" t="n">
        <f aca="false">IF(AND($V174&gt;CC$6,$V174&lt;=CD$6),+$U174,0)</f>
        <v>0</v>
      </c>
      <c r="CE174" s="87" t="n">
        <f aca="false">IF(AND($V174&gt;CD$6,$V174&lt;=CE$6),+$U174,0)</f>
        <v>0</v>
      </c>
      <c r="CF174" s="87" t="n">
        <f aca="false">IF(AND($V174&gt;CE$6,$V174&lt;=CF$6),+$U174,0)</f>
        <v>0</v>
      </c>
      <c r="CG174" s="87" t="n">
        <f aca="false">IF(AND($V174&gt;CF$6,$V174&lt;=CG$6),+$U174,0)</f>
        <v>0</v>
      </c>
      <c r="CH174" s="87" t="n">
        <f aca="false">IF(AND($V174&gt;CG$6,$V174&lt;=CH$6),+$U174,0)</f>
        <v>0</v>
      </c>
      <c r="CI174" s="87" t="n">
        <f aca="false">IF(AND($V174&gt;CH$6,$V174&lt;=CI$6),+$U174,0)</f>
        <v>0</v>
      </c>
      <c r="CJ174" s="87" t="n">
        <f aca="false">IF(AND($V174&gt;CI$6,$V174&lt;=CJ$6),+$U174,0)</f>
        <v>0</v>
      </c>
      <c r="CK174" s="87" t="n">
        <f aca="false">IF(AND($V174&gt;CJ$6,$V174&lt;=CK$6),+$U174,0)</f>
        <v>0</v>
      </c>
      <c r="CL174" s="87" t="n">
        <f aca="false">IF(AND($V174&gt;CK$6,$V174&lt;=CL$6),+$U174,0)</f>
        <v>0</v>
      </c>
      <c r="CM174" s="87" t="n">
        <f aca="false">IF(AND($V174&gt;CL$6,$V174&lt;=CM$6),+$U174,0)</f>
        <v>0</v>
      </c>
      <c r="CN174" s="87" t="n">
        <f aca="false">IF(AND($V174&gt;CM$6,$V174&lt;=CN$6),+$U174,0)</f>
        <v>0</v>
      </c>
      <c r="CO174" s="87" t="n">
        <f aca="false">IF(AND($V174&gt;CN$6,$V174&lt;=CO$6),+$U174,0)</f>
        <v>0</v>
      </c>
      <c r="CP174" s="87" t="n">
        <f aca="false">IF(AND($V174&gt;CO$6,$V174&lt;=CP$6),+$U174,0)</f>
        <v>0</v>
      </c>
      <c r="CQ174" s="87" t="n">
        <f aca="false">IF(AND($V174&gt;CP$6,$V174&lt;=CQ$6),+$U174,0)</f>
        <v>0</v>
      </c>
      <c r="CR174" s="87" t="n">
        <f aca="false">IF(AND($V174&gt;CQ$6,$V174&lt;=CR$6),+$U174,0)</f>
        <v>0</v>
      </c>
      <c r="CS174" s="87" t="n">
        <f aca="false">IF(AND($V174&gt;CR$6,$V174&lt;=CS$6),+$U174,0)</f>
        <v>0</v>
      </c>
      <c r="CT174" s="87" t="n">
        <f aca="false">IF(AND($V174&gt;CS$6,$V174&lt;=CT$6),+$U174,0)</f>
        <v>0</v>
      </c>
      <c r="CU174" s="87" t="n">
        <f aca="false">IF(AND($V174&gt;CT$6,$V174&lt;=CU$6),+$U174,0)</f>
        <v>0</v>
      </c>
      <c r="CV174" s="87" t="n">
        <f aca="false">IF(AND($V174&gt;CU$6,$V174&lt;=CV$6),+$U174,0)</f>
        <v>0</v>
      </c>
      <c r="CW174" s="87" t="n">
        <f aca="false">IF(AND($V174&gt;CV$6,$V174&lt;=CW$6),+$U174,0)</f>
        <v>0</v>
      </c>
      <c r="CX174" s="87" t="n">
        <f aca="false">IF(AND($V174&gt;CW$6,$V174&lt;=CX$6),+$U174,0)</f>
        <v>0</v>
      </c>
      <c r="CY174" s="87" t="n">
        <f aca="false">IF(AND($V174&gt;CX$6,$V174&lt;=CY$6),+$U174,0)</f>
        <v>0</v>
      </c>
      <c r="CZ174" s="87" t="n">
        <f aca="false">IF(AND($V174&gt;CY$6,$V174&lt;=CZ$6),+$U174,0)</f>
        <v>0</v>
      </c>
      <c r="DA174" s="87" t="n">
        <f aca="false">IF(AND($V174&gt;CZ$6,$V174&lt;=DA$6),+$U174,0)</f>
        <v>0</v>
      </c>
      <c r="DB174" s="87" t="n">
        <f aca="false">IF(AND($V174&gt;DA$6,$V174&lt;=DB$6),+$U174,0)</f>
        <v>0</v>
      </c>
      <c r="DC174" s="87" t="n">
        <f aca="false">IF(AND($V174&gt;DB$6,$V174&lt;=DC$6),+$U174,0)</f>
        <v>0</v>
      </c>
      <c r="DD174" s="87" t="n">
        <f aca="false">IF(AND($V174&gt;DC$6,$V174&lt;=DD$6),+$U174,0)</f>
        <v>0</v>
      </c>
      <c r="DE174" s="87" t="n">
        <f aca="false">IF(AND($V174&gt;DD$6,$V174&lt;=DE$6),+$U174,0)</f>
        <v>0</v>
      </c>
      <c r="DF174" s="87" t="n">
        <f aca="false">IF(AND($V174&gt;DE$6,$V174&lt;=DF$6),+$U174,0)</f>
        <v>0</v>
      </c>
      <c r="DG174" s="87" t="n">
        <f aca="false">IF(AND($V174&gt;DF$6,$V174&lt;=DG$6),+$U174,0)</f>
        <v>0</v>
      </c>
      <c r="DH174" s="87" t="n">
        <f aca="false">IF(AND($V174&gt;DG$6,$V174&lt;=DH$6),+$U174,0)</f>
        <v>0</v>
      </c>
      <c r="DI174" s="87" t="n">
        <f aca="false">IF(AND($V174&gt;DH$6,$V174&lt;=DI$6),+$U174,0)</f>
        <v>0</v>
      </c>
      <c r="DJ174" s="87" t="n">
        <f aca="false">IF(AND($V174&gt;DI$6,$V174&lt;=DJ$6),+$U174,0)</f>
        <v>0</v>
      </c>
      <c r="DK174" s="87" t="n">
        <f aca="false">IF(AND($V174&gt;DJ$6,$V174&lt;=DK$6),+$U174,0)</f>
        <v>0</v>
      </c>
      <c r="DL174" s="87" t="n">
        <f aca="false">IF(AND($V174&gt;DK$6,$V174&lt;=DL$6),+$U174,0)</f>
        <v>0</v>
      </c>
      <c r="DM174" s="87" t="n">
        <f aca="false">IF(AND($V174&gt;DL$6,$V174&lt;=DM$6),+$U174,0)</f>
        <v>0</v>
      </c>
      <c r="DN174" s="87" t="n">
        <f aca="false">IF(AND($V174&gt;DM$6,$V174&lt;=DN$6),+$U174,0)</f>
        <v>0</v>
      </c>
      <c r="DO174" s="87" t="n">
        <f aca="false">IF(AND($V174&gt;DN$6,$V174&lt;=DO$6),+$U174,0)</f>
        <v>0</v>
      </c>
      <c r="DP174" s="87" t="n">
        <f aca="false">IF(AND($V174&gt;DO$6,$V174&lt;=DP$6),+$U174,0)</f>
        <v>0</v>
      </c>
      <c r="DQ174" s="87" t="n">
        <f aca="false">IF(AND($V174&gt;DP$6,$V174&lt;=DQ$6),+$U174,0)</f>
        <v>0</v>
      </c>
      <c r="DR174" s="87" t="n">
        <f aca="false">IF(AND($V174&gt;DQ$6,$V174&lt;=DR$6),+$U174,0)</f>
        <v>0</v>
      </c>
      <c r="DS174" s="87" t="n">
        <f aca="false">IF(AND($V174&gt;DR$6,$V174&lt;=DS$6),+$U174,0)</f>
        <v>0</v>
      </c>
      <c r="DT174" s="87" t="n">
        <f aca="false">IF(AND($V174&gt;DS$6,$V174&lt;=DT$6),+$U174,0)</f>
        <v>0</v>
      </c>
      <c r="DU174" s="87" t="n">
        <f aca="false">IF(AND($V174&gt;DT$6,$V174&lt;=DU$6),+$U174,0)</f>
        <v>0</v>
      </c>
      <c r="DV174" s="87" t="n">
        <f aca="false">IF(AND($V174&gt;DU$6,$V174&lt;=DV$6),+$U174,0)</f>
        <v>0</v>
      </c>
      <c r="DW174" s="87" t="n">
        <f aca="false">IF(AND($V174&gt;DV$6,$V174&lt;=DW$6),+$U174,0)</f>
        <v>0</v>
      </c>
      <c r="DX174" s="87" t="n">
        <f aca="false">IF(AND($V174&gt;DW$6,$V174&lt;=DX$6),+$U174,0)</f>
        <v>0</v>
      </c>
      <c r="DY174" s="87" t="n">
        <f aca="false">IF(AND($V174&gt;DX$6,$V174&lt;=DY$6),+$U174,0)</f>
        <v>0</v>
      </c>
      <c r="DZ174" s="87" t="n">
        <f aca="false">IF(AND($V174&gt;DY$6,$V174&lt;=DZ$6),+$U174,0)</f>
        <v>0</v>
      </c>
      <c r="EA174" s="87" t="n">
        <f aca="false">IF(AND($V174&gt;DZ$6,$V174&lt;=EA$6),+$U174,0)</f>
        <v>0</v>
      </c>
      <c r="EB174" s="87" t="n">
        <f aca="false">IF(AND($V174&gt;EA$6,$V174&lt;=EB$6),+$U174,0)</f>
        <v>0</v>
      </c>
      <c r="EC174" s="87" t="n">
        <f aca="false">IF(AND($V174&gt;EB$6,$V174&lt;=EC$6),+$U174,0)</f>
        <v>0</v>
      </c>
      <c r="ED174" s="87" t="n">
        <f aca="false">IF(AND($V174&gt;EC$6,$V174&lt;=ED$6),+$U174,0)</f>
        <v>0</v>
      </c>
      <c r="EE174" s="87" t="n">
        <f aca="false">IF(AND($V174&gt;ED$6,$V174&lt;=EE$6),+$U174,0)</f>
        <v>0</v>
      </c>
      <c r="EF174" s="87" t="n">
        <f aca="false">IF(AND($V174&gt;EE$6,$V174&lt;=EF$6),+$U174,0)</f>
        <v>0</v>
      </c>
      <c r="EG174" s="87" t="n">
        <f aca="false">IF(AND($V174&gt;EF$6,$V174&lt;=EG$6),+$U174,0)</f>
        <v>0</v>
      </c>
      <c r="EH174" s="87" t="n">
        <f aca="false">IF(AND($V174&gt;EG$6,$V174&lt;=EH$6),+$U174,0)</f>
        <v>0</v>
      </c>
      <c r="EI174" s="87" t="n">
        <f aca="false">IF(AND($V174&gt;EH$6,$V174&lt;=EI$6),+$U174,0)</f>
        <v>0</v>
      </c>
      <c r="EJ174" s="87" t="n">
        <f aca="false">IF(AND($V174&gt;EI$6,$V174&lt;=EJ$6),+$U174,0)</f>
        <v>0</v>
      </c>
      <c r="EK174" s="87" t="n">
        <f aca="false">IF(AND($V174&gt;EJ$6,$V174&lt;=EK$6),+$U174,0)</f>
        <v>0</v>
      </c>
      <c r="EL174" s="87" t="n">
        <f aca="false">IF(AND($V174&gt;EK$6,$V174&lt;=EL$6),+$U174,0)</f>
        <v>0</v>
      </c>
      <c r="EM174" s="87" t="n">
        <f aca="false">IF(AND($V174&gt;EL$6,$V174&lt;=EN$6),+$U174,0)</f>
        <v>0</v>
      </c>
      <c r="EO174" s="65" t="n">
        <f aca="false">SUM($AI174:$EN174)</f>
        <v>147.611</v>
      </c>
      <c r="EP174" s="65" t="n">
        <f aca="false">+EO174-U174</f>
        <v>0</v>
      </c>
    </row>
    <row r="175" customFormat="false" ht="12.75" hidden="false" customHeight="false" outlineLevel="0" collapsed="false">
      <c r="A175" s="205"/>
      <c r="B175" s="267"/>
      <c r="C175" s="267"/>
      <c r="D175" s="267"/>
      <c r="E175" s="298"/>
      <c r="F175" s="298"/>
      <c r="G175" s="298"/>
      <c r="H175" s="298"/>
      <c r="I175" s="88"/>
      <c r="J175" s="38"/>
      <c r="K175" s="89"/>
      <c r="L175" s="89"/>
      <c r="M175" s="89"/>
      <c r="N175" s="89"/>
      <c r="O175" s="35"/>
      <c r="P175" s="89"/>
      <c r="Q175" s="89"/>
      <c r="R175" s="89"/>
      <c r="S175" s="299"/>
      <c r="T175" s="300"/>
      <c r="U175" s="93"/>
      <c r="V175" s="94"/>
      <c r="W175" s="93"/>
      <c r="X175" s="215"/>
      <c r="Y175" s="217"/>
      <c r="Z175" s="94"/>
      <c r="AA175" s="301"/>
      <c r="AB175" s="302"/>
      <c r="AC175" s="302"/>
      <c r="AD175" s="211"/>
      <c r="AE175" s="211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  <c r="BD175" s="87"/>
      <c r="BE175" s="87"/>
      <c r="BF175" s="87"/>
      <c r="BG175" s="87"/>
      <c r="BH175" s="87"/>
      <c r="BI175" s="87"/>
      <c r="BJ175" s="87"/>
      <c r="BK175" s="87"/>
      <c r="BL175" s="87"/>
      <c r="BM175" s="87"/>
      <c r="BN175" s="87"/>
      <c r="BO175" s="87"/>
      <c r="BP175" s="87"/>
      <c r="BQ175" s="87"/>
      <c r="BR175" s="87"/>
      <c r="BS175" s="87"/>
      <c r="BT175" s="87"/>
      <c r="BU175" s="87"/>
      <c r="BV175" s="87"/>
      <c r="BW175" s="87"/>
      <c r="BX175" s="87"/>
      <c r="BY175" s="87"/>
      <c r="BZ175" s="87"/>
      <c r="CA175" s="87"/>
      <c r="CB175" s="87"/>
      <c r="CC175" s="87"/>
      <c r="CD175" s="87"/>
      <c r="CE175" s="87"/>
      <c r="CF175" s="87"/>
      <c r="CG175" s="87"/>
      <c r="CH175" s="87"/>
      <c r="CI175" s="87"/>
      <c r="CJ175" s="87"/>
      <c r="CK175" s="87"/>
      <c r="CL175" s="87"/>
      <c r="CM175" s="87"/>
      <c r="CN175" s="87"/>
      <c r="CO175" s="87"/>
      <c r="CP175" s="87"/>
      <c r="CQ175" s="87"/>
      <c r="CR175" s="87"/>
      <c r="CS175" s="87"/>
      <c r="CT175" s="87"/>
      <c r="CU175" s="87"/>
      <c r="CV175" s="87"/>
      <c r="CW175" s="87"/>
      <c r="CX175" s="87"/>
      <c r="CY175" s="87"/>
      <c r="CZ175" s="87"/>
      <c r="DA175" s="87"/>
      <c r="DB175" s="87"/>
      <c r="DC175" s="87"/>
      <c r="DD175" s="87"/>
      <c r="DE175" s="87"/>
      <c r="DF175" s="87"/>
      <c r="DG175" s="87"/>
      <c r="DH175" s="87"/>
      <c r="DI175" s="87"/>
      <c r="DJ175" s="87"/>
      <c r="DK175" s="87"/>
      <c r="DL175" s="87"/>
      <c r="DM175" s="87"/>
      <c r="DN175" s="87"/>
      <c r="DO175" s="87"/>
      <c r="DP175" s="87"/>
      <c r="DQ175" s="87"/>
      <c r="DR175" s="87"/>
      <c r="DS175" s="87"/>
      <c r="DT175" s="87"/>
      <c r="DU175" s="87"/>
      <c r="DV175" s="87"/>
      <c r="DW175" s="87"/>
      <c r="DX175" s="87"/>
      <c r="DY175" s="87"/>
      <c r="DZ175" s="87"/>
      <c r="EA175" s="87"/>
      <c r="EB175" s="87"/>
      <c r="EC175" s="87"/>
      <c r="ED175" s="87"/>
      <c r="EE175" s="87"/>
      <c r="EF175" s="87"/>
      <c r="EG175" s="87"/>
      <c r="EH175" s="87"/>
      <c r="EI175" s="87"/>
      <c r="EJ175" s="87"/>
      <c r="EK175" s="87"/>
      <c r="EL175" s="87"/>
      <c r="EM175" s="87"/>
      <c r="EN175" s="87"/>
      <c r="EO175" s="87"/>
      <c r="EP175" s="87"/>
      <c r="EQ175" s="87"/>
      <c r="ER175" s="87"/>
      <c r="ES175" s="87"/>
      <c r="ET175" s="87"/>
      <c r="EU175" s="87"/>
      <c r="EV175" s="87"/>
      <c r="EW175" s="87"/>
      <c r="EX175" s="87"/>
      <c r="EY175" s="87"/>
      <c r="EZ175" s="87"/>
      <c r="FA175" s="87"/>
      <c r="FB175" s="87"/>
      <c r="FC175" s="87"/>
      <c r="FD175" s="87"/>
      <c r="FE175" s="87"/>
      <c r="FF175" s="87"/>
      <c r="FG175" s="87"/>
      <c r="FH175" s="87"/>
      <c r="FI175" s="87"/>
      <c r="FJ175" s="87"/>
      <c r="FK175" s="87"/>
      <c r="FL175" s="87"/>
      <c r="FM175" s="87"/>
      <c r="FN175" s="87"/>
      <c r="FO175" s="87"/>
      <c r="FP175" s="87"/>
      <c r="FQ175" s="87"/>
      <c r="FR175" s="87"/>
      <c r="FS175" s="87"/>
      <c r="FT175" s="87"/>
      <c r="FU175" s="87"/>
      <c r="FV175" s="87"/>
      <c r="FW175" s="87"/>
      <c r="FX175" s="87"/>
      <c r="FY175" s="87"/>
      <c r="FZ175" s="87"/>
      <c r="GA175" s="87"/>
      <c r="GB175" s="87"/>
      <c r="GC175" s="87"/>
      <c r="GD175" s="87"/>
      <c r="GE175" s="87"/>
      <c r="GF175" s="87"/>
      <c r="GG175" s="87"/>
      <c r="GH175" s="87"/>
      <c r="GI175" s="87"/>
      <c r="GJ175" s="87"/>
      <c r="GK175" s="87"/>
      <c r="GL175" s="87"/>
      <c r="GM175" s="87"/>
      <c r="GN175" s="87"/>
      <c r="GO175" s="87"/>
      <c r="GP175" s="87"/>
      <c r="GQ175" s="87"/>
      <c r="GR175" s="87"/>
      <c r="GS175" s="87"/>
      <c r="GT175" s="87"/>
      <c r="GU175" s="87"/>
      <c r="GV175" s="87"/>
      <c r="GW175" s="87"/>
      <c r="GX175" s="87"/>
      <c r="GY175" s="87"/>
      <c r="GZ175" s="87"/>
      <c r="HA175" s="87"/>
      <c r="HB175" s="87"/>
      <c r="HC175" s="87"/>
      <c r="HD175" s="87"/>
      <c r="HE175" s="87"/>
      <c r="HF175" s="87"/>
      <c r="HG175" s="87"/>
      <c r="HH175" s="87"/>
      <c r="HI175" s="87"/>
      <c r="HJ175" s="87"/>
      <c r="HK175" s="87"/>
      <c r="HL175" s="87"/>
      <c r="HM175" s="87"/>
      <c r="HN175" s="87"/>
      <c r="HO175" s="87"/>
      <c r="HP175" s="87"/>
      <c r="HQ175" s="87"/>
      <c r="HR175" s="87"/>
      <c r="HS175" s="87"/>
      <c r="HT175" s="87"/>
      <c r="HU175" s="87"/>
      <c r="HV175" s="87"/>
      <c r="HW175" s="87"/>
      <c r="HX175" s="87"/>
      <c r="HY175" s="87"/>
      <c r="HZ175" s="87"/>
      <c r="IA175" s="87"/>
      <c r="IB175" s="87"/>
      <c r="IC175" s="87"/>
      <c r="ID175" s="87"/>
      <c r="IE175" s="87"/>
      <c r="IF175" s="87"/>
      <c r="IG175" s="87"/>
      <c r="IH175" s="87"/>
      <c r="II175" s="87"/>
      <c r="IJ175" s="87"/>
      <c r="IK175" s="87"/>
      <c r="IL175" s="87"/>
      <c r="IM175" s="87"/>
      <c r="IN175" s="87"/>
      <c r="IO175" s="87"/>
      <c r="IP175" s="87"/>
      <c r="IQ175" s="87"/>
      <c r="IR175" s="87"/>
      <c r="IS175" s="87"/>
      <c r="IT175" s="87"/>
      <c r="IU175" s="87"/>
      <c r="IV175" s="87"/>
      <c r="IW175" s="87"/>
    </row>
    <row r="176" customFormat="false" ht="4.5" hidden="false" customHeight="true" outlineLevel="0" collapsed="false">
      <c r="AD176" s="174"/>
      <c r="AE176" s="174"/>
    </row>
    <row r="177" customFormat="false" ht="14.25" hidden="false" customHeight="true" outlineLevel="0" collapsed="false">
      <c r="A177" s="137"/>
      <c r="B177" s="19"/>
      <c r="C177" s="19"/>
      <c r="D177" s="19"/>
      <c r="E177" s="8"/>
      <c r="F177" s="8"/>
      <c r="G177" s="8"/>
      <c r="H177" s="8"/>
      <c r="I177" s="136"/>
      <c r="J177" s="8"/>
      <c r="K177" s="84"/>
      <c r="L177" s="303"/>
      <c r="M177" s="303"/>
      <c r="N177" s="84"/>
      <c r="O177" s="84"/>
      <c r="P177" s="84"/>
      <c r="Q177" s="84"/>
      <c r="R177" s="84"/>
      <c r="S177" s="186"/>
      <c r="T177" s="304"/>
      <c r="U177" s="305" t="n">
        <f aca="false">SUM(U7:U176)</f>
        <v>23427.0086340372</v>
      </c>
      <c r="V177" s="306"/>
      <c r="W177" s="305"/>
      <c r="X177" s="84"/>
      <c r="Y177" s="307"/>
      <c r="Z177" s="306"/>
      <c r="AA177" s="173"/>
      <c r="AB177" s="308"/>
      <c r="AC177" s="308"/>
      <c r="AD177" s="308"/>
      <c r="AE177" s="308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  <c r="CP177" s="19"/>
      <c r="CQ177" s="19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9"/>
      <c r="DC177" s="19"/>
      <c r="DD177" s="19"/>
      <c r="DE177" s="19"/>
      <c r="DF177" s="19"/>
      <c r="DG177" s="19"/>
      <c r="DH177" s="19"/>
      <c r="DI177" s="19"/>
      <c r="DJ177" s="19"/>
      <c r="DK177" s="19"/>
      <c r="DL177" s="19"/>
      <c r="DM177" s="19"/>
      <c r="DN177" s="19"/>
      <c r="DO177" s="19"/>
      <c r="DP177" s="19"/>
      <c r="DQ177" s="19"/>
      <c r="DR177" s="19"/>
      <c r="DS177" s="19"/>
      <c r="DT177" s="19"/>
      <c r="DU177" s="19"/>
      <c r="DV177" s="19"/>
      <c r="DW177" s="19"/>
      <c r="DX177" s="19"/>
      <c r="DY177" s="19"/>
      <c r="DZ177" s="19"/>
      <c r="EA177" s="19"/>
      <c r="EB177" s="19"/>
      <c r="EC177" s="19"/>
      <c r="ED177" s="19"/>
      <c r="EE177" s="19"/>
      <c r="EF177" s="19"/>
      <c r="EG177" s="19"/>
      <c r="EH177" s="19"/>
      <c r="EI177" s="19"/>
      <c r="EJ177" s="19"/>
      <c r="EK177" s="19"/>
      <c r="EL177" s="19"/>
      <c r="EM177" s="19"/>
      <c r="EN177" s="19"/>
      <c r="EO177" s="19"/>
      <c r="EP177" s="19"/>
      <c r="EQ177" s="19"/>
      <c r="ER177" s="19"/>
      <c r="ES177" s="19"/>
      <c r="ET177" s="19"/>
      <c r="EU177" s="19"/>
      <c r="EV177" s="19"/>
      <c r="EW177" s="19"/>
      <c r="EX177" s="19"/>
      <c r="EY177" s="19"/>
      <c r="EZ177" s="19"/>
      <c r="FA177" s="19"/>
      <c r="FB177" s="19"/>
      <c r="FC177" s="19"/>
      <c r="FD177" s="19"/>
      <c r="FE177" s="19"/>
      <c r="FF177" s="19"/>
      <c r="FG177" s="19"/>
      <c r="FH177" s="19"/>
      <c r="FI177" s="19"/>
      <c r="FJ177" s="19"/>
      <c r="FK177" s="19"/>
      <c r="FL177" s="19"/>
      <c r="FM177" s="19"/>
      <c r="FN177" s="19"/>
      <c r="FO177" s="19"/>
      <c r="FP177" s="19"/>
      <c r="FQ177" s="19"/>
      <c r="FR177" s="19"/>
      <c r="FS177" s="19"/>
      <c r="FT177" s="19"/>
      <c r="FU177" s="19"/>
      <c r="FV177" s="19"/>
      <c r="FW177" s="19"/>
      <c r="FX177" s="19"/>
      <c r="FY177" s="19"/>
      <c r="FZ177" s="19"/>
      <c r="GA177" s="19"/>
      <c r="GB177" s="19"/>
      <c r="GC177" s="19"/>
      <c r="GD177" s="19"/>
      <c r="GE177" s="19"/>
      <c r="GF177" s="19"/>
      <c r="GG177" s="19"/>
      <c r="GH177" s="19"/>
      <c r="GI177" s="19"/>
      <c r="GJ177" s="19"/>
      <c r="GK177" s="19"/>
      <c r="GL177" s="19"/>
      <c r="GM177" s="19"/>
      <c r="GN177" s="19"/>
      <c r="GO177" s="19"/>
      <c r="GP177" s="19"/>
      <c r="GQ177" s="19"/>
      <c r="GR177" s="19"/>
      <c r="GS177" s="19"/>
      <c r="GT177" s="19"/>
      <c r="GU177" s="19"/>
      <c r="GV177" s="19"/>
      <c r="GW177" s="19"/>
      <c r="GX177" s="19"/>
      <c r="GY177" s="19"/>
      <c r="GZ177" s="19"/>
      <c r="HA177" s="19"/>
      <c r="HB177" s="19"/>
      <c r="HC177" s="19"/>
      <c r="HD177" s="19"/>
      <c r="HE177" s="19"/>
      <c r="HF177" s="19"/>
      <c r="HG177" s="19"/>
      <c r="HH177" s="19"/>
      <c r="HI177" s="19"/>
      <c r="HJ177" s="19"/>
      <c r="HK177" s="19"/>
      <c r="HL177" s="19"/>
      <c r="HM177" s="19"/>
      <c r="HN177" s="19"/>
      <c r="HO177" s="19"/>
      <c r="HP177" s="19"/>
      <c r="HQ177" s="19"/>
      <c r="HR177" s="19"/>
      <c r="HS177" s="19"/>
      <c r="HT177" s="19"/>
      <c r="HU177" s="19"/>
      <c r="HV177" s="19"/>
      <c r="HW177" s="19"/>
      <c r="HX177" s="19"/>
      <c r="HY177" s="19"/>
      <c r="HZ177" s="19"/>
      <c r="IA177" s="19"/>
      <c r="IB177" s="19"/>
      <c r="IC177" s="19"/>
      <c r="ID177" s="19"/>
      <c r="IE177" s="19"/>
      <c r="IF177" s="19"/>
      <c r="IG177" s="19"/>
      <c r="IH177" s="19"/>
      <c r="II177" s="19"/>
      <c r="IJ177" s="19"/>
      <c r="IK177" s="19"/>
      <c r="IL177" s="19"/>
      <c r="IM177" s="19"/>
      <c r="IN177" s="19"/>
      <c r="IO177" s="19"/>
      <c r="IP177" s="19"/>
      <c r="IQ177" s="19"/>
      <c r="IR177" s="19"/>
      <c r="IS177" s="19"/>
      <c r="IT177" s="19"/>
      <c r="IU177" s="19"/>
      <c r="IV177" s="19"/>
      <c r="IW177" s="19"/>
    </row>
    <row r="178" customFormat="false" ht="12.75" hidden="false" customHeight="false" outlineLevel="0" collapsed="false">
      <c r="L178" s="119"/>
      <c r="M178" s="119"/>
    </row>
    <row r="179" customFormat="false" ht="17.25" hidden="false" customHeight="false" outlineLevel="0" collapsed="false">
      <c r="I179" s="128" t="s">
        <v>404</v>
      </c>
      <c r="J179" s="131"/>
      <c r="K179" s="309"/>
      <c r="L179" s="309"/>
      <c r="M179" s="310"/>
      <c r="N179" s="310"/>
      <c r="O179" s="310"/>
      <c r="P179" s="310"/>
      <c r="Q179" s="310"/>
      <c r="R179" s="310"/>
      <c r="T179" s="311" t="s">
        <v>404</v>
      </c>
      <c r="U179" s="312" t="s">
        <v>134</v>
      </c>
      <c r="X179" s="313"/>
      <c r="Y179" s="314"/>
    </row>
    <row r="180" customFormat="false" ht="12.75" hidden="false" customHeight="false" outlineLevel="0" collapsed="false">
      <c r="I180" s="8" t="n">
        <v>140</v>
      </c>
      <c r="J180" s="55" t="n">
        <f aca="false">SUMIF($I$8:$I$174,$I180,$U$8:$U$174)</f>
        <v>2087.29115153</v>
      </c>
      <c r="K180" s="55"/>
      <c r="L180" s="55"/>
      <c r="M180" s="150"/>
      <c r="N180" s="150"/>
      <c r="O180" s="150"/>
      <c r="P180" s="150"/>
      <c r="Q180" s="150"/>
      <c r="R180" s="150"/>
      <c r="S180" s="137"/>
      <c r="T180" s="307" t="n">
        <v>140</v>
      </c>
      <c r="U180" s="55" t="n">
        <f aca="false">SUMIF($I$7:$U$176,$I180,$U$7:$U$176)</f>
        <v>2087.29115153</v>
      </c>
      <c r="X180" s="55"/>
      <c r="Y180" s="55"/>
      <c r="AA180" s="315"/>
      <c r="AB180" s="315"/>
      <c r="AD180" s="308"/>
      <c r="AE180" s="308"/>
      <c r="AH180" s="307" t="n">
        <v>140</v>
      </c>
      <c r="AI180" s="13" t="n">
        <f aca="false">SUMIF($I$8:$I$174,$AH180,AI$8:AI$174)</f>
        <v>21.88</v>
      </c>
      <c r="AJ180" s="13" t="n">
        <f aca="false">SUMIF($I$8:$I$174,$AH180,AJ$8:AJ$174)</f>
        <v>379.048485038205</v>
      </c>
      <c r="AK180" s="13" t="n">
        <f aca="false">SUMIF($I$8:$I$174,$AH180,AK$8:AK$174)</f>
        <v>540.092029472628</v>
      </c>
      <c r="AL180" s="13" t="n">
        <f aca="false">SUMIF($I$8:$I$174,$AH180,AL$8:AL$174)</f>
        <v>190.314198785417</v>
      </c>
      <c r="AM180" s="13" t="n">
        <f aca="false">SUMIF($I$8:$I$174,$AH180,AM$8:AM$174)</f>
        <v>308.615984255417</v>
      </c>
      <c r="AN180" s="13" t="n">
        <f aca="false">SUMIF($I$8:$I$174,$AH180,AN$8:AN$174)</f>
        <v>21.8823822554165</v>
      </c>
      <c r="AO180" s="13" t="n">
        <f aca="false">SUMIF($I$8:$I$174,$AH180,AO$8:AO$174)</f>
        <v>21.8823822554165</v>
      </c>
      <c r="AP180" s="13" t="n">
        <f aca="false">SUMIF($I$8:$I$174,$AH180,AP$8:AP$174)</f>
        <v>126.882382255416</v>
      </c>
      <c r="AQ180" s="13" t="n">
        <f aca="false">SUMIF($I$8:$I$174,$AH180,AQ$8:AQ$174)</f>
        <v>21.8823822554165</v>
      </c>
      <c r="AR180" s="13" t="n">
        <f aca="false">SUMIF($I$8:$I$174,$AH180,AR$8:AR$174)</f>
        <v>312.682382255417</v>
      </c>
      <c r="AS180" s="13" t="n">
        <f aca="false">SUMIF($I$8:$I$174,$AH180,AS$8:AS$174)</f>
        <v>22.122847994487</v>
      </c>
      <c r="AT180" s="13" t="n">
        <f aca="false">SUMIF($I$8:$I$174,$AH180,AT$8:AT$174)</f>
        <v>22.122847994487</v>
      </c>
      <c r="AU180" s="13" t="n">
        <f aca="false">SUMIF($I$8:$I$174,$AH180,AU$8:AU$174)</f>
        <v>21.8823822554165</v>
      </c>
      <c r="AV180" s="13" t="n">
        <f aca="false">SUMIF($I$8:$I$174,$AH180,AV$8:AV$174)</f>
        <v>21.641916516346</v>
      </c>
      <c r="AW180" s="13" t="n">
        <f aca="false">SUMIF($I$8:$I$174,$AH180,AW$8:AW$174)</f>
        <v>22.122847994487</v>
      </c>
      <c r="AX180" s="13" t="n">
        <f aca="false">SUMIF($I$8:$I$174,$AH180,AX$8:AX$174)</f>
        <v>22.122847994487</v>
      </c>
      <c r="AY180" s="13" t="n">
        <f aca="false">SUMIF($I$8:$I$174,$AH180,AY$8:AY$174)</f>
        <v>21.8823822554165</v>
      </c>
      <c r="AZ180" s="13" t="n">
        <f aca="false">SUMIF($I$8:$I$174,$AH180,AZ$8:AZ$174)</f>
        <v>21.641916516346</v>
      </c>
      <c r="BA180" s="13" t="n">
        <f aca="false">SUMIF($I$8:$I$174,$AH180,BA$8:BA$174)</f>
        <v>22.122847994487</v>
      </c>
      <c r="BB180" s="13" t="n">
        <f aca="false">SUMIF($I$8:$I$174,$AH180,BB$8:BB$174)</f>
        <v>0</v>
      </c>
      <c r="BC180" s="13" t="n">
        <f aca="false">SUMIF($I$8:$I$174,$AH180,BC$8:BC$174)</f>
        <v>0</v>
      </c>
      <c r="BD180" s="13" t="n">
        <f aca="false">SUMIF($I$8:$I$174,$AH180,BD$8:BD$174)</f>
        <v>0</v>
      </c>
      <c r="BE180" s="13" t="n">
        <f aca="false">SUMIF($I$8:$I$174,$AH180,BE$8:BE$174)</f>
        <v>0</v>
      </c>
      <c r="BF180" s="13" t="n">
        <f aca="false">SUMIF($I$8:$I$174,$AH180,BF$8:BF$174)</f>
        <v>0</v>
      </c>
      <c r="BG180" s="13" t="n">
        <f aca="false">SUMIF($I$8:$I$174,$AH180,BG$8:BG$174)</f>
        <v>0</v>
      </c>
      <c r="BH180" s="13" t="n">
        <f aca="false">SUMIF($I$8:$I$174,$AH180,BH$8:BH$174)</f>
        <v>0</v>
      </c>
      <c r="BI180" s="13" t="n">
        <f aca="false">SUMIF($I$8:$I$174,$AH180,BI$8:BI$174)</f>
        <v>0</v>
      </c>
      <c r="BJ180" s="13" t="n">
        <f aca="false">SUMIF($I$8:$I$174,$AH180,BJ$8:BJ$174)</f>
        <v>0</v>
      </c>
      <c r="BK180" s="13" t="n">
        <f aca="false">SUMIF($I$8:$I$174,$AH180,BK$8:BK$174)</f>
        <v>0</v>
      </c>
      <c r="BL180" s="13" t="n">
        <f aca="false">SUMIF($I$8:$I$174,$AH180,BL$8:BL$174)</f>
        <v>0</v>
      </c>
      <c r="BM180" s="13" t="n">
        <f aca="false">SUMIF($I$8:$I$174,$AH180,BM$8:BM$174)</f>
        <v>0</v>
      </c>
      <c r="BN180" s="13" t="n">
        <f aca="false">SUMIF($I$8:$I$174,$AH180,BN$8:BN$174)</f>
        <v>0</v>
      </c>
      <c r="BO180" s="13" t="n">
        <f aca="false">SUMIF($I$8:$I$174,$AH180,BO$8:BO$174)</f>
        <v>0</v>
      </c>
      <c r="BP180" s="13" t="n">
        <f aca="false">SUMIF($I$8:$I$174,$AH180,BP$8:BP$174)</f>
        <v>0</v>
      </c>
      <c r="BQ180" s="13" t="n">
        <f aca="false">SUMIF($I$8:$I$174,$AH180,BQ$8:BQ$174)</f>
        <v>0</v>
      </c>
      <c r="BR180" s="13" t="n">
        <f aca="false">SUMIF($I$8:$I$174,$AH180,BR$8:BR$174)</f>
        <v>0</v>
      </c>
      <c r="BS180" s="13" t="n">
        <f aca="false">SUMIF($I$8:$I$174,$AH180,BS$8:BS$174)</f>
        <v>0</v>
      </c>
      <c r="BT180" s="13" t="n">
        <f aca="false">SUMIF($I$8:$I$174,$AH180,BT$8:BT$174)</f>
        <v>0</v>
      </c>
      <c r="BU180" s="13" t="n">
        <f aca="false">SUMIF($I$8:$I$174,$AH180,BU$8:BU$174)</f>
        <v>0</v>
      </c>
      <c r="BV180" s="13" t="n">
        <f aca="false">SUMIF($I$8:$I$174,$AH180,BV$8:BV$174)</f>
        <v>0</v>
      </c>
      <c r="BW180" s="13" t="n">
        <f aca="false">SUMIF($I$8:$I$174,$AH180,BW$8:BW$174)</f>
        <v>0</v>
      </c>
      <c r="BX180" s="13" t="n">
        <f aca="false">SUMIF($I$8:$I$174,$AH180,BX$8:BX$174)</f>
        <v>0</v>
      </c>
      <c r="BY180" s="13" t="n">
        <f aca="false">SUMIF($I$8:$I$174,$AH180,BY$8:BY$174)</f>
        <v>0</v>
      </c>
      <c r="BZ180" s="13" t="n">
        <f aca="false">SUMIF($I$8:$I$174,$AH180,BZ$8:BZ$174)</f>
        <v>0</v>
      </c>
      <c r="CA180" s="13" t="n">
        <f aca="false">SUMIF($I$8:$I$174,$AH180,CA$8:CA$174)</f>
        <v>0</v>
      </c>
      <c r="CB180" s="13" t="n">
        <f aca="false">SUMIF($I$8:$I$174,$AH180,CB$8:CB$174)</f>
        <v>0</v>
      </c>
      <c r="CC180" s="13" t="n">
        <f aca="false">SUMIF($I$8:$I$174,$AH180,CC$8:CC$174)</f>
        <v>0</v>
      </c>
      <c r="CD180" s="13" t="n">
        <f aca="false">SUMIF($I$8:$I$174,$AH180,CD$8:CD$174)</f>
        <v>0</v>
      </c>
      <c r="CE180" s="13" t="n">
        <f aca="false">SUMIF($I$8:$I$174,$AH180,CE$8:CE$174)</f>
        <v>2.949983</v>
      </c>
      <c r="CF180" s="13" t="n">
        <f aca="false">SUMIF($I$8:$I$174,$AH180,CF$8:CF$174)</f>
        <v>0</v>
      </c>
      <c r="CG180" s="13" t="n">
        <f aca="false">SUMIF($I$8:$I$174,$AH180,CG$8:CG$174)</f>
        <v>0</v>
      </c>
      <c r="CH180" s="13" t="n">
        <f aca="false">SUMIF($I$8:$I$174,$AH180,CH$8:CH$174)</f>
        <v>0</v>
      </c>
      <c r="CI180" s="13" t="n">
        <f aca="false">SUMIF($I$8:$I$174,$AH180,CI$8:CI$174)</f>
        <v>0</v>
      </c>
      <c r="CJ180" s="13" t="n">
        <f aca="false">SUMIF($I$8:$I$174,$AH180,CJ$8:CJ$174)</f>
        <v>0</v>
      </c>
      <c r="CK180" s="13" t="n">
        <f aca="false">SUMIF($I$8:$I$174,$AH180,CK$8:CK$174)</f>
        <v>0</v>
      </c>
      <c r="CL180" s="13" t="n">
        <f aca="false">SUMIF($I$8:$I$174,$AH180,CL$8:CL$174)</f>
        <v>0</v>
      </c>
      <c r="CM180" s="13" t="n">
        <f aca="false">SUMIF($I$8:$I$174,$AH180,CM$8:CM$174)</f>
        <v>0</v>
      </c>
      <c r="CN180" s="13" t="n">
        <f aca="false">SUMIF($I$8:$I$174,$AH180,CN$8:CN$174)</f>
        <v>0</v>
      </c>
      <c r="CO180" s="13" t="n">
        <f aca="false">SUMIF($I$8:$I$174,$AH180,CO$8:CO$174)</f>
        <v>0</v>
      </c>
      <c r="CP180" s="13" t="n">
        <f aca="false">SUMIF($I$8:$I$174,$AH180,CP$8:CP$174)</f>
        <v>0</v>
      </c>
      <c r="CQ180" s="13" t="n">
        <f aca="false">SUMIF($I$8:$I$174,$AH180,CQ$8:CQ$174)</f>
        <v>0</v>
      </c>
      <c r="CR180" s="13" t="n">
        <f aca="false">SUMIF($I$8:$I$174,$AH180,CR$8:CR$174)</f>
        <v>0</v>
      </c>
      <c r="CS180" s="13" t="n">
        <f aca="false">SUMIF($I$8:$I$174,$AH180,CS$8:CS$174)</f>
        <v>0</v>
      </c>
      <c r="CT180" s="13" t="n">
        <f aca="false">SUMIF($I$8:$I$174,$AH180,CT$8:CT$174)</f>
        <v>0</v>
      </c>
      <c r="CU180" s="13" t="n">
        <f aca="false">SUMIF($I$8:$I$174,$AH180,CU$8:CU$174)</f>
        <v>0</v>
      </c>
      <c r="CV180" s="13" t="n">
        <f aca="false">SUMIF($I$8:$I$174,$AH180,CV$8:CV$174)</f>
        <v>0</v>
      </c>
      <c r="CW180" s="13" t="n">
        <f aca="false">SUMIF($I$8:$I$174,$AH180,CW$8:CW$174)</f>
        <v>0</v>
      </c>
      <c r="CX180" s="13" t="n">
        <f aca="false">SUMIF($I$8:$I$174,$AH180,CX$8:CX$174)</f>
        <v>0</v>
      </c>
      <c r="CY180" s="13" t="n">
        <f aca="false">SUMIF($I$8:$I$174,$AH180,CY$8:CY$174)</f>
        <v>0</v>
      </c>
      <c r="CZ180" s="13" t="n">
        <f aca="false">SUMIF($I$8:$I$174,$AH180,CZ$8:CZ$174)</f>
        <v>0</v>
      </c>
      <c r="DA180" s="13" t="n">
        <f aca="false">SUMIF($I$8:$I$174,$AH180,DA$8:DA$174)</f>
        <v>0</v>
      </c>
      <c r="DB180" s="13" t="n">
        <f aca="false">SUMIF($I$8:$I$174,$AH180,DB$8:DB$174)</f>
        <v>0</v>
      </c>
      <c r="DC180" s="13" t="n">
        <f aca="false">SUMIF($I$8:$I$174,$AH180,DC$8:DC$174)</f>
        <v>0</v>
      </c>
      <c r="DD180" s="13" t="n">
        <f aca="false">SUMIF($I$8:$I$174,$AH180,DD$8:DD$174)</f>
        <v>0</v>
      </c>
      <c r="DE180" s="13" t="n">
        <f aca="false">SUMIF($I$8:$I$174,$AH180,DE$8:DE$174)</f>
        <v>0</v>
      </c>
      <c r="DF180" s="13" t="n">
        <f aca="false">SUMIF($I$8:$I$174,$AH180,DF$8:DF$174)</f>
        <v>0</v>
      </c>
      <c r="DG180" s="13" t="n">
        <f aca="false">SUMIF($I$8:$I$174,$AH180,DG$8:DG$174)</f>
        <v>0</v>
      </c>
      <c r="DH180" s="13" t="n">
        <f aca="false">SUMIF($I$8:$I$174,$AH180,DH$8:DH$174)</f>
        <v>0</v>
      </c>
      <c r="DI180" s="13" t="n">
        <f aca="false">SUMIF($I$8:$I$174,$AH180,DI$8:DI$174)</f>
        <v>0</v>
      </c>
      <c r="DJ180" s="13" t="n">
        <f aca="false">SUMIF($I$8:$I$174,$AH180,DJ$8:DJ$174)</f>
        <v>0</v>
      </c>
      <c r="DK180" s="13" t="n">
        <f aca="false">SUMIF($I$8:$I$174,$AH180,DK$8:DK$174)</f>
        <v>0</v>
      </c>
      <c r="DL180" s="13" t="n">
        <f aca="false">SUMIF($I$8:$I$174,$AH180,DL$8:DL$174)</f>
        <v>0</v>
      </c>
      <c r="DM180" s="13" t="n">
        <f aca="false">SUMIF($I$8:$I$174,$AH180,DM$8:DM$174)</f>
        <v>0</v>
      </c>
      <c r="DN180" s="13" t="n">
        <f aca="false">SUMIF($I$8:$I$174,$AH180,DN$8:DN$174)</f>
        <v>0</v>
      </c>
      <c r="DO180" s="13" t="n">
        <f aca="false">SUMIF($I$8:$I$174,$AH180,DO$8:DO$174)</f>
        <v>0</v>
      </c>
      <c r="DP180" s="13" t="n">
        <f aca="false">SUMIF($I$8:$I$174,$AH180,DP$8:DP$174)</f>
        <v>0</v>
      </c>
      <c r="DQ180" s="13" t="n">
        <f aca="false">SUMIF($I$8:$I$174,$AH180,DQ$8:DQ$174)</f>
        <v>0</v>
      </c>
      <c r="DR180" s="13" t="n">
        <f aca="false">SUMIF($I$8:$I$174,$AH180,DR$8:DR$174)</f>
        <v>0</v>
      </c>
      <c r="DS180" s="13" t="n">
        <f aca="false">SUMIF($I$8:$I$174,$AH180,DS$8:DS$174)</f>
        <v>0</v>
      </c>
      <c r="DT180" s="13" t="n">
        <f aca="false">SUMIF($I$8:$I$174,$AH180,DT$8:DT$174)</f>
        <v>0</v>
      </c>
      <c r="DU180" s="13" t="n">
        <f aca="false">SUMIF($I$8:$I$174,$AH180,DU$8:DU$174)</f>
        <v>0</v>
      </c>
      <c r="DV180" s="13" t="n">
        <f aca="false">SUMIF($I$8:$I$174,$AH180,DV$8:DV$174)</f>
        <v>0</v>
      </c>
      <c r="DW180" s="13" t="n">
        <f aca="false">SUMIF($I$8:$I$174,$AH180,DW$8:DW$174)</f>
        <v>0</v>
      </c>
      <c r="DX180" s="13" t="n">
        <f aca="false">SUMIF($I$8:$I$174,$AH180,DX$8:DX$174)</f>
        <v>0</v>
      </c>
      <c r="DY180" s="13" t="n">
        <f aca="false">SUMIF($I$8:$I$174,$AH180,DY$8:DY$174)</f>
        <v>0</v>
      </c>
      <c r="DZ180" s="13" t="n">
        <f aca="false">SUMIF($I$8:$I$174,$AH180,DZ$8:DZ$174)</f>
        <v>0</v>
      </c>
      <c r="EA180" s="13" t="n">
        <f aca="false">SUMIF($I$8:$I$174,$AH180,EA$8:EA$174)</f>
        <v>0</v>
      </c>
      <c r="EB180" s="13" t="n">
        <f aca="false">SUMIF($I$8:$I$174,$AH180,EB$8:EB$174)</f>
        <v>0</v>
      </c>
      <c r="EC180" s="13" t="n">
        <f aca="false">SUMIF($I$8:$I$174,$AH180,EC$8:EC$174)</f>
        <v>0</v>
      </c>
      <c r="ED180" s="13" t="n">
        <f aca="false">SUMIF($I$8:$I$174,$AH180,ED$8:ED$174)</f>
        <v>0</v>
      </c>
      <c r="EE180" s="13" t="n">
        <f aca="false">SUMIF($I$8:$I$174,$AH180,EE$8:EE$174)</f>
        <v>0</v>
      </c>
      <c r="EF180" s="13" t="n">
        <f aca="false">SUMIF($I$8:$I$174,$AH180,EF$8:EF$174)</f>
        <v>0</v>
      </c>
      <c r="EG180" s="13" t="n">
        <f aca="false">SUMIF($I$8:$I$174,$AH180,EG$8:EG$174)</f>
        <v>0</v>
      </c>
      <c r="EH180" s="13" t="n">
        <f aca="false">SUMIF($I$8:$I$174,$AH180,EH$8:EH$174)</f>
        <v>0</v>
      </c>
      <c r="EI180" s="13" t="n">
        <f aca="false">SUMIF($I$8:$I$174,$AH180,EI$8:EI$174)</f>
        <v>0</v>
      </c>
      <c r="EJ180" s="13" t="n">
        <f aca="false">SUMIF($I$8:$I$174,$AH180,EJ$8:EJ$174)</f>
        <v>0</v>
      </c>
      <c r="EK180" s="13" t="n">
        <f aca="false">SUMIF($I$8:$I$174,$AH180,EK$8:EK$174)</f>
        <v>0</v>
      </c>
      <c r="EL180" s="13" t="n">
        <f aca="false">SUMIF($I$8:$I$174,$AH180,EL$8:EL$174)</f>
        <v>0</v>
      </c>
      <c r="EM180" s="13" t="n">
        <f aca="false">SUMIF($I$8:$I$174,$AH180,EM$8:EM$174)</f>
        <v>0</v>
      </c>
      <c r="EN180" s="13" t="n">
        <f aca="false">SUMIF($I$8:$I$174,$AH180,EN$7:EN$174)</f>
        <v>0</v>
      </c>
      <c r="EO180" s="65" t="n">
        <f aca="false">SUM($AI180:$EN180)</f>
        <v>2145.77542934471</v>
      </c>
      <c r="EP180" s="65" t="n">
        <f aca="false">+EO180-U180</f>
        <v>58.4842778147081</v>
      </c>
    </row>
    <row r="181" customFormat="false" ht="12.75" hidden="false" customHeight="false" outlineLevel="0" collapsed="false">
      <c r="I181" s="8" t="s">
        <v>130</v>
      </c>
      <c r="J181" s="55" t="n">
        <f aca="false">SUMIF($I$8:$I$174,$I181,$U$8:$U$174)</f>
        <v>304</v>
      </c>
      <c r="K181" s="55"/>
      <c r="L181" s="55"/>
      <c r="M181" s="150"/>
      <c r="N181" s="150"/>
      <c r="O181" s="150"/>
      <c r="P181" s="150"/>
      <c r="Q181" s="150"/>
      <c r="R181" s="150"/>
      <c r="S181" s="137"/>
      <c r="T181" s="307" t="s">
        <v>130</v>
      </c>
      <c r="U181" s="55" t="n">
        <f aca="false">SUMIF($I$7:$U$176,$I181,$U$7:$U$176)</f>
        <v>304</v>
      </c>
      <c r="X181" s="55"/>
      <c r="Y181" s="55"/>
      <c r="AA181" s="315"/>
      <c r="AB181" s="315"/>
      <c r="AD181" s="308"/>
      <c r="AE181" s="308"/>
      <c r="AH181" s="307" t="s">
        <v>130</v>
      </c>
      <c r="AI181" s="13" t="n">
        <f aca="false">SUMIF($I$8:$I$174,$AH181,AI$8:AI$174)</f>
        <v>0</v>
      </c>
      <c r="AJ181" s="13" t="n">
        <f aca="false">SUMIF($I$8:$I$174,$AH181,AJ$8:AJ$174)</f>
        <v>0</v>
      </c>
      <c r="AK181" s="13" t="n">
        <f aca="false">SUMIF($I$8:$I$174,$AH181,AK$8:AK$174)</f>
        <v>0</v>
      </c>
      <c r="AL181" s="13" t="n">
        <f aca="false">SUMIF($I$8:$I$174,$AH181,AL$8:AL$174)</f>
        <v>131</v>
      </c>
      <c r="AM181" s="13" t="n">
        <f aca="false">SUMIF($I$8:$I$174,$AH181,AM$8:AM$174)</f>
        <v>0</v>
      </c>
      <c r="AN181" s="13" t="n">
        <f aca="false">SUMIF($I$8:$I$174,$AH181,AN$8:AN$174)</f>
        <v>0</v>
      </c>
      <c r="AO181" s="13" t="n">
        <f aca="false">SUMIF($I$8:$I$174,$AH181,AO$8:AO$174)</f>
        <v>0</v>
      </c>
      <c r="AP181" s="13" t="n">
        <f aca="false">SUMIF($I$8:$I$174,$AH181,AP$8:AP$174)</f>
        <v>0</v>
      </c>
      <c r="AQ181" s="13" t="n">
        <f aca="false">SUMIF($I$8:$I$174,$AH181,AQ$8:AQ$174)</f>
        <v>0</v>
      </c>
      <c r="AR181" s="13" t="n">
        <f aca="false">SUMIF($I$8:$I$174,$AH181,AR$8:AR$174)</f>
        <v>0</v>
      </c>
      <c r="AS181" s="13" t="n">
        <f aca="false">SUMIF($I$8:$I$174,$AH181,AS$8:AS$174)</f>
        <v>0</v>
      </c>
      <c r="AT181" s="13" t="n">
        <f aca="false">SUMIF($I$8:$I$174,$AH181,AT$8:AT$174)</f>
        <v>0</v>
      </c>
      <c r="AU181" s="13" t="n">
        <f aca="false">SUMIF($I$8:$I$174,$AH181,AU$8:AU$174)</f>
        <v>0</v>
      </c>
      <c r="AV181" s="13" t="n">
        <f aca="false">SUMIF($I$8:$I$174,$AH181,AV$8:AV$174)</f>
        <v>0</v>
      </c>
      <c r="AW181" s="13" t="n">
        <f aca="false">SUMIF($I$8:$I$174,$AH181,AW$8:AW$174)</f>
        <v>0</v>
      </c>
      <c r="AX181" s="13" t="n">
        <f aca="false">SUMIF($I$8:$I$174,$AH181,AX$8:AX$174)</f>
        <v>0</v>
      </c>
      <c r="AY181" s="13" t="n">
        <f aca="false">SUMIF($I$8:$I$174,$AH181,AY$8:AY$174)</f>
        <v>0</v>
      </c>
      <c r="AZ181" s="13" t="n">
        <f aca="false">SUMIF($I$8:$I$174,$AH181,AZ$8:AZ$174)</f>
        <v>0</v>
      </c>
      <c r="BA181" s="13" t="n">
        <f aca="false">SUMIF($I$8:$I$174,$AH181,BA$8:BA$174)</f>
        <v>0</v>
      </c>
      <c r="BB181" s="13" t="n">
        <f aca="false">SUMIF($I$8:$I$174,$AH181,BB$8:BB$174)</f>
        <v>0</v>
      </c>
      <c r="BC181" s="13" t="n">
        <f aca="false">SUMIF($I$8:$I$174,$AH181,BC$8:BC$174)</f>
        <v>0</v>
      </c>
      <c r="BD181" s="13" t="n">
        <f aca="false">SUMIF($I$8:$I$174,$AH181,BD$8:BD$174)</f>
        <v>0</v>
      </c>
      <c r="BE181" s="13" t="n">
        <f aca="false">SUMIF($I$8:$I$174,$AH181,BE$8:BE$174)</f>
        <v>0</v>
      </c>
      <c r="BF181" s="13" t="n">
        <f aca="false">SUMIF($I$8:$I$174,$AH181,BF$8:BF$174)</f>
        <v>0</v>
      </c>
      <c r="BG181" s="13" t="n">
        <f aca="false">SUMIF($I$8:$I$174,$AH181,BG$8:BG$174)</f>
        <v>0</v>
      </c>
      <c r="BH181" s="13" t="n">
        <f aca="false">SUMIF($I$8:$I$174,$AH181,BH$8:BH$174)</f>
        <v>0</v>
      </c>
      <c r="BI181" s="13" t="n">
        <f aca="false">SUMIF($I$8:$I$174,$AH181,BI$8:BI$174)</f>
        <v>0</v>
      </c>
      <c r="BJ181" s="13" t="n">
        <f aca="false">SUMIF($I$8:$I$174,$AH181,BJ$8:BJ$174)</f>
        <v>0</v>
      </c>
      <c r="BK181" s="13" t="n">
        <f aca="false">SUMIF($I$8:$I$174,$AH181,BK$8:BK$174)</f>
        <v>0</v>
      </c>
      <c r="BL181" s="13" t="n">
        <f aca="false">SUMIF($I$8:$I$174,$AH181,BL$8:BL$174)</f>
        <v>0</v>
      </c>
      <c r="BM181" s="13" t="n">
        <f aca="false">SUMIF($I$8:$I$174,$AH181,BM$8:BM$174)</f>
        <v>0</v>
      </c>
      <c r="BN181" s="13" t="n">
        <f aca="false">SUMIF($I$8:$I$174,$AH181,BN$8:BN$174)</f>
        <v>0</v>
      </c>
      <c r="BO181" s="13" t="n">
        <f aca="false">SUMIF($I$8:$I$174,$AH181,BO$8:BO$174)</f>
        <v>0</v>
      </c>
      <c r="BP181" s="13" t="n">
        <f aca="false">SUMIF($I$8:$I$174,$AH181,BP$8:BP$174)</f>
        <v>0</v>
      </c>
      <c r="BQ181" s="13" t="n">
        <f aca="false">SUMIF($I$8:$I$174,$AH181,BQ$8:BQ$174)</f>
        <v>0</v>
      </c>
      <c r="BR181" s="13" t="n">
        <f aca="false">SUMIF($I$8:$I$174,$AH181,BR$8:BR$174)</f>
        <v>0</v>
      </c>
      <c r="BS181" s="13" t="n">
        <f aca="false">SUMIF($I$8:$I$174,$AH181,BS$8:BS$174)</f>
        <v>0</v>
      </c>
      <c r="BT181" s="13" t="n">
        <f aca="false">SUMIF($I$8:$I$174,$AH181,BT$8:BT$174)</f>
        <v>0</v>
      </c>
      <c r="BU181" s="13" t="n">
        <f aca="false">SUMIF($I$8:$I$174,$AH181,BU$8:BU$174)</f>
        <v>0</v>
      </c>
      <c r="BV181" s="13" t="n">
        <f aca="false">SUMIF($I$8:$I$174,$AH181,BV$8:BV$174)</f>
        <v>0</v>
      </c>
      <c r="BW181" s="13" t="n">
        <f aca="false">SUMIF($I$8:$I$174,$AH181,BW$8:BW$174)</f>
        <v>0</v>
      </c>
      <c r="BX181" s="13" t="n">
        <f aca="false">SUMIF($I$8:$I$174,$AH181,BX$8:BX$174)</f>
        <v>0</v>
      </c>
      <c r="BY181" s="13" t="n">
        <f aca="false">SUMIF($I$8:$I$174,$AH181,BY$8:BY$174)</f>
        <v>0</v>
      </c>
      <c r="BZ181" s="13" t="n">
        <f aca="false">SUMIF($I$8:$I$174,$AH181,BZ$8:BZ$174)</f>
        <v>0</v>
      </c>
      <c r="CA181" s="13" t="n">
        <f aca="false">SUMIF($I$8:$I$174,$AH181,CA$8:CA$174)</f>
        <v>0</v>
      </c>
      <c r="CB181" s="13" t="n">
        <f aca="false">SUMIF($I$8:$I$174,$AH181,CB$8:CB$174)</f>
        <v>0</v>
      </c>
      <c r="CC181" s="13" t="n">
        <f aca="false">SUMIF($I$8:$I$174,$AH181,CC$8:CC$174)</f>
        <v>0</v>
      </c>
      <c r="CD181" s="13" t="n">
        <f aca="false">SUMIF($I$8:$I$174,$AH181,CD$8:CD$174)</f>
        <v>0</v>
      </c>
      <c r="CE181" s="13" t="n">
        <f aca="false">SUMIF($I$8:$I$174,$AH181,CE$8:CE$174)</f>
        <v>0</v>
      </c>
      <c r="CF181" s="13" t="n">
        <f aca="false">SUMIF($I$8:$I$174,$AH181,CF$8:CF$174)</f>
        <v>0</v>
      </c>
      <c r="CG181" s="13" t="n">
        <f aca="false">SUMIF($I$8:$I$174,$AH181,CG$8:CG$174)</f>
        <v>0</v>
      </c>
      <c r="CH181" s="13" t="n">
        <f aca="false">SUMIF($I$8:$I$174,$AH181,CH$8:CH$174)</f>
        <v>0</v>
      </c>
      <c r="CI181" s="13" t="n">
        <f aca="false">SUMIF($I$8:$I$174,$AH181,CI$8:CI$174)</f>
        <v>0</v>
      </c>
      <c r="CJ181" s="13" t="n">
        <f aca="false">SUMIF($I$8:$I$174,$AH181,CJ$8:CJ$174)</f>
        <v>0</v>
      </c>
      <c r="CK181" s="13" t="n">
        <f aca="false">SUMIF($I$8:$I$174,$AH181,CK$8:CK$174)</f>
        <v>0</v>
      </c>
      <c r="CL181" s="13" t="n">
        <f aca="false">SUMIF($I$8:$I$174,$AH181,CL$8:CL$174)</f>
        <v>0</v>
      </c>
      <c r="CM181" s="13" t="n">
        <f aca="false">SUMIF($I$8:$I$174,$AH181,CM$8:CM$174)</f>
        <v>0</v>
      </c>
      <c r="CN181" s="13" t="n">
        <f aca="false">SUMIF($I$8:$I$174,$AH181,CN$8:CN$174)</f>
        <v>0</v>
      </c>
      <c r="CO181" s="13" t="n">
        <f aca="false">SUMIF($I$8:$I$174,$AH181,CO$8:CO$174)</f>
        <v>0</v>
      </c>
      <c r="CP181" s="13" t="n">
        <f aca="false">SUMIF($I$8:$I$174,$AH181,CP$8:CP$174)</f>
        <v>0</v>
      </c>
      <c r="CQ181" s="13" t="n">
        <f aca="false">SUMIF($I$8:$I$174,$AH181,CQ$8:CQ$174)</f>
        <v>0</v>
      </c>
      <c r="CR181" s="13" t="n">
        <f aca="false">SUMIF($I$8:$I$174,$AH181,CR$8:CR$174)</f>
        <v>0</v>
      </c>
      <c r="CS181" s="13" t="n">
        <f aca="false">SUMIF($I$8:$I$174,$AH181,CS$8:CS$174)</f>
        <v>0</v>
      </c>
      <c r="CT181" s="13" t="n">
        <f aca="false">SUMIF($I$8:$I$174,$AH181,CT$8:CT$174)</f>
        <v>0</v>
      </c>
      <c r="CU181" s="13" t="n">
        <f aca="false">SUMIF($I$8:$I$174,$AH181,CU$8:CU$174)</f>
        <v>0</v>
      </c>
      <c r="CV181" s="13" t="n">
        <f aca="false">SUMIF($I$8:$I$174,$AH181,CV$8:CV$174)</f>
        <v>0</v>
      </c>
      <c r="CW181" s="13" t="n">
        <f aca="false">SUMIF($I$8:$I$174,$AH181,CW$8:CW$174)</f>
        <v>0</v>
      </c>
      <c r="CX181" s="13" t="n">
        <f aca="false">SUMIF($I$8:$I$174,$AH181,CX$8:CX$174)</f>
        <v>0</v>
      </c>
      <c r="CY181" s="13" t="n">
        <f aca="false">SUMIF($I$8:$I$174,$AH181,CY$8:CY$174)</f>
        <v>0</v>
      </c>
      <c r="CZ181" s="13" t="n">
        <f aca="false">SUMIF($I$8:$I$174,$AH181,CZ$8:CZ$174)</f>
        <v>0</v>
      </c>
      <c r="DA181" s="13" t="n">
        <f aca="false">SUMIF($I$8:$I$174,$AH181,DA$8:DA$174)</f>
        <v>0</v>
      </c>
      <c r="DB181" s="13" t="n">
        <f aca="false">SUMIF($I$8:$I$174,$AH181,DB$8:DB$174)</f>
        <v>0</v>
      </c>
      <c r="DC181" s="13" t="n">
        <f aca="false">SUMIF($I$8:$I$174,$AH181,DC$8:DC$174)</f>
        <v>0</v>
      </c>
      <c r="DD181" s="13" t="n">
        <f aca="false">SUMIF($I$8:$I$174,$AH181,DD$8:DD$174)</f>
        <v>0</v>
      </c>
      <c r="DE181" s="13" t="n">
        <f aca="false">SUMIF($I$8:$I$174,$AH181,DE$8:DE$174)</f>
        <v>0</v>
      </c>
      <c r="DF181" s="13" t="n">
        <f aca="false">SUMIF($I$8:$I$174,$AH181,DF$8:DF$174)</f>
        <v>0</v>
      </c>
      <c r="DG181" s="13" t="n">
        <f aca="false">SUMIF($I$8:$I$174,$AH181,DG$8:DG$174)</f>
        <v>0</v>
      </c>
      <c r="DH181" s="13" t="n">
        <f aca="false">SUMIF($I$8:$I$174,$AH181,DH$8:DH$174)</f>
        <v>0</v>
      </c>
      <c r="DI181" s="13" t="n">
        <f aca="false">SUMIF($I$8:$I$174,$AH181,DI$8:DI$174)</f>
        <v>0</v>
      </c>
      <c r="DJ181" s="13" t="n">
        <f aca="false">SUMIF($I$8:$I$174,$AH181,DJ$8:DJ$174)</f>
        <v>0</v>
      </c>
      <c r="DK181" s="13" t="n">
        <f aca="false">SUMIF($I$8:$I$174,$AH181,DK$8:DK$174)</f>
        <v>0</v>
      </c>
      <c r="DL181" s="13" t="n">
        <f aca="false">SUMIF($I$8:$I$174,$AH181,DL$8:DL$174)</f>
        <v>0</v>
      </c>
      <c r="DM181" s="13" t="n">
        <f aca="false">SUMIF($I$8:$I$174,$AH181,DM$8:DM$174)</f>
        <v>0</v>
      </c>
      <c r="DN181" s="13" t="n">
        <f aca="false">SUMIF($I$8:$I$174,$AH181,DN$8:DN$174)</f>
        <v>0</v>
      </c>
      <c r="DO181" s="13" t="n">
        <f aca="false">SUMIF($I$8:$I$174,$AH181,DO$8:DO$174)</f>
        <v>0</v>
      </c>
      <c r="DP181" s="13" t="n">
        <f aca="false">SUMIF($I$8:$I$174,$AH181,DP$8:DP$174)</f>
        <v>0</v>
      </c>
      <c r="DQ181" s="13" t="n">
        <f aca="false">SUMIF($I$8:$I$174,$AH181,DQ$8:DQ$174)</f>
        <v>0</v>
      </c>
      <c r="DR181" s="13" t="n">
        <f aca="false">SUMIF($I$8:$I$174,$AH181,DR$8:DR$174)</f>
        <v>0</v>
      </c>
      <c r="DS181" s="13" t="n">
        <f aca="false">SUMIF($I$8:$I$174,$AH181,DS$8:DS$174)</f>
        <v>0</v>
      </c>
      <c r="DT181" s="13" t="n">
        <f aca="false">SUMIF($I$8:$I$174,$AH181,DT$8:DT$174)</f>
        <v>0</v>
      </c>
      <c r="DU181" s="13" t="n">
        <f aca="false">SUMIF($I$8:$I$174,$AH181,DU$8:DU$174)</f>
        <v>0</v>
      </c>
      <c r="DV181" s="13" t="n">
        <f aca="false">SUMIF($I$8:$I$174,$AH181,DV$8:DV$174)</f>
        <v>0</v>
      </c>
      <c r="DW181" s="13" t="n">
        <f aca="false">SUMIF($I$8:$I$174,$AH181,DW$8:DW$174)</f>
        <v>0</v>
      </c>
      <c r="DX181" s="13" t="n">
        <f aca="false">SUMIF($I$8:$I$174,$AH181,DX$8:DX$174)</f>
        <v>0</v>
      </c>
      <c r="DY181" s="13" t="n">
        <f aca="false">SUMIF($I$8:$I$174,$AH181,DY$8:DY$174)</f>
        <v>0</v>
      </c>
      <c r="DZ181" s="13" t="n">
        <f aca="false">SUMIF($I$8:$I$174,$AH181,DZ$8:DZ$174)</f>
        <v>0</v>
      </c>
      <c r="EA181" s="13" t="n">
        <f aca="false">SUMIF($I$8:$I$174,$AH181,EA$8:EA$174)</f>
        <v>0</v>
      </c>
      <c r="EB181" s="13" t="n">
        <f aca="false">SUMIF($I$8:$I$174,$AH181,EB$8:EB$174)</f>
        <v>0</v>
      </c>
      <c r="EC181" s="13" t="n">
        <f aca="false">SUMIF($I$8:$I$174,$AH181,EC$8:EC$174)</f>
        <v>0</v>
      </c>
      <c r="ED181" s="13" t="n">
        <f aca="false">SUMIF($I$8:$I$174,$AH181,ED$8:ED$174)</f>
        <v>0</v>
      </c>
      <c r="EE181" s="13" t="n">
        <f aca="false">SUMIF($I$8:$I$174,$AH181,EE$8:EE$174)</f>
        <v>0</v>
      </c>
      <c r="EF181" s="13" t="n">
        <f aca="false">SUMIF($I$8:$I$174,$AH181,EF$8:EF$174)</f>
        <v>0</v>
      </c>
      <c r="EG181" s="13" t="n">
        <f aca="false">SUMIF($I$8:$I$174,$AH181,EG$8:EG$174)</f>
        <v>0</v>
      </c>
      <c r="EH181" s="13" t="n">
        <f aca="false">SUMIF($I$8:$I$174,$AH181,EH$8:EH$174)</f>
        <v>0</v>
      </c>
      <c r="EI181" s="13" t="n">
        <f aca="false">SUMIF($I$8:$I$174,$AH181,EI$8:EI$174)</f>
        <v>0</v>
      </c>
      <c r="EJ181" s="13" t="n">
        <f aca="false">SUMIF($I$8:$I$174,$AH181,EJ$8:EJ$174)</f>
        <v>0</v>
      </c>
      <c r="EK181" s="13" t="n">
        <f aca="false">SUMIF($I$8:$I$174,$AH181,EK$8:EK$174)</f>
        <v>0</v>
      </c>
      <c r="EL181" s="13" t="n">
        <f aca="false">SUMIF($I$8:$I$174,$AH181,EL$8:EL$174)</f>
        <v>0</v>
      </c>
      <c r="EM181" s="13" t="n">
        <f aca="false">SUMIF($I$8:$I$174,$AH181,EM$8:EM$174)</f>
        <v>0</v>
      </c>
      <c r="EN181" s="13" t="n">
        <f aca="false">SUMIF($I$8:$I$174,$AH181,EN$7:EN$174)</f>
        <v>0</v>
      </c>
      <c r="EO181" s="65" t="n">
        <f aca="false">SUM($AI181:$EN181)</f>
        <v>131</v>
      </c>
      <c r="EP181" s="65" t="n">
        <f aca="false">+EO181-U181</f>
        <v>-173</v>
      </c>
    </row>
    <row r="182" customFormat="false" ht="12.75" hidden="false" customHeight="false" outlineLevel="0" collapsed="false">
      <c r="I182" s="8" t="s">
        <v>127</v>
      </c>
      <c r="J182" s="55" t="n">
        <f aca="false">SUMIF($I$8:$I$174,$I182,$U$8:$U$174)</f>
        <v>4884.05829443</v>
      </c>
      <c r="K182" s="55"/>
      <c r="L182" s="55"/>
      <c r="M182" s="150"/>
      <c r="N182" s="150"/>
      <c r="O182" s="150"/>
      <c r="P182" s="150"/>
      <c r="Q182" s="150"/>
      <c r="R182" s="150"/>
      <c r="S182" s="137"/>
      <c r="T182" s="307" t="s">
        <v>127</v>
      </c>
      <c r="U182" s="55" t="n">
        <f aca="false">SUMIF($I$7:$U$176,$I182,$U$7:$U$176)</f>
        <v>4884.05829443</v>
      </c>
      <c r="X182" s="55"/>
      <c r="Y182" s="55"/>
      <c r="AA182" s="315"/>
      <c r="AB182" s="315"/>
      <c r="AD182" s="308"/>
      <c r="AE182" s="308"/>
      <c r="AH182" s="307" t="s">
        <v>127</v>
      </c>
      <c r="AI182" s="13" t="n">
        <f aca="false">SUMIF($I$8:$I$174,$AH182,AI$8:AI$174)</f>
        <v>35.2050272554165</v>
      </c>
      <c r="AJ182" s="13" t="n">
        <f aca="false">SUMIF($I$8:$I$174,$AH182,AJ$8:AJ$174)</f>
        <v>41.1903130382049</v>
      </c>
      <c r="AK182" s="13" t="n">
        <f aca="false">SUMIF($I$8:$I$174,$AH182,AK$8:AK$174)</f>
        <v>33.194625472628</v>
      </c>
      <c r="AL182" s="13" t="n">
        <f aca="false">SUMIF($I$8:$I$174,$AH182,AL$8:AL$174)</f>
        <v>2779.76968725542</v>
      </c>
      <c r="AM182" s="13" t="n">
        <f aca="false">SUMIF($I$8:$I$174,$AH182,AM$8:AM$174)</f>
        <v>34.2027602554165</v>
      </c>
      <c r="AN182" s="13" t="n">
        <f aca="false">SUMIF($I$8:$I$174,$AH182,AN$8:AN$174)</f>
        <v>956.225150255417</v>
      </c>
      <c r="AO182" s="13" t="n">
        <f aca="false">SUMIF($I$8:$I$174,$AH182,AO$8:AO$174)</f>
        <v>32.9411332554165</v>
      </c>
      <c r="AP182" s="13" t="n">
        <f aca="false">SUMIF($I$8:$I$174,$AH182,AP$8:AP$174)</f>
        <v>31.9976262554165</v>
      </c>
      <c r="AQ182" s="13" t="n">
        <f aca="false">SUMIF($I$8:$I$174,$AH182,AQ$8:AQ$174)</f>
        <v>32.0663022554165</v>
      </c>
      <c r="AR182" s="13" t="n">
        <f aca="false">SUMIF($I$8:$I$174,$AH182,AR$8:AR$174)</f>
        <v>294.593811255417</v>
      </c>
      <c r="AS182" s="13" t="n">
        <f aca="false">SUMIF($I$8:$I$174,$AH182,AS$8:AS$174)</f>
        <v>33.707712994487</v>
      </c>
      <c r="AT182" s="13" t="n">
        <f aca="false">SUMIF($I$8:$I$174,$AH182,AT$8:AT$174)</f>
        <v>32.780124994487</v>
      </c>
      <c r="AU182" s="13" t="n">
        <f aca="false">SUMIF($I$8:$I$174,$AH182,AU$8:AU$174)</f>
        <v>32.7513372554165</v>
      </c>
      <c r="AV182" s="13" t="n">
        <f aca="false">SUMIF($I$8:$I$174,$AH182,AV$8:AV$174)</f>
        <v>38.799854516346</v>
      </c>
      <c r="AW182" s="13" t="n">
        <f aca="false">SUMIF($I$8:$I$174,$AH182,AW$8:AW$174)</f>
        <v>81.319474994487</v>
      </c>
      <c r="AX182" s="13" t="n">
        <f aca="false">SUMIF($I$8:$I$174,$AH182,AX$8:AX$174)</f>
        <v>29.778914994487</v>
      </c>
      <c r="AY182" s="13" t="n">
        <f aca="false">SUMIF($I$8:$I$174,$AH182,AY$8:AY$174)</f>
        <v>29.5033202554165</v>
      </c>
      <c r="AZ182" s="13" t="n">
        <f aca="false">SUMIF($I$8:$I$174,$AH182,AZ$8:AZ$174)</f>
        <v>37.410071416346</v>
      </c>
      <c r="BA182" s="13" t="n">
        <f aca="false">SUMIF($I$8:$I$174,$AH182,BA$8:BA$174)</f>
        <v>27.272048994487</v>
      </c>
      <c r="BB182" s="13" t="n">
        <f aca="false">SUMIF($I$8:$I$174,$AH182,BB$8:BB$174)</f>
        <v>3.747478</v>
      </c>
      <c r="BC182" s="13" t="n">
        <f aca="false">SUMIF($I$8:$I$174,$AH182,BC$8:BC$174)</f>
        <v>3.84774</v>
      </c>
      <c r="BD182" s="13" t="n">
        <f aca="false">SUMIF($I$8:$I$174,$AH182,BD$8:BD$174)</f>
        <v>11.515949</v>
      </c>
      <c r="BE182" s="13" t="n">
        <f aca="false">SUMIF($I$8:$I$174,$AH182,BE$8:BE$174)</f>
        <v>0</v>
      </c>
      <c r="BF182" s="13" t="n">
        <f aca="false">SUMIF($I$8:$I$174,$AH182,BF$8:BF$174)</f>
        <v>0</v>
      </c>
      <c r="BG182" s="13" t="n">
        <f aca="false">SUMIF($I$8:$I$174,$AH182,BG$8:BG$174)</f>
        <v>170</v>
      </c>
      <c r="BH182" s="13" t="n">
        <f aca="false">SUMIF($I$8:$I$174,$AH182,BH$8:BH$174)</f>
        <v>8.911</v>
      </c>
      <c r="BI182" s="13" t="n">
        <f aca="false">SUMIF($I$8:$I$174,$AH182,BI$8:BI$174)</f>
        <v>148.349015</v>
      </c>
      <c r="BJ182" s="13" t="n">
        <f aca="false">SUMIF($I$8:$I$174,$AH182,BJ$8:BJ$174)</f>
        <v>0</v>
      </c>
      <c r="BK182" s="13" t="n">
        <f aca="false">SUMIF($I$8:$I$174,$AH182,BK$8:BK$174)</f>
        <v>0</v>
      </c>
      <c r="BL182" s="13" t="n">
        <f aca="false">SUMIF($I$8:$I$174,$AH182,BL$8:BL$174)</f>
        <v>8.911</v>
      </c>
      <c r="BM182" s="13" t="n">
        <f aca="false">SUMIF($I$8:$I$174,$AH182,BM$8:BM$174)</f>
        <v>0</v>
      </c>
      <c r="BN182" s="13" t="n">
        <f aca="false">SUMIF($I$8:$I$174,$AH182,BN$8:BN$174)</f>
        <v>0</v>
      </c>
      <c r="BO182" s="13" t="n">
        <f aca="false">SUMIF($I$8:$I$174,$AH182,BO$8:BO$174)</f>
        <v>0</v>
      </c>
      <c r="BP182" s="13" t="n">
        <f aca="false">SUMIF($I$8:$I$174,$AH182,BP$8:BP$174)</f>
        <v>8.911</v>
      </c>
      <c r="BQ182" s="13" t="n">
        <f aca="false">SUMIF($I$8:$I$174,$AH182,BQ$8:BQ$174)</f>
        <v>0</v>
      </c>
      <c r="BR182" s="13" t="n">
        <f aca="false">SUMIF($I$8:$I$174,$AH182,BR$8:BR$174)</f>
        <v>125</v>
      </c>
      <c r="BS182" s="13" t="n">
        <f aca="false">SUMIF($I$8:$I$174,$AH182,BS$8:BS$174)</f>
        <v>0</v>
      </c>
      <c r="BT182" s="13" t="n">
        <f aca="false">SUMIF($I$8:$I$174,$AH182,BT$8:BT$174)</f>
        <v>8.911</v>
      </c>
      <c r="BU182" s="13" t="n">
        <f aca="false">SUMIF($I$8:$I$174,$AH182,BU$8:BU$174)</f>
        <v>0</v>
      </c>
      <c r="BV182" s="13" t="n">
        <f aca="false">SUMIF($I$8:$I$174,$AH182,BV$8:BV$174)</f>
        <v>0</v>
      </c>
      <c r="BW182" s="13" t="n">
        <f aca="false">SUMIF($I$8:$I$174,$AH182,BW$8:BW$174)</f>
        <v>0</v>
      </c>
      <c r="BX182" s="13" t="n">
        <f aca="false">SUMIF($I$8:$I$174,$AH182,BX$8:BX$174)</f>
        <v>8.911</v>
      </c>
      <c r="BY182" s="13" t="n">
        <f aca="false">SUMIF($I$8:$I$174,$AH182,BY$8:BY$174)</f>
        <v>0</v>
      </c>
      <c r="BZ182" s="13" t="n">
        <f aca="false">SUMIF($I$8:$I$174,$AH182,BZ$8:BZ$174)</f>
        <v>0</v>
      </c>
      <c r="CA182" s="13" t="n">
        <f aca="false">SUMIF($I$8:$I$174,$AH182,CA$8:CA$174)</f>
        <v>0</v>
      </c>
      <c r="CB182" s="13" t="n">
        <f aca="false">SUMIF($I$8:$I$174,$AH182,CB$8:CB$174)</f>
        <v>8.911</v>
      </c>
      <c r="CC182" s="13" t="n">
        <f aca="false">SUMIF($I$8:$I$174,$AH182,CC$8:CC$174)</f>
        <v>0</v>
      </c>
      <c r="CD182" s="13" t="n">
        <f aca="false">SUMIF($I$8:$I$174,$AH182,CD$8:CD$174)</f>
        <v>0</v>
      </c>
      <c r="CE182" s="13" t="n">
        <f aca="false">SUMIF($I$8:$I$174,$AH182,CE$8:CE$174)</f>
        <v>0</v>
      </c>
      <c r="CF182" s="13" t="n">
        <f aca="false">SUMIF($I$8:$I$174,$AH182,CF$8:CF$174)</f>
        <v>0</v>
      </c>
      <c r="CG182" s="13" t="n">
        <f aca="false">SUMIF($I$8:$I$174,$AH182,CG$8:CG$174)</f>
        <v>0</v>
      </c>
      <c r="CH182" s="13" t="n">
        <f aca="false">SUMIF($I$8:$I$174,$AH182,CH$8:CH$174)</f>
        <v>0</v>
      </c>
      <c r="CI182" s="13" t="n">
        <f aca="false">SUMIF($I$8:$I$174,$AH182,CI$8:CI$174)</f>
        <v>0</v>
      </c>
      <c r="CJ182" s="13" t="n">
        <f aca="false">SUMIF($I$8:$I$174,$AH182,CJ$8:CJ$174)</f>
        <v>0</v>
      </c>
      <c r="CK182" s="13" t="n">
        <f aca="false">SUMIF($I$8:$I$174,$AH182,CK$8:CK$174)</f>
        <v>0</v>
      </c>
      <c r="CL182" s="13" t="n">
        <f aca="false">SUMIF($I$8:$I$174,$AH182,CL$8:CL$174)</f>
        <v>0</v>
      </c>
      <c r="CM182" s="13" t="n">
        <f aca="false">SUMIF($I$8:$I$174,$AH182,CM$8:CM$174)</f>
        <v>0</v>
      </c>
      <c r="CN182" s="13" t="n">
        <f aca="false">SUMIF($I$8:$I$174,$AH182,CN$8:CN$174)</f>
        <v>0</v>
      </c>
      <c r="CO182" s="13" t="n">
        <f aca="false">SUMIF($I$8:$I$174,$AH182,CO$8:CO$174)</f>
        <v>0</v>
      </c>
      <c r="CP182" s="13" t="n">
        <f aca="false">SUMIF($I$8:$I$174,$AH182,CP$8:CP$174)</f>
        <v>0</v>
      </c>
      <c r="CQ182" s="13" t="n">
        <f aca="false">SUMIF($I$8:$I$174,$AH182,CQ$8:CQ$174)</f>
        <v>0</v>
      </c>
      <c r="CR182" s="13" t="n">
        <f aca="false">SUMIF($I$8:$I$174,$AH182,CR$8:CR$174)</f>
        <v>0</v>
      </c>
      <c r="CS182" s="13" t="n">
        <f aca="false">SUMIF($I$8:$I$174,$AH182,CS$8:CS$174)</f>
        <v>0</v>
      </c>
      <c r="CT182" s="13" t="n">
        <f aca="false">SUMIF($I$8:$I$174,$AH182,CT$8:CT$174)</f>
        <v>0</v>
      </c>
      <c r="CU182" s="13" t="n">
        <f aca="false">SUMIF($I$8:$I$174,$AH182,CU$8:CU$174)</f>
        <v>0</v>
      </c>
      <c r="CV182" s="13" t="n">
        <f aca="false">SUMIF($I$8:$I$174,$AH182,CV$8:CV$174)</f>
        <v>0</v>
      </c>
      <c r="CW182" s="13" t="n">
        <f aca="false">SUMIF($I$8:$I$174,$AH182,CW$8:CW$174)</f>
        <v>0</v>
      </c>
      <c r="CX182" s="13" t="n">
        <f aca="false">SUMIF($I$8:$I$174,$AH182,CX$8:CX$174)</f>
        <v>0</v>
      </c>
      <c r="CY182" s="13" t="n">
        <f aca="false">SUMIF($I$8:$I$174,$AH182,CY$8:CY$174)</f>
        <v>0</v>
      </c>
      <c r="CZ182" s="13" t="n">
        <f aca="false">SUMIF($I$8:$I$174,$AH182,CZ$8:CZ$174)</f>
        <v>0</v>
      </c>
      <c r="DA182" s="13" t="n">
        <f aca="false">SUMIF($I$8:$I$174,$AH182,DA$8:DA$174)</f>
        <v>0</v>
      </c>
      <c r="DB182" s="13" t="n">
        <f aca="false">SUMIF($I$8:$I$174,$AH182,DB$8:DB$174)</f>
        <v>0</v>
      </c>
      <c r="DC182" s="13" t="n">
        <f aca="false">SUMIF($I$8:$I$174,$AH182,DC$8:DC$174)</f>
        <v>0</v>
      </c>
      <c r="DD182" s="13" t="n">
        <f aca="false">SUMIF($I$8:$I$174,$AH182,DD$8:DD$174)</f>
        <v>0</v>
      </c>
      <c r="DE182" s="13" t="n">
        <f aca="false">SUMIF($I$8:$I$174,$AH182,DE$8:DE$174)</f>
        <v>0</v>
      </c>
      <c r="DF182" s="13" t="n">
        <f aca="false">SUMIF($I$8:$I$174,$AH182,DF$8:DF$174)</f>
        <v>0</v>
      </c>
      <c r="DG182" s="13" t="n">
        <f aca="false">SUMIF($I$8:$I$174,$AH182,DG$8:DG$174)</f>
        <v>0</v>
      </c>
      <c r="DH182" s="13" t="n">
        <f aca="false">SUMIF($I$8:$I$174,$AH182,DH$8:DH$174)</f>
        <v>0</v>
      </c>
      <c r="DI182" s="13" t="n">
        <f aca="false">SUMIF($I$8:$I$174,$AH182,DI$8:DI$174)</f>
        <v>0</v>
      </c>
      <c r="DJ182" s="13" t="n">
        <f aca="false">SUMIF($I$8:$I$174,$AH182,DJ$8:DJ$174)</f>
        <v>0</v>
      </c>
      <c r="DK182" s="13" t="n">
        <f aca="false">SUMIF($I$8:$I$174,$AH182,DK$8:DK$174)</f>
        <v>0</v>
      </c>
      <c r="DL182" s="13" t="n">
        <f aca="false">SUMIF($I$8:$I$174,$AH182,DL$8:DL$174)</f>
        <v>0</v>
      </c>
      <c r="DM182" s="13" t="n">
        <f aca="false">SUMIF($I$8:$I$174,$AH182,DM$8:DM$174)</f>
        <v>0</v>
      </c>
      <c r="DN182" s="13" t="n">
        <f aca="false">SUMIF($I$8:$I$174,$AH182,DN$8:DN$174)</f>
        <v>0</v>
      </c>
      <c r="DO182" s="13" t="n">
        <f aca="false">SUMIF($I$8:$I$174,$AH182,DO$8:DO$174)</f>
        <v>0</v>
      </c>
      <c r="DP182" s="13" t="n">
        <f aca="false">SUMIF($I$8:$I$174,$AH182,DP$8:DP$174)</f>
        <v>0</v>
      </c>
      <c r="DQ182" s="13" t="n">
        <f aca="false">SUMIF($I$8:$I$174,$AH182,DQ$8:DQ$174)</f>
        <v>0</v>
      </c>
      <c r="DR182" s="13" t="n">
        <f aca="false">SUMIF($I$8:$I$174,$AH182,DR$8:DR$174)</f>
        <v>0</v>
      </c>
      <c r="DS182" s="13" t="n">
        <f aca="false">SUMIF($I$8:$I$174,$AH182,DS$8:DS$174)</f>
        <v>0</v>
      </c>
      <c r="DT182" s="13" t="n">
        <f aca="false">SUMIF($I$8:$I$174,$AH182,DT$8:DT$174)</f>
        <v>0</v>
      </c>
      <c r="DU182" s="13" t="n">
        <f aca="false">SUMIF($I$8:$I$174,$AH182,DU$8:DU$174)</f>
        <v>0</v>
      </c>
      <c r="DV182" s="13" t="n">
        <f aca="false">SUMIF($I$8:$I$174,$AH182,DV$8:DV$174)</f>
        <v>0</v>
      </c>
      <c r="DW182" s="13" t="n">
        <f aca="false">SUMIF($I$8:$I$174,$AH182,DW$8:DW$174)</f>
        <v>0</v>
      </c>
      <c r="DX182" s="13" t="n">
        <f aca="false">SUMIF($I$8:$I$174,$AH182,DX$8:DX$174)</f>
        <v>0</v>
      </c>
      <c r="DY182" s="13" t="n">
        <f aca="false">SUMIF($I$8:$I$174,$AH182,DY$8:DY$174)</f>
        <v>0</v>
      </c>
      <c r="DZ182" s="13" t="n">
        <f aca="false">SUMIF($I$8:$I$174,$AH182,DZ$8:DZ$174)</f>
        <v>0</v>
      </c>
      <c r="EA182" s="13" t="n">
        <f aca="false">SUMIF($I$8:$I$174,$AH182,EA$8:EA$174)</f>
        <v>0</v>
      </c>
      <c r="EB182" s="13" t="n">
        <f aca="false">SUMIF($I$8:$I$174,$AH182,EB$8:EB$174)</f>
        <v>0</v>
      </c>
      <c r="EC182" s="13" t="n">
        <f aca="false">SUMIF($I$8:$I$174,$AH182,EC$8:EC$174)</f>
        <v>0</v>
      </c>
      <c r="ED182" s="13" t="n">
        <f aca="false">SUMIF($I$8:$I$174,$AH182,ED$8:ED$174)</f>
        <v>0</v>
      </c>
      <c r="EE182" s="13" t="n">
        <f aca="false">SUMIF($I$8:$I$174,$AH182,EE$8:EE$174)</f>
        <v>0</v>
      </c>
      <c r="EF182" s="13" t="n">
        <f aca="false">SUMIF($I$8:$I$174,$AH182,EF$8:EF$174)</f>
        <v>0</v>
      </c>
      <c r="EG182" s="13" t="n">
        <f aca="false">SUMIF($I$8:$I$174,$AH182,EG$8:EG$174)</f>
        <v>0</v>
      </c>
      <c r="EH182" s="13" t="n">
        <f aca="false">SUMIF($I$8:$I$174,$AH182,EH$8:EH$174)</f>
        <v>0</v>
      </c>
      <c r="EI182" s="13" t="n">
        <f aca="false">SUMIF($I$8:$I$174,$AH182,EI$8:EI$174)</f>
        <v>0</v>
      </c>
      <c r="EJ182" s="13" t="n">
        <f aca="false">SUMIF($I$8:$I$174,$AH182,EJ$8:EJ$174)</f>
        <v>0</v>
      </c>
      <c r="EK182" s="13" t="n">
        <f aca="false">SUMIF($I$8:$I$174,$AH182,EK$8:EK$174)</f>
        <v>0</v>
      </c>
      <c r="EL182" s="13" t="n">
        <f aca="false">SUMIF($I$8:$I$174,$AH182,EL$8:EL$174)</f>
        <v>0</v>
      </c>
      <c r="EM182" s="13" t="n">
        <f aca="false">SUMIF($I$8:$I$174,$AH182,EM$8:EM$174)</f>
        <v>0</v>
      </c>
      <c r="EN182" s="13" t="n">
        <f aca="false">SUMIF($I$8:$I$174,$AH182,EN$7:EN$174)</f>
        <v>0</v>
      </c>
      <c r="EO182" s="65" t="n">
        <f aca="false">SUM($AI182:$EN182)</f>
        <v>5130.63547897012</v>
      </c>
      <c r="EP182" s="65" t="n">
        <f aca="false">+EO182-U182</f>
        <v>246.577184540124</v>
      </c>
    </row>
    <row r="183" customFormat="false" ht="12.75" hidden="false" customHeight="false" outlineLevel="0" collapsed="false">
      <c r="I183" s="8" t="s">
        <v>132</v>
      </c>
      <c r="J183" s="55" t="n">
        <f aca="false">SUMIF($I$8:$I$174,$I183,$U$8:$U$174)</f>
        <v>596.382965</v>
      </c>
      <c r="K183" s="55"/>
      <c r="L183" s="55"/>
      <c r="M183" s="150"/>
      <c r="N183" s="150"/>
      <c r="O183" s="150"/>
      <c r="P183" s="150"/>
      <c r="Q183" s="150"/>
      <c r="R183" s="150"/>
      <c r="S183" s="137"/>
      <c r="T183" s="307" t="s">
        <v>132</v>
      </c>
      <c r="U183" s="55" t="n">
        <f aca="false">SUMIF($I$7:$U$176,$I183,$U$7:$U$176)</f>
        <v>596.382965</v>
      </c>
      <c r="X183" s="55"/>
      <c r="Y183" s="55"/>
      <c r="AA183" s="315"/>
      <c r="AB183" s="315"/>
      <c r="AD183" s="308"/>
      <c r="AE183" s="308"/>
      <c r="AH183" s="307" t="s">
        <v>132</v>
      </c>
      <c r="AI183" s="13" t="n">
        <f aca="false">SUMIF($I$8:$I$174,$AH183,AI$8:AI$174)</f>
        <v>10.721792</v>
      </c>
      <c r="AJ183" s="13" t="n">
        <f aca="false">SUMIF($I$8:$I$174,$AH183,AJ$8:AJ$174)</f>
        <v>56.831309</v>
      </c>
      <c r="AK183" s="13" t="n">
        <f aca="false">SUMIF($I$8:$I$174,$AH183,AK$8:AK$174)</f>
        <v>308.5</v>
      </c>
      <c r="AL183" s="13" t="n">
        <f aca="false">SUMIF($I$8:$I$174,$AH183,AL$8:AL$174)</f>
        <v>0</v>
      </c>
      <c r="AM183" s="13" t="n">
        <f aca="false">SUMIF($I$8:$I$174,$AH183,AM$8:AM$174)</f>
        <v>4.722908</v>
      </c>
      <c r="AN183" s="13" t="n">
        <f aca="false">SUMIF($I$8:$I$174,$AH183,AN$8:AN$174)</f>
        <v>0</v>
      </c>
      <c r="AO183" s="13" t="n">
        <f aca="false">SUMIF($I$8:$I$174,$AH183,AO$8:AO$174)</f>
        <v>0</v>
      </c>
      <c r="AP183" s="13" t="n">
        <f aca="false">SUMIF($I$8:$I$174,$AH183,AP$8:AP$174)</f>
        <v>43.75</v>
      </c>
      <c r="AQ183" s="13" t="n">
        <f aca="false">SUMIF($I$8:$I$174,$AH183,AQ$8:AQ$174)</f>
        <v>2.646908</v>
      </c>
      <c r="AR183" s="13" t="n">
        <f aca="false">SUMIF($I$8:$I$174,$AH183,AR$8:AR$174)</f>
        <v>0</v>
      </c>
      <c r="AS183" s="13" t="n">
        <f aca="false">SUMIF($I$8:$I$174,$AH183,AS$8:AS$174)</f>
        <v>10.021258</v>
      </c>
      <c r="AT183" s="13" t="n">
        <f aca="false">SUMIF($I$8:$I$174,$AH183,AT$8:AT$174)</f>
        <v>0</v>
      </c>
      <c r="AU183" s="13" t="n">
        <f aca="false">SUMIF($I$8:$I$174,$AH183,AU$8:AU$174)</f>
        <v>2.542248</v>
      </c>
      <c r="AV183" s="13" t="n">
        <f aca="false">SUMIF($I$8:$I$174,$AH183,AV$8:AV$174)</f>
        <v>75</v>
      </c>
      <c r="AW183" s="13" t="n">
        <f aca="false">SUMIF($I$8:$I$174,$AH183,AW$8:AW$174)</f>
        <v>0</v>
      </c>
      <c r="AX183" s="13" t="n">
        <f aca="false">SUMIF($I$8:$I$174,$AH183,AX$8:AX$174)</f>
        <v>0</v>
      </c>
      <c r="AY183" s="13" t="n">
        <f aca="false">SUMIF($I$8:$I$174,$AH183,AY$8:AY$174)</f>
        <v>74.10466</v>
      </c>
      <c r="AZ183" s="13" t="n">
        <f aca="false">SUMIF($I$8:$I$174,$AH183,AZ$8:AZ$174)</f>
        <v>0</v>
      </c>
      <c r="BA183" s="13" t="n">
        <f aca="false">SUMIF($I$8:$I$174,$AH183,BA$8:BA$174)</f>
        <v>0</v>
      </c>
      <c r="BB183" s="13" t="n">
        <f aca="false">SUMIF($I$8:$I$174,$AH183,BB$8:BB$174)</f>
        <v>0</v>
      </c>
      <c r="BC183" s="13" t="n">
        <f aca="false">SUMIF($I$8:$I$174,$AH183,BC$8:BC$174)</f>
        <v>0</v>
      </c>
      <c r="BD183" s="13" t="n">
        <f aca="false">SUMIF($I$8:$I$174,$AH183,BD$8:BD$174)</f>
        <v>0</v>
      </c>
      <c r="BE183" s="13" t="n">
        <f aca="false">SUMIF($I$8:$I$174,$AH183,BE$8:BE$174)</f>
        <v>0</v>
      </c>
      <c r="BF183" s="13" t="n">
        <f aca="false">SUMIF($I$8:$I$174,$AH183,BF$8:BF$174)</f>
        <v>28.280398</v>
      </c>
      <c r="BG183" s="13" t="n">
        <f aca="false">SUMIF($I$8:$I$174,$AH183,BG$8:BG$174)</f>
        <v>0</v>
      </c>
      <c r="BH183" s="13" t="n">
        <f aca="false">SUMIF($I$8:$I$174,$AH183,BH$8:BH$174)</f>
        <v>0</v>
      </c>
      <c r="BI183" s="13" t="n">
        <f aca="false">SUMIF($I$8:$I$174,$AH183,BI$8:BI$174)</f>
        <v>0</v>
      </c>
      <c r="BJ183" s="13" t="n">
        <f aca="false">SUMIF($I$8:$I$174,$AH183,BJ$8:BJ$174)</f>
        <v>0</v>
      </c>
      <c r="BK183" s="13" t="n">
        <f aca="false">SUMIF($I$8:$I$174,$AH183,BK$8:BK$174)</f>
        <v>0</v>
      </c>
      <c r="BL183" s="13" t="n">
        <f aca="false">SUMIF($I$8:$I$174,$AH183,BL$8:BL$174)</f>
        <v>0</v>
      </c>
      <c r="BM183" s="13" t="n">
        <f aca="false">SUMIF($I$8:$I$174,$AH183,BM$8:BM$174)</f>
        <v>0</v>
      </c>
      <c r="BN183" s="13" t="n">
        <f aca="false">SUMIF($I$8:$I$174,$AH183,BN$8:BN$174)</f>
        <v>0</v>
      </c>
      <c r="BO183" s="13" t="n">
        <f aca="false">SUMIF($I$8:$I$174,$AH183,BO$8:BO$174)</f>
        <v>0</v>
      </c>
      <c r="BP183" s="13" t="n">
        <f aca="false">SUMIF($I$8:$I$174,$AH183,BP$8:BP$174)</f>
        <v>0</v>
      </c>
      <c r="BQ183" s="13" t="n">
        <f aca="false">SUMIF($I$8:$I$174,$AH183,BQ$8:BQ$174)</f>
        <v>0</v>
      </c>
      <c r="BR183" s="13" t="n">
        <f aca="false">SUMIF($I$8:$I$174,$AH183,BR$8:BR$174)</f>
        <v>0</v>
      </c>
      <c r="BS183" s="13" t="n">
        <f aca="false">SUMIF($I$8:$I$174,$AH183,BS$8:BS$174)</f>
        <v>0</v>
      </c>
      <c r="BT183" s="13" t="n">
        <f aca="false">SUMIF($I$8:$I$174,$AH183,BT$8:BT$174)</f>
        <v>0</v>
      </c>
      <c r="BU183" s="13" t="n">
        <f aca="false">SUMIF($I$8:$I$174,$AH183,BU$8:BU$174)</f>
        <v>0</v>
      </c>
      <c r="BV183" s="13" t="n">
        <f aca="false">SUMIF($I$8:$I$174,$AH183,BV$8:BV$174)</f>
        <v>0</v>
      </c>
      <c r="BW183" s="13" t="n">
        <f aca="false">SUMIF($I$8:$I$174,$AH183,BW$8:BW$174)</f>
        <v>0</v>
      </c>
      <c r="BX183" s="13" t="n">
        <f aca="false">SUMIF($I$8:$I$174,$AH183,BX$8:BX$174)</f>
        <v>0</v>
      </c>
      <c r="BY183" s="13" t="n">
        <f aca="false">SUMIF($I$8:$I$174,$AH183,BY$8:BY$174)</f>
        <v>0</v>
      </c>
      <c r="BZ183" s="13" t="n">
        <f aca="false">SUMIF($I$8:$I$174,$AH183,BZ$8:BZ$174)</f>
        <v>0</v>
      </c>
      <c r="CA183" s="13" t="n">
        <f aca="false">SUMIF($I$8:$I$174,$AH183,CA$8:CA$174)</f>
        <v>0</v>
      </c>
      <c r="CB183" s="13" t="n">
        <f aca="false">SUMIF($I$8:$I$174,$AH183,CB$8:CB$174)</f>
        <v>0</v>
      </c>
      <c r="CC183" s="13" t="n">
        <f aca="false">SUMIF($I$8:$I$174,$AH183,CC$8:CC$174)</f>
        <v>0</v>
      </c>
      <c r="CD183" s="13" t="n">
        <f aca="false">SUMIF($I$8:$I$174,$AH183,CD$8:CD$174)</f>
        <v>0</v>
      </c>
      <c r="CE183" s="13" t="n">
        <f aca="false">SUMIF($I$8:$I$174,$AH183,CE$8:CE$174)</f>
        <v>0</v>
      </c>
      <c r="CF183" s="13" t="n">
        <f aca="false">SUMIF($I$8:$I$174,$AH183,CF$8:CF$174)</f>
        <v>0</v>
      </c>
      <c r="CG183" s="13" t="n">
        <f aca="false">SUMIF($I$8:$I$174,$AH183,CG$8:CG$174)</f>
        <v>0</v>
      </c>
      <c r="CH183" s="13" t="n">
        <f aca="false">SUMIF($I$8:$I$174,$AH183,CH$8:CH$174)</f>
        <v>0</v>
      </c>
      <c r="CI183" s="13" t="n">
        <f aca="false">SUMIF($I$8:$I$174,$AH183,CI$8:CI$174)</f>
        <v>0</v>
      </c>
      <c r="CJ183" s="13" t="n">
        <f aca="false">SUMIF($I$8:$I$174,$AH183,CJ$8:CJ$174)</f>
        <v>0</v>
      </c>
      <c r="CK183" s="13" t="n">
        <f aca="false">SUMIF($I$8:$I$174,$AH183,CK$8:CK$174)</f>
        <v>0</v>
      </c>
      <c r="CL183" s="13" t="n">
        <f aca="false">SUMIF($I$8:$I$174,$AH183,CL$8:CL$174)</f>
        <v>0</v>
      </c>
      <c r="CM183" s="13" t="n">
        <f aca="false">SUMIF($I$8:$I$174,$AH183,CM$8:CM$174)</f>
        <v>0</v>
      </c>
      <c r="CN183" s="13" t="n">
        <f aca="false">SUMIF($I$8:$I$174,$AH183,CN$8:CN$174)</f>
        <v>0</v>
      </c>
      <c r="CO183" s="13" t="n">
        <f aca="false">SUMIF($I$8:$I$174,$AH183,CO$8:CO$174)</f>
        <v>0</v>
      </c>
      <c r="CP183" s="13" t="n">
        <f aca="false">SUMIF($I$8:$I$174,$AH183,CP$8:CP$174)</f>
        <v>0</v>
      </c>
      <c r="CQ183" s="13" t="n">
        <f aca="false">SUMIF($I$8:$I$174,$AH183,CQ$8:CQ$174)</f>
        <v>0</v>
      </c>
      <c r="CR183" s="13" t="n">
        <f aca="false">SUMIF($I$8:$I$174,$AH183,CR$8:CR$174)</f>
        <v>0</v>
      </c>
      <c r="CS183" s="13" t="n">
        <f aca="false">SUMIF($I$8:$I$174,$AH183,CS$8:CS$174)</f>
        <v>0</v>
      </c>
      <c r="CT183" s="13" t="n">
        <f aca="false">SUMIF($I$8:$I$174,$AH183,CT$8:CT$174)</f>
        <v>0</v>
      </c>
      <c r="CU183" s="13" t="n">
        <f aca="false">SUMIF($I$8:$I$174,$AH183,CU$8:CU$174)</f>
        <v>0</v>
      </c>
      <c r="CV183" s="13" t="n">
        <f aca="false">SUMIF($I$8:$I$174,$AH183,CV$8:CV$174)</f>
        <v>0</v>
      </c>
      <c r="CW183" s="13" t="n">
        <f aca="false">SUMIF($I$8:$I$174,$AH183,CW$8:CW$174)</f>
        <v>0</v>
      </c>
      <c r="CX183" s="13" t="n">
        <f aca="false">SUMIF($I$8:$I$174,$AH183,CX$8:CX$174)</f>
        <v>0</v>
      </c>
      <c r="CY183" s="13" t="n">
        <f aca="false">SUMIF($I$8:$I$174,$AH183,CY$8:CY$174)</f>
        <v>0</v>
      </c>
      <c r="CZ183" s="13" t="n">
        <f aca="false">SUMIF($I$8:$I$174,$AH183,CZ$8:CZ$174)</f>
        <v>0</v>
      </c>
      <c r="DA183" s="13" t="n">
        <f aca="false">SUMIF($I$8:$I$174,$AH183,DA$8:DA$174)</f>
        <v>0</v>
      </c>
      <c r="DB183" s="13" t="n">
        <f aca="false">SUMIF($I$8:$I$174,$AH183,DB$8:DB$174)</f>
        <v>0</v>
      </c>
      <c r="DC183" s="13" t="n">
        <f aca="false">SUMIF($I$8:$I$174,$AH183,DC$8:DC$174)</f>
        <v>0</v>
      </c>
      <c r="DD183" s="13" t="n">
        <f aca="false">SUMIF($I$8:$I$174,$AH183,DD$8:DD$174)</f>
        <v>0</v>
      </c>
      <c r="DE183" s="13" t="n">
        <f aca="false">SUMIF($I$8:$I$174,$AH183,DE$8:DE$174)</f>
        <v>0</v>
      </c>
      <c r="DF183" s="13" t="n">
        <f aca="false">SUMIF($I$8:$I$174,$AH183,DF$8:DF$174)</f>
        <v>0</v>
      </c>
      <c r="DG183" s="13" t="n">
        <f aca="false">SUMIF($I$8:$I$174,$AH183,DG$8:DG$174)</f>
        <v>0</v>
      </c>
      <c r="DH183" s="13" t="n">
        <f aca="false">SUMIF($I$8:$I$174,$AH183,DH$8:DH$174)</f>
        <v>0</v>
      </c>
      <c r="DI183" s="13" t="n">
        <f aca="false">SUMIF($I$8:$I$174,$AH183,DI$8:DI$174)</f>
        <v>0</v>
      </c>
      <c r="DJ183" s="13" t="n">
        <f aca="false">SUMIF($I$8:$I$174,$AH183,DJ$8:DJ$174)</f>
        <v>0</v>
      </c>
      <c r="DK183" s="13" t="n">
        <f aca="false">SUMIF($I$8:$I$174,$AH183,DK$8:DK$174)</f>
        <v>0</v>
      </c>
      <c r="DL183" s="13" t="n">
        <f aca="false">SUMIF($I$8:$I$174,$AH183,DL$8:DL$174)</f>
        <v>0</v>
      </c>
      <c r="DM183" s="13" t="n">
        <f aca="false">SUMIF($I$8:$I$174,$AH183,DM$8:DM$174)</f>
        <v>0</v>
      </c>
      <c r="DN183" s="13" t="n">
        <f aca="false">SUMIF($I$8:$I$174,$AH183,DN$8:DN$174)</f>
        <v>0</v>
      </c>
      <c r="DO183" s="13" t="n">
        <f aca="false">SUMIF($I$8:$I$174,$AH183,DO$8:DO$174)</f>
        <v>0</v>
      </c>
      <c r="DP183" s="13" t="n">
        <f aca="false">SUMIF($I$8:$I$174,$AH183,DP$8:DP$174)</f>
        <v>0</v>
      </c>
      <c r="DQ183" s="13" t="n">
        <f aca="false">SUMIF($I$8:$I$174,$AH183,DQ$8:DQ$174)</f>
        <v>0</v>
      </c>
      <c r="DR183" s="13" t="n">
        <f aca="false">SUMIF($I$8:$I$174,$AH183,DR$8:DR$174)</f>
        <v>0</v>
      </c>
      <c r="DS183" s="13" t="n">
        <f aca="false">SUMIF($I$8:$I$174,$AH183,DS$8:DS$174)</f>
        <v>0</v>
      </c>
      <c r="DT183" s="13" t="n">
        <f aca="false">SUMIF($I$8:$I$174,$AH183,DT$8:DT$174)</f>
        <v>0</v>
      </c>
      <c r="DU183" s="13" t="n">
        <f aca="false">SUMIF($I$8:$I$174,$AH183,DU$8:DU$174)</f>
        <v>0</v>
      </c>
      <c r="DV183" s="13" t="n">
        <f aca="false">SUMIF($I$8:$I$174,$AH183,DV$8:DV$174)</f>
        <v>0</v>
      </c>
      <c r="DW183" s="13" t="n">
        <f aca="false">SUMIF($I$8:$I$174,$AH183,DW$8:DW$174)</f>
        <v>0</v>
      </c>
      <c r="DX183" s="13" t="n">
        <f aca="false">SUMIF($I$8:$I$174,$AH183,DX$8:DX$174)</f>
        <v>0</v>
      </c>
      <c r="DY183" s="13" t="n">
        <f aca="false">SUMIF($I$8:$I$174,$AH183,DY$8:DY$174)</f>
        <v>0</v>
      </c>
      <c r="DZ183" s="13" t="n">
        <f aca="false">SUMIF($I$8:$I$174,$AH183,DZ$8:DZ$174)</f>
        <v>0</v>
      </c>
      <c r="EA183" s="13" t="n">
        <f aca="false">SUMIF($I$8:$I$174,$AH183,EA$8:EA$174)</f>
        <v>0</v>
      </c>
      <c r="EB183" s="13" t="n">
        <f aca="false">SUMIF($I$8:$I$174,$AH183,EB$8:EB$174)</f>
        <v>0</v>
      </c>
      <c r="EC183" s="13" t="n">
        <f aca="false">SUMIF($I$8:$I$174,$AH183,EC$8:EC$174)</f>
        <v>0</v>
      </c>
      <c r="ED183" s="13" t="n">
        <f aca="false">SUMIF($I$8:$I$174,$AH183,ED$8:ED$174)</f>
        <v>0</v>
      </c>
      <c r="EE183" s="13" t="n">
        <f aca="false">SUMIF($I$8:$I$174,$AH183,EE$8:EE$174)</f>
        <v>0</v>
      </c>
      <c r="EF183" s="13" t="n">
        <f aca="false">SUMIF($I$8:$I$174,$AH183,EF$8:EF$174)</f>
        <v>0</v>
      </c>
      <c r="EG183" s="13" t="n">
        <f aca="false">SUMIF($I$8:$I$174,$AH183,EG$8:EG$174)</f>
        <v>0</v>
      </c>
      <c r="EH183" s="13" t="n">
        <f aca="false">SUMIF($I$8:$I$174,$AH183,EH$8:EH$174)</f>
        <v>0</v>
      </c>
      <c r="EI183" s="13" t="n">
        <f aca="false">SUMIF($I$8:$I$174,$AH183,EI$8:EI$174)</f>
        <v>0</v>
      </c>
      <c r="EJ183" s="13" t="n">
        <f aca="false">SUMIF($I$8:$I$174,$AH183,EJ$8:EJ$174)</f>
        <v>0</v>
      </c>
      <c r="EK183" s="13" t="n">
        <f aca="false">SUMIF($I$8:$I$174,$AH183,EK$8:EK$174)</f>
        <v>0</v>
      </c>
      <c r="EL183" s="13" t="n">
        <f aca="false">SUMIF($I$8:$I$174,$AH183,EL$8:EL$174)</f>
        <v>0</v>
      </c>
      <c r="EM183" s="13" t="n">
        <f aca="false">SUMIF($I$8:$I$174,$AH183,EM$8:EM$174)</f>
        <v>0</v>
      </c>
      <c r="EN183" s="13" t="n">
        <f aca="false">SUMIF($I$8:$I$174,$AH183,EN$7:EN$174)</f>
        <v>0</v>
      </c>
      <c r="EO183" s="65" t="n">
        <f aca="false">SUM($AI183:$EN183)</f>
        <v>617.121481</v>
      </c>
      <c r="EP183" s="65" t="n">
        <f aca="false">+EO183-U183</f>
        <v>20.738516</v>
      </c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  <c r="FF183" s="13"/>
      <c r="FG183" s="13"/>
      <c r="FH183" s="13"/>
      <c r="FI183" s="13"/>
      <c r="FJ183" s="13"/>
      <c r="FK183" s="13"/>
      <c r="FL183" s="13"/>
      <c r="FM183" s="13"/>
      <c r="FN183" s="13"/>
      <c r="FO183" s="13"/>
      <c r="FP183" s="13"/>
      <c r="FQ183" s="13"/>
      <c r="FR183" s="13"/>
      <c r="FS183" s="13"/>
      <c r="FT183" s="13"/>
      <c r="FU183" s="13"/>
      <c r="FV183" s="13"/>
      <c r="FW183" s="13"/>
      <c r="FX183" s="13"/>
      <c r="FY183" s="13"/>
      <c r="FZ183" s="13"/>
      <c r="GA183" s="13"/>
      <c r="GB183" s="13"/>
      <c r="GC183" s="13"/>
      <c r="GD183" s="13"/>
      <c r="GE183" s="13"/>
      <c r="GF183" s="13"/>
      <c r="GG183" s="13"/>
      <c r="GH183" s="13"/>
      <c r="GI183" s="13"/>
      <c r="GJ183" s="13"/>
      <c r="GK183" s="13"/>
      <c r="GL183" s="13"/>
      <c r="GM183" s="13"/>
      <c r="GN183" s="13"/>
      <c r="GO183" s="13"/>
      <c r="GP183" s="13"/>
    </row>
    <row r="184" customFormat="false" ht="12.75" hidden="false" customHeight="false" outlineLevel="0" collapsed="false">
      <c r="I184" s="8" t="s">
        <v>147</v>
      </c>
      <c r="J184" s="316" t="n">
        <f aca="false">SUMIF($I$8:$I$174,$I184,$U$8:$U$174)</f>
        <v>4822.3739665</v>
      </c>
      <c r="K184" s="55"/>
      <c r="L184" s="55"/>
      <c r="M184" s="150"/>
      <c r="N184" s="150"/>
      <c r="O184" s="150"/>
      <c r="P184" s="150"/>
      <c r="Q184" s="150"/>
      <c r="R184" s="150"/>
      <c r="S184" s="137"/>
      <c r="T184" s="307" t="s">
        <v>147</v>
      </c>
      <c r="U184" s="316" t="n">
        <f aca="false">SUMIF($I$7:$U$176,$I184,$U$7:$U$176)</f>
        <v>4822.3739665</v>
      </c>
      <c r="X184" s="55"/>
      <c r="Y184" s="55"/>
      <c r="AA184" s="315"/>
      <c r="AB184" s="315"/>
      <c r="AD184" s="308"/>
      <c r="AE184" s="308"/>
      <c r="AH184" s="307" t="s">
        <v>147</v>
      </c>
      <c r="AI184" s="317" t="n">
        <f aca="false">SUMIF($I$8:$I$174,$AH184,AI$8:AI$174)</f>
        <v>105.269</v>
      </c>
      <c r="AJ184" s="13" t="n">
        <f aca="false">SUMIF($I$8:$I$174,$AH184,AJ$8:AJ$174)</f>
        <v>557.276554</v>
      </c>
      <c r="AK184" s="13" t="n">
        <f aca="false">SUMIF($I$8:$I$174,$AH184,AK$8:AK$174)</f>
        <v>213.390554</v>
      </c>
      <c r="AL184" s="13" t="n">
        <f aca="false">SUMIF($I$8:$I$174,$AH184,AL$8:AL$174)</f>
        <v>150.432</v>
      </c>
      <c r="AM184" s="13" t="n">
        <f aca="false">SUMIF($I$8:$I$174,$AH184,AM$8:AM$174)</f>
        <v>313.808</v>
      </c>
      <c r="AN184" s="13" t="n">
        <f aca="false">SUMIF($I$8:$I$174,$AH184,AN$8:AN$174)</f>
        <v>152.212</v>
      </c>
      <c r="AO184" s="13" t="n">
        <f aca="false">SUMIF($I$8:$I$174,$AH184,AO$8:AO$174)</f>
        <v>174.916</v>
      </c>
      <c r="AP184" s="13" t="n">
        <f aca="false">SUMIF($I$8:$I$174,$AH184,AP$8:AP$174)</f>
        <v>128.584</v>
      </c>
      <c r="AQ184" s="13" t="n">
        <f aca="false">SUMIF($I$8:$I$174,$AH184,AQ$8:AQ$174)</f>
        <v>150.89</v>
      </c>
      <c r="AR184" s="13" t="n">
        <f aca="false">SUMIF($I$8:$I$174,$AH184,AR$8:AR$174)</f>
        <v>154.242</v>
      </c>
      <c r="AS184" s="13" t="n">
        <f aca="false">SUMIF($I$8:$I$174,$AH184,AS$8:AS$174)</f>
        <v>175.317</v>
      </c>
      <c r="AT184" s="13" t="n">
        <f aca="false">SUMIF($I$8:$I$174,$AH184,AT$8:AT$174)</f>
        <v>112.909</v>
      </c>
      <c r="AU184" s="13" t="n">
        <f aca="false">SUMIF($I$8:$I$174,$AH184,AU$8:AU$174)</f>
        <v>922.326</v>
      </c>
      <c r="AV184" s="13" t="n">
        <f aca="false">SUMIF($I$8:$I$174,$AH184,AV$8:AV$174)</f>
        <v>121.772</v>
      </c>
      <c r="AW184" s="13" t="n">
        <f aca="false">SUMIF($I$8:$I$174,$AH184,AW$8:AW$174)</f>
        <v>114.33</v>
      </c>
      <c r="AX184" s="13" t="n">
        <f aca="false">SUMIF($I$8:$I$174,$AH184,AX$8:AX$174)</f>
        <v>550.083</v>
      </c>
      <c r="AY184" s="13" t="n">
        <f aca="false">SUMIF($I$8:$I$174,$AH184,AY$8:AY$174)</f>
        <v>53.529</v>
      </c>
      <c r="AZ184" s="13" t="n">
        <f aca="false">SUMIF($I$8:$I$174,$AH184,AZ$8:AZ$174)</f>
        <v>18.504</v>
      </c>
      <c r="BA184" s="13" t="n">
        <f aca="false">SUMIF($I$8:$I$174,$AH184,BA$8:BA$174)</f>
        <v>1929.485</v>
      </c>
      <c r="BB184" s="13" t="n">
        <f aca="false">SUMIF($I$8:$I$174,$AH184,BB$8:BB$174)</f>
        <v>16.903</v>
      </c>
      <c r="BC184" s="13" t="n">
        <f aca="false">SUMIF($I$8:$I$174,$AH184,BC$8:BC$174)</f>
        <v>18.014</v>
      </c>
      <c r="BD184" s="13" t="n">
        <f aca="false">SUMIF($I$8:$I$174,$AH184,BD$8:BD$174)</f>
        <v>18.768</v>
      </c>
      <c r="BE184" s="13" t="n">
        <f aca="false">SUMIF($I$8:$I$174,$AH184,BE$8:BE$174)</f>
        <v>16.542</v>
      </c>
      <c r="BF184" s="13" t="n">
        <f aca="false">SUMIF($I$8:$I$174,$AH184,BF$8:BF$174)</f>
        <v>17.173</v>
      </c>
      <c r="BG184" s="13" t="n">
        <f aca="false">SUMIF($I$8:$I$174,$AH184,BG$8:BG$174)</f>
        <v>18.751</v>
      </c>
      <c r="BH184" s="13" t="n">
        <f aca="false">SUMIF($I$8:$I$174,$AH184,BH$8:BH$174)</f>
        <v>503.096</v>
      </c>
      <c r="BI184" s="13" t="n">
        <f aca="false">SUMIF($I$8:$I$174,$AH184,BI$8:BI$174)</f>
        <v>17.539</v>
      </c>
      <c r="BJ184" s="13" t="n">
        <f aca="false">SUMIF($I$8:$I$174,$AH184,BJ$8:BJ$174)</f>
        <v>15.319</v>
      </c>
      <c r="BK184" s="13" t="n">
        <f aca="false">SUMIF($I$8:$I$174,$AH184,BK$8:BK$174)</f>
        <v>16.8</v>
      </c>
      <c r="BL184" s="13" t="n">
        <f aca="false">SUMIF($I$8:$I$174,$AH184,BL$8:BL$174)</f>
        <v>18.282</v>
      </c>
      <c r="BM184" s="13" t="n">
        <f aca="false">SUMIF($I$8:$I$174,$AH184,BM$8:BM$174)</f>
        <v>15.325</v>
      </c>
      <c r="BN184" s="13" t="n">
        <f aca="false">SUMIF($I$8:$I$174,$AH184,BN$8:BN$174)</f>
        <v>15.319</v>
      </c>
      <c r="BO184" s="13" t="n">
        <f aca="false">SUMIF($I$8:$I$174,$AH184,BO$8:BO$174)</f>
        <v>16.8</v>
      </c>
      <c r="BP184" s="13" t="n">
        <f aca="false">SUMIF($I$8:$I$174,$AH184,BP$8:BP$174)</f>
        <v>18.282</v>
      </c>
      <c r="BQ184" s="13" t="n">
        <f aca="false">SUMIF($I$8:$I$174,$AH184,BQ$8:BQ$174)</f>
        <v>15.325</v>
      </c>
      <c r="BR184" s="13" t="n">
        <f aca="false">SUMIF($I$8:$I$174,$AH184,BR$8:BR$174)</f>
        <v>15.319</v>
      </c>
      <c r="BS184" s="13" t="n">
        <f aca="false">SUMIF($I$8:$I$174,$AH184,BS$8:BS$174)</f>
        <v>16.8</v>
      </c>
      <c r="BT184" s="13" t="n">
        <f aca="false">SUMIF($I$8:$I$174,$AH184,BT$8:BT$174)</f>
        <v>18.282</v>
      </c>
      <c r="BU184" s="13" t="n">
        <f aca="false">SUMIF($I$8:$I$174,$AH184,BU$8:BU$174)</f>
        <v>13.123</v>
      </c>
      <c r="BV184" s="13" t="n">
        <f aca="false">SUMIF($I$8:$I$174,$AH184,BV$8:BV$174)</f>
        <v>7.128</v>
      </c>
      <c r="BW184" s="13" t="n">
        <f aca="false">SUMIF($I$8:$I$174,$AH184,BW$8:BW$174)</f>
        <v>7.128</v>
      </c>
      <c r="BX184" s="13" t="n">
        <f aca="false">SUMIF($I$8:$I$174,$AH184,BX$8:BX$174)</f>
        <v>7.128</v>
      </c>
      <c r="BY184" s="13" t="n">
        <f aca="false">SUMIF($I$8:$I$174,$AH184,BY$8:BY$174)</f>
        <v>4.752</v>
      </c>
      <c r="BZ184" s="13" t="n">
        <f aca="false">SUMIF($I$8:$I$174,$AH184,BZ$8:BZ$174)</f>
        <v>0</v>
      </c>
      <c r="CA184" s="13" t="n">
        <f aca="false">SUMIF($I$8:$I$174,$AH184,CA$8:CA$174)</f>
        <v>0</v>
      </c>
      <c r="CB184" s="13" t="n">
        <f aca="false">SUMIF($I$8:$I$174,$AH184,CB$8:CB$174)</f>
        <v>0</v>
      </c>
      <c r="CC184" s="13" t="n">
        <f aca="false">SUMIF($I$8:$I$174,$AH184,CC$8:CC$174)</f>
        <v>0</v>
      </c>
      <c r="CD184" s="13" t="n">
        <f aca="false">SUMIF($I$8:$I$174,$AH184,CD$8:CD$174)</f>
        <v>0</v>
      </c>
      <c r="CE184" s="13" t="n">
        <f aca="false">SUMIF($I$8:$I$174,$AH184,CE$8:CE$174)</f>
        <v>0</v>
      </c>
      <c r="CF184" s="13" t="n">
        <f aca="false">SUMIF($I$8:$I$174,$AH184,CF$8:CF$174)</f>
        <v>0</v>
      </c>
      <c r="CG184" s="13" t="n">
        <f aca="false">SUMIF($I$8:$I$174,$AH184,CG$8:CG$174)</f>
        <v>0</v>
      </c>
      <c r="CH184" s="13" t="n">
        <f aca="false">SUMIF($I$8:$I$174,$AH184,CH$8:CH$174)</f>
        <v>0</v>
      </c>
      <c r="CI184" s="13" t="n">
        <f aca="false">SUMIF($I$8:$I$174,$AH184,CI$8:CI$174)</f>
        <v>0</v>
      </c>
      <c r="CJ184" s="13" t="n">
        <f aca="false">SUMIF($I$8:$I$174,$AH184,CJ$8:CJ$174)</f>
        <v>0</v>
      </c>
      <c r="CK184" s="13" t="n">
        <f aca="false">SUMIF($I$8:$I$174,$AH184,CK$8:CK$174)</f>
        <v>0</v>
      </c>
      <c r="CL184" s="13" t="n">
        <f aca="false">SUMIF($I$8:$I$174,$AH184,CL$8:CL$174)</f>
        <v>0</v>
      </c>
      <c r="CM184" s="13" t="n">
        <f aca="false">SUMIF($I$8:$I$174,$AH184,CM$8:CM$174)</f>
        <v>0</v>
      </c>
      <c r="CN184" s="13" t="n">
        <f aca="false">SUMIF($I$8:$I$174,$AH184,CN$8:CN$174)</f>
        <v>0</v>
      </c>
      <c r="CO184" s="13" t="n">
        <f aca="false">SUMIF($I$8:$I$174,$AH184,CO$8:CO$174)</f>
        <v>0</v>
      </c>
      <c r="CP184" s="13" t="n">
        <f aca="false">SUMIF($I$8:$I$174,$AH184,CP$8:CP$174)</f>
        <v>0</v>
      </c>
      <c r="CQ184" s="13" t="n">
        <f aca="false">SUMIF($I$8:$I$174,$AH184,CQ$8:CQ$174)</f>
        <v>0</v>
      </c>
      <c r="CR184" s="13" t="n">
        <f aca="false">SUMIF($I$8:$I$174,$AH184,CR$8:CR$174)</f>
        <v>0</v>
      </c>
      <c r="CS184" s="13" t="n">
        <f aca="false">SUMIF($I$8:$I$174,$AH184,CS$8:CS$174)</f>
        <v>0</v>
      </c>
      <c r="CT184" s="13" t="n">
        <f aca="false">SUMIF($I$8:$I$174,$AH184,CT$8:CT$174)</f>
        <v>0</v>
      </c>
      <c r="CU184" s="13" t="n">
        <f aca="false">SUMIF($I$8:$I$174,$AH184,CU$8:CU$174)</f>
        <v>0</v>
      </c>
      <c r="CV184" s="13" t="n">
        <f aca="false">SUMIF($I$8:$I$174,$AH184,CV$8:CV$174)</f>
        <v>0</v>
      </c>
      <c r="CW184" s="13" t="n">
        <f aca="false">SUMIF($I$8:$I$174,$AH184,CW$8:CW$174)</f>
        <v>0</v>
      </c>
      <c r="CX184" s="13" t="n">
        <f aca="false">SUMIF($I$8:$I$174,$AH184,CX$8:CX$174)</f>
        <v>0</v>
      </c>
      <c r="CY184" s="13" t="n">
        <f aca="false">SUMIF($I$8:$I$174,$AH184,CY$8:CY$174)</f>
        <v>0</v>
      </c>
      <c r="CZ184" s="13" t="n">
        <f aca="false">SUMIF($I$8:$I$174,$AH184,CZ$8:CZ$174)</f>
        <v>0</v>
      </c>
      <c r="DA184" s="13" t="n">
        <f aca="false">SUMIF($I$8:$I$174,$AH184,DA$8:DA$174)</f>
        <v>0</v>
      </c>
      <c r="DB184" s="13" t="n">
        <f aca="false">SUMIF($I$8:$I$174,$AH184,DB$8:DB$174)</f>
        <v>0</v>
      </c>
      <c r="DC184" s="13" t="n">
        <f aca="false">SUMIF($I$8:$I$174,$AH184,DC$8:DC$174)</f>
        <v>0</v>
      </c>
      <c r="DD184" s="13" t="n">
        <f aca="false">SUMIF($I$8:$I$174,$AH184,DD$8:DD$174)</f>
        <v>0</v>
      </c>
      <c r="DE184" s="13" t="n">
        <f aca="false">SUMIF($I$8:$I$174,$AH184,DE$8:DE$174)</f>
        <v>0</v>
      </c>
      <c r="DF184" s="13" t="n">
        <f aca="false">SUMIF($I$8:$I$174,$AH184,DF$8:DF$174)</f>
        <v>0</v>
      </c>
      <c r="DG184" s="13" t="n">
        <f aca="false">SUMIF($I$8:$I$174,$AH184,DG$8:DG$174)</f>
        <v>0</v>
      </c>
      <c r="DH184" s="13" t="n">
        <f aca="false">SUMIF($I$8:$I$174,$AH184,DH$8:DH$174)</f>
        <v>0</v>
      </c>
      <c r="DI184" s="13" t="n">
        <f aca="false">SUMIF($I$8:$I$174,$AH184,DI$8:DI$174)</f>
        <v>0</v>
      </c>
      <c r="DJ184" s="13" t="n">
        <f aca="false">SUMIF($I$8:$I$174,$AH184,DJ$8:DJ$174)</f>
        <v>0</v>
      </c>
      <c r="DK184" s="13" t="n">
        <f aca="false">SUMIF($I$8:$I$174,$AH184,DK$8:DK$174)</f>
        <v>0</v>
      </c>
      <c r="DL184" s="13" t="n">
        <f aca="false">SUMIF($I$8:$I$174,$AH184,DL$8:DL$174)</f>
        <v>0</v>
      </c>
      <c r="DM184" s="13" t="n">
        <f aca="false">SUMIF($I$8:$I$174,$AH184,DM$8:DM$174)</f>
        <v>0</v>
      </c>
      <c r="DN184" s="13" t="n">
        <f aca="false">SUMIF($I$8:$I$174,$AH184,DN$8:DN$174)</f>
        <v>0</v>
      </c>
      <c r="DO184" s="13" t="n">
        <f aca="false">SUMIF($I$8:$I$174,$AH184,DO$8:DO$174)</f>
        <v>0</v>
      </c>
      <c r="DP184" s="13" t="n">
        <f aca="false">SUMIF($I$8:$I$174,$AH184,DP$8:DP$174)</f>
        <v>0</v>
      </c>
      <c r="DQ184" s="13" t="n">
        <f aca="false">SUMIF($I$8:$I$174,$AH184,DQ$8:DQ$174)</f>
        <v>0</v>
      </c>
      <c r="DR184" s="13" t="n">
        <f aca="false">SUMIF($I$8:$I$174,$AH184,DR$8:DR$174)</f>
        <v>0</v>
      </c>
      <c r="DS184" s="13" t="n">
        <f aca="false">SUMIF($I$8:$I$174,$AH184,DS$8:DS$174)</f>
        <v>0</v>
      </c>
      <c r="DT184" s="13" t="n">
        <f aca="false">SUMIF($I$8:$I$174,$AH184,DT$8:DT$174)</f>
        <v>0</v>
      </c>
      <c r="DU184" s="13" t="n">
        <f aca="false">SUMIF($I$8:$I$174,$AH184,DU$8:DU$174)</f>
        <v>0</v>
      </c>
      <c r="DV184" s="13" t="n">
        <f aca="false">SUMIF($I$8:$I$174,$AH184,DV$8:DV$174)</f>
        <v>0</v>
      </c>
      <c r="DW184" s="13" t="n">
        <f aca="false">SUMIF($I$8:$I$174,$AH184,DW$8:DW$174)</f>
        <v>0</v>
      </c>
      <c r="DX184" s="13" t="n">
        <f aca="false">SUMIF($I$8:$I$174,$AH184,DX$8:DX$174)</f>
        <v>0</v>
      </c>
      <c r="DY184" s="13" t="n">
        <f aca="false">SUMIF($I$8:$I$174,$AH184,DY$8:DY$174)</f>
        <v>0</v>
      </c>
      <c r="DZ184" s="13" t="n">
        <f aca="false">SUMIF($I$8:$I$174,$AH184,DZ$8:DZ$174)</f>
        <v>0</v>
      </c>
      <c r="EA184" s="13" t="n">
        <f aca="false">SUMIF($I$8:$I$174,$AH184,EA$8:EA$174)</f>
        <v>0</v>
      </c>
      <c r="EB184" s="13" t="n">
        <f aca="false">SUMIF($I$8:$I$174,$AH184,EB$8:EB$174)</f>
        <v>0</v>
      </c>
      <c r="EC184" s="13" t="n">
        <f aca="false">SUMIF($I$8:$I$174,$AH184,EC$8:EC$174)</f>
        <v>0</v>
      </c>
      <c r="ED184" s="13" t="n">
        <f aca="false">SUMIF($I$8:$I$174,$AH184,ED$8:ED$174)</f>
        <v>0</v>
      </c>
      <c r="EE184" s="13" t="n">
        <f aca="false">SUMIF($I$8:$I$174,$AH184,EE$8:EE$174)</f>
        <v>0</v>
      </c>
      <c r="EF184" s="13" t="n">
        <f aca="false">SUMIF($I$8:$I$174,$AH184,EF$8:EF$174)</f>
        <v>0</v>
      </c>
      <c r="EG184" s="13" t="n">
        <f aca="false">SUMIF($I$8:$I$174,$AH184,EG$8:EG$174)</f>
        <v>0</v>
      </c>
      <c r="EH184" s="13" t="n">
        <f aca="false">SUMIF($I$8:$I$174,$AH184,EH$8:EH$174)</f>
        <v>0</v>
      </c>
      <c r="EI184" s="13" t="n">
        <f aca="false">SUMIF($I$8:$I$174,$AH184,EI$8:EI$174)</f>
        <v>0</v>
      </c>
      <c r="EJ184" s="13" t="n">
        <f aca="false">SUMIF($I$8:$I$174,$AH184,EJ$8:EJ$174)</f>
        <v>0</v>
      </c>
      <c r="EK184" s="13" t="n">
        <f aca="false">SUMIF($I$8:$I$174,$AH184,EK$8:EK$174)</f>
        <v>0</v>
      </c>
      <c r="EL184" s="13" t="n">
        <f aca="false">SUMIF($I$8:$I$174,$AH184,EL$8:EL$174)</f>
        <v>0</v>
      </c>
      <c r="EM184" s="13" t="n">
        <f aca="false">SUMIF($I$8:$I$174,$AH184,EM$8:EM$174)</f>
        <v>0</v>
      </c>
      <c r="EN184" s="13" t="n">
        <f aca="false">SUMIF($I$8:$I$174,$AH184,EN$7:EN$174)</f>
        <v>0</v>
      </c>
      <c r="EO184" s="65" t="n">
        <f aca="false">SUM($AI184:$EN184)</f>
        <v>6947.173108</v>
      </c>
      <c r="EP184" s="65" t="n">
        <f aca="false">+EO184-U184</f>
        <v>2124.7991415</v>
      </c>
    </row>
    <row r="185" customFormat="false" ht="3.75" hidden="false" customHeight="true" outlineLevel="0" collapsed="false">
      <c r="I185" s="8"/>
      <c r="J185" s="55"/>
      <c r="K185" s="55"/>
      <c r="L185" s="55"/>
      <c r="M185" s="150"/>
      <c r="N185" s="150"/>
      <c r="O185" s="150"/>
      <c r="P185" s="150"/>
      <c r="Q185" s="150"/>
      <c r="R185" s="150"/>
      <c r="S185" s="137"/>
      <c r="T185" s="307"/>
      <c r="AA185" s="315"/>
      <c r="AB185" s="315"/>
      <c r="AD185" s="318"/>
      <c r="AE185" s="318"/>
      <c r="AH185" s="307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65" t="n">
        <f aca="false">SUM($AI185:$EN185)</f>
        <v>0</v>
      </c>
      <c r="EP185" s="65" t="n">
        <f aca="false">+EO185-U185</f>
        <v>0</v>
      </c>
    </row>
    <row r="186" customFormat="false" ht="12.75" hidden="false" customHeight="false" outlineLevel="0" collapsed="false">
      <c r="I186" s="8" t="s">
        <v>618</v>
      </c>
      <c r="J186" s="55" t="n">
        <f aca="false">SUM(J180:J184)</f>
        <v>12694.10637746</v>
      </c>
      <c r="K186" s="148"/>
      <c r="L186" s="148"/>
      <c r="M186" s="150"/>
      <c r="N186" s="150"/>
      <c r="O186" s="150"/>
      <c r="P186" s="150"/>
      <c r="Q186" s="150"/>
      <c r="R186" s="150"/>
      <c r="S186" s="137"/>
      <c r="T186" s="307" t="s">
        <v>618</v>
      </c>
      <c r="U186" s="148" t="n">
        <f aca="false">SUM(U180:U185)</f>
        <v>12694.10637746</v>
      </c>
      <c r="W186" s="148"/>
      <c r="X186" s="148"/>
      <c r="Y186" s="148"/>
      <c r="AA186" s="319"/>
      <c r="AB186" s="319"/>
      <c r="AC186" s="319"/>
      <c r="AD186" s="319"/>
      <c r="AE186" s="319"/>
      <c r="AH186" s="307" t="s">
        <v>618</v>
      </c>
      <c r="AI186" s="148" t="n">
        <f aca="false">SUM(AI180:AI184)</f>
        <v>173.075819255417</v>
      </c>
      <c r="AJ186" s="148" t="n">
        <f aca="false">SUM(AJ180:AJ184)</f>
        <v>1034.34666107641</v>
      </c>
      <c r="AK186" s="148" t="n">
        <f aca="false">SUM(AK180:AK184)</f>
        <v>1095.17720894526</v>
      </c>
      <c r="AL186" s="148" t="n">
        <f aca="false">SUM(AL180:AL184)</f>
        <v>3251.51588604083</v>
      </c>
      <c r="AM186" s="148" t="n">
        <f aca="false">SUM(AM180:AM184)</f>
        <v>661.349652510833</v>
      </c>
      <c r="AN186" s="148" t="n">
        <f aca="false">SUM(AN180:AN184)</f>
        <v>1130.31953251083</v>
      </c>
      <c r="AO186" s="148" t="n">
        <f aca="false">SUM(AO180:AO184)</f>
        <v>229.739515510833</v>
      </c>
      <c r="AP186" s="148" t="n">
        <f aca="false">SUM(AP180:AP184)</f>
        <v>331.214008510833</v>
      </c>
      <c r="AQ186" s="148" t="n">
        <f aca="false">SUM(AQ180:AQ184)</f>
        <v>207.485592510833</v>
      </c>
      <c r="AR186" s="148" t="n">
        <f aca="false">SUM(AR180:AR184)</f>
        <v>761.518193510833</v>
      </c>
      <c r="AS186" s="148" t="n">
        <f aca="false">SUM(AS180:AS184)</f>
        <v>241.168818988974</v>
      </c>
      <c r="AT186" s="148" t="n">
        <f aca="false">SUM(AT180:AT184)</f>
        <v>167.811972988974</v>
      </c>
      <c r="AU186" s="148" t="n">
        <f aca="false">SUM(AU180:AU184)</f>
        <v>979.501967510833</v>
      </c>
      <c r="AV186" s="148" t="n">
        <f aca="false">SUM(AV180:AV184)</f>
        <v>257.213771032692</v>
      </c>
      <c r="AW186" s="148" t="n">
        <f aca="false">SUM(AW180:AW184)</f>
        <v>217.772322988974</v>
      </c>
      <c r="AX186" s="148" t="n">
        <f aca="false">SUM(AX180:AX184)</f>
        <v>601.984762988974</v>
      </c>
      <c r="AY186" s="148" t="n">
        <f aca="false">SUM(AY180:AY184)</f>
        <v>179.019362510833</v>
      </c>
      <c r="AZ186" s="148" t="n">
        <f aca="false">SUM(AZ180:AZ184)</f>
        <v>77.5559879326919</v>
      </c>
      <c r="BA186" s="148" t="n">
        <f aca="false">SUM(BA180:BA184)</f>
        <v>1978.87989698897</v>
      </c>
      <c r="BB186" s="148" t="n">
        <f aca="false">SUM(BB180:BB184)</f>
        <v>20.650478</v>
      </c>
      <c r="BC186" s="148" t="n">
        <f aca="false">SUM(BC180:BC184)</f>
        <v>21.86174</v>
      </c>
      <c r="BD186" s="148" t="n">
        <f aca="false">SUM(BD180:BD184)</f>
        <v>30.283949</v>
      </c>
      <c r="BE186" s="148" t="n">
        <f aca="false">SUM(BE180:BE184)</f>
        <v>16.542</v>
      </c>
      <c r="BF186" s="148" t="n">
        <f aca="false">SUM(BF180:BF184)</f>
        <v>45.453398</v>
      </c>
      <c r="BG186" s="148" t="n">
        <f aca="false">SUM(BG180:BG184)</f>
        <v>188.751</v>
      </c>
      <c r="BH186" s="148" t="n">
        <f aca="false">SUM(BH180:BH184)</f>
        <v>512.007</v>
      </c>
      <c r="BI186" s="148" t="n">
        <f aca="false">SUM(BI180:BI184)</f>
        <v>165.888015</v>
      </c>
      <c r="BJ186" s="148" t="n">
        <f aca="false">SUM(BJ180:BJ184)</f>
        <v>15.319</v>
      </c>
      <c r="BK186" s="148" t="n">
        <f aca="false">SUM(BK180:BK184)</f>
        <v>16.8</v>
      </c>
      <c r="BL186" s="148" t="n">
        <f aca="false">SUM(BL180:BL184)</f>
        <v>27.193</v>
      </c>
      <c r="BM186" s="148" t="n">
        <f aca="false">SUM(BM180:BM184)</f>
        <v>15.325</v>
      </c>
      <c r="BN186" s="148" t="n">
        <f aca="false">SUM(BN180:BN184)</f>
        <v>15.319</v>
      </c>
      <c r="BO186" s="148" t="n">
        <f aca="false">SUM(BO180:BO184)</f>
        <v>16.8</v>
      </c>
      <c r="BP186" s="148" t="n">
        <f aca="false">SUM(BP180:BP184)</f>
        <v>27.193</v>
      </c>
      <c r="BQ186" s="148" t="n">
        <f aca="false">SUM(BQ180:BQ184)</f>
        <v>15.325</v>
      </c>
      <c r="BR186" s="148" t="n">
        <f aca="false">SUM(BR180:BR184)</f>
        <v>140.319</v>
      </c>
      <c r="BS186" s="148" t="n">
        <f aca="false">SUM(BS180:BS184)</f>
        <v>16.8</v>
      </c>
      <c r="BT186" s="148" t="n">
        <f aca="false">SUM(BT180:BT184)</f>
        <v>27.193</v>
      </c>
      <c r="BU186" s="148" t="n">
        <f aca="false">SUM(BU180:BU184)</f>
        <v>13.123</v>
      </c>
      <c r="BV186" s="148" t="n">
        <f aca="false">SUM(BV180:BV184)</f>
        <v>7.128</v>
      </c>
      <c r="BW186" s="148" t="n">
        <f aca="false">SUM(BW180:BW184)</f>
        <v>7.128</v>
      </c>
      <c r="BX186" s="148" t="n">
        <f aca="false">SUM(BX180:BX184)</f>
        <v>16.039</v>
      </c>
      <c r="BY186" s="148" t="n">
        <f aca="false">SUM(BY180:BY184)</f>
        <v>4.752</v>
      </c>
      <c r="BZ186" s="148" t="n">
        <f aca="false">SUM(BZ180:BZ184)</f>
        <v>0</v>
      </c>
      <c r="CA186" s="148" t="n">
        <f aca="false">SUM(CA180:CA184)</f>
        <v>0</v>
      </c>
      <c r="CB186" s="148" t="n">
        <f aca="false">SUM(CB180:CB184)</f>
        <v>8.911</v>
      </c>
      <c r="CC186" s="148" t="n">
        <f aca="false">SUM(CC180:CC184)</f>
        <v>0</v>
      </c>
      <c r="CD186" s="148" t="n">
        <f aca="false">SUM(CD180:CD184)</f>
        <v>0</v>
      </c>
      <c r="CE186" s="148" t="n">
        <f aca="false">SUM(CE180:CE184)</f>
        <v>2.949983</v>
      </c>
      <c r="CF186" s="148" t="n">
        <f aca="false">SUM(CF180:CF184)</f>
        <v>0</v>
      </c>
      <c r="CG186" s="148" t="n">
        <f aca="false">SUM(CG180:CG184)</f>
        <v>0</v>
      </c>
      <c r="CH186" s="148" t="n">
        <f aca="false">SUM(CH180:CH184)</f>
        <v>0</v>
      </c>
      <c r="CI186" s="148" t="n">
        <f aca="false">SUM(CI180:CI184)</f>
        <v>0</v>
      </c>
      <c r="CJ186" s="148" t="n">
        <f aca="false">SUM(CJ180:CJ184)</f>
        <v>0</v>
      </c>
      <c r="CK186" s="148" t="n">
        <f aca="false">SUM(CK180:CK184)</f>
        <v>0</v>
      </c>
      <c r="CL186" s="148" t="n">
        <f aca="false">SUM(CL180:CL184)</f>
        <v>0</v>
      </c>
      <c r="CM186" s="148" t="n">
        <f aca="false">SUM(CM180:CM184)</f>
        <v>0</v>
      </c>
      <c r="CN186" s="148" t="n">
        <f aca="false">SUM(CN180:CN184)</f>
        <v>0</v>
      </c>
      <c r="CO186" s="148" t="n">
        <f aca="false">SUM(CO180:CO184)</f>
        <v>0</v>
      </c>
      <c r="CP186" s="148" t="n">
        <f aca="false">SUM(CP180:CP184)</f>
        <v>0</v>
      </c>
      <c r="CQ186" s="148" t="n">
        <f aca="false">SUM(CQ180:CQ184)</f>
        <v>0</v>
      </c>
      <c r="CR186" s="148" t="n">
        <f aca="false">SUM(CR180:CR184)</f>
        <v>0</v>
      </c>
      <c r="CS186" s="148" t="n">
        <f aca="false">SUM(CS180:CS184)</f>
        <v>0</v>
      </c>
      <c r="CT186" s="148" t="n">
        <f aca="false">SUM(CT180:CT184)</f>
        <v>0</v>
      </c>
      <c r="CU186" s="148" t="n">
        <f aca="false">SUM(CU180:CU184)</f>
        <v>0</v>
      </c>
      <c r="CV186" s="148" t="n">
        <f aca="false">SUM(CV180:CV184)</f>
        <v>0</v>
      </c>
      <c r="CW186" s="148" t="n">
        <f aca="false">SUM(CW180:CW184)</f>
        <v>0</v>
      </c>
      <c r="CX186" s="148" t="n">
        <f aca="false">SUM(CX180:CX184)</f>
        <v>0</v>
      </c>
      <c r="CY186" s="148" t="n">
        <f aca="false">SUM(CY180:CY184)</f>
        <v>0</v>
      </c>
      <c r="CZ186" s="148" t="n">
        <f aca="false">SUM(CZ180:CZ184)</f>
        <v>0</v>
      </c>
      <c r="DA186" s="148" t="n">
        <f aca="false">SUM(DA180:DA184)</f>
        <v>0</v>
      </c>
      <c r="DB186" s="148" t="n">
        <f aca="false">SUM(DB180:DB184)</f>
        <v>0</v>
      </c>
      <c r="DC186" s="148" t="n">
        <f aca="false">SUM(DC180:DC184)</f>
        <v>0</v>
      </c>
      <c r="DD186" s="148" t="n">
        <f aca="false">SUM(DD180:DD184)</f>
        <v>0</v>
      </c>
      <c r="DE186" s="148" t="n">
        <f aca="false">SUM(DE180:DE184)</f>
        <v>0</v>
      </c>
      <c r="DF186" s="148" t="n">
        <f aca="false">SUM(DF180:DF184)</f>
        <v>0</v>
      </c>
      <c r="DG186" s="148" t="n">
        <f aca="false">SUM(DG180:DG184)</f>
        <v>0</v>
      </c>
      <c r="DH186" s="148" t="n">
        <f aca="false">SUM(DH180:DH184)</f>
        <v>0</v>
      </c>
      <c r="DI186" s="148" t="n">
        <f aca="false">SUM(DI180:DI184)</f>
        <v>0</v>
      </c>
      <c r="DJ186" s="148" t="n">
        <f aca="false">SUM(DJ180:DJ184)</f>
        <v>0</v>
      </c>
      <c r="DK186" s="148" t="n">
        <f aca="false">SUM(DK180:DK184)</f>
        <v>0</v>
      </c>
      <c r="DL186" s="148" t="n">
        <f aca="false">SUM(DL180:DL184)</f>
        <v>0</v>
      </c>
      <c r="DM186" s="148" t="n">
        <f aca="false">SUM(DM180:DM184)</f>
        <v>0</v>
      </c>
      <c r="DN186" s="148" t="n">
        <f aca="false">SUM(DN180:DN184)</f>
        <v>0</v>
      </c>
      <c r="DO186" s="148" t="n">
        <f aca="false">SUM(DO180:DO184)</f>
        <v>0</v>
      </c>
      <c r="DP186" s="148" t="n">
        <f aca="false">SUM(DP180:DP184)</f>
        <v>0</v>
      </c>
      <c r="DQ186" s="148" t="n">
        <f aca="false">SUM(DQ180:DQ184)</f>
        <v>0</v>
      </c>
      <c r="DR186" s="148" t="n">
        <f aca="false">SUM(DR180:DR184)</f>
        <v>0</v>
      </c>
      <c r="DS186" s="148" t="n">
        <f aca="false">SUM(DS180:DS184)</f>
        <v>0</v>
      </c>
      <c r="DT186" s="148" t="n">
        <f aca="false">SUM(DT180:DT184)</f>
        <v>0</v>
      </c>
      <c r="DU186" s="148" t="n">
        <f aca="false">SUM(DU180:DU184)</f>
        <v>0</v>
      </c>
      <c r="DV186" s="148" t="n">
        <f aca="false">SUM(DV180:DV184)</f>
        <v>0</v>
      </c>
      <c r="DW186" s="148" t="n">
        <f aca="false">SUM(DW180:DW184)</f>
        <v>0</v>
      </c>
      <c r="DX186" s="148" t="n">
        <f aca="false">SUM(DX180:DX184)</f>
        <v>0</v>
      </c>
      <c r="DY186" s="148" t="n">
        <f aca="false">SUM(DY180:DY184)</f>
        <v>0</v>
      </c>
      <c r="DZ186" s="148" t="n">
        <f aca="false">SUM(DZ180:DZ184)</f>
        <v>0</v>
      </c>
      <c r="EA186" s="148" t="n">
        <f aca="false">SUM(EA180:EA184)</f>
        <v>0</v>
      </c>
      <c r="EB186" s="148" t="n">
        <f aca="false">SUM(EB180:EB184)</f>
        <v>0</v>
      </c>
      <c r="EC186" s="148" t="n">
        <f aca="false">SUM(EC180:EC184)</f>
        <v>0</v>
      </c>
      <c r="ED186" s="148" t="n">
        <f aca="false">SUM(ED180:ED184)</f>
        <v>0</v>
      </c>
      <c r="EE186" s="148" t="n">
        <f aca="false">SUM(EE180:EE184)</f>
        <v>0</v>
      </c>
      <c r="EF186" s="148" t="n">
        <f aca="false">SUM(EF180:EF184)</f>
        <v>0</v>
      </c>
      <c r="EG186" s="148" t="n">
        <f aca="false">SUM(EG180:EG184)</f>
        <v>0</v>
      </c>
      <c r="EH186" s="148" t="n">
        <f aca="false">SUM(EH180:EH184)</f>
        <v>0</v>
      </c>
      <c r="EI186" s="148" t="n">
        <f aca="false">SUM(EI180:EI184)</f>
        <v>0</v>
      </c>
      <c r="EJ186" s="148" t="n">
        <f aca="false">SUM(EJ180:EJ184)</f>
        <v>0</v>
      </c>
      <c r="EK186" s="148" t="n">
        <f aca="false">SUM(EK180:EK184)</f>
        <v>0</v>
      </c>
      <c r="EL186" s="148" t="n">
        <f aca="false">SUM(EL180:EL184)</f>
        <v>0</v>
      </c>
      <c r="EM186" s="148" t="n">
        <f aca="false">SUM(EM180:EM184)</f>
        <v>0</v>
      </c>
      <c r="EN186" s="148" t="n">
        <f aca="false">SUM(EN180:EN185)</f>
        <v>0</v>
      </c>
      <c r="EO186" s="65" t="n">
        <f aca="false">SUM($AI186:$EN186)</f>
        <v>14971.7054973148</v>
      </c>
      <c r="EP186" s="65" t="n">
        <f aca="false">+EO186-U186</f>
        <v>2277.59911985483</v>
      </c>
    </row>
    <row r="187" customFormat="false" ht="12.75" hidden="false" customHeight="false" outlineLevel="0" collapsed="false">
      <c r="I187" s="8" t="s">
        <v>145</v>
      </c>
      <c r="J187" s="316" t="n">
        <f aca="false">SUMIF($I$8:$I$174,$I187,$U$8:$U$174)</f>
        <v>10732.9022565772</v>
      </c>
      <c r="K187" s="148"/>
      <c r="L187" s="148"/>
      <c r="M187" s="150"/>
      <c r="N187" s="150"/>
      <c r="O187" s="150"/>
      <c r="P187" s="150"/>
      <c r="Q187" s="150"/>
      <c r="R187" s="150"/>
      <c r="S187" s="137"/>
      <c r="T187" s="307" t="s">
        <v>145</v>
      </c>
      <c r="U187" s="320" t="n">
        <f aca="false">SUMIF($I$7:$U$176,$I187,$U$7:$U$176)</f>
        <v>10732.9022565772</v>
      </c>
      <c r="X187" s="55"/>
      <c r="Y187" s="55"/>
      <c r="AA187" s="315"/>
      <c r="AB187" s="315"/>
      <c r="AD187" s="308"/>
      <c r="AE187" s="308"/>
      <c r="AH187" s="307" t="s">
        <v>145</v>
      </c>
      <c r="AI187" s="13" t="n">
        <f aca="false">SUMIF($I$8:$I$174,$AH187,AI$8:AI$174)</f>
        <v>0</v>
      </c>
      <c r="AJ187" s="13" t="n">
        <f aca="false">SUMIF($I$8:$I$174,$AH187,AJ$8:AJ$174)</f>
        <v>0</v>
      </c>
      <c r="AK187" s="13" t="n">
        <f aca="false">SUMIF($I$8:$I$174,$AH187,AK$8:AK$174)</f>
        <v>4.5839505726</v>
      </c>
      <c r="AL187" s="13" t="n">
        <f aca="false">SUMIF($I$8:$I$174,$AH187,AL$8:AL$174)</f>
        <v>69.13708366072</v>
      </c>
      <c r="AM187" s="13" t="n">
        <f aca="false">SUMIF($I$8:$I$174,$AH187,AM$8:AM$174)</f>
        <v>32</v>
      </c>
      <c r="AN187" s="13" t="n">
        <f aca="false">SUMIF($I$8:$I$174,$AH187,AN$8:AN$174)</f>
        <v>0</v>
      </c>
      <c r="AO187" s="13" t="n">
        <f aca="false">SUMIF($I$8:$I$174,$AH187,AO$8:AO$174)</f>
        <v>0</v>
      </c>
      <c r="AP187" s="13" t="n">
        <f aca="false">SUMIF($I$8:$I$174,$AH187,AP$8:AP$174)</f>
        <v>107.75603</v>
      </c>
      <c r="AQ187" s="13" t="n">
        <f aca="false">SUMIF($I$8:$I$174,$AH187,AQ$8:AQ$174)</f>
        <v>0</v>
      </c>
      <c r="AR187" s="13" t="n">
        <f aca="false">SUMIF($I$8:$I$174,$AH187,AR$8:AR$174)</f>
        <v>0</v>
      </c>
      <c r="AS187" s="13" t="n">
        <f aca="false">SUMIF($I$8:$I$174,$AH187,AS$8:AS$174)</f>
        <v>6.474202</v>
      </c>
      <c r="AT187" s="13" t="n">
        <f aca="false">SUMIF($I$8:$I$174,$AH187,AT$8:AT$174)</f>
        <v>0</v>
      </c>
      <c r="AU187" s="13" t="n">
        <f aca="false">SUMIF($I$8:$I$174,$AH187,AU$8:AU$174)</f>
        <v>263.212653</v>
      </c>
      <c r="AV187" s="13" t="n">
        <f aca="false">SUMIF($I$8:$I$174,$AH187,AV$8:AV$174)</f>
        <v>0</v>
      </c>
      <c r="AW187" s="13" t="n">
        <f aca="false">SUMIF($I$8:$I$174,$AH187,AW$8:AW$174)</f>
        <v>9.841613</v>
      </c>
      <c r="AX187" s="13" t="n">
        <f aca="false">SUMIF($I$8:$I$174,$AH187,AX$8:AX$174)</f>
        <v>0</v>
      </c>
      <c r="AY187" s="13" t="n">
        <f aca="false">SUMIF($I$8:$I$174,$AH187,AY$8:AY$174)</f>
        <v>115.727024</v>
      </c>
      <c r="AZ187" s="13" t="n">
        <f aca="false">SUMIF($I$8:$I$174,$AH187,AZ$8:AZ$174)</f>
        <v>0</v>
      </c>
      <c r="BA187" s="13" t="n">
        <f aca="false">SUMIF($I$8:$I$174,$AH187,BA$8:BA$174)</f>
        <v>0</v>
      </c>
      <c r="BB187" s="13" t="n">
        <f aca="false">SUMIF($I$8:$I$174,$AH187,BB$8:BB$174)</f>
        <v>0</v>
      </c>
      <c r="BC187" s="13" t="n">
        <f aca="false">SUMIF($I$8:$I$174,$AH187,BC$8:BC$174)</f>
        <v>306.924734</v>
      </c>
      <c r="BD187" s="13" t="n">
        <f aca="false">SUMIF($I$8:$I$174,$AH187,BD$8:BD$174)</f>
        <v>680.638354</v>
      </c>
      <c r="BE187" s="13" t="n">
        <f aca="false">SUMIF($I$8:$I$174,$AH187,BE$8:BE$174)</f>
        <v>1.8</v>
      </c>
      <c r="BF187" s="13" t="n">
        <f aca="false">SUMIF($I$8:$I$174,$AH187,BF$8:BF$174)</f>
        <v>43.8082139916423</v>
      </c>
      <c r="BG187" s="13" t="n">
        <f aca="false">SUMIF($I$8:$I$174,$AH187,BG$8:BG$174)</f>
        <v>119.777060743836</v>
      </c>
      <c r="BH187" s="13" t="n">
        <f aca="false">SUMIF($I$8:$I$174,$AH187,BH$8:BH$174)</f>
        <v>4.455</v>
      </c>
      <c r="BI187" s="13" t="n">
        <f aca="false">SUMIF($I$8:$I$174,$AH187,BI$8:BI$174)</f>
        <v>52.783797</v>
      </c>
      <c r="BJ187" s="13" t="n">
        <f aca="false">SUMIF($I$8:$I$174,$AH187,BJ$8:BJ$174)</f>
        <v>0</v>
      </c>
      <c r="BK187" s="13" t="n">
        <f aca="false">SUMIF($I$8:$I$174,$AH187,BK$8:BK$174)</f>
        <v>200</v>
      </c>
      <c r="BL187" s="13" t="n">
        <f aca="false">SUMIF($I$8:$I$174,$AH187,BL$8:BL$174)</f>
        <v>1050.093016</v>
      </c>
      <c r="BM187" s="13" t="n">
        <f aca="false">SUMIF($I$8:$I$174,$AH187,BM$8:BM$174)</f>
        <v>31.883976</v>
      </c>
      <c r="BN187" s="13" t="n">
        <f aca="false">SUMIF($I$8:$I$174,$AH187,BN$8:BN$174)</f>
        <v>890.501582221462</v>
      </c>
      <c r="BO187" s="13" t="n">
        <f aca="false">SUMIF($I$8:$I$174,$AH187,BO$8:BO$174)</f>
        <v>325</v>
      </c>
      <c r="BP187" s="13" t="n">
        <f aca="false">SUMIF($I$8:$I$174,$AH187,BP$8:BP$174)</f>
        <v>12.100604</v>
      </c>
      <c r="BQ187" s="13" t="n">
        <f aca="false">SUMIF($I$8:$I$174,$AH187,BQ$8:BQ$174)</f>
        <v>268.666237</v>
      </c>
      <c r="BR187" s="13" t="n">
        <f aca="false">SUMIF($I$8:$I$174,$AH187,BR$8:BR$174)</f>
        <v>2.90198518595905</v>
      </c>
      <c r="BS187" s="13" t="n">
        <f aca="false">SUMIF($I$8:$I$174,$AH187,BS$8:BS$174)</f>
        <v>493.663</v>
      </c>
      <c r="BT187" s="13" t="n">
        <f aca="false">SUMIF($I$8:$I$174,$AH187,BT$8:BT$174)</f>
        <v>225</v>
      </c>
      <c r="BU187" s="13" t="n">
        <f aca="false">SUMIF($I$8:$I$174,$AH187,BU$8:BU$174)</f>
        <v>110.70825</v>
      </c>
      <c r="BV187" s="13" t="n">
        <f aca="false">SUMIF($I$8:$I$174,$AH187,BV$8:BV$174)</f>
        <v>4239.932178201</v>
      </c>
      <c r="BW187" s="13" t="n">
        <f aca="false">SUMIF($I$8:$I$174,$AH187,BW$8:BW$174)</f>
        <v>0</v>
      </c>
      <c r="BX187" s="13" t="n">
        <f aca="false">SUMIF($I$8:$I$174,$AH187,BX$8:BX$174)</f>
        <v>0</v>
      </c>
      <c r="BY187" s="13" t="n">
        <f aca="false">SUMIF($I$8:$I$174,$AH187,BY$8:BY$174)</f>
        <v>0</v>
      </c>
      <c r="BZ187" s="13" t="n">
        <f aca="false">SUMIF($I$8:$I$174,$AH187,BZ$8:BZ$174)</f>
        <v>0</v>
      </c>
      <c r="CA187" s="13" t="n">
        <f aca="false">SUMIF($I$8:$I$174,$AH187,CA$8:CA$174)</f>
        <v>0</v>
      </c>
      <c r="CB187" s="13" t="n">
        <f aca="false">SUMIF($I$8:$I$174,$AH187,CB$8:CB$174)</f>
        <v>0</v>
      </c>
      <c r="CC187" s="13" t="n">
        <f aca="false">SUMIF($I$8:$I$174,$AH187,CC$8:CC$174)</f>
        <v>202.67</v>
      </c>
      <c r="CD187" s="13" t="n">
        <f aca="false">SUMIF($I$8:$I$174,$AH187,CD$8:CD$174)</f>
        <v>0</v>
      </c>
      <c r="CE187" s="13" t="n">
        <f aca="false">SUMIF($I$8:$I$174,$AH187,CE$8:CE$174)</f>
        <v>210.684929</v>
      </c>
      <c r="CF187" s="13" t="n">
        <f aca="false">SUMIF($I$8:$I$174,$AH187,CF$8:CF$174)</f>
        <v>60</v>
      </c>
      <c r="CG187" s="13" t="n">
        <f aca="false">SUMIF($I$8:$I$174,$AH187,CG$8:CG$174)</f>
        <v>66.113938</v>
      </c>
      <c r="CH187" s="13" t="n">
        <f aca="false">SUMIF($I$8:$I$174,$AH187,CH$8:CH$174)</f>
        <v>0</v>
      </c>
      <c r="CI187" s="13" t="n">
        <f aca="false">SUMIF($I$8:$I$174,$AH187,CI$8:CI$174)</f>
        <v>0</v>
      </c>
      <c r="CJ187" s="13" t="n">
        <f aca="false">SUMIF($I$8:$I$174,$AH187,CJ$8:CJ$174)</f>
        <v>0</v>
      </c>
      <c r="CK187" s="13" t="n">
        <f aca="false">SUMIF($I$8:$I$174,$AH187,CK$8:CK$174)</f>
        <v>0</v>
      </c>
      <c r="CL187" s="13" t="n">
        <f aca="false">SUMIF($I$8:$I$174,$AH187,CL$8:CL$174)</f>
        <v>0</v>
      </c>
      <c r="CM187" s="13" t="n">
        <f aca="false">SUMIF($I$8:$I$174,$AH187,CM$8:CM$174)</f>
        <v>0</v>
      </c>
      <c r="CN187" s="13" t="n">
        <f aca="false">SUMIF($I$8:$I$174,$AH187,CN$8:CN$174)</f>
        <v>50.93884</v>
      </c>
      <c r="CO187" s="13" t="n">
        <f aca="false">SUMIF($I$8:$I$174,$AH187,CO$8:CO$174)</f>
        <v>200</v>
      </c>
      <c r="CP187" s="13" t="n">
        <f aca="false">SUMIF($I$8:$I$174,$AH187,CP$8:CP$174)</f>
        <v>0</v>
      </c>
      <c r="CQ187" s="13" t="n">
        <f aca="false">SUMIF($I$8:$I$174,$AH187,CQ$8:CQ$174)</f>
        <v>0</v>
      </c>
      <c r="CR187" s="13" t="n">
        <f aca="false">SUMIF($I$8:$I$174,$AH187,CR$8:CR$174)</f>
        <v>41.771</v>
      </c>
      <c r="CS187" s="13" t="n">
        <f aca="false">SUMIF($I$8:$I$174,$AH187,CS$8:CS$174)</f>
        <v>0</v>
      </c>
      <c r="CT187" s="13" t="n">
        <f aca="false">SUMIF($I$8:$I$174,$AH187,CT$8:CT$174)</f>
        <v>37.069705</v>
      </c>
      <c r="CU187" s="13" t="n">
        <f aca="false">SUMIF($I$8:$I$174,$AH187,CU$8:CU$174)</f>
        <v>0</v>
      </c>
      <c r="CV187" s="13" t="n">
        <f aca="false">SUMIF($I$8:$I$174,$AH187,CV$8:CV$174)</f>
        <v>0</v>
      </c>
      <c r="CW187" s="13" t="n">
        <f aca="false">SUMIF($I$8:$I$174,$AH187,CW$8:CW$174)</f>
        <v>0</v>
      </c>
      <c r="CX187" s="13" t="n">
        <f aca="false">SUMIF($I$8:$I$174,$AH187,CX$8:CX$174)</f>
        <v>0</v>
      </c>
      <c r="CY187" s="13" t="n">
        <f aca="false">SUMIF($I$8:$I$174,$AH187,CY$8:CY$174)</f>
        <v>0</v>
      </c>
      <c r="CZ187" s="13" t="n">
        <f aca="false">SUMIF($I$8:$I$174,$AH187,CZ$8:CZ$174)</f>
        <v>0</v>
      </c>
      <c r="DA187" s="13" t="n">
        <f aca="false">SUMIF($I$8:$I$174,$AH187,DA$8:DA$174)</f>
        <v>0</v>
      </c>
      <c r="DB187" s="13" t="n">
        <f aca="false">SUMIF($I$8:$I$174,$AH187,DB$8:DB$174)</f>
        <v>0</v>
      </c>
      <c r="DC187" s="13" t="n">
        <f aca="false">SUMIF($I$8:$I$174,$AH187,DC$8:DC$174)</f>
        <v>0</v>
      </c>
      <c r="DD187" s="13" t="n">
        <f aca="false">SUMIF($I$8:$I$174,$AH187,DD$8:DD$174)</f>
        <v>0</v>
      </c>
      <c r="DE187" s="13" t="n">
        <f aca="false">SUMIF($I$8:$I$174,$AH187,DE$8:DE$174)</f>
        <v>0</v>
      </c>
      <c r="DF187" s="13" t="n">
        <f aca="false">SUMIF($I$8:$I$174,$AH187,DF$8:DF$174)</f>
        <v>0</v>
      </c>
      <c r="DG187" s="13" t="n">
        <f aca="false">SUMIF($I$8:$I$174,$AH187,DG$8:DG$174)</f>
        <v>0</v>
      </c>
      <c r="DH187" s="13" t="n">
        <f aca="false">SUMIF($I$8:$I$174,$AH187,DH$8:DH$174)</f>
        <v>0</v>
      </c>
      <c r="DI187" s="13" t="n">
        <f aca="false">SUMIF($I$8:$I$174,$AH187,DI$8:DI$174)</f>
        <v>0</v>
      </c>
      <c r="DJ187" s="13" t="n">
        <f aca="false">SUMIF($I$8:$I$174,$AH187,DJ$8:DJ$174)</f>
        <v>0</v>
      </c>
      <c r="DK187" s="13" t="n">
        <f aca="false">SUMIF($I$8:$I$174,$AH187,DK$8:DK$174)</f>
        <v>0</v>
      </c>
      <c r="DL187" s="13" t="n">
        <f aca="false">SUMIF($I$8:$I$174,$AH187,DL$8:DL$174)</f>
        <v>0</v>
      </c>
      <c r="DM187" s="13" t="n">
        <f aca="false">SUMIF($I$8:$I$174,$AH187,DM$8:DM$174)</f>
        <v>0</v>
      </c>
      <c r="DN187" s="13" t="n">
        <f aca="false">SUMIF($I$8:$I$174,$AH187,DN$8:DN$174)</f>
        <v>0</v>
      </c>
      <c r="DO187" s="13" t="n">
        <f aca="false">SUMIF($I$8:$I$174,$AH187,DO$8:DO$174)</f>
        <v>0</v>
      </c>
      <c r="DP187" s="13" t="n">
        <f aca="false">SUMIF($I$8:$I$174,$AH187,DP$8:DP$174)</f>
        <v>0</v>
      </c>
      <c r="DQ187" s="13" t="n">
        <f aca="false">SUMIF($I$8:$I$174,$AH187,DQ$8:DQ$174)</f>
        <v>0</v>
      </c>
      <c r="DR187" s="13" t="n">
        <f aca="false">SUMIF($I$8:$I$174,$AH187,DR$8:DR$174)</f>
        <v>0</v>
      </c>
      <c r="DS187" s="13" t="n">
        <f aca="false">SUMIF($I$8:$I$174,$AH187,DS$8:DS$174)</f>
        <v>0</v>
      </c>
      <c r="DT187" s="13" t="n">
        <f aca="false">SUMIF($I$8:$I$174,$AH187,DT$8:DT$174)</f>
        <v>0</v>
      </c>
      <c r="DU187" s="13" t="n">
        <f aca="false">SUMIF($I$8:$I$174,$AH187,DU$8:DU$174)</f>
        <v>0</v>
      </c>
      <c r="DV187" s="13" t="n">
        <f aca="false">SUMIF($I$8:$I$174,$AH187,DV$8:DV$174)</f>
        <v>0</v>
      </c>
      <c r="DW187" s="13" t="n">
        <f aca="false">SUMIF($I$8:$I$174,$AH187,DW$8:DW$174)</f>
        <v>150</v>
      </c>
      <c r="DX187" s="13" t="n">
        <f aca="false">SUMIF($I$8:$I$174,$AH187,DX$8:DX$174)</f>
        <v>0</v>
      </c>
      <c r="DY187" s="13" t="n">
        <f aca="false">SUMIF($I$8:$I$174,$AH187,DY$8:DY$174)</f>
        <v>0</v>
      </c>
      <c r="DZ187" s="13" t="n">
        <f aca="false">SUMIF($I$8:$I$174,$AH187,DZ$8:DZ$174)</f>
        <v>0</v>
      </c>
      <c r="EA187" s="13" t="n">
        <f aca="false">SUMIF($I$8:$I$174,$AH187,EA$8:EA$174)</f>
        <v>0</v>
      </c>
      <c r="EB187" s="13" t="n">
        <f aca="false">SUMIF($I$8:$I$174,$AH187,EB$8:EB$174)</f>
        <v>0</v>
      </c>
      <c r="EC187" s="13" t="n">
        <f aca="false">SUMIF($I$8:$I$174,$AH187,EC$8:EC$174)</f>
        <v>0</v>
      </c>
      <c r="ED187" s="13" t="n">
        <f aca="false">SUMIF($I$8:$I$174,$AH187,ED$8:ED$174)</f>
        <v>0</v>
      </c>
      <c r="EE187" s="13" t="n">
        <f aca="false">SUMIF($I$8:$I$174,$AH187,EE$8:EE$174)</f>
        <v>0</v>
      </c>
      <c r="EF187" s="13" t="n">
        <f aca="false">SUMIF($I$8:$I$174,$AH187,EF$8:EF$174)</f>
        <v>0</v>
      </c>
      <c r="EG187" s="13" t="n">
        <f aca="false">SUMIF($I$8:$I$174,$AH187,EG$8:EG$174)</f>
        <v>0</v>
      </c>
      <c r="EH187" s="13" t="n">
        <f aca="false">SUMIF($I$8:$I$174,$AH187,EH$8:EH$174)</f>
        <v>0</v>
      </c>
      <c r="EI187" s="13" t="n">
        <f aca="false">SUMIF($I$8:$I$174,$AH187,EI$8:EI$174)</f>
        <v>0</v>
      </c>
      <c r="EJ187" s="13" t="n">
        <f aca="false">SUMIF($I$8:$I$174,$AH187,EJ$8:EJ$174)</f>
        <v>0</v>
      </c>
      <c r="EK187" s="13" t="n">
        <f aca="false">SUMIF($I$8:$I$174,$AH187,EK$8:EK$174)</f>
        <v>0</v>
      </c>
      <c r="EL187" s="13" t="n">
        <f aca="false">SUMIF($I$8:$I$174,$AH187,EL$8:EL$174)</f>
        <v>0</v>
      </c>
      <c r="EM187" s="13" t="n">
        <f aca="false">SUMIF($I$8:$I$174,$AH187,EM$8:EM$174)</f>
        <v>0</v>
      </c>
      <c r="EN187" s="13" t="n">
        <f aca="false">SUMIF($I$8:$I$174,$AH187,EN$7:EN$174)</f>
        <v>0</v>
      </c>
      <c r="EO187" s="65" t="n">
        <f aca="false">SUM($AI187:$EN187)</f>
        <v>10688.6189565772</v>
      </c>
      <c r="EP187" s="65" t="n">
        <f aca="false">+EO187-U187</f>
        <v>-44.283300000001</v>
      </c>
    </row>
    <row r="188" customFormat="false" ht="6" hidden="false" customHeight="true" outlineLevel="0" collapsed="false">
      <c r="I188" s="8"/>
      <c r="J188" s="55"/>
      <c r="K188" s="55"/>
      <c r="L188" s="55"/>
      <c r="M188" s="150"/>
      <c r="N188" s="150"/>
      <c r="O188" s="150"/>
      <c r="P188" s="150"/>
      <c r="Q188" s="150"/>
      <c r="R188" s="150"/>
      <c r="S188" s="137"/>
      <c r="T188" s="307"/>
      <c r="AA188" s="315"/>
      <c r="AB188" s="315"/>
      <c r="AD188" s="308"/>
      <c r="AE188" s="308"/>
      <c r="AH188" s="307"/>
      <c r="EO188" s="65"/>
      <c r="EP188" s="65"/>
    </row>
    <row r="189" customFormat="false" ht="13.5" hidden="false" customHeight="false" outlineLevel="0" collapsed="false">
      <c r="I189" s="8" t="s">
        <v>619</v>
      </c>
      <c r="J189" s="321" t="n">
        <f aca="false">SUM(J186:J187)</f>
        <v>23427.0086340372</v>
      </c>
      <c r="K189" s="148"/>
      <c r="L189" s="148"/>
      <c r="M189" s="150"/>
      <c r="N189" s="150"/>
      <c r="O189" s="150"/>
      <c r="P189" s="150"/>
      <c r="Q189" s="150"/>
      <c r="R189" s="150"/>
      <c r="S189" s="137"/>
      <c r="T189" s="307" t="s">
        <v>619</v>
      </c>
      <c r="U189" s="321" t="n">
        <f aca="false">SUM(U186:U187)</f>
        <v>23427.0086340372</v>
      </c>
      <c r="W189" s="148"/>
      <c r="X189" s="148"/>
      <c r="Y189" s="148"/>
      <c r="AA189" s="308"/>
      <c r="AB189" s="308"/>
      <c r="AC189" s="308"/>
      <c r="AD189" s="308"/>
      <c r="AE189" s="308"/>
      <c r="AH189" s="307" t="s">
        <v>619</v>
      </c>
      <c r="AI189" s="322" t="n">
        <f aca="false">SUM(AI186:AI187)</f>
        <v>173.075819255417</v>
      </c>
      <c r="AJ189" s="148" t="n">
        <f aca="false">SUM(AJ186:AJ187)</f>
        <v>1034.34666107641</v>
      </c>
      <c r="AK189" s="148" t="n">
        <f aca="false">SUM(AK186:AK187)</f>
        <v>1099.76115951786</v>
      </c>
      <c r="AL189" s="148" t="n">
        <f aca="false">SUM(AL186:AL187)</f>
        <v>3320.65296970155</v>
      </c>
      <c r="AM189" s="148" t="n">
        <f aca="false">SUM(AM186:AM187)</f>
        <v>693.349652510833</v>
      </c>
      <c r="AN189" s="148" t="n">
        <f aca="false">SUM(AN186:AN187)</f>
        <v>1130.31953251083</v>
      </c>
      <c r="AO189" s="148" t="n">
        <f aca="false">SUM(AO186:AO187)</f>
        <v>229.739515510833</v>
      </c>
      <c r="AP189" s="148" t="n">
        <f aca="false">SUM(AP186:AP187)</f>
        <v>438.970038510833</v>
      </c>
      <c r="AQ189" s="148" t="n">
        <f aca="false">SUM(AQ186:AQ187)</f>
        <v>207.485592510833</v>
      </c>
      <c r="AR189" s="148" t="n">
        <f aca="false">SUM(AR186:AR187)</f>
        <v>761.518193510833</v>
      </c>
      <c r="AS189" s="148" t="n">
        <f aca="false">SUM(AS186:AS187)</f>
        <v>247.643020988974</v>
      </c>
      <c r="AT189" s="148" t="n">
        <f aca="false">SUM(AT186:AT187)</f>
        <v>167.811972988974</v>
      </c>
      <c r="AU189" s="148" t="n">
        <f aca="false">SUM(AU186:AU187)</f>
        <v>1242.71462051083</v>
      </c>
      <c r="AV189" s="148" t="n">
        <f aca="false">SUM(AV186:AV187)</f>
        <v>257.213771032692</v>
      </c>
      <c r="AW189" s="148" t="n">
        <f aca="false">SUM(AW186:AW187)</f>
        <v>227.613935988974</v>
      </c>
      <c r="AX189" s="148" t="n">
        <f aca="false">SUM(AX186:AX187)</f>
        <v>601.984762988974</v>
      </c>
      <c r="AY189" s="148" t="n">
        <f aca="false">SUM(AY186:AY187)</f>
        <v>294.746386510833</v>
      </c>
      <c r="AZ189" s="148" t="n">
        <f aca="false">SUM(AZ186:AZ187)</f>
        <v>77.5559879326919</v>
      </c>
      <c r="BA189" s="148" t="n">
        <f aca="false">SUM(BA186:BA187)</f>
        <v>1978.87989698897</v>
      </c>
      <c r="BB189" s="148" t="n">
        <f aca="false">SUM(BB186:BB187)</f>
        <v>20.650478</v>
      </c>
      <c r="BC189" s="148" t="n">
        <f aca="false">SUM(BC186:BC187)</f>
        <v>328.786474</v>
      </c>
      <c r="BD189" s="148" t="n">
        <f aca="false">SUM(BD186:BD187)</f>
        <v>710.922303</v>
      </c>
      <c r="BE189" s="148" t="n">
        <f aca="false">SUM(BE186:BE187)</f>
        <v>18.342</v>
      </c>
      <c r="BF189" s="148" t="n">
        <f aca="false">SUM(BF186:BF187)</f>
        <v>89.2616119916423</v>
      </c>
      <c r="BG189" s="148" t="n">
        <f aca="false">SUM(BG186:BG187)</f>
        <v>308.528060743836</v>
      </c>
      <c r="BH189" s="148" t="n">
        <f aca="false">SUM(BH186:BH187)</f>
        <v>516.462</v>
      </c>
      <c r="BI189" s="148" t="n">
        <f aca="false">SUM(BI186:BI187)</f>
        <v>218.671812</v>
      </c>
      <c r="BJ189" s="148" t="n">
        <f aca="false">SUM(BJ186:BJ187)</f>
        <v>15.319</v>
      </c>
      <c r="BK189" s="148" t="n">
        <f aca="false">SUM(BK186:BK187)</f>
        <v>216.8</v>
      </c>
      <c r="BL189" s="148" t="n">
        <f aca="false">SUM(BL186:BL187)</f>
        <v>1077.286016</v>
      </c>
      <c r="BM189" s="148" t="n">
        <f aca="false">SUM(BM186:BM187)</f>
        <v>47.208976</v>
      </c>
      <c r="BN189" s="148" t="n">
        <f aca="false">SUM(BN186:BN187)</f>
        <v>905.820582221462</v>
      </c>
      <c r="BO189" s="148" t="n">
        <f aca="false">SUM(BO186:BO187)</f>
        <v>341.8</v>
      </c>
      <c r="BP189" s="148" t="n">
        <f aca="false">SUM(BP186:BP187)</f>
        <v>39.293604</v>
      </c>
      <c r="BQ189" s="148" t="n">
        <f aca="false">SUM(BQ186:BQ187)</f>
        <v>283.991237</v>
      </c>
      <c r="BR189" s="148" t="n">
        <f aca="false">SUM(BR186:BR187)</f>
        <v>143.220985185959</v>
      </c>
      <c r="BS189" s="148" t="n">
        <f aca="false">SUM(BS186:BS187)</f>
        <v>510.463</v>
      </c>
      <c r="BT189" s="148" t="n">
        <f aca="false">SUM(BT186:BT187)</f>
        <v>252.193</v>
      </c>
      <c r="BU189" s="148" t="n">
        <f aca="false">SUM(BU186:BU187)</f>
        <v>123.83125</v>
      </c>
      <c r="BV189" s="148" t="n">
        <f aca="false">SUM(BV186:BV187)</f>
        <v>4247.060178201</v>
      </c>
      <c r="BW189" s="148" t="n">
        <f aca="false">SUM(BW186:BW187)</f>
        <v>7.128</v>
      </c>
      <c r="BX189" s="148" t="n">
        <f aca="false">SUM(BX186:BX187)</f>
        <v>16.039</v>
      </c>
      <c r="BY189" s="148" t="n">
        <f aca="false">SUM(BY186:BY187)</f>
        <v>4.752</v>
      </c>
      <c r="BZ189" s="148" t="n">
        <f aca="false">SUM(BZ186:BZ187)</f>
        <v>0</v>
      </c>
      <c r="CA189" s="148" t="n">
        <f aca="false">SUM(CA186:CA187)</f>
        <v>0</v>
      </c>
      <c r="CB189" s="148" t="n">
        <f aca="false">SUM(CB186:CB187)</f>
        <v>8.911</v>
      </c>
      <c r="CC189" s="148" t="n">
        <f aca="false">SUM(CC186:CC187)</f>
        <v>202.67</v>
      </c>
      <c r="CD189" s="148" t="n">
        <f aca="false">SUM(CD186:CD187)</f>
        <v>0</v>
      </c>
      <c r="CE189" s="148" t="n">
        <f aca="false">SUM(CE186:CE187)</f>
        <v>213.634912</v>
      </c>
      <c r="CF189" s="148" t="n">
        <f aca="false">SUM(CF186:CF187)</f>
        <v>60</v>
      </c>
      <c r="CG189" s="148" t="n">
        <f aca="false">SUM(CG186:CG187)</f>
        <v>66.113938</v>
      </c>
      <c r="CH189" s="148" t="n">
        <f aca="false">SUM(CH186:CH187)</f>
        <v>0</v>
      </c>
      <c r="CI189" s="148" t="n">
        <f aca="false">SUM(CI186:CI187)</f>
        <v>0</v>
      </c>
      <c r="CJ189" s="148" t="n">
        <f aca="false">SUM(CJ186:CJ187)</f>
        <v>0</v>
      </c>
      <c r="CK189" s="148" t="n">
        <f aca="false">SUM(CK186:CK187)</f>
        <v>0</v>
      </c>
      <c r="CL189" s="148" t="n">
        <f aca="false">SUM(CL186:CL187)</f>
        <v>0</v>
      </c>
      <c r="CM189" s="148" t="n">
        <f aca="false">SUM(CM186:CM187)</f>
        <v>0</v>
      </c>
      <c r="CN189" s="148" t="n">
        <f aca="false">SUM(CN186:CN187)</f>
        <v>50.93884</v>
      </c>
      <c r="CO189" s="148" t="n">
        <f aca="false">SUM(CO186:CO187)</f>
        <v>200</v>
      </c>
      <c r="CP189" s="148" t="n">
        <f aca="false">SUM(CP186:CP187)</f>
        <v>0</v>
      </c>
      <c r="CQ189" s="148" t="n">
        <f aca="false">SUM(CQ186:CQ187)</f>
        <v>0</v>
      </c>
      <c r="CR189" s="148" t="n">
        <f aca="false">SUM(CR186:CR187)</f>
        <v>41.771</v>
      </c>
      <c r="CS189" s="148" t="n">
        <f aca="false">SUM(CS186:CS187)</f>
        <v>0</v>
      </c>
      <c r="CT189" s="148" t="n">
        <f aca="false">SUM(CT186:CT187)</f>
        <v>37.069705</v>
      </c>
      <c r="CU189" s="148" t="n">
        <f aca="false">SUM(CU186:CU187)</f>
        <v>0</v>
      </c>
      <c r="CV189" s="148" t="n">
        <f aca="false">SUM(CV186:CV187)</f>
        <v>0</v>
      </c>
      <c r="CW189" s="148" t="n">
        <f aca="false">SUM(CW186:CW187)</f>
        <v>0</v>
      </c>
      <c r="CX189" s="148" t="n">
        <f aca="false">SUM(CX186:CX187)</f>
        <v>0</v>
      </c>
      <c r="CY189" s="148" t="n">
        <f aca="false">SUM(CY186:CY187)</f>
        <v>0</v>
      </c>
      <c r="CZ189" s="148" t="n">
        <f aca="false">SUM(CZ186:CZ187)</f>
        <v>0</v>
      </c>
      <c r="DA189" s="148" t="n">
        <f aca="false">SUM(DA186:DA187)</f>
        <v>0</v>
      </c>
      <c r="DB189" s="148" t="n">
        <f aca="false">SUM(DB186:DB187)</f>
        <v>0</v>
      </c>
      <c r="DC189" s="148" t="n">
        <f aca="false">SUM(DC186:DC187)</f>
        <v>0</v>
      </c>
      <c r="DD189" s="148" t="n">
        <f aca="false">SUM(DD186:DD187)</f>
        <v>0</v>
      </c>
      <c r="DE189" s="148" t="n">
        <f aca="false">SUM(DE186:DE187)</f>
        <v>0</v>
      </c>
      <c r="DF189" s="148" t="n">
        <f aca="false">SUM(DF186:DF187)</f>
        <v>0</v>
      </c>
      <c r="DG189" s="148" t="n">
        <f aca="false">SUM(DG186:DG187)</f>
        <v>0</v>
      </c>
      <c r="DH189" s="148" t="n">
        <f aca="false">SUM(DH186:DH187)</f>
        <v>0</v>
      </c>
      <c r="DI189" s="148" t="n">
        <f aca="false">SUM(DI186:DI187)</f>
        <v>0</v>
      </c>
      <c r="DJ189" s="148" t="n">
        <f aca="false">SUM(DJ186:DJ187)</f>
        <v>0</v>
      </c>
      <c r="DK189" s="148" t="n">
        <f aca="false">SUM(DK186:DK187)</f>
        <v>0</v>
      </c>
      <c r="DL189" s="148" t="n">
        <f aca="false">SUM(DL186:DL187)</f>
        <v>0</v>
      </c>
      <c r="DM189" s="148" t="n">
        <f aca="false">SUM(DM186:DM187)</f>
        <v>0</v>
      </c>
      <c r="DN189" s="148" t="n">
        <f aca="false">SUM(DN186:DN187)</f>
        <v>0</v>
      </c>
      <c r="DO189" s="148" t="n">
        <f aca="false">SUM(DO186:DO187)</f>
        <v>0</v>
      </c>
      <c r="DP189" s="148" t="n">
        <f aca="false">SUM(DP186:DP187)</f>
        <v>0</v>
      </c>
      <c r="DQ189" s="148" t="n">
        <f aca="false">SUM(DQ186:DQ187)</f>
        <v>0</v>
      </c>
      <c r="DR189" s="148" t="n">
        <f aca="false">SUM(DR186:DR187)</f>
        <v>0</v>
      </c>
      <c r="DS189" s="148" t="n">
        <f aca="false">SUM(DS186:DS187)</f>
        <v>0</v>
      </c>
      <c r="DT189" s="148" t="n">
        <f aca="false">SUM(DT186:DT187)</f>
        <v>0</v>
      </c>
      <c r="DU189" s="148" t="n">
        <f aca="false">SUM(DU186:DU187)</f>
        <v>0</v>
      </c>
      <c r="DV189" s="148" t="n">
        <f aca="false">SUM(DV186:DV187)</f>
        <v>0</v>
      </c>
      <c r="DW189" s="148" t="n">
        <f aca="false">SUM(DW186:DW187)</f>
        <v>150</v>
      </c>
      <c r="DX189" s="148" t="n">
        <f aca="false">SUM(DX186:DX187)</f>
        <v>0</v>
      </c>
      <c r="DY189" s="148" t="n">
        <f aca="false">SUM(DY186:DY187)</f>
        <v>0</v>
      </c>
      <c r="DZ189" s="148" t="n">
        <f aca="false">SUM(DZ186:DZ187)</f>
        <v>0</v>
      </c>
      <c r="EA189" s="148" t="n">
        <f aca="false">SUM(EA186:EA187)</f>
        <v>0</v>
      </c>
      <c r="EB189" s="148" t="n">
        <f aca="false">SUM(EB186:EB187)</f>
        <v>0</v>
      </c>
      <c r="EC189" s="148" t="n">
        <f aca="false">SUM(EC186:EC187)</f>
        <v>0</v>
      </c>
      <c r="ED189" s="148" t="n">
        <f aca="false">SUM(ED186:ED187)</f>
        <v>0</v>
      </c>
      <c r="EE189" s="148" t="n">
        <f aca="false">SUM(EE186:EE187)</f>
        <v>0</v>
      </c>
      <c r="EF189" s="148" t="n">
        <f aca="false">SUM(EF186:EF187)</f>
        <v>0</v>
      </c>
      <c r="EG189" s="148" t="n">
        <f aca="false">SUM(EG186:EG187)</f>
        <v>0</v>
      </c>
      <c r="EH189" s="148" t="n">
        <f aca="false">SUM(EH186:EH187)</f>
        <v>0</v>
      </c>
      <c r="EI189" s="148" t="n">
        <f aca="false">SUM(EI186:EI187)</f>
        <v>0</v>
      </c>
      <c r="EJ189" s="148" t="n">
        <f aca="false">SUM(EJ186:EJ187)</f>
        <v>0</v>
      </c>
      <c r="EK189" s="148" t="n">
        <f aca="false">SUM(EK186:EK187)</f>
        <v>0</v>
      </c>
      <c r="EL189" s="148" t="n">
        <f aca="false">SUM(EL186:EL187)</f>
        <v>0</v>
      </c>
      <c r="EM189" s="148" t="n">
        <f aca="false">SUM(EM186:EM187)</f>
        <v>0</v>
      </c>
      <c r="EN189" s="148" t="n">
        <f aca="false">SUM(EN186:EN187)</f>
        <v>0</v>
      </c>
      <c r="EO189" s="65" t="n">
        <f aca="false">SUM($AI189:$EN189)</f>
        <v>25660.3244538921</v>
      </c>
      <c r="EP189" s="65" t="n">
        <f aca="false">+EO189-U189</f>
        <v>2233.31581985483</v>
      </c>
    </row>
    <row r="190" customFormat="false" ht="13.5" hidden="false" customHeight="false" outlineLevel="0" collapsed="false">
      <c r="K190" s="323"/>
      <c r="L190" s="55"/>
      <c r="AA190" s="324"/>
      <c r="AB190" s="315"/>
    </row>
    <row r="191" customFormat="false" ht="12.75" hidden="false" customHeight="false" outlineLevel="0" collapsed="false">
      <c r="L191" s="55"/>
      <c r="AI191" s="325" t="n">
        <f aca="false">SUM(AI8:AI174)-AI189</f>
        <v>0</v>
      </c>
      <c r="AJ191" s="325" t="n">
        <f aca="false">SUM(AJ8:AJ174)-AJ189</f>
        <v>0</v>
      </c>
      <c r="AK191" s="325" t="n">
        <f aca="false">SUM(AK8:AK174)-AK189</f>
        <v>0</v>
      </c>
      <c r="AL191" s="325" t="n">
        <f aca="false">SUM(AL8:AL174)-AL189</f>
        <v>0</v>
      </c>
      <c r="AM191" s="325" t="n">
        <f aca="false">SUM(AM8:AM174)-AM189</f>
        <v>0</v>
      </c>
      <c r="AN191" s="325" t="n">
        <f aca="false">SUM(AN8:AN174)-AN189</f>
        <v>0</v>
      </c>
      <c r="AO191" s="325" t="n">
        <f aca="false">SUM(AO8:AO174)-AO189</f>
        <v>0</v>
      </c>
      <c r="AP191" s="325" t="n">
        <f aca="false">SUM(AP8:AP174)-AP189</f>
        <v>0</v>
      </c>
      <c r="AQ191" s="325" t="n">
        <f aca="false">SUM(AQ8:AQ174)-AQ189</f>
        <v>0</v>
      </c>
      <c r="AR191" s="325" t="n">
        <f aca="false">SUM(AR8:AR174)-AR189</f>
        <v>0</v>
      </c>
      <c r="AS191" s="325" t="n">
        <f aca="false">SUM(AS8:AS174)-AS189</f>
        <v>0</v>
      </c>
      <c r="AT191" s="325" t="n">
        <f aca="false">SUM(AT8:AT174)-AT189</f>
        <v>0</v>
      </c>
      <c r="AU191" s="325" t="n">
        <f aca="false">SUM(AU8:AU174)-AU189</f>
        <v>0</v>
      </c>
      <c r="AV191" s="325" t="n">
        <f aca="false">SUM(AV8:AV174)-AV189</f>
        <v>0</v>
      </c>
      <c r="AW191" s="325" t="n">
        <f aca="false">SUM(AW8:AW174)-AW189</f>
        <v>0</v>
      </c>
      <c r="AX191" s="325" t="n">
        <f aca="false">SUM(AX8:AX174)-AX189</f>
        <v>0</v>
      </c>
      <c r="AY191" s="325" t="n">
        <f aca="false">SUM(AY8:AY174)-AY189</f>
        <v>0</v>
      </c>
      <c r="AZ191" s="325" t="n">
        <f aca="false">SUM(AZ8:AZ174)-AZ189</f>
        <v>0</v>
      </c>
      <c r="BA191" s="325" t="n">
        <f aca="false">SUM(BA8:BA174)-BA189</f>
        <v>0</v>
      </c>
      <c r="BB191" s="325" t="n">
        <f aca="false">SUM(BB8:BB174)-BB189</f>
        <v>0</v>
      </c>
      <c r="BC191" s="325" t="n">
        <f aca="false">SUM(BC8:BC174)-BC189</f>
        <v>0</v>
      </c>
      <c r="BD191" s="325" t="n">
        <f aca="false">SUM(BD8:BD174)-BD189</f>
        <v>0</v>
      </c>
      <c r="BE191" s="325" t="n">
        <f aca="false">SUM(BE8:BE174)-BE189</f>
        <v>0</v>
      </c>
      <c r="BF191" s="325" t="n">
        <f aca="false">SUM(BF8:BF174)-BF189</f>
        <v>0</v>
      </c>
      <c r="BG191" s="325" t="n">
        <f aca="false">SUM(BG8:BG174)-BG189</f>
        <v>0</v>
      </c>
      <c r="BH191" s="325" t="n">
        <f aca="false">SUM(BH8:BH174)-BH189</f>
        <v>0</v>
      </c>
      <c r="BI191" s="325" t="n">
        <f aca="false">SUM(BI8:BI174)-BI189</f>
        <v>0</v>
      </c>
      <c r="BJ191" s="325" t="n">
        <f aca="false">SUM(BJ8:BJ174)-BJ189</f>
        <v>0</v>
      </c>
      <c r="BK191" s="325" t="n">
        <f aca="false">SUM(BK8:BK174)-BK189</f>
        <v>0</v>
      </c>
      <c r="BL191" s="325" t="n">
        <f aca="false">SUM(BL8:BL174)-BL189</f>
        <v>0</v>
      </c>
      <c r="BM191" s="325" t="n">
        <f aca="false">SUM(BM8:BM174)-BM189</f>
        <v>0</v>
      </c>
      <c r="BN191" s="325" t="n">
        <f aca="false">SUM(BN8:BN174)-BN189</f>
        <v>0</v>
      </c>
      <c r="BO191" s="325" t="n">
        <f aca="false">SUM(BO8:BO174)-BO189</f>
        <v>0</v>
      </c>
      <c r="BP191" s="325" t="n">
        <f aca="false">SUM(BP8:BP174)-BP189</f>
        <v>0</v>
      </c>
      <c r="BQ191" s="325" t="n">
        <f aca="false">SUM(BQ8:BQ174)-BQ189</f>
        <v>0</v>
      </c>
      <c r="BR191" s="325" t="n">
        <f aca="false">SUM(BR8:BR174)-BR189</f>
        <v>0</v>
      </c>
      <c r="BS191" s="325" t="n">
        <f aca="false">SUM(BS8:BS174)-BS189</f>
        <v>0</v>
      </c>
      <c r="BT191" s="325" t="n">
        <f aca="false">SUM(BT8:BT174)-BT189</f>
        <v>0</v>
      </c>
      <c r="BU191" s="325" t="n">
        <f aca="false">SUM(BU8:BU174)-BU189</f>
        <v>0</v>
      </c>
      <c r="BV191" s="325" t="n">
        <f aca="false">SUM(BV8:BV174)-BV189</f>
        <v>0</v>
      </c>
      <c r="BW191" s="325" t="n">
        <f aca="false">SUM(BW8:BW174)-BW189</f>
        <v>0</v>
      </c>
      <c r="BX191" s="325" t="n">
        <f aca="false">SUM(BX8:BX174)-BX189</f>
        <v>0</v>
      </c>
      <c r="BY191" s="325" t="n">
        <f aca="false">SUM(BY8:BY174)-BY189</f>
        <v>0</v>
      </c>
      <c r="BZ191" s="325" t="n">
        <f aca="false">SUM(BZ8:BZ174)-BZ189</f>
        <v>0</v>
      </c>
      <c r="CA191" s="325" t="n">
        <f aca="false">SUM(CA8:CA174)-CA189</f>
        <v>0</v>
      </c>
      <c r="CB191" s="325" t="n">
        <f aca="false">SUM(CB8:CB174)-CB189</f>
        <v>0</v>
      </c>
      <c r="CC191" s="325" t="n">
        <f aca="false">SUM(CC8:CC174)-CC189</f>
        <v>0</v>
      </c>
      <c r="CD191" s="325" t="n">
        <f aca="false">SUM(CD8:CD174)-CD189</f>
        <v>0</v>
      </c>
      <c r="CE191" s="325" t="n">
        <f aca="false">SUM(CE8:CE174)-CE189</f>
        <v>0</v>
      </c>
      <c r="CF191" s="325" t="n">
        <f aca="false">SUM(CF8:CF174)-CF189</f>
        <v>0</v>
      </c>
      <c r="CG191" s="325" t="n">
        <f aca="false">SUM(CG8:CG174)-CG189</f>
        <v>0</v>
      </c>
      <c r="CH191" s="325" t="n">
        <f aca="false">SUM(CH8:CH174)-CH189</f>
        <v>0</v>
      </c>
      <c r="CI191" s="325" t="n">
        <f aca="false">SUM(CI8:CI174)-CI189</f>
        <v>0</v>
      </c>
      <c r="CJ191" s="325" t="n">
        <f aca="false">SUM(CJ8:CJ174)-CJ189</f>
        <v>0</v>
      </c>
      <c r="CK191" s="325" t="n">
        <f aca="false">SUM(CK8:CK174)-CK189</f>
        <v>0</v>
      </c>
      <c r="CL191" s="325" t="n">
        <f aca="false">SUM(CL8:CL174)-CL189</f>
        <v>0</v>
      </c>
      <c r="CM191" s="325" t="n">
        <f aca="false">SUM(CM8:CM174)-CM189</f>
        <v>0</v>
      </c>
      <c r="CN191" s="325" t="n">
        <f aca="false">SUM(CN8:CN174)-CN189</f>
        <v>0</v>
      </c>
      <c r="CO191" s="325" t="n">
        <f aca="false">SUM(CO8:CO174)-CO189</f>
        <v>0</v>
      </c>
      <c r="CP191" s="325" t="n">
        <f aca="false">SUM(CP8:CP174)-CP189</f>
        <v>0</v>
      </c>
      <c r="CQ191" s="325" t="n">
        <f aca="false">SUM(CQ8:CQ174)-CQ189</f>
        <v>0</v>
      </c>
      <c r="CR191" s="325" t="n">
        <f aca="false">SUM(CR8:CR174)-CR189</f>
        <v>0</v>
      </c>
      <c r="CS191" s="325" t="n">
        <f aca="false">SUM(CS8:CS174)-CS189</f>
        <v>0</v>
      </c>
      <c r="CT191" s="325" t="n">
        <f aca="false">SUM(CT8:CT174)-CT189</f>
        <v>0</v>
      </c>
      <c r="CU191" s="325" t="n">
        <f aca="false">SUM(CU8:CU174)-CU189</f>
        <v>0</v>
      </c>
      <c r="CV191" s="325" t="n">
        <f aca="false">SUM(CV8:CV174)-CV189</f>
        <v>0</v>
      </c>
      <c r="CW191" s="325" t="n">
        <f aca="false">SUM(CW8:CW174)-CW189</f>
        <v>0</v>
      </c>
      <c r="CX191" s="325" t="n">
        <f aca="false">SUM(CX8:CX174)-CX189</f>
        <v>0</v>
      </c>
      <c r="CY191" s="325" t="n">
        <f aca="false">SUM(CY8:CY174)-CY189</f>
        <v>0</v>
      </c>
      <c r="CZ191" s="325" t="n">
        <f aca="false">SUM(CZ8:CZ174)-CZ189</f>
        <v>0</v>
      </c>
      <c r="DA191" s="325" t="n">
        <f aca="false">SUM(DA8:DA174)-DA189</f>
        <v>0</v>
      </c>
      <c r="DB191" s="325" t="n">
        <f aca="false">SUM(DB8:DB174)-DB189</f>
        <v>0</v>
      </c>
      <c r="DC191" s="325" t="n">
        <f aca="false">SUM(DC8:DC174)-DC189</f>
        <v>0</v>
      </c>
      <c r="DD191" s="325" t="n">
        <f aca="false">SUM(DD8:DD174)-DD189</f>
        <v>0</v>
      </c>
      <c r="DE191" s="325" t="n">
        <f aca="false">SUM(DE8:DE174)-DE189</f>
        <v>0</v>
      </c>
      <c r="DF191" s="325" t="n">
        <f aca="false">SUM(DF8:DF174)-DF189</f>
        <v>0</v>
      </c>
      <c r="DG191" s="325" t="n">
        <f aca="false">SUM(DG8:DG174)-DG189</f>
        <v>0</v>
      </c>
      <c r="DH191" s="325" t="n">
        <f aca="false">SUM(DH8:DH174)-DH189</f>
        <v>0</v>
      </c>
      <c r="DI191" s="325" t="n">
        <f aca="false">SUM(DI8:DI174)-DI189</f>
        <v>0</v>
      </c>
      <c r="DJ191" s="325" t="n">
        <f aca="false">SUM(DJ8:DJ174)-DJ189</f>
        <v>0</v>
      </c>
      <c r="DK191" s="325" t="n">
        <f aca="false">SUM(DK8:DK174)-DK189</f>
        <v>0</v>
      </c>
      <c r="DL191" s="325" t="n">
        <f aca="false">SUM(DL8:DL174)-DL189</f>
        <v>0</v>
      </c>
      <c r="DM191" s="325" t="n">
        <f aca="false">SUM(DM8:DM174)-DM189</f>
        <v>0</v>
      </c>
      <c r="DN191" s="325" t="n">
        <f aca="false">SUM(DN8:DN174)-DN189</f>
        <v>0</v>
      </c>
      <c r="DO191" s="325" t="n">
        <f aca="false">SUM(DO8:DO174)-DO189</f>
        <v>0</v>
      </c>
      <c r="DP191" s="325" t="n">
        <f aca="false">SUM(DP8:DP174)-DP189</f>
        <v>0</v>
      </c>
      <c r="DQ191" s="325" t="n">
        <f aca="false">SUM(DQ8:DQ174)-DQ189</f>
        <v>0</v>
      </c>
      <c r="DR191" s="325" t="n">
        <f aca="false">SUM(DR8:DR174)-DR189</f>
        <v>0</v>
      </c>
      <c r="DS191" s="325" t="n">
        <f aca="false">SUM(DS8:DS174)-DS189</f>
        <v>0</v>
      </c>
      <c r="DT191" s="325" t="n">
        <f aca="false">SUM(DT8:DT174)-DT189</f>
        <v>0</v>
      </c>
      <c r="DU191" s="325" t="n">
        <f aca="false">SUM(DU8:DU174)-DU189</f>
        <v>0</v>
      </c>
      <c r="DV191" s="325" t="n">
        <f aca="false">SUM(DV8:DV174)-DV189</f>
        <v>0</v>
      </c>
      <c r="DW191" s="325" t="n">
        <f aca="false">SUM(DW8:DW174)-DW189</f>
        <v>0</v>
      </c>
      <c r="DX191" s="325" t="n">
        <f aca="false">SUM(DX8:DX174)-DX189</f>
        <v>0</v>
      </c>
      <c r="DY191" s="325" t="n">
        <f aca="false">SUM(DY8:DY174)-DY189</f>
        <v>0</v>
      </c>
      <c r="DZ191" s="325" t="n">
        <f aca="false">SUM(DZ8:DZ174)-DZ189</f>
        <v>0</v>
      </c>
      <c r="EA191" s="325" t="n">
        <f aca="false">SUM(EA8:EA174)-EA189</f>
        <v>0</v>
      </c>
      <c r="EB191" s="325" t="n">
        <f aca="false">SUM(EB8:EB174)-EB189</f>
        <v>0</v>
      </c>
      <c r="EC191" s="325" t="n">
        <f aca="false">SUM(EC8:EC174)-EC189</f>
        <v>0</v>
      </c>
      <c r="ED191" s="325" t="n">
        <f aca="false">SUM(ED8:ED174)-ED189</f>
        <v>0</v>
      </c>
      <c r="EE191" s="325" t="n">
        <f aca="false">SUM(EE8:EE174)-EE189</f>
        <v>0</v>
      </c>
      <c r="EF191" s="325" t="n">
        <f aca="false">SUM(EF8:EF174)-EF189</f>
        <v>0</v>
      </c>
      <c r="EG191" s="325" t="n">
        <f aca="false">SUM(EG8:EG174)-EG189</f>
        <v>0</v>
      </c>
      <c r="EH191" s="325" t="n">
        <f aca="false">SUM(EH8:EH174)-EH189</f>
        <v>0</v>
      </c>
      <c r="EI191" s="325" t="n">
        <f aca="false">SUM(EI8:EI174)-EI189</f>
        <v>0</v>
      </c>
      <c r="EJ191" s="325" t="n">
        <f aca="false">SUM(EJ8:EJ174)-EJ189</f>
        <v>0</v>
      </c>
      <c r="EK191" s="325" t="n">
        <f aca="false">SUM(EK8:EK174)-EK189</f>
        <v>0</v>
      </c>
      <c r="EL191" s="325" t="n">
        <f aca="false">SUM(EL8:EL174)-EL189</f>
        <v>0</v>
      </c>
      <c r="EM191" s="325" t="n">
        <f aca="false">SUM(EM8:EM174)-EM189</f>
        <v>0</v>
      </c>
      <c r="EN191" s="325" t="n">
        <f aca="false">SUM(EN8:EN174)-EN189</f>
        <v>0</v>
      </c>
      <c r="EO191" s="326" t="e">
        <f aca="false">+#REF!+EO187</f>
        <v>#REF!</v>
      </c>
      <c r="EP191" s="326" t="e">
        <f aca="false">+#REF!+EP187</f>
        <v>#REF!</v>
      </c>
      <c r="EQ191" s="326"/>
      <c r="ER191" s="326"/>
      <c r="ES191" s="326"/>
      <c r="ET191" s="326"/>
      <c r="EU191" s="326"/>
      <c r="EV191" s="326"/>
      <c r="EW191" s="326"/>
      <c r="EX191" s="326"/>
      <c r="EY191" s="326"/>
      <c r="EZ191" s="326"/>
      <c r="FA191" s="326"/>
      <c r="FB191" s="326"/>
      <c r="FC191" s="326"/>
      <c r="FD191" s="326"/>
      <c r="FE191" s="326"/>
      <c r="FF191" s="326"/>
      <c r="FG191" s="326"/>
      <c r="FH191" s="326"/>
      <c r="FI191" s="326"/>
      <c r="FJ191" s="326"/>
      <c r="FK191" s="326"/>
      <c r="FL191" s="326"/>
      <c r="FM191" s="326"/>
      <c r="FN191" s="326"/>
      <c r="FO191" s="326"/>
      <c r="FP191" s="326"/>
      <c r="FQ191" s="326"/>
      <c r="FR191" s="326"/>
      <c r="FS191" s="326"/>
      <c r="FT191" s="326"/>
      <c r="FU191" s="326"/>
      <c r="FV191" s="326"/>
      <c r="FW191" s="326"/>
      <c r="FX191" s="326"/>
      <c r="FY191" s="326"/>
      <c r="FZ191" s="326"/>
      <c r="GA191" s="326"/>
      <c r="GB191" s="326"/>
      <c r="GC191" s="326"/>
      <c r="GD191" s="326"/>
      <c r="GE191" s="326"/>
      <c r="GF191" s="326"/>
      <c r="GG191" s="326"/>
      <c r="GH191" s="326"/>
      <c r="GI191" s="326"/>
      <c r="GJ191" s="326"/>
      <c r="GK191" s="326"/>
      <c r="GL191" s="326"/>
      <c r="GM191" s="326"/>
      <c r="GN191" s="326"/>
      <c r="GO191" s="326"/>
      <c r="GP191" s="326"/>
    </row>
    <row r="193" customFormat="false" ht="12.75" hidden="false" customHeight="false" outlineLevel="0" collapsed="false">
      <c r="I193" s="18"/>
      <c r="T193" s="327" t="s">
        <v>260</v>
      </c>
      <c r="U193" s="55" t="n">
        <f aca="false">SUMIF($B$7:$U$176,$T193,$U$7:$U$176)</f>
        <v>19635.2385610824</v>
      </c>
    </row>
    <row r="194" customFormat="false" ht="12.75" hidden="false" customHeight="false" outlineLevel="0" collapsed="false">
      <c r="I194" s="18"/>
      <c r="T194" s="328" t="s">
        <v>444</v>
      </c>
      <c r="U194" s="316" t="n">
        <f aca="false">SUMIF($B$7:$U$176,$T194,$U$7:$U$176)</f>
        <v>3137.77007295478</v>
      </c>
    </row>
    <row r="195" customFormat="false" ht="6.75" hidden="false" customHeight="true" outlineLevel="0" collapsed="false"/>
    <row r="196" customFormat="false" ht="13.5" hidden="false" customHeight="false" outlineLevel="0" collapsed="false">
      <c r="T196" s="329" t="s">
        <v>134</v>
      </c>
      <c r="U196" s="321" t="n">
        <f aca="false">SUM(U193:U195)</f>
        <v>22773.0086340372</v>
      </c>
      <c r="W196" s="148"/>
    </row>
    <row r="197" customFormat="false" ht="13.5" hidden="false" customHeight="false" outlineLevel="0" collapsed="false"/>
    <row r="198" customFormat="false" ht="12.75" hidden="false" customHeight="false" outlineLevel="0" collapsed="false">
      <c r="L198" s="39" t="s">
        <v>620</v>
      </c>
      <c r="M198" s="39" t="s">
        <v>134</v>
      </c>
      <c r="U198" s="305"/>
      <c r="W198" s="305"/>
    </row>
    <row r="199" customFormat="false" ht="12.75" hidden="false" customHeight="false" outlineLevel="0" collapsed="false">
      <c r="U199" s="330"/>
      <c r="W199" s="330"/>
      <c r="X199" s="331"/>
    </row>
    <row r="221" customFormat="false" ht="12.75" hidden="false" customHeight="false" outlineLevel="0" collapsed="false">
      <c r="U221" s="105"/>
      <c r="W221" s="105"/>
    </row>
    <row r="222" customFormat="false" ht="12.75" hidden="false" customHeight="false" outlineLevel="0" collapsed="false">
      <c r="U222" s="105"/>
      <c r="W222" s="105"/>
    </row>
    <row r="223" customFormat="false" ht="12.75" hidden="false" customHeight="false" outlineLevel="0" collapsed="false">
      <c r="U223" s="105"/>
      <c r="W223" s="105"/>
    </row>
    <row r="224" customFormat="false" ht="12.75" hidden="false" customHeight="false" outlineLevel="0" collapsed="false">
      <c r="U224" s="105"/>
      <c r="W224" s="105"/>
    </row>
    <row r="225" customFormat="false" ht="12.75" hidden="false" customHeight="false" outlineLevel="0" collapsed="false">
      <c r="U225" s="105"/>
      <c r="W225" s="105"/>
    </row>
    <row r="226" customFormat="false" ht="12.75" hidden="false" customHeight="false" outlineLevel="0" collapsed="false">
      <c r="U226" s="105"/>
      <c r="W226" s="105"/>
    </row>
    <row r="227" customFormat="false" ht="12.75" hidden="false" customHeight="false" outlineLevel="0" collapsed="false">
      <c r="U227" s="105"/>
      <c r="W227" s="105"/>
    </row>
    <row r="228" customFormat="false" ht="12.75" hidden="false" customHeight="false" outlineLevel="0" collapsed="false">
      <c r="U228" s="105"/>
      <c r="W228" s="105"/>
    </row>
    <row r="229" customFormat="false" ht="12.75" hidden="false" customHeight="false" outlineLevel="0" collapsed="false">
      <c r="U229" s="105"/>
      <c r="W229" s="105"/>
    </row>
    <row r="230" customFormat="false" ht="12.75" hidden="false" customHeight="false" outlineLevel="0" collapsed="false">
      <c r="U230" s="105"/>
      <c r="W230" s="105"/>
    </row>
    <row r="231" customFormat="false" ht="12.75" hidden="false" customHeight="false" outlineLevel="0" collapsed="false">
      <c r="U231" s="105"/>
      <c r="W231" s="105"/>
    </row>
    <row r="232" customFormat="false" ht="12.75" hidden="false" customHeight="false" outlineLevel="0" collapsed="false">
      <c r="U232" s="105"/>
      <c r="W232" s="105"/>
    </row>
    <row r="233" customFormat="false" ht="12.75" hidden="false" customHeight="false" outlineLevel="0" collapsed="false">
      <c r="U233" s="105"/>
      <c r="W233" s="105"/>
    </row>
    <row r="234" customFormat="false" ht="12.75" hidden="false" customHeight="false" outlineLevel="0" collapsed="false">
      <c r="U234" s="105"/>
      <c r="W234" s="105"/>
    </row>
    <row r="235" customFormat="false" ht="12.75" hidden="false" customHeight="false" outlineLevel="0" collapsed="false">
      <c r="U235" s="105"/>
      <c r="W235" s="105"/>
    </row>
    <row r="236" customFormat="false" ht="12.75" hidden="false" customHeight="false" outlineLevel="0" collapsed="false">
      <c r="U236" s="105"/>
      <c r="W236" s="105"/>
    </row>
    <row r="237" customFormat="false" ht="12.75" hidden="false" customHeight="false" outlineLevel="0" collapsed="false">
      <c r="U237" s="105"/>
      <c r="W237" s="105"/>
    </row>
    <row r="238" customFormat="false" ht="12.75" hidden="false" customHeight="false" outlineLevel="0" collapsed="false">
      <c r="U238" s="105"/>
      <c r="W238" s="105"/>
    </row>
    <row r="239" customFormat="false" ht="12.75" hidden="false" customHeight="false" outlineLevel="0" collapsed="false">
      <c r="U239" s="105"/>
      <c r="W239" s="105"/>
    </row>
    <row r="240" customFormat="false" ht="12.75" hidden="false" customHeight="false" outlineLevel="0" collapsed="false">
      <c r="U240" s="105"/>
      <c r="W240" s="105"/>
    </row>
    <row r="241" customFormat="false" ht="12.75" hidden="false" customHeight="false" outlineLevel="0" collapsed="false">
      <c r="U241" s="105"/>
      <c r="W241" s="105"/>
    </row>
    <row r="242" customFormat="false" ht="12.75" hidden="false" customHeight="false" outlineLevel="0" collapsed="false">
      <c r="U242" s="105"/>
      <c r="W242" s="105"/>
    </row>
    <row r="243" customFormat="false" ht="12.75" hidden="false" customHeight="false" outlineLevel="0" collapsed="false">
      <c r="U243" s="105"/>
      <c r="W243" s="105"/>
    </row>
    <row r="244" customFormat="false" ht="12.75" hidden="false" customHeight="false" outlineLevel="0" collapsed="false">
      <c r="U244" s="105"/>
      <c r="W244" s="105"/>
    </row>
    <row r="245" customFormat="false" ht="12.75" hidden="false" customHeight="false" outlineLevel="0" collapsed="false">
      <c r="U245" s="105"/>
      <c r="W245" s="105"/>
    </row>
    <row r="246" customFormat="false" ht="12.75" hidden="false" customHeight="false" outlineLevel="0" collapsed="false">
      <c r="U246" s="105"/>
      <c r="W246" s="105"/>
    </row>
    <row r="247" customFormat="false" ht="12.75" hidden="false" customHeight="false" outlineLevel="0" collapsed="false">
      <c r="U247" s="105"/>
      <c r="W247" s="105"/>
    </row>
    <row r="248" customFormat="false" ht="12.75" hidden="false" customHeight="false" outlineLevel="0" collapsed="false">
      <c r="U248" s="105"/>
      <c r="W248" s="105"/>
    </row>
    <row r="249" customFormat="false" ht="12.75" hidden="false" customHeight="false" outlineLevel="0" collapsed="false">
      <c r="U249" s="105"/>
      <c r="W249" s="105"/>
    </row>
    <row r="250" customFormat="false" ht="12.75" hidden="false" customHeight="false" outlineLevel="0" collapsed="false">
      <c r="U250" s="105"/>
      <c r="W250" s="105"/>
    </row>
    <row r="251" customFormat="false" ht="12.75" hidden="false" customHeight="false" outlineLevel="0" collapsed="false">
      <c r="U251" s="105"/>
      <c r="W251" s="105"/>
    </row>
    <row r="252" customFormat="false" ht="12.75" hidden="false" customHeight="false" outlineLevel="0" collapsed="false">
      <c r="U252" s="105"/>
      <c r="W252" s="105"/>
    </row>
    <row r="253" customFormat="false" ht="12.75" hidden="false" customHeight="false" outlineLevel="0" collapsed="false">
      <c r="U253" s="105"/>
      <c r="W253" s="105"/>
    </row>
    <row r="254" customFormat="false" ht="12.75" hidden="false" customHeight="false" outlineLevel="0" collapsed="false">
      <c r="U254" s="105"/>
      <c r="W254" s="105"/>
    </row>
    <row r="255" customFormat="false" ht="12.75" hidden="false" customHeight="false" outlineLevel="0" collapsed="false">
      <c r="U255" s="105"/>
      <c r="W255" s="105"/>
    </row>
    <row r="256" customFormat="false" ht="12.75" hidden="false" customHeight="false" outlineLevel="0" collapsed="false">
      <c r="U256" s="105"/>
      <c r="W256" s="105"/>
    </row>
    <row r="257" customFormat="false" ht="12.75" hidden="false" customHeight="false" outlineLevel="0" collapsed="false">
      <c r="U257" s="105"/>
      <c r="W257" s="105"/>
    </row>
    <row r="258" customFormat="false" ht="12.75" hidden="false" customHeight="false" outlineLevel="0" collapsed="false">
      <c r="U258" s="105"/>
      <c r="W258" s="105"/>
    </row>
    <row r="259" customFormat="false" ht="12.75" hidden="false" customHeight="false" outlineLevel="0" collapsed="false">
      <c r="U259" s="105"/>
      <c r="W259" s="105"/>
    </row>
    <row r="260" customFormat="false" ht="12.75" hidden="false" customHeight="false" outlineLevel="0" collapsed="false">
      <c r="U260" s="105"/>
      <c r="W260" s="105"/>
    </row>
    <row r="261" customFormat="false" ht="12.75" hidden="false" customHeight="false" outlineLevel="0" collapsed="false">
      <c r="U261" s="105"/>
      <c r="W261" s="105"/>
    </row>
    <row r="262" customFormat="false" ht="12.75" hidden="false" customHeight="false" outlineLevel="0" collapsed="false">
      <c r="U262" s="105"/>
      <c r="W262" s="105"/>
    </row>
    <row r="263" customFormat="false" ht="12.75" hidden="false" customHeight="false" outlineLevel="0" collapsed="false">
      <c r="U263" s="105"/>
      <c r="W263" s="105"/>
    </row>
    <row r="264" customFormat="false" ht="12.75" hidden="false" customHeight="false" outlineLevel="0" collapsed="false">
      <c r="U264" s="105"/>
      <c r="W264" s="105"/>
    </row>
    <row r="265" customFormat="false" ht="12.75" hidden="false" customHeight="false" outlineLevel="0" collapsed="false">
      <c r="U265" s="105"/>
      <c r="W265" s="105"/>
    </row>
    <row r="266" customFormat="false" ht="12.75" hidden="false" customHeight="false" outlineLevel="0" collapsed="false">
      <c r="U266" s="105"/>
      <c r="W266" s="105"/>
    </row>
    <row r="267" customFormat="false" ht="12.75" hidden="false" customHeight="false" outlineLevel="0" collapsed="false">
      <c r="U267" s="105"/>
      <c r="W267" s="105"/>
    </row>
    <row r="268" customFormat="false" ht="12.75" hidden="false" customHeight="false" outlineLevel="0" collapsed="false">
      <c r="U268" s="105"/>
      <c r="W268" s="105"/>
    </row>
  </sheetData>
  <mergeCells count="4">
    <mergeCell ref="Q2:S2"/>
    <mergeCell ref="W2:X2"/>
    <mergeCell ref="X4:Y4"/>
    <mergeCell ref="AA4:AD4"/>
  </mergeCells>
  <printOptions headings="false" gridLines="false" gridLinesSet="true" horizontalCentered="false" verticalCentered="false"/>
  <pageMargins left="0.747916666666667" right="0.747916666666667" top="0.620138888888889" bottom="0.984027777777778" header="0.511811023622047" footer="0.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&amp;L&amp;F, &amp;A&amp;Cp. &amp;P of &amp;N&amp;RPrinted:&amp;D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10.85"/>
    <col collapsed="false" customWidth="true" hidden="false" outlineLevel="0" max="3" min="3" style="0" width="71.56"/>
    <col collapsed="false" customWidth="true" hidden="false" outlineLevel="0" max="8" min="4" style="144" width="9.14"/>
  </cols>
  <sheetData>
    <row r="1" customFormat="false" ht="13.5" hidden="false" customHeight="false" outlineLevel="0" collapsed="false">
      <c r="A1" s="332" t="n">
        <v>37213</v>
      </c>
      <c r="B1" s="333"/>
      <c r="C1" s="333"/>
    </row>
    <row r="2" customFormat="false" ht="12.75" hidden="false" customHeight="false" outlineLevel="0" collapsed="false">
      <c r="A2" s="0" t="s">
        <v>621</v>
      </c>
      <c r="B2" s="0" t="s">
        <v>622</v>
      </c>
      <c r="C2" s="0" t="s">
        <v>623</v>
      </c>
    </row>
    <row r="4" customFormat="false" ht="13.5" hidden="false" customHeight="false" outlineLevel="0" collapsed="false">
      <c r="A4" s="332" t="n">
        <v>37212</v>
      </c>
      <c r="B4" s="333"/>
      <c r="C4" s="333"/>
    </row>
    <row r="5" customFormat="false" ht="12.75" hidden="false" customHeight="false" outlineLevel="0" collapsed="false">
      <c r="A5" s="0" t="s">
        <v>624</v>
      </c>
      <c r="B5" s="0" t="s">
        <v>625</v>
      </c>
      <c r="C5" s="0" t="s">
        <v>626</v>
      </c>
    </row>
    <row r="7" customFormat="false" ht="13.5" hidden="false" customHeight="false" outlineLevel="0" collapsed="false">
      <c r="A7" s="332" t="n">
        <v>37211</v>
      </c>
      <c r="B7" s="333"/>
      <c r="C7" s="333"/>
    </row>
    <row r="8" customFormat="false" ht="12.75" hidden="false" customHeight="false" outlineLevel="0" collapsed="false">
      <c r="A8" s="0" t="s">
        <v>627</v>
      </c>
      <c r="B8" s="0" t="s">
        <v>628</v>
      </c>
      <c r="C8" s="0" t="s">
        <v>629</v>
      </c>
    </row>
    <row r="9" customFormat="false" ht="12.75" hidden="false" customHeight="false" outlineLevel="0" collapsed="false">
      <c r="A9" s="0" t="s">
        <v>621</v>
      </c>
      <c r="B9" s="0" t="s">
        <v>628</v>
      </c>
      <c r="C9" s="0" t="s">
        <v>630</v>
      </c>
    </row>
    <row r="10" customFormat="false" ht="12.75" hidden="false" customHeight="false" outlineLevel="0" collapsed="false">
      <c r="A10" s="0" t="s">
        <v>621</v>
      </c>
      <c r="B10" s="0" t="s">
        <v>628</v>
      </c>
      <c r="C10" s="0" t="s">
        <v>631</v>
      </c>
    </row>
    <row r="12" customFormat="false" ht="13.5" hidden="false" customHeight="false" outlineLevel="0" collapsed="false">
      <c r="A12" s="332" t="n">
        <v>37208</v>
      </c>
      <c r="B12" s="333"/>
      <c r="C12" s="333"/>
    </row>
    <row r="13" customFormat="false" ht="12.75" hidden="false" customHeight="false" outlineLevel="0" collapsed="false">
      <c r="A13" s="0" t="s">
        <v>627</v>
      </c>
      <c r="C13" s="0" t="s">
        <v>632</v>
      </c>
    </row>
    <row r="15" customFormat="false" ht="13.5" hidden="false" customHeight="false" outlineLevel="0" collapsed="false">
      <c r="A15" s="332" t="n">
        <v>37202</v>
      </c>
      <c r="B15" s="333"/>
      <c r="C15" s="333"/>
    </row>
    <row r="16" customFormat="false" ht="12.75" hidden="false" customHeight="false" outlineLevel="0" collapsed="false">
      <c r="A16" s="334" t="s">
        <v>627</v>
      </c>
      <c r="B16" s="144" t="s">
        <v>622</v>
      </c>
      <c r="C16" s="144" t="s">
        <v>633</v>
      </c>
    </row>
    <row r="17" customFormat="false" ht="12.75" hidden="false" customHeight="false" outlineLevel="0" collapsed="false">
      <c r="A17" s="334"/>
      <c r="B17" s="144"/>
      <c r="C17" s="144"/>
    </row>
    <row r="18" customFormat="false" ht="12.75" hidden="false" customHeight="false" outlineLevel="0" collapsed="false">
      <c r="A18" s="334"/>
      <c r="B18" s="144"/>
      <c r="C18" s="144"/>
    </row>
    <row r="19" customFormat="false" ht="12.75" hidden="false" customHeight="false" outlineLevel="0" collapsed="false">
      <c r="A19" s="334"/>
      <c r="B19" s="144"/>
      <c r="C19" s="144"/>
    </row>
    <row r="20" customFormat="false" ht="13.5" hidden="false" customHeight="false" outlineLevel="0" collapsed="false">
      <c r="A20" s="332" t="n">
        <v>37202</v>
      </c>
      <c r="B20" s="333"/>
      <c r="C20" s="333"/>
    </row>
    <row r="21" customFormat="false" ht="12.75" hidden="false" customHeight="false" outlineLevel="0" collapsed="false">
      <c r="A21" s="334" t="s">
        <v>621</v>
      </c>
      <c r="B21" s="144" t="s">
        <v>634</v>
      </c>
      <c r="C21" s="144" t="s">
        <v>635</v>
      </c>
    </row>
    <row r="22" customFormat="false" ht="12.75" hidden="false" customHeight="false" outlineLevel="0" collapsed="false">
      <c r="A22" s="334" t="s">
        <v>627</v>
      </c>
      <c r="B22" s="144" t="s">
        <v>622</v>
      </c>
      <c r="C22" s="144" t="s">
        <v>636</v>
      </c>
    </row>
    <row r="23" customFormat="false" ht="12.75" hidden="false" customHeight="false" outlineLevel="0" collapsed="false">
      <c r="A23" s="334" t="s">
        <v>627</v>
      </c>
      <c r="B23" s="144" t="s">
        <v>625</v>
      </c>
      <c r="C23" s="144" t="s">
        <v>637</v>
      </c>
    </row>
    <row r="25" customFormat="false" ht="13.5" hidden="false" customHeight="false" outlineLevel="0" collapsed="false">
      <c r="A25" s="332" t="n">
        <v>37200</v>
      </c>
      <c r="B25" s="333"/>
      <c r="C25" s="333"/>
    </row>
    <row r="26" customFormat="false" ht="12.75" hidden="false" customHeight="false" outlineLevel="0" collapsed="false">
      <c r="A26" s="0" t="s">
        <v>627</v>
      </c>
      <c r="B26" s="0" t="s">
        <v>625</v>
      </c>
      <c r="C26" s="335" t="s">
        <v>638</v>
      </c>
    </row>
    <row r="27" customFormat="false" ht="12.75" hidden="false" customHeight="false" outlineLevel="0" collapsed="false">
      <c r="A27" s="0" t="s">
        <v>627</v>
      </c>
      <c r="B27" s="0" t="s">
        <v>639</v>
      </c>
      <c r="C27" s="335" t="s">
        <v>640</v>
      </c>
    </row>
    <row r="28" customFormat="false" ht="12.75" hidden="false" customHeight="false" outlineLevel="0" collapsed="false">
      <c r="C28" s="335"/>
    </row>
    <row r="29" customFormat="false" ht="12.75" hidden="false" customHeight="false" outlineLevel="0" collapsed="false">
      <c r="C29" s="335"/>
    </row>
    <row r="30" customFormat="false" ht="12.75" hidden="false" customHeight="false" outlineLevel="0" collapsed="false">
      <c r="C30" s="335"/>
    </row>
    <row r="31" customFormat="false" ht="13.5" hidden="false" customHeight="false" outlineLevel="0" collapsed="false">
      <c r="A31" s="332" t="n">
        <v>37199</v>
      </c>
      <c r="B31" s="333"/>
      <c r="C31" s="333"/>
    </row>
    <row r="32" customFormat="false" ht="12.75" hidden="false" customHeight="false" outlineLevel="0" collapsed="false">
      <c r="A32" s="0" t="s">
        <v>627</v>
      </c>
      <c r="B32" s="0" t="s">
        <v>625</v>
      </c>
      <c r="C32" s="335" t="s">
        <v>641</v>
      </c>
    </row>
    <row r="33" customFormat="false" ht="12.75" hidden="false" customHeight="false" outlineLevel="0" collapsed="false">
      <c r="A33" s="0" t="s">
        <v>627</v>
      </c>
      <c r="B33" s="0" t="s">
        <v>625</v>
      </c>
      <c r="C33" s="335" t="s">
        <v>642</v>
      </c>
    </row>
    <row r="34" customFormat="false" ht="12.75" hidden="false" customHeight="false" outlineLevel="0" collapsed="false">
      <c r="A34" s="0" t="s">
        <v>627</v>
      </c>
      <c r="B34" s="0" t="s">
        <v>625</v>
      </c>
      <c r="C34" s="0" t="s">
        <v>643</v>
      </c>
    </row>
    <row r="36" customFormat="false" ht="13.5" hidden="false" customHeight="false" outlineLevel="0" collapsed="false">
      <c r="A36" s="332" t="n">
        <v>37198</v>
      </c>
      <c r="B36" s="333"/>
      <c r="C36" s="333"/>
    </row>
    <row r="37" customFormat="false" ht="12.75" hidden="false" customHeight="false" outlineLevel="0" collapsed="false">
      <c r="A37" s="0" t="s">
        <v>644</v>
      </c>
      <c r="B37" s="0" t="s">
        <v>625</v>
      </c>
      <c r="C37" s="0" t="s">
        <v>645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C7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336" t="s">
        <v>646</v>
      </c>
      <c r="D1" s="337" t="n">
        <v>37162</v>
      </c>
    </row>
    <row r="3" customFormat="false" ht="12.75" hidden="false" customHeight="false" outlineLevel="0" collapsed="false">
      <c r="A3" s="0" t="s">
        <v>353</v>
      </c>
    </row>
    <row r="4" customFormat="false" ht="12.75" hidden="false" customHeight="false" outlineLevel="0" collapsed="false">
      <c r="A4" s="0" t="s">
        <v>327</v>
      </c>
      <c r="C4" s="338" t="n">
        <v>0.9113</v>
      </c>
      <c r="F4" s="0" t="n">
        <v>1.47610960199005</v>
      </c>
    </row>
    <row r="5" customFormat="false" ht="12.75" hidden="false" customHeight="false" outlineLevel="0" collapsed="false">
      <c r="A5" s="0" t="s">
        <v>323</v>
      </c>
      <c r="C5" s="338" t="n">
        <v>1.47611</v>
      </c>
    </row>
    <row r="6" customFormat="false" ht="12.75" hidden="false" customHeight="false" outlineLevel="0" collapsed="false">
      <c r="A6" s="0" t="s">
        <v>365</v>
      </c>
      <c r="C6" s="338"/>
    </row>
    <row r="7" customFormat="false" ht="12.75" hidden="false" customHeight="false" outlineLevel="0" collapsed="false">
      <c r="A7" s="0" t="s">
        <v>305</v>
      </c>
      <c r="C7" s="0" t="n">
        <f aca="false">1/D7</f>
        <v>0.00833333333333333</v>
      </c>
      <c r="D7" s="338" t="n">
        <v>120</v>
      </c>
    </row>
    <row r="11" customFormat="false" ht="12.75" hidden="false" customHeight="false" outlineLevel="0" collapsed="false">
      <c r="A11" s="0" t="s">
        <v>647</v>
      </c>
    </row>
    <row r="13" customFormat="false" ht="12.75" hidden="false" customHeight="false" outlineLevel="0" collapsed="false">
      <c r="A13" s="48" t="s">
        <v>648</v>
      </c>
    </row>
    <row r="14" customFormat="false" ht="12.75" hidden="false" customHeight="false" outlineLevel="0" collapsed="false">
      <c r="A14" s="48" t="s">
        <v>649</v>
      </c>
    </row>
    <row r="15" customFormat="false" ht="12.75" hidden="false" customHeight="false" outlineLevel="0" collapsed="false">
      <c r="A15" s="48" t="s">
        <v>650</v>
      </c>
    </row>
    <row r="16" customFormat="false" ht="12.75" hidden="false" customHeight="false" outlineLevel="0" collapsed="false">
      <c r="A16" s="48" t="s">
        <v>651</v>
      </c>
    </row>
    <row r="17" customFormat="false" ht="12.75" hidden="false" customHeight="false" outlineLevel="0" collapsed="false">
      <c r="A17" s="48" t="s">
        <v>652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2001-11-13T18:19:30Z</dcterms:created>
  <dc:creator>gcaudel</dc:creator>
  <dc:description/>
  <dc:language>en-US</dc:language>
  <cp:lastModifiedBy>gcaudel</cp:lastModifiedBy>
  <cp:lastPrinted>2001-11-19T02:10:05Z</cp:lastPrinted>
  <dcterms:modified xsi:type="dcterms:W3CDTF">2001-11-19T12:49:37Z</dcterms:modified>
  <cp:revision>0</cp:revision>
  <dc:subject/>
  <dc:title/>
</cp:coreProperties>
</file>