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<sst xmlns="http://schemas.openxmlformats.org/spreadsheetml/2006/main" count="256" uniqueCount="93">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</sst>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Gathering%20Administration/Lost%20Creek/2001/2001Oct/Lost%20Creek%20allocation%20model%202001%20-%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32000</v>
          </cell>
          <cell r="X10">
            <v>33977</v>
          </cell>
          <cell r="Y10">
            <v>33977</v>
          </cell>
          <cell r="Z10">
            <v>33977</v>
          </cell>
          <cell r="AA10">
            <v>32000</v>
          </cell>
          <cell r="AB10">
            <v>29000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  <cell r="X11">
            <v>4900</v>
          </cell>
          <cell r="Y11">
            <v>4900</v>
          </cell>
          <cell r="Z11">
            <v>4900</v>
          </cell>
          <cell r="AA11">
            <v>6900</v>
          </cell>
          <cell r="AB11">
            <v>10400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500</v>
          </cell>
          <cell r="X20">
            <v>3000</v>
          </cell>
          <cell r="Y20">
            <v>3000</v>
          </cell>
          <cell r="Z20">
            <v>3000</v>
          </cell>
          <cell r="AA20">
            <v>2000</v>
          </cell>
          <cell r="AB20">
            <v>2550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  <cell r="X22">
            <v>3000</v>
          </cell>
          <cell r="Y22">
            <v>3000</v>
          </cell>
          <cell r="Z22">
            <v>3000</v>
          </cell>
          <cell r="AA22">
            <v>5000</v>
          </cell>
          <cell r="AB22">
            <v>3000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3">
          <cell r="AA23">
            <v>37</v>
          </cell>
          <cell r="AB23">
            <v>737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10477</v>
          </cell>
          <cell r="X34">
            <v>7000</v>
          </cell>
          <cell r="Y34">
            <v>7000</v>
          </cell>
          <cell r="Z34">
            <v>7000</v>
          </cell>
          <cell r="AA34">
            <v>11308</v>
          </cell>
          <cell r="AB34">
            <v>11809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5">
          <cell r="X35">
            <v>6000</v>
          </cell>
          <cell r="Y35">
            <v>6000</v>
          </cell>
          <cell r="Z35">
            <v>6000</v>
          </cell>
          <cell r="AA35">
            <v>0</v>
          </cell>
          <cell r="AB35">
            <v>920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1">
          <cell r="AA41">
            <v>5000</v>
          </cell>
          <cell r="AB41">
            <v>405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  <cell r="X43">
            <v>5000</v>
          </cell>
          <cell r="Y43">
            <v>5000</v>
          </cell>
          <cell r="Z43">
            <v>5000</v>
          </cell>
        </row>
        <row r="43">
          <cell r="AB43">
            <v>4595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  <cell r="X46">
            <v>2000</v>
          </cell>
          <cell r="Y46">
            <v>2000</v>
          </cell>
          <cell r="Z46">
            <v>2000</v>
          </cell>
          <cell r="AA46">
            <v>2000</v>
          </cell>
          <cell r="AB46">
            <v>2000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  <cell r="X53">
            <v>650</v>
          </cell>
          <cell r="Y53">
            <v>650</v>
          </cell>
          <cell r="Z53">
            <v>650</v>
          </cell>
          <cell r="AA53">
            <v>650</v>
          </cell>
          <cell r="AB53">
            <v>600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  <cell r="X54">
            <v>300</v>
          </cell>
          <cell r="Y54">
            <v>300</v>
          </cell>
          <cell r="Z54">
            <v>300</v>
          </cell>
          <cell r="AA54">
            <v>300</v>
          </cell>
          <cell r="AB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ter Mcf"/>
      <sheetName val="Flow Data"/>
      <sheetName val="UA4 ALLOCATION"/>
      <sheetName val="Capacity Rpt."/>
      <sheetName val="Burlington"/>
      <sheetName val="Enron(NC)"/>
      <sheetName val="Enron(Howell)"/>
      <sheetName val="ENRON IT"/>
      <sheetName val="Enron (Devon)"/>
      <sheetName val="Moncrief IT"/>
      <sheetName val="Keith Baker"/>
      <sheetName val="Madden West"/>
      <sheetName val="Fred Novotny"/>
      <sheetName val="Sand Draw"/>
      <sheetName val="Beaver Creek"/>
      <sheetName val="Fuel Liquidation"/>
      <sheetName val="WIC"/>
      <sheetName val="CIG"/>
      <sheetName val="Flow Order"/>
      <sheetName val="Imbalance Summary"/>
      <sheetName val="password"/>
    </sheetNames>
    <sheetDataSet>
      <sheetData sheetId="0"/>
      <sheetData sheetId="1">
        <row r="14">
          <cell r="A14">
            <v>37165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E15">
            <v>22971.26</v>
          </cell>
        </row>
        <row r="16">
          <cell r="E16">
            <v>24119.24</v>
          </cell>
        </row>
        <row r="17">
          <cell r="E17">
            <v>24159.52</v>
          </cell>
        </row>
        <row r="18">
          <cell r="E18">
            <v>21304.94</v>
          </cell>
        </row>
        <row r="19">
          <cell r="E19">
            <v>25784.5</v>
          </cell>
        </row>
        <row r="20">
          <cell r="E20">
            <v>26314.5</v>
          </cell>
        </row>
        <row r="21">
          <cell r="E21">
            <v>26201.08</v>
          </cell>
        </row>
        <row r="22">
          <cell r="E22">
            <v>23101.64</v>
          </cell>
        </row>
        <row r="23">
          <cell r="E23">
            <v>18290.3</v>
          </cell>
        </row>
        <row r="24">
          <cell r="E24">
            <v>20413.48</v>
          </cell>
        </row>
        <row r="25">
          <cell r="E25">
            <v>20306.42</v>
          </cell>
        </row>
        <row r="26">
          <cell r="E26">
            <v>20843.84</v>
          </cell>
        </row>
        <row r="27">
          <cell r="E27">
            <v>23123.9</v>
          </cell>
        </row>
        <row r="28">
          <cell r="E28">
            <v>23896.64</v>
          </cell>
        </row>
        <row r="29">
          <cell r="E29">
            <v>22488.96</v>
          </cell>
        </row>
        <row r="30">
          <cell r="E30">
            <v>20164.38</v>
          </cell>
        </row>
        <row r="31">
          <cell r="E31">
            <v>24136.2</v>
          </cell>
        </row>
        <row r="32">
          <cell r="E32">
            <v>25355.2</v>
          </cell>
        </row>
        <row r="33">
          <cell r="E33">
            <v>21545.56</v>
          </cell>
        </row>
        <row r="34">
          <cell r="E34">
            <v>21362.18</v>
          </cell>
        </row>
        <row r="35">
          <cell r="E35">
            <v>21315.54</v>
          </cell>
        </row>
        <row r="36">
          <cell r="E36">
            <v>20117.74</v>
          </cell>
        </row>
        <row r="37">
          <cell r="E37">
            <v>19848.5</v>
          </cell>
        </row>
        <row r="38">
          <cell r="E38">
            <v>19848.5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</sheetData>
      <sheetData sheetId="15"/>
      <sheetData sheetId="16">
        <row r="12">
          <cell r="W12">
            <v>21850</v>
          </cell>
        </row>
        <row r="13">
          <cell r="W13">
            <v>21850</v>
          </cell>
        </row>
        <row r="14">
          <cell r="W14">
            <v>21850</v>
          </cell>
        </row>
        <row r="15">
          <cell r="W15">
            <v>21850</v>
          </cell>
        </row>
        <row r="16">
          <cell r="W16">
            <v>21850</v>
          </cell>
        </row>
        <row r="17">
          <cell r="W17">
            <v>21850</v>
          </cell>
        </row>
        <row r="18">
          <cell r="W18">
            <v>21850</v>
          </cell>
        </row>
        <row r="19">
          <cell r="W19">
            <v>21850</v>
          </cell>
        </row>
        <row r="20">
          <cell r="W20">
            <v>18850</v>
          </cell>
        </row>
        <row r="21">
          <cell r="W21">
            <v>17850</v>
          </cell>
        </row>
        <row r="22">
          <cell r="W22">
            <v>17850</v>
          </cell>
        </row>
        <row r="23">
          <cell r="W23">
            <v>21850</v>
          </cell>
        </row>
        <row r="24">
          <cell r="W24">
            <v>21850</v>
          </cell>
        </row>
        <row r="25">
          <cell r="W25">
            <v>21850</v>
          </cell>
        </row>
        <row r="26">
          <cell r="W26">
            <v>21850</v>
          </cell>
        </row>
        <row r="27">
          <cell r="W27">
            <v>25850</v>
          </cell>
        </row>
        <row r="28">
          <cell r="W28">
            <v>25850</v>
          </cell>
        </row>
        <row r="29">
          <cell r="W29">
            <v>25850</v>
          </cell>
        </row>
        <row r="30">
          <cell r="W30">
            <v>25850</v>
          </cell>
        </row>
        <row r="31">
          <cell r="W31">
            <v>25850</v>
          </cell>
        </row>
        <row r="32">
          <cell r="W32">
            <v>25850</v>
          </cell>
        </row>
        <row r="33">
          <cell r="W33">
            <v>25850</v>
          </cell>
        </row>
        <row r="34">
          <cell r="W34">
            <v>25850</v>
          </cell>
        </row>
        <row r="35">
          <cell r="W35">
            <v>21850</v>
          </cell>
        </row>
        <row r="36">
          <cell r="W36">
            <v>0</v>
          </cell>
        </row>
        <row r="37">
          <cell r="W37">
            <v>0</v>
          </cell>
        </row>
        <row r="38">
          <cell r="W38">
            <v>0</v>
          </cell>
        </row>
        <row r="39">
          <cell r="W39">
            <v>0</v>
          </cell>
        </row>
        <row r="40">
          <cell r="W40">
            <v>0</v>
          </cell>
        </row>
        <row r="41">
          <cell r="W41">
            <v>0</v>
          </cell>
        </row>
        <row r="42">
          <cell r="W42">
            <v>0</v>
          </cell>
        </row>
      </sheetData>
      <sheetData sheetId="17"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32000</v>
      </c>
      <c r="X10" s="9" t="n">
        <f aca="false">[1]Nominations!X$10</f>
        <v>33977</v>
      </c>
      <c r="Y10" s="9" t="n">
        <f aca="false">[1]Nominations!Y$10</f>
        <v>33977</v>
      </c>
      <c r="Z10" s="9" t="n">
        <f aca="false">[1]Nominations!Z$10</f>
        <v>33977</v>
      </c>
      <c r="AA10" s="9" t="n">
        <f aca="false">[1]Nominations!AA$10</f>
        <v>32000</v>
      </c>
      <c r="AB10" s="9" t="n">
        <f aca="false">[1]Nominations!AB$10</f>
        <v>29000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796372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4900</v>
      </c>
      <c r="Y11" s="9" t="n">
        <f aca="false">[1]Nominations!Y$11</f>
        <v>4900</v>
      </c>
      <c r="Z11" s="9" t="n">
        <f aca="false">[1]Nominations!Z$11</f>
        <v>4900</v>
      </c>
      <c r="AA11" s="9" t="n">
        <f aca="false">[1]Nominations!AA$11</f>
        <v>6900</v>
      </c>
      <c r="AB11" s="9" t="n">
        <f aca="false">[1]Nominations!AB$11</f>
        <v>10400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145100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40900</v>
      </c>
      <c r="X14" s="12" t="n">
        <f aca="false">SUM(X10:X12)</f>
        <v>38877</v>
      </c>
      <c r="Y14" s="12" t="n">
        <f aca="false">SUM(Y10:Y12)</f>
        <v>38877</v>
      </c>
      <c r="Z14" s="12" t="n">
        <f aca="false">SUM(Z10:Z12)</f>
        <v>38877</v>
      </c>
      <c r="AA14" s="12" t="n">
        <f aca="false">SUM(AA10:AA12)</f>
        <v>38900</v>
      </c>
      <c r="AB14" s="12" t="n">
        <f aca="false">SUM(AB10:AB12)</f>
        <v>39400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945972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40940.9</v>
      </c>
      <c r="X15" s="14" t="n">
        <f aca="false">X14*1.001</f>
        <v>38915.877</v>
      </c>
      <c r="Y15" s="14" t="n">
        <f aca="false">Y14*1.001</f>
        <v>38915.877</v>
      </c>
      <c r="Z15" s="14" t="n">
        <f aca="false">Z14*1.001</f>
        <v>38915.877</v>
      </c>
      <c r="AA15" s="14" t="n">
        <f aca="false">AA14*1.001</f>
        <v>38938.9</v>
      </c>
      <c r="AB15" s="14" t="n">
        <f aca="false">AB14*1.001</f>
        <v>39439.4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946917.972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500</v>
      </c>
      <c r="X18" s="9" t="n">
        <f aca="false">[1]Nominations!X$20</f>
        <v>3000</v>
      </c>
      <c r="Y18" s="9" t="n">
        <f aca="false">[1]Nominations!Y$20</f>
        <v>3000</v>
      </c>
      <c r="Z18" s="9" t="n">
        <f aca="false">[1]Nominations!Z$20</f>
        <v>3000</v>
      </c>
      <c r="AA18" s="9" t="n">
        <f aca="false">[1]Nominations!AA$20</f>
        <v>2000</v>
      </c>
      <c r="AB18" s="9" t="n">
        <f aca="false">[1]Nominations!AB$20</f>
        <v>2550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82479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3000</v>
      </c>
      <c r="Y20" s="9" t="n">
        <f aca="false">[1]Nominations!Y$22</f>
        <v>3000</v>
      </c>
      <c r="Z20" s="9" t="n">
        <f aca="false">[1]Nominations!Z$22</f>
        <v>3000</v>
      </c>
      <c r="AA20" s="9" t="n">
        <f aca="false">[1]Nominations!AA$22</f>
        <v>5000</v>
      </c>
      <c r="AB20" s="9" t="n">
        <f aca="false">[1]Nominations!AB$22</f>
        <v>3000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48000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37</v>
      </c>
      <c r="AB21" s="9" t="n">
        <f aca="false">[1]Nominations!AB$23</f>
        <v>737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19950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6042</v>
      </c>
      <c r="X25" s="12" t="n">
        <f aca="false">SUM(X18:X24)</f>
        <v>6000</v>
      </c>
      <c r="Y25" s="12" t="n">
        <f aca="false">SUM(Y18:Y24)</f>
        <v>6000</v>
      </c>
      <c r="Z25" s="12" t="n">
        <f aca="false">SUM(Z18:Z24)</f>
        <v>6000</v>
      </c>
      <c r="AA25" s="12" t="n">
        <f aca="false">SUM(AA18:AA24)</f>
        <v>7037</v>
      </c>
      <c r="AB25" s="12" t="n">
        <f aca="false">SUM(AB18:AB24)</f>
        <v>6287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183605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6048.042</v>
      </c>
      <c r="X26" s="14" t="n">
        <f aca="false">X25*1.001</f>
        <v>6006</v>
      </c>
      <c r="Y26" s="14" t="n">
        <f aca="false">Y25*1.001</f>
        <v>6006</v>
      </c>
      <c r="Z26" s="14" t="n">
        <f aca="false">Z25*1.001</f>
        <v>6006</v>
      </c>
      <c r="AA26" s="14" t="n">
        <f aca="false">AA25*1.001</f>
        <v>7044.037</v>
      </c>
      <c r="AB26" s="14" t="n">
        <f aca="false">AB25*1.001</f>
        <v>6293.287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183788.605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10477</v>
      </c>
      <c r="X29" s="9" t="n">
        <f aca="false">[1]Nominations!X$34</f>
        <v>7000</v>
      </c>
      <c r="Y29" s="9" t="n">
        <f aca="false">[1]Nominations!Y$34</f>
        <v>7000</v>
      </c>
      <c r="Z29" s="9" t="n">
        <f aca="false">[1]Nominations!Z$34</f>
        <v>7000</v>
      </c>
      <c r="AA29" s="9" t="n">
        <f aca="false">[1]Nominations!AA$34</f>
        <v>11308</v>
      </c>
      <c r="AB29" s="9" t="n">
        <f aca="false">[1]Nominations!AB$34</f>
        <v>11809</v>
      </c>
      <c r="AC29" s="9" t="n">
        <f aca="false">[1]Nominations!AC$34</f>
        <v>0</v>
      </c>
      <c r="AD29" s="9" t="n">
        <f aca="false">[1]Nominations!AD$34</f>
        <v>0</v>
      </c>
      <c r="AE29" s="9" t="n">
        <f aca="false">[1]Nominations!AE$34</f>
        <v>0</v>
      </c>
      <c r="AF29" s="9" t="n">
        <f aca="false">[1]Nominations!AF$34</f>
        <v>0</v>
      </c>
      <c r="AG29" s="9" t="n">
        <f aca="false">[1]Nominations!AG$34</f>
        <v>0</v>
      </c>
      <c r="AH29" s="9" t="n">
        <f aca="false">[1]Nominations!AH$34</f>
        <v>0</v>
      </c>
      <c r="AI29" s="9" t="n">
        <f aca="false">[1]Nominations!AI$34</f>
        <v>0</v>
      </c>
      <c r="AJ29" s="10" t="n">
        <f aca="false">SUM(E29:AI29)</f>
        <v>239038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6000</v>
      </c>
      <c r="Y30" s="9" t="n">
        <f aca="false">[1]Nominations!Y$35</f>
        <v>6000</v>
      </c>
      <c r="Z30" s="9" t="n">
        <f aca="false">[1]Nominations!Z$35</f>
        <v>6000</v>
      </c>
      <c r="AA30" s="9" t="n">
        <f aca="false">[1]Nominations!AA$35</f>
        <v>0</v>
      </c>
      <c r="AB30" s="9" t="n">
        <f aca="false">[1]Nominations!AB$35</f>
        <v>920</v>
      </c>
      <c r="AC30" s="9" t="n">
        <f aca="false">[1]Nominations!AC$35</f>
        <v>0</v>
      </c>
      <c r="AD30" s="9" t="n">
        <f aca="false">[1]Nominations!AD$35</f>
        <v>0</v>
      </c>
      <c r="AE30" s="9" t="n">
        <f aca="false">[1]Nominations!AE$35</f>
        <v>0</v>
      </c>
      <c r="AF30" s="9" t="n">
        <f aca="false">[1]Nominations!AF$35</f>
        <v>0</v>
      </c>
      <c r="AG30" s="9" t="n">
        <f aca="false">[1]Nominations!AG$35</f>
        <v>0</v>
      </c>
      <c r="AH30" s="9" t="n">
        <f aca="false">[1]Nominations!AH$35</f>
        <v>0</v>
      </c>
      <c r="AI30" s="9" t="n">
        <f aca="false">[1]Nominations!AI$35</f>
        <v>0</v>
      </c>
      <c r="AJ30" s="10" t="n">
        <f aca="false">SUM(E30:AI30)</f>
        <v>37264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5000</v>
      </c>
      <c r="AB36" s="9" t="n">
        <f aca="false">[1]Nominations!AB$41</f>
        <v>405</v>
      </c>
      <c r="AC36" s="9" t="n">
        <f aca="false">[1]Nominations!AC$41</f>
        <v>0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0</v>
      </c>
      <c r="AJ36" s="10" t="n">
        <f aca="false">SUM(E36:AI36)</f>
        <v>38567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9" t="n">
        <f aca="false">[1]Nominations!AH$42</f>
        <v>0</v>
      </c>
      <c r="AI37" s="9" t="n">
        <f aca="false">[1]Nominations!AI$42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5000</v>
      </c>
      <c r="Y38" s="9" t="n">
        <f aca="false">[1]Nominations!Y$43</f>
        <v>5000</v>
      </c>
      <c r="Z38" s="9" t="n">
        <f aca="false">[1]Nominations!Z$43</f>
        <v>5000</v>
      </c>
      <c r="AA38" s="9" t="n">
        <f aca="false">[1]Nominations!AA$43</f>
        <v>0</v>
      </c>
      <c r="AB38" s="9" t="n">
        <f aca="false">[1]Nominations!AB$43</f>
        <v>4595</v>
      </c>
      <c r="AC38" s="9" t="n">
        <f aca="false">[1]Nominations!AC$43</f>
        <v>0</v>
      </c>
      <c r="AD38" s="9" t="n">
        <f aca="false">[1]Nominations!AD$43</f>
        <v>0</v>
      </c>
      <c r="AE38" s="9" t="n">
        <f aca="false">[1]Nominations!AE$43</f>
        <v>0</v>
      </c>
      <c r="AF38" s="9" t="n">
        <f aca="false">[1]Nominations!AF$43</f>
        <v>0</v>
      </c>
      <c r="AG38" s="9" t="n">
        <f aca="false">[1]Nominations!AG$43</f>
        <v>0</v>
      </c>
      <c r="AH38" s="9" t="n">
        <f aca="false">[1]Nominations!AH$43</f>
        <v>0</v>
      </c>
      <c r="AI38" s="9" t="n">
        <f aca="false">[1]Nominations!AI$43</f>
        <v>0</v>
      </c>
      <c r="AJ38" s="10" t="n">
        <f aca="false">SUM(E38:AI38)</f>
        <v>53093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2000</v>
      </c>
      <c r="Y39" s="9" t="n">
        <f aca="false">[1]Nominations!Y$46</f>
        <v>2000</v>
      </c>
      <c r="Z39" s="9" t="n">
        <f aca="false">[1]Nominations!Z$46</f>
        <v>2000</v>
      </c>
      <c r="AA39" s="9" t="n">
        <f aca="false">[1]Nominations!AA$46</f>
        <v>2000</v>
      </c>
      <c r="AB39" s="9" t="n">
        <f aca="false">[1]Nominations!AB$46</f>
        <v>2000</v>
      </c>
      <c r="AC39" s="9" t="n">
        <f aca="false">[1]Nominations!AC$46</f>
        <v>0</v>
      </c>
      <c r="AD39" s="9" t="n">
        <f aca="false">[1]Nominations!AD$46</f>
        <v>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34000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17477</v>
      </c>
      <c r="X40" s="12" t="n">
        <f aca="false">SUM(X29:X39)</f>
        <v>20000</v>
      </c>
      <c r="Y40" s="12" t="n">
        <f aca="false">SUM(Y29:Y39)</f>
        <v>20000</v>
      </c>
      <c r="Z40" s="12" t="n">
        <f aca="false">SUM(Z29:Z39)</f>
        <v>20000</v>
      </c>
      <c r="AA40" s="12" t="n">
        <f aca="false">SUM(AA29:AA39)</f>
        <v>18308</v>
      </c>
      <c r="AB40" s="12" t="n">
        <f aca="false">SUM(AB29:AB39)</f>
        <v>19729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433062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17494.477</v>
      </c>
      <c r="X41" s="14" t="n">
        <f aca="false">X40*1.001</f>
        <v>20020</v>
      </c>
      <c r="Y41" s="14" t="n">
        <f aca="false">Y40*1.001</f>
        <v>20020</v>
      </c>
      <c r="Z41" s="14" t="n">
        <f aca="false">Z40*1.001</f>
        <v>20020</v>
      </c>
      <c r="AA41" s="14" t="n">
        <f aca="false">AA40*1.001</f>
        <v>18326.308</v>
      </c>
      <c r="AB41" s="14" t="n">
        <f aca="false">AB40*1.001</f>
        <v>19748.729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433495.062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650</v>
      </c>
      <c r="Y44" s="9" t="n">
        <f aca="false">[1]Nominations!Y$53</f>
        <v>650</v>
      </c>
      <c r="Z44" s="9" t="n">
        <f aca="false">[1]Nominations!Z$53</f>
        <v>650</v>
      </c>
      <c r="AA44" s="9" t="n">
        <f aca="false">[1]Nominations!AA$53</f>
        <v>650</v>
      </c>
      <c r="AB44" s="9" t="n">
        <f aca="false">[1]Nominations!AB$53</f>
        <v>600</v>
      </c>
      <c r="AC44" s="9" t="n">
        <f aca="false">[1]Nominations!AC$53</f>
        <v>0</v>
      </c>
      <c r="AD44" s="9" t="n">
        <f aca="false">[1]Nominations!AD$53</f>
        <v>0</v>
      </c>
      <c r="AE44" s="9" t="n">
        <f aca="false">[1]Nominations!AE$53</f>
        <v>0</v>
      </c>
      <c r="AF44" s="9" t="n">
        <f aca="false">[1]Nominations!AF$53</f>
        <v>0</v>
      </c>
      <c r="AG44" s="9" t="n">
        <f aca="false">[1]Nominations!AG$53</f>
        <v>0</v>
      </c>
      <c r="AH44" s="9" t="n">
        <f aca="false">[1]Nominations!AH$53</f>
        <v>0</v>
      </c>
      <c r="AI44" s="9" t="n">
        <f aca="false">[1]Nominations!AI$53</f>
        <v>0</v>
      </c>
      <c r="AJ44" s="10" t="n">
        <f aca="false">SUM(E44:AI44)</f>
        <v>15350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300</v>
      </c>
      <c r="Y45" s="9" t="n">
        <f aca="false">[1]Nominations!Y$54</f>
        <v>300</v>
      </c>
      <c r="Z45" s="9" t="n">
        <f aca="false">[1]Nominations!Z$54</f>
        <v>300</v>
      </c>
      <c r="AA45" s="9" t="n">
        <f aca="false">[1]Nominations!AA$54</f>
        <v>300</v>
      </c>
      <c r="AB45" s="9" t="n">
        <f aca="false">[1]Nominations!AB$54</f>
        <v>300</v>
      </c>
      <c r="AC45" s="9" t="n">
        <f aca="false">[1]Nominations!AC$54</f>
        <v>0</v>
      </c>
      <c r="AD45" s="9" t="n">
        <f aca="false">[1]Nominations!AD$54</f>
        <v>0</v>
      </c>
      <c r="AE45" s="9" t="n">
        <f aca="false">[1]Nominations!AE$54</f>
        <v>0</v>
      </c>
      <c r="AF45" s="9" t="n">
        <f aca="false">[1]Nominations!AF$54</f>
        <v>0</v>
      </c>
      <c r="AG45" s="9" t="n">
        <f aca="false">[1]Nominations!AG$54</f>
        <v>0</v>
      </c>
      <c r="AH45" s="9" t="n">
        <f aca="false">[1]Nominations!AH$54</f>
        <v>0</v>
      </c>
      <c r="AI45" s="9" t="n">
        <f aca="false">[1]Nominations!AI$54</f>
        <v>0</v>
      </c>
      <c r="AJ45" s="0" t="n">
        <f aca="false">SUM(E45:AI45)</f>
        <v>4800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950</v>
      </c>
      <c r="Y46" s="12" t="n">
        <f aca="false">SUM(Y44:Y45)</f>
        <v>950</v>
      </c>
      <c r="Z46" s="12" t="n">
        <f aca="false">SUM(Z44:Z45)</f>
        <v>950</v>
      </c>
      <c r="AA46" s="12" t="n">
        <f aca="false">SUM(AA44:AA45)</f>
        <v>950</v>
      </c>
      <c r="AB46" s="12" t="n">
        <f aca="false">SUM(AB44:AB45)</f>
        <v>900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20150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950.95</v>
      </c>
      <c r="Y47" s="14" t="n">
        <f aca="false">Y46*1.001</f>
        <v>950.95</v>
      </c>
      <c r="Z47" s="14" t="n">
        <f aca="false">Z46*1.001</f>
        <v>950.95</v>
      </c>
      <c r="AA47" s="14" t="n">
        <f aca="false">AA46*1.001</f>
        <v>950.95</v>
      </c>
      <c r="AB47" s="14" t="n">
        <f aca="false">AB46*1.001</f>
        <v>900.9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20170.15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-4164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10400.8204536578</v>
      </c>
      <c r="E15" s="45" t="n">
        <v>0</v>
      </c>
      <c r="F15" s="45" t="n">
        <v>0</v>
      </c>
      <c r="G15" s="45" t="n">
        <v>12371.337495</v>
      </c>
      <c r="H15" s="45" t="n">
        <v>39.9202675960542</v>
      </c>
      <c r="I15" s="45" t="n">
        <v>599.55984</v>
      </c>
      <c r="J15" s="45" t="n">
        <v>0</v>
      </c>
      <c r="K15" s="46" t="n">
        <v>63924.3165024484</v>
      </c>
      <c r="L15" s="47" t="n">
        <v>67844</v>
      </c>
      <c r="M15" s="48" t="n">
        <v>-1994.42225646742</v>
      </c>
      <c r="N15" s="49" t="n">
        <v>-5914.10575401901</v>
      </c>
      <c r="O15" s="50" t="n">
        <v>-10078.105754019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66057.7834555659</v>
      </c>
      <c r="L16" s="47" t="n">
        <v>67944</v>
      </c>
      <c r="M16" s="48" t="n">
        <v>-554.697863959033</v>
      </c>
      <c r="N16" s="49" t="n">
        <v>-2440.91440839311</v>
      </c>
      <c r="O16" s="50" t="n">
        <v>-12519.0201624121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53759.6551203445</v>
      </c>
      <c r="L17" s="47" t="n">
        <v>66144</v>
      </c>
      <c r="M17" s="48" t="n">
        <v>-427.685859089301</v>
      </c>
      <c r="N17" s="49" t="n">
        <v>-12812.0307387448</v>
      </c>
      <c r="O17" s="50" t="n">
        <v>-25331.0509011569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62990.1050864701</v>
      </c>
      <c r="L18" s="47" t="n">
        <v>66944</v>
      </c>
      <c r="M18" s="48" t="n">
        <v>-420.16409617144</v>
      </c>
      <c r="N18" s="49" t="n">
        <v>-4374.05900970135</v>
      </c>
      <c r="O18" s="50" t="n">
        <v>-29705.1099108583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10573.662799476</v>
      </c>
      <c r="E19" s="45" t="n">
        <v>89.9581909465906</v>
      </c>
      <c r="F19" s="45" t="n">
        <v>0</v>
      </c>
      <c r="G19" s="45" t="n">
        <v>12547.5382432229</v>
      </c>
      <c r="H19" s="45" t="n">
        <v>137.030321666949</v>
      </c>
      <c r="I19" s="45" t="n">
        <v>649.845504</v>
      </c>
      <c r="J19" s="45" t="n">
        <v>0</v>
      </c>
      <c r="K19" s="46" t="n">
        <v>64889.2566872002</v>
      </c>
      <c r="L19" s="47" t="n">
        <v>64444</v>
      </c>
      <c r="M19" s="48" t="n">
        <v>-417.286065180232</v>
      </c>
      <c r="N19" s="49" t="n">
        <v>27.9706220199374</v>
      </c>
      <c r="O19" s="50" t="n">
        <v>-29677.1392888383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66156.9291557795</v>
      </c>
      <c r="L20" s="47" t="n">
        <v>65043</v>
      </c>
      <c r="M20" s="48" t="n">
        <v>-433.872363734436</v>
      </c>
      <c r="N20" s="49" t="n">
        <v>680.056792045028</v>
      </c>
      <c r="O20" s="50" t="n">
        <v>-28997.0824967933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66669.0340292111</v>
      </c>
      <c r="L21" s="47" t="n">
        <v>65043</v>
      </c>
      <c r="M21" s="48" t="n">
        <v>-438.259924721318</v>
      </c>
      <c r="N21" s="49" t="n">
        <v>1187.77410448977</v>
      </c>
      <c r="O21" s="50" t="n">
        <v>-27809.3083923035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64893.8155253822</v>
      </c>
      <c r="L22" s="47" t="n">
        <v>65043</v>
      </c>
      <c r="M22" s="48" t="n">
        <v>-410.000040327407</v>
      </c>
      <c r="N22" s="49" t="n">
        <v>-559.18451494521</v>
      </c>
      <c r="O22" s="50" t="n">
        <v>-28368.4929072487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10589.9365688634</v>
      </c>
      <c r="E23" s="45" t="n">
        <v>0</v>
      </c>
      <c r="F23" s="45" t="n">
        <v>0</v>
      </c>
      <c r="G23" s="45" t="n">
        <v>13043.0216766709</v>
      </c>
      <c r="H23" s="45" t="n">
        <v>729.383545785853</v>
      </c>
      <c r="I23" s="45" t="n">
        <v>649.845504</v>
      </c>
      <c r="J23" s="45" t="n">
        <v>0</v>
      </c>
      <c r="K23" s="46" t="n">
        <v>64110.5531343897</v>
      </c>
      <c r="L23" s="47" t="n">
        <v>64678</v>
      </c>
      <c r="M23" s="48" t="n">
        <v>-565.953573281699</v>
      </c>
      <c r="N23" s="49" t="n">
        <v>-1133.40043889205</v>
      </c>
      <c r="O23" s="50" t="n">
        <v>-29501.8933461408</v>
      </c>
    </row>
    <row r="24" customFormat="false" ht="12.75" hidden="false" customHeight="false" outlineLevel="0" collapsed="false">
      <c r="A24" s="44" t="n">
        <v>37174</v>
      </c>
      <c r="B24" s="45" t="n">
        <v>38832.1419803054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65668.994931539</v>
      </c>
      <c r="L24" s="47" t="n">
        <v>63650</v>
      </c>
      <c r="M24" s="48" t="n">
        <v>-450.784288951639</v>
      </c>
      <c r="N24" s="49" t="n">
        <v>1568.21064258736</v>
      </c>
      <c r="O24" s="50" t="n">
        <v>-27933.6827035534</v>
      </c>
    </row>
    <row r="25" customFormat="false" ht="12.75" hidden="false" customHeight="false" outlineLevel="0" collapsed="false">
      <c r="A25" s="44" t="n">
        <v>37175</v>
      </c>
      <c r="B25" s="45" t="n">
        <v>38775.6535292219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64920.3950056999</v>
      </c>
      <c r="L25" s="47" t="n">
        <v>64583</v>
      </c>
      <c r="M25" s="48" t="n">
        <v>-403.802315258754</v>
      </c>
      <c r="N25" s="49" t="n">
        <v>-66.4073095588229</v>
      </c>
      <c r="O25" s="50" t="n">
        <v>-28000.0900131122</v>
      </c>
    </row>
    <row r="26" customFormat="false" ht="12.75" hidden="false" customHeight="false" outlineLevel="0" collapsed="false">
      <c r="A26" s="44" t="n">
        <v>37176</v>
      </c>
      <c r="B26" s="45" t="n">
        <v>39716.7563935498</v>
      </c>
      <c r="C26" s="45" t="n">
        <v>1763.87184</v>
      </c>
      <c r="D26" s="45" t="n">
        <v>10620.2919334916</v>
      </c>
      <c r="E26" s="45" t="n">
        <v>0</v>
      </c>
      <c r="F26" s="45" t="n">
        <v>194.677884348544</v>
      </c>
      <c r="G26" s="45" t="n">
        <v>12708.2282650939</v>
      </c>
      <c r="H26" s="45" t="n">
        <v>749.638537963985</v>
      </c>
      <c r="I26" s="45" t="n">
        <v>649.845504</v>
      </c>
      <c r="J26" s="45" t="n">
        <v>0</v>
      </c>
      <c r="K26" s="46" t="n">
        <v>66403.3103584477</v>
      </c>
      <c r="L26" s="47" t="n">
        <v>61204</v>
      </c>
      <c r="M26" s="48" t="n">
        <v>-566.672920861609</v>
      </c>
      <c r="N26" s="49" t="n">
        <v>4632.63743758611</v>
      </c>
      <c r="O26" s="50" t="n">
        <v>-23367.4525755261</v>
      </c>
    </row>
    <row r="27" customFormat="false" ht="12.75" hidden="false" customHeight="false" outlineLevel="0" collapsed="false">
      <c r="A27" s="44" t="n">
        <v>37177</v>
      </c>
      <c r="B27" s="45" t="n">
        <v>33676.5728327173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59712.5103437392</v>
      </c>
      <c r="L27" s="47" t="n">
        <v>62243</v>
      </c>
      <c r="M27" s="48" t="n">
        <v>-240.52654703741</v>
      </c>
      <c r="N27" s="49" t="n">
        <v>-2771.01620329822</v>
      </c>
      <c r="O27" s="50" t="n">
        <v>-26138.4687788244</v>
      </c>
    </row>
    <row r="28" customFormat="false" ht="12.75" hidden="false" customHeight="false" outlineLevel="0" collapsed="false">
      <c r="A28" s="44" t="n">
        <v>37178</v>
      </c>
      <c r="B28" s="45" t="n">
        <v>38153.5999018106</v>
      </c>
      <c r="C28" s="45" t="n">
        <v>1982.0572</v>
      </c>
      <c r="D28" s="45" t="n">
        <v>10616.4988881762</v>
      </c>
      <c r="E28" s="45" t="n">
        <v>0</v>
      </c>
      <c r="F28" s="45" t="n">
        <v>0.925543059426153</v>
      </c>
      <c r="G28" s="45" t="n">
        <v>12953.418157116</v>
      </c>
      <c r="H28" s="45" t="n">
        <v>707.817726519824</v>
      </c>
      <c r="I28" s="45" t="n">
        <v>649.845504</v>
      </c>
      <c r="J28" s="45" t="n">
        <v>0</v>
      </c>
      <c r="K28" s="46" t="n">
        <v>65064.162920682</v>
      </c>
      <c r="L28" s="47" t="n">
        <v>62243</v>
      </c>
      <c r="M28" s="48" t="n">
        <v>-321.726952293145</v>
      </c>
      <c r="N28" s="49" t="n">
        <v>2499.43596838885</v>
      </c>
      <c r="O28" s="50" t="n">
        <v>-23639.0328104355</v>
      </c>
    </row>
    <row r="29" customFormat="false" ht="12.75" hidden="false" customHeight="false" outlineLevel="0" collapsed="false">
      <c r="A29" s="44" t="n">
        <v>37179</v>
      </c>
      <c r="B29" s="45" t="n">
        <v>39459.0933650129</v>
      </c>
      <c r="C29" s="45" t="n">
        <v>1933.29536</v>
      </c>
      <c r="D29" s="45" t="n">
        <v>10637.2475266723</v>
      </c>
      <c r="E29" s="45" t="n">
        <v>141.951076792015</v>
      </c>
      <c r="F29" s="45" t="n">
        <v>598.139031987206</v>
      </c>
      <c r="G29" s="45" t="n">
        <v>12725.7517002331</v>
      </c>
      <c r="H29" s="45" t="n">
        <v>548.277199592007</v>
      </c>
      <c r="I29" s="45" t="n">
        <v>649.845504</v>
      </c>
      <c r="J29" s="45" t="n">
        <v>0</v>
      </c>
      <c r="K29" s="46" t="n">
        <v>66693.6007642895</v>
      </c>
      <c r="L29" s="47" t="n">
        <v>62243</v>
      </c>
      <c r="M29" s="48" t="n">
        <v>-339.581909526017</v>
      </c>
      <c r="N29" s="49" t="n">
        <v>4111.0188547635</v>
      </c>
      <c r="O29" s="50" t="n">
        <v>-19528.013955672</v>
      </c>
    </row>
    <row r="30" customFormat="false" ht="12.75" hidden="false" customHeight="false" outlineLevel="0" collapsed="false">
      <c r="A30" s="44" t="n">
        <v>37180</v>
      </c>
      <c r="B30" s="45" t="n">
        <v>39129.4451141988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66728.2556074135</v>
      </c>
      <c r="L30" s="47" t="n">
        <v>57515</v>
      </c>
      <c r="M30" s="48" t="n">
        <v>-565.202558248495</v>
      </c>
      <c r="N30" s="49" t="n">
        <v>8648.05304916503</v>
      </c>
      <c r="O30" s="50" t="n">
        <v>-10879.960906507</v>
      </c>
    </row>
    <row r="31" customFormat="false" ht="12.75" hidden="false" customHeight="false" outlineLevel="0" collapsed="false">
      <c r="A31" s="44" t="n">
        <v>37181</v>
      </c>
      <c r="B31" s="45" t="n">
        <v>38799.1726769791</v>
      </c>
      <c r="C31" s="45" t="n">
        <v>1830.60496</v>
      </c>
      <c r="D31" s="45" t="n">
        <v>10607.6160969593</v>
      </c>
      <c r="E31" s="45" t="n">
        <v>0</v>
      </c>
      <c r="F31" s="45" t="n">
        <v>692.755037363787</v>
      </c>
      <c r="G31" s="45" t="n">
        <v>11729.7647433495</v>
      </c>
      <c r="H31" s="45" t="n">
        <v>134.404603331353</v>
      </c>
      <c r="I31" s="45" t="n">
        <v>649.845504</v>
      </c>
      <c r="J31" s="45" t="n">
        <v>0</v>
      </c>
      <c r="K31" s="46" t="n">
        <v>64444.1636219831</v>
      </c>
      <c r="L31" s="47" t="n">
        <v>62018</v>
      </c>
      <c r="M31" s="48" t="n">
        <v>-450.901705905557</v>
      </c>
      <c r="N31" s="49" t="n">
        <v>1975.26191607753</v>
      </c>
      <c r="O31" s="50" t="n">
        <v>-8904.69899042945</v>
      </c>
    </row>
    <row r="32" customFormat="false" ht="12.75" hidden="false" customHeight="false" outlineLevel="0" collapsed="false">
      <c r="A32" s="44" t="n">
        <v>37182</v>
      </c>
      <c r="B32" s="45" t="n">
        <v>38594.9474069435</v>
      </c>
      <c r="C32" s="45" t="n">
        <v>1816.03032</v>
      </c>
      <c r="D32" s="45" t="n">
        <v>10659.5728620708</v>
      </c>
      <c r="E32" s="45" t="n">
        <v>0</v>
      </c>
      <c r="F32" s="45" t="n">
        <v>469.437950707263</v>
      </c>
      <c r="G32" s="45" t="n">
        <v>11854.9633495874</v>
      </c>
      <c r="H32" s="45" t="n">
        <v>673.408588718942</v>
      </c>
      <c r="I32" s="45" t="n">
        <v>649.845504</v>
      </c>
      <c r="J32" s="45" t="n">
        <v>0</v>
      </c>
      <c r="K32" s="46" t="n">
        <v>64718.2059820279</v>
      </c>
      <c r="L32" s="47" t="n">
        <v>62402</v>
      </c>
      <c r="M32" s="48" t="n">
        <v>-486.034883747717</v>
      </c>
      <c r="N32" s="49" t="n">
        <v>1830.17109828013</v>
      </c>
      <c r="O32" s="50" t="n">
        <v>-7074.52789214932</v>
      </c>
    </row>
    <row r="33" customFormat="false" ht="12.75" hidden="false" customHeight="false" outlineLevel="0" collapsed="false">
      <c r="A33" s="44" t="n">
        <v>37183</v>
      </c>
      <c r="B33" s="45" t="n">
        <v>40836.0938350845</v>
      </c>
      <c r="C33" s="45" t="n">
        <v>1878.53328</v>
      </c>
      <c r="D33" s="45" t="n">
        <v>10610.8215509755</v>
      </c>
      <c r="E33" s="45" t="n">
        <v>0</v>
      </c>
      <c r="F33" s="45" t="n">
        <v>631.123370982314</v>
      </c>
      <c r="G33" s="45" t="n">
        <v>12647.7991485034</v>
      </c>
      <c r="H33" s="45" t="n">
        <v>720.610139046173</v>
      </c>
      <c r="I33" s="45" t="n">
        <v>649.845504</v>
      </c>
      <c r="J33" s="45" t="n">
        <v>0</v>
      </c>
      <c r="K33" s="46" t="n">
        <v>67974.826828592</v>
      </c>
      <c r="L33" s="47" t="n">
        <v>63369</v>
      </c>
      <c r="M33" s="48" t="n">
        <v>-458.701205244769</v>
      </c>
      <c r="N33" s="49" t="n">
        <v>4147.12562334721</v>
      </c>
      <c r="O33" s="50" t="n">
        <v>-2927.40226880211</v>
      </c>
    </row>
    <row r="34" customFormat="false" ht="12.75" hidden="false" customHeight="false" outlineLevel="0" collapsed="false">
      <c r="A34" s="44" t="n">
        <v>37184</v>
      </c>
      <c r="B34" s="45" t="n">
        <v>37881.3232603091</v>
      </c>
      <c r="C34" s="45" t="n">
        <v>1801.80528</v>
      </c>
      <c r="D34" s="45" t="n">
        <v>10565.7501998258</v>
      </c>
      <c r="E34" s="45" t="n">
        <v>0</v>
      </c>
      <c r="F34" s="45" t="n">
        <v>93.6283533160474</v>
      </c>
      <c r="G34" s="45" t="n">
        <v>10557.2192092046</v>
      </c>
      <c r="H34" s="45" t="n">
        <v>88.8514527353205</v>
      </c>
      <c r="I34" s="45" t="n">
        <v>649.845504</v>
      </c>
      <c r="J34" s="45" t="n">
        <v>0</v>
      </c>
      <c r="K34" s="46" t="n">
        <v>61638.4232593909</v>
      </c>
      <c r="L34" s="47" t="n">
        <v>63827</v>
      </c>
      <c r="M34" s="48" t="n">
        <v>-337.307134388289</v>
      </c>
      <c r="N34" s="49" t="n">
        <v>-2525.88387499741</v>
      </c>
      <c r="O34" s="50" t="n">
        <v>-5453.28614379952</v>
      </c>
    </row>
    <row r="35" customFormat="false" ht="12.75" hidden="false" customHeight="false" outlineLevel="0" collapsed="false">
      <c r="A35" s="44" t="n">
        <v>37185</v>
      </c>
      <c r="B35" s="45" t="n">
        <v>37064.9172092866</v>
      </c>
      <c r="C35" s="45" t="n">
        <v>1787.2564</v>
      </c>
      <c r="D35" s="45" t="n">
        <v>10627.8471233747</v>
      </c>
      <c r="E35" s="45" t="n">
        <v>0</v>
      </c>
      <c r="F35" s="45" t="n">
        <v>0</v>
      </c>
      <c r="G35" s="45" t="n">
        <v>13466.7821403423</v>
      </c>
      <c r="H35" s="45" t="n">
        <v>0</v>
      </c>
      <c r="I35" s="45" t="n">
        <v>649.845504</v>
      </c>
      <c r="J35" s="45" t="n">
        <v>0</v>
      </c>
      <c r="K35" s="46" t="n">
        <v>63596.6483770036</v>
      </c>
      <c r="L35" s="47" t="n">
        <v>63827</v>
      </c>
      <c r="M35" s="48" t="n">
        <v>-419.868004605931</v>
      </c>
      <c r="N35" s="49" t="n">
        <v>-650.219627602302</v>
      </c>
      <c r="O35" s="50" t="n">
        <v>-6103.50577140182</v>
      </c>
    </row>
    <row r="36" customFormat="false" ht="12.75" hidden="false" customHeight="false" outlineLevel="0" collapsed="false">
      <c r="A36" s="44" t="n">
        <v>37186</v>
      </c>
      <c r="B36" s="45" t="n">
        <v>38490.5069701368</v>
      </c>
      <c r="C36" s="45" t="n">
        <v>1930.07536</v>
      </c>
      <c r="D36" s="45" t="n">
        <v>10616.1406383106</v>
      </c>
      <c r="E36" s="45" t="n">
        <v>0</v>
      </c>
      <c r="F36" s="45" t="n">
        <v>633.601257646626</v>
      </c>
      <c r="G36" s="45" t="n">
        <v>12465.9976806591</v>
      </c>
      <c r="H36" s="45" t="n">
        <v>17.1973292317821</v>
      </c>
      <c r="I36" s="45" t="n">
        <v>649.845504</v>
      </c>
      <c r="J36" s="45" t="n">
        <v>0</v>
      </c>
      <c r="K36" s="46" t="n">
        <v>64803.3647399849</v>
      </c>
      <c r="L36" s="47" t="n">
        <v>63827</v>
      </c>
      <c r="M36" s="48" t="n">
        <v>-652.451470438724</v>
      </c>
      <c r="N36" s="49" t="n">
        <v>323.913269546146</v>
      </c>
      <c r="O36" s="50" t="n">
        <v>-5779.59250185567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649.845504</v>
      </c>
      <c r="J37" s="45" t="n">
        <v>0</v>
      </c>
      <c r="K37" s="46" t="n">
        <v>11985.845504</v>
      </c>
      <c r="L37" s="47" t="n">
        <v>63195</v>
      </c>
      <c r="M37" s="48" t="n">
        <v>0</v>
      </c>
      <c r="N37" s="49" t="n">
        <v>-51209.154496</v>
      </c>
      <c r="O37" s="50" t="n">
        <v>-56988.7469978557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649.845504</v>
      </c>
      <c r="J38" s="45" t="n">
        <v>0</v>
      </c>
      <c r="K38" s="46" t="n">
        <v>11985.845504</v>
      </c>
      <c r="L38" s="47" t="n">
        <v>64316</v>
      </c>
      <c r="M38" s="48" t="n">
        <v>0</v>
      </c>
      <c r="N38" s="49" t="n">
        <v>-52330.154496</v>
      </c>
      <c r="O38" s="50" t="n">
        <v>-109318.901493856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649.845504</v>
      </c>
      <c r="J39" s="45" t="n">
        <v>0</v>
      </c>
      <c r="K39" s="46" t="n">
        <v>11985.845504</v>
      </c>
      <c r="L39" s="47" t="n">
        <v>0</v>
      </c>
      <c r="M39" s="48" t="n">
        <v>0</v>
      </c>
      <c r="N39" s="49" t="n">
        <v>11985.845504</v>
      </c>
      <c r="O39" s="50" t="n">
        <v>-97333.0559898557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649.845504</v>
      </c>
      <c r="J40" s="45" t="n">
        <v>0</v>
      </c>
      <c r="K40" s="46" t="n">
        <v>11985.845504</v>
      </c>
      <c r="L40" s="47" t="n">
        <v>0</v>
      </c>
      <c r="M40" s="48" t="n">
        <v>0</v>
      </c>
      <c r="N40" s="49" t="n">
        <v>11985.845504</v>
      </c>
      <c r="O40" s="50" t="n">
        <v>-85347.2104858557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-85347.2104858557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-85347.2104858557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-85347.2104858557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-85347.2104858557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-85347.2104858557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835135.488517658</v>
      </c>
      <c r="C47" s="10" t="n">
        <v>40738.36728</v>
      </c>
      <c r="D47" s="10" t="n">
        <v>278448.005995039</v>
      </c>
      <c r="E47" s="10" t="n">
        <v>232.81313023223</v>
      </c>
      <c r="F47" s="10" t="n">
        <v>4028.43252982793</v>
      </c>
      <c r="G47" s="10" t="n">
        <v>277917.411854311</v>
      </c>
      <c r="H47" s="10" t="n">
        <v>10566.3336985163</v>
      </c>
      <c r="I47" s="10"/>
      <c r="J47" s="10" t="n">
        <v>0</v>
      </c>
      <c r="K47" s="56" t="n">
        <v>1463761.69345359</v>
      </c>
      <c r="L47" s="56" t="n">
        <v>1533589</v>
      </c>
      <c r="M47" s="49"/>
      <c r="N47" s="10" t="n">
        <v>-81183.2104858557</v>
      </c>
    </row>
    <row r="49" customFormat="false" ht="12.75" hidden="false" customHeight="false" outlineLevel="0" collapsed="false">
      <c r="K49" s="10" t="n">
        <v>1447066.85300558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1885.503</v>
      </c>
      <c r="G31" s="89" t="n">
        <v>-37.71006</v>
      </c>
      <c r="H31" s="90" t="n">
        <v>1847.79294</v>
      </c>
      <c r="I31" s="91" t="n">
        <v>-87.2070600000002</v>
      </c>
      <c r="J31" s="14" t="n">
        <v>-2186.125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1299.6</v>
      </c>
      <c r="G32" s="89" t="n">
        <v>-25.992</v>
      </c>
      <c r="H32" s="90" t="n">
        <v>1273.608</v>
      </c>
      <c r="I32" s="91" t="n">
        <v>-661.392</v>
      </c>
      <c r="J32" s="14" t="n">
        <v>-2847.517</v>
      </c>
    </row>
    <row r="33" customFormat="false" ht="12.75" hidden="false" customHeight="false" outlineLevel="0" collapsed="false">
      <c r="A33" s="83" t="n">
        <v>37184</v>
      </c>
      <c r="B33" s="84" t="n">
        <v>1935</v>
      </c>
      <c r="C33" s="85" t="n">
        <v>-1935</v>
      </c>
      <c r="D33" s="86" t="n">
        <v>0</v>
      </c>
      <c r="E33" s="87" t="n">
        <v>-1935</v>
      </c>
      <c r="F33" s="88" t="n">
        <v>1299.6</v>
      </c>
      <c r="G33" s="89" t="n">
        <v>-25.992</v>
      </c>
      <c r="H33" s="90" t="n">
        <v>1273.608</v>
      </c>
      <c r="I33" s="91" t="n">
        <v>-661.392</v>
      </c>
      <c r="J33" s="14" t="n">
        <v>-3508.909</v>
      </c>
    </row>
    <row r="34" customFormat="false" ht="12.75" hidden="false" customHeight="false" outlineLevel="0" collapsed="false">
      <c r="A34" s="83" t="n">
        <v>37185</v>
      </c>
      <c r="B34" s="84" t="n">
        <v>1935</v>
      </c>
      <c r="C34" s="85" t="n">
        <v>-1935</v>
      </c>
      <c r="D34" s="86" t="n">
        <v>0</v>
      </c>
      <c r="E34" s="87" t="n">
        <v>-1935</v>
      </c>
      <c r="F34" s="88" t="n">
        <v>1299.6</v>
      </c>
      <c r="G34" s="89" t="n">
        <v>-25.992</v>
      </c>
      <c r="H34" s="90" t="n">
        <v>1273.608</v>
      </c>
      <c r="I34" s="91" t="n">
        <v>-661.392</v>
      </c>
      <c r="J34" s="14" t="n">
        <v>-4170.301</v>
      </c>
    </row>
    <row r="35" customFormat="false" ht="12.75" hidden="false" customHeight="false" outlineLevel="0" collapsed="false">
      <c r="A35" s="83" t="n">
        <v>37186</v>
      </c>
      <c r="B35" s="84" t="n">
        <v>1935</v>
      </c>
      <c r="C35" s="85" t="n">
        <v>-1935</v>
      </c>
      <c r="D35" s="86" t="n">
        <v>0</v>
      </c>
      <c r="E35" s="87" t="n">
        <v>-1935</v>
      </c>
      <c r="F35" s="88" t="n">
        <v>1299.6</v>
      </c>
      <c r="G35" s="89" t="n">
        <v>-25.992</v>
      </c>
      <c r="H35" s="90" t="n">
        <v>1273.608</v>
      </c>
      <c r="I35" s="91" t="n">
        <v>-661.392</v>
      </c>
      <c r="J35" s="14" t="n">
        <v>-4831.693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-4831.693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-4831.693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-4831.693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-4831.693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-4831.693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-4831.693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-4831.693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-4831.693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-4831.693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42610</v>
      </c>
      <c r="C46" s="96" t="n">
        <v>-42571</v>
      </c>
      <c r="D46" s="97" t="n">
        <v>0</v>
      </c>
      <c r="E46" s="98" t="n">
        <v>-42571</v>
      </c>
      <c r="F46" s="99" t="n">
        <v>39042.15</v>
      </c>
      <c r="G46" s="100" t="n">
        <v>-780.843</v>
      </c>
      <c r="H46" s="101" t="n">
        <v>38261.307</v>
      </c>
      <c r="I46" s="91"/>
      <c r="J46" s="45" t="n">
        <v>-4831.693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-833</v>
      </c>
      <c r="H31" s="87" t="n">
        <v>-19443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3066.63</v>
      </c>
      <c r="P31" s="14" t="n">
        <v>33404.18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38885.86</v>
      </c>
    </row>
    <row r="33" customFormat="false" ht="12.75" hidden="false" customHeight="false" outlineLevel="0" collapsed="false">
      <c r="A33" s="83" t="n">
        <v>37184</v>
      </c>
      <c r="B33" s="84" t="n">
        <v>10518</v>
      </c>
      <c r="C33" s="9" t="n">
        <v>12714</v>
      </c>
      <c r="D33" s="9" t="n">
        <v>0</v>
      </c>
      <c r="E33" s="9" t="n">
        <v>0</v>
      </c>
      <c r="F33" s="85" t="n">
        <v>-14226</v>
      </c>
      <c r="G33" s="86" t="n">
        <v>0</v>
      </c>
      <c r="H33" s="87" t="n">
        <v>-14226</v>
      </c>
      <c r="I33" s="88" t="n">
        <v>10518</v>
      </c>
      <c r="J33" s="119" t="n">
        <v>12714</v>
      </c>
      <c r="K33" s="119" t="n">
        <v>0</v>
      </c>
      <c r="L33" s="119" t="n">
        <v>0</v>
      </c>
      <c r="M33" s="89" t="n">
        <v>-232.32</v>
      </c>
      <c r="N33" s="90" t="n">
        <v>22999.68</v>
      </c>
      <c r="O33" s="91" t="n">
        <v>8773.68</v>
      </c>
      <c r="P33" s="14" t="n">
        <v>47659.54</v>
      </c>
    </row>
    <row r="34" customFormat="false" ht="12.75" hidden="false" customHeight="false" outlineLevel="0" collapsed="false">
      <c r="A34" s="83" t="n">
        <v>37185</v>
      </c>
      <c r="B34" s="84" t="n">
        <v>10518</v>
      </c>
      <c r="C34" s="9" t="n">
        <v>12714</v>
      </c>
      <c r="D34" s="9" t="n">
        <v>0</v>
      </c>
      <c r="E34" s="9" t="n">
        <v>0</v>
      </c>
      <c r="F34" s="85" t="n">
        <v>-14226</v>
      </c>
      <c r="G34" s="86" t="n">
        <v>0</v>
      </c>
      <c r="H34" s="87" t="n">
        <v>-14226</v>
      </c>
      <c r="I34" s="88" t="n">
        <v>10518</v>
      </c>
      <c r="J34" s="119" t="n">
        <v>12714</v>
      </c>
      <c r="K34" s="119" t="n">
        <v>0</v>
      </c>
      <c r="L34" s="119" t="n">
        <v>0</v>
      </c>
      <c r="M34" s="89" t="n">
        <v>-232.32</v>
      </c>
      <c r="N34" s="90" t="n">
        <v>22999.68</v>
      </c>
      <c r="O34" s="91" t="n">
        <v>8773.68</v>
      </c>
      <c r="P34" s="14" t="n">
        <v>56433.22</v>
      </c>
    </row>
    <row r="35" customFormat="false" ht="12.75" hidden="false" customHeight="false" outlineLevel="0" collapsed="false">
      <c r="A35" s="83" t="n">
        <v>37186</v>
      </c>
      <c r="B35" s="84" t="n">
        <v>10518</v>
      </c>
      <c r="C35" s="9" t="n">
        <v>12714</v>
      </c>
      <c r="D35" s="9" t="n">
        <v>0</v>
      </c>
      <c r="E35" s="9" t="n">
        <v>0</v>
      </c>
      <c r="F35" s="85" t="n">
        <v>-14226</v>
      </c>
      <c r="G35" s="86" t="n">
        <v>0</v>
      </c>
      <c r="H35" s="87" t="n">
        <v>-14226</v>
      </c>
      <c r="I35" s="88" t="n">
        <v>10518</v>
      </c>
      <c r="J35" s="119" t="n">
        <v>12714</v>
      </c>
      <c r="K35" s="119" t="n">
        <v>0</v>
      </c>
      <c r="L35" s="119" t="n">
        <v>0</v>
      </c>
      <c r="M35" s="89" t="n">
        <v>-232.32</v>
      </c>
      <c r="N35" s="90" t="n">
        <v>22999.68</v>
      </c>
      <c r="O35" s="91" t="n">
        <v>8773.68</v>
      </c>
      <c r="P35" s="14" t="n">
        <v>65206.9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65206.9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65206.9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65206.9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65206.9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65206.9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65206.9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65206.9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65206.9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65206.9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179302</v>
      </c>
      <c r="C46" s="129" t="n">
        <v>285908</v>
      </c>
      <c r="D46" s="129" t="n">
        <v>0</v>
      </c>
      <c r="E46" s="129" t="n">
        <v>0</v>
      </c>
      <c r="F46" s="96" t="n">
        <v>-330476</v>
      </c>
      <c r="G46" s="97" t="n">
        <v>-63905</v>
      </c>
      <c r="H46" s="98" t="n">
        <v>-394381</v>
      </c>
      <c r="I46" s="99" t="n">
        <v>179302</v>
      </c>
      <c r="J46" s="130" t="n">
        <v>285908</v>
      </c>
      <c r="K46" s="130" t="n">
        <v>0</v>
      </c>
      <c r="L46" s="130" t="n">
        <v>0</v>
      </c>
      <c r="M46" s="100" t="n">
        <v>-4652.1</v>
      </c>
      <c r="N46" s="101" t="n">
        <v>460557.9</v>
      </c>
      <c r="O46" s="91"/>
      <c r="P46" s="45" t="n">
        <v>65206.9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tr">
        <f aca="false">+B12</f>
        <v>Beaver Creek Rec.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f aca="false">+'[2]Flow Data'!A14</f>
        <v>37165</v>
      </c>
      <c r="B14" s="84" t="n">
        <v>21850</v>
      </c>
      <c r="C14" s="85" t="n">
        <f aca="false">-[2]WIC!W12</f>
        <v>-21850</v>
      </c>
      <c r="D14" s="86" t="n">
        <f aca="false">-[2]CIG!O12</f>
        <v>-0</v>
      </c>
      <c r="E14" s="87" t="n">
        <f aca="false">SUM(C14:D14)</f>
        <v>-21850</v>
      </c>
      <c r="F14" s="88" t="n">
        <f aca="false">+'[2]Beaver Creek'!E15</f>
        <v>22971.26</v>
      </c>
      <c r="G14" s="89" t="n">
        <f aca="false">-SUM(F14)*$G$13</f>
        <v>-0</v>
      </c>
      <c r="H14" s="90" t="n">
        <f aca="false">SUM(F14:G14)</f>
        <v>22971.26</v>
      </c>
      <c r="I14" s="91" t="n">
        <f aca="false">SUM(H14)+E14</f>
        <v>1121.26</v>
      </c>
      <c r="J14" s="14" t="n">
        <f aca="false">+I14+J13</f>
        <v>19952.26</v>
      </c>
    </row>
    <row r="15" customFormat="false" ht="12.75" hidden="false" customHeight="false" outlineLevel="0" collapsed="false">
      <c r="A15" s="83" t="n">
        <f aca="false">+A14+1</f>
        <v>37166</v>
      </c>
      <c r="B15" s="84" t="n">
        <v>21850</v>
      </c>
      <c r="C15" s="85" t="n">
        <f aca="false">-[2]WIC!W13</f>
        <v>-21850</v>
      </c>
      <c r="D15" s="86" t="n">
        <f aca="false">-[2]CIG!O13</f>
        <v>-0</v>
      </c>
      <c r="E15" s="87" t="n">
        <f aca="false">SUM(C15:D15)</f>
        <v>-21850</v>
      </c>
      <c r="F15" s="88" t="n">
        <f aca="false">+'[2]Beaver Creek'!E16</f>
        <v>24119.24</v>
      </c>
      <c r="G15" s="89" t="n">
        <f aca="false">-SUM(F15)*$G$13</f>
        <v>-0</v>
      </c>
      <c r="H15" s="90" t="n">
        <f aca="false">SUM(F15:G15)</f>
        <v>24119.24</v>
      </c>
      <c r="I15" s="91" t="n">
        <f aca="false">SUM(H15)+E15</f>
        <v>2269.24</v>
      </c>
      <c r="J15" s="14" t="n">
        <f aca="false">+I15+J14</f>
        <v>22221.5</v>
      </c>
    </row>
    <row r="16" customFormat="false" ht="12.75" hidden="false" customHeight="false" outlineLevel="0" collapsed="false">
      <c r="A16" s="83" t="n">
        <f aca="false">+A15+1</f>
        <v>37167</v>
      </c>
      <c r="B16" s="84" t="n">
        <v>21850</v>
      </c>
      <c r="C16" s="85" t="n">
        <f aca="false">-[2]WIC!W14</f>
        <v>-21850</v>
      </c>
      <c r="D16" s="86" t="n">
        <f aca="false">-[2]CIG!O14</f>
        <v>-0</v>
      </c>
      <c r="E16" s="87" t="n">
        <f aca="false">SUM(C16:D16)</f>
        <v>-21850</v>
      </c>
      <c r="F16" s="88" t="n">
        <f aca="false">+'[2]Beaver Creek'!E17</f>
        <v>24159.52</v>
      </c>
      <c r="G16" s="89" t="n">
        <f aca="false">-SUM(F16)*$G$13</f>
        <v>-0</v>
      </c>
      <c r="H16" s="90" t="n">
        <f aca="false">SUM(F16:G16)</f>
        <v>24159.52</v>
      </c>
      <c r="I16" s="91" t="n">
        <f aca="false">SUM(H16)+E16</f>
        <v>2309.52</v>
      </c>
      <c r="J16" s="14" t="n">
        <f aca="false">+I16+J15</f>
        <v>24531.02</v>
      </c>
    </row>
    <row r="17" customFormat="false" ht="12.75" hidden="false" customHeight="false" outlineLevel="0" collapsed="false">
      <c r="A17" s="83" t="n">
        <f aca="false">+A16+1</f>
        <v>37168</v>
      </c>
      <c r="B17" s="84" t="n">
        <v>21850</v>
      </c>
      <c r="C17" s="85" t="n">
        <f aca="false">-[2]WIC!W15</f>
        <v>-21850</v>
      </c>
      <c r="D17" s="86" t="n">
        <f aca="false">-[2]CIG!O15</f>
        <v>-0</v>
      </c>
      <c r="E17" s="87" t="n">
        <f aca="false">SUM(C17:D17)</f>
        <v>-21850</v>
      </c>
      <c r="F17" s="88" t="n">
        <f aca="false">+'[2]Beaver Creek'!E18</f>
        <v>21304.94</v>
      </c>
      <c r="G17" s="89" t="n">
        <f aca="false">-SUM(F17)*$G$13</f>
        <v>-0</v>
      </c>
      <c r="H17" s="90" t="n">
        <f aca="false">SUM(F17:G17)</f>
        <v>21304.94</v>
      </c>
      <c r="I17" s="91" t="n">
        <f aca="false">SUM(H17)+E17</f>
        <v>-545.059999999998</v>
      </c>
      <c r="J17" s="14" t="n">
        <f aca="false">+I17+J16</f>
        <v>23985.96</v>
      </c>
    </row>
    <row r="18" customFormat="false" ht="12.75" hidden="false" customHeight="false" outlineLevel="0" collapsed="false">
      <c r="A18" s="83" t="n">
        <f aca="false">+A17+1</f>
        <v>37169</v>
      </c>
      <c r="B18" s="84" t="n">
        <v>21850</v>
      </c>
      <c r="C18" s="85" t="n">
        <f aca="false">-[2]WIC!W16</f>
        <v>-21850</v>
      </c>
      <c r="D18" s="86" t="n">
        <f aca="false">-[2]CIG!O16</f>
        <v>-0</v>
      </c>
      <c r="E18" s="87" t="n">
        <f aca="false">SUM(C18:D18)</f>
        <v>-21850</v>
      </c>
      <c r="F18" s="88" t="n">
        <f aca="false">+'[2]Beaver Creek'!E19</f>
        <v>25784.5</v>
      </c>
      <c r="G18" s="89" t="n">
        <f aca="false">-SUM(F18)*$G$13</f>
        <v>-0</v>
      </c>
      <c r="H18" s="90" t="n">
        <f aca="false">SUM(F18:G18)</f>
        <v>25784.5</v>
      </c>
      <c r="I18" s="91" t="n">
        <f aca="false">SUM(H18)+E18</f>
        <v>3934.5</v>
      </c>
      <c r="J18" s="14" t="n">
        <f aca="false">+I18+J17</f>
        <v>27920.46</v>
      </c>
    </row>
    <row r="19" customFormat="false" ht="12.75" hidden="false" customHeight="false" outlineLevel="0" collapsed="false">
      <c r="A19" s="83" t="n">
        <f aca="false">+A18+1</f>
        <v>37170</v>
      </c>
      <c r="B19" s="84" t="n">
        <v>21850</v>
      </c>
      <c r="C19" s="85" t="n">
        <f aca="false">-[2]WIC!W17</f>
        <v>-21850</v>
      </c>
      <c r="D19" s="86" t="n">
        <f aca="false">-[2]CIG!O17</f>
        <v>-0</v>
      </c>
      <c r="E19" s="87" t="n">
        <f aca="false">SUM(C19:D19)</f>
        <v>-21850</v>
      </c>
      <c r="F19" s="88" t="n">
        <f aca="false">+'[2]Beaver Creek'!E20</f>
        <v>26314.5</v>
      </c>
      <c r="G19" s="89" t="n">
        <f aca="false">-SUM(F19)*$G$13</f>
        <v>-0</v>
      </c>
      <c r="H19" s="90" t="n">
        <f aca="false">SUM(F19:G19)</f>
        <v>26314.5</v>
      </c>
      <c r="I19" s="91" t="n">
        <f aca="false">SUM(H19)+E19</f>
        <v>4464.5</v>
      </c>
      <c r="J19" s="14" t="n">
        <f aca="false">+I19+J18</f>
        <v>32384.96</v>
      </c>
    </row>
    <row r="20" customFormat="false" ht="12.75" hidden="false" customHeight="false" outlineLevel="0" collapsed="false">
      <c r="A20" s="83" t="n">
        <f aca="false">+A19+1</f>
        <v>37171</v>
      </c>
      <c r="B20" s="84" t="n">
        <v>21850</v>
      </c>
      <c r="C20" s="85" t="n">
        <f aca="false">-[2]WIC!W18</f>
        <v>-21850</v>
      </c>
      <c r="D20" s="86" t="n">
        <f aca="false">-[2]CIG!O18</f>
        <v>-0</v>
      </c>
      <c r="E20" s="87" t="n">
        <f aca="false">SUM(C20:D20)</f>
        <v>-21850</v>
      </c>
      <c r="F20" s="88" t="n">
        <f aca="false">+'[2]Beaver Creek'!E21</f>
        <v>26201.08</v>
      </c>
      <c r="G20" s="89" t="n">
        <f aca="false">-SUM(F20)*$G$13</f>
        <v>-0</v>
      </c>
      <c r="H20" s="90" t="n">
        <f aca="false">SUM(F20:G20)</f>
        <v>26201.08</v>
      </c>
      <c r="I20" s="91" t="n">
        <f aca="false">SUM(H20)+E20</f>
        <v>4351.08</v>
      </c>
      <c r="J20" s="14" t="n">
        <f aca="false">+I20+J19</f>
        <v>36736.04</v>
      </c>
    </row>
    <row r="21" customFormat="false" ht="12.75" hidden="false" customHeight="false" outlineLevel="0" collapsed="false">
      <c r="A21" s="83" t="n">
        <f aca="false">+A20+1</f>
        <v>37172</v>
      </c>
      <c r="B21" s="84" t="n">
        <v>21850</v>
      </c>
      <c r="C21" s="85" t="n">
        <f aca="false">-[2]WIC!W19</f>
        <v>-21850</v>
      </c>
      <c r="D21" s="86" t="n">
        <f aca="false">-[2]CIG!O19</f>
        <v>-0</v>
      </c>
      <c r="E21" s="87" t="n">
        <f aca="false">SUM(C21:D21)</f>
        <v>-21850</v>
      </c>
      <c r="F21" s="88" t="n">
        <f aca="false">+'[2]Beaver Creek'!E22</f>
        <v>23101.64</v>
      </c>
      <c r="G21" s="89" t="n">
        <f aca="false">-SUM(F21)*$G$13</f>
        <v>-0</v>
      </c>
      <c r="H21" s="90" t="n">
        <f aca="false">SUM(F21:G21)</f>
        <v>23101.64</v>
      </c>
      <c r="I21" s="91" t="n">
        <f aca="false">SUM(H21)+E21</f>
        <v>1251.64</v>
      </c>
      <c r="J21" s="14" t="n">
        <f aca="false">+I21+J20</f>
        <v>37987.68</v>
      </c>
    </row>
    <row r="22" customFormat="false" ht="12.75" hidden="false" customHeight="false" outlineLevel="0" collapsed="false">
      <c r="A22" s="83" t="n">
        <f aca="false">+A21+1</f>
        <v>37173</v>
      </c>
      <c r="B22" s="84" t="n">
        <v>18850</v>
      </c>
      <c r="C22" s="85" t="n">
        <f aca="false">-[2]WIC!W20</f>
        <v>-18850</v>
      </c>
      <c r="D22" s="86" t="n">
        <f aca="false">-[2]CIG!O20</f>
        <v>-0</v>
      </c>
      <c r="E22" s="87" t="n">
        <f aca="false">SUM(C22:D22)</f>
        <v>-18850</v>
      </c>
      <c r="F22" s="88" t="n">
        <f aca="false">+'[2]Beaver Creek'!E23</f>
        <v>18290.3</v>
      </c>
      <c r="G22" s="89" t="n">
        <f aca="false">-SUM(F22)*$G$13</f>
        <v>-0</v>
      </c>
      <c r="H22" s="90" t="n">
        <f aca="false">SUM(F22:G22)</f>
        <v>18290.3</v>
      </c>
      <c r="I22" s="91" t="n">
        <f aca="false">SUM(H22)+E22</f>
        <v>-559.700000000001</v>
      </c>
      <c r="J22" s="14" t="n">
        <f aca="false">+I22+J21</f>
        <v>37427.98</v>
      </c>
    </row>
    <row r="23" customFormat="false" ht="12.75" hidden="false" customHeight="false" outlineLevel="0" collapsed="false">
      <c r="A23" s="83" t="n">
        <f aca="false">+A22+1</f>
        <v>37174</v>
      </c>
      <c r="B23" s="84" t="n">
        <v>17850</v>
      </c>
      <c r="C23" s="85" t="n">
        <f aca="false">-[2]WIC!W21</f>
        <v>-17850</v>
      </c>
      <c r="D23" s="86" t="n">
        <f aca="false">-[2]CIG!O21</f>
        <v>-0</v>
      </c>
      <c r="E23" s="87" t="n">
        <f aca="false">SUM(C23:D23)</f>
        <v>-17850</v>
      </c>
      <c r="F23" s="88" t="n">
        <f aca="false">+'[2]Beaver Creek'!E24</f>
        <v>20413.48</v>
      </c>
      <c r="G23" s="89" t="n">
        <f aca="false">-SUM(F23)*$G$13</f>
        <v>-0</v>
      </c>
      <c r="H23" s="90" t="n">
        <f aca="false">SUM(F23:G23)</f>
        <v>20413.48</v>
      </c>
      <c r="I23" s="91" t="n">
        <f aca="false">SUM(H23)+E23</f>
        <v>2563.48</v>
      </c>
      <c r="J23" s="14" t="n">
        <f aca="false">+I23+J22</f>
        <v>39991.46</v>
      </c>
    </row>
    <row r="24" customFormat="false" ht="12.75" hidden="false" customHeight="false" outlineLevel="0" collapsed="false">
      <c r="A24" s="83" t="n">
        <f aca="false">+A23+1</f>
        <v>37175</v>
      </c>
      <c r="B24" s="84" t="n">
        <v>17850</v>
      </c>
      <c r="C24" s="85" t="n">
        <f aca="false">-[2]WIC!W22</f>
        <v>-17850</v>
      </c>
      <c r="D24" s="86" t="n">
        <f aca="false">-[2]CIG!O22</f>
        <v>-0</v>
      </c>
      <c r="E24" s="87" t="n">
        <f aca="false">SUM(C24:D24)</f>
        <v>-17850</v>
      </c>
      <c r="F24" s="88" t="n">
        <f aca="false">+'[2]Beaver Creek'!E25</f>
        <v>20306.42</v>
      </c>
      <c r="G24" s="89" t="n">
        <f aca="false">-SUM(F24)*$G$13</f>
        <v>-0</v>
      </c>
      <c r="H24" s="90" t="n">
        <f aca="false">SUM(F24:G24)</f>
        <v>20306.42</v>
      </c>
      <c r="I24" s="91" t="n">
        <f aca="false">SUM(H24)+E24</f>
        <v>2456.42</v>
      </c>
      <c r="J24" s="14" t="n">
        <f aca="false">+I24+J23</f>
        <v>42447.88</v>
      </c>
    </row>
    <row r="25" customFormat="false" ht="12.75" hidden="false" customHeight="false" outlineLevel="0" collapsed="false">
      <c r="A25" s="83" t="n">
        <f aca="false">+A24+1</f>
        <v>37176</v>
      </c>
      <c r="B25" s="84" t="n">
        <v>21850</v>
      </c>
      <c r="C25" s="85" t="n">
        <f aca="false">-[2]WIC!W23</f>
        <v>-21850</v>
      </c>
      <c r="D25" s="86" t="n">
        <f aca="false">-[2]CIG!O23</f>
        <v>-0</v>
      </c>
      <c r="E25" s="87" t="n">
        <f aca="false">SUM(C25:D25)</f>
        <v>-21850</v>
      </c>
      <c r="F25" s="88" t="n">
        <f aca="false">+'[2]Beaver Creek'!E26</f>
        <v>20843.84</v>
      </c>
      <c r="G25" s="89" t="n">
        <f aca="false">-SUM(F25)*$G$13</f>
        <v>-0</v>
      </c>
      <c r="H25" s="90" t="n">
        <f aca="false">SUM(F25:G25)</f>
        <v>20843.84</v>
      </c>
      <c r="I25" s="91" t="n">
        <f aca="false">SUM(H25)+E25</f>
        <v>-1006.16</v>
      </c>
      <c r="J25" s="14" t="n">
        <f aca="false">+I25+J24</f>
        <v>41441.72</v>
      </c>
    </row>
    <row r="26" customFormat="false" ht="12.75" hidden="false" customHeight="false" outlineLevel="0" collapsed="false">
      <c r="A26" s="83" t="n">
        <f aca="false">+A25+1</f>
        <v>37177</v>
      </c>
      <c r="B26" s="84" t="n">
        <v>21850</v>
      </c>
      <c r="C26" s="85" t="n">
        <f aca="false">-[2]WIC!W24</f>
        <v>-21850</v>
      </c>
      <c r="D26" s="86" t="n">
        <f aca="false">-[2]CIG!O24</f>
        <v>-0</v>
      </c>
      <c r="E26" s="87" t="n">
        <f aca="false">SUM(C26:D26)</f>
        <v>-21850</v>
      </c>
      <c r="F26" s="88" t="n">
        <f aca="false">+'[2]Beaver Creek'!E27</f>
        <v>23123.9</v>
      </c>
      <c r="G26" s="89" t="n">
        <f aca="false">-SUM(F26)*$G$13</f>
        <v>-0</v>
      </c>
      <c r="H26" s="90" t="n">
        <f aca="false">SUM(F26:G26)</f>
        <v>23123.9</v>
      </c>
      <c r="I26" s="91" t="n">
        <f aca="false">SUM(H26)+E26</f>
        <v>1273.9</v>
      </c>
      <c r="J26" s="14" t="n">
        <f aca="false">+I26+J25</f>
        <v>42715.62</v>
      </c>
    </row>
    <row r="27" customFormat="false" ht="12.75" hidden="false" customHeight="false" outlineLevel="0" collapsed="false">
      <c r="A27" s="83" t="n">
        <f aca="false">+A26+1</f>
        <v>37178</v>
      </c>
      <c r="B27" s="84" t="n">
        <v>21850</v>
      </c>
      <c r="C27" s="85" t="n">
        <f aca="false">-[2]WIC!W25</f>
        <v>-21850</v>
      </c>
      <c r="D27" s="86" t="n">
        <f aca="false">-[2]CIG!O25</f>
        <v>-0</v>
      </c>
      <c r="E27" s="87" t="n">
        <f aca="false">SUM(C27:D27)</f>
        <v>-21850</v>
      </c>
      <c r="F27" s="88" t="n">
        <f aca="false">+'[2]Beaver Creek'!E28</f>
        <v>23896.64</v>
      </c>
      <c r="G27" s="89" t="n">
        <f aca="false">-SUM(F27)*$G$13</f>
        <v>-0</v>
      </c>
      <c r="H27" s="90" t="n">
        <f aca="false">SUM(F27:G27)</f>
        <v>23896.64</v>
      </c>
      <c r="I27" s="91" t="n">
        <f aca="false">SUM(H27)+E27</f>
        <v>2046.64</v>
      </c>
      <c r="J27" s="14" t="n">
        <f aca="false">+I27+J26</f>
        <v>44762.26</v>
      </c>
    </row>
    <row r="28" customFormat="false" ht="12.75" hidden="false" customHeight="false" outlineLevel="0" collapsed="false">
      <c r="A28" s="83" t="n">
        <f aca="false">+A27+1</f>
        <v>37179</v>
      </c>
      <c r="B28" s="84" t="n">
        <v>21850</v>
      </c>
      <c r="C28" s="85" t="n">
        <f aca="false">-[2]WIC!W26</f>
        <v>-21850</v>
      </c>
      <c r="D28" s="86" t="n">
        <f aca="false">-[2]CIG!O26</f>
        <v>-0</v>
      </c>
      <c r="E28" s="87" t="n">
        <f aca="false">SUM(C28:D28)</f>
        <v>-21850</v>
      </c>
      <c r="F28" s="88" t="n">
        <f aca="false">+'[2]Beaver Creek'!E29</f>
        <v>22488.96</v>
      </c>
      <c r="G28" s="89" t="n">
        <f aca="false">-SUM(F28)*$G$13</f>
        <v>-0</v>
      </c>
      <c r="H28" s="90" t="n">
        <f aca="false">SUM(F28:G28)</f>
        <v>22488.96</v>
      </c>
      <c r="I28" s="91" t="n">
        <f aca="false">SUM(H28)+E28</f>
        <v>638.960000000003</v>
      </c>
      <c r="J28" s="14" t="n">
        <f aca="false">+I28+J27</f>
        <v>45401.22</v>
      </c>
    </row>
    <row r="29" customFormat="false" ht="12.75" hidden="false" customHeight="false" outlineLevel="0" collapsed="false">
      <c r="A29" s="83" t="n">
        <f aca="false">+A28+1</f>
        <v>37180</v>
      </c>
      <c r="B29" s="84" t="n">
        <v>21850</v>
      </c>
      <c r="C29" s="85" t="n">
        <f aca="false">-[2]WIC!W27</f>
        <v>-25850</v>
      </c>
      <c r="D29" s="86" t="n">
        <f aca="false">-[2]CIG!O27</f>
        <v>-0</v>
      </c>
      <c r="E29" s="87" t="n">
        <f aca="false">SUM(C29:D29)</f>
        <v>-25850</v>
      </c>
      <c r="F29" s="88" t="n">
        <f aca="false">+'[2]Beaver Creek'!E30</f>
        <v>20164.38</v>
      </c>
      <c r="G29" s="89" t="n">
        <f aca="false">-SUM(F29)*$G$13</f>
        <v>-0</v>
      </c>
      <c r="H29" s="90" t="n">
        <f aca="false">SUM(F29:G29)</f>
        <v>20164.38</v>
      </c>
      <c r="I29" s="91" t="n">
        <f aca="false">SUM(H29)+E29</f>
        <v>-5685.62</v>
      </c>
      <c r="J29" s="14" t="n">
        <f aca="false">+I29+J28</f>
        <v>39715.6</v>
      </c>
    </row>
    <row r="30" customFormat="false" ht="12.75" hidden="false" customHeight="false" outlineLevel="0" collapsed="false">
      <c r="A30" s="83" t="n">
        <f aca="false">+A29+1</f>
        <v>37181</v>
      </c>
      <c r="B30" s="84" t="n">
        <v>21850</v>
      </c>
      <c r="C30" s="85" t="n">
        <f aca="false">-[2]WIC!W28</f>
        <v>-25850</v>
      </c>
      <c r="D30" s="86" t="n">
        <f aca="false">-[2]CIG!O28</f>
        <v>-0</v>
      </c>
      <c r="E30" s="87" t="n">
        <f aca="false">SUM(C30:D30)</f>
        <v>-25850</v>
      </c>
      <c r="F30" s="88" t="n">
        <f aca="false">+'[2]Beaver Creek'!E31</f>
        <v>24136.2</v>
      </c>
      <c r="G30" s="89" t="n">
        <f aca="false">-SUM(F30)*$G$13</f>
        <v>-0</v>
      </c>
      <c r="H30" s="90" t="n">
        <f aca="false">SUM(F30:G30)</f>
        <v>24136.2</v>
      </c>
      <c r="I30" s="91" t="n">
        <f aca="false">SUM(H30)+E30</f>
        <v>-1713.8</v>
      </c>
      <c r="J30" s="14" t="n">
        <f aca="false">+I30+J29</f>
        <v>38001.8</v>
      </c>
    </row>
    <row r="31" customFormat="false" ht="12.75" hidden="false" customHeight="false" outlineLevel="0" collapsed="false">
      <c r="A31" s="83" t="n">
        <f aca="false">+A30+1</f>
        <v>37182</v>
      </c>
      <c r="B31" s="84" t="n">
        <v>21850</v>
      </c>
      <c r="C31" s="85" t="n">
        <f aca="false">-[2]WIC!W29</f>
        <v>-25850</v>
      </c>
      <c r="D31" s="86" t="n">
        <f aca="false">-[2]CIG!O29</f>
        <v>-0</v>
      </c>
      <c r="E31" s="87" t="n">
        <f aca="false">SUM(C31:D31)</f>
        <v>-25850</v>
      </c>
      <c r="F31" s="88" t="n">
        <f aca="false">+'[2]Beaver Creek'!E32</f>
        <v>25355.2</v>
      </c>
      <c r="G31" s="89" t="n">
        <f aca="false">-SUM(F31)*$G$13</f>
        <v>-0</v>
      </c>
      <c r="H31" s="90" t="n">
        <f aca="false">SUM(F31:G31)</f>
        <v>25355.2</v>
      </c>
      <c r="I31" s="91" t="n">
        <f aca="false">SUM(H31)+E31</f>
        <v>-494.799999999999</v>
      </c>
      <c r="J31" s="14" t="n">
        <f aca="false">+I31+J30</f>
        <v>37507</v>
      </c>
    </row>
    <row r="32" customFormat="false" ht="12.75" hidden="false" customHeight="false" outlineLevel="0" collapsed="false">
      <c r="A32" s="83" t="n">
        <f aca="false">+A31+1</f>
        <v>37183</v>
      </c>
      <c r="B32" s="84" t="n">
        <v>19850</v>
      </c>
      <c r="C32" s="85" t="n">
        <f aca="false">-[2]WIC!W30</f>
        <v>-25850</v>
      </c>
      <c r="D32" s="86" t="n">
        <f aca="false">-[2]CIG!O30</f>
        <v>-0</v>
      </c>
      <c r="E32" s="87" t="n">
        <f aca="false">SUM(C32:D32)</f>
        <v>-25850</v>
      </c>
      <c r="F32" s="88" t="n">
        <f aca="false">+'[2]Beaver Creek'!E33</f>
        <v>21545.56</v>
      </c>
      <c r="G32" s="89" t="n">
        <f aca="false">-SUM(F32)*$G$13</f>
        <v>-0</v>
      </c>
      <c r="H32" s="90" t="n">
        <f aca="false">SUM(F32:G32)</f>
        <v>21545.56</v>
      </c>
      <c r="I32" s="91" t="n">
        <f aca="false">SUM(H32)+E32</f>
        <v>-4304.44</v>
      </c>
      <c r="J32" s="14" t="n">
        <f aca="false">+I32+J31</f>
        <v>33202.56</v>
      </c>
    </row>
    <row r="33" customFormat="false" ht="12.75" hidden="false" customHeight="false" outlineLevel="0" collapsed="false">
      <c r="A33" s="83" t="n">
        <f aca="false">+A32+1</f>
        <v>37184</v>
      </c>
      <c r="B33" s="84" t="n">
        <v>19850</v>
      </c>
      <c r="C33" s="85" t="n">
        <f aca="false">-[2]WIC!W31</f>
        <v>-25850</v>
      </c>
      <c r="D33" s="86" t="n">
        <f aca="false">-[2]CIG!O31</f>
        <v>-0</v>
      </c>
      <c r="E33" s="87" t="n">
        <f aca="false">SUM(C33:D33)</f>
        <v>-25850</v>
      </c>
      <c r="F33" s="88" t="n">
        <f aca="false">+'[2]Beaver Creek'!E34</f>
        <v>21362.18</v>
      </c>
      <c r="G33" s="89" t="n">
        <f aca="false">-SUM(F33)*$G$13</f>
        <v>-0</v>
      </c>
      <c r="H33" s="90" t="n">
        <f aca="false">SUM(F33:G33)</f>
        <v>21362.18</v>
      </c>
      <c r="I33" s="91" t="n">
        <f aca="false">SUM(H33)+E33</f>
        <v>-4487.82</v>
      </c>
      <c r="J33" s="14" t="n">
        <f aca="false">+I33+J32</f>
        <v>28714.74</v>
      </c>
    </row>
    <row r="34" customFormat="false" ht="12.75" hidden="false" customHeight="false" outlineLevel="0" collapsed="false">
      <c r="A34" s="83" t="n">
        <f aca="false">+A33+1</f>
        <v>37185</v>
      </c>
      <c r="B34" s="84" t="n">
        <v>19850</v>
      </c>
      <c r="C34" s="85" t="n">
        <f aca="false">-[2]WIC!W32</f>
        <v>-25850</v>
      </c>
      <c r="D34" s="86" t="n">
        <f aca="false">-[2]CIG!O32</f>
        <v>-0</v>
      </c>
      <c r="E34" s="87" t="n">
        <f aca="false">SUM(C34:D34)</f>
        <v>-25850</v>
      </c>
      <c r="F34" s="88" t="n">
        <f aca="false">+'[2]Beaver Creek'!E35</f>
        <v>21315.54</v>
      </c>
      <c r="G34" s="89" t="n">
        <f aca="false">-SUM(F34)*$G$13</f>
        <v>-0</v>
      </c>
      <c r="H34" s="90" t="n">
        <f aca="false">SUM(F34:G34)</f>
        <v>21315.54</v>
      </c>
      <c r="I34" s="91" t="n">
        <f aca="false">SUM(H34)+E34</f>
        <v>-4534.46</v>
      </c>
      <c r="J34" s="14" t="n">
        <f aca="false">+I34+J33</f>
        <v>24180.28</v>
      </c>
    </row>
    <row r="35" customFormat="false" ht="12.75" hidden="false" customHeight="false" outlineLevel="0" collapsed="false">
      <c r="A35" s="83" t="n">
        <f aca="false">+A34+1</f>
        <v>37186</v>
      </c>
      <c r="B35" s="84" t="n">
        <v>19850</v>
      </c>
      <c r="C35" s="85" t="n">
        <f aca="false">-[2]WIC!W33</f>
        <v>-25850</v>
      </c>
      <c r="D35" s="86" t="n">
        <f aca="false">-[2]CIG!O33</f>
        <v>-0</v>
      </c>
      <c r="E35" s="87" t="n">
        <f aca="false">SUM(C35:D35)</f>
        <v>-25850</v>
      </c>
      <c r="F35" s="88" t="n">
        <f aca="false">+'[2]Beaver Creek'!E36</f>
        <v>20117.74</v>
      </c>
      <c r="G35" s="89" t="n">
        <f aca="false">-SUM(F35)*$G$13</f>
        <v>-0</v>
      </c>
      <c r="H35" s="90" t="n">
        <f aca="false">SUM(F35:G35)</f>
        <v>20117.74</v>
      </c>
      <c r="I35" s="91" t="n">
        <f aca="false">SUM(H35)+E35</f>
        <v>-5732.26</v>
      </c>
      <c r="J35" s="14" t="n">
        <f aca="false">+I35+J34</f>
        <v>18448.02</v>
      </c>
    </row>
    <row r="36" customFormat="false" ht="12.75" hidden="false" customHeight="false" outlineLevel="0" collapsed="false">
      <c r="A36" s="83" t="n">
        <f aca="false">+A35+1</f>
        <v>37187</v>
      </c>
      <c r="B36" s="84" t="n">
        <v>0</v>
      </c>
      <c r="C36" s="85" t="n">
        <f aca="false">-[2]WIC!W34</f>
        <v>-25850</v>
      </c>
      <c r="D36" s="86" t="n">
        <f aca="false">-[2]CIG!O34</f>
        <v>-0</v>
      </c>
      <c r="E36" s="87" t="n">
        <f aca="false">SUM(C36:D36)</f>
        <v>-25850</v>
      </c>
      <c r="F36" s="88" t="n">
        <f aca="false">+'[2]Beaver Creek'!E37</f>
        <v>19848.5</v>
      </c>
      <c r="G36" s="89" t="n">
        <f aca="false">-SUM(F36)*$G$13</f>
        <v>-0</v>
      </c>
      <c r="H36" s="90" t="n">
        <f aca="false">SUM(F36:G36)</f>
        <v>19848.5</v>
      </c>
      <c r="I36" s="91" t="n">
        <f aca="false">SUM(H36)+E36</f>
        <v>-6001.5</v>
      </c>
      <c r="J36" s="14" t="n">
        <f aca="false">+I36+J35</f>
        <v>12446.52</v>
      </c>
    </row>
    <row r="37" customFormat="false" ht="12.75" hidden="false" customHeight="false" outlineLevel="0" collapsed="false">
      <c r="A37" s="83" t="n">
        <f aca="false">+A36+1</f>
        <v>37188</v>
      </c>
      <c r="B37" s="84" t="n">
        <v>0</v>
      </c>
      <c r="C37" s="85" t="n">
        <f aca="false">-[2]WIC!W35</f>
        <v>-21850</v>
      </c>
      <c r="D37" s="86" t="n">
        <f aca="false">-[2]CIG!O35</f>
        <v>-0</v>
      </c>
      <c r="E37" s="87" t="n">
        <f aca="false">SUM(C37:D37)</f>
        <v>-21850</v>
      </c>
      <c r="F37" s="88" t="n">
        <f aca="false">+'[2]Beaver Creek'!E38</f>
        <v>19848.5</v>
      </c>
      <c r="G37" s="89" t="n">
        <f aca="false">-SUM(F37)*$G$13</f>
        <v>-0</v>
      </c>
      <c r="H37" s="90" t="n">
        <f aca="false">SUM(F37:G37)</f>
        <v>19848.5</v>
      </c>
      <c r="I37" s="91" t="n">
        <f aca="false">SUM(H37)+E37</f>
        <v>-2001.5</v>
      </c>
      <c r="J37" s="14" t="n">
        <f aca="false">+I37+J36</f>
        <v>10445.02</v>
      </c>
    </row>
    <row r="38" customFormat="false" ht="12.75" hidden="false" customHeight="false" outlineLevel="0" collapsed="false">
      <c r="A38" s="83" t="n">
        <f aca="false">+A37+1</f>
        <v>37189</v>
      </c>
      <c r="B38" s="84" t="n">
        <v>0</v>
      </c>
      <c r="C38" s="85" t="n">
        <f aca="false">-[2]WIC!W36</f>
        <v>-0</v>
      </c>
      <c r="D38" s="86" t="n">
        <f aca="false">-[2]CIG!O36</f>
        <v>-0</v>
      </c>
      <c r="E38" s="87" t="n">
        <f aca="false">SUM(C38:D38)</f>
        <v>0</v>
      </c>
      <c r="F38" s="88" t="n">
        <f aca="false">+'[2]Beaver Creek'!E39</f>
        <v>0</v>
      </c>
      <c r="G38" s="89" t="n">
        <f aca="false">-SUM(F38)*$G$13</f>
        <v>-0</v>
      </c>
      <c r="H38" s="90" t="n">
        <f aca="false">SUM(F38:G38)</f>
        <v>0</v>
      </c>
      <c r="I38" s="91" t="n">
        <f aca="false">SUM(H38)+E38</f>
        <v>0</v>
      </c>
      <c r="J38" s="14" t="n">
        <f aca="false">+I38+J37</f>
        <v>10445.02</v>
      </c>
    </row>
    <row r="39" customFormat="false" ht="12.75" hidden="false" customHeight="false" outlineLevel="0" collapsed="false">
      <c r="A39" s="83" t="n">
        <f aca="false">+A38+1</f>
        <v>37190</v>
      </c>
      <c r="B39" s="84" t="n">
        <v>0</v>
      </c>
      <c r="C39" s="85" t="n">
        <f aca="false">-[2]WIC!W37</f>
        <v>-0</v>
      </c>
      <c r="D39" s="86" t="n">
        <f aca="false">-[2]CIG!O37</f>
        <v>-0</v>
      </c>
      <c r="E39" s="87" t="n">
        <f aca="false">SUM(C39:D39)</f>
        <v>0</v>
      </c>
      <c r="F39" s="88" t="n">
        <f aca="false">+'[2]Beaver Creek'!E40</f>
        <v>0</v>
      </c>
      <c r="G39" s="89" t="n">
        <f aca="false">-SUM(F39)*$G$13</f>
        <v>-0</v>
      </c>
      <c r="H39" s="90" t="n">
        <f aca="false">SUM(F39:G39)</f>
        <v>0</v>
      </c>
      <c r="I39" s="91" t="n">
        <f aca="false">SUM(H39)+E39</f>
        <v>0</v>
      </c>
      <c r="J39" s="14" t="n">
        <f aca="false">+I39+J38</f>
        <v>10445.02</v>
      </c>
    </row>
    <row r="40" customFormat="false" ht="12.75" hidden="false" customHeight="false" outlineLevel="0" collapsed="false">
      <c r="A40" s="83" t="n">
        <f aca="false">+A39+1</f>
        <v>37191</v>
      </c>
      <c r="B40" s="84" t="n">
        <v>0</v>
      </c>
      <c r="C40" s="85" t="n">
        <f aca="false">-[2]WIC!W38</f>
        <v>-0</v>
      </c>
      <c r="D40" s="86" t="n">
        <f aca="false">-[2]CIG!O38</f>
        <v>-0</v>
      </c>
      <c r="E40" s="87" t="n">
        <f aca="false">SUM(C40:D40)</f>
        <v>0</v>
      </c>
      <c r="F40" s="88" t="n">
        <f aca="false">+'[2]Beaver Creek'!E41</f>
        <v>0</v>
      </c>
      <c r="G40" s="89" t="n">
        <f aca="false">-SUM(F40)*$G$13</f>
        <v>-0</v>
      </c>
      <c r="H40" s="90" t="n">
        <f aca="false">SUM(F40:G40)</f>
        <v>0</v>
      </c>
      <c r="I40" s="91" t="n">
        <f aca="false">SUM(H40)+E40</f>
        <v>0</v>
      </c>
      <c r="J40" s="14" t="n">
        <f aca="false">+I40+J39</f>
        <v>10445.02</v>
      </c>
    </row>
    <row r="41" customFormat="false" ht="12.75" hidden="false" customHeight="false" outlineLevel="0" collapsed="false">
      <c r="A41" s="83" t="n">
        <f aca="false">+A40+1</f>
        <v>37192</v>
      </c>
      <c r="B41" s="84" t="n">
        <v>0</v>
      </c>
      <c r="C41" s="85" t="n">
        <f aca="false">-[2]WIC!W39</f>
        <v>-0</v>
      </c>
      <c r="D41" s="86" t="n">
        <f aca="false">-[2]CIG!O39</f>
        <v>-0</v>
      </c>
      <c r="E41" s="87" t="n">
        <f aca="false">SUM(C41:D41)</f>
        <v>0</v>
      </c>
      <c r="F41" s="88" t="n">
        <f aca="false">+'[2]Beaver Creek'!E42</f>
        <v>0</v>
      </c>
      <c r="G41" s="89" t="n">
        <f aca="false">-SUM(F41)*$G$13</f>
        <v>-0</v>
      </c>
      <c r="H41" s="90" t="n">
        <f aca="false">SUM(F41:G41)</f>
        <v>0</v>
      </c>
      <c r="I41" s="91" t="n">
        <f aca="false">SUM(H41)+E41</f>
        <v>0</v>
      </c>
      <c r="J41" s="14" t="n">
        <f aca="false">+I41+J40</f>
        <v>10445.02</v>
      </c>
    </row>
    <row r="42" customFormat="false" ht="12.75" hidden="false" customHeight="false" outlineLevel="0" collapsed="false">
      <c r="A42" s="83" t="n">
        <f aca="false">+A41+1</f>
        <v>37193</v>
      </c>
      <c r="B42" s="84" t="n">
        <v>0</v>
      </c>
      <c r="C42" s="85" t="n">
        <f aca="false">-[2]WIC!W40</f>
        <v>-0</v>
      </c>
      <c r="D42" s="86" t="n">
        <f aca="false">-[2]CIG!O40</f>
        <v>-0</v>
      </c>
      <c r="E42" s="87" t="n">
        <f aca="false">SUM(C42:D42)</f>
        <v>0</v>
      </c>
      <c r="F42" s="88" t="n">
        <f aca="false">+'[2]Beaver Creek'!E43</f>
        <v>0</v>
      </c>
      <c r="G42" s="89" t="n">
        <f aca="false">-SUM(F42)*$G$13</f>
        <v>-0</v>
      </c>
      <c r="H42" s="90" t="n">
        <f aca="false">SUM(F42:G42)</f>
        <v>0</v>
      </c>
      <c r="I42" s="91" t="n">
        <f aca="false">SUM(H42)+E42</f>
        <v>0</v>
      </c>
      <c r="J42" s="14" t="n">
        <f aca="false">+I42+J41</f>
        <v>10445.02</v>
      </c>
    </row>
    <row r="43" customFormat="false" ht="12.75" hidden="false" customHeight="false" outlineLevel="0" collapsed="false">
      <c r="A43" s="83" t="n">
        <f aca="false">+A42+1</f>
        <v>37194</v>
      </c>
      <c r="B43" s="84" t="n">
        <v>0</v>
      </c>
      <c r="C43" s="85" t="n">
        <f aca="false">-[2]WIC!W41</f>
        <v>-0</v>
      </c>
      <c r="D43" s="86" t="n">
        <f aca="false">-[2]CIG!O41</f>
        <v>-0</v>
      </c>
      <c r="E43" s="87" t="n">
        <f aca="false">SUM(C43:D43)</f>
        <v>0</v>
      </c>
      <c r="F43" s="88" t="n">
        <f aca="false">+'[2]Beaver Creek'!E44</f>
        <v>0</v>
      </c>
      <c r="G43" s="89" t="n">
        <f aca="false">-SUM(F43)*$G$13</f>
        <v>-0</v>
      </c>
      <c r="H43" s="90" t="n">
        <f aca="false">SUM(F43:G43)</f>
        <v>0</v>
      </c>
      <c r="I43" s="91" t="n">
        <f aca="false">SUM(H43)+E44</f>
        <v>0</v>
      </c>
      <c r="J43" s="14" t="n">
        <f aca="false">+I43+J42</f>
        <v>10445.02</v>
      </c>
    </row>
    <row r="44" customFormat="false" ht="12.75" hidden="false" customHeight="false" outlineLevel="0" collapsed="false">
      <c r="A44" s="83" t="n">
        <f aca="false">+A43+1</f>
        <v>37195</v>
      </c>
      <c r="B44" s="84" t="n">
        <v>0</v>
      </c>
      <c r="C44" s="85" t="n">
        <f aca="false">-[2]WIC!W42</f>
        <v>-0</v>
      </c>
      <c r="D44" s="86" t="n">
        <f aca="false">-[2]CIG!O42</f>
        <v>-0</v>
      </c>
      <c r="E44" s="87" t="n">
        <f aca="false">SUM(C44:D44)</f>
        <v>0</v>
      </c>
      <c r="F44" s="88" t="n">
        <f aca="false">+'[2]Beaver Creek'!E45</f>
        <v>0</v>
      </c>
      <c r="G44" s="89" t="n">
        <f aca="false">-SUM(F44)*$G$13</f>
        <v>-0</v>
      </c>
      <c r="H44" s="90" t="n">
        <f aca="false">SUM(F44:G44)</f>
        <v>0</v>
      </c>
      <c r="I44" s="91" t="n">
        <f aca="false">SUM(H44)+E45</f>
        <v>0</v>
      </c>
      <c r="J44" s="14" t="n">
        <f aca="false">+I44+J43</f>
        <v>10445.02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f aca="false">SUM(B14:B45)</f>
        <v>461700</v>
      </c>
      <c r="C46" s="96" t="n">
        <f aca="false">SUM(C14:C45)</f>
        <v>-545400</v>
      </c>
      <c r="D46" s="97" t="n">
        <f aca="false">SUM(D14:D45)</f>
        <v>0</v>
      </c>
      <c r="E46" s="98" t="n">
        <f aca="false">SUM(E14:E45)</f>
        <v>-545400</v>
      </c>
      <c r="F46" s="99" t="n">
        <f aca="false">SUM(F14:F44)</f>
        <v>537014.02</v>
      </c>
      <c r="G46" s="100" t="n">
        <f aca="false">SUM(G14:G44)</f>
        <v>0</v>
      </c>
      <c r="H46" s="101" t="n">
        <f aca="false">SUM(H14:H45)</f>
        <v>537014.02</v>
      </c>
      <c r="I46" s="91"/>
      <c r="J46" s="45" t="n">
        <f aca="false">+J44</f>
        <v>10445.02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2001-10-23T17:04:29Z</dcterms:modified>
  <cp:revision>0</cp:revision>
  <dc:subject/>
  <dc:title/>
</cp:coreProperties>
</file>