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<sst xmlns="http://schemas.openxmlformats.org/spreadsheetml/2006/main" count="256" uniqueCount="93">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</sst>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Gathering%20Administration/Lost%20Creek/2001/2001Oct/Lost%20Creek%20allocation%20model%202001%20-%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29000</v>
          </cell>
          <cell r="X10">
            <v>33977</v>
          </cell>
          <cell r="Y10">
            <v>33977</v>
          </cell>
          <cell r="Z10">
            <v>33977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1000</v>
          </cell>
          <cell r="X20">
            <v>3000</v>
          </cell>
          <cell r="Y20">
            <v>3000</v>
          </cell>
          <cell r="Z20">
            <v>3000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12977</v>
          </cell>
          <cell r="X34">
            <v>7000</v>
          </cell>
          <cell r="Y34">
            <v>7000</v>
          </cell>
          <cell r="Z34">
            <v>7000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er Mcf"/>
      <sheetName val="Flow Data"/>
      <sheetName val="UA4 ALLOCATION"/>
      <sheetName val="Capacity Rpt."/>
      <sheetName val="Burlington"/>
      <sheetName val="Enron(NC)"/>
      <sheetName val="Enron(Howell)"/>
      <sheetName val="ENRON IT"/>
      <sheetName val="Enron (Devon)"/>
      <sheetName val="Moncrief IT"/>
      <sheetName val="Keith Baker"/>
      <sheetName val="Madden West"/>
      <sheetName val="Fred Novotny"/>
      <sheetName val="Sand Draw"/>
      <sheetName val="Beaver Creek"/>
      <sheetName val="Fuel Liquidation"/>
      <sheetName val="WIC"/>
      <sheetName val="CIG"/>
      <sheetName val="Flow Order"/>
      <sheetName val="Imbalance Summary"/>
      <sheetName val="password"/>
    </sheetNames>
    <sheetDataSet>
      <sheetData sheetId="0"/>
      <sheetData sheetId="1">
        <row r="14">
          <cell r="A14">
            <v>37165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E15">
            <v>22971.26</v>
          </cell>
        </row>
        <row r="16">
          <cell r="E16">
            <v>24119.24</v>
          </cell>
        </row>
        <row r="17">
          <cell r="E17">
            <v>24159.52</v>
          </cell>
        </row>
        <row r="18">
          <cell r="E18">
            <v>21304.94</v>
          </cell>
        </row>
        <row r="19">
          <cell r="E19">
            <v>25784.5</v>
          </cell>
        </row>
        <row r="20">
          <cell r="E20">
            <v>26314.5</v>
          </cell>
        </row>
        <row r="21">
          <cell r="E21">
            <v>26201.08</v>
          </cell>
        </row>
        <row r="22">
          <cell r="E22">
            <v>23101.64</v>
          </cell>
        </row>
        <row r="23">
          <cell r="E23">
            <v>18290.3</v>
          </cell>
        </row>
        <row r="24">
          <cell r="E24">
            <v>20413.48</v>
          </cell>
        </row>
        <row r="25">
          <cell r="E25">
            <v>20306.42</v>
          </cell>
        </row>
        <row r="26">
          <cell r="E26">
            <v>20843.84</v>
          </cell>
        </row>
        <row r="27">
          <cell r="E27">
            <v>23123.9</v>
          </cell>
        </row>
        <row r="28">
          <cell r="E28">
            <v>23896.64</v>
          </cell>
        </row>
        <row r="29">
          <cell r="E29">
            <v>22488.96</v>
          </cell>
        </row>
        <row r="30">
          <cell r="E30">
            <v>20164.38</v>
          </cell>
        </row>
        <row r="31">
          <cell r="E31">
            <v>24136.2</v>
          </cell>
        </row>
        <row r="32">
          <cell r="E32">
            <v>25355.2</v>
          </cell>
        </row>
        <row r="33">
          <cell r="E33">
            <v>22578</v>
          </cell>
        </row>
        <row r="34">
          <cell r="E34">
            <v>22578</v>
          </cell>
        </row>
        <row r="35">
          <cell r="E35">
            <v>22578</v>
          </cell>
        </row>
        <row r="36">
          <cell r="E36">
            <v>22578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</sheetData>
      <sheetData sheetId="15"/>
      <sheetData sheetId="16">
        <row r="12">
          <cell r="W12">
            <v>21850</v>
          </cell>
        </row>
        <row r="13">
          <cell r="W13">
            <v>21850</v>
          </cell>
        </row>
        <row r="14">
          <cell r="W14">
            <v>21850</v>
          </cell>
        </row>
        <row r="15">
          <cell r="W15">
            <v>21850</v>
          </cell>
        </row>
        <row r="16">
          <cell r="W16">
            <v>21850</v>
          </cell>
        </row>
        <row r="17">
          <cell r="W17">
            <v>21850</v>
          </cell>
        </row>
        <row r="18">
          <cell r="W18">
            <v>21850</v>
          </cell>
        </row>
        <row r="19">
          <cell r="W19">
            <v>21850</v>
          </cell>
        </row>
        <row r="20">
          <cell r="W20">
            <v>18850</v>
          </cell>
        </row>
        <row r="21">
          <cell r="W21">
            <v>17850</v>
          </cell>
        </row>
        <row r="22">
          <cell r="W22">
            <v>17850</v>
          </cell>
        </row>
        <row r="23">
          <cell r="W23">
            <v>21850</v>
          </cell>
        </row>
        <row r="24">
          <cell r="W24">
            <v>21850</v>
          </cell>
        </row>
        <row r="25">
          <cell r="W25">
            <v>21850</v>
          </cell>
        </row>
        <row r="26">
          <cell r="W26">
            <v>21850</v>
          </cell>
        </row>
        <row r="27">
          <cell r="W27">
            <v>25850</v>
          </cell>
        </row>
        <row r="28">
          <cell r="W28">
            <v>25850</v>
          </cell>
        </row>
        <row r="29">
          <cell r="W29">
            <v>25850</v>
          </cell>
        </row>
        <row r="30">
          <cell r="W30">
            <v>25850</v>
          </cell>
        </row>
        <row r="31">
          <cell r="W31">
            <v>25850</v>
          </cell>
        </row>
        <row r="32">
          <cell r="W32">
            <v>25850</v>
          </cell>
        </row>
        <row r="33">
          <cell r="W33">
            <v>25850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0</v>
          </cell>
        </row>
        <row r="39">
          <cell r="W39">
            <v>0</v>
          </cell>
        </row>
        <row r="40">
          <cell r="W40">
            <v>0</v>
          </cell>
        </row>
        <row r="41">
          <cell r="W41">
            <v>0</v>
          </cell>
        </row>
        <row r="42">
          <cell r="W42">
            <v>0</v>
          </cell>
        </row>
      </sheetData>
      <sheetData sheetId="17"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29000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732372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127800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37900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864672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37937.9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865536.672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1000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78429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40000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19176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6542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170781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6548.542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170951.781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12977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0</v>
      </c>
      <c r="AB29" s="9" t="n">
        <f aca="false">[1]Nominations!AB$34</f>
        <v>0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218421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36344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0</v>
      </c>
      <c r="AB36" s="9" t="n">
        <f aca="false">[1]Nominations!AB$41</f>
        <v>0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33162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0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48498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0</v>
      </c>
      <c r="AB39" s="9" t="n">
        <f aca="false">[1]Nominations!AB$46</f>
        <v>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30000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19977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397525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19996.977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397922.525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0</v>
      </c>
      <c r="AB44" s="9" t="n">
        <f aca="false">[1]Nominations!AB$53</f>
        <v>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14100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0</v>
      </c>
      <c r="AB45" s="9" t="n">
        <f aca="false">[1]Nominations!AB$54</f>
        <v>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4200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18300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18318.3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10407.3643521345</v>
      </c>
      <c r="E15" s="45" t="n">
        <v>0</v>
      </c>
      <c r="F15" s="45" t="n">
        <v>0</v>
      </c>
      <c r="G15" s="45" t="n">
        <v>12371.337495</v>
      </c>
      <c r="H15" s="45" t="n">
        <v>40.0619348985929</v>
      </c>
      <c r="I15" s="45" t="n">
        <v>599.55984</v>
      </c>
      <c r="J15" s="45" t="n">
        <v>0</v>
      </c>
      <c r="K15" s="46" t="n">
        <v>63931.0020682277</v>
      </c>
      <c r="L15" s="47" t="n">
        <v>67844</v>
      </c>
      <c r="M15" s="48" t="n">
        <v>-1940.83646612194</v>
      </c>
      <c r="N15" s="49" t="n">
        <v>-5853.83439789428</v>
      </c>
      <c r="O15" s="50" t="n">
        <v>-14639.8343978943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-559.175190500655</v>
      </c>
      <c r="N16" s="49" t="n">
        <v>-2445.39173493473</v>
      </c>
      <c r="O16" s="50" t="n">
        <v>-17085.226132829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-428.949272889935</v>
      </c>
      <c r="N17" s="49" t="n">
        <v>-12813.2941525454</v>
      </c>
      <c r="O17" s="50" t="n">
        <v>-29898.5202853744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-421.196075716627</v>
      </c>
      <c r="N18" s="49" t="n">
        <v>-4375.09098924654</v>
      </c>
      <c r="O18" s="50" t="n">
        <v>-34273.611274621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10573.9593376667</v>
      </c>
      <c r="E19" s="45" t="n">
        <v>89.971031237523</v>
      </c>
      <c r="F19" s="45" t="n">
        <v>0</v>
      </c>
      <c r="G19" s="45" t="n">
        <v>12549.281592584</v>
      </c>
      <c r="H19" s="45" t="n">
        <v>137.050422657477</v>
      </c>
      <c r="I19" s="45" t="n">
        <v>649.845504</v>
      </c>
      <c r="J19" s="45" t="n">
        <v>0</v>
      </c>
      <c r="K19" s="46" t="n">
        <v>64891.3295160334</v>
      </c>
      <c r="L19" s="47" t="n">
        <v>64444</v>
      </c>
      <c r="M19" s="48" t="n">
        <v>-418.006886126526</v>
      </c>
      <c r="N19" s="49" t="n">
        <v>29.3226299068828</v>
      </c>
      <c r="O19" s="50" t="n">
        <v>-34244.2886447141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-435.242889935294</v>
      </c>
      <c r="N20" s="49" t="n">
        <v>678.68626584417</v>
      </c>
      <c r="O20" s="50" t="n">
        <v>-33565.6023788699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-439.77429798556</v>
      </c>
      <c r="N21" s="49" t="n">
        <v>1186.25973122553</v>
      </c>
      <c r="O21" s="50" t="n">
        <v>-32379.3426476444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-411.207546909486</v>
      </c>
      <c r="N22" s="49" t="n">
        <v>-560.392021527289</v>
      </c>
      <c r="O22" s="50" t="n">
        <v>-32939.7346691717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10590.0675252166</v>
      </c>
      <c r="E23" s="45" t="n">
        <v>0</v>
      </c>
      <c r="F23" s="45" t="n">
        <v>0</v>
      </c>
      <c r="G23" s="45" t="n">
        <v>13043.8148542529</v>
      </c>
      <c r="H23" s="45" t="n">
        <v>729.430154257424</v>
      </c>
      <c r="I23" s="45" t="n">
        <v>649.845504</v>
      </c>
      <c r="J23" s="45" t="n">
        <v>0</v>
      </c>
      <c r="K23" s="46" t="n">
        <v>64111.5238767963</v>
      </c>
      <c r="L23" s="47" t="n">
        <v>64678</v>
      </c>
      <c r="M23" s="48" t="n">
        <v>-568.064349572058</v>
      </c>
      <c r="N23" s="49" t="n">
        <v>-1134.54047277576</v>
      </c>
      <c r="O23" s="50" t="n">
        <v>-34074.2751419474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-451.681978323409</v>
      </c>
      <c r="N24" s="49" t="n">
        <v>1567.31295321559</v>
      </c>
      <c r="O24" s="50" t="n">
        <v>-32506.9621887318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-404.93595284138</v>
      </c>
      <c r="N25" s="49" t="n">
        <v>-67.5409471414491</v>
      </c>
      <c r="O25" s="50" t="n">
        <v>-32574.5031358733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10621.1741747821</v>
      </c>
      <c r="E26" s="45" t="n">
        <v>0</v>
      </c>
      <c r="F26" s="45" t="n">
        <v>194.763010201845</v>
      </c>
      <c r="G26" s="45" t="n">
        <v>12714.0556104543</v>
      </c>
      <c r="H26" s="45" t="n">
        <v>749.999676851464</v>
      </c>
      <c r="I26" s="45" t="n">
        <v>649.845504</v>
      </c>
      <c r="J26" s="45" t="n">
        <v>0</v>
      </c>
      <c r="K26" s="46" t="n">
        <v>66410.4662098395</v>
      </c>
      <c r="L26" s="47" t="n">
        <v>61204</v>
      </c>
      <c r="M26" s="48" t="n">
        <v>-567.09633106532</v>
      </c>
      <c r="N26" s="49" t="n">
        <v>4639.36987877417</v>
      </c>
      <c r="O26" s="50" t="n">
        <v>-27935.1332570991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-241.50770931897</v>
      </c>
      <c r="N27" s="49" t="n">
        <v>-2771.99736557977</v>
      </c>
      <c r="O27" s="50" t="n">
        <v>-30707.1306226789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10616.5638896443</v>
      </c>
      <c r="E28" s="45" t="n">
        <v>0</v>
      </c>
      <c r="F28" s="45" t="n">
        <v>0.925566344902856</v>
      </c>
      <c r="G28" s="45" t="n">
        <v>12953.7593296727</v>
      </c>
      <c r="H28" s="45" t="n">
        <v>707.837426484773</v>
      </c>
      <c r="I28" s="45" t="n">
        <v>649.845504</v>
      </c>
      <c r="J28" s="45" t="n">
        <v>0</v>
      </c>
      <c r="K28" s="46" t="n">
        <v>65064.5888179573</v>
      </c>
      <c r="L28" s="47" t="n">
        <v>62243</v>
      </c>
      <c r="M28" s="48" t="n">
        <v>-323.067982414579</v>
      </c>
      <c r="N28" s="49" t="n">
        <v>2498.52083554271</v>
      </c>
      <c r="O28" s="50" t="n">
        <v>-28208.6097871362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10637.492298565</v>
      </c>
      <c r="E29" s="45" t="n">
        <v>141.968120358883</v>
      </c>
      <c r="F29" s="45" t="n">
        <v>598.206540314058</v>
      </c>
      <c r="G29" s="45" t="n">
        <v>12727.2554947353</v>
      </c>
      <c r="H29" s="45" t="n">
        <v>548.345435379277</v>
      </c>
      <c r="I29" s="45" t="n">
        <v>649.845504</v>
      </c>
      <c r="J29" s="45" t="n">
        <v>0</v>
      </c>
      <c r="K29" s="46" t="n">
        <v>66695.5021183654</v>
      </c>
      <c r="L29" s="47" t="n">
        <v>62243</v>
      </c>
      <c r="M29" s="48" t="n">
        <v>-340.389154650963</v>
      </c>
      <c r="N29" s="49" t="n">
        <v>4112.1129637144</v>
      </c>
      <c r="O29" s="50" t="n">
        <v>-24096.4968234218</v>
      </c>
    </row>
    <row r="30" customFormat="false" ht="12.75" hidden="false" customHeight="false" outlineLevel="0" collapsed="false">
      <c r="A30" s="44" t="n">
        <v>37180</v>
      </c>
      <c r="B30" s="45" t="n">
        <v>39129.4451141988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66728.2556074135</v>
      </c>
      <c r="L30" s="47" t="n">
        <v>57515</v>
      </c>
      <c r="M30" s="48" t="n">
        <v>-568.405891406494</v>
      </c>
      <c r="N30" s="49" t="n">
        <v>8644.84971600703</v>
      </c>
      <c r="O30" s="50" t="n">
        <v>-15451.6471074148</v>
      </c>
    </row>
    <row r="31" customFormat="false" ht="12.75" hidden="false" customHeight="false" outlineLevel="0" collapsed="false">
      <c r="A31" s="44" t="n">
        <v>37181</v>
      </c>
      <c r="B31" s="45" t="n">
        <v>38799.1726769791</v>
      </c>
      <c r="C31" s="45" t="n">
        <v>1830.60496</v>
      </c>
      <c r="D31" s="45" t="n">
        <v>10607.9288169094</v>
      </c>
      <c r="E31" s="45" t="n">
        <v>0</v>
      </c>
      <c r="F31" s="45" t="n">
        <v>692.848339801</v>
      </c>
      <c r="G31" s="45" t="n">
        <v>11731.4222149699</v>
      </c>
      <c r="H31" s="45" t="n">
        <v>134.424695550029</v>
      </c>
      <c r="I31" s="45" t="n">
        <v>649.845504</v>
      </c>
      <c r="J31" s="45" t="n">
        <v>0</v>
      </c>
      <c r="K31" s="46" t="n">
        <v>64446.2472082094</v>
      </c>
      <c r="L31" s="47" t="n">
        <v>62018</v>
      </c>
      <c r="M31" s="48" t="n">
        <v>-452.018848311916</v>
      </c>
      <c r="N31" s="49" t="n">
        <v>1976.22835989752</v>
      </c>
      <c r="O31" s="50" t="n">
        <v>-13475.4187475172</v>
      </c>
    </row>
    <row r="32" customFormat="false" ht="12.75" hidden="false" customHeight="false" outlineLevel="0" collapsed="false">
      <c r="A32" s="44" t="n">
        <v>37182</v>
      </c>
      <c r="B32" s="45" t="n">
        <v>38594.9474069435</v>
      </c>
      <c r="C32" s="45" t="n">
        <v>1816.03032</v>
      </c>
      <c r="D32" s="45" t="n">
        <v>10660.4860967212</v>
      </c>
      <c r="E32" s="45" t="n">
        <v>0</v>
      </c>
      <c r="F32" s="45" t="n">
        <v>469.624406415896</v>
      </c>
      <c r="G32" s="45" t="n">
        <v>11859.9055550249</v>
      </c>
      <c r="H32" s="45" t="n">
        <v>673.702858521348</v>
      </c>
      <c r="I32" s="45" t="n">
        <v>649.845504</v>
      </c>
      <c r="J32" s="45" t="n">
        <v>0</v>
      </c>
      <c r="K32" s="46" t="n">
        <v>64724.5421476268</v>
      </c>
      <c r="L32" s="47" t="n">
        <v>62402</v>
      </c>
      <c r="M32" s="48" t="n">
        <v>-486.113310792064</v>
      </c>
      <c r="N32" s="49" t="n">
        <v>1836.42883683471</v>
      </c>
      <c r="O32" s="50" t="n">
        <v>-11638.9899106825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649.845504</v>
      </c>
      <c r="J33" s="45" t="n">
        <v>0</v>
      </c>
      <c r="K33" s="46" t="n">
        <v>11985.845504</v>
      </c>
      <c r="L33" s="47" t="n">
        <v>63369</v>
      </c>
      <c r="M33" s="48" t="n">
        <v>0</v>
      </c>
      <c r="N33" s="49" t="n">
        <v>-51383.154496</v>
      </c>
      <c r="O33" s="50" t="n">
        <v>-63022.1444066825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649.845504</v>
      </c>
      <c r="J34" s="45" t="n">
        <v>0</v>
      </c>
      <c r="K34" s="46" t="n">
        <v>11985.845504</v>
      </c>
      <c r="L34" s="47" t="n">
        <v>63827</v>
      </c>
      <c r="M34" s="48" t="n">
        <v>0</v>
      </c>
      <c r="N34" s="49" t="n">
        <v>-51841.154496</v>
      </c>
      <c r="O34" s="50" t="n">
        <v>-114863.298902683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649.845504</v>
      </c>
      <c r="J35" s="45" t="n">
        <v>0</v>
      </c>
      <c r="K35" s="46" t="n">
        <v>11985.845504</v>
      </c>
      <c r="L35" s="47" t="n">
        <v>63827</v>
      </c>
      <c r="M35" s="48" t="n">
        <v>0</v>
      </c>
      <c r="N35" s="49" t="n">
        <v>-51841.154496</v>
      </c>
      <c r="O35" s="50" t="n">
        <v>-166704.453398683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649.845504</v>
      </c>
      <c r="J36" s="45" t="n">
        <v>0</v>
      </c>
      <c r="K36" s="46" t="n">
        <v>649.845504</v>
      </c>
      <c r="L36" s="47" t="n">
        <v>63827</v>
      </c>
      <c r="M36" s="48" t="n">
        <v>0</v>
      </c>
      <c r="N36" s="49" t="n">
        <v>-63177.154496</v>
      </c>
      <c r="O36" s="50" t="n">
        <v>-229881.607894683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-229881.607894683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-229881.607894683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-229881.607894683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-229881.607894683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-229881.607894683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-229881.607894683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-229881.607894683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-229881.607894683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-229881.607894683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680862.647242841</v>
      </c>
      <c r="C47" s="10" t="n">
        <v>33340.69696</v>
      </c>
      <c r="D47" s="10" t="n">
        <v>224700.835844825</v>
      </c>
      <c r="E47" s="10" t="n">
        <v>232.84301409003</v>
      </c>
      <c r="F47" s="10" t="n">
        <v>2670.51196349442</v>
      </c>
      <c r="G47" s="10" t="n">
        <v>228796.422192022</v>
      </c>
      <c r="H47" s="10" t="n">
        <v>9740.6465909284</v>
      </c>
      <c r="I47" s="10"/>
      <c r="J47" s="10" t="n">
        <v>0</v>
      </c>
      <c r="K47" s="56" t="n">
        <v>1194440.0622402</v>
      </c>
      <c r="L47" s="56" t="n">
        <v>1406078</v>
      </c>
      <c r="M47" s="49"/>
      <c r="N47" s="10" t="n">
        <v>-221095.607894683</v>
      </c>
    </row>
    <row r="49" customFormat="false" ht="12.75" hidden="false" customHeight="false" outlineLevel="0" collapsed="false">
      <c r="K49" s="10" t="n">
        <v>1180344.6038082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1299.6</v>
      </c>
      <c r="G32" s="89" t="n">
        <v>-25.992</v>
      </c>
      <c r="H32" s="90" t="n">
        <v>1273.608</v>
      </c>
      <c r="I32" s="91" t="n">
        <v>-661.392</v>
      </c>
      <c r="J32" s="14" t="n">
        <v>-2847.517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1299.6</v>
      </c>
      <c r="G33" s="89" t="n">
        <v>-25.992</v>
      </c>
      <c r="H33" s="90" t="n">
        <v>1273.608</v>
      </c>
      <c r="I33" s="91" t="n">
        <v>-661.392</v>
      </c>
      <c r="J33" s="14" t="n">
        <v>-3508.909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1299.6</v>
      </c>
      <c r="G34" s="89" t="n">
        <v>-25.992</v>
      </c>
      <c r="H34" s="90" t="n">
        <v>1273.608</v>
      </c>
      <c r="I34" s="91" t="n">
        <v>-661.392</v>
      </c>
      <c r="J34" s="14" t="n">
        <v>-4170.301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1299.6</v>
      </c>
      <c r="G35" s="89" t="n">
        <v>-25.992</v>
      </c>
      <c r="H35" s="90" t="n">
        <v>1273.608</v>
      </c>
      <c r="I35" s="91" t="n">
        <v>-661.392</v>
      </c>
      <c r="J35" s="14" t="n">
        <v>-4831.693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-4831.693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-4831.693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-4831.693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-4831.693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-4831.693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-4831.693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-4831.693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-4831.693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-4831.693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42610</v>
      </c>
      <c r="C46" s="96" t="n">
        <v>-42571</v>
      </c>
      <c r="D46" s="97" t="n">
        <v>0</v>
      </c>
      <c r="E46" s="98" t="n">
        <v>-42571</v>
      </c>
      <c r="F46" s="99" t="n">
        <v>39042.15</v>
      </c>
      <c r="G46" s="100" t="n">
        <v>-780.843</v>
      </c>
      <c r="H46" s="101" t="n">
        <v>38261.307</v>
      </c>
      <c r="I46" s="91"/>
      <c r="J46" s="45" t="n">
        <v>-4831.693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65206.9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65206.9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65206.9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65206.9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65206.9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65206.9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65206.9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65206.9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65206.9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179302</v>
      </c>
      <c r="C46" s="129" t="n">
        <v>285908</v>
      </c>
      <c r="D46" s="129" t="n">
        <v>0</v>
      </c>
      <c r="E46" s="129" t="n">
        <v>0</v>
      </c>
      <c r="F46" s="96" t="n">
        <v>-330476</v>
      </c>
      <c r="G46" s="97" t="n">
        <v>-63905</v>
      </c>
      <c r="H46" s="98" t="n">
        <v>-394381</v>
      </c>
      <c r="I46" s="99" t="n">
        <v>179302</v>
      </c>
      <c r="J46" s="130" t="n">
        <v>285908</v>
      </c>
      <c r="K46" s="130" t="n">
        <v>0</v>
      </c>
      <c r="L46" s="130" t="n">
        <v>0</v>
      </c>
      <c r="M46" s="100" t="n">
        <v>-4652.1</v>
      </c>
      <c r="N46" s="101" t="n">
        <v>460557.9</v>
      </c>
      <c r="O46" s="91"/>
      <c r="P46" s="45" t="n">
        <v>65206.9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tr">
        <f aca="false">+B12</f>
        <v>Beaver Creek Rec.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f aca="false">+'[2]Flow Data'!A14</f>
        <v>37165</v>
      </c>
      <c r="B14" s="84" t="n">
        <v>21850</v>
      </c>
      <c r="C14" s="85" t="n">
        <f aca="false">-[2]WIC!W12</f>
        <v>-21850</v>
      </c>
      <c r="D14" s="86" t="n">
        <f aca="false">-[2]CIG!O12</f>
        <v>-0</v>
      </c>
      <c r="E14" s="87" t="n">
        <f aca="false">SUM(C14:D14)</f>
        <v>-21850</v>
      </c>
      <c r="F14" s="88" t="n">
        <f aca="false">+'[2]Beaver Creek'!E15</f>
        <v>22971.26</v>
      </c>
      <c r="G14" s="89" t="n">
        <f aca="false">-SUM(F14)*$G$13</f>
        <v>-0</v>
      </c>
      <c r="H14" s="90" t="n">
        <f aca="false">SUM(F14:G14)</f>
        <v>22971.26</v>
      </c>
      <c r="I14" s="91" t="n">
        <f aca="false">SUM(H14)+E14</f>
        <v>1121.26</v>
      </c>
      <c r="J14" s="14" t="n">
        <f aca="false">+I14+J13</f>
        <v>19952.26</v>
      </c>
    </row>
    <row r="15" customFormat="false" ht="12.75" hidden="false" customHeight="false" outlineLevel="0" collapsed="false">
      <c r="A15" s="83" t="n">
        <f aca="false">+A14+1</f>
        <v>37166</v>
      </c>
      <c r="B15" s="84" t="n">
        <v>21850</v>
      </c>
      <c r="C15" s="85" t="n">
        <f aca="false">-[2]WIC!W13</f>
        <v>-21850</v>
      </c>
      <c r="D15" s="86" t="n">
        <f aca="false">-[2]CIG!O13</f>
        <v>-0</v>
      </c>
      <c r="E15" s="87" t="n">
        <f aca="false">SUM(C15:D15)</f>
        <v>-21850</v>
      </c>
      <c r="F15" s="88" t="n">
        <f aca="false">+'[2]Beaver Creek'!E16</f>
        <v>24119.24</v>
      </c>
      <c r="G15" s="89" t="n">
        <f aca="false">-SUM(F15)*$G$13</f>
        <v>-0</v>
      </c>
      <c r="H15" s="90" t="n">
        <f aca="false">SUM(F15:G15)</f>
        <v>24119.24</v>
      </c>
      <c r="I15" s="91" t="n">
        <f aca="false">SUM(H15)+E15</f>
        <v>2269.24</v>
      </c>
      <c r="J15" s="14" t="n">
        <f aca="false">+I15+J14</f>
        <v>22221.5</v>
      </c>
    </row>
    <row r="16" customFormat="false" ht="12.75" hidden="false" customHeight="false" outlineLevel="0" collapsed="false">
      <c r="A16" s="83" t="n">
        <f aca="false">+A15+1</f>
        <v>37167</v>
      </c>
      <c r="B16" s="84" t="n">
        <v>21850</v>
      </c>
      <c r="C16" s="85" t="n">
        <f aca="false">-[2]WIC!W14</f>
        <v>-21850</v>
      </c>
      <c r="D16" s="86" t="n">
        <f aca="false">-[2]CIG!O14</f>
        <v>-0</v>
      </c>
      <c r="E16" s="87" t="n">
        <f aca="false">SUM(C16:D16)</f>
        <v>-21850</v>
      </c>
      <c r="F16" s="88" t="n">
        <f aca="false">+'[2]Beaver Creek'!E17</f>
        <v>24159.52</v>
      </c>
      <c r="G16" s="89" t="n">
        <f aca="false">-SUM(F16)*$G$13</f>
        <v>-0</v>
      </c>
      <c r="H16" s="90" t="n">
        <f aca="false">SUM(F16:G16)</f>
        <v>24159.52</v>
      </c>
      <c r="I16" s="91" t="n">
        <f aca="false">SUM(H16)+E16</f>
        <v>2309.52</v>
      </c>
      <c r="J16" s="14" t="n">
        <f aca="false">+I16+J15</f>
        <v>24531.02</v>
      </c>
    </row>
    <row r="17" customFormat="false" ht="12.75" hidden="false" customHeight="false" outlineLevel="0" collapsed="false">
      <c r="A17" s="83" t="n">
        <f aca="false">+A16+1</f>
        <v>37168</v>
      </c>
      <c r="B17" s="84" t="n">
        <v>21850</v>
      </c>
      <c r="C17" s="85" t="n">
        <f aca="false">-[2]WIC!W15</f>
        <v>-21850</v>
      </c>
      <c r="D17" s="86" t="n">
        <f aca="false">-[2]CIG!O15</f>
        <v>-0</v>
      </c>
      <c r="E17" s="87" t="n">
        <f aca="false">SUM(C17:D17)</f>
        <v>-21850</v>
      </c>
      <c r="F17" s="88" t="n">
        <f aca="false">+'[2]Beaver Creek'!E18</f>
        <v>21304.94</v>
      </c>
      <c r="G17" s="89" t="n">
        <f aca="false">-SUM(F17)*$G$13</f>
        <v>-0</v>
      </c>
      <c r="H17" s="90" t="n">
        <f aca="false">SUM(F17:G17)</f>
        <v>21304.94</v>
      </c>
      <c r="I17" s="91" t="n">
        <f aca="false">SUM(H17)+E17</f>
        <v>-545.059999999998</v>
      </c>
      <c r="J17" s="14" t="n">
        <f aca="false">+I17+J16</f>
        <v>23985.96</v>
      </c>
    </row>
    <row r="18" customFormat="false" ht="12.75" hidden="false" customHeight="false" outlineLevel="0" collapsed="false">
      <c r="A18" s="83" t="n">
        <f aca="false">+A17+1</f>
        <v>37169</v>
      </c>
      <c r="B18" s="84" t="n">
        <v>21850</v>
      </c>
      <c r="C18" s="85" t="n">
        <f aca="false">-[2]WIC!W16</f>
        <v>-21850</v>
      </c>
      <c r="D18" s="86" t="n">
        <f aca="false">-[2]CIG!O16</f>
        <v>-0</v>
      </c>
      <c r="E18" s="87" t="n">
        <f aca="false">SUM(C18:D18)</f>
        <v>-21850</v>
      </c>
      <c r="F18" s="88" t="n">
        <f aca="false">+'[2]Beaver Creek'!E19</f>
        <v>25784.5</v>
      </c>
      <c r="G18" s="89" t="n">
        <f aca="false">-SUM(F18)*$G$13</f>
        <v>-0</v>
      </c>
      <c r="H18" s="90" t="n">
        <f aca="false">SUM(F18:G18)</f>
        <v>25784.5</v>
      </c>
      <c r="I18" s="91" t="n">
        <f aca="false">SUM(H18)+E18</f>
        <v>3934.5</v>
      </c>
      <c r="J18" s="14" t="n">
        <f aca="false">+I18+J17</f>
        <v>27920.46</v>
      </c>
    </row>
    <row r="19" customFormat="false" ht="12.75" hidden="false" customHeight="false" outlineLevel="0" collapsed="false">
      <c r="A19" s="83" t="n">
        <f aca="false">+A18+1</f>
        <v>37170</v>
      </c>
      <c r="B19" s="84" t="n">
        <v>21850</v>
      </c>
      <c r="C19" s="85" t="n">
        <f aca="false">-[2]WIC!W17</f>
        <v>-21850</v>
      </c>
      <c r="D19" s="86" t="n">
        <f aca="false">-[2]CIG!O17</f>
        <v>-0</v>
      </c>
      <c r="E19" s="87" t="n">
        <f aca="false">SUM(C19:D19)</f>
        <v>-21850</v>
      </c>
      <c r="F19" s="88" t="n">
        <f aca="false">+'[2]Beaver Creek'!E20</f>
        <v>26314.5</v>
      </c>
      <c r="G19" s="89" t="n">
        <f aca="false">-SUM(F19)*$G$13</f>
        <v>-0</v>
      </c>
      <c r="H19" s="90" t="n">
        <f aca="false">SUM(F19:G19)</f>
        <v>26314.5</v>
      </c>
      <c r="I19" s="91" t="n">
        <f aca="false">SUM(H19)+E19</f>
        <v>4464.5</v>
      </c>
      <c r="J19" s="14" t="n">
        <f aca="false">+I19+J18</f>
        <v>32384.96</v>
      </c>
    </row>
    <row r="20" customFormat="false" ht="12.75" hidden="false" customHeight="false" outlineLevel="0" collapsed="false">
      <c r="A20" s="83" t="n">
        <f aca="false">+A19+1</f>
        <v>37171</v>
      </c>
      <c r="B20" s="84" t="n">
        <v>21850</v>
      </c>
      <c r="C20" s="85" t="n">
        <f aca="false">-[2]WIC!W18</f>
        <v>-21850</v>
      </c>
      <c r="D20" s="86" t="n">
        <f aca="false">-[2]CIG!O18</f>
        <v>-0</v>
      </c>
      <c r="E20" s="87" t="n">
        <f aca="false">SUM(C20:D20)</f>
        <v>-21850</v>
      </c>
      <c r="F20" s="88" t="n">
        <f aca="false">+'[2]Beaver Creek'!E21</f>
        <v>26201.08</v>
      </c>
      <c r="G20" s="89" t="n">
        <f aca="false">-SUM(F20)*$G$13</f>
        <v>-0</v>
      </c>
      <c r="H20" s="90" t="n">
        <f aca="false">SUM(F20:G20)</f>
        <v>26201.08</v>
      </c>
      <c r="I20" s="91" t="n">
        <f aca="false">SUM(H20)+E20</f>
        <v>4351.08</v>
      </c>
      <c r="J20" s="14" t="n">
        <f aca="false">+I20+J19</f>
        <v>36736.04</v>
      </c>
    </row>
    <row r="21" customFormat="false" ht="12.75" hidden="false" customHeight="false" outlineLevel="0" collapsed="false">
      <c r="A21" s="83" t="n">
        <f aca="false">+A20+1</f>
        <v>37172</v>
      </c>
      <c r="B21" s="84" t="n">
        <v>21850</v>
      </c>
      <c r="C21" s="85" t="n">
        <f aca="false">-[2]WIC!W19</f>
        <v>-21850</v>
      </c>
      <c r="D21" s="86" t="n">
        <f aca="false">-[2]CIG!O19</f>
        <v>-0</v>
      </c>
      <c r="E21" s="87" t="n">
        <f aca="false">SUM(C21:D21)</f>
        <v>-21850</v>
      </c>
      <c r="F21" s="88" t="n">
        <f aca="false">+'[2]Beaver Creek'!E22</f>
        <v>23101.64</v>
      </c>
      <c r="G21" s="89" t="n">
        <f aca="false">-SUM(F21)*$G$13</f>
        <v>-0</v>
      </c>
      <c r="H21" s="90" t="n">
        <f aca="false">SUM(F21:G21)</f>
        <v>23101.64</v>
      </c>
      <c r="I21" s="91" t="n">
        <f aca="false">SUM(H21)+E21</f>
        <v>1251.64</v>
      </c>
      <c r="J21" s="14" t="n">
        <f aca="false">+I21+J20</f>
        <v>37987.68</v>
      </c>
    </row>
    <row r="22" customFormat="false" ht="12.75" hidden="false" customHeight="false" outlineLevel="0" collapsed="false">
      <c r="A22" s="83" t="n">
        <f aca="false">+A21+1</f>
        <v>37173</v>
      </c>
      <c r="B22" s="84" t="n">
        <v>18850</v>
      </c>
      <c r="C22" s="85" t="n">
        <f aca="false">-[2]WIC!W20</f>
        <v>-18850</v>
      </c>
      <c r="D22" s="86" t="n">
        <f aca="false">-[2]CIG!O20</f>
        <v>-0</v>
      </c>
      <c r="E22" s="87" t="n">
        <f aca="false">SUM(C22:D22)</f>
        <v>-18850</v>
      </c>
      <c r="F22" s="88" t="n">
        <f aca="false">+'[2]Beaver Creek'!E23</f>
        <v>18290.3</v>
      </c>
      <c r="G22" s="89" t="n">
        <f aca="false">-SUM(F22)*$G$13</f>
        <v>-0</v>
      </c>
      <c r="H22" s="90" t="n">
        <f aca="false">SUM(F22:G22)</f>
        <v>18290.3</v>
      </c>
      <c r="I22" s="91" t="n">
        <f aca="false">SUM(H22)+E22</f>
        <v>-559.700000000001</v>
      </c>
      <c r="J22" s="14" t="n">
        <f aca="false">+I22+J21</f>
        <v>37427.98</v>
      </c>
    </row>
    <row r="23" customFormat="false" ht="12.75" hidden="false" customHeight="false" outlineLevel="0" collapsed="false">
      <c r="A23" s="83" t="n">
        <f aca="false">+A22+1</f>
        <v>37174</v>
      </c>
      <c r="B23" s="84" t="n">
        <v>17850</v>
      </c>
      <c r="C23" s="85" t="n">
        <f aca="false">-[2]WIC!W21</f>
        <v>-17850</v>
      </c>
      <c r="D23" s="86" t="n">
        <f aca="false">-[2]CIG!O21</f>
        <v>-0</v>
      </c>
      <c r="E23" s="87" t="n">
        <f aca="false">SUM(C23:D23)</f>
        <v>-17850</v>
      </c>
      <c r="F23" s="88" t="n">
        <f aca="false">+'[2]Beaver Creek'!E24</f>
        <v>20413.48</v>
      </c>
      <c r="G23" s="89" t="n">
        <f aca="false">-SUM(F23)*$G$13</f>
        <v>-0</v>
      </c>
      <c r="H23" s="90" t="n">
        <f aca="false">SUM(F23:G23)</f>
        <v>20413.48</v>
      </c>
      <c r="I23" s="91" t="n">
        <f aca="false">SUM(H23)+E23</f>
        <v>2563.48</v>
      </c>
      <c r="J23" s="14" t="n">
        <f aca="false">+I23+J22</f>
        <v>39991.46</v>
      </c>
    </row>
    <row r="24" customFormat="false" ht="12.75" hidden="false" customHeight="false" outlineLevel="0" collapsed="false">
      <c r="A24" s="83" t="n">
        <f aca="false">+A23+1</f>
        <v>37175</v>
      </c>
      <c r="B24" s="84" t="n">
        <v>17850</v>
      </c>
      <c r="C24" s="85" t="n">
        <f aca="false">-[2]WIC!W22</f>
        <v>-17850</v>
      </c>
      <c r="D24" s="86" t="n">
        <f aca="false">-[2]CIG!O22</f>
        <v>-0</v>
      </c>
      <c r="E24" s="87" t="n">
        <f aca="false">SUM(C24:D24)</f>
        <v>-17850</v>
      </c>
      <c r="F24" s="88" t="n">
        <f aca="false">+'[2]Beaver Creek'!E25</f>
        <v>20306.42</v>
      </c>
      <c r="G24" s="89" t="n">
        <f aca="false">-SUM(F24)*$G$13</f>
        <v>-0</v>
      </c>
      <c r="H24" s="90" t="n">
        <f aca="false">SUM(F24:G24)</f>
        <v>20306.42</v>
      </c>
      <c r="I24" s="91" t="n">
        <f aca="false">SUM(H24)+E24</f>
        <v>2456.42</v>
      </c>
      <c r="J24" s="14" t="n">
        <f aca="false">+I24+J23</f>
        <v>42447.88</v>
      </c>
    </row>
    <row r="25" customFormat="false" ht="12.75" hidden="false" customHeight="false" outlineLevel="0" collapsed="false">
      <c r="A25" s="83" t="n">
        <f aca="false">+A24+1</f>
        <v>37176</v>
      </c>
      <c r="B25" s="84" t="n">
        <v>21850</v>
      </c>
      <c r="C25" s="85" t="n">
        <f aca="false">-[2]WIC!W23</f>
        <v>-21850</v>
      </c>
      <c r="D25" s="86" t="n">
        <f aca="false">-[2]CIG!O23</f>
        <v>-0</v>
      </c>
      <c r="E25" s="87" t="n">
        <f aca="false">SUM(C25:D25)</f>
        <v>-21850</v>
      </c>
      <c r="F25" s="88" t="n">
        <f aca="false">+'[2]Beaver Creek'!E26</f>
        <v>20843.84</v>
      </c>
      <c r="G25" s="89" t="n">
        <f aca="false">-SUM(F25)*$G$13</f>
        <v>-0</v>
      </c>
      <c r="H25" s="90" t="n">
        <f aca="false">SUM(F25:G25)</f>
        <v>20843.84</v>
      </c>
      <c r="I25" s="91" t="n">
        <f aca="false">SUM(H25)+E25</f>
        <v>-1006.16</v>
      </c>
      <c r="J25" s="14" t="n">
        <f aca="false">+I25+J24</f>
        <v>41441.72</v>
      </c>
    </row>
    <row r="26" customFormat="false" ht="12.75" hidden="false" customHeight="false" outlineLevel="0" collapsed="false">
      <c r="A26" s="83" t="n">
        <f aca="false">+A25+1</f>
        <v>37177</v>
      </c>
      <c r="B26" s="84" t="n">
        <v>21850</v>
      </c>
      <c r="C26" s="85" t="n">
        <f aca="false">-[2]WIC!W24</f>
        <v>-21850</v>
      </c>
      <c r="D26" s="86" t="n">
        <f aca="false">-[2]CIG!O24</f>
        <v>-0</v>
      </c>
      <c r="E26" s="87" t="n">
        <f aca="false">SUM(C26:D26)</f>
        <v>-21850</v>
      </c>
      <c r="F26" s="88" t="n">
        <f aca="false">+'[2]Beaver Creek'!E27</f>
        <v>23123.9</v>
      </c>
      <c r="G26" s="89" t="n">
        <f aca="false">-SUM(F26)*$G$13</f>
        <v>-0</v>
      </c>
      <c r="H26" s="90" t="n">
        <f aca="false">SUM(F26:G26)</f>
        <v>23123.9</v>
      </c>
      <c r="I26" s="91" t="n">
        <f aca="false">SUM(H26)+E26</f>
        <v>1273.9</v>
      </c>
      <c r="J26" s="14" t="n">
        <f aca="false">+I26+J25</f>
        <v>42715.62</v>
      </c>
    </row>
    <row r="27" customFormat="false" ht="12.75" hidden="false" customHeight="false" outlineLevel="0" collapsed="false">
      <c r="A27" s="83" t="n">
        <f aca="false">+A26+1</f>
        <v>37178</v>
      </c>
      <c r="B27" s="84" t="n">
        <v>21850</v>
      </c>
      <c r="C27" s="85" t="n">
        <f aca="false">-[2]WIC!W25</f>
        <v>-21850</v>
      </c>
      <c r="D27" s="86" t="n">
        <f aca="false">-[2]CIG!O25</f>
        <v>-0</v>
      </c>
      <c r="E27" s="87" t="n">
        <f aca="false">SUM(C27:D27)</f>
        <v>-21850</v>
      </c>
      <c r="F27" s="88" t="n">
        <f aca="false">+'[2]Beaver Creek'!E28</f>
        <v>23896.64</v>
      </c>
      <c r="G27" s="89" t="n">
        <f aca="false">-SUM(F27)*$G$13</f>
        <v>-0</v>
      </c>
      <c r="H27" s="90" t="n">
        <f aca="false">SUM(F27:G27)</f>
        <v>23896.64</v>
      </c>
      <c r="I27" s="91" t="n">
        <f aca="false">SUM(H27)+E27</f>
        <v>2046.64</v>
      </c>
      <c r="J27" s="14" t="n">
        <f aca="false">+I27+J26</f>
        <v>44762.26</v>
      </c>
    </row>
    <row r="28" customFormat="false" ht="12.75" hidden="false" customHeight="false" outlineLevel="0" collapsed="false">
      <c r="A28" s="83" t="n">
        <f aca="false">+A27+1</f>
        <v>37179</v>
      </c>
      <c r="B28" s="84" t="n">
        <v>21850</v>
      </c>
      <c r="C28" s="85" t="n">
        <f aca="false">-[2]WIC!W26</f>
        <v>-21850</v>
      </c>
      <c r="D28" s="86" t="n">
        <f aca="false">-[2]CIG!O26</f>
        <v>-0</v>
      </c>
      <c r="E28" s="87" t="n">
        <f aca="false">SUM(C28:D28)</f>
        <v>-21850</v>
      </c>
      <c r="F28" s="88" t="n">
        <f aca="false">+'[2]Beaver Creek'!E29</f>
        <v>22488.96</v>
      </c>
      <c r="G28" s="89" t="n">
        <f aca="false">-SUM(F28)*$G$13</f>
        <v>-0</v>
      </c>
      <c r="H28" s="90" t="n">
        <f aca="false">SUM(F28:G28)</f>
        <v>22488.96</v>
      </c>
      <c r="I28" s="91" t="n">
        <f aca="false">SUM(H28)+E28</f>
        <v>638.960000000003</v>
      </c>
      <c r="J28" s="14" t="n">
        <f aca="false">+I28+J27</f>
        <v>45401.22</v>
      </c>
    </row>
    <row r="29" customFormat="false" ht="12.75" hidden="false" customHeight="false" outlineLevel="0" collapsed="false">
      <c r="A29" s="83" t="n">
        <f aca="false">+A28+1</f>
        <v>37180</v>
      </c>
      <c r="B29" s="84" t="n">
        <v>21850</v>
      </c>
      <c r="C29" s="85" t="n">
        <f aca="false">-[2]WIC!W27</f>
        <v>-25850</v>
      </c>
      <c r="D29" s="86" t="n">
        <f aca="false">-[2]CIG!O27</f>
        <v>-0</v>
      </c>
      <c r="E29" s="87" t="n">
        <f aca="false">SUM(C29:D29)</f>
        <v>-25850</v>
      </c>
      <c r="F29" s="88" t="n">
        <f aca="false">+'[2]Beaver Creek'!E30</f>
        <v>20164.38</v>
      </c>
      <c r="G29" s="89" t="n">
        <f aca="false">-SUM(F29)*$G$13</f>
        <v>-0</v>
      </c>
      <c r="H29" s="90" t="n">
        <f aca="false">SUM(F29:G29)</f>
        <v>20164.38</v>
      </c>
      <c r="I29" s="91" t="n">
        <f aca="false">SUM(H29)+E29</f>
        <v>-5685.62</v>
      </c>
      <c r="J29" s="14" t="n">
        <f aca="false">+I29+J28</f>
        <v>39715.6</v>
      </c>
    </row>
    <row r="30" customFormat="false" ht="12.75" hidden="false" customHeight="false" outlineLevel="0" collapsed="false">
      <c r="A30" s="83" t="n">
        <f aca="false">+A29+1</f>
        <v>37181</v>
      </c>
      <c r="B30" s="84" t="n">
        <v>21850</v>
      </c>
      <c r="C30" s="85" t="n">
        <f aca="false">-[2]WIC!W28</f>
        <v>-25850</v>
      </c>
      <c r="D30" s="86" t="n">
        <f aca="false">-[2]CIG!O28</f>
        <v>-0</v>
      </c>
      <c r="E30" s="87" t="n">
        <f aca="false">SUM(C30:D30)</f>
        <v>-25850</v>
      </c>
      <c r="F30" s="88" t="n">
        <f aca="false">+'[2]Beaver Creek'!E31</f>
        <v>24136.2</v>
      </c>
      <c r="G30" s="89" t="n">
        <f aca="false">-SUM(F30)*$G$13</f>
        <v>-0</v>
      </c>
      <c r="H30" s="90" t="n">
        <f aca="false">SUM(F30:G30)</f>
        <v>24136.2</v>
      </c>
      <c r="I30" s="91" t="n">
        <f aca="false">SUM(H30)+E30</f>
        <v>-1713.8</v>
      </c>
      <c r="J30" s="14" t="n">
        <f aca="false">+I30+J29</f>
        <v>38001.8</v>
      </c>
    </row>
    <row r="31" customFormat="false" ht="12.75" hidden="false" customHeight="false" outlineLevel="0" collapsed="false">
      <c r="A31" s="83" t="n">
        <f aca="false">+A30+1</f>
        <v>37182</v>
      </c>
      <c r="B31" s="84" t="n">
        <v>21850</v>
      </c>
      <c r="C31" s="85" t="n">
        <f aca="false">-[2]WIC!W29</f>
        <v>-25850</v>
      </c>
      <c r="D31" s="86" t="n">
        <f aca="false">-[2]CIG!O29</f>
        <v>-0</v>
      </c>
      <c r="E31" s="87" t="n">
        <f aca="false">SUM(C31:D31)</f>
        <v>-25850</v>
      </c>
      <c r="F31" s="88" t="n">
        <f aca="false">+'[2]Beaver Creek'!E32</f>
        <v>25355.2</v>
      </c>
      <c r="G31" s="89" t="n">
        <f aca="false">-SUM(F31)*$G$13</f>
        <v>-0</v>
      </c>
      <c r="H31" s="90" t="n">
        <f aca="false">SUM(F31:G31)</f>
        <v>25355.2</v>
      </c>
      <c r="I31" s="91" t="n">
        <f aca="false">SUM(H31)+E31</f>
        <v>-494.799999999999</v>
      </c>
      <c r="J31" s="14" t="n">
        <f aca="false">+I31+J30</f>
        <v>37507</v>
      </c>
    </row>
    <row r="32" customFormat="false" ht="12.75" hidden="false" customHeight="false" outlineLevel="0" collapsed="false">
      <c r="A32" s="83" t="n">
        <f aca="false">+A31+1</f>
        <v>37183</v>
      </c>
      <c r="B32" s="84" t="n">
        <v>19850</v>
      </c>
      <c r="C32" s="85" t="n">
        <f aca="false">-[2]WIC!W30</f>
        <v>-25850</v>
      </c>
      <c r="D32" s="86" t="n">
        <f aca="false">-[2]CIG!O30</f>
        <v>-0</v>
      </c>
      <c r="E32" s="87" t="n">
        <f aca="false">SUM(C32:D32)</f>
        <v>-25850</v>
      </c>
      <c r="F32" s="88" t="n">
        <f aca="false">+'[2]Beaver Creek'!E33</f>
        <v>22578</v>
      </c>
      <c r="G32" s="89" t="n">
        <f aca="false">-SUM(F32)*$G$13</f>
        <v>-0</v>
      </c>
      <c r="H32" s="90" t="n">
        <f aca="false">SUM(F32:G32)</f>
        <v>22578</v>
      </c>
      <c r="I32" s="91" t="n">
        <f aca="false">SUM(H32)+E32</f>
        <v>-3272</v>
      </c>
      <c r="J32" s="14" t="n">
        <f aca="false">+I32+J31</f>
        <v>34235</v>
      </c>
    </row>
    <row r="33" customFormat="false" ht="12.75" hidden="false" customHeight="false" outlineLevel="0" collapsed="false">
      <c r="A33" s="83" t="n">
        <f aca="false">+A32+1</f>
        <v>37184</v>
      </c>
      <c r="B33" s="84" t="n">
        <v>19850</v>
      </c>
      <c r="C33" s="85" t="n">
        <f aca="false">-[2]WIC!W31</f>
        <v>-25850</v>
      </c>
      <c r="D33" s="86" t="n">
        <f aca="false">-[2]CIG!O31</f>
        <v>-0</v>
      </c>
      <c r="E33" s="87" t="n">
        <f aca="false">SUM(C33:D33)</f>
        <v>-25850</v>
      </c>
      <c r="F33" s="88" t="n">
        <f aca="false">+'[2]Beaver Creek'!E34</f>
        <v>22578</v>
      </c>
      <c r="G33" s="89" t="n">
        <f aca="false">-SUM(F33)*$G$13</f>
        <v>-0</v>
      </c>
      <c r="H33" s="90" t="n">
        <f aca="false">SUM(F33:G33)</f>
        <v>22578</v>
      </c>
      <c r="I33" s="91" t="n">
        <f aca="false">SUM(H33)+E33</f>
        <v>-3272</v>
      </c>
      <c r="J33" s="14" t="n">
        <f aca="false">+I33+J32</f>
        <v>30963</v>
      </c>
    </row>
    <row r="34" customFormat="false" ht="12.75" hidden="false" customHeight="false" outlineLevel="0" collapsed="false">
      <c r="A34" s="83" t="n">
        <f aca="false">+A33+1</f>
        <v>37185</v>
      </c>
      <c r="B34" s="84" t="n">
        <v>19850</v>
      </c>
      <c r="C34" s="85" t="n">
        <f aca="false">-[2]WIC!W32</f>
        <v>-25850</v>
      </c>
      <c r="D34" s="86" t="n">
        <f aca="false">-[2]CIG!O32</f>
        <v>-0</v>
      </c>
      <c r="E34" s="87" t="n">
        <f aca="false">SUM(C34:D34)</f>
        <v>-25850</v>
      </c>
      <c r="F34" s="88" t="n">
        <f aca="false">+'[2]Beaver Creek'!E35</f>
        <v>22578</v>
      </c>
      <c r="G34" s="89" t="n">
        <f aca="false">-SUM(F34)*$G$13</f>
        <v>-0</v>
      </c>
      <c r="H34" s="90" t="n">
        <f aca="false">SUM(F34:G34)</f>
        <v>22578</v>
      </c>
      <c r="I34" s="91" t="n">
        <f aca="false">SUM(H34)+E34</f>
        <v>-3272</v>
      </c>
      <c r="J34" s="14" t="n">
        <f aca="false">+I34+J33</f>
        <v>27691</v>
      </c>
    </row>
    <row r="35" customFormat="false" ht="12.75" hidden="false" customHeight="false" outlineLevel="0" collapsed="false">
      <c r="A35" s="83" t="n">
        <f aca="false">+A34+1</f>
        <v>37186</v>
      </c>
      <c r="B35" s="84" t="n">
        <v>19850</v>
      </c>
      <c r="C35" s="85" t="n">
        <f aca="false">-[2]WIC!W33</f>
        <v>-25850</v>
      </c>
      <c r="D35" s="86" t="n">
        <f aca="false">-[2]CIG!O33</f>
        <v>-0</v>
      </c>
      <c r="E35" s="87" t="n">
        <f aca="false">SUM(C35:D35)</f>
        <v>-25850</v>
      </c>
      <c r="F35" s="88" t="n">
        <f aca="false">+'[2]Beaver Creek'!E36</f>
        <v>22578</v>
      </c>
      <c r="G35" s="89" t="n">
        <f aca="false">-SUM(F35)*$G$13</f>
        <v>-0</v>
      </c>
      <c r="H35" s="90" t="n">
        <f aca="false">SUM(F35:G35)</f>
        <v>22578</v>
      </c>
      <c r="I35" s="91" t="n">
        <f aca="false">SUM(H35)+E35</f>
        <v>-3272</v>
      </c>
      <c r="J35" s="14" t="n">
        <f aca="false">+I35+J34</f>
        <v>24419</v>
      </c>
    </row>
    <row r="36" customFormat="false" ht="12.75" hidden="false" customHeight="false" outlineLevel="0" collapsed="false">
      <c r="A36" s="83" t="n">
        <f aca="false">+A35+1</f>
        <v>37187</v>
      </c>
      <c r="B36" s="84" t="n">
        <v>0</v>
      </c>
      <c r="C36" s="85" t="n">
        <f aca="false">-[2]WIC!W34</f>
        <v>-0</v>
      </c>
      <c r="D36" s="86" t="n">
        <f aca="false">-[2]CIG!O34</f>
        <v>-0</v>
      </c>
      <c r="E36" s="87" t="n">
        <f aca="false">SUM(C36:D36)</f>
        <v>0</v>
      </c>
      <c r="F36" s="88" t="n">
        <f aca="false">+'[2]Beaver Creek'!E37</f>
        <v>0</v>
      </c>
      <c r="G36" s="89" t="n">
        <f aca="false">-SUM(F36)*$G$13</f>
        <v>-0</v>
      </c>
      <c r="H36" s="90" t="n">
        <f aca="false">SUM(F36:G36)</f>
        <v>0</v>
      </c>
      <c r="I36" s="91" t="n">
        <f aca="false">SUM(H36)+E36</f>
        <v>0</v>
      </c>
      <c r="J36" s="14" t="n">
        <f aca="false">+I36+J35</f>
        <v>24419</v>
      </c>
    </row>
    <row r="37" customFormat="false" ht="12.75" hidden="false" customHeight="false" outlineLevel="0" collapsed="false">
      <c r="A37" s="83" t="n">
        <f aca="false">+A36+1</f>
        <v>37188</v>
      </c>
      <c r="B37" s="84" t="n">
        <v>0</v>
      </c>
      <c r="C37" s="85" t="n">
        <f aca="false">-[2]WIC!W35</f>
        <v>-0</v>
      </c>
      <c r="D37" s="86" t="n">
        <f aca="false">-[2]CIG!O35</f>
        <v>-0</v>
      </c>
      <c r="E37" s="87" t="n">
        <f aca="false">SUM(C37:D37)</f>
        <v>0</v>
      </c>
      <c r="F37" s="88" t="n">
        <f aca="false">+'[2]Beaver Creek'!E38</f>
        <v>0</v>
      </c>
      <c r="G37" s="89" t="n">
        <f aca="false">-SUM(F37)*$G$13</f>
        <v>-0</v>
      </c>
      <c r="H37" s="90" t="n">
        <f aca="false">SUM(F37:G37)</f>
        <v>0</v>
      </c>
      <c r="I37" s="91" t="n">
        <f aca="false">SUM(H37)+E37</f>
        <v>0</v>
      </c>
      <c r="J37" s="14" t="n">
        <f aca="false">+I37+J36</f>
        <v>24419</v>
      </c>
    </row>
    <row r="38" customFormat="false" ht="12.75" hidden="false" customHeight="false" outlineLevel="0" collapsed="false">
      <c r="A38" s="83" t="n">
        <f aca="false">+A37+1</f>
        <v>37189</v>
      </c>
      <c r="B38" s="84" t="n">
        <v>0</v>
      </c>
      <c r="C38" s="85" t="n">
        <f aca="false">-[2]WIC!W36</f>
        <v>-0</v>
      </c>
      <c r="D38" s="86" t="n">
        <f aca="false">-[2]CIG!O36</f>
        <v>-0</v>
      </c>
      <c r="E38" s="87" t="n">
        <f aca="false">SUM(C38:D38)</f>
        <v>0</v>
      </c>
      <c r="F38" s="88" t="n">
        <f aca="false">+'[2]Beaver Creek'!E39</f>
        <v>0</v>
      </c>
      <c r="G38" s="89" t="n">
        <f aca="false">-SUM(F38)*$G$13</f>
        <v>-0</v>
      </c>
      <c r="H38" s="90" t="n">
        <f aca="false">SUM(F38:G38)</f>
        <v>0</v>
      </c>
      <c r="I38" s="91" t="n">
        <f aca="false">SUM(H38)+E38</f>
        <v>0</v>
      </c>
      <c r="J38" s="14" t="n">
        <f aca="false">+I38+J37</f>
        <v>24419</v>
      </c>
    </row>
    <row r="39" customFormat="false" ht="12.75" hidden="false" customHeight="false" outlineLevel="0" collapsed="false">
      <c r="A39" s="83" t="n">
        <f aca="false">+A38+1</f>
        <v>37190</v>
      </c>
      <c r="B39" s="84" t="n">
        <v>0</v>
      </c>
      <c r="C39" s="85" t="n">
        <f aca="false">-[2]WIC!W37</f>
        <v>-0</v>
      </c>
      <c r="D39" s="86" t="n">
        <f aca="false">-[2]CIG!O37</f>
        <v>-0</v>
      </c>
      <c r="E39" s="87" t="n">
        <f aca="false">SUM(C39:D39)</f>
        <v>0</v>
      </c>
      <c r="F39" s="88" t="n">
        <f aca="false">+'[2]Beaver Creek'!E40</f>
        <v>0</v>
      </c>
      <c r="G39" s="89" t="n">
        <f aca="false">-SUM(F39)*$G$13</f>
        <v>-0</v>
      </c>
      <c r="H39" s="90" t="n">
        <f aca="false">SUM(F39:G39)</f>
        <v>0</v>
      </c>
      <c r="I39" s="91" t="n">
        <f aca="false">SUM(H39)+E39</f>
        <v>0</v>
      </c>
      <c r="J39" s="14" t="n">
        <f aca="false">+I39+J38</f>
        <v>24419</v>
      </c>
    </row>
    <row r="40" customFormat="false" ht="12.75" hidden="false" customHeight="false" outlineLevel="0" collapsed="false">
      <c r="A40" s="83" t="n">
        <f aca="false">+A39+1</f>
        <v>37191</v>
      </c>
      <c r="B40" s="84" t="n">
        <v>0</v>
      </c>
      <c r="C40" s="85" t="n">
        <f aca="false">-[2]WIC!W38</f>
        <v>-0</v>
      </c>
      <c r="D40" s="86" t="n">
        <f aca="false">-[2]CIG!O38</f>
        <v>-0</v>
      </c>
      <c r="E40" s="87" t="n">
        <f aca="false">SUM(C40:D40)</f>
        <v>0</v>
      </c>
      <c r="F40" s="88" t="n">
        <f aca="false">+'[2]Beaver Creek'!E41</f>
        <v>0</v>
      </c>
      <c r="G40" s="89" t="n">
        <f aca="false">-SUM(F40)*$G$13</f>
        <v>-0</v>
      </c>
      <c r="H40" s="90" t="n">
        <f aca="false">SUM(F40:G40)</f>
        <v>0</v>
      </c>
      <c r="I40" s="91" t="n">
        <f aca="false">SUM(H40)+E40</f>
        <v>0</v>
      </c>
      <c r="J40" s="14" t="n">
        <f aca="false">+I40+J39</f>
        <v>24419</v>
      </c>
    </row>
    <row r="41" customFormat="false" ht="12.75" hidden="false" customHeight="false" outlineLevel="0" collapsed="false">
      <c r="A41" s="83" t="n">
        <f aca="false">+A40+1</f>
        <v>37192</v>
      </c>
      <c r="B41" s="84" t="n">
        <v>0</v>
      </c>
      <c r="C41" s="85" t="n">
        <f aca="false">-[2]WIC!W39</f>
        <v>-0</v>
      </c>
      <c r="D41" s="86" t="n">
        <f aca="false">-[2]CIG!O39</f>
        <v>-0</v>
      </c>
      <c r="E41" s="87" t="n">
        <f aca="false">SUM(C41:D41)</f>
        <v>0</v>
      </c>
      <c r="F41" s="88" t="n">
        <f aca="false">+'[2]Beaver Creek'!E42</f>
        <v>0</v>
      </c>
      <c r="G41" s="89" t="n">
        <f aca="false">-SUM(F41)*$G$13</f>
        <v>-0</v>
      </c>
      <c r="H41" s="90" t="n">
        <f aca="false">SUM(F41:G41)</f>
        <v>0</v>
      </c>
      <c r="I41" s="91" t="n">
        <f aca="false">SUM(H41)+E41</f>
        <v>0</v>
      </c>
      <c r="J41" s="14" t="n">
        <f aca="false">+I41+J40</f>
        <v>24419</v>
      </c>
    </row>
    <row r="42" customFormat="false" ht="12.75" hidden="false" customHeight="false" outlineLevel="0" collapsed="false">
      <c r="A42" s="83" t="n">
        <f aca="false">+A41+1</f>
        <v>37193</v>
      </c>
      <c r="B42" s="84" t="n">
        <v>0</v>
      </c>
      <c r="C42" s="85" t="n">
        <f aca="false">-[2]WIC!W40</f>
        <v>-0</v>
      </c>
      <c r="D42" s="86" t="n">
        <f aca="false">-[2]CIG!O40</f>
        <v>-0</v>
      </c>
      <c r="E42" s="87" t="n">
        <f aca="false">SUM(C42:D42)</f>
        <v>0</v>
      </c>
      <c r="F42" s="88" t="n">
        <f aca="false">+'[2]Beaver Creek'!E43</f>
        <v>0</v>
      </c>
      <c r="G42" s="89" t="n">
        <f aca="false">-SUM(F42)*$G$13</f>
        <v>-0</v>
      </c>
      <c r="H42" s="90" t="n">
        <f aca="false">SUM(F42:G42)</f>
        <v>0</v>
      </c>
      <c r="I42" s="91" t="n">
        <f aca="false">SUM(H42)+E42</f>
        <v>0</v>
      </c>
      <c r="J42" s="14" t="n">
        <f aca="false">+I42+J41</f>
        <v>24419</v>
      </c>
    </row>
    <row r="43" customFormat="false" ht="12.75" hidden="false" customHeight="false" outlineLevel="0" collapsed="false">
      <c r="A43" s="83" t="n">
        <f aca="false">+A42+1</f>
        <v>37194</v>
      </c>
      <c r="B43" s="84" t="n">
        <v>0</v>
      </c>
      <c r="C43" s="85" t="n">
        <f aca="false">-[2]WIC!W41</f>
        <v>-0</v>
      </c>
      <c r="D43" s="86" t="n">
        <f aca="false">-[2]CIG!O41</f>
        <v>-0</v>
      </c>
      <c r="E43" s="87" t="n">
        <f aca="false">SUM(C43:D43)</f>
        <v>0</v>
      </c>
      <c r="F43" s="88" t="n">
        <f aca="false">+'[2]Beaver Creek'!E44</f>
        <v>0</v>
      </c>
      <c r="G43" s="89" t="n">
        <f aca="false">-SUM(F43)*$G$13</f>
        <v>-0</v>
      </c>
      <c r="H43" s="90" t="n">
        <f aca="false">SUM(F43:G43)</f>
        <v>0</v>
      </c>
      <c r="I43" s="91" t="n">
        <f aca="false">SUM(H43)+E44</f>
        <v>0</v>
      </c>
      <c r="J43" s="14" t="n">
        <f aca="false">+I43+J42</f>
        <v>24419</v>
      </c>
    </row>
    <row r="44" customFormat="false" ht="12.75" hidden="false" customHeight="false" outlineLevel="0" collapsed="false">
      <c r="A44" s="83" t="n">
        <f aca="false">+A43+1</f>
        <v>37195</v>
      </c>
      <c r="B44" s="84" t="n">
        <v>0</v>
      </c>
      <c r="C44" s="85" t="n">
        <f aca="false">-[2]WIC!W42</f>
        <v>-0</v>
      </c>
      <c r="D44" s="86" t="n">
        <f aca="false">-[2]CIG!O42</f>
        <v>-0</v>
      </c>
      <c r="E44" s="87" t="n">
        <f aca="false">SUM(C44:D44)</f>
        <v>0</v>
      </c>
      <c r="F44" s="88" t="n">
        <f aca="false">+'[2]Beaver Creek'!E45</f>
        <v>0</v>
      </c>
      <c r="G44" s="89" t="n">
        <f aca="false">-SUM(F44)*$G$13</f>
        <v>-0</v>
      </c>
      <c r="H44" s="90" t="n">
        <f aca="false">SUM(F44:G44)</f>
        <v>0</v>
      </c>
      <c r="I44" s="91" t="n">
        <f aca="false">SUM(H44)+E45</f>
        <v>0</v>
      </c>
      <c r="J44" s="14" t="n">
        <f aca="false">+I44+J43</f>
        <v>24419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f aca="false">SUM(B14:B45)</f>
        <v>461700</v>
      </c>
      <c r="C46" s="96" t="n">
        <f aca="false">SUM(C14:C45)</f>
        <v>-497700</v>
      </c>
      <c r="D46" s="97" t="n">
        <f aca="false">SUM(D14:D45)</f>
        <v>0</v>
      </c>
      <c r="E46" s="98" t="n">
        <f aca="false">SUM(E14:E45)</f>
        <v>-497700</v>
      </c>
      <c r="F46" s="99" t="n">
        <f aca="false">SUM(F14:F44)</f>
        <v>503288</v>
      </c>
      <c r="G46" s="100" t="n">
        <f aca="false">SUM(G14:G44)</f>
        <v>0</v>
      </c>
      <c r="H46" s="101" t="n">
        <f aca="false">SUM(H14:H45)</f>
        <v>503288</v>
      </c>
      <c r="I46" s="91"/>
      <c r="J46" s="45" t="n">
        <f aca="false">+J44</f>
        <v>24419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2001-10-19T16:30:26Z</dcterms:modified>
  <cp:revision>0</cp:revision>
  <dc:subject/>
  <dc:title/>
</cp:coreProperties>
</file>