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<sst xmlns="http://schemas.openxmlformats.org/spreadsheetml/2006/main" count="1153" uniqueCount="357">
  <si>
    <t xml:space="preserve">DEVON ENERGY CORPORATION</t>
  </si>
  <si>
    <t xml:space="preserve"> </t>
  </si>
  <si>
    <t xml:space="preserve">NOMINATIONS</t>
  </si>
  <si>
    <t xml:space="preserve"> MAY, 2001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</si>
  <si>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</si>
  <si>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</si>
  <si>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</si>
  <si>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</si>
  <si>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</si>
  <si>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</si>
  <si>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</si>
  <si>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</si>
  <si>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</si>
  <si>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</si>
  <si>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</si>
  <si>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</si>
  <si>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</si>
  <si>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</si>
  <si>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</si>
  <si>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</si>
  <si>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</si>
  <si>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</si>
  <si>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</si>
  <si>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</si>
  <si>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Estimated Volume &amp;PVR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</si>
  <si>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</si>
  <si>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</si>
  <si>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</si>
  <si>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</si>
  <si>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</si>
  <si>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</si>
  <si>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</si>
  <si>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</si>
  <si>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</si>
  <si>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</si>
  <si>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</si>
  <si>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</si>
  <si>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</si>
  <si>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</si>
  <si>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also nominate 22 on K# 29475</t>
  </si>
  <si>
    <t xml:space="preserve">EI 365 TENN. MTR. 011220</t>
  </si>
  <si>
    <t xml:space="preserve">also nominate 19 on K# 29475</t>
  </si>
  <si>
    <t xml:space="preserve">SABINE 13/ WC 91 TENNMTR 011455</t>
  </si>
  <si>
    <t xml:space="preserve">SMI 265 TENN. MTR. 011479</t>
  </si>
  <si>
    <t xml:space="preserve">SS 154 TENN MTR. 010932   SOLD</t>
  </si>
  <si>
    <t xml:space="preserve">Include Century nom of 2500 per day</t>
  </si>
  <si>
    <t xml:space="preserve">SS 198H TENN MTR. 011180</t>
  </si>
  <si>
    <t xml:space="preserve">SS 198J TENN. MTR. 011802</t>
  </si>
  <si>
    <t xml:space="preserve">also nominate 3 on K# 29475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</si>
  <si>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</si>
  <si>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</si>
  <si>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</si>
  <si>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</si>
  <si>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</si>
  <si>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</si>
  <si>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</si>
  <si>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</si>
  <si>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</si>
  <si>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</si>
  <si>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</si>
  <si>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</si>
  <si>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</si>
  <si>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</si>
  <si>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</si>
  <si>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</si>
  <si>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</si>
  <si>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</si>
  <si>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ELMGROVE - C M HUTCHINSON JR 9-1  MTR 110-316</t>
  </si>
  <si>
    <t xml:space="preserve">Sonat</t>
  </si>
  <si>
    <t xml:space="preserve">TAMBOUR CORP #1 &amp; #2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</si>
  <si>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</si>
  <si>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</si>
  <si>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</si>
  <si>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</si>
  <si>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PLANT, not Garza (Tejas 440-553)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</si>
  <si>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</si>
  <si>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</si>
  <si>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</si>
  <si>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</si>
  <si>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</si>
  <si>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</si>
  <si>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</si>
  <si>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</si>
  <si>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</si>
  <si>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</si>
  <si>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</si>
  <si>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</si>
  <si>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</si>
  <si>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</si>
  <si>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</si>
  <si>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</si>
  <si>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Gulley No 1</t>
  </si>
  <si>
    <t xml:space="preserve">                          Total Plant Outlet Pool</t>
  </si>
  <si>
    <t xml:space="preserve">out of P118</t>
  </si>
  <si>
    <t xml:space="preserve">COMITAS C/P</t>
  </si>
  <si>
    <t xml:space="preserve">     Haynes 1-L  Duke meter 861003105</t>
  </si>
  <si>
    <t xml:space="preserve">     Haynes 1-U  Duke meter 861003005</t>
  </si>
  <si>
    <t xml:space="preserve">     Haynes 4-L  Duke meter 861003405</t>
  </si>
  <si>
    <t xml:space="preserve">     Haynes 4-U  Duke meter 861003405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</si>
  <si>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</si>
  <si>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</si>
  <si>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</si>
  <si>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</si>
  <si>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</si>
  <si>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</si>
  <si>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</si>
  <si>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</si>
  <si>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</si>
  <si>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</si>
  <si>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</si>
  <si>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</si>
  <si>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</si>
  <si>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</si>
  <si>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</si>
  <si>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</si>
  <si>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</si>
  <si>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</si>
  <si>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</si>
  <si>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</si>
  <si>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 CLARISSA GARCIA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</si>
  <si>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</si>
  <si>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</si>
  <si>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</si>
  <si>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</si>
  <si>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</si>
  <si>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</si>
  <si>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</si>
  <si>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</si>
  <si>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</si>
  <si>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</si>
  <si>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 KATHY KELLY</t>
  </si>
  <si>
    <t xml:space="preserve">         TERESA MCCOMBER</t>
  </si>
  <si>
    <t xml:space="preserve">         WES DEMPSEY</t>
  </si>
  <si>
    <t xml:space="preserve">(713) 853-7587</t>
  </si>
  <si>
    <t xml:space="preserve">713-345-3338</t>
  </si>
  <si>
    <t xml:space="preserve">        ENRON NORTH AMERICA</t>
  </si>
  <si>
    <t xml:space="preserve">E-MAIL:</t>
  </si>
  <si>
    <t xml:space="preserve">cmuzzy@enron.com</t>
  </si>
  <si>
    <t xml:space="preserve">jessica.white@enron.com</t>
  </si>
  <si>
    <t xml:space="preserve">TMCOMBE@ENRON.COM</t>
  </si>
  <si>
    <t xml:space="preserve">wdempsey@enron.com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</si>
  <si>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</si>
  <si>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</si>
  <si>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</si>
  <si>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</si>
  <si>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</si>
  <si>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</si>
  <si>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</si>
  <si>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</si>
  <si>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</si>
  <si>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</si>
  <si>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</si>
  <si>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</si>
  <si>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</si>
  <si>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</si>
  <si>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</si>
  <si>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</si>
  <si>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</si>
  <si>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</si>
  <si>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</si>
  <si>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</si>
  <si>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</si>
  <si>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</si>
  <si>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</si>
  <si>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</si>
  <si>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</si>
  <si>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</si>
  <si>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</si>
  <si>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</si>
  <si>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DBQ%</t>
  </si>
  <si>
    <t xml:space="preserve">EXCESS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</si>
  <si>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</si>
  <si>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</si>
  <si>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</si>
  <si>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</si>
  <si>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</si>
  <si>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PENNZ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</si>
  <si>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</si>
  <si>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</si>
  <si>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</si>
  <si>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</si>
  <si>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</si>
  <si>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</si>
  <si>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</si>
  <si>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</si>
  <si>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</si>
  <si>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</si>
  <si>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</si>
  <si>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</si>
  <si>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</si>
  <si>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</si>
  <si>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</si>
  <si>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</si>
  <si>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</si>
  <si>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</si>
  <si>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</si>
  <si>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</si>
  <si>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</si>
  <si>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</si>
  <si>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</si>
  <si>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</si>
  <si>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</si>
  <si>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</si>
  <si>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</si>
  <si>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</si>
  <si>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</si>
  <si>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</si>
  <si>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</si>
  <si>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</si>
  <si>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</si>
  <si>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</si>
  <si>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</si>
  <si>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</si>
  <si>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</si>
  <si>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</si>
  <si>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</si>
  <si>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</si>
  <si>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</si>
  <si>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</si>
  <si>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</si>
  <si>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</si>
  <si>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</si>
  <si>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</si>
  <si>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</si>
  <si>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</si>
  <si>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</si>
  <si>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</si>
  <si>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</si>
  <si>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</si>
  <si>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</si>
  <si>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</si>
  <si>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</si>
  <si>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</si>
  <si>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</si>
  <si>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</si>
  <si>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</si>
  <si>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</si>
  <si>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</si>
  <si>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</si>
  <si>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</si>
  <si>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</si>
  <si>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</si>
  <si>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</si>
  <si>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</si>
  <si>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</si>
  <si>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</si>
  <si>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</si>
  <si>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</si>
  <si>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</si>
  <si>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</si>
  <si>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</si>
  <si>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</si>
  <si>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</si>
  <si>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</si>
  <si>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</si>
  <si>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</si>
  <si>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</si>
  <si>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</si>
  <si>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</si>
  <si>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</si>
  <si>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</si>
  <si>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</si>
  <si>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</si>
  <si>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</si>
  <si>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</si>
  <si>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</si>
  <si>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</si>
  <si>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</si>
  <si>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</si>
  <si>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</si>
  <si>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</si>
  <si>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</si>
  <si>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</si>
  <si>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</si>
  <si>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</si>
  <si>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</si>
  <si>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</si>
  <si>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</si>
  <si>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</si>
  <si>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</si>
  <si>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</si>
  <si>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</si>
  <si>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</si>
  <si>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</si>
  <si>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</si>
  <si>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</si>
  <si>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</si>
  <si>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</si>
  <si>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</si>
  <si>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</si>
  <si>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</si>
  <si>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</si>
  <si>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</si>
  <si>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</si>
  <si>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</si>
  <si>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</si>
  <si>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</si>
  <si>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</si>
  <si>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</si>
  <si>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</si>
  <si>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</si>
  <si>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</si>
  <si>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</si>
  <si>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</si>
  <si>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</si>
  <si>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</si>
  <si>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</si>
  <si>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</si>
  <si>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</si>
  <si>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</si>
  <si>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</si>
  <si>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</si>
  <si>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</si>
  <si>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</si>
  <si>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</si>
  <si>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</si>
  <si>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</si>
  <si>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</si>
  <si>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</si>
  <si>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</si>
  <si>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</si>
  <si>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</si>
  <si>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</si>
  <si>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</si>
  <si>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</si>
  <si>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</si>
  <si>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</si>
  <si>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SEWARD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</si>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</sst>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0.00"/>
    <numFmt numFmtId="167" formatCode="0"/>
    <numFmt numFmtId="168" formatCode="#,##0"/>
    <numFmt numFmtId="169" formatCode="#,##0.00"/>
    <numFmt numFmtId="170" formatCode="@"/>
    <numFmt numFmtId="171" formatCode="[$-409]mmm\-yy"/>
    <numFmt numFmtId="172" formatCode="0.0000"/>
    <numFmt numFmtId="173" formatCode="0.000"/>
    <numFmt numFmtId="174" formatCode="0%"/>
    <numFmt numFmtId="175" formatCode="_(* #,##0.00_);_(* \(#,##0.00\);_(* \-??_);_(@_)"/>
    <numFmt numFmtId="176" formatCode="_(* #,##0.0000_);_(* \(#,##0.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8.56"/>
    <col collapsed="false" customWidth="true" hidden="false" outlineLevel="0" max="3" min="3" style="0" width="16.28"/>
    <col collapsed="false" customWidth="true" hidden="false" outlineLevel="0" max="4" min="4" style="0" width="0.85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4" t="s">
        <v>1</v>
      </c>
      <c r="D4" s="4"/>
      <c r="E4" s="4"/>
      <c r="I4" s="2"/>
      <c r="J4" s="2"/>
      <c r="K4" s="2"/>
      <c r="L4" s="2"/>
      <c r="M4" s="1"/>
    </row>
    <row r="5" customFormat="false" ht="12.75" hidden="false" customHeight="false" outlineLevel="0" collapsed="false">
      <c r="A5" s="1"/>
      <c r="B5" s="3" t="s">
        <v>2</v>
      </c>
      <c r="C5" s="0" t="s">
        <v>1</v>
      </c>
      <c r="E5" s="5" t="s">
        <v>1</v>
      </c>
      <c r="F5" s="6" t="s">
        <v>1</v>
      </c>
      <c r="G5" s="6"/>
      <c r="H5" s="7"/>
      <c r="I5" s="7"/>
      <c r="J5" s="7"/>
      <c r="K5" s="2"/>
      <c r="L5" s="2"/>
      <c r="M5" s="1"/>
    </row>
    <row r="6" customFormat="false" ht="12.75" hidden="false" customHeight="false" outlineLevel="0" collapsed="false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4.25" hidden="false" customHeight="true" outlineLevel="0" collapsed="false">
      <c r="A7" s="1"/>
      <c r="B7" s="8"/>
      <c r="C7" s="8"/>
      <c r="D7" s="8"/>
      <c r="E7" s="8"/>
      <c r="F7" s="8"/>
      <c r="G7" s="8"/>
      <c r="H7" s="8"/>
      <c r="I7" s="9"/>
      <c r="J7" s="8"/>
      <c r="K7" s="8"/>
      <c r="L7" s="9"/>
      <c r="M7" s="1"/>
    </row>
    <row r="8" customFormat="false" ht="31.5" hidden="false" customHeight="true" outlineLevel="0" collapsed="false">
      <c r="A8" s="10" t="s">
        <v>4</v>
      </c>
      <c r="B8" s="11" t="s">
        <v>5</v>
      </c>
      <c r="C8" s="12" t="s">
        <v>6</v>
      </c>
      <c r="D8" s="12"/>
      <c r="E8" s="12" t="s">
        <v>7</v>
      </c>
      <c r="F8" s="12" t="s">
        <v>8</v>
      </c>
      <c r="G8" s="11" t="s">
        <v>9</v>
      </c>
      <c r="H8" s="11" t="s">
        <v>10</v>
      </c>
      <c r="I8" s="12" t="s">
        <v>11</v>
      </c>
      <c r="J8" s="11" t="s">
        <v>12</v>
      </c>
      <c r="K8" s="11" t="s">
        <v>13</v>
      </c>
      <c r="L8" s="12" t="s">
        <v>14</v>
      </c>
      <c r="M8" s="11" t="s">
        <v>15</v>
      </c>
    </row>
    <row r="9" customFormat="false" ht="12.75" hidden="false" customHeight="false" outlineLevel="0" collapsed="false">
      <c r="A9" s="1"/>
      <c r="B9" s="1"/>
      <c r="C9" s="13" t="n">
        <v>37012</v>
      </c>
      <c r="D9" s="13"/>
      <c r="E9" s="13"/>
      <c r="F9" s="13"/>
      <c r="G9" s="1"/>
      <c r="H9" s="1"/>
      <c r="I9" s="1"/>
      <c r="J9" s="14"/>
      <c r="K9" s="1"/>
      <c r="L9" s="1"/>
      <c r="M9" s="15"/>
    </row>
    <row r="10" customFormat="false" ht="12.75" hidden="false" customHeight="false" outlineLevel="0" collapsed="false">
      <c r="A10" s="1"/>
      <c r="B10" s="1"/>
      <c r="C10" s="16"/>
      <c r="D10" s="16"/>
      <c r="E10" s="16"/>
      <c r="F10" s="16"/>
      <c r="G10" s="1"/>
      <c r="H10" s="17"/>
      <c r="I10" s="1"/>
      <c r="J10" s="14"/>
      <c r="K10" s="1"/>
      <c r="L10" s="1"/>
      <c r="M10" s="15"/>
    </row>
    <row r="11" customFormat="false" ht="12.75" hidden="false" customHeight="false" outlineLevel="0" collapsed="false">
      <c r="A11" s="18" t="s">
        <v>16</v>
      </c>
      <c r="B11" s="18" t="s">
        <v>17</v>
      </c>
      <c r="C11" s="18" t="n">
        <v>4801</v>
      </c>
      <c r="D11" s="18"/>
      <c r="E11" s="18"/>
      <c r="F11" s="18" t="n">
        <f aca="false">SUM(C11*E11)</f>
        <v>0</v>
      </c>
      <c r="G11" s="19" t="n">
        <v>0.12</v>
      </c>
      <c r="H11" s="18" t="n">
        <f aca="false">SUM(C11-F11)*G11</f>
        <v>576.12</v>
      </c>
      <c r="I11" s="18" t="n">
        <f aca="false">SUM(C11-F11-H11)</f>
        <v>4224.88</v>
      </c>
      <c r="J11" s="19" t="n">
        <v>0.9</v>
      </c>
      <c r="K11" s="20" t="n">
        <f aca="false">SUM(I11*J11)</f>
        <v>3802.392</v>
      </c>
      <c r="L11" s="18" t="n">
        <f aca="false">SUM(I11-K11)</f>
        <v>422.488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customFormat="false" ht="12.75" hidden="false" customHeight="false" outlineLevel="0" collapsed="false">
      <c r="A12" s="15" t="s">
        <v>16</v>
      </c>
      <c r="B12" s="15" t="s">
        <v>18</v>
      </c>
      <c r="C12" s="18" t="n">
        <v>1957</v>
      </c>
      <c r="D12" s="21"/>
      <c r="E12" s="15"/>
      <c r="F12" s="20" t="n">
        <f aca="false">SUM(C12*E12)</f>
        <v>0</v>
      </c>
      <c r="G12" s="15" t="n">
        <v>0.12</v>
      </c>
      <c r="H12" s="20" t="n">
        <f aca="false">SUM(C12-F12)*G12</f>
        <v>234.84</v>
      </c>
      <c r="I12" s="20" t="n">
        <f aca="false">SUM(C12-F12-H12)</f>
        <v>1722.16</v>
      </c>
      <c r="J12" s="22" t="n">
        <v>0.9</v>
      </c>
      <c r="K12" s="20" t="n">
        <f aca="false">SUM(I12*J12)</f>
        <v>1549.944</v>
      </c>
      <c r="L12" s="20" t="n">
        <f aca="false">SUM(I12-K12)</f>
        <v>172.216</v>
      </c>
      <c r="M12" s="20" t="s">
        <v>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customFormat="false" ht="12.75" hidden="false" customHeight="false" outlineLevel="0" collapsed="false">
      <c r="A13" s="15" t="s">
        <v>19</v>
      </c>
      <c r="B13" s="15" t="s">
        <v>20</v>
      </c>
      <c r="C13" s="18" t="n">
        <v>126</v>
      </c>
      <c r="D13" s="21"/>
      <c r="E13" s="15"/>
      <c r="F13" s="20" t="n">
        <f aca="false">SUM(C13*E13)</f>
        <v>0</v>
      </c>
      <c r="G13" s="15"/>
      <c r="H13" s="20" t="n">
        <f aca="false">SUM(C13-F13)*G13</f>
        <v>0</v>
      </c>
      <c r="I13" s="20" t="n">
        <f aca="false">SUM(C13-F13-H13)</f>
        <v>126</v>
      </c>
      <c r="J13" s="22" t="n">
        <v>0</v>
      </c>
      <c r="K13" s="20" t="n">
        <f aca="false">SUM(I13*J13)</f>
        <v>0</v>
      </c>
      <c r="L13" s="20" t="n">
        <f aca="false">SUM(I13-K13)</f>
        <v>126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customFormat="false" ht="12.75" hidden="false" customHeight="false" outlineLevel="0" collapsed="false">
      <c r="A14" s="15" t="s">
        <v>19</v>
      </c>
      <c r="B14" s="15" t="s">
        <v>21</v>
      </c>
      <c r="C14" s="18" t="n">
        <v>0</v>
      </c>
      <c r="D14" s="21"/>
      <c r="E14" s="15"/>
      <c r="F14" s="20" t="n">
        <f aca="false">SUM(C14*E14)</f>
        <v>0</v>
      </c>
      <c r="G14" s="15"/>
      <c r="H14" s="20" t="n">
        <f aca="false">SUM(C14-F14)*G14</f>
        <v>0</v>
      </c>
      <c r="I14" s="20" t="n">
        <f aca="false">SUM(C14-F14-H14)</f>
        <v>0</v>
      </c>
      <c r="J14" s="22" t="n">
        <v>0</v>
      </c>
      <c r="K14" s="20" t="n">
        <f aca="false">SUM(I14*J14)</f>
        <v>0</v>
      </c>
      <c r="L14" s="20" t="n">
        <f aca="false">SUM(I14-K14)</f>
        <v>0</v>
      </c>
      <c r="M14" s="15" t="s">
        <v>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customFormat="false" ht="12.75" hidden="false" customHeight="false" outlineLevel="0" collapsed="false">
      <c r="A15" s="15" t="s">
        <v>22</v>
      </c>
      <c r="B15" s="15" t="s">
        <v>23</v>
      </c>
      <c r="C15" s="18" t="n">
        <v>123622</v>
      </c>
      <c r="D15" s="15" t="s">
        <v>1</v>
      </c>
      <c r="E15" s="15" t="n">
        <v>0.009</v>
      </c>
      <c r="F15" s="20" t="n">
        <v>975</v>
      </c>
      <c r="G15" s="15" t="n">
        <v>0.124273</v>
      </c>
      <c r="H15" s="20" t="n">
        <f aca="false">+G15*C15</f>
        <v>15362.876806</v>
      </c>
      <c r="I15" s="20" t="n">
        <f aca="false">SUM(C15-F15-H15)</f>
        <v>107284.123194</v>
      </c>
      <c r="J15" s="22" t="n">
        <v>0.8</v>
      </c>
      <c r="K15" s="20" t="n">
        <f aca="false">SUM(I15*J15)</f>
        <v>85827.2985552</v>
      </c>
      <c r="L15" s="20" t="n">
        <f aca="false">SUM(I15-K15)</f>
        <v>21456.8246388</v>
      </c>
      <c r="M15" s="15" t="s">
        <v>24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customFormat="false" ht="12.75" hidden="false" customHeight="false" outlineLevel="0" collapsed="false">
      <c r="A16" s="15" t="s">
        <v>25</v>
      </c>
      <c r="B16" s="15" t="s">
        <v>26</v>
      </c>
      <c r="C16" s="18" t="n">
        <v>1704</v>
      </c>
      <c r="D16" s="15"/>
      <c r="E16" s="15" t="n">
        <v>0.01</v>
      </c>
      <c r="F16" s="20" t="n">
        <f aca="false">SUM(C16*E16)</f>
        <v>17.04</v>
      </c>
      <c r="G16" s="15" t="n">
        <v>0.12</v>
      </c>
      <c r="H16" s="20" t="n">
        <f aca="false">SUM(C16-F16)*G16</f>
        <v>202.4352</v>
      </c>
      <c r="I16" s="20" t="n">
        <f aca="false">SUM(C16-F16-H16)</f>
        <v>1484.5248</v>
      </c>
      <c r="J16" s="22" t="n">
        <v>0.8</v>
      </c>
      <c r="K16" s="20" t="n">
        <f aca="false">SUM(I16*J16)</f>
        <v>1187.61984</v>
      </c>
      <c r="L16" s="20" t="n">
        <f aca="false">SUM(I16-K16)</f>
        <v>296.90496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Format="false" ht="12.75" hidden="false" customHeight="false" outlineLevel="0" collapsed="false">
      <c r="A17" s="15" t="s">
        <v>25</v>
      </c>
      <c r="B17" s="15" t="s">
        <v>27</v>
      </c>
      <c r="C17" s="18" t="n">
        <v>12726</v>
      </c>
      <c r="D17" s="15"/>
      <c r="E17" s="15" t="n">
        <v>0.01</v>
      </c>
      <c r="F17" s="20" t="n">
        <f aca="false">SUM(C17*E17)</f>
        <v>127.26</v>
      </c>
      <c r="G17" s="15" t="n">
        <v>0.12</v>
      </c>
      <c r="H17" s="20" t="n">
        <f aca="false">SUM(C17-F17)*G17</f>
        <v>1511.8488</v>
      </c>
      <c r="I17" s="20" t="n">
        <f aca="false">SUM(C17-F17-H17)</f>
        <v>11086.8912</v>
      </c>
      <c r="J17" s="22" t="n">
        <v>0.9</v>
      </c>
      <c r="K17" s="20" t="n">
        <f aca="false">SUM(I17*J17)</f>
        <v>9978.20208</v>
      </c>
      <c r="L17" s="20" t="n">
        <f aca="false">SUM(I17-K17)</f>
        <v>1108.68912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customFormat="false" ht="15.75" hidden="false" customHeight="false" outlineLevel="0" collapsed="false">
      <c r="A18" s="15" t="s">
        <v>25</v>
      </c>
      <c r="B18" s="15" t="s">
        <v>28</v>
      </c>
      <c r="C18" s="18" t="n">
        <v>25476</v>
      </c>
      <c r="D18" s="15"/>
      <c r="E18" s="15" t="n">
        <v>0.01</v>
      </c>
      <c r="F18" s="20" t="n">
        <f aca="false">SUM(C18*E18)</f>
        <v>254.76</v>
      </c>
      <c r="G18" s="15" t="n">
        <v>0.12</v>
      </c>
      <c r="H18" s="20" t="n">
        <f aca="false">SUM(C18-F18)*G18</f>
        <v>3026.5488</v>
      </c>
      <c r="I18" s="20" t="n">
        <f aca="false">SUM(C18-F18-H18)</f>
        <v>22194.6912</v>
      </c>
      <c r="J18" s="22" t="n">
        <v>0.75</v>
      </c>
      <c r="K18" s="20" t="n">
        <f aca="false">SUM(I18*J18)</f>
        <v>16646.0184</v>
      </c>
      <c r="L18" s="20" t="n">
        <f aca="false">SUM(I18-K18)</f>
        <v>5548.6728</v>
      </c>
      <c r="M18" s="23" t="s">
        <v>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customFormat="false" ht="12.75" hidden="false" customHeight="false" outlineLevel="0" collapsed="false">
      <c r="A19" s="15" t="s">
        <v>25</v>
      </c>
      <c r="B19" s="15" t="s">
        <v>29</v>
      </c>
      <c r="C19" s="18" t="n">
        <v>2283</v>
      </c>
      <c r="D19" s="15" t="s">
        <v>1</v>
      </c>
      <c r="E19" s="15" t="n">
        <v>0.01</v>
      </c>
      <c r="F19" s="20" t="n">
        <f aca="false">SUM(C19*E19)</f>
        <v>22.83</v>
      </c>
      <c r="G19" s="15" t="n">
        <v>0.12</v>
      </c>
      <c r="H19" s="20" t="n">
        <f aca="false">SUM(C19-F19)*G19</f>
        <v>271.2204</v>
      </c>
      <c r="I19" s="20" t="n">
        <f aca="false">SUM(C19-F19-H19)</f>
        <v>1988.9496</v>
      </c>
      <c r="J19" s="22" t="n">
        <v>0.7</v>
      </c>
      <c r="K19" s="20" t="n">
        <f aca="false">SUM(I19*J19)</f>
        <v>1392.26472</v>
      </c>
      <c r="L19" s="20" t="n">
        <f aca="false">SUM(I19-K19)</f>
        <v>596.68488</v>
      </c>
      <c r="M19" s="15" t="s">
        <v>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customFormat="false" ht="12.75" hidden="false" customHeight="false" outlineLevel="0" collapsed="false">
      <c r="A20" s="15" t="s">
        <v>25</v>
      </c>
      <c r="B20" s="15" t="s">
        <v>30</v>
      </c>
      <c r="C20" s="18" t="n">
        <v>2381</v>
      </c>
      <c r="D20" s="15" t="s">
        <v>1</v>
      </c>
      <c r="E20" s="15" t="n">
        <v>0.01</v>
      </c>
      <c r="F20" s="20" t="n">
        <f aca="false">SUM(C20*E20)</f>
        <v>23.81</v>
      </c>
      <c r="G20" s="15" t="n">
        <v>0.12</v>
      </c>
      <c r="H20" s="20" t="n">
        <f aca="false">SUM(C20-F20)*G20</f>
        <v>282.8628</v>
      </c>
      <c r="I20" s="20" t="n">
        <f aca="false">SUM(C20-F20-H20)</f>
        <v>2074.3272</v>
      </c>
      <c r="J20" s="22" t="n">
        <v>0.7</v>
      </c>
      <c r="K20" s="20" t="n">
        <f aca="false">SUM(I20*J20)</f>
        <v>1452.02904</v>
      </c>
      <c r="L20" s="20" t="n">
        <f aca="false">SUM(I20-K20)</f>
        <v>622.29816</v>
      </c>
      <c r="M20" s="15" t="s">
        <v>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customFormat="false" ht="12.75" hidden="false" customHeight="false" outlineLevel="0" collapsed="false">
      <c r="A21" s="15" t="s">
        <v>31</v>
      </c>
      <c r="B21" s="15" t="s">
        <v>32</v>
      </c>
      <c r="C21" s="18" t="n">
        <v>51354</v>
      </c>
      <c r="D21" s="15"/>
      <c r="E21" s="15"/>
      <c r="F21" s="20" t="n">
        <f aca="false">SUM(C21*E21)</f>
        <v>0</v>
      </c>
      <c r="G21" s="15" t="n">
        <v>0.06</v>
      </c>
      <c r="H21" s="20" t="n">
        <f aca="false">SUM(C21-F21)*G21</f>
        <v>3081.24</v>
      </c>
      <c r="I21" s="20" t="n">
        <f aca="false">SUM(C21-F21-H21)</f>
        <v>48272.76</v>
      </c>
      <c r="J21" s="22" t="n">
        <v>0.8</v>
      </c>
      <c r="K21" s="20" t="n">
        <f aca="false">SUM(I21*J21)</f>
        <v>38618.208</v>
      </c>
      <c r="L21" s="20" t="n">
        <f aca="false">SUM(I21-K21)</f>
        <v>9654.552</v>
      </c>
      <c r="M21" s="2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customFormat="false" ht="12.75" hidden="false" customHeight="false" outlineLevel="0" collapsed="false">
      <c r="A22" s="15" t="s">
        <v>33</v>
      </c>
      <c r="B22" s="15" t="s">
        <v>34</v>
      </c>
      <c r="C22" s="18" t="n">
        <v>1375</v>
      </c>
      <c r="D22" s="15"/>
      <c r="E22" s="15"/>
      <c r="F22" s="20" t="n">
        <f aca="false">SUM(C22*E22)</f>
        <v>0</v>
      </c>
      <c r="G22" s="15" t="n">
        <v>0.01</v>
      </c>
      <c r="H22" s="20" t="n">
        <f aca="false">SUM(C22-F22)*G22</f>
        <v>13.75</v>
      </c>
      <c r="I22" s="20" t="n">
        <f aca="false">SUM(C22-F22-H22)</f>
        <v>1361.25</v>
      </c>
      <c r="J22" s="22" t="n">
        <v>0.8</v>
      </c>
      <c r="K22" s="20" t="n">
        <f aca="false">SUM(I22*J22)</f>
        <v>1089</v>
      </c>
      <c r="L22" s="20" t="n">
        <f aca="false">SUM(I22-K22)</f>
        <v>272.25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customFormat="false" ht="12.75" hidden="false" customHeight="false" outlineLevel="0" collapsed="false">
      <c r="A23" s="15" t="s">
        <v>33</v>
      </c>
      <c r="B23" s="15" t="s">
        <v>35</v>
      </c>
      <c r="C23" s="18" t="n">
        <v>0</v>
      </c>
      <c r="D23" s="15"/>
      <c r="E23" s="15"/>
      <c r="F23" s="20" t="n">
        <f aca="false">SUM(C23*E23)</f>
        <v>0</v>
      </c>
      <c r="G23" s="15" t="n">
        <v>0</v>
      </c>
      <c r="H23" s="20" t="n">
        <f aca="false">SUM(C23-F23)*G23</f>
        <v>0</v>
      </c>
      <c r="I23" s="20" t="n">
        <f aca="false">SUM(C23-F23-H23)</f>
        <v>0</v>
      </c>
      <c r="J23" s="22" t="n">
        <v>0</v>
      </c>
      <c r="K23" s="20" t="n">
        <f aca="false">SUM(I23*J23)</f>
        <v>0</v>
      </c>
      <c r="L23" s="20" t="n">
        <f aca="false">SUM(I23-K23)</f>
        <v>0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Format="false" ht="12.75" hidden="false" customHeight="false" outlineLevel="0" collapsed="false">
      <c r="A24" s="15" t="s">
        <v>33</v>
      </c>
      <c r="B24" s="15" t="s">
        <v>36</v>
      </c>
      <c r="C24" s="18" t="n">
        <v>0</v>
      </c>
      <c r="D24" s="15"/>
      <c r="E24" s="15"/>
      <c r="F24" s="20" t="n">
        <f aca="false">SUM(C24*E24)</f>
        <v>0</v>
      </c>
      <c r="G24" s="15"/>
      <c r="H24" s="20" t="n">
        <f aca="false">SUM(C24-F24)*G24</f>
        <v>0</v>
      </c>
      <c r="I24" s="20" t="n">
        <f aca="false">SUM(C24-F24-H24)</f>
        <v>0</v>
      </c>
      <c r="J24" s="22" t="n">
        <v>0</v>
      </c>
      <c r="K24" s="20" t="n">
        <f aca="false">SUM(I24*J24)</f>
        <v>0</v>
      </c>
      <c r="L24" s="20" t="n">
        <f aca="false">SUM(I24-K24)</f>
        <v>0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customFormat="false" ht="12.75" hidden="false" customHeight="false" outlineLevel="0" collapsed="false">
      <c r="A25" s="15" t="s">
        <v>33</v>
      </c>
      <c r="B25" s="15" t="s">
        <v>37</v>
      </c>
      <c r="C25" s="18" t="n">
        <v>308</v>
      </c>
      <c r="D25" s="15"/>
      <c r="E25" s="15"/>
      <c r="F25" s="20" t="n">
        <f aca="false">SUM(C25*E25)</f>
        <v>0</v>
      </c>
      <c r="G25" s="15" t="n">
        <v>0.02</v>
      </c>
      <c r="H25" s="20" t="n">
        <f aca="false">SUM(C25-F25)*G25</f>
        <v>6.16</v>
      </c>
      <c r="I25" s="20" t="n">
        <f aca="false">SUM(C25-F25-H25)</f>
        <v>301.84</v>
      </c>
      <c r="J25" s="22" t="n">
        <v>0.8</v>
      </c>
      <c r="K25" s="20" t="n">
        <f aca="false">SUM(I25*J25)</f>
        <v>241.472</v>
      </c>
      <c r="L25" s="20" t="n">
        <f aca="false">SUM(I25-K25)</f>
        <v>60.368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customFormat="false" ht="12.75" hidden="false" customHeight="false" outlineLevel="0" collapsed="false">
      <c r="A26" s="15" t="s">
        <v>33</v>
      </c>
      <c r="B26" s="15" t="s">
        <v>38</v>
      </c>
      <c r="C26" s="18" t="n">
        <v>1700</v>
      </c>
      <c r="D26" s="15"/>
      <c r="E26" s="15"/>
      <c r="F26" s="20" t="n">
        <f aca="false">SUM(C26*E26)</f>
        <v>0</v>
      </c>
      <c r="G26" s="15" t="n">
        <v>0.1</v>
      </c>
      <c r="H26" s="20" t="n">
        <f aca="false">SUM(C26-F26)*G26</f>
        <v>170</v>
      </c>
      <c r="I26" s="20" t="n">
        <f aca="false">SUM(C26-F26-H26)</f>
        <v>1530</v>
      </c>
      <c r="J26" s="22" t="n">
        <v>0.8</v>
      </c>
      <c r="K26" s="20" t="n">
        <f aca="false">SUM(I26*J26)</f>
        <v>1224</v>
      </c>
      <c r="L26" s="20" t="n">
        <f aca="false">SUM(I26-K26)</f>
        <v>306</v>
      </c>
      <c r="M26" s="15" t="s">
        <v>39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customFormat="false" ht="12.75" hidden="false" customHeight="false" outlineLevel="0" collapsed="false">
      <c r="A27" s="15" t="s">
        <v>33</v>
      </c>
      <c r="B27" s="15" t="s">
        <v>40</v>
      </c>
      <c r="C27" s="18" t="n">
        <v>3333</v>
      </c>
      <c r="D27" s="15"/>
      <c r="E27" s="15"/>
      <c r="F27" s="20" t="n">
        <f aca="false">SUM(C27*E27)</f>
        <v>0</v>
      </c>
      <c r="G27" s="15" t="n">
        <v>0.0652</v>
      </c>
      <c r="H27" s="20" t="n">
        <f aca="false">SUM(C27-F27)*G27</f>
        <v>217.3116</v>
      </c>
      <c r="I27" s="20" t="n">
        <f aca="false">SUM(C27-F27-H27)</f>
        <v>3115.6884</v>
      </c>
      <c r="J27" s="22" t="n">
        <v>0.8</v>
      </c>
      <c r="K27" s="20" t="n">
        <f aca="false">SUM(I27*J27)</f>
        <v>2492.55072</v>
      </c>
      <c r="L27" s="20" t="n">
        <f aca="false">SUM(I27-K27)</f>
        <v>623.13768</v>
      </c>
      <c r="M27" s="15" t="s">
        <v>41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5" t="s">
        <v>33</v>
      </c>
      <c r="B28" s="15" t="s">
        <v>42</v>
      </c>
      <c r="C28" s="18" t="n">
        <v>850</v>
      </c>
      <c r="D28" s="15"/>
      <c r="E28" s="15"/>
      <c r="F28" s="20" t="n">
        <f aca="false">SUM(C28*E28)</f>
        <v>0</v>
      </c>
      <c r="G28" s="15"/>
      <c r="H28" s="20" t="n">
        <f aca="false">SUM(C28-F28)*G28</f>
        <v>0</v>
      </c>
      <c r="I28" s="20" t="n">
        <f aca="false">SUM(C28-F28-H28)</f>
        <v>850</v>
      </c>
      <c r="J28" s="22" t="n">
        <v>0.9</v>
      </c>
      <c r="K28" s="20" t="n">
        <f aca="false">SUM(I28*J28)</f>
        <v>765</v>
      </c>
      <c r="L28" s="20" t="n">
        <f aca="false">SUM(I28-K28)</f>
        <v>85</v>
      </c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5" t="s">
        <v>33</v>
      </c>
      <c r="B29" s="15" t="s">
        <v>43</v>
      </c>
      <c r="C29" s="18" t="n">
        <v>963</v>
      </c>
      <c r="D29" s="15"/>
      <c r="E29" s="15"/>
      <c r="F29" s="20" t="n">
        <f aca="false">SUM(C29*E29)</f>
        <v>0</v>
      </c>
      <c r="G29" s="15"/>
      <c r="H29" s="20" t="n">
        <f aca="false">SUM(C29-F29)*G29</f>
        <v>0</v>
      </c>
      <c r="I29" s="20" t="n">
        <f aca="false">SUM(C29-F29-H29)</f>
        <v>963</v>
      </c>
      <c r="J29" s="22" t="n">
        <v>0.8</v>
      </c>
      <c r="K29" s="20" t="n">
        <f aca="false">SUM(I29*J29)</f>
        <v>770.4</v>
      </c>
      <c r="L29" s="20" t="n">
        <f aca="false">SUM(I29-K29)</f>
        <v>192.6</v>
      </c>
      <c r="M29" s="1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5" t="s">
        <v>33</v>
      </c>
      <c r="B30" s="15" t="s">
        <v>44</v>
      </c>
      <c r="C30" s="18" t="n">
        <v>0</v>
      </c>
      <c r="D30" s="15"/>
      <c r="E30" s="15"/>
      <c r="F30" s="20" t="n">
        <f aca="false">SUM(C30*E30)</f>
        <v>0</v>
      </c>
      <c r="G30" s="15" t="n">
        <v>0.1291</v>
      </c>
      <c r="H30" s="20" t="n">
        <f aca="false">SUM(C30-F30)*G30</f>
        <v>0</v>
      </c>
      <c r="I30" s="20" t="n">
        <f aca="false">SUM(C30-F30-H30)</f>
        <v>0</v>
      </c>
      <c r="J30" s="22" t="n">
        <v>0.7</v>
      </c>
      <c r="K30" s="20" t="n">
        <f aca="false">SUM(I30*J30)</f>
        <v>0</v>
      </c>
      <c r="L30" s="20" t="n">
        <f aca="false">SUM(I30-K30)</f>
        <v>0</v>
      </c>
      <c r="M30" s="15" t="s">
        <v>45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5" t="s">
        <v>33</v>
      </c>
      <c r="B31" s="15" t="s">
        <v>46</v>
      </c>
      <c r="C31" s="18" t="n">
        <v>5416</v>
      </c>
      <c r="D31" s="15"/>
      <c r="E31" s="15"/>
      <c r="F31" s="20" t="n">
        <f aca="false">SUM(C31*E31)</f>
        <v>0</v>
      </c>
      <c r="G31" s="15" t="n">
        <v>0.0332</v>
      </c>
      <c r="H31" s="20" t="n">
        <f aca="false">SUM(C31-F31)*G31</f>
        <v>179.8112</v>
      </c>
      <c r="I31" s="20" t="n">
        <f aca="false">SUM(C31-F31-H31)</f>
        <v>5236.1888</v>
      </c>
      <c r="J31" s="22" t="n">
        <v>0.8</v>
      </c>
      <c r="K31" s="20" t="n">
        <f aca="false">SUM(I31*J31)</f>
        <v>4188.95104</v>
      </c>
      <c r="L31" s="20" t="n">
        <f aca="false">SUM(I31-K31)</f>
        <v>1047.23776</v>
      </c>
      <c r="M31" s="1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5" t="s">
        <v>33</v>
      </c>
      <c r="B32" s="15" t="s">
        <v>47</v>
      </c>
      <c r="C32" s="18" t="n">
        <v>291</v>
      </c>
      <c r="D32" s="15"/>
      <c r="E32" s="15"/>
      <c r="F32" s="20" t="n">
        <f aca="false">SUM(C32*E32)</f>
        <v>0</v>
      </c>
      <c r="G32" s="15" t="n">
        <v>0.0545</v>
      </c>
      <c r="H32" s="20" t="n">
        <f aca="false">SUM(C32-F32)*G32</f>
        <v>15.8595</v>
      </c>
      <c r="I32" s="20" t="n">
        <f aca="false">SUM(C32-F32-H32)</f>
        <v>275.1405</v>
      </c>
      <c r="J32" s="22" t="n">
        <v>0.8</v>
      </c>
      <c r="K32" s="20" t="n">
        <f aca="false">SUM(I32*J32)</f>
        <v>220.1124</v>
      </c>
      <c r="L32" s="20" t="n">
        <f aca="false">SUM(I32-K32)</f>
        <v>55.0281</v>
      </c>
      <c r="M32" s="15" t="s">
        <v>48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5" t="s">
        <v>33</v>
      </c>
      <c r="B33" s="15" t="s">
        <v>49</v>
      </c>
      <c r="C33" s="18" t="n">
        <v>1700</v>
      </c>
      <c r="D33" s="15"/>
      <c r="E33" s="15"/>
      <c r="F33" s="20" t="n">
        <f aca="false">SUM(C33*E33)</f>
        <v>0</v>
      </c>
      <c r="G33" s="15"/>
      <c r="H33" s="20" t="n">
        <f aca="false">SUM(C33-F33)*G33</f>
        <v>0</v>
      </c>
      <c r="I33" s="20" t="n">
        <f aca="false">SUM(C33-F33-H33)</f>
        <v>1700</v>
      </c>
      <c r="J33" s="22" t="n">
        <v>0.9</v>
      </c>
      <c r="K33" s="20" t="n">
        <f aca="false">SUM(I33*J33)</f>
        <v>1530</v>
      </c>
      <c r="L33" s="20" t="n">
        <f aca="false">SUM(I33-K33)</f>
        <v>170</v>
      </c>
      <c r="M33" s="1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5" t="s">
        <v>33</v>
      </c>
      <c r="B34" s="15" t="s">
        <v>50</v>
      </c>
      <c r="C34" s="18" t="n">
        <v>755</v>
      </c>
      <c r="D34" s="15"/>
      <c r="E34" s="15"/>
      <c r="F34" s="20" t="n">
        <f aca="false">SUM(C34*E34)</f>
        <v>0</v>
      </c>
      <c r="G34" s="15"/>
      <c r="H34" s="20" t="n">
        <f aca="false">SUM(C34-F34)*G34</f>
        <v>0</v>
      </c>
      <c r="I34" s="20" t="n">
        <f aca="false">SUM(C34-F34-H34)</f>
        <v>755</v>
      </c>
      <c r="J34" s="22" t="n">
        <v>0.9</v>
      </c>
      <c r="K34" s="20" t="n">
        <f aca="false">SUM(I34*J34)</f>
        <v>679.5</v>
      </c>
      <c r="L34" s="20" t="n">
        <f aca="false">SUM(I34-K34)</f>
        <v>75.5</v>
      </c>
      <c r="M34" s="15" t="s">
        <v>1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false" ht="12.75" hidden="false" customHeight="false" outlineLevel="0" collapsed="false">
      <c r="A35" s="15" t="s">
        <v>51</v>
      </c>
      <c r="B35" s="15" t="s">
        <v>52</v>
      </c>
      <c r="C35" s="18" t="n">
        <v>4458</v>
      </c>
      <c r="D35" s="15"/>
      <c r="E35" s="15"/>
      <c r="F35" s="20" t="n">
        <f aca="false">SUM(C35*E35)</f>
        <v>0</v>
      </c>
      <c r="G35" s="15" t="n">
        <v>0.1113</v>
      </c>
      <c r="H35" s="20" t="n">
        <f aca="false">SUM(C35-F35)*G35</f>
        <v>496.1754</v>
      </c>
      <c r="I35" s="20" t="n">
        <f aca="false">SUM(C35-F35-H35)</f>
        <v>3961.8246</v>
      </c>
      <c r="J35" s="22" t="n">
        <v>0.9</v>
      </c>
      <c r="K35" s="20" t="n">
        <f aca="false">SUM(I35*J35)</f>
        <v>3565.64214</v>
      </c>
      <c r="L35" s="20" t="n">
        <f aca="false">SUM(I35-K35)</f>
        <v>396.18246</v>
      </c>
      <c r="M35" s="1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5" t="s">
        <v>51</v>
      </c>
      <c r="B36" s="15" t="s">
        <v>53</v>
      </c>
      <c r="C36" s="18" t="n">
        <v>13725</v>
      </c>
      <c r="D36" s="15"/>
      <c r="E36" s="15"/>
      <c r="F36" s="20" t="n">
        <f aca="false">SUM(C36*E36)</f>
        <v>0</v>
      </c>
      <c r="G36" s="15" t="n">
        <v>0.0939</v>
      </c>
      <c r="H36" s="20" t="n">
        <f aca="false">SUM(C36-F36)*G36</f>
        <v>1288.7775</v>
      </c>
      <c r="I36" s="20" t="n">
        <f aca="false">SUM(C36-F36-H36)</f>
        <v>12436.2225</v>
      </c>
      <c r="J36" s="22" t="n">
        <v>0.8</v>
      </c>
      <c r="K36" s="20" t="n">
        <f aca="false">SUM(I36*J36)</f>
        <v>9948.978</v>
      </c>
      <c r="L36" s="20" t="n">
        <f aca="false">SUM(I36-K36)</f>
        <v>2487.2445</v>
      </c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5" t="s">
        <v>54</v>
      </c>
      <c r="B37" s="15" t="s">
        <v>55</v>
      </c>
      <c r="C37" s="18" t="n">
        <v>2400</v>
      </c>
      <c r="D37" s="21"/>
      <c r="E37" s="15"/>
      <c r="F37" s="20" t="n">
        <f aca="false">SUM(C37*E37)</f>
        <v>0</v>
      </c>
      <c r="G37" s="15"/>
      <c r="H37" s="20" t="n">
        <f aca="false">SUM(C37-F37)*G37</f>
        <v>0</v>
      </c>
      <c r="I37" s="20" t="n">
        <f aca="false">SUM(C37-F37-H37)</f>
        <v>2400</v>
      </c>
      <c r="J37" s="22" t="n">
        <v>0.9</v>
      </c>
      <c r="K37" s="20" t="n">
        <f aca="false">SUM(I37*J37)</f>
        <v>2160</v>
      </c>
      <c r="L37" s="20" t="n">
        <f aca="false">SUM(I37-K37)</f>
        <v>240</v>
      </c>
      <c r="M37" s="15" t="s">
        <v>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5" t="s">
        <v>54</v>
      </c>
      <c r="B38" s="15" t="s">
        <v>56</v>
      </c>
      <c r="C38" s="18" t="n">
        <v>880</v>
      </c>
      <c r="D38" s="21"/>
      <c r="E38" s="15"/>
      <c r="F38" s="20" t="n">
        <f aca="false">SUM(C38*E38)</f>
        <v>0</v>
      </c>
      <c r="G38" s="15"/>
      <c r="H38" s="20" t="n">
        <f aca="false">SUM(C38-F38)*G38</f>
        <v>0</v>
      </c>
      <c r="I38" s="20" t="n">
        <f aca="false">SUM(C38-F38-H38)</f>
        <v>880</v>
      </c>
      <c r="J38" s="22" t="n">
        <v>0.9</v>
      </c>
      <c r="K38" s="20" t="n">
        <f aca="false">SUM(I38*J38)</f>
        <v>792</v>
      </c>
      <c r="L38" s="20" t="n">
        <f aca="false">SUM(I38-K38)</f>
        <v>88</v>
      </c>
      <c r="M38" s="15" t="s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5" t="s">
        <v>54</v>
      </c>
      <c r="B39" s="15" t="s">
        <v>57</v>
      </c>
      <c r="C39" s="18" t="n">
        <v>5000</v>
      </c>
      <c r="D39" s="21"/>
      <c r="E39" s="15"/>
      <c r="F39" s="20" t="n">
        <f aca="false">SUM(C39*E39)</f>
        <v>0</v>
      </c>
      <c r="G39" s="15"/>
      <c r="H39" s="20" t="n">
        <f aca="false">SUM(C39-F39)*G39</f>
        <v>0</v>
      </c>
      <c r="I39" s="20" t="n">
        <f aca="false">SUM(C39-F39-H39)</f>
        <v>5000</v>
      </c>
      <c r="J39" s="22" t="n">
        <v>0.9</v>
      </c>
      <c r="K39" s="20" t="n">
        <f aca="false">SUM(I39*J39)</f>
        <v>4500</v>
      </c>
      <c r="L39" s="20" t="n">
        <f aca="false">SUM(I39-K39)</f>
        <v>500</v>
      </c>
      <c r="M39" s="15" t="s">
        <v>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5" t="s">
        <v>54</v>
      </c>
      <c r="B40" s="15" t="s">
        <v>58</v>
      </c>
      <c r="C40" s="18" t="n">
        <v>4500</v>
      </c>
      <c r="D40" s="15"/>
      <c r="E40" s="15"/>
      <c r="F40" s="20" t="n">
        <f aca="false">SUM(C40*E40)</f>
        <v>0</v>
      </c>
      <c r="G40" s="15"/>
      <c r="H40" s="20" t="n">
        <f aca="false">SUM(C40-F40)*G40</f>
        <v>0</v>
      </c>
      <c r="I40" s="20" t="n">
        <f aca="false">SUM(C40-F40-H40)</f>
        <v>4500</v>
      </c>
      <c r="J40" s="22" t="n">
        <v>0.9</v>
      </c>
      <c r="K40" s="20" t="n">
        <f aca="false">SUM(I40*J40)</f>
        <v>4050</v>
      </c>
      <c r="L40" s="20" t="n">
        <f aca="false">SUM(I40-K40)</f>
        <v>450</v>
      </c>
      <c r="M40" s="15" t="s">
        <v>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5" t="s">
        <v>59</v>
      </c>
      <c r="B41" s="15" t="s">
        <v>60</v>
      </c>
      <c r="C41" s="18" t="n">
        <v>4616</v>
      </c>
      <c r="D41" s="21"/>
      <c r="E41" s="15" t="s">
        <v>1</v>
      </c>
      <c r="F41" s="20" t="n">
        <v>0</v>
      </c>
      <c r="G41" s="15"/>
      <c r="H41" s="20" t="n">
        <f aca="false">SUM(C41-F41)*G41</f>
        <v>0</v>
      </c>
      <c r="I41" s="20" t="n">
        <f aca="false">SUM(C41-F41-H41)</f>
        <v>4616</v>
      </c>
      <c r="J41" s="22" t="n">
        <v>0.9</v>
      </c>
      <c r="K41" s="20" t="n">
        <f aca="false">SUM(I41*J41)</f>
        <v>4154.4</v>
      </c>
      <c r="L41" s="20" t="n">
        <f aca="false">SUM(I41-K41)</f>
        <v>461.599999999999</v>
      </c>
      <c r="M41" s="15" t="s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5" t="s">
        <v>61</v>
      </c>
      <c r="B42" s="24" t="s">
        <v>62</v>
      </c>
      <c r="C42" s="18" t="n">
        <v>590</v>
      </c>
      <c r="D42" s="21"/>
      <c r="E42" s="24"/>
      <c r="F42" s="25" t="n">
        <f aca="false">SUM(C42*E42)</f>
        <v>0</v>
      </c>
      <c r="G42" s="24"/>
      <c r="H42" s="25" t="n">
        <f aca="false">SUM(C42-F42)*G42</f>
        <v>0</v>
      </c>
      <c r="I42" s="20" t="n">
        <f aca="false">SUM(C42-F42-H42)</f>
        <v>590</v>
      </c>
      <c r="J42" s="26" t="n">
        <v>0.9</v>
      </c>
      <c r="K42" s="20" t="n">
        <f aca="false">SUM(I42*J42)</f>
        <v>531</v>
      </c>
      <c r="L42" s="20" t="n">
        <f aca="false">SUM(I42-K42)</f>
        <v>59</v>
      </c>
      <c r="M42" s="15" t="s">
        <v>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5" t="s">
        <v>61</v>
      </c>
      <c r="B43" s="15" t="s">
        <v>63</v>
      </c>
      <c r="C43" s="18" t="n">
        <v>70</v>
      </c>
      <c r="D43" s="21"/>
      <c r="E43" s="15"/>
      <c r="F43" s="20" t="n">
        <f aca="false">SUM(C43*E43)</f>
        <v>0</v>
      </c>
      <c r="G43" s="15"/>
      <c r="H43" s="20" t="n">
        <f aca="false">SUM(C43-F43)*G43</f>
        <v>0</v>
      </c>
      <c r="I43" s="20" t="n">
        <f aca="false">SUM(C43-F43-H43)</f>
        <v>70</v>
      </c>
      <c r="J43" s="22" t="n">
        <v>0.9</v>
      </c>
      <c r="K43" s="20" t="n">
        <f aca="false">SUM(I43*J43)</f>
        <v>63</v>
      </c>
      <c r="L43" s="20" t="n">
        <f aca="false">SUM(I43-K43)</f>
        <v>7</v>
      </c>
      <c r="M43" s="15" t="s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5" t="s">
        <v>61</v>
      </c>
      <c r="B44" s="15" t="s">
        <v>64</v>
      </c>
      <c r="C44" s="18" t="n">
        <v>1</v>
      </c>
      <c r="D44" s="21"/>
      <c r="E44" s="15"/>
      <c r="F44" s="20" t="n">
        <f aca="false">SUM(C44*E44)</f>
        <v>0</v>
      </c>
      <c r="G44" s="15"/>
      <c r="H44" s="20" t="n">
        <f aca="false">SUM(C44-F44)*G44</f>
        <v>0</v>
      </c>
      <c r="I44" s="20" t="n">
        <f aca="false">SUM(C44-F44-H44)</f>
        <v>1</v>
      </c>
      <c r="J44" s="22" t="n">
        <v>0</v>
      </c>
      <c r="K44" s="20" t="n">
        <f aca="false">SUM(I44*J44)</f>
        <v>0</v>
      </c>
      <c r="L44" s="20" t="n">
        <f aca="false">SUM(I44-K44)</f>
        <v>1</v>
      </c>
      <c r="M44" s="15" t="s">
        <v>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5" t="s">
        <v>61</v>
      </c>
      <c r="B45" s="15" t="s">
        <v>65</v>
      </c>
      <c r="C45" s="18" t="n">
        <v>180</v>
      </c>
      <c r="D45" s="21"/>
      <c r="E45" s="15"/>
      <c r="F45" s="20" t="n">
        <f aca="false">SUM(C45*E45)</f>
        <v>0</v>
      </c>
      <c r="G45" s="15"/>
      <c r="H45" s="20" t="n">
        <f aca="false">SUM(C45-F45)*G45</f>
        <v>0</v>
      </c>
      <c r="I45" s="20" t="n">
        <f aca="false">SUM(C45-F45-H45)</f>
        <v>180</v>
      </c>
      <c r="J45" s="22" t="n">
        <v>0.9</v>
      </c>
      <c r="K45" s="20" t="n">
        <f aca="false">SUM(I45*J45)</f>
        <v>162</v>
      </c>
      <c r="L45" s="20" t="n">
        <f aca="false">SUM(I45-K45)</f>
        <v>18</v>
      </c>
      <c r="M45" s="15" t="s">
        <v>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5" t="s">
        <v>61</v>
      </c>
      <c r="B46" s="15" t="s">
        <v>66</v>
      </c>
      <c r="C46" s="18" t="n">
        <v>70</v>
      </c>
      <c r="D46" s="21"/>
      <c r="E46" s="15"/>
      <c r="F46" s="20" t="n">
        <f aca="false">SUM(C46*E46)</f>
        <v>0</v>
      </c>
      <c r="G46" s="15"/>
      <c r="H46" s="20" t="n">
        <f aca="false">SUM(C46-F46)*G46</f>
        <v>0</v>
      </c>
      <c r="I46" s="20" t="n">
        <f aca="false">SUM(C46-F46-H46)</f>
        <v>70</v>
      </c>
      <c r="J46" s="22" t="n">
        <v>0.9</v>
      </c>
      <c r="K46" s="20" t="n">
        <f aca="false">SUM(I46*J46)</f>
        <v>63</v>
      </c>
      <c r="L46" s="20" t="n">
        <f aca="false">SUM(I46-K46)</f>
        <v>7</v>
      </c>
      <c r="M46" s="15" t="s">
        <v>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5" t="s">
        <v>61</v>
      </c>
      <c r="B47" s="27" t="s">
        <v>67</v>
      </c>
      <c r="C47" s="18" t="n">
        <v>2200</v>
      </c>
      <c r="D47" s="21"/>
      <c r="E47" s="18" t="s">
        <v>1</v>
      </c>
      <c r="F47" s="20" t="n">
        <v>0</v>
      </c>
      <c r="G47" s="15"/>
      <c r="H47" s="20" t="n">
        <f aca="false">SUM(C47-F47)*G47</f>
        <v>0</v>
      </c>
      <c r="I47" s="20" t="n">
        <f aca="false">SUM(C47-F47-H47)</f>
        <v>2200</v>
      </c>
      <c r="J47" s="22" t="n">
        <v>0.8</v>
      </c>
      <c r="K47" s="20" t="n">
        <f aca="false">SUM(I47*J47)</f>
        <v>1760</v>
      </c>
      <c r="L47" s="20" t="n">
        <f aca="false">SUM(I47-K47)</f>
        <v>440</v>
      </c>
      <c r="M47" s="15" t="s">
        <v>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5" t="s">
        <v>68</v>
      </c>
      <c r="B48" s="15" t="s">
        <v>69</v>
      </c>
      <c r="C48" s="18" t="n">
        <v>0</v>
      </c>
      <c r="D48" s="15"/>
      <c r="E48" s="15"/>
      <c r="F48" s="20" t="n">
        <f aca="false">SUM(C48*E48)</f>
        <v>0</v>
      </c>
      <c r="G48" s="15"/>
      <c r="H48" s="20" t="n">
        <f aca="false">SUM(C48-F48)*G48</f>
        <v>0</v>
      </c>
      <c r="I48" s="20" t="n">
        <f aca="false">SUM(C48-F48-H48)</f>
        <v>0</v>
      </c>
      <c r="J48" s="22" t="n">
        <v>0.7</v>
      </c>
      <c r="K48" s="20" t="n">
        <f aca="false">SUM(I48*J48)</f>
        <v>0</v>
      </c>
      <c r="L48" s="20" t="n">
        <f aca="false">SUM(I48-K48)</f>
        <v>0</v>
      </c>
      <c r="M48" s="15" t="s">
        <v>1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5" t="s">
        <v>70</v>
      </c>
      <c r="B49" s="15" t="s">
        <v>71</v>
      </c>
      <c r="C49" s="18" t="n">
        <v>116</v>
      </c>
      <c r="D49" s="15"/>
      <c r="E49" s="15"/>
      <c r="F49" s="20" t="n">
        <f aca="false">SUM(C49*E49)</f>
        <v>0</v>
      </c>
      <c r="G49" s="15"/>
      <c r="H49" s="20" t="n">
        <f aca="false">SUM(C49-F49)*G49</f>
        <v>0</v>
      </c>
      <c r="I49" s="20" t="n">
        <f aca="false">SUM(C49-F49-H49)</f>
        <v>116</v>
      </c>
      <c r="J49" s="22" t="n">
        <v>0.7</v>
      </c>
      <c r="K49" s="20" t="n">
        <f aca="false">SUM(I49*J49)</f>
        <v>81.2</v>
      </c>
      <c r="L49" s="20" t="n">
        <f aca="false">SUM(I49-K49)</f>
        <v>34.8</v>
      </c>
      <c r="M49" s="20" t="s">
        <v>72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5" t="s">
        <v>70</v>
      </c>
      <c r="B50" s="15" t="s">
        <v>73</v>
      </c>
      <c r="C50" s="18" t="n">
        <v>1825</v>
      </c>
      <c r="D50" s="15"/>
      <c r="E50" s="15"/>
      <c r="F50" s="20" t="n">
        <f aca="false">SUM(C50*E50)</f>
        <v>0</v>
      </c>
      <c r="G50" s="15"/>
      <c r="H50" s="20" t="n">
        <f aca="false">SUM(C50-F50)*G50</f>
        <v>0</v>
      </c>
      <c r="I50" s="20" t="n">
        <f aca="false">SUM(C50-F50-H50)</f>
        <v>1825</v>
      </c>
      <c r="J50" s="22" t="n">
        <v>0.8</v>
      </c>
      <c r="K50" s="20" t="n">
        <f aca="false">SUM(I50*J50)</f>
        <v>1460</v>
      </c>
      <c r="L50" s="20" t="n">
        <f aca="false">SUM(I50-K50)</f>
        <v>365</v>
      </c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5" t="s">
        <v>70</v>
      </c>
      <c r="B51" s="15" t="s">
        <v>74</v>
      </c>
      <c r="C51" s="18" t="n">
        <v>5333</v>
      </c>
      <c r="D51" s="15"/>
      <c r="E51" s="15"/>
      <c r="F51" s="20" t="n">
        <f aca="false">SUM(C51*E51)</f>
        <v>0</v>
      </c>
      <c r="G51" s="15"/>
      <c r="H51" s="20" t="n">
        <f aca="false">SUM(C51-F51)*G51</f>
        <v>0</v>
      </c>
      <c r="I51" s="20" t="n">
        <f aca="false">SUM(C51-F51-H51)</f>
        <v>5333</v>
      </c>
      <c r="J51" s="22" t="n">
        <v>0.8</v>
      </c>
      <c r="K51" s="20" t="n">
        <f aca="false">SUM(I51*J51)</f>
        <v>4266.4</v>
      </c>
      <c r="L51" s="20" t="n">
        <f aca="false">SUM(I51-K51)</f>
        <v>1066.6</v>
      </c>
      <c r="M51" s="20" t="s">
        <v>75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5" t="s">
        <v>33</v>
      </c>
      <c r="B52" s="15" t="s">
        <v>76</v>
      </c>
      <c r="C52" s="18" t="n">
        <v>9952</v>
      </c>
      <c r="D52" s="15"/>
      <c r="E52" s="15"/>
      <c r="F52" s="20" t="n">
        <f aca="false">SUM(C52*E52)</f>
        <v>0</v>
      </c>
      <c r="G52" s="15"/>
      <c r="H52" s="20" t="n">
        <f aca="false">SUM(C52-F52)*G52</f>
        <v>0</v>
      </c>
      <c r="I52" s="20" t="n">
        <f aca="false">SUM(C52-F52-H52)</f>
        <v>9952</v>
      </c>
      <c r="J52" s="22" t="n">
        <v>0.9</v>
      </c>
      <c r="K52" s="20" t="n">
        <f aca="false">SUM(I52*J52)</f>
        <v>8956.8</v>
      </c>
      <c r="L52" s="20" t="n">
        <f aca="false">SUM(I52-K52)</f>
        <v>995.199999999999</v>
      </c>
      <c r="M52" s="2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5" t="s">
        <v>33</v>
      </c>
      <c r="B53" s="15" t="s">
        <v>77</v>
      </c>
      <c r="C53" s="18" t="n">
        <v>409</v>
      </c>
      <c r="D53" s="15"/>
      <c r="E53" s="15"/>
      <c r="F53" s="20" t="n">
        <f aca="false">SUM(C53*E53)</f>
        <v>0</v>
      </c>
      <c r="G53" s="15"/>
      <c r="H53" s="20" t="n">
        <f aca="false">SUM(C53-F53)*G53</f>
        <v>0</v>
      </c>
      <c r="I53" s="20" t="n">
        <f aca="false">SUM(C53-F53-H53)</f>
        <v>409</v>
      </c>
      <c r="J53" s="22" t="n">
        <v>0.5</v>
      </c>
      <c r="K53" s="20" t="n">
        <f aca="false">SUM(I53*J53)</f>
        <v>204.5</v>
      </c>
      <c r="L53" s="20" t="n">
        <f aca="false">SUM(I53-K53)</f>
        <v>204.5</v>
      </c>
      <c r="M53" s="2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5" t="s">
        <v>78</v>
      </c>
      <c r="B54" s="15" t="s">
        <v>79</v>
      </c>
      <c r="C54" s="18" t="n">
        <v>133</v>
      </c>
      <c r="D54" s="15"/>
      <c r="E54" s="15"/>
      <c r="F54" s="20" t="n">
        <f aca="false">SUM(C54*E54)</f>
        <v>0</v>
      </c>
      <c r="G54" s="15"/>
      <c r="H54" s="20" t="n">
        <f aca="false">SUM(C54-F54)*G54</f>
        <v>0</v>
      </c>
      <c r="I54" s="20" t="n">
        <f aca="false">SUM(C54-F54-H54)</f>
        <v>133</v>
      </c>
      <c r="J54" s="22" t="n">
        <v>0</v>
      </c>
      <c r="K54" s="20" t="n">
        <f aca="false">SUM(I54*J54)</f>
        <v>0</v>
      </c>
      <c r="L54" s="20" t="n">
        <f aca="false">SUM(I54-K54)</f>
        <v>133</v>
      </c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5" t="s">
        <v>78</v>
      </c>
      <c r="B55" s="15" t="s">
        <v>80</v>
      </c>
      <c r="C55" s="18" t="n">
        <v>3463</v>
      </c>
      <c r="D55" s="21"/>
      <c r="E55" s="15" t="n">
        <v>0.11</v>
      </c>
      <c r="F55" s="20" t="n">
        <f aca="false">SUM(C55*E55)</f>
        <v>380.93</v>
      </c>
      <c r="G55" s="15"/>
      <c r="H55" s="20" t="n">
        <f aca="false">SUM(C55-F55)*G55</f>
        <v>0</v>
      </c>
      <c r="I55" s="20" t="n">
        <f aca="false">SUM(C55-F55-H55)</f>
        <v>3082.07</v>
      </c>
      <c r="J55" s="22" t="n">
        <v>0.9</v>
      </c>
      <c r="K55" s="20" t="n">
        <f aca="false">SUM(I55*J55)</f>
        <v>2773.863</v>
      </c>
      <c r="L55" s="20" t="n">
        <f aca="false">SUM(I55-K55)</f>
        <v>308.207</v>
      </c>
      <c r="M55" s="2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5" t="s">
        <v>33</v>
      </c>
      <c r="B56" s="15" t="s">
        <v>81</v>
      </c>
      <c r="C56" s="18" t="n">
        <v>8484</v>
      </c>
      <c r="D56" s="15"/>
      <c r="E56" s="15"/>
      <c r="F56" s="20" t="n">
        <f aca="false">SUM(C56*E56)</f>
        <v>0</v>
      </c>
      <c r="G56" s="15"/>
      <c r="H56" s="20" t="n">
        <f aca="false">SUM(C56-F56)*G56</f>
        <v>0</v>
      </c>
      <c r="I56" s="20" t="n">
        <f aca="false">SUM(C56-F56-H56)</f>
        <v>8484</v>
      </c>
      <c r="J56" s="22" t="n">
        <v>0.8</v>
      </c>
      <c r="K56" s="20" t="n">
        <f aca="false">SUM(I56*J56)</f>
        <v>6787.2</v>
      </c>
      <c r="L56" s="20" t="n">
        <f aca="false">SUM(I56-K56)</f>
        <v>1696.8</v>
      </c>
      <c r="M56" s="2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5" t="s">
        <v>33</v>
      </c>
      <c r="B57" s="15" t="s">
        <v>82</v>
      </c>
      <c r="C57" s="18" t="n">
        <v>4766</v>
      </c>
      <c r="D57" s="15"/>
      <c r="E57" s="15"/>
      <c r="F57" s="20" t="n">
        <f aca="false">SUM(C57*E57)</f>
        <v>0</v>
      </c>
      <c r="G57" s="15"/>
      <c r="H57" s="20" t="n">
        <f aca="false">SUM(C57-F57)*G57</f>
        <v>0</v>
      </c>
      <c r="I57" s="20" t="n">
        <f aca="false">SUM(C57-F57-H57)</f>
        <v>4766</v>
      </c>
      <c r="J57" s="22" t="n">
        <v>0.8</v>
      </c>
      <c r="K57" s="20" t="n">
        <f aca="false">SUM(I57*J57)</f>
        <v>3812.8</v>
      </c>
      <c r="L57" s="20" t="n">
        <f aca="false">SUM(I57-K57)</f>
        <v>953.2</v>
      </c>
      <c r="M57" s="2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5" t="s">
        <v>78</v>
      </c>
      <c r="B58" s="15" t="s">
        <v>83</v>
      </c>
      <c r="C58" s="18" t="n">
        <v>7089</v>
      </c>
      <c r="D58" s="8"/>
      <c r="E58" s="15"/>
      <c r="F58" s="20" t="n">
        <f aca="false">SUM(C58*E58)</f>
        <v>0</v>
      </c>
      <c r="G58" s="15"/>
      <c r="H58" s="20" t="n">
        <f aca="false">SUM(C58-F58)*G58</f>
        <v>0</v>
      </c>
      <c r="I58" s="20" t="n">
        <f aca="false">SUM(C58-F58-H58)</f>
        <v>7089</v>
      </c>
      <c r="J58" s="22" t="n">
        <v>0.8</v>
      </c>
      <c r="K58" s="20" t="n">
        <f aca="false">SUM(I58*J58)</f>
        <v>5671.2</v>
      </c>
      <c r="L58" s="20" t="n">
        <f aca="false">SUM(I58-K58)</f>
        <v>1417.8</v>
      </c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5" t="s">
        <v>84</v>
      </c>
      <c r="B59" s="15" t="s">
        <v>85</v>
      </c>
      <c r="C59" s="18" t="n">
        <v>85000</v>
      </c>
      <c r="D59" s="21"/>
      <c r="E59" s="15" t="n">
        <v>0.01</v>
      </c>
      <c r="F59" s="20" t="n">
        <f aca="false">SUM(C59*E59)</f>
        <v>850</v>
      </c>
      <c r="G59" s="15" t="n">
        <v>0.22</v>
      </c>
      <c r="H59" s="20" t="n">
        <f aca="false">SUM(C59-F59)*G59</f>
        <v>18513</v>
      </c>
      <c r="I59" s="20" t="n">
        <f aca="false">SUM(C59-F59-H59)</f>
        <v>65637</v>
      </c>
      <c r="J59" s="22" t="n">
        <v>0.9</v>
      </c>
      <c r="K59" s="20" t="n">
        <f aca="false">SUM(I59*J59)</f>
        <v>59073.3</v>
      </c>
      <c r="L59" s="20" t="n">
        <f aca="false">SUM(I59-K59)</f>
        <v>6563.7</v>
      </c>
      <c r="M59" s="15" t="s">
        <v>86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5" t="s">
        <v>54</v>
      </c>
      <c r="B60" s="15" t="s">
        <v>87</v>
      </c>
      <c r="C60" s="18" t="n">
        <v>20000</v>
      </c>
      <c r="D60" s="21"/>
      <c r="E60" s="15"/>
      <c r="F60" s="20" t="n">
        <v>321</v>
      </c>
      <c r="G60" s="15" t="n">
        <v>0.215697</v>
      </c>
      <c r="H60" s="20" t="n">
        <v>4323</v>
      </c>
      <c r="I60" s="20" t="n">
        <f aca="false">SUM(C60-F60-H60)</f>
        <v>15356</v>
      </c>
      <c r="J60" s="22" t="n">
        <v>0.9</v>
      </c>
      <c r="K60" s="20" t="n">
        <f aca="false">SUM(I60*J60)</f>
        <v>13820.4</v>
      </c>
      <c r="L60" s="20" t="n">
        <f aca="false">SUM(I60-K60)</f>
        <v>1535.6</v>
      </c>
      <c r="M60" s="15" t="s">
        <v>86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5" t="s">
        <v>54</v>
      </c>
      <c r="B61" s="15" t="s">
        <v>88</v>
      </c>
      <c r="C61" s="18" t="n">
        <v>436</v>
      </c>
      <c r="D61" s="21"/>
      <c r="E61" s="15"/>
      <c r="F61" s="20" t="n">
        <f aca="false">SUM(C61*E61)</f>
        <v>0</v>
      </c>
      <c r="G61" s="15"/>
      <c r="H61" s="20" t="n">
        <f aca="false">SUM(C61-F61)*G61</f>
        <v>0</v>
      </c>
      <c r="I61" s="20" t="n">
        <f aca="false">SUM(C61-F61-H61)</f>
        <v>436</v>
      </c>
      <c r="J61" s="22" t="n">
        <v>0</v>
      </c>
      <c r="K61" s="20" t="n">
        <f aca="false">SUM(I61*J61)</f>
        <v>0</v>
      </c>
      <c r="L61" s="20" t="n">
        <v>436</v>
      </c>
      <c r="M61" s="15" t="s">
        <v>86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5" t="s">
        <v>54</v>
      </c>
      <c r="B62" s="15" t="s">
        <v>89</v>
      </c>
      <c r="C62" s="18" t="n">
        <v>275</v>
      </c>
      <c r="D62" s="21"/>
      <c r="E62" s="15"/>
      <c r="F62" s="20" t="n">
        <f aca="false">SUM(C62*E62)</f>
        <v>0</v>
      </c>
      <c r="G62" s="15"/>
      <c r="H62" s="20" t="n">
        <f aca="false">SUM(C62-F62)*G62</f>
        <v>0</v>
      </c>
      <c r="I62" s="20" t="n">
        <f aca="false">SUM(C62-F62-H62)</f>
        <v>275</v>
      </c>
      <c r="J62" s="22" t="n">
        <v>0</v>
      </c>
      <c r="K62" s="20" t="n">
        <f aca="false">SUM(I62*J62)</f>
        <v>0</v>
      </c>
      <c r="L62" s="20" t="n">
        <v>275</v>
      </c>
      <c r="M62" s="15" t="s">
        <v>86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5" t="s">
        <v>90</v>
      </c>
      <c r="B63" s="15" t="s">
        <v>91</v>
      </c>
      <c r="C63" s="18" t="n">
        <v>1200</v>
      </c>
      <c r="D63" s="21"/>
      <c r="E63" s="15"/>
      <c r="F63" s="20" t="n">
        <f aca="false">SUM(C63*E63)</f>
        <v>0</v>
      </c>
      <c r="G63" s="15" t="n">
        <v>0.25</v>
      </c>
      <c r="H63" s="20" t="n">
        <f aca="false">SUM(C63-F63)*G63</f>
        <v>300</v>
      </c>
      <c r="I63" s="20" t="n">
        <f aca="false">SUM(C63-F63-H63)</f>
        <v>900</v>
      </c>
      <c r="J63" s="22" t="n">
        <v>0.9</v>
      </c>
      <c r="K63" s="20" t="n">
        <f aca="false">SUM(I63*J63)</f>
        <v>810</v>
      </c>
      <c r="L63" s="20" t="n">
        <f aca="false">SUM(I63-K63)</f>
        <v>90</v>
      </c>
      <c r="M63" s="15" t="s">
        <v>86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5"/>
      <c r="B64" s="15" t="s">
        <v>92</v>
      </c>
      <c r="C64" s="18" t="n">
        <f aca="false">SUM(C59:C63)</f>
        <v>106911</v>
      </c>
      <c r="D64" s="21"/>
      <c r="E64" s="15"/>
      <c r="F64" s="20" t="n">
        <f aca="false">SUM(F59:F63)</f>
        <v>1171</v>
      </c>
      <c r="G64" s="15"/>
      <c r="H64" s="20" t="n">
        <f aca="false">SUM(H59:H63)</f>
        <v>23136</v>
      </c>
      <c r="I64" s="20" t="n">
        <f aca="false">SUM(I59:I63)</f>
        <v>82604</v>
      </c>
      <c r="J64" s="22" t="n">
        <v>0.9</v>
      </c>
      <c r="K64" s="20" t="n">
        <f aca="false">SUM(K59:K63)</f>
        <v>73703.7</v>
      </c>
      <c r="L64" s="20" t="n">
        <f aca="false">SUM(I64-K64)</f>
        <v>8900.3</v>
      </c>
      <c r="M64" s="15" t="s">
        <v>93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5" t="s">
        <v>90</v>
      </c>
      <c r="B65" s="15" t="s">
        <v>94</v>
      </c>
      <c r="C65" s="18" t="n">
        <v>0</v>
      </c>
      <c r="D65" s="15"/>
      <c r="E65" s="15"/>
      <c r="F65" s="20" t="n">
        <f aca="false">SUM(C65*E65)</f>
        <v>0</v>
      </c>
      <c r="G65" s="15"/>
      <c r="H65" s="20" t="n">
        <f aca="false">SUM(C65-F65)*G65</f>
        <v>0</v>
      </c>
      <c r="I65" s="20" t="n">
        <f aca="false">SUM(C65-F65-H65)</f>
        <v>0</v>
      </c>
      <c r="J65" s="22" t="n">
        <v>0.66</v>
      </c>
      <c r="K65" s="20" t="n">
        <f aca="false">SUM(I65*J65)</f>
        <v>0</v>
      </c>
      <c r="L65" s="20" t="n">
        <f aca="false">SUM(I65-K65)</f>
        <v>0</v>
      </c>
      <c r="M65" s="2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5" t="s">
        <v>90</v>
      </c>
      <c r="B66" s="15" t="s">
        <v>95</v>
      </c>
      <c r="C66" s="18" t="n">
        <v>47</v>
      </c>
      <c r="D66" s="15"/>
      <c r="E66" s="15"/>
      <c r="F66" s="20" t="n">
        <v>0</v>
      </c>
      <c r="G66" s="15"/>
      <c r="H66" s="20" t="n">
        <f aca="false">SUM(C66-F66)*G66</f>
        <v>0</v>
      </c>
      <c r="I66" s="20" t="n">
        <f aca="false">SUM(C66-F66-H66)</f>
        <v>47</v>
      </c>
      <c r="J66" s="22" t="n">
        <v>0.66</v>
      </c>
      <c r="K66" s="20" t="n">
        <f aca="false">SUM(I66*J66)</f>
        <v>31.02</v>
      </c>
      <c r="L66" s="20" t="n">
        <f aca="false">SUM(I66-K66)</f>
        <v>15.98</v>
      </c>
      <c r="M66" s="2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5" t="s">
        <v>90</v>
      </c>
      <c r="B67" s="15" t="s">
        <v>96</v>
      </c>
      <c r="C67" s="18" t="n">
        <v>47</v>
      </c>
      <c r="D67" s="15"/>
      <c r="E67" s="15"/>
      <c r="F67" s="20" t="n">
        <v>0</v>
      </c>
      <c r="G67" s="15"/>
      <c r="H67" s="20" t="n">
        <f aca="false">SUM(C67-F67)*G67</f>
        <v>0</v>
      </c>
      <c r="I67" s="20" t="n">
        <f aca="false">SUM(C67-F67-H67)</f>
        <v>47</v>
      </c>
      <c r="J67" s="22" t="n">
        <v>0.66</v>
      </c>
      <c r="K67" s="20" t="n">
        <f aca="false">SUM(I67*J67)</f>
        <v>31.02</v>
      </c>
      <c r="L67" s="20" t="n">
        <f aca="false">SUM(I67-K67)</f>
        <v>15.98</v>
      </c>
      <c r="M67" s="2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5" t="s">
        <v>90</v>
      </c>
      <c r="B68" s="15" t="s">
        <v>97</v>
      </c>
      <c r="C68" s="18" t="n">
        <v>327</v>
      </c>
      <c r="D68" s="15"/>
      <c r="E68" s="15"/>
      <c r="F68" s="20" t="n">
        <v>0</v>
      </c>
      <c r="G68" s="15"/>
      <c r="H68" s="20" t="n">
        <f aca="false">SUM(C68-F68)*G68</f>
        <v>0</v>
      </c>
      <c r="I68" s="20" t="n">
        <f aca="false">SUM(C68-F68-H68)</f>
        <v>327</v>
      </c>
      <c r="J68" s="22" t="n">
        <v>0.66</v>
      </c>
      <c r="K68" s="20" t="n">
        <f aca="false">SUM(I68*J68)</f>
        <v>215.82</v>
      </c>
      <c r="L68" s="20" t="n">
        <f aca="false">SUM(I68-K68)</f>
        <v>111.18</v>
      </c>
      <c r="M68" s="2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5" t="s">
        <v>90</v>
      </c>
      <c r="B69" s="15" t="s">
        <v>98</v>
      </c>
      <c r="C69" s="18" t="n">
        <v>0</v>
      </c>
      <c r="D69" s="15"/>
      <c r="E69" s="15"/>
      <c r="F69" s="20" t="n">
        <v>0</v>
      </c>
      <c r="G69" s="15"/>
      <c r="H69" s="20" t="n">
        <f aca="false">SUM(C69-F69)*G69</f>
        <v>0</v>
      </c>
      <c r="I69" s="20" t="n">
        <f aca="false">SUM(C69-F69-H69)</f>
        <v>0</v>
      </c>
      <c r="J69" s="22" t="n">
        <v>0.66</v>
      </c>
      <c r="K69" s="20" t="n">
        <f aca="false">SUM(I69*J69)</f>
        <v>0</v>
      </c>
      <c r="L69" s="20"/>
      <c r="M69" s="2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5" t="s">
        <v>99</v>
      </c>
      <c r="B70" s="15" t="s">
        <v>100</v>
      </c>
      <c r="C70" s="18" t="n">
        <v>370</v>
      </c>
      <c r="D70" s="15"/>
      <c r="E70" s="15"/>
      <c r="F70" s="20" t="n">
        <f aca="false">SUM(C70*E70)</f>
        <v>0</v>
      </c>
      <c r="G70" s="15"/>
      <c r="H70" s="20" t="n">
        <f aca="false">SUM(C70-F70)*G70</f>
        <v>0</v>
      </c>
      <c r="I70" s="20" t="n">
        <f aca="false">SUM(C70-F70-H70)</f>
        <v>370</v>
      </c>
      <c r="J70" s="22" t="n">
        <v>0.85</v>
      </c>
      <c r="K70" s="20" t="n">
        <f aca="false">SUM(I70*J70)</f>
        <v>314.5</v>
      </c>
      <c r="L70" s="20" t="n">
        <f aca="false">SUM(I70-K70)</f>
        <v>55.5</v>
      </c>
      <c r="M70" s="2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5" t="s">
        <v>101</v>
      </c>
      <c r="B71" s="15" t="s">
        <v>102</v>
      </c>
      <c r="C71" s="18" t="n">
        <v>126</v>
      </c>
      <c r="D71" s="15"/>
      <c r="E71" s="15"/>
      <c r="F71" s="20" t="n">
        <f aca="false">SUM(C71*E71)</f>
        <v>0</v>
      </c>
      <c r="G71" s="15"/>
      <c r="H71" s="20" t="n">
        <f aca="false">SUM(C71-F71)*G71</f>
        <v>0</v>
      </c>
      <c r="I71" s="20" t="n">
        <f aca="false">SUM(C71-F71-H71)</f>
        <v>126</v>
      </c>
      <c r="J71" s="22" t="n">
        <v>0</v>
      </c>
      <c r="K71" s="20" t="n">
        <f aca="false">SUM(I71*J71)</f>
        <v>0</v>
      </c>
      <c r="L71" s="20" t="n">
        <f aca="false">SUM(I71-K71)</f>
        <v>126</v>
      </c>
      <c r="M71" s="2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5" t="s">
        <v>103</v>
      </c>
      <c r="B72" s="15" t="s">
        <v>104</v>
      </c>
      <c r="C72" s="18" t="n">
        <v>2180</v>
      </c>
      <c r="D72" s="15"/>
      <c r="E72" s="15"/>
      <c r="F72" s="20" t="n">
        <f aca="false">SUM(C72*E72)</f>
        <v>0</v>
      </c>
      <c r="G72" s="15"/>
      <c r="H72" s="20" t="n">
        <f aca="false">SUM(C72-F72)*G72</f>
        <v>0</v>
      </c>
      <c r="I72" s="20" t="n">
        <f aca="false">SUM(C72-F72-H72)</f>
        <v>2180</v>
      </c>
      <c r="J72" s="22" t="n">
        <v>0.75</v>
      </c>
      <c r="K72" s="20" t="n">
        <f aca="false">SUM(I72*J72)</f>
        <v>1635</v>
      </c>
      <c r="L72" s="20" t="n">
        <f aca="false">SUM(I72-K72)</f>
        <v>545</v>
      </c>
      <c r="M72" s="2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5" t="s">
        <v>103</v>
      </c>
      <c r="B73" s="15" t="s">
        <v>105</v>
      </c>
      <c r="C73" s="18" t="n">
        <v>501</v>
      </c>
      <c r="D73" s="15"/>
      <c r="E73" s="15"/>
      <c r="F73" s="20" t="n">
        <f aca="false">SUM(C73*E73)</f>
        <v>0</v>
      </c>
      <c r="G73" s="15"/>
      <c r="H73" s="20" t="n">
        <f aca="false">SUM(C73-F73)*G73</f>
        <v>0</v>
      </c>
      <c r="I73" s="20" t="n">
        <f aca="false">SUM(C73-F73-H73)</f>
        <v>501</v>
      </c>
      <c r="J73" s="22" t="n">
        <v>0.8</v>
      </c>
      <c r="K73" s="20" t="n">
        <f aca="false">SUM(I73*J73)</f>
        <v>400.8</v>
      </c>
      <c r="L73" s="20" t="n">
        <f aca="false">SUM(I73-K73)</f>
        <v>100.2</v>
      </c>
      <c r="M73" s="2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5" t="s">
        <v>101</v>
      </c>
      <c r="B74" s="15" t="s">
        <v>106</v>
      </c>
      <c r="C74" s="18" t="n">
        <v>1163</v>
      </c>
      <c r="D74" s="15"/>
      <c r="E74" s="15"/>
      <c r="F74" s="20" t="n">
        <f aca="false">SUM(C74*E74)</f>
        <v>0</v>
      </c>
      <c r="G74" s="15"/>
      <c r="H74" s="20" t="n">
        <f aca="false">SUM(C74-F74)*G74</f>
        <v>0</v>
      </c>
      <c r="I74" s="20" t="n">
        <f aca="false">SUM(C74-F74-H74)</f>
        <v>1163</v>
      </c>
      <c r="J74" s="22" t="n">
        <v>0.8</v>
      </c>
      <c r="K74" s="20" t="n">
        <f aca="false">SUM(I74*J74)</f>
        <v>930.4</v>
      </c>
      <c r="L74" s="20" t="n">
        <f aca="false">SUM(I74-K74)</f>
        <v>232.6</v>
      </c>
      <c r="M74" s="2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customFormat="false" ht="12.75" hidden="false" customHeight="false" outlineLevel="0" collapsed="false">
      <c r="A75" s="15" t="s">
        <v>101</v>
      </c>
      <c r="B75" s="15" t="s">
        <v>107</v>
      </c>
      <c r="C75" s="18" t="n">
        <v>0</v>
      </c>
      <c r="D75" s="15"/>
      <c r="E75" s="15"/>
      <c r="F75" s="20" t="n">
        <f aca="false">SUM(C75*E75)</f>
        <v>0</v>
      </c>
      <c r="G75" s="15"/>
      <c r="H75" s="20" t="n">
        <f aca="false">SUM(C75-F75)*G75</f>
        <v>0</v>
      </c>
      <c r="I75" s="20" t="n">
        <f aca="false">SUM(C75-F75-H75)</f>
        <v>0</v>
      </c>
      <c r="J75" s="22" t="n">
        <v>0.7</v>
      </c>
      <c r="K75" s="20" t="n">
        <f aca="false">SUM(I75*J75)</f>
        <v>0</v>
      </c>
      <c r="L75" s="20" t="n">
        <f aca="false">SUM(I75-K75)</f>
        <v>0</v>
      </c>
      <c r="M75" s="2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5" t="s">
        <v>101</v>
      </c>
      <c r="B76" s="15" t="s">
        <v>108</v>
      </c>
      <c r="C76" s="18" t="n">
        <v>2435</v>
      </c>
      <c r="D76" s="15"/>
      <c r="E76" s="15"/>
      <c r="F76" s="20" t="n">
        <f aca="false">SUM(C76*E76)</f>
        <v>0</v>
      </c>
      <c r="G76" s="15"/>
      <c r="H76" s="20" t="n">
        <f aca="false">SUM(C76-F76)*G76</f>
        <v>0</v>
      </c>
      <c r="I76" s="20" t="n">
        <f aca="false">SUM(C76-F76-H76)</f>
        <v>2435</v>
      </c>
      <c r="J76" s="22" t="n">
        <v>0.8</v>
      </c>
      <c r="K76" s="20" t="n">
        <f aca="false">SUM(I76*J76)</f>
        <v>1948</v>
      </c>
      <c r="L76" s="20" t="n">
        <f aca="false">SUM(I76-K76)</f>
        <v>487</v>
      </c>
      <c r="M76" s="2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5" t="s">
        <v>101</v>
      </c>
      <c r="B77" s="15" t="s">
        <v>109</v>
      </c>
      <c r="C77" s="18" t="n">
        <v>370</v>
      </c>
      <c r="D77" s="15"/>
      <c r="E77" s="15"/>
      <c r="F77" s="20" t="n">
        <f aca="false">SUM(C77*E77)</f>
        <v>0</v>
      </c>
      <c r="G77" s="15"/>
      <c r="H77" s="20" t="n">
        <f aca="false">SUM(C77-F77)*G77</f>
        <v>0</v>
      </c>
      <c r="I77" s="20" t="n">
        <f aca="false">SUM(C77-F77-H77)</f>
        <v>370</v>
      </c>
      <c r="J77" s="22" t="n">
        <v>0</v>
      </c>
      <c r="K77" s="20" t="n">
        <f aca="false">SUM(I77*J77)</f>
        <v>0</v>
      </c>
      <c r="L77" s="20" t="n">
        <f aca="false">SUM(I77-K77)</f>
        <v>370</v>
      </c>
      <c r="M77" s="2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customFormat="false" ht="12.75" hidden="false" customHeight="false" outlineLevel="0" collapsed="false">
      <c r="A78" s="15" t="s">
        <v>110</v>
      </c>
      <c r="B78" s="15" t="s">
        <v>111</v>
      </c>
      <c r="C78" s="18" t="n">
        <v>14947</v>
      </c>
      <c r="D78" s="15"/>
      <c r="E78" s="15"/>
      <c r="F78" s="20" t="n">
        <f aca="false">SUM(C78*E78)</f>
        <v>0</v>
      </c>
      <c r="G78" s="15"/>
      <c r="H78" s="20" t="n">
        <f aca="false">SUM(C78-F78)*G78</f>
        <v>0</v>
      </c>
      <c r="I78" s="20" t="n">
        <f aca="false">SUM(C78-F78-H78)</f>
        <v>14947</v>
      </c>
      <c r="J78" s="22" t="n">
        <v>0.85</v>
      </c>
      <c r="K78" s="20" t="n">
        <f aca="false">SUM(I78*J78)</f>
        <v>12704.95</v>
      </c>
      <c r="L78" s="20" t="n">
        <f aca="false">SUM(I78-K78)</f>
        <v>2242.05</v>
      </c>
      <c r="M78" s="15" t="s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customFormat="false" ht="12.75" hidden="false" customHeight="false" outlineLevel="0" collapsed="false">
      <c r="A79" s="15" t="s">
        <v>54</v>
      </c>
      <c r="B79" s="15" t="s">
        <v>112</v>
      </c>
      <c r="C79" s="18" t="n">
        <v>6000</v>
      </c>
      <c r="D79" s="21"/>
      <c r="E79" s="15" t="n">
        <v>0.07</v>
      </c>
      <c r="F79" s="20" t="n">
        <f aca="false">SUM(C79*E79)</f>
        <v>420</v>
      </c>
      <c r="G79" s="15"/>
      <c r="H79" s="20" t="n">
        <f aca="false">SUM(C79-F79)*G79</f>
        <v>0</v>
      </c>
      <c r="I79" s="20" t="n">
        <f aca="false">SUM(C79-F79-H79)</f>
        <v>5580</v>
      </c>
      <c r="J79" s="22" t="n">
        <v>0.9</v>
      </c>
      <c r="K79" s="20" t="n">
        <f aca="false">SUM(I79*J79)</f>
        <v>5022</v>
      </c>
      <c r="L79" s="20" t="n">
        <f aca="false">SUM(I79-K79)</f>
        <v>558</v>
      </c>
      <c r="M79" s="1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5" t="s">
        <v>101</v>
      </c>
      <c r="B80" s="15" t="s">
        <v>113</v>
      </c>
      <c r="C80" s="18" t="n">
        <v>101</v>
      </c>
      <c r="D80" s="15"/>
      <c r="E80" s="15"/>
      <c r="F80" s="20" t="n">
        <f aca="false">SUM(C80*E80)</f>
        <v>0</v>
      </c>
      <c r="G80" s="15"/>
      <c r="H80" s="20" t="n">
        <f aca="false">SUM(C80-F80)*G80</f>
        <v>0</v>
      </c>
      <c r="I80" s="20" t="n">
        <f aca="false">SUM(C80-F80-H80)</f>
        <v>101</v>
      </c>
      <c r="J80" s="22" t="n">
        <v>0</v>
      </c>
      <c r="K80" s="20" t="n">
        <f aca="false">SUM(I80*J80)</f>
        <v>0</v>
      </c>
      <c r="L80" s="20" t="n">
        <f aca="false">SUM(I80-K80)</f>
        <v>101</v>
      </c>
      <c r="M80" s="2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A81" s="24" t="s">
        <v>101</v>
      </c>
      <c r="B81" s="24" t="s">
        <v>114</v>
      </c>
      <c r="C81" s="18" t="n">
        <v>255</v>
      </c>
      <c r="D81" s="15"/>
      <c r="E81" s="24"/>
      <c r="F81" s="25" t="n">
        <f aca="false">SUM(C81*E81)</f>
        <v>0</v>
      </c>
      <c r="G81" s="24"/>
      <c r="H81" s="25" t="n">
        <f aca="false">SUM(C81-F81)*G81</f>
        <v>0</v>
      </c>
      <c r="I81" s="20" t="n">
        <f aca="false">SUM(C81-F81-H81)</f>
        <v>255</v>
      </c>
      <c r="J81" s="26" t="n">
        <v>0.8</v>
      </c>
      <c r="K81" s="20" t="n">
        <f aca="false">SUM(I81*J81)</f>
        <v>204</v>
      </c>
      <c r="L81" s="20" t="n">
        <f aca="false">SUM(I81-K81)</f>
        <v>51</v>
      </c>
      <c r="M81" s="25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customFormat="false" ht="12.75" hidden="false" customHeight="false" outlineLevel="0" collapsed="false">
      <c r="A82" s="15" t="s">
        <v>90</v>
      </c>
      <c r="B82" s="15" t="s">
        <v>115</v>
      </c>
      <c r="C82" s="18" t="n">
        <v>2033</v>
      </c>
      <c r="D82" s="15"/>
      <c r="E82" s="15"/>
      <c r="F82" s="20" t="n">
        <f aca="false">SUM(C82*E82)</f>
        <v>0</v>
      </c>
      <c r="G82" s="15"/>
      <c r="H82" s="20" t="n">
        <f aca="false">SUM(C82-F82)*G82</f>
        <v>0</v>
      </c>
      <c r="I82" s="20" t="n">
        <f aca="false">SUM(C82-F82-H82)</f>
        <v>2033</v>
      </c>
      <c r="J82" s="22" t="n">
        <v>0.8</v>
      </c>
      <c r="K82" s="20" t="n">
        <f aca="false">SUM(I82*J82)</f>
        <v>1626.4</v>
      </c>
      <c r="L82" s="20" t="n">
        <f aca="false">SUM(I82-K82)</f>
        <v>406.6</v>
      </c>
      <c r="M82" s="2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customFormat="false" ht="12.75" hidden="false" customHeight="false" outlineLevel="0" collapsed="false">
      <c r="A83" s="15" t="s">
        <v>90</v>
      </c>
      <c r="B83" s="15" t="s">
        <v>116</v>
      </c>
      <c r="C83" s="18" t="n">
        <v>15</v>
      </c>
      <c r="D83" s="15"/>
      <c r="E83" s="15"/>
      <c r="F83" s="20" t="n">
        <f aca="false">SUM(C83*E83)</f>
        <v>0</v>
      </c>
      <c r="G83" s="15"/>
      <c r="H83" s="20" t="n">
        <f aca="false">SUM(C83-F83)*G83</f>
        <v>0</v>
      </c>
      <c r="I83" s="20" t="n">
        <f aca="false">SUM(C83-F83-H83)</f>
        <v>15</v>
      </c>
      <c r="J83" s="22" t="n">
        <v>0</v>
      </c>
      <c r="K83" s="20" t="n">
        <f aca="false">SUM(I83*J83)</f>
        <v>0</v>
      </c>
      <c r="L83" s="20" t="n">
        <f aca="false">SUM(I83-K83)</f>
        <v>15</v>
      </c>
      <c r="M83" s="2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customFormat="false" ht="12.75" hidden="false" customHeight="false" outlineLevel="0" collapsed="false">
      <c r="A84" s="15" t="s">
        <v>61</v>
      </c>
      <c r="B84" s="15" t="s">
        <v>117</v>
      </c>
      <c r="C84" s="18" t="n">
        <v>600</v>
      </c>
      <c r="D84" s="21"/>
      <c r="E84" s="15"/>
      <c r="F84" s="20" t="n">
        <f aca="false">SUM(C84*E84)</f>
        <v>0</v>
      </c>
      <c r="G84" s="15"/>
      <c r="H84" s="20" t="n">
        <f aca="false">SUM(C84-F84)*G84</f>
        <v>0</v>
      </c>
      <c r="I84" s="20" t="n">
        <f aca="false">SUM(C84-F84-H84)</f>
        <v>600</v>
      </c>
      <c r="J84" s="22" t="n">
        <v>0.9</v>
      </c>
      <c r="K84" s="20" t="n">
        <f aca="false">SUM(I84*J84)</f>
        <v>540</v>
      </c>
      <c r="L84" s="20" t="n">
        <f aca="false">SUM(I84-K84)</f>
        <v>60</v>
      </c>
      <c r="M84" s="15" t="s">
        <v>1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customFormat="false" ht="13.5" hidden="false" customHeight="false" outlineLevel="0" collapsed="false">
      <c r="A85" s="29" t="s">
        <v>61</v>
      </c>
      <c r="B85" s="29" t="s">
        <v>118</v>
      </c>
      <c r="C85" s="18" t="n">
        <v>0</v>
      </c>
      <c r="D85" s="15"/>
      <c r="E85" s="29"/>
      <c r="F85" s="30" t="n">
        <f aca="false">SUM(C85*E85)</f>
        <v>0</v>
      </c>
      <c r="G85" s="29"/>
      <c r="H85" s="30" t="n">
        <f aca="false">SUM(C85-F85)*G85</f>
        <v>0</v>
      </c>
      <c r="I85" s="30" t="n">
        <f aca="false">SUM(C85-F85-H85)</f>
        <v>0</v>
      </c>
      <c r="J85" s="31" t="n">
        <v>0.9</v>
      </c>
      <c r="K85" s="30" t="n">
        <f aca="false">SUM(I85*J85)</f>
        <v>0</v>
      </c>
      <c r="L85" s="30" t="n">
        <f aca="false">SUM(I85-K85)</f>
        <v>0</v>
      </c>
      <c r="M85" s="29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customFormat="false" ht="12.75" hidden="false" customHeight="false" outlineLevel="0" collapsed="false">
      <c r="A86" s="8"/>
      <c r="B86" s="8"/>
      <c r="C86" s="33" t="n">
        <f aca="false">SUM(C11:C85)-C64</f>
        <v>461809</v>
      </c>
      <c r="D86" s="33"/>
      <c r="E86" s="33"/>
      <c r="F86" s="33" t="n">
        <f aca="false">SUM(F11:F85)-F64</f>
        <v>3392.63</v>
      </c>
      <c r="G86" s="8"/>
      <c r="H86" s="33" t="n">
        <f aca="false">SUM(H11:H85)-H59-H60-H61-H62-H63</f>
        <v>50073.838006</v>
      </c>
      <c r="I86" s="33" t="n">
        <f aca="false">SUM(I11:I85)-I59-I60-I61-I62-I63</f>
        <v>408342.531994</v>
      </c>
      <c r="J86" s="34"/>
      <c r="K86" s="33" t="n">
        <f aca="false">SUM(K11:K85)-K59-K60-K61-K62-K63</f>
        <v>338726.5559352</v>
      </c>
      <c r="L86" s="33" t="n">
        <f aca="false">SUM(L11:L85)-L59-L60-L61-L62-L63</f>
        <v>69615.9760588</v>
      </c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7" t="s">
        <v>1</v>
      </c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customFormat="false" ht="12.75" hidden="false" customHeight="false" outlineLevel="0" collapsed="false">
      <c r="J88" s="35"/>
      <c r="L88" s="36"/>
    </row>
    <row r="89" customFormat="false" ht="12.75" hidden="false" customHeight="false" outlineLevel="0" collapsed="false">
      <c r="J89" s="35"/>
    </row>
    <row r="90" customFormat="false" ht="12.75" hidden="false" customHeight="false" outlineLevel="0" collapsed="false">
      <c r="J90" s="35"/>
    </row>
    <row r="91" customFormat="false" ht="12.75" hidden="false" customHeight="false" outlineLevel="0" collapsed="false">
      <c r="J91" s="35"/>
    </row>
    <row r="92" customFormat="false" ht="12.75" hidden="false" customHeight="false" outlineLevel="0" collapsed="false">
      <c r="J92" s="35"/>
    </row>
    <row r="93" customFormat="false" ht="12.75" hidden="false" customHeight="false" outlineLevel="0" collapsed="false">
      <c r="B93" s="0" t="s">
        <v>1</v>
      </c>
      <c r="J93" s="35"/>
    </row>
    <row r="94" customFormat="false" ht="12.75" hidden="false" customHeight="false" outlineLevel="0" collapsed="false">
      <c r="J94" s="35"/>
    </row>
    <row r="95" customFormat="false" ht="12.75" hidden="false" customHeight="false" outlineLevel="0" collapsed="false">
      <c r="J95" s="35"/>
    </row>
    <row r="96" customFormat="false" ht="12.75" hidden="false" customHeight="false" outlineLevel="0" collapsed="false">
      <c r="J96" s="35"/>
    </row>
    <row r="97" customFormat="false" ht="12.75" hidden="false" customHeight="false" outlineLevel="0" collapsed="false">
      <c r="J97" s="35"/>
    </row>
    <row r="98" customFormat="false" ht="12.75" hidden="false" customHeight="false" outlineLevel="0" collapsed="false">
      <c r="J98" s="35"/>
    </row>
    <row r="99" customFormat="false" ht="12.75" hidden="false" customHeight="false" outlineLevel="0" collapsed="false">
      <c r="J99" s="35"/>
    </row>
    <row r="100" customFormat="false" ht="12.75" hidden="false" customHeight="false" outlineLevel="0" collapsed="false">
      <c r="J100" s="35"/>
    </row>
    <row r="101" customFormat="false" ht="12.75" hidden="false" customHeight="false" outlineLevel="0" collapsed="false">
      <c r="J101" s="35"/>
    </row>
    <row r="102" customFormat="false" ht="12.75" hidden="false" customHeight="false" outlineLevel="0" collapsed="false">
      <c r="J102" s="35"/>
    </row>
    <row r="103" customFormat="false" ht="12.75" hidden="false" customHeight="false" outlineLevel="0" collapsed="false">
      <c r="J103" s="35"/>
    </row>
    <row r="104" customFormat="false" ht="12.75" hidden="false" customHeight="false" outlineLevel="0" collapsed="false">
      <c r="J104" s="35"/>
    </row>
    <row r="105" customFormat="false" ht="12.75" hidden="false" customHeight="false" outlineLevel="0" collapsed="false">
      <c r="J105" s="35"/>
    </row>
    <row r="106" customFormat="false" ht="12.75" hidden="false" customHeight="false" outlineLevel="0" collapsed="false">
      <c r="J106" s="35"/>
    </row>
    <row r="107" customFormat="false" ht="12.75" hidden="false" customHeight="false" outlineLevel="0" collapsed="false">
      <c r="J107" s="35"/>
    </row>
    <row r="108" customFormat="false" ht="12.75" hidden="false" customHeight="false" outlineLevel="0" collapsed="false">
      <c r="J108" s="35"/>
    </row>
    <row r="109" customFormat="false" ht="12.75" hidden="false" customHeight="false" outlineLevel="0" collapsed="false">
      <c r="J109" s="35"/>
    </row>
    <row r="110" customFormat="false" ht="12.75" hidden="false" customHeight="false" outlineLevel="0" collapsed="false">
      <c r="J110" s="35"/>
    </row>
    <row r="111" customFormat="false" ht="12.75" hidden="false" customHeight="false" outlineLevel="0" collapsed="false">
      <c r="J111" s="35"/>
    </row>
    <row r="112" customFormat="false" ht="12.75" hidden="false" customHeight="false" outlineLevel="0" collapsed="false">
      <c r="J112" s="35"/>
    </row>
    <row r="113" customFormat="false" ht="12.75" hidden="false" customHeight="false" outlineLevel="0" collapsed="false">
      <c r="J113" s="35"/>
    </row>
  </sheetData>
  <mergeCells count="1">
    <mergeCell ref="C4:E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300"/>
  <sheetViews>
    <sheetView showFormulas="false" showGridLines="true" showRowColHeaders="true" showZeros="true" rightToLeft="false" tabSelected="false" showOutlineSymbols="true" defaultGridColor="true" view="normal" topLeftCell="B11" colorId="64" zoomScale="75" zoomScaleNormal="75" zoomScalePageLayoutView="100" workbookViewId="0">
      <selection pane="topLeft" activeCell="M51" activeCellId="0" sqref="M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7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8" width="11.28"/>
    <col collapsed="false" customWidth="true" hidden="false" outlineLevel="0" max="7" min="7" style="0" width="3.56"/>
    <col collapsed="false" customWidth="true" hidden="false" outlineLevel="0" max="8" min="8" style="38" width="11.28"/>
    <col collapsed="false" customWidth="true" hidden="false" outlineLevel="0" max="10" min="9" style="38" width="12.7"/>
    <col collapsed="false" customWidth="true" hidden="false" outlineLevel="0" max="13" min="11" style="38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7" t="s">
        <v>119</v>
      </c>
      <c r="C1" s="37" t="s">
        <v>120</v>
      </c>
      <c r="D1" s="0" t="s">
        <v>121</v>
      </c>
      <c r="E1" s="37" t="s">
        <v>122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0" t="s">
        <v>123</v>
      </c>
      <c r="W1" s="38"/>
      <c r="X1" s="39" t="s">
        <v>124</v>
      </c>
      <c r="Y1" s="38"/>
      <c r="Z1" s="40" t="n">
        <v>37012</v>
      </c>
      <c r="AA1" s="38"/>
      <c r="AB1" s="38"/>
    </row>
    <row r="2" customFormat="false" ht="12.75" hidden="false" customHeight="false" outlineLevel="0" collapsed="false">
      <c r="A2" s="37" t="s">
        <v>125</v>
      </c>
      <c r="C2" s="37"/>
      <c r="D2" s="0" t="s">
        <v>126</v>
      </c>
      <c r="E2" s="37" t="s">
        <v>122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0" t="s">
        <v>123</v>
      </c>
      <c r="W2" s="38"/>
      <c r="X2" s="38"/>
      <c r="Y2" s="38"/>
      <c r="Z2" s="38"/>
      <c r="AA2" s="38"/>
      <c r="AB2" s="38"/>
    </row>
    <row r="3" customFormat="false" ht="12.75" hidden="false" customHeight="false" outlineLevel="0" collapsed="false">
      <c r="A3" s="37" t="s">
        <v>127</v>
      </c>
      <c r="C3" s="37"/>
      <c r="D3" s="0" t="s">
        <v>128</v>
      </c>
      <c r="E3" s="37" t="s">
        <v>122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 t="s">
        <v>129</v>
      </c>
      <c r="W3" s="38"/>
      <c r="X3" s="38"/>
      <c r="Y3" s="38"/>
      <c r="Z3" s="38"/>
      <c r="AA3" s="38"/>
      <c r="AB3" s="38"/>
    </row>
    <row r="4" customFormat="false" ht="12.75" hidden="false" customHeight="false" outlineLevel="0" collapsed="false">
      <c r="A4" s="37" t="s">
        <v>130</v>
      </c>
      <c r="C4" s="37"/>
      <c r="F4" s="0"/>
      <c r="H4" s="0"/>
      <c r="I4" s="0"/>
      <c r="J4" s="0"/>
      <c r="K4" s="0"/>
      <c r="L4" s="0"/>
      <c r="M4" s="0"/>
      <c r="U4" s="0" t="s">
        <v>123</v>
      </c>
      <c r="W4" s="38"/>
      <c r="X4" s="38"/>
      <c r="Y4" s="38"/>
      <c r="Z4" s="38"/>
      <c r="AA4" s="38"/>
      <c r="AB4" s="38"/>
    </row>
    <row r="5" customFormat="false" ht="12.75" hidden="false" customHeight="false" outlineLevel="0" collapsed="false">
      <c r="A5" s="37" t="s">
        <v>131</v>
      </c>
      <c r="C5" s="37"/>
      <c r="F5" s="0"/>
      <c r="H5" s="0"/>
      <c r="I5" s="0"/>
      <c r="J5" s="0"/>
      <c r="K5" s="0"/>
      <c r="L5" s="0"/>
      <c r="M5" s="0"/>
      <c r="U5" s="38"/>
      <c r="W5" s="38"/>
      <c r="X5" s="38"/>
      <c r="Y5" s="38"/>
      <c r="Z5" s="38"/>
      <c r="AA5" s="38"/>
      <c r="AB5" s="38"/>
    </row>
    <row r="6" customFormat="false" ht="15" hidden="false" customHeight="true" outlineLevel="0" collapsed="false">
      <c r="A6" s="37" t="s">
        <v>132</v>
      </c>
      <c r="C6" s="37"/>
      <c r="D6" s="0" t="s">
        <v>133</v>
      </c>
      <c r="F6" s="0"/>
      <c r="H6" s="0"/>
      <c r="I6" s="0"/>
      <c r="J6" s="0"/>
      <c r="K6" s="0"/>
      <c r="L6" s="0"/>
      <c r="M6" s="0"/>
      <c r="U6" s="41" t="s">
        <v>134</v>
      </c>
      <c r="W6" s="38"/>
      <c r="X6" s="38"/>
      <c r="Y6" s="38"/>
      <c r="Z6" s="38"/>
      <c r="AA6" s="38"/>
      <c r="AB6" s="38"/>
    </row>
    <row r="7" customFormat="false" ht="11.25" hidden="false" customHeight="true" outlineLevel="0" collapsed="false">
      <c r="C7" s="37"/>
      <c r="F7" s="0"/>
      <c r="H7" s="0"/>
      <c r="I7" s="0"/>
      <c r="J7" s="0"/>
      <c r="K7" s="0"/>
      <c r="L7" s="0"/>
      <c r="M7" s="0"/>
      <c r="U7" s="38"/>
      <c r="W7" s="42"/>
      <c r="X7" s="38"/>
      <c r="Y7" s="38"/>
      <c r="Z7" s="38"/>
      <c r="AA7" s="38"/>
      <c r="AB7" s="38"/>
    </row>
    <row r="8" customFormat="false" ht="12" hidden="false" customHeight="true" outlineLevel="0" collapsed="false">
      <c r="C8" s="37"/>
      <c r="F8" s="0"/>
      <c r="H8" s="0"/>
      <c r="I8" s="0"/>
      <c r="J8" s="0"/>
      <c r="K8" s="0"/>
      <c r="L8" s="0"/>
      <c r="M8" s="0"/>
      <c r="U8" s="38"/>
      <c r="W8" s="42"/>
      <c r="X8" s="38"/>
      <c r="Y8" s="38"/>
      <c r="Z8" s="38"/>
      <c r="AA8" s="38"/>
      <c r="AB8" s="38"/>
    </row>
    <row r="9" customFormat="false" ht="18" hidden="false" customHeight="false" outlineLevel="0" collapsed="false">
      <c r="C9" s="37"/>
      <c r="F9" s="0"/>
      <c r="H9" s="0"/>
      <c r="I9" s="0"/>
      <c r="J9" s="0"/>
      <c r="K9" s="0"/>
      <c r="L9" s="0"/>
      <c r="M9" s="0"/>
      <c r="U9" s="38"/>
      <c r="W9" s="42"/>
      <c r="X9" s="38"/>
      <c r="Y9" s="38"/>
      <c r="Z9" s="38"/>
      <c r="AA9" s="38"/>
      <c r="AB9" s="38"/>
    </row>
    <row r="10" customFormat="false" ht="18" hidden="false" customHeight="false" outlineLevel="0" collapsed="false">
      <c r="A10" s="37" t="s">
        <v>135</v>
      </c>
      <c r="C10" s="37" t="s">
        <v>136</v>
      </c>
      <c r="F10" s="0"/>
      <c r="H10" s="0"/>
      <c r="I10" s="0"/>
      <c r="J10" s="0"/>
      <c r="K10" s="0"/>
      <c r="L10" s="0"/>
      <c r="M10" s="0"/>
      <c r="U10" s="38"/>
      <c r="W10" s="42"/>
      <c r="X10" s="38"/>
      <c r="Y10" s="38"/>
      <c r="Z10" s="38"/>
      <c r="AA10" s="38"/>
      <c r="AB10" s="38"/>
    </row>
    <row r="11" customFormat="false" ht="18" hidden="false" customHeight="false" outlineLevel="0" collapsed="false">
      <c r="C11" s="37"/>
      <c r="D11" s="0" t="s">
        <v>137</v>
      </c>
      <c r="F11" s="0"/>
      <c r="H11" s="0"/>
      <c r="I11" s="0"/>
      <c r="J11" s="0"/>
      <c r="K11" s="0"/>
      <c r="L11" s="0"/>
      <c r="M11" s="0"/>
      <c r="U11" s="38"/>
      <c r="W11" s="42"/>
      <c r="X11" s="38"/>
      <c r="Y11" s="38"/>
      <c r="Z11" s="38"/>
      <c r="AA11" s="38"/>
      <c r="AB11" s="38"/>
    </row>
    <row r="12" customFormat="false" ht="12.75" hidden="false" customHeight="false" outlineLevel="0" collapsed="false">
      <c r="C12" s="37"/>
      <c r="D12" s="0" t="s">
        <v>138</v>
      </c>
      <c r="F12" s="0"/>
      <c r="H12" s="0"/>
      <c r="I12" s="0"/>
      <c r="J12" s="0"/>
      <c r="K12" s="0"/>
      <c r="L12" s="0"/>
      <c r="M12" s="0"/>
      <c r="U12" s="38"/>
      <c r="W12" s="38"/>
      <c r="X12" s="38"/>
      <c r="Y12" s="38"/>
      <c r="Z12" s="38"/>
      <c r="AA12" s="38"/>
      <c r="AB12" s="38"/>
    </row>
    <row r="13" customFormat="false" ht="12.75" hidden="false" customHeight="false" outlineLevel="0" collapsed="false">
      <c r="C13" s="37"/>
      <c r="D13" s="43" t="s">
        <v>139</v>
      </c>
      <c r="F13" s="0"/>
      <c r="H13" s="0"/>
      <c r="I13" s="0"/>
      <c r="J13" s="0"/>
      <c r="K13" s="0"/>
      <c r="L13" s="0"/>
      <c r="M13" s="0"/>
      <c r="U13" s="38"/>
      <c r="W13" s="38"/>
      <c r="X13" s="2"/>
      <c r="Y13" s="2"/>
      <c r="Z13" s="2"/>
      <c r="AA13" s="2"/>
      <c r="AB13" s="38"/>
    </row>
    <row r="14" customFormat="false" ht="12.75" hidden="false" customHeight="false" outlineLevel="0" collapsed="false">
      <c r="C14" s="37"/>
      <c r="D14" s="0" t="s">
        <v>140</v>
      </c>
      <c r="F14" s="0"/>
      <c r="H14" s="0"/>
      <c r="I14" s="0"/>
      <c r="J14" s="0"/>
      <c r="K14" s="0"/>
      <c r="L14" s="0"/>
      <c r="M14" s="0"/>
      <c r="U14" s="38"/>
      <c r="W14" s="38"/>
      <c r="X14" s="38"/>
      <c r="Y14" s="38"/>
      <c r="Z14" s="38"/>
      <c r="AA14" s="38"/>
      <c r="AB14" s="38"/>
    </row>
    <row r="15" customFormat="false" ht="12.75" hidden="false" customHeight="false" outlineLevel="0" collapsed="false">
      <c r="F15" s="0"/>
      <c r="H15" s="0"/>
      <c r="I15" s="0"/>
      <c r="J15" s="0"/>
      <c r="K15" s="0"/>
      <c r="L15" s="0"/>
      <c r="M15" s="0"/>
      <c r="U15" s="38"/>
      <c r="W15" s="38"/>
      <c r="X15" s="38"/>
      <c r="Y15" s="38"/>
      <c r="Z15" s="38"/>
      <c r="AA15" s="38"/>
      <c r="AB15" s="38"/>
    </row>
    <row r="16" customFormat="false" ht="39.95" hidden="false" customHeight="true" outlineLevel="0" collapsed="false">
      <c r="A16" s="44" t="s">
        <v>141</v>
      </c>
      <c r="B16" s="45" t="s">
        <v>142</v>
      </c>
      <c r="C16" s="46" t="s">
        <v>4</v>
      </c>
      <c r="D16" s="46" t="s">
        <v>143</v>
      </c>
      <c r="E16" s="46" t="s">
        <v>144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 t="s">
        <v>145</v>
      </c>
      <c r="V16" s="45" t="s">
        <v>146</v>
      </c>
      <c r="W16" s="46" t="s">
        <v>147</v>
      </c>
      <c r="X16" s="47" t="s">
        <v>148</v>
      </c>
      <c r="Y16" s="47" t="s">
        <v>149</v>
      </c>
      <c r="Z16" s="46" t="s">
        <v>150</v>
      </c>
      <c r="AA16" s="46" t="s">
        <v>151</v>
      </c>
      <c r="AB16" s="46" t="s">
        <v>152</v>
      </c>
      <c r="AC16" s="46" t="s">
        <v>153</v>
      </c>
      <c r="AD16" s="46" t="s">
        <v>151</v>
      </c>
      <c r="AE16" s="46" t="s">
        <v>154</v>
      </c>
    </row>
    <row r="17" customFormat="false" ht="12.75" hidden="false" customHeight="false" outlineLevel="0" collapsed="false">
      <c r="C17" s="38"/>
      <c r="D17" s="38"/>
      <c r="E17" s="38"/>
      <c r="G17" s="38"/>
      <c r="N17" s="38"/>
      <c r="O17" s="38"/>
      <c r="P17" s="38"/>
      <c r="Q17" s="38"/>
      <c r="R17" s="38"/>
      <c r="S17" s="38"/>
      <c r="T17" s="38"/>
      <c r="U17" s="38"/>
      <c r="W17" s="38"/>
      <c r="X17" s="38"/>
      <c r="Y17" s="38"/>
      <c r="Z17" s="38"/>
      <c r="AA17" s="38"/>
      <c r="AB17" s="38"/>
    </row>
    <row r="18" customFormat="false" ht="12.95" hidden="false" customHeight="true" outlineLevel="0" collapsed="false"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38"/>
      <c r="W18" s="38"/>
      <c r="X18" s="38"/>
      <c r="Y18" s="38"/>
      <c r="Z18" s="49"/>
      <c r="AA18" s="38"/>
      <c r="AB18" s="49"/>
      <c r="AC18" s="50"/>
      <c r="AD18" s="38"/>
      <c r="AE18" s="51"/>
    </row>
    <row r="19" customFormat="false" ht="12.95" hidden="false" customHeight="true" outlineLevel="0" collapsed="false">
      <c r="A19" s="37" t="s">
        <v>155</v>
      </c>
      <c r="B19" s="0" t="s">
        <v>156</v>
      </c>
      <c r="C19" s="38" t="s">
        <v>157</v>
      </c>
      <c r="D19" s="38" t="n">
        <v>27869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38" t="s">
        <v>158</v>
      </c>
      <c r="V19" s="0" t="s">
        <v>159</v>
      </c>
      <c r="W19" s="38" t="s">
        <v>160</v>
      </c>
      <c r="X19" s="52" t="n">
        <v>0.2109</v>
      </c>
      <c r="Y19" s="52" t="n">
        <v>0.2167</v>
      </c>
      <c r="Z19" s="49" t="n">
        <v>60</v>
      </c>
      <c r="AA19" s="53" t="n">
        <v>1.019</v>
      </c>
      <c r="AB19" s="54" t="n">
        <f aca="false">Z19*AA19*Y19</f>
        <v>13.249038</v>
      </c>
      <c r="AC19" s="55" t="n">
        <f aca="false">Z19*31</f>
        <v>1860</v>
      </c>
      <c r="AD19" s="56" t="n">
        <f aca="false">AA19</f>
        <v>1.019</v>
      </c>
      <c r="AE19" s="51" t="n">
        <f aca="false">AC19*AD19</f>
        <v>1895.34</v>
      </c>
    </row>
    <row r="20" customFormat="false" ht="12.95" hidden="false" customHeight="true" outlineLevel="0" collapsed="false">
      <c r="A20" s="37" t="s">
        <v>155</v>
      </c>
      <c r="B20" s="0" t="s">
        <v>161</v>
      </c>
      <c r="C20" s="38" t="s">
        <v>157</v>
      </c>
      <c r="D20" s="38" t="n">
        <v>28941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38" t="s">
        <v>158</v>
      </c>
      <c r="V20" s="0" t="s">
        <v>159</v>
      </c>
      <c r="W20" s="38" t="s">
        <v>160</v>
      </c>
      <c r="X20" s="52" t="n">
        <v>0.2109</v>
      </c>
      <c r="Y20" s="52" t="n">
        <v>0.22</v>
      </c>
      <c r="Z20" s="49" t="n">
        <v>50</v>
      </c>
      <c r="AA20" s="53" t="n">
        <v>1.028</v>
      </c>
      <c r="AB20" s="54" t="n">
        <f aca="false">Z20*AA20*Y20</f>
        <v>11.308</v>
      </c>
      <c r="AC20" s="55" t="n">
        <f aca="false">Z20*31</f>
        <v>1550</v>
      </c>
      <c r="AD20" s="56" t="n">
        <f aca="false">AA20</f>
        <v>1.028</v>
      </c>
      <c r="AE20" s="51" t="n">
        <f aca="false">AC20*AD20</f>
        <v>1593.4</v>
      </c>
    </row>
    <row r="21" customFormat="false" ht="12.95" hidden="false" customHeight="true" outlineLevel="0" collapsed="false">
      <c r="A21" s="37" t="s">
        <v>155</v>
      </c>
      <c r="B21" s="0" t="s">
        <v>162</v>
      </c>
      <c r="C21" s="38" t="s">
        <v>157</v>
      </c>
      <c r="D21" s="38" t="n">
        <v>29254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38" t="s">
        <v>158</v>
      </c>
      <c r="V21" s="0" t="s">
        <v>159</v>
      </c>
      <c r="W21" s="38" t="s">
        <v>160</v>
      </c>
      <c r="X21" s="52" t="n">
        <v>0.2109</v>
      </c>
      <c r="Y21" s="52" t="n">
        <v>0.2105</v>
      </c>
      <c r="Z21" s="49" t="n">
        <v>209</v>
      </c>
      <c r="AA21" s="53" t="n">
        <v>1.017</v>
      </c>
      <c r="AB21" s="54" t="n">
        <f aca="false">Z21*AA21*Y21</f>
        <v>44.7424065</v>
      </c>
      <c r="AC21" s="55" t="n">
        <f aca="false">Z21*31</f>
        <v>6479</v>
      </c>
      <c r="AD21" s="56" t="n">
        <f aca="false">AA21</f>
        <v>1.017</v>
      </c>
      <c r="AE21" s="51" t="n">
        <f aca="false">AC21*AD21</f>
        <v>6589.143</v>
      </c>
    </row>
    <row r="22" customFormat="false" ht="12.95" hidden="false" customHeight="true" outlineLevel="0" collapsed="false">
      <c r="A22" s="37" t="s">
        <v>155</v>
      </c>
      <c r="B22" s="0" t="s">
        <v>163</v>
      </c>
      <c r="C22" s="38" t="s">
        <v>157</v>
      </c>
      <c r="D22" s="38" t="n">
        <v>27964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38" t="s">
        <v>158</v>
      </c>
      <c r="V22" s="0" t="s">
        <v>159</v>
      </c>
      <c r="W22" s="38" t="s">
        <v>160</v>
      </c>
      <c r="X22" s="52" t="n">
        <v>0.5</v>
      </c>
      <c r="Y22" s="52" t="n">
        <v>0.5</v>
      </c>
      <c r="Z22" s="49" t="n">
        <v>50</v>
      </c>
      <c r="AA22" s="53" t="n">
        <v>1.016</v>
      </c>
      <c r="AB22" s="54" t="n">
        <f aca="false">(Z22*AA22*Y22)</f>
        <v>25.4</v>
      </c>
      <c r="AC22" s="55" t="n">
        <f aca="false">Z22*31</f>
        <v>1550</v>
      </c>
      <c r="AD22" s="56" t="n">
        <f aca="false">AA22</f>
        <v>1.016</v>
      </c>
      <c r="AE22" s="51" t="n">
        <f aca="false">AC22*AD22</f>
        <v>1574.8</v>
      </c>
    </row>
    <row r="23" customFormat="false" ht="12.95" hidden="false" customHeight="true" outlineLevel="0" collapsed="false">
      <c r="A23" s="37" t="s">
        <v>155</v>
      </c>
      <c r="B23" s="0" t="s">
        <v>164</v>
      </c>
      <c r="C23" s="38" t="s">
        <v>157</v>
      </c>
      <c r="D23" s="38" t="n">
        <v>28979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8" t="s">
        <v>158</v>
      </c>
      <c r="V23" s="0" t="s">
        <v>159</v>
      </c>
      <c r="W23" s="38" t="s">
        <v>160</v>
      </c>
      <c r="X23" s="52" t="n">
        <v>0.5</v>
      </c>
      <c r="Y23" s="52" t="n">
        <v>0.2533</v>
      </c>
      <c r="Z23" s="49" t="n">
        <v>75</v>
      </c>
      <c r="AA23" s="53" t="n">
        <v>1.015</v>
      </c>
      <c r="AB23" s="54" t="n">
        <f aca="false">(Z23*AA23*Y23)</f>
        <v>19.2824625</v>
      </c>
      <c r="AC23" s="55" t="n">
        <f aca="false">Z23*31</f>
        <v>2325</v>
      </c>
      <c r="AD23" s="56" t="n">
        <f aca="false">AA23</f>
        <v>1.015</v>
      </c>
      <c r="AE23" s="51" t="n">
        <f aca="false">AC23*AD23</f>
        <v>2359.875</v>
      </c>
    </row>
    <row r="24" customFormat="false" ht="12.95" hidden="false" customHeight="true" outlineLevel="0" collapsed="false">
      <c r="A24" s="37" t="s">
        <v>155</v>
      </c>
      <c r="B24" s="0" t="s">
        <v>165</v>
      </c>
      <c r="C24" s="38" t="s">
        <v>157</v>
      </c>
      <c r="D24" s="38" t="n">
        <v>29795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38" t="s">
        <v>158</v>
      </c>
      <c r="V24" s="0" t="s">
        <v>159</v>
      </c>
      <c r="W24" s="38" t="s">
        <v>160</v>
      </c>
      <c r="X24" s="52" t="n">
        <v>0.5</v>
      </c>
      <c r="Y24" s="52" t="n">
        <v>0.5</v>
      </c>
      <c r="Z24" s="49" t="n">
        <v>70</v>
      </c>
      <c r="AA24" s="53" t="n">
        <v>1.014</v>
      </c>
      <c r="AB24" s="54" t="n">
        <f aca="false">(Z24*AA24*Y24)</f>
        <v>35.49</v>
      </c>
      <c r="AC24" s="55" t="n">
        <f aca="false">Z24*31</f>
        <v>2170</v>
      </c>
      <c r="AD24" s="56" t="n">
        <f aca="false">AA24</f>
        <v>1.014</v>
      </c>
      <c r="AE24" s="51" t="n">
        <f aca="false">AC24*AD24</f>
        <v>2200.38</v>
      </c>
    </row>
    <row r="25" customFormat="false" ht="12.95" hidden="false" customHeight="true" outlineLevel="0" collapsed="false">
      <c r="A25" s="37" t="s">
        <v>155</v>
      </c>
      <c r="B25" s="0" t="s">
        <v>166</v>
      </c>
      <c r="C25" s="38" t="s">
        <v>157</v>
      </c>
      <c r="D25" s="38" t="n">
        <v>27965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38" t="s">
        <v>158</v>
      </c>
      <c r="V25" s="0" t="s">
        <v>159</v>
      </c>
      <c r="W25" s="38" t="s">
        <v>160</v>
      </c>
      <c r="X25" s="52" t="n">
        <v>0.5</v>
      </c>
      <c r="Y25" s="52" t="n">
        <v>0.5</v>
      </c>
      <c r="Z25" s="49" t="n">
        <v>120</v>
      </c>
      <c r="AA25" s="53" t="n">
        <v>0.9833</v>
      </c>
      <c r="AB25" s="54" t="n">
        <f aca="false">(Z25*AA25*Y25)</f>
        <v>58.998</v>
      </c>
      <c r="AC25" s="55" t="n">
        <f aca="false">Z25*31</f>
        <v>3720</v>
      </c>
      <c r="AD25" s="56" t="n">
        <f aca="false">AA25</f>
        <v>0.9833</v>
      </c>
      <c r="AE25" s="51" t="n">
        <f aca="false">AC25*AD25</f>
        <v>3657.876</v>
      </c>
    </row>
    <row r="26" customFormat="false" ht="12.95" hidden="false" customHeight="true" outlineLevel="0" collapsed="false">
      <c r="A26" s="37" t="s">
        <v>155</v>
      </c>
      <c r="B26" s="0" t="s">
        <v>167</v>
      </c>
      <c r="C26" s="38" t="s">
        <v>157</v>
      </c>
      <c r="D26" s="38" t="n">
        <v>29079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38" t="s">
        <v>158</v>
      </c>
      <c r="V26" s="0" t="s">
        <v>159</v>
      </c>
      <c r="W26" s="38" t="s">
        <v>160</v>
      </c>
      <c r="X26" s="52" t="n">
        <v>0.5</v>
      </c>
      <c r="Y26" s="52" t="n">
        <v>0.5</v>
      </c>
      <c r="Z26" s="49" t="n">
        <v>0</v>
      </c>
      <c r="AA26" s="53" t="n">
        <v>1</v>
      </c>
      <c r="AB26" s="54" t="n">
        <f aca="false">Z26*AA26*Y26</f>
        <v>0</v>
      </c>
      <c r="AC26" s="55" t="n">
        <f aca="false">Z26*31</f>
        <v>0</v>
      </c>
      <c r="AD26" s="56" t="n">
        <f aca="false">AA26</f>
        <v>1</v>
      </c>
      <c r="AE26" s="51" t="n">
        <f aca="false">AC26*AD26</f>
        <v>0</v>
      </c>
    </row>
    <row r="27" customFormat="false" ht="12.95" hidden="false" customHeight="true" outlineLevel="0" collapsed="false">
      <c r="A27" s="57" t="s">
        <v>155</v>
      </c>
      <c r="B27" s="58" t="s">
        <v>168</v>
      </c>
      <c r="C27" s="59" t="s">
        <v>157</v>
      </c>
      <c r="D27" s="59" t="n">
        <v>29525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59" t="s">
        <v>158</v>
      </c>
      <c r="V27" s="58" t="s">
        <v>159</v>
      </c>
      <c r="W27" s="59" t="s">
        <v>160</v>
      </c>
      <c r="X27" s="60" t="n">
        <v>0.5</v>
      </c>
      <c r="Y27" s="60" t="n">
        <v>0.504</v>
      </c>
      <c r="Z27" s="61" t="n">
        <v>125</v>
      </c>
      <c r="AA27" s="62" t="n">
        <v>0.999</v>
      </c>
      <c r="AB27" s="63" t="n">
        <f aca="false">Z27*AA27*Y27</f>
        <v>62.937</v>
      </c>
      <c r="AC27" s="64" t="n">
        <f aca="false">Z27*31</f>
        <v>3875</v>
      </c>
      <c r="AD27" s="62" t="n">
        <f aca="false">AA27</f>
        <v>0.999</v>
      </c>
      <c r="AE27" s="65" t="n">
        <f aca="false">AC27*AD27</f>
        <v>3871.125</v>
      </c>
    </row>
    <row r="28" customFormat="false" ht="12.95" hidden="false" customHeight="true" outlineLevel="0" collapsed="false">
      <c r="C28" s="38"/>
      <c r="D28" s="3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38"/>
      <c r="W28" s="38"/>
      <c r="X28" s="52"/>
      <c r="Y28" s="52"/>
      <c r="Z28" s="49"/>
      <c r="AA28" s="53"/>
      <c r="AB28" s="66"/>
      <c r="AC28" s="50"/>
      <c r="AD28" s="53"/>
      <c r="AE28" s="67"/>
      <c r="AF28" s="68" t="s">
        <v>169</v>
      </c>
      <c r="AG28" s="68" t="s">
        <v>13</v>
      </c>
      <c r="AH28" s="68" t="s">
        <v>170</v>
      </c>
    </row>
    <row r="29" customFormat="false" ht="12.95" hidden="false" customHeight="true" outlineLevel="0" collapsed="false">
      <c r="A29" s="69" t="s">
        <v>171</v>
      </c>
      <c r="B29" s="69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38"/>
      <c r="W29" s="38"/>
      <c r="X29" s="38"/>
      <c r="Y29" s="38"/>
      <c r="Z29" s="49" t="n">
        <f aca="false">SUM(Z19:Z28)</f>
        <v>759</v>
      </c>
      <c r="AA29" s="38"/>
      <c r="AB29" s="66" t="n">
        <f aca="false">SUM(AB19:AB28)</f>
        <v>271.406907</v>
      </c>
      <c r="AC29" s="50" t="n">
        <f aca="false">SUM(AC19:AC28)</f>
        <v>23529</v>
      </c>
      <c r="AD29" s="38"/>
      <c r="AE29" s="70" t="n">
        <f aca="false">SUM(AE19:AE28)</f>
        <v>23741.939</v>
      </c>
      <c r="AF29" s="71" t="n">
        <v>0.75</v>
      </c>
      <c r="AG29" s="67" t="n">
        <f aca="false">AB29*AF29</f>
        <v>203.55518025</v>
      </c>
      <c r="AH29" s="67" t="n">
        <f aca="false">AB29-AG29</f>
        <v>67.85172675</v>
      </c>
    </row>
    <row r="30" customFormat="false" ht="12.95" hidden="false" customHeight="true" outlineLevel="0" collapsed="false">
      <c r="A30" s="68"/>
      <c r="B30" s="6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38"/>
      <c r="W30" s="38"/>
      <c r="X30" s="38"/>
      <c r="Y30" s="38"/>
      <c r="Z30" s="49"/>
      <c r="AA30" s="38"/>
      <c r="AB30" s="66"/>
      <c r="AC30" s="50"/>
      <c r="AD30" s="38"/>
      <c r="AE30" s="72"/>
    </row>
    <row r="31" customFormat="false" ht="12.95" hidden="false" customHeight="true" outlineLevel="0" collapsed="false"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38"/>
      <c r="W31" s="38"/>
      <c r="X31" s="38"/>
      <c r="Y31" s="38"/>
      <c r="Z31" s="49"/>
      <c r="AA31" s="38"/>
      <c r="AB31" s="49"/>
      <c r="AC31" s="50"/>
      <c r="AD31" s="38"/>
      <c r="AE31" s="51"/>
    </row>
    <row r="32" customFormat="false" ht="12.95" hidden="false" customHeight="true" outlineLevel="0" collapsed="false">
      <c r="A32" s="37" t="s">
        <v>155</v>
      </c>
      <c r="B32" s="0" t="s">
        <v>172</v>
      </c>
      <c r="C32" s="73" t="s">
        <v>173</v>
      </c>
      <c r="D32" s="38" t="n">
        <v>147008</v>
      </c>
      <c r="E32" s="48" t="s">
        <v>174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38" t="s">
        <v>175</v>
      </c>
      <c r="V32" s="0" t="s">
        <v>159</v>
      </c>
      <c r="W32" s="38" t="s">
        <v>176</v>
      </c>
      <c r="X32" s="52" t="n">
        <v>1</v>
      </c>
      <c r="Y32" s="52" t="n">
        <v>1</v>
      </c>
      <c r="Z32" s="73" t="n">
        <v>64</v>
      </c>
      <c r="AA32" s="73" t="n">
        <v>0.8857</v>
      </c>
      <c r="AB32" s="74" t="n">
        <f aca="false">Z32*AA32*Y32</f>
        <v>56.6848</v>
      </c>
      <c r="AC32" s="55" t="n">
        <f aca="false">Z32*31</f>
        <v>1984</v>
      </c>
      <c r="AD32" s="56" t="n">
        <f aca="false">AA32</f>
        <v>0.8857</v>
      </c>
      <c r="AE32" s="51" t="n">
        <f aca="false">AC32*AD32</f>
        <v>1757.2288</v>
      </c>
    </row>
    <row r="33" customFormat="false" ht="12.95" hidden="false" customHeight="true" outlineLevel="0" collapsed="false">
      <c r="A33" s="37" t="s">
        <v>155</v>
      </c>
      <c r="B33" s="0" t="s">
        <v>177</v>
      </c>
      <c r="C33" s="73" t="s">
        <v>173</v>
      </c>
      <c r="D33" s="38" t="n">
        <v>514019</v>
      </c>
      <c r="E33" s="48" t="s">
        <v>174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38" t="s">
        <v>175</v>
      </c>
      <c r="V33" s="0" t="s">
        <v>159</v>
      </c>
      <c r="W33" s="38" t="s">
        <v>176</v>
      </c>
      <c r="X33" s="52" t="n">
        <v>1</v>
      </c>
      <c r="Y33" s="52" t="n">
        <v>1</v>
      </c>
      <c r="Z33" s="73" t="n">
        <v>0</v>
      </c>
      <c r="AA33" s="75" t="n">
        <v>1</v>
      </c>
      <c r="AB33" s="74" t="n">
        <f aca="false">Z33*AA33*Y33</f>
        <v>0</v>
      </c>
      <c r="AC33" s="55" t="n">
        <f aca="false">Z33*31</f>
        <v>0</v>
      </c>
      <c r="AD33" s="56" t="n">
        <f aca="false">AA33</f>
        <v>1</v>
      </c>
      <c r="AE33" s="51" t="n">
        <f aca="false">AC33*AD33</f>
        <v>0</v>
      </c>
    </row>
    <row r="34" customFormat="false" ht="12.95" hidden="false" customHeight="true" outlineLevel="0" collapsed="false">
      <c r="A34" s="37" t="s">
        <v>155</v>
      </c>
      <c r="B34" s="0" t="s">
        <v>178</v>
      </c>
      <c r="C34" s="73" t="s">
        <v>173</v>
      </c>
      <c r="D34" s="38" t="n">
        <v>147015</v>
      </c>
      <c r="E34" s="48" t="s">
        <v>179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38" t="s">
        <v>175</v>
      </c>
      <c r="V34" s="0" t="s">
        <v>159</v>
      </c>
      <c r="W34" s="38" t="s">
        <v>176</v>
      </c>
      <c r="X34" s="52" t="n">
        <v>1</v>
      </c>
      <c r="Y34" s="52" t="n">
        <v>1</v>
      </c>
      <c r="Z34" s="73" t="n">
        <v>5</v>
      </c>
      <c r="AA34" s="73" t="n">
        <v>0.8581</v>
      </c>
      <c r="AB34" s="74" t="n">
        <f aca="false">Z34*AA34*Y34</f>
        <v>4.2905</v>
      </c>
      <c r="AC34" s="55" t="n">
        <f aca="false">Z34*31</f>
        <v>155</v>
      </c>
      <c r="AD34" s="56" t="n">
        <f aca="false">AA34</f>
        <v>0.8581</v>
      </c>
      <c r="AE34" s="51" t="n">
        <f aca="false">AC34*AD34</f>
        <v>133.0055</v>
      </c>
    </row>
    <row r="35" customFormat="false" ht="12.95" hidden="false" customHeight="true" outlineLevel="0" collapsed="false">
      <c r="A35" s="37" t="s">
        <v>155</v>
      </c>
      <c r="B35" s="0" t="s">
        <v>180</v>
      </c>
      <c r="C35" s="73" t="s">
        <v>173</v>
      </c>
      <c r="D35" s="38" t="n">
        <v>37392</v>
      </c>
      <c r="E35" s="48" t="s">
        <v>179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38" t="s">
        <v>175</v>
      </c>
      <c r="V35" s="0" t="s">
        <v>159</v>
      </c>
      <c r="W35" s="38" t="s">
        <v>176</v>
      </c>
      <c r="X35" s="52" t="n">
        <v>1</v>
      </c>
      <c r="Y35" s="52" t="n">
        <v>1</v>
      </c>
      <c r="Z35" s="73" t="n">
        <v>113</v>
      </c>
      <c r="AA35" s="73" t="n">
        <v>1</v>
      </c>
      <c r="AB35" s="74" t="n">
        <f aca="false">Z35*AA35*Y35</f>
        <v>113</v>
      </c>
      <c r="AC35" s="55" t="n">
        <f aca="false">Z35*31</f>
        <v>3503</v>
      </c>
      <c r="AD35" s="56" t="n">
        <f aca="false">AA35</f>
        <v>1</v>
      </c>
      <c r="AE35" s="51" t="n">
        <f aca="false">AC35*AD35</f>
        <v>3503</v>
      </c>
    </row>
    <row r="36" customFormat="false" ht="12.95" hidden="false" customHeight="true" outlineLevel="0" collapsed="false">
      <c r="A36" s="37" t="s">
        <v>155</v>
      </c>
      <c r="B36" s="0" t="s">
        <v>181</v>
      </c>
      <c r="C36" s="73" t="s">
        <v>173</v>
      </c>
      <c r="D36" s="38" t="n">
        <v>147016</v>
      </c>
      <c r="E36" s="48" t="s">
        <v>182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38" t="s">
        <v>158</v>
      </c>
      <c r="V36" s="0" t="s">
        <v>159</v>
      </c>
      <c r="W36" s="38" t="s">
        <v>176</v>
      </c>
      <c r="X36" s="52" t="n">
        <v>1</v>
      </c>
      <c r="Y36" s="52" t="n">
        <v>1</v>
      </c>
      <c r="Z36" s="73" t="n">
        <v>18</v>
      </c>
      <c r="AA36" s="73" t="n">
        <v>0.9545</v>
      </c>
      <c r="AB36" s="74" t="n">
        <f aca="false">Z36*AA36*Y36</f>
        <v>17.181</v>
      </c>
      <c r="AC36" s="55" t="n">
        <f aca="false">Z36*31</f>
        <v>558</v>
      </c>
      <c r="AD36" s="56" t="n">
        <f aca="false">AA36</f>
        <v>0.9545</v>
      </c>
      <c r="AE36" s="51" t="n">
        <f aca="false">AC36*AD36</f>
        <v>532.611</v>
      </c>
    </row>
    <row r="37" customFormat="false" ht="12.95" hidden="false" customHeight="true" outlineLevel="0" collapsed="false">
      <c r="A37" s="37" t="s">
        <v>155</v>
      </c>
      <c r="B37" s="0" t="s">
        <v>183</v>
      </c>
      <c r="C37" s="73" t="s">
        <v>173</v>
      </c>
      <c r="D37" s="38" t="n">
        <v>514013</v>
      </c>
      <c r="E37" s="48" t="s">
        <v>182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38" t="s">
        <v>158</v>
      </c>
      <c r="V37" s="0" t="s">
        <v>159</v>
      </c>
      <c r="W37" s="38" t="s">
        <v>176</v>
      </c>
      <c r="X37" s="52" t="n">
        <v>1</v>
      </c>
      <c r="Y37" s="52" t="n">
        <v>1</v>
      </c>
      <c r="Z37" s="73" t="n">
        <v>108</v>
      </c>
      <c r="AA37" s="73" t="n">
        <v>0.9367</v>
      </c>
      <c r="AB37" s="74" t="n">
        <f aca="false">Z37*AA37*Y37</f>
        <v>101.1636</v>
      </c>
      <c r="AC37" s="55" t="n">
        <f aca="false">Z37*31</f>
        <v>3348</v>
      </c>
      <c r="AD37" s="56" t="n">
        <f aca="false">AA37</f>
        <v>0.9367</v>
      </c>
      <c r="AE37" s="51" t="n">
        <f aca="false">AC37*AD37</f>
        <v>3136.0716</v>
      </c>
    </row>
    <row r="38" customFormat="false" ht="12.95" hidden="false" customHeight="true" outlineLevel="0" collapsed="false">
      <c r="A38" s="37" t="s">
        <v>155</v>
      </c>
      <c r="B38" s="0" t="s">
        <v>184</v>
      </c>
      <c r="C38" s="73" t="s">
        <v>173</v>
      </c>
      <c r="D38" s="38" t="n">
        <v>147017</v>
      </c>
      <c r="E38" s="48" t="s">
        <v>185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38" t="s">
        <v>175</v>
      </c>
      <c r="V38" s="0" t="s">
        <v>159</v>
      </c>
      <c r="W38" s="38" t="s">
        <v>176</v>
      </c>
      <c r="X38" s="52" t="n">
        <v>1</v>
      </c>
      <c r="Y38" s="52" t="n">
        <v>1</v>
      </c>
      <c r="Z38" s="73" t="n">
        <v>61</v>
      </c>
      <c r="AA38" s="73" t="n">
        <v>0.8641</v>
      </c>
      <c r="AB38" s="74" t="n">
        <f aca="false">Z38*AA38*Y38</f>
        <v>52.7101</v>
      </c>
      <c r="AC38" s="55" t="n">
        <f aca="false">Z38*31</f>
        <v>1891</v>
      </c>
      <c r="AD38" s="56" t="n">
        <f aca="false">AA38</f>
        <v>0.8641</v>
      </c>
      <c r="AE38" s="51" t="n">
        <f aca="false">AC38*AD38</f>
        <v>1634.0131</v>
      </c>
    </row>
    <row r="39" customFormat="false" ht="12.95" hidden="false" customHeight="true" outlineLevel="0" collapsed="false">
      <c r="A39" s="37" t="s">
        <v>155</v>
      </c>
      <c r="B39" s="0" t="s">
        <v>186</v>
      </c>
      <c r="C39" s="73" t="s">
        <v>173</v>
      </c>
      <c r="D39" s="38" t="n">
        <v>514079</v>
      </c>
      <c r="E39" s="48" t="s">
        <v>185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38" t="s">
        <v>175</v>
      </c>
      <c r="V39" s="0" t="s">
        <v>159</v>
      </c>
      <c r="W39" s="38" t="s">
        <v>176</v>
      </c>
      <c r="X39" s="52" t="n">
        <v>1</v>
      </c>
      <c r="Y39" s="52" t="n">
        <v>1</v>
      </c>
      <c r="Z39" s="73" t="n">
        <v>92</v>
      </c>
      <c r="AA39" s="73" t="n">
        <v>0.8524</v>
      </c>
      <c r="AB39" s="74" t="n">
        <f aca="false">Z39*AA39*Y39</f>
        <v>78.4208</v>
      </c>
      <c r="AC39" s="55" t="n">
        <f aca="false">Z39*31</f>
        <v>2852</v>
      </c>
      <c r="AD39" s="56" t="n">
        <f aca="false">AA39</f>
        <v>0.8524</v>
      </c>
      <c r="AE39" s="51" t="n">
        <f aca="false">AC39*AD39</f>
        <v>2431.0448</v>
      </c>
    </row>
    <row r="40" customFormat="false" ht="12.95" hidden="false" customHeight="true" outlineLevel="0" collapsed="false">
      <c r="A40" s="76" t="s">
        <v>155</v>
      </c>
      <c r="B40" s="77" t="s">
        <v>187</v>
      </c>
      <c r="C40" s="78" t="s">
        <v>173</v>
      </c>
      <c r="D40" s="79" t="n">
        <v>147018</v>
      </c>
      <c r="E40" s="80" t="s">
        <v>188</v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79" t="s">
        <v>175</v>
      </c>
      <c r="V40" s="77" t="s">
        <v>159</v>
      </c>
      <c r="W40" s="79" t="s">
        <v>176</v>
      </c>
      <c r="X40" s="81" t="n">
        <v>0.743</v>
      </c>
      <c r="Y40" s="81" t="n">
        <v>0.743</v>
      </c>
      <c r="Z40" s="78" t="n">
        <v>45</v>
      </c>
      <c r="AA40" s="78" t="n">
        <v>0.8791</v>
      </c>
      <c r="AB40" s="82" t="n">
        <f aca="false">Z40*AA40*Y40</f>
        <v>29.3927085</v>
      </c>
      <c r="AC40" s="83" t="n">
        <f aca="false">Z40*31</f>
        <v>1395</v>
      </c>
      <c r="AD40" s="84" t="n">
        <f aca="false">AA40</f>
        <v>0.8791</v>
      </c>
      <c r="AE40" s="85" t="n">
        <f aca="false">AC40*AD40</f>
        <v>1226.3445</v>
      </c>
    </row>
    <row r="41" customFormat="false" ht="12.95" hidden="false" customHeight="true" outlineLevel="0" collapsed="false">
      <c r="A41" s="76" t="s">
        <v>155</v>
      </c>
      <c r="B41" s="77" t="s">
        <v>189</v>
      </c>
      <c r="C41" s="78" t="s">
        <v>173</v>
      </c>
      <c r="D41" s="79" t="n">
        <v>514076</v>
      </c>
      <c r="E41" s="80" t="s">
        <v>188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79" t="s">
        <v>175</v>
      </c>
      <c r="V41" s="77" t="s">
        <v>159</v>
      </c>
      <c r="W41" s="79" t="s">
        <v>176</v>
      </c>
      <c r="X41" s="81" t="n">
        <v>0.743</v>
      </c>
      <c r="Y41" s="81" t="n">
        <v>0.743</v>
      </c>
      <c r="Z41" s="78" t="n">
        <v>48</v>
      </c>
      <c r="AA41" s="86" t="n">
        <v>0.864</v>
      </c>
      <c r="AB41" s="82" t="n">
        <f aca="false">Z41*AA41*Y41</f>
        <v>30.813696</v>
      </c>
      <c r="AC41" s="83" t="n">
        <f aca="false">Z41*31</f>
        <v>1488</v>
      </c>
      <c r="AD41" s="84" t="n">
        <f aca="false">AA41</f>
        <v>0.864</v>
      </c>
      <c r="AE41" s="85" t="n">
        <f aca="false">AC41*AD41</f>
        <v>1285.632</v>
      </c>
    </row>
    <row r="42" customFormat="false" ht="12.95" hidden="false" customHeight="true" outlineLevel="0" collapsed="false">
      <c r="A42" s="8" t="s">
        <v>155</v>
      </c>
      <c r="B42" s="1" t="s">
        <v>190</v>
      </c>
      <c r="C42" s="87" t="s">
        <v>173</v>
      </c>
      <c r="D42" s="2" t="n">
        <v>147019</v>
      </c>
      <c r="E42" s="88" t="s">
        <v>191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2" t="s">
        <v>158</v>
      </c>
      <c r="V42" s="1" t="s">
        <v>159</v>
      </c>
      <c r="W42" s="2" t="s">
        <v>176</v>
      </c>
      <c r="X42" s="89" t="n">
        <v>1</v>
      </c>
      <c r="Y42" s="89" t="n">
        <v>1</v>
      </c>
      <c r="Z42" s="87" t="n">
        <v>29</v>
      </c>
      <c r="AA42" s="87" t="n">
        <v>0.9869</v>
      </c>
      <c r="AB42" s="74" t="n">
        <f aca="false">Z42*AA42*Y42</f>
        <v>28.6201</v>
      </c>
      <c r="AC42" s="90" t="n">
        <f aca="false">Z42*31</f>
        <v>899</v>
      </c>
      <c r="AD42" s="91" t="n">
        <f aca="false">AA42</f>
        <v>0.9869</v>
      </c>
      <c r="AE42" s="92" t="n">
        <f aca="false">AC42*AD42</f>
        <v>887.2231</v>
      </c>
    </row>
    <row r="43" customFormat="false" ht="12.95" hidden="false" customHeight="true" outlineLevel="0" collapsed="false">
      <c r="A43" s="37" t="s">
        <v>155</v>
      </c>
      <c r="B43" s="0" t="s">
        <v>192</v>
      </c>
      <c r="C43" s="73" t="s">
        <v>173</v>
      </c>
      <c r="D43" s="38" t="n">
        <v>514053</v>
      </c>
      <c r="E43" s="48" t="s">
        <v>191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38" t="s">
        <v>158</v>
      </c>
      <c r="V43" s="0" t="s">
        <v>159</v>
      </c>
      <c r="W43" s="38" t="s">
        <v>176</v>
      </c>
      <c r="X43" s="52" t="n">
        <v>1</v>
      </c>
      <c r="Y43" s="52" t="n">
        <v>1</v>
      </c>
      <c r="Z43" s="73" t="n">
        <v>62</v>
      </c>
      <c r="AA43" s="73" t="n">
        <v>0.9841</v>
      </c>
      <c r="AB43" s="74" t="n">
        <f aca="false">Z43*AA43*Y43</f>
        <v>61.0142</v>
      </c>
      <c r="AC43" s="55" t="n">
        <f aca="false">Z43*31</f>
        <v>1922</v>
      </c>
      <c r="AD43" s="56" t="n">
        <f aca="false">AA43</f>
        <v>0.9841</v>
      </c>
      <c r="AE43" s="51" t="n">
        <f aca="false">AC43*AD43</f>
        <v>1891.4402</v>
      </c>
    </row>
    <row r="44" customFormat="false" ht="12.95" hidden="false" customHeight="true" outlineLevel="0" collapsed="false">
      <c r="A44" s="37" t="s">
        <v>155</v>
      </c>
      <c r="B44" s="0" t="s">
        <v>193</v>
      </c>
      <c r="C44" s="73" t="s">
        <v>173</v>
      </c>
      <c r="D44" s="38" t="n">
        <v>147020</v>
      </c>
      <c r="E44" s="48" t="s">
        <v>194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38" t="s">
        <v>158</v>
      </c>
      <c r="V44" s="0" t="s">
        <v>159</v>
      </c>
      <c r="W44" s="38" t="s">
        <v>176</v>
      </c>
      <c r="X44" s="52" t="n">
        <v>1</v>
      </c>
      <c r="Y44" s="52" t="n">
        <v>1</v>
      </c>
      <c r="Z44" s="73" t="n">
        <v>45</v>
      </c>
      <c r="AA44" s="75" t="n">
        <v>0.9803</v>
      </c>
      <c r="AB44" s="74" t="n">
        <f aca="false">Z44*AA44*Y44</f>
        <v>44.1135</v>
      </c>
      <c r="AC44" s="55" t="n">
        <f aca="false">Z44*31</f>
        <v>1395</v>
      </c>
      <c r="AD44" s="56" t="n">
        <f aca="false">AA44</f>
        <v>0.9803</v>
      </c>
      <c r="AE44" s="51" t="n">
        <f aca="false">AC44*AD44</f>
        <v>1367.5185</v>
      </c>
    </row>
    <row r="45" customFormat="false" ht="12.95" hidden="false" customHeight="true" outlineLevel="0" collapsed="false">
      <c r="A45" s="37" t="s">
        <v>155</v>
      </c>
      <c r="B45" s="0" t="s">
        <v>195</v>
      </c>
      <c r="C45" s="73" t="s">
        <v>173</v>
      </c>
      <c r="D45" s="38" t="n">
        <v>514083</v>
      </c>
      <c r="E45" s="48" t="s">
        <v>194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38" t="s">
        <v>158</v>
      </c>
      <c r="V45" s="0" t="s">
        <v>159</v>
      </c>
      <c r="W45" s="38" t="s">
        <v>176</v>
      </c>
      <c r="X45" s="52" t="n">
        <v>1</v>
      </c>
      <c r="Y45" s="52" t="n">
        <v>1</v>
      </c>
      <c r="Z45" s="73" t="n">
        <v>65</v>
      </c>
      <c r="AA45" s="73" t="n">
        <v>0.9766</v>
      </c>
      <c r="AB45" s="74" t="n">
        <f aca="false">Z45*AA45*Y45</f>
        <v>63.479</v>
      </c>
      <c r="AC45" s="55" t="n">
        <f aca="false">Z45*31</f>
        <v>2015</v>
      </c>
      <c r="AD45" s="56" t="n">
        <f aca="false">AA45</f>
        <v>0.9766</v>
      </c>
      <c r="AE45" s="51" t="n">
        <f aca="false">AC45*AD45</f>
        <v>1967.849</v>
      </c>
    </row>
    <row r="46" customFormat="false" ht="12.95" hidden="false" customHeight="true" outlineLevel="0" collapsed="false">
      <c r="A46" s="37" t="s">
        <v>155</v>
      </c>
      <c r="B46" s="0" t="s">
        <v>196</v>
      </c>
      <c r="C46" s="73" t="s">
        <v>173</v>
      </c>
      <c r="D46" s="38" t="n">
        <v>147023</v>
      </c>
      <c r="E46" s="48" t="s">
        <v>197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38" t="s">
        <v>158</v>
      </c>
      <c r="V46" s="0" t="s">
        <v>159</v>
      </c>
      <c r="W46" s="38" t="s">
        <v>176</v>
      </c>
      <c r="X46" s="52" t="n">
        <v>1</v>
      </c>
      <c r="Y46" s="52" t="n">
        <v>1</v>
      </c>
      <c r="Z46" s="73" t="n">
        <v>40</v>
      </c>
      <c r="AA46" s="73" t="n">
        <v>0.9485</v>
      </c>
      <c r="AB46" s="74" t="n">
        <f aca="false">Z46*AA46*Y46</f>
        <v>37.94</v>
      </c>
      <c r="AC46" s="55" t="n">
        <f aca="false">Z46*31</f>
        <v>1240</v>
      </c>
      <c r="AD46" s="56" t="n">
        <f aca="false">AA46</f>
        <v>0.9485</v>
      </c>
      <c r="AE46" s="51" t="n">
        <f aca="false">AC46*AD46</f>
        <v>1176.14</v>
      </c>
    </row>
    <row r="47" customFormat="false" ht="12.95" hidden="false" customHeight="true" outlineLevel="0" collapsed="false">
      <c r="A47" s="37" t="s">
        <v>155</v>
      </c>
      <c r="B47" s="0" t="s">
        <v>198</v>
      </c>
      <c r="C47" s="73" t="s">
        <v>173</v>
      </c>
      <c r="D47" s="38" t="n">
        <v>514086</v>
      </c>
      <c r="E47" s="48" t="s">
        <v>197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38" t="s">
        <v>158</v>
      </c>
      <c r="V47" s="0" t="s">
        <v>159</v>
      </c>
      <c r="W47" s="38" t="s">
        <v>176</v>
      </c>
      <c r="X47" s="52" t="n">
        <v>1</v>
      </c>
      <c r="Y47" s="52" t="n">
        <v>1</v>
      </c>
      <c r="Z47" s="73" t="n">
        <v>97</v>
      </c>
      <c r="AA47" s="73" t="n">
        <v>0.9512</v>
      </c>
      <c r="AB47" s="74" t="n">
        <f aca="false">Z47*AA47*Y47</f>
        <v>92.2664</v>
      </c>
      <c r="AC47" s="55" t="n">
        <f aca="false">Z47*31</f>
        <v>3007</v>
      </c>
      <c r="AD47" s="56" t="n">
        <f aca="false">AA47</f>
        <v>0.9512</v>
      </c>
      <c r="AE47" s="51" t="n">
        <f aca="false">AC47*AD47</f>
        <v>2860.2584</v>
      </c>
    </row>
    <row r="48" customFormat="false" ht="12.95" hidden="false" customHeight="true" outlineLevel="0" collapsed="false">
      <c r="A48" s="37" t="s">
        <v>155</v>
      </c>
      <c r="B48" s="0" t="s">
        <v>199</v>
      </c>
      <c r="C48" s="73" t="s">
        <v>173</v>
      </c>
      <c r="D48" s="38"/>
      <c r="E48" s="48" t="s">
        <v>200</v>
      </c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38" t="s">
        <v>158</v>
      </c>
      <c r="V48" s="0" t="s">
        <v>159</v>
      </c>
      <c r="W48" s="38" t="s">
        <v>176</v>
      </c>
      <c r="X48" s="52" t="n">
        <v>1</v>
      </c>
      <c r="Y48" s="52" t="n">
        <v>1</v>
      </c>
      <c r="Z48" s="73" t="n">
        <v>0</v>
      </c>
      <c r="AA48" s="75" t="n">
        <v>0.936</v>
      </c>
      <c r="AB48" s="74" t="n">
        <f aca="false">Z48*AA48*Y48</f>
        <v>0</v>
      </c>
      <c r="AC48" s="55" t="n">
        <f aca="false">Z48*31</f>
        <v>0</v>
      </c>
      <c r="AD48" s="56" t="n">
        <f aca="false">AA48</f>
        <v>0.936</v>
      </c>
      <c r="AE48" s="51" t="n">
        <f aca="false">AC48*AD48</f>
        <v>0</v>
      </c>
    </row>
    <row r="49" customFormat="false" ht="12.95" hidden="false" customHeight="true" outlineLevel="0" collapsed="false">
      <c r="A49" s="37" t="s">
        <v>155</v>
      </c>
      <c r="B49" s="0" t="s">
        <v>201</v>
      </c>
      <c r="C49" s="73" t="s">
        <v>173</v>
      </c>
      <c r="D49" s="38" t="n">
        <v>514082</v>
      </c>
      <c r="E49" s="48" t="s">
        <v>200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38" t="s">
        <v>158</v>
      </c>
      <c r="V49" s="0" t="s">
        <v>159</v>
      </c>
      <c r="W49" s="38" t="s">
        <v>176</v>
      </c>
      <c r="X49" s="52" t="n">
        <v>1</v>
      </c>
      <c r="Y49" s="52" t="n">
        <v>1</v>
      </c>
      <c r="Z49" s="73" t="n">
        <v>48</v>
      </c>
      <c r="AA49" s="73" t="n">
        <v>0.9365</v>
      </c>
      <c r="AB49" s="74" t="n">
        <f aca="false">Z49*AA49*Y49</f>
        <v>44.952</v>
      </c>
      <c r="AC49" s="55" t="n">
        <f aca="false">Z49*31</f>
        <v>1488</v>
      </c>
      <c r="AD49" s="56" t="n">
        <f aca="false">AA49</f>
        <v>0.9365</v>
      </c>
      <c r="AE49" s="51" t="n">
        <f aca="false">AC49*AD49</f>
        <v>1393.512</v>
      </c>
    </row>
    <row r="50" customFormat="false" ht="12.95" hidden="false" customHeight="true" outlineLevel="0" collapsed="false">
      <c r="A50" s="37" t="s">
        <v>155</v>
      </c>
      <c r="B50" s="0" t="s">
        <v>202</v>
      </c>
      <c r="C50" s="73" t="s">
        <v>173</v>
      </c>
      <c r="D50" s="38" t="n">
        <v>147025</v>
      </c>
      <c r="E50" s="48" t="s">
        <v>203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38" t="s">
        <v>158</v>
      </c>
      <c r="V50" s="0" t="s">
        <v>159</v>
      </c>
      <c r="W50" s="38" t="s">
        <v>176</v>
      </c>
      <c r="X50" s="52" t="n">
        <v>1</v>
      </c>
      <c r="Y50" s="52" t="n">
        <v>1</v>
      </c>
      <c r="Z50" s="73" t="n">
        <v>35</v>
      </c>
      <c r="AA50" s="73" t="n">
        <v>0.9279</v>
      </c>
      <c r="AB50" s="74" t="n">
        <f aca="false">Z50*AA50*Y50</f>
        <v>32.4765</v>
      </c>
      <c r="AC50" s="55" t="n">
        <f aca="false">Z50*31</f>
        <v>1085</v>
      </c>
      <c r="AD50" s="56" t="n">
        <f aca="false">AA50</f>
        <v>0.9279</v>
      </c>
      <c r="AE50" s="51" t="n">
        <f aca="false">AC50*AD50</f>
        <v>1006.7715</v>
      </c>
    </row>
    <row r="51" customFormat="false" ht="12.95" hidden="false" customHeight="true" outlineLevel="0" collapsed="false">
      <c r="A51" s="37" t="s">
        <v>155</v>
      </c>
      <c r="B51" s="0" t="s">
        <v>204</v>
      </c>
      <c r="C51" s="73" t="s">
        <v>173</v>
      </c>
      <c r="D51" s="38" t="n">
        <v>514092</v>
      </c>
      <c r="E51" s="48" t="s">
        <v>203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38" t="s">
        <v>158</v>
      </c>
      <c r="V51" s="0" t="s">
        <v>159</v>
      </c>
      <c r="W51" s="38" t="s">
        <v>176</v>
      </c>
      <c r="X51" s="52" t="n">
        <v>1</v>
      </c>
      <c r="Y51" s="52" t="n">
        <v>1</v>
      </c>
      <c r="Z51" s="73" t="n">
        <v>43</v>
      </c>
      <c r="AA51" s="73" t="n">
        <v>0.9285</v>
      </c>
      <c r="AB51" s="74" t="n">
        <f aca="false">Z51*AA51*Y51</f>
        <v>39.9255</v>
      </c>
      <c r="AC51" s="55" t="n">
        <f aca="false">Z51*31</f>
        <v>1333</v>
      </c>
      <c r="AD51" s="56" t="n">
        <f aca="false">AA51</f>
        <v>0.9285</v>
      </c>
      <c r="AE51" s="51" t="n">
        <f aca="false">AC51*AD51</f>
        <v>1237.6905</v>
      </c>
    </row>
    <row r="52" customFormat="false" ht="12.95" hidden="false" customHeight="true" outlineLevel="0" collapsed="false">
      <c r="A52" s="37" t="s">
        <v>155</v>
      </c>
      <c r="B52" s="0" t="s">
        <v>205</v>
      </c>
      <c r="C52" s="73" t="s">
        <v>173</v>
      </c>
      <c r="D52" s="38" t="n">
        <v>147026</v>
      </c>
      <c r="E52" s="48" t="s">
        <v>206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38" t="s">
        <v>175</v>
      </c>
      <c r="V52" s="0" t="s">
        <v>159</v>
      </c>
      <c r="W52" s="38" t="s">
        <v>176</v>
      </c>
      <c r="X52" s="52" t="n">
        <v>1</v>
      </c>
      <c r="Y52" s="52" t="n">
        <v>1</v>
      </c>
      <c r="Z52" s="73" t="n">
        <v>13</v>
      </c>
      <c r="AA52" s="75" t="n">
        <v>0.9247</v>
      </c>
      <c r="AB52" s="74" t="n">
        <f aca="false">Z52*AA52*Y52</f>
        <v>12.0211</v>
      </c>
      <c r="AC52" s="55" t="n">
        <f aca="false">Z52*31</f>
        <v>403</v>
      </c>
      <c r="AD52" s="56" t="n">
        <f aca="false">AA52</f>
        <v>0.9247</v>
      </c>
      <c r="AE52" s="51" t="n">
        <f aca="false">AC52*AD52</f>
        <v>372.6541</v>
      </c>
    </row>
    <row r="53" customFormat="false" ht="12.95" hidden="false" customHeight="true" outlineLevel="0" collapsed="false">
      <c r="A53" s="37" t="s">
        <v>155</v>
      </c>
      <c r="B53" s="0" t="s">
        <v>207</v>
      </c>
      <c r="C53" s="73" t="s">
        <v>173</v>
      </c>
      <c r="D53" s="38" t="n">
        <v>514074</v>
      </c>
      <c r="E53" s="48" t="s">
        <v>206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38" t="s">
        <v>175</v>
      </c>
      <c r="V53" s="0" t="s">
        <v>159</v>
      </c>
      <c r="W53" s="38" t="s">
        <v>176</v>
      </c>
      <c r="X53" s="52" t="n">
        <v>1</v>
      </c>
      <c r="Y53" s="52" t="n">
        <v>1</v>
      </c>
      <c r="Z53" s="73" t="n">
        <v>62</v>
      </c>
      <c r="AA53" s="73" t="n">
        <v>0.9285</v>
      </c>
      <c r="AB53" s="74" t="n">
        <f aca="false">Z53*AA53*Y53</f>
        <v>57.567</v>
      </c>
      <c r="AC53" s="55" t="n">
        <f aca="false">Z53*31</f>
        <v>1922</v>
      </c>
      <c r="AD53" s="56" t="n">
        <f aca="false">AA53</f>
        <v>0.9285</v>
      </c>
      <c r="AE53" s="51" t="n">
        <f aca="false">AC53*AD53</f>
        <v>1784.577</v>
      </c>
    </row>
    <row r="54" customFormat="false" ht="12.95" hidden="false" customHeight="true" outlineLevel="0" collapsed="false">
      <c r="A54" s="37" t="s">
        <v>155</v>
      </c>
      <c r="B54" s="0" t="s">
        <v>208</v>
      </c>
      <c r="C54" s="73" t="s">
        <v>173</v>
      </c>
      <c r="D54" s="38" t="n">
        <v>147027</v>
      </c>
      <c r="E54" s="48" t="s">
        <v>209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38" t="s">
        <v>158</v>
      </c>
      <c r="V54" s="0" t="s">
        <v>159</v>
      </c>
      <c r="W54" s="38" t="s">
        <v>176</v>
      </c>
      <c r="X54" s="52" t="n">
        <v>1</v>
      </c>
      <c r="Y54" s="52" t="n">
        <v>1</v>
      </c>
      <c r="Z54" s="73" t="n">
        <v>33</v>
      </c>
      <c r="AA54" s="73" t="n">
        <v>0.9822</v>
      </c>
      <c r="AB54" s="74" t="n">
        <f aca="false">Z54*AA54*Y54</f>
        <v>32.4126</v>
      </c>
      <c r="AC54" s="55" t="n">
        <f aca="false">Z54*31</f>
        <v>1023</v>
      </c>
      <c r="AD54" s="56" t="n">
        <f aca="false">AA54</f>
        <v>0.9822</v>
      </c>
      <c r="AE54" s="51" t="n">
        <f aca="false">AC54*AD54</f>
        <v>1004.7906</v>
      </c>
    </row>
    <row r="55" customFormat="false" ht="12.95" hidden="false" customHeight="true" outlineLevel="0" collapsed="false">
      <c r="A55" s="37" t="s">
        <v>155</v>
      </c>
      <c r="B55" s="0" t="s">
        <v>210</v>
      </c>
      <c r="C55" s="73" t="s">
        <v>173</v>
      </c>
      <c r="D55" s="38" t="n">
        <v>814011</v>
      </c>
      <c r="E55" s="48" t="s">
        <v>209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38" t="s">
        <v>158</v>
      </c>
      <c r="V55" s="0" t="s">
        <v>159</v>
      </c>
      <c r="W55" s="38" t="s">
        <v>176</v>
      </c>
      <c r="X55" s="52" t="n">
        <v>1</v>
      </c>
      <c r="Y55" s="52" t="n">
        <v>1</v>
      </c>
      <c r="Z55" s="73" t="n">
        <v>57</v>
      </c>
      <c r="AA55" s="73" t="n">
        <v>0.9847</v>
      </c>
      <c r="AB55" s="74" t="n">
        <f aca="false">Z55*AA55*Y55</f>
        <v>56.1279</v>
      </c>
      <c r="AC55" s="55" t="n">
        <f aca="false">Z55*31</f>
        <v>1767</v>
      </c>
      <c r="AD55" s="56" t="n">
        <f aca="false">AA55</f>
        <v>0.9847</v>
      </c>
      <c r="AE55" s="51" t="n">
        <f aca="false">AC55*AD55</f>
        <v>1739.9649</v>
      </c>
    </row>
    <row r="56" customFormat="false" ht="12.95" hidden="false" customHeight="true" outlineLevel="0" collapsed="false">
      <c r="A56" s="37" t="s">
        <v>155</v>
      </c>
      <c r="B56" s="0" t="s">
        <v>211</v>
      </c>
      <c r="C56" s="73" t="s">
        <v>173</v>
      </c>
      <c r="D56" s="38" t="n">
        <v>147028</v>
      </c>
      <c r="E56" s="48" t="s">
        <v>212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38" t="s">
        <v>158</v>
      </c>
      <c r="V56" s="0" t="s">
        <v>159</v>
      </c>
      <c r="W56" s="38" t="s">
        <v>176</v>
      </c>
      <c r="X56" s="52" t="n">
        <v>1</v>
      </c>
      <c r="Y56" s="52" t="n">
        <v>1</v>
      </c>
      <c r="Z56" s="73" t="n">
        <v>40</v>
      </c>
      <c r="AA56" s="73" t="n">
        <v>0.9927</v>
      </c>
      <c r="AB56" s="74" t="n">
        <f aca="false">Z56*AA56*Y56</f>
        <v>39.708</v>
      </c>
      <c r="AC56" s="55" t="n">
        <f aca="false">Z56*31</f>
        <v>1240</v>
      </c>
      <c r="AD56" s="56" t="n">
        <f aca="false">AA56</f>
        <v>0.9927</v>
      </c>
      <c r="AE56" s="51" t="n">
        <f aca="false">AC56*AD56</f>
        <v>1230.948</v>
      </c>
    </row>
    <row r="57" customFormat="false" ht="12.95" hidden="false" customHeight="true" outlineLevel="0" collapsed="false">
      <c r="A57" s="37" t="s">
        <v>155</v>
      </c>
      <c r="B57" s="0" t="s">
        <v>213</v>
      </c>
      <c r="C57" s="73" t="s">
        <v>173</v>
      </c>
      <c r="D57" s="38" t="n">
        <v>814010</v>
      </c>
      <c r="E57" s="48" t="s">
        <v>212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38" t="s">
        <v>158</v>
      </c>
      <c r="V57" s="0" t="s">
        <v>159</v>
      </c>
      <c r="W57" s="38" t="s">
        <v>176</v>
      </c>
      <c r="X57" s="52" t="n">
        <v>1</v>
      </c>
      <c r="Y57" s="52" t="n">
        <v>1</v>
      </c>
      <c r="Z57" s="73" t="n">
        <v>55</v>
      </c>
      <c r="AA57" s="73" t="n">
        <v>0.9876</v>
      </c>
      <c r="AB57" s="74" t="n">
        <f aca="false">Z57*AA57*Y57</f>
        <v>54.318</v>
      </c>
      <c r="AC57" s="55" t="n">
        <f aca="false">Z57*31</f>
        <v>1705</v>
      </c>
      <c r="AD57" s="56" t="n">
        <f aca="false">AA57</f>
        <v>0.9876</v>
      </c>
      <c r="AE57" s="51" t="n">
        <f aca="false">AC57*AD57</f>
        <v>1683.858</v>
      </c>
    </row>
    <row r="58" customFormat="false" ht="12.95" hidden="false" customHeight="true" outlineLevel="0" collapsed="false">
      <c r="A58" s="37" t="s">
        <v>155</v>
      </c>
      <c r="B58" s="0" t="s">
        <v>214</v>
      </c>
      <c r="C58" s="73" t="s">
        <v>173</v>
      </c>
      <c r="D58" s="38" t="n">
        <v>147035</v>
      </c>
      <c r="E58" s="48" t="s">
        <v>194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38" t="s">
        <v>158</v>
      </c>
      <c r="V58" s="0" t="s">
        <v>159</v>
      </c>
      <c r="W58" s="38" t="s">
        <v>176</v>
      </c>
      <c r="X58" s="52" t="n">
        <v>1</v>
      </c>
      <c r="Y58" s="52" t="n">
        <v>1</v>
      </c>
      <c r="Z58" s="73" t="n">
        <v>40</v>
      </c>
      <c r="AA58" s="73" t="n">
        <v>0.9678</v>
      </c>
      <c r="AB58" s="74" t="n">
        <f aca="false">Z58*AA58*Y58</f>
        <v>38.712</v>
      </c>
      <c r="AC58" s="55" t="n">
        <f aca="false">Z58*31</f>
        <v>1240</v>
      </c>
      <c r="AD58" s="56" t="n">
        <f aca="false">AA58</f>
        <v>0.9678</v>
      </c>
      <c r="AE58" s="51" t="n">
        <f aca="false">AC58*AD58</f>
        <v>1200.072</v>
      </c>
    </row>
    <row r="59" customFormat="false" ht="12.95" hidden="false" customHeight="true" outlineLevel="0" collapsed="false">
      <c r="A59" s="37" t="s">
        <v>155</v>
      </c>
      <c r="B59" s="0" t="s">
        <v>215</v>
      </c>
      <c r="C59" s="73" t="s">
        <v>173</v>
      </c>
      <c r="D59" s="38" t="n">
        <v>814014</v>
      </c>
      <c r="E59" s="48" t="s">
        <v>194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38" t="s">
        <v>158</v>
      </c>
      <c r="V59" s="0" t="s">
        <v>159</v>
      </c>
      <c r="W59" s="38" t="s">
        <v>176</v>
      </c>
      <c r="X59" s="52" t="n">
        <v>1</v>
      </c>
      <c r="Y59" s="52" t="n">
        <v>1</v>
      </c>
      <c r="Z59" s="73" t="n">
        <v>102</v>
      </c>
      <c r="AA59" s="73" t="n">
        <v>0.9693</v>
      </c>
      <c r="AB59" s="74" t="n">
        <f aca="false">Z59*AA59*Y59</f>
        <v>98.8686</v>
      </c>
      <c r="AC59" s="55" t="n">
        <f aca="false">Z59*31</f>
        <v>3162</v>
      </c>
      <c r="AD59" s="56" t="n">
        <f aca="false">AA59</f>
        <v>0.9693</v>
      </c>
      <c r="AE59" s="51" t="n">
        <f aca="false">AC59*AD59</f>
        <v>3064.9266</v>
      </c>
    </row>
    <row r="60" customFormat="false" ht="12.95" hidden="false" customHeight="true" outlineLevel="0" collapsed="false">
      <c r="A60" s="37" t="s">
        <v>155</v>
      </c>
      <c r="B60" s="0" t="s">
        <v>216</v>
      </c>
      <c r="C60" s="73" t="s">
        <v>173</v>
      </c>
      <c r="D60" s="38" t="n">
        <v>147036</v>
      </c>
      <c r="E60" s="48" t="s">
        <v>217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38" t="s">
        <v>175</v>
      </c>
      <c r="V60" s="0" t="s">
        <v>159</v>
      </c>
      <c r="W60" s="38" t="s">
        <v>176</v>
      </c>
      <c r="X60" s="52" t="n">
        <v>1</v>
      </c>
      <c r="Y60" s="52" t="n">
        <v>1</v>
      </c>
      <c r="Z60" s="73" t="n">
        <v>59</v>
      </c>
      <c r="AA60" s="73" t="n">
        <v>0.9459</v>
      </c>
      <c r="AB60" s="74" t="n">
        <f aca="false">Z60*AA60*Y60</f>
        <v>55.8081</v>
      </c>
      <c r="AC60" s="55" t="n">
        <f aca="false">Z60*31</f>
        <v>1829</v>
      </c>
      <c r="AD60" s="56" t="n">
        <f aca="false">AA60</f>
        <v>0.9459</v>
      </c>
      <c r="AE60" s="51" t="n">
        <f aca="false">AC60*AD60</f>
        <v>1730.0511</v>
      </c>
    </row>
    <row r="61" customFormat="false" ht="12.95" hidden="false" customHeight="true" outlineLevel="0" collapsed="false">
      <c r="A61" s="37" t="s">
        <v>155</v>
      </c>
      <c r="B61" s="0" t="s">
        <v>218</v>
      </c>
      <c r="C61" s="73" t="s">
        <v>173</v>
      </c>
      <c r="D61" s="38" t="n">
        <v>514056</v>
      </c>
      <c r="E61" s="48" t="s">
        <v>217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38" t="s">
        <v>175</v>
      </c>
      <c r="V61" s="0" t="s">
        <v>159</v>
      </c>
      <c r="W61" s="38" t="s">
        <v>176</v>
      </c>
      <c r="X61" s="52" t="n">
        <v>1</v>
      </c>
      <c r="Y61" s="52" t="n">
        <v>1</v>
      </c>
      <c r="Z61" s="73" t="n">
        <v>66</v>
      </c>
      <c r="AA61" s="73" t="n">
        <v>0.9447</v>
      </c>
      <c r="AB61" s="74" t="n">
        <f aca="false">Z61*AA61*Y61</f>
        <v>62.3502</v>
      </c>
      <c r="AC61" s="55" t="n">
        <f aca="false">Z61*31</f>
        <v>2046</v>
      </c>
      <c r="AD61" s="56" t="n">
        <f aca="false">AA61</f>
        <v>0.9447</v>
      </c>
      <c r="AE61" s="51" t="n">
        <f aca="false">AC61*AD61</f>
        <v>1932.8562</v>
      </c>
    </row>
    <row r="62" customFormat="false" ht="12.95" hidden="false" customHeight="true" outlineLevel="0" collapsed="false">
      <c r="A62" s="37" t="s">
        <v>155</v>
      </c>
      <c r="B62" s="0" t="s">
        <v>219</v>
      </c>
      <c r="C62" s="73" t="s">
        <v>173</v>
      </c>
      <c r="D62" s="38" t="n">
        <v>514081</v>
      </c>
      <c r="E62" s="48" t="s">
        <v>220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38" t="s">
        <v>158</v>
      </c>
      <c r="V62" s="0" t="s">
        <v>159</v>
      </c>
      <c r="W62" s="38" t="s">
        <v>176</v>
      </c>
      <c r="X62" s="52" t="n">
        <v>1</v>
      </c>
      <c r="Y62" s="52" t="n">
        <v>1</v>
      </c>
      <c r="Z62" s="73" t="n">
        <v>18</v>
      </c>
      <c r="AA62" s="73" t="n">
        <v>0.9085</v>
      </c>
      <c r="AB62" s="74" t="n">
        <f aca="false">Z62*AA62*Y62</f>
        <v>16.353</v>
      </c>
      <c r="AC62" s="55" t="n">
        <f aca="false">Z62*31</f>
        <v>558</v>
      </c>
      <c r="AD62" s="56" t="n">
        <f aca="false">AA62</f>
        <v>0.9085</v>
      </c>
      <c r="AE62" s="51" t="n">
        <f aca="false">AC62*AD62</f>
        <v>506.943</v>
      </c>
    </row>
    <row r="63" customFormat="false" ht="12.95" hidden="false" customHeight="true" outlineLevel="0" collapsed="false">
      <c r="A63" s="37" t="s">
        <v>155</v>
      </c>
      <c r="B63" s="0" t="s">
        <v>221</v>
      </c>
      <c r="C63" s="73" t="s">
        <v>173</v>
      </c>
      <c r="D63" s="38" t="n">
        <v>147038</v>
      </c>
      <c r="E63" s="48" t="s">
        <v>220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38" t="s">
        <v>158</v>
      </c>
      <c r="V63" s="0" t="s">
        <v>159</v>
      </c>
      <c r="W63" s="38" t="s">
        <v>176</v>
      </c>
      <c r="X63" s="52" t="n">
        <v>1</v>
      </c>
      <c r="Y63" s="52" t="n">
        <v>1</v>
      </c>
      <c r="Z63" s="73" t="n">
        <v>93</v>
      </c>
      <c r="AA63" s="75" t="n">
        <v>0.8798</v>
      </c>
      <c r="AB63" s="74" t="n">
        <f aca="false">Z63*AA63*Y63</f>
        <v>81.8214</v>
      </c>
      <c r="AC63" s="55" t="n">
        <f aca="false">Z63*31</f>
        <v>2883</v>
      </c>
      <c r="AD63" s="56" t="n">
        <f aca="false">AA63</f>
        <v>0.8798</v>
      </c>
      <c r="AE63" s="51" t="n">
        <f aca="false">AC63*AD63</f>
        <v>2536.4634</v>
      </c>
    </row>
    <row r="64" customFormat="false" ht="12.95" hidden="false" customHeight="true" outlineLevel="0" collapsed="false">
      <c r="A64" s="37" t="s">
        <v>155</v>
      </c>
      <c r="B64" s="0" t="s">
        <v>222</v>
      </c>
      <c r="C64" s="73" t="s">
        <v>173</v>
      </c>
      <c r="D64" s="38" t="n">
        <v>147039</v>
      </c>
      <c r="E64" s="48" t="s">
        <v>223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38" t="s">
        <v>158</v>
      </c>
      <c r="V64" s="0" t="s">
        <v>159</v>
      </c>
      <c r="W64" s="38" t="s">
        <v>176</v>
      </c>
      <c r="X64" s="52" t="n">
        <v>1</v>
      </c>
      <c r="Y64" s="52" t="n">
        <v>1</v>
      </c>
      <c r="Z64" s="73" t="n">
        <v>43</v>
      </c>
      <c r="AA64" s="75" t="n">
        <v>0.968</v>
      </c>
      <c r="AB64" s="74" t="n">
        <f aca="false">Z64*AA64*Y64</f>
        <v>41.624</v>
      </c>
      <c r="AC64" s="55" t="n">
        <f aca="false">Z64*31</f>
        <v>1333</v>
      </c>
      <c r="AD64" s="56" t="n">
        <f aca="false">AA64</f>
        <v>0.968</v>
      </c>
      <c r="AE64" s="51" t="n">
        <f aca="false">AC64*AD64</f>
        <v>1290.344</v>
      </c>
    </row>
    <row r="65" customFormat="false" ht="12.95" hidden="false" customHeight="true" outlineLevel="0" collapsed="false">
      <c r="A65" s="37" t="s">
        <v>155</v>
      </c>
      <c r="B65" s="93" t="s">
        <v>224</v>
      </c>
      <c r="C65" s="73" t="s">
        <v>173</v>
      </c>
      <c r="D65" s="73" t="n">
        <v>514054</v>
      </c>
      <c r="E65" s="94" t="s">
        <v>225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73" t="s">
        <v>158</v>
      </c>
      <c r="V65" s="93" t="s">
        <v>159</v>
      </c>
      <c r="W65" s="38" t="s">
        <v>176</v>
      </c>
      <c r="X65" s="52" t="n">
        <v>1</v>
      </c>
      <c r="Y65" s="52" t="n">
        <v>1</v>
      </c>
      <c r="Z65" s="73" t="n">
        <v>77</v>
      </c>
      <c r="AA65" s="73" t="n">
        <v>0.9724</v>
      </c>
      <c r="AB65" s="74" t="n">
        <f aca="false">Z65*AA65*Y65</f>
        <v>74.8748</v>
      </c>
      <c r="AC65" s="55" t="n">
        <f aca="false">Z65*31</f>
        <v>2387</v>
      </c>
      <c r="AD65" s="56" t="n">
        <f aca="false">AA65</f>
        <v>0.9724</v>
      </c>
      <c r="AE65" s="51" t="n">
        <f aca="false">AC65*AD65</f>
        <v>2321.1188</v>
      </c>
    </row>
    <row r="66" customFormat="false" ht="12.95" hidden="false" customHeight="true" outlineLevel="0" collapsed="false">
      <c r="A66" s="37" t="s">
        <v>155</v>
      </c>
      <c r="B66" s="0" t="s">
        <v>226</v>
      </c>
      <c r="C66" s="73" t="s">
        <v>173</v>
      </c>
      <c r="D66" s="38" t="n">
        <v>147040</v>
      </c>
      <c r="E66" s="48" t="s">
        <v>227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38" t="s">
        <v>158</v>
      </c>
      <c r="V66" s="0" t="s">
        <v>159</v>
      </c>
      <c r="W66" s="38" t="s">
        <v>176</v>
      </c>
      <c r="X66" s="52" t="n">
        <v>1</v>
      </c>
      <c r="Y66" s="52" t="n">
        <v>1</v>
      </c>
      <c r="Z66" s="73" t="n">
        <v>29</v>
      </c>
      <c r="AA66" s="73" t="n">
        <v>0.9815</v>
      </c>
      <c r="AB66" s="74" t="n">
        <f aca="false">Z66*AA66*Y66</f>
        <v>28.4635</v>
      </c>
      <c r="AC66" s="55" t="n">
        <f aca="false">Z66*31</f>
        <v>899</v>
      </c>
      <c r="AD66" s="56" t="n">
        <f aca="false">AA66</f>
        <v>0.9815</v>
      </c>
      <c r="AE66" s="51" t="n">
        <f aca="false">AC66*AD66</f>
        <v>882.3685</v>
      </c>
    </row>
    <row r="67" customFormat="false" ht="12.95" hidden="false" customHeight="true" outlineLevel="0" collapsed="false">
      <c r="A67" s="37" t="s">
        <v>155</v>
      </c>
      <c r="B67" s="0" t="s">
        <v>228</v>
      </c>
      <c r="C67" s="73" t="s">
        <v>173</v>
      </c>
      <c r="D67" s="38" t="n">
        <v>514084</v>
      </c>
      <c r="E67" s="48" t="s">
        <v>227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38" t="s">
        <v>158</v>
      </c>
      <c r="V67" s="0" t="s">
        <v>159</v>
      </c>
      <c r="W67" s="38" t="s">
        <v>176</v>
      </c>
      <c r="X67" s="52" t="n">
        <v>1</v>
      </c>
      <c r="Y67" s="52" t="n">
        <v>1</v>
      </c>
      <c r="Z67" s="73" t="n">
        <v>106</v>
      </c>
      <c r="AA67" s="73" t="n">
        <v>0.9856</v>
      </c>
      <c r="AB67" s="74" t="n">
        <f aca="false">Z67*AA67*Y67</f>
        <v>104.4736</v>
      </c>
      <c r="AC67" s="55" t="n">
        <f aca="false">Z67*31</f>
        <v>3286</v>
      </c>
      <c r="AD67" s="56" t="n">
        <f aca="false">AA67</f>
        <v>0.9856</v>
      </c>
      <c r="AE67" s="51" t="n">
        <f aca="false">AC67*AD67</f>
        <v>3238.6816</v>
      </c>
    </row>
    <row r="68" customFormat="false" ht="12.95" hidden="false" customHeight="true" outlineLevel="0" collapsed="false">
      <c r="A68" s="37" t="s">
        <v>155</v>
      </c>
      <c r="B68" s="0" t="s">
        <v>229</v>
      </c>
      <c r="C68" s="73" t="s">
        <v>173</v>
      </c>
      <c r="D68" s="38" t="n">
        <v>147041</v>
      </c>
      <c r="E68" s="48" t="s">
        <v>225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38" t="s">
        <v>158</v>
      </c>
      <c r="V68" s="0" t="s">
        <v>159</v>
      </c>
      <c r="W68" s="38" t="s">
        <v>176</v>
      </c>
      <c r="X68" s="52" t="n">
        <v>1</v>
      </c>
      <c r="Y68" s="52" t="n">
        <v>1</v>
      </c>
      <c r="Z68" s="73" t="n">
        <v>42</v>
      </c>
      <c r="AA68" s="73" t="n">
        <v>0.9622</v>
      </c>
      <c r="AB68" s="74" t="n">
        <f aca="false">Z68*AA68*Y68</f>
        <v>40.4124</v>
      </c>
      <c r="AC68" s="55" t="n">
        <f aca="false">Z68*31</f>
        <v>1302</v>
      </c>
      <c r="AD68" s="56" t="n">
        <f aca="false">AA68</f>
        <v>0.9622</v>
      </c>
      <c r="AE68" s="51" t="n">
        <f aca="false">AC68*AD68</f>
        <v>1252.7844</v>
      </c>
    </row>
    <row r="69" customFormat="false" ht="12.95" hidden="false" customHeight="true" outlineLevel="0" collapsed="false">
      <c r="A69" s="37" t="s">
        <v>155</v>
      </c>
      <c r="B69" s="0" t="s">
        <v>230</v>
      </c>
      <c r="C69" s="73" t="s">
        <v>173</v>
      </c>
      <c r="D69" s="38" t="n">
        <v>514087</v>
      </c>
      <c r="E69" s="48" t="s">
        <v>225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38" t="s">
        <v>158</v>
      </c>
      <c r="V69" s="0" t="s">
        <v>159</v>
      </c>
      <c r="W69" s="38" t="s">
        <v>176</v>
      </c>
      <c r="X69" s="52" t="n">
        <v>1</v>
      </c>
      <c r="Y69" s="52" t="n">
        <v>1</v>
      </c>
      <c r="Z69" s="73" t="n">
        <v>48</v>
      </c>
      <c r="AA69" s="73" t="n">
        <v>0.8987</v>
      </c>
      <c r="AB69" s="74" t="n">
        <f aca="false">Z69*AA69*Y69</f>
        <v>43.1376</v>
      </c>
      <c r="AC69" s="55" t="n">
        <f aca="false">Z69*31</f>
        <v>1488</v>
      </c>
      <c r="AD69" s="56" t="n">
        <f aca="false">AA69</f>
        <v>0.8987</v>
      </c>
      <c r="AE69" s="51" t="n">
        <f aca="false">AC69*AD69</f>
        <v>1337.2656</v>
      </c>
    </row>
    <row r="70" customFormat="false" ht="12.95" hidden="false" customHeight="true" outlineLevel="0" collapsed="false">
      <c r="A70" s="37" t="s">
        <v>155</v>
      </c>
      <c r="B70" s="0" t="s">
        <v>231</v>
      </c>
      <c r="C70" s="73" t="s">
        <v>173</v>
      </c>
      <c r="D70" s="38" t="n">
        <v>147042</v>
      </c>
      <c r="E70" s="48" t="s">
        <v>232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38" t="s">
        <v>158</v>
      </c>
      <c r="V70" s="0" t="s">
        <v>159</v>
      </c>
      <c r="W70" s="38" t="s">
        <v>176</v>
      </c>
      <c r="X70" s="52" t="n">
        <v>1</v>
      </c>
      <c r="Y70" s="52" t="n">
        <v>1</v>
      </c>
      <c r="Z70" s="73" t="n">
        <v>50</v>
      </c>
      <c r="AA70" s="75" t="n">
        <v>0.9595</v>
      </c>
      <c r="AB70" s="74" t="n">
        <f aca="false">Z70*AA70*Y70</f>
        <v>47.975</v>
      </c>
      <c r="AC70" s="55" t="n">
        <f aca="false">Z70*31</f>
        <v>1550</v>
      </c>
      <c r="AD70" s="56" t="n">
        <f aca="false">AA70</f>
        <v>0.9595</v>
      </c>
      <c r="AE70" s="51" t="n">
        <f aca="false">AC70*AD70</f>
        <v>1487.225</v>
      </c>
    </row>
    <row r="71" customFormat="false" ht="12.95" hidden="false" customHeight="true" outlineLevel="0" collapsed="false">
      <c r="A71" s="37" t="s">
        <v>155</v>
      </c>
      <c r="B71" s="0" t="s">
        <v>233</v>
      </c>
      <c r="C71" s="73" t="s">
        <v>173</v>
      </c>
      <c r="D71" s="38" t="n">
        <v>514055</v>
      </c>
      <c r="E71" s="48" t="s">
        <v>232</v>
      </c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38" t="s">
        <v>158</v>
      </c>
      <c r="V71" s="0" t="s">
        <v>159</v>
      </c>
      <c r="W71" s="38" t="s">
        <v>176</v>
      </c>
      <c r="X71" s="52" t="n">
        <v>1</v>
      </c>
      <c r="Y71" s="52" t="n">
        <v>1</v>
      </c>
      <c r="Z71" s="73" t="n">
        <v>62</v>
      </c>
      <c r="AA71" s="75" t="n">
        <v>0.9504</v>
      </c>
      <c r="AB71" s="74" t="n">
        <f aca="false">Z71*AA71*Y71</f>
        <v>58.9248</v>
      </c>
      <c r="AC71" s="55" t="n">
        <f aca="false">Z71*31</f>
        <v>1922</v>
      </c>
      <c r="AD71" s="56" t="n">
        <f aca="false">AA71</f>
        <v>0.9504</v>
      </c>
      <c r="AE71" s="51" t="n">
        <f aca="false">AC71*AD71</f>
        <v>1826.6688</v>
      </c>
    </row>
    <row r="72" customFormat="false" ht="12.95" hidden="false" customHeight="true" outlineLevel="0" collapsed="false">
      <c r="A72" s="37" t="s">
        <v>155</v>
      </c>
      <c r="B72" s="0" t="s">
        <v>234</v>
      </c>
      <c r="C72" s="73" t="s">
        <v>173</v>
      </c>
      <c r="D72" s="38" t="n">
        <v>147044</v>
      </c>
      <c r="E72" s="48" t="s">
        <v>235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38" t="s">
        <v>158</v>
      </c>
      <c r="V72" s="0" t="s">
        <v>159</v>
      </c>
      <c r="W72" s="38" t="s">
        <v>176</v>
      </c>
      <c r="X72" s="52" t="n">
        <v>1</v>
      </c>
      <c r="Y72" s="52" t="n">
        <v>1</v>
      </c>
      <c r="Z72" s="73" t="n">
        <v>59</v>
      </c>
      <c r="AA72" s="73" t="n">
        <v>0.9578</v>
      </c>
      <c r="AB72" s="74" t="n">
        <f aca="false">Z72*AA72*Y72</f>
        <v>56.5102</v>
      </c>
      <c r="AC72" s="55" t="n">
        <f aca="false">Z72*31</f>
        <v>1829</v>
      </c>
      <c r="AD72" s="56" t="n">
        <f aca="false">AA72</f>
        <v>0.9578</v>
      </c>
      <c r="AE72" s="51" t="n">
        <f aca="false">AC72*AD72</f>
        <v>1751.8162</v>
      </c>
    </row>
    <row r="73" customFormat="false" ht="12.95" hidden="false" customHeight="true" outlineLevel="0" collapsed="false">
      <c r="A73" s="37" t="s">
        <v>155</v>
      </c>
      <c r="B73" s="93" t="s">
        <v>236</v>
      </c>
      <c r="C73" s="73" t="s">
        <v>173</v>
      </c>
      <c r="D73" s="73" t="n">
        <v>514072</v>
      </c>
      <c r="E73" s="94" t="s">
        <v>237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73" t="s">
        <v>158</v>
      </c>
      <c r="V73" s="0" t="s">
        <v>159</v>
      </c>
      <c r="W73" s="38" t="s">
        <v>176</v>
      </c>
      <c r="X73" s="52" t="n">
        <v>1</v>
      </c>
      <c r="Y73" s="52" t="n">
        <v>1</v>
      </c>
      <c r="Z73" s="73" t="n">
        <v>0</v>
      </c>
      <c r="AA73" s="73" t="n">
        <v>0.935</v>
      </c>
      <c r="AB73" s="74" t="n">
        <f aca="false">Z73*AA73*Y73</f>
        <v>0</v>
      </c>
      <c r="AC73" s="55" t="n">
        <f aca="false">Z73*31</f>
        <v>0</v>
      </c>
      <c r="AD73" s="56" t="n">
        <f aca="false">AA73</f>
        <v>0.935</v>
      </c>
      <c r="AE73" s="51" t="n">
        <f aca="false">AC73*AD73</f>
        <v>0</v>
      </c>
    </row>
    <row r="74" customFormat="false" ht="12.95" hidden="false" customHeight="true" outlineLevel="0" collapsed="false">
      <c r="A74" s="37" t="s">
        <v>155</v>
      </c>
      <c r="B74" s="0" t="s">
        <v>238</v>
      </c>
      <c r="C74" s="73" t="s">
        <v>173</v>
      </c>
      <c r="D74" s="38" t="n">
        <v>147045</v>
      </c>
      <c r="E74" s="48" t="s">
        <v>239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38" t="s">
        <v>158</v>
      </c>
      <c r="V74" s="0" t="s">
        <v>159</v>
      </c>
      <c r="W74" s="38" t="s">
        <v>176</v>
      </c>
      <c r="X74" s="52" t="n">
        <v>1</v>
      </c>
      <c r="Y74" s="52" t="n">
        <v>1</v>
      </c>
      <c r="Z74" s="73" t="n">
        <v>20</v>
      </c>
      <c r="AA74" s="75" t="n">
        <v>0.998</v>
      </c>
      <c r="AB74" s="74" t="n">
        <f aca="false">Z74*AA74*Y74</f>
        <v>19.96</v>
      </c>
      <c r="AC74" s="55" t="n">
        <f aca="false">Z74*31</f>
        <v>620</v>
      </c>
      <c r="AD74" s="56" t="n">
        <f aca="false">AA74</f>
        <v>0.998</v>
      </c>
      <c r="AE74" s="51" t="n">
        <f aca="false">AC74*AD74</f>
        <v>618.76</v>
      </c>
    </row>
    <row r="75" customFormat="false" ht="12.95" hidden="false" customHeight="true" outlineLevel="0" collapsed="false">
      <c r="A75" s="37" t="s">
        <v>155</v>
      </c>
      <c r="B75" s="0" t="s">
        <v>240</v>
      </c>
      <c r="C75" s="73" t="s">
        <v>173</v>
      </c>
      <c r="D75" s="38" t="n">
        <v>514071</v>
      </c>
      <c r="E75" s="48" t="s">
        <v>239</v>
      </c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38" t="s">
        <v>158</v>
      </c>
      <c r="V75" s="0" t="s">
        <v>159</v>
      </c>
      <c r="W75" s="38" t="s">
        <v>176</v>
      </c>
      <c r="X75" s="52" t="n">
        <v>1</v>
      </c>
      <c r="Y75" s="52" t="n">
        <v>1</v>
      </c>
      <c r="Z75" s="73" t="n">
        <v>49</v>
      </c>
      <c r="AA75" s="73" t="n">
        <v>0.9981</v>
      </c>
      <c r="AB75" s="74" t="n">
        <f aca="false">Z75*AA75*Y75</f>
        <v>48.9069</v>
      </c>
      <c r="AC75" s="55" t="n">
        <f aca="false">Z75*31</f>
        <v>1519</v>
      </c>
      <c r="AD75" s="56" t="n">
        <f aca="false">AA75</f>
        <v>0.9981</v>
      </c>
      <c r="AE75" s="51" t="n">
        <f aca="false">AC75*AD75</f>
        <v>1516.1139</v>
      </c>
    </row>
    <row r="76" customFormat="false" ht="12.95" hidden="false" customHeight="true" outlineLevel="0" collapsed="false">
      <c r="A76" s="37" t="s">
        <v>155</v>
      </c>
      <c r="B76" s="0" t="s">
        <v>241</v>
      </c>
      <c r="C76" s="73" t="s">
        <v>173</v>
      </c>
      <c r="D76" s="38" t="n">
        <v>147046</v>
      </c>
      <c r="E76" s="48" t="s">
        <v>179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38" t="s">
        <v>175</v>
      </c>
      <c r="V76" s="0" t="s">
        <v>159</v>
      </c>
      <c r="W76" s="38" t="s">
        <v>176</v>
      </c>
      <c r="X76" s="52" t="n">
        <v>1</v>
      </c>
      <c r="Y76" s="52" t="n">
        <v>1</v>
      </c>
      <c r="Z76" s="73" t="n">
        <v>50</v>
      </c>
      <c r="AA76" s="73" t="n">
        <v>0.8082</v>
      </c>
      <c r="AB76" s="74" t="n">
        <f aca="false">Z76*AA76*Y76</f>
        <v>40.41</v>
      </c>
      <c r="AC76" s="55" t="n">
        <f aca="false">Z76*31</f>
        <v>1550</v>
      </c>
      <c r="AD76" s="56" t="n">
        <f aca="false">AA76</f>
        <v>0.8082</v>
      </c>
      <c r="AE76" s="51" t="n">
        <f aca="false">AC76*AD76</f>
        <v>1252.71</v>
      </c>
    </row>
    <row r="77" customFormat="false" ht="12.95" hidden="false" customHeight="true" outlineLevel="0" collapsed="false">
      <c r="A77" s="37" t="s">
        <v>155</v>
      </c>
      <c r="B77" s="93" t="s">
        <v>242</v>
      </c>
      <c r="C77" s="73" t="s">
        <v>173</v>
      </c>
      <c r="D77" s="73" t="n">
        <v>514057</v>
      </c>
      <c r="E77" s="94" t="s">
        <v>243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73" t="s">
        <v>175</v>
      </c>
      <c r="V77" s="0" t="s">
        <v>159</v>
      </c>
      <c r="W77" s="38" t="s">
        <v>176</v>
      </c>
      <c r="X77" s="52" t="n">
        <v>1</v>
      </c>
      <c r="Y77" s="52" t="n">
        <v>1</v>
      </c>
      <c r="Z77" s="73" t="n">
        <v>24</v>
      </c>
      <c r="AA77" s="73" t="n">
        <v>0.8161</v>
      </c>
      <c r="AB77" s="74" t="n">
        <f aca="false">Z77*AA77*Y77</f>
        <v>19.5864</v>
      </c>
      <c r="AC77" s="55" t="n">
        <f aca="false">Z77*31</f>
        <v>744</v>
      </c>
      <c r="AD77" s="56" t="n">
        <f aca="false">AA77</f>
        <v>0.8161</v>
      </c>
      <c r="AE77" s="51" t="n">
        <f aca="false">AC77*AD77</f>
        <v>607.1784</v>
      </c>
    </row>
    <row r="78" customFormat="false" ht="12.95" hidden="false" customHeight="true" outlineLevel="0" collapsed="false">
      <c r="A78" s="37" t="s">
        <v>155</v>
      </c>
      <c r="B78" s="0" t="s">
        <v>244</v>
      </c>
      <c r="C78" s="73" t="s">
        <v>173</v>
      </c>
      <c r="D78" s="38" t="n">
        <v>147048</v>
      </c>
      <c r="E78" s="48" t="s">
        <v>245</v>
      </c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38" t="s">
        <v>158</v>
      </c>
      <c r="V78" s="0" t="s">
        <v>159</v>
      </c>
      <c r="W78" s="38" t="s">
        <v>176</v>
      </c>
      <c r="X78" s="52" t="n">
        <v>1</v>
      </c>
      <c r="Y78" s="52" t="n">
        <v>1</v>
      </c>
      <c r="Z78" s="73" t="n">
        <v>28</v>
      </c>
      <c r="AA78" s="73" t="n">
        <v>0.9467</v>
      </c>
      <c r="AB78" s="74" t="n">
        <f aca="false">Z78*AA78*Y78</f>
        <v>26.5076</v>
      </c>
      <c r="AC78" s="55" t="n">
        <f aca="false">Z78*31</f>
        <v>868</v>
      </c>
      <c r="AD78" s="56" t="n">
        <f aca="false">AA78</f>
        <v>0.9467</v>
      </c>
      <c r="AE78" s="51" t="n">
        <f aca="false">AC78*AD78</f>
        <v>821.7356</v>
      </c>
    </row>
    <row r="79" customFormat="false" ht="12.95" hidden="false" customHeight="true" outlineLevel="0" collapsed="false">
      <c r="A79" s="37" t="s">
        <v>155</v>
      </c>
      <c r="B79" s="0" t="s">
        <v>246</v>
      </c>
      <c r="C79" s="73" t="s">
        <v>173</v>
      </c>
      <c r="D79" s="38" t="n">
        <v>514080</v>
      </c>
      <c r="E79" s="48" t="s">
        <v>245</v>
      </c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38" t="s">
        <v>158</v>
      </c>
      <c r="V79" s="0" t="s">
        <v>159</v>
      </c>
      <c r="W79" s="38" t="s">
        <v>176</v>
      </c>
      <c r="X79" s="52" t="n">
        <v>1</v>
      </c>
      <c r="Y79" s="52" t="n">
        <v>1</v>
      </c>
      <c r="Z79" s="73" t="n">
        <v>20</v>
      </c>
      <c r="AA79" s="73" t="n">
        <v>0.9086</v>
      </c>
      <c r="AB79" s="74" t="n">
        <f aca="false">Z79*AA79*Y79</f>
        <v>18.172</v>
      </c>
      <c r="AC79" s="55" t="n">
        <f aca="false">Z79*31</f>
        <v>620</v>
      </c>
      <c r="AD79" s="56" t="n">
        <f aca="false">AA79</f>
        <v>0.9086</v>
      </c>
      <c r="AE79" s="51" t="n">
        <f aca="false">AC79*AD79</f>
        <v>563.332</v>
      </c>
    </row>
    <row r="80" customFormat="false" ht="12.95" hidden="false" customHeight="true" outlineLevel="0" collapsed="false">
      <c r="A80" s="37" t="s">
        <v>155</v>
      </c>
      <c r="B80" s="0" t="s">
        <v>247</v>
      </c>
      <c r="C80" s="73" t="s">
        <v>173</v>
      </c>
      <c r="D80" s="38" t="n">
        <v>147050</v>
      </c>
      <c r="E80" s="48" t="s">
        <v>248</v>
      </c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38" t="s">
        <v>175</v>
      </c>
      <c r="V80" s="0" t="s">
        <v>159</v>
      </c>
      <c r="W80" s="38" t="s">
        <v>176</v>
      </c>
      <c r="X80" s="52" t="n">
        <v>1</v>
      </c>
      <c r="Y80" s="52" t="n">
        <v>1</v>
      </c>
      <c r="Z80" s="73" t="n">
        <v>16</v>
      </c>
      <c r="AA80" s="73" t="n">
        <v>0.9145</v>
      </c>
      <c r="AB80" s="74" t="n">
        <f aca="false">Z80*AA80*Y80</f>
        <v>14.632</v>
      </c>
      <c r="AC80" s="55" t="n">
        <f aca="false">Z80*31</f>
        <v>496</v>
      </c>
      <c r="AD80" s="56" t="n">
        <f aca="false">AA80</f>
        <v>0.9145</v>
      </c>
      <c r="AE80" s="51" t="n">
        <f aca="false">AC80*AD80</f>
        <v>453.592</v>
      </c>
    </row>
    <row r="81" customFormat="false" ht="12.95" hidden="false" customHeight="true" outlineLevel="0" collapsed="false">
      <c r="A81" s="37" t="s">
        <v>155</v>
      </c>
      <c r="B81" s="0" t="s">
        <v>249</v>
      </c>
      <c r="C81" s="73" t="s">
        <v>173</v>
      </c>
      <c r="D81" s="38" t="n">
        <v>147050</v>
      </c>
      <c r="E81" s="48" t="s">
        <v>248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38" t="s">
        <v>175</v>
      </c>
      <c r="V81" s="0" t="s">
        <v>159</v>
      </c>
      <c r="W81" s="38" t="s">
        <v>176</v>
      </c>
      <c r="X81" s="52" t="n">
        <v>1</v>
      </c>
      <c r="Y81" s="52" t="n">
        <v>1</v>
      </c>
      <c r="Z81" s="73" t="n">
        <v>97</v>
      </c>
      <c r="AA81" s="73" t="n">
        <v>1</v>
      </c>
      <c r="AB81" s="74" t="n">
        <f aca="false">Z81*AA81*Y81</f>
        <v>97</v>
      </c>
      <c r="AC81" s="55" t="n">
        <f aca="false">Z81*31</f>
        <v>3007</v>
      </c>
      <c r="AD81" s="56" t="n">
        <f aca="false">AA81</f>
        <v>1</v>
      </c>
      <c r="AE81" s="51" t="n">
        <f aca="false">AC81*AD81</f>
        <v>3007</v>
      </c>
    </row>
    <row r="82" customFormat="false" ht="12.95" hidden="false" customHeight="true" outlineLevel="0" collapsed="false">
      <c r="A82" s="37" t="s">
        <v>155</v>
      </c>
      <c r="B82" s="0" t="s">
        <v>250</v>
      </c>
      <c r="C82" s="73" t="s">
        <v>173</v>
      </c>
      <c r="D82" s="38" t="n">
        <v>147052</v>
      </c>
      <c r="E82" s="48" t="s">
        <v>251</v>
      </c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38" t="s">
        <v>158</v>
      </c>
      <c r="V82" s="0" t="s">
        <v>159</v>
      </c>
      <c r="W82" s="38" t="s">
        <v>176</v>
      </c>
      <c r="X82" s="52" t="n">
        <v>1</v>
      </c>
      <c r="Y82" s="52" t="n">
        <v>1</v>
      </c>
      <c r="Z82" s="73" t="n">
        <v>36</v>
      </c>
      <c r="AA82" s="73" t="n">
        <v>0.9488</v>
      </c>
      <c r="AB82" s="74" t="n">
        <f aca="false">Z82*AA82*Y82</f>
        <v>34.1568</v>
      </c>
      <c r="AC82" s="55" t="n">
        <f aca="false">Z82*31</f>
        <v>1116</v>
      </c>
      <c r="AD82" s="56" t="n">
        <f aca="false">AA82</f>
        <v>0.9488</v>
      </c>
      <c r="AE82" s="51" t="n">
        <f aca="false">AC82*AD82</f>
        <v>1058.8608</v>
      </c>
    </row>
    <row r="83" customFormat="false" ht="12.95" hidden="false" customHeight="true" outlineLevel="0" collapsed="false">
      <c r="A83" s="37" t="s">
        <v>155</v>
      </c>
      <c r="B83" s="0" t="s">
        <v>252</v>
      </c>
      <c r="C83" s="73" t="s">
        <v>173</v>
      </c>
      <c r="D83" s="38" t="n">
        <v>514015</v>
      </c>
      <c r="E83" s="48" t="s">
        <v>251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8" t="s">
        <v>158</v>
      </c>
      <c r="V83" s="0" t="s">
        <v>159</v>
      </c>
      <c r="W83" s="38" t="s">
        <v>176</v>
      </c>
      <c r="X83" s="52" t="n">
        <v>1</v>
      </c>
      <c r="Y83" s="52" t="n">
        <v>1</v>
      </c>
      <c r="Z83" s="73" t="n">
        <v>58</v>
      </c>
      <c r="AA83" s="73" t="n">
        <v>0.9481</v>
      </c>
      <c r="AB83" s="74" t="n">
        <f aca="false">Z83*AA83*Y83</f>
        <v>54.9898</v>
      </c>
      <c r="AC83" s="55" t="n">
        <f aca="false">Z83*31</f>
        <v>1798</v>
      </c>
      <c r="AD83" s="56" t="n">
        <f aca="false">AA83</f>
        <v>0.9481</v>
      </c>
      <c r="AE83" s="51" t="n">
        <f aca="false">AC83*AD83</f>
        <v>1704.6838</v>
      </c>
    </row>
    <row r="84" customFormat="false" ht="12.95" hidden="false" customHeight="true" outlineLevel="0" collapsed="false">
      <c r="A84" s="37" t="s">
        <v>155</v>
      </c>
      <c r="B84" s="0" t="s">
        <v>253</v>
      </c>
      <c r="C84" s="73" t="s">
        <v>173</v>
      </c>
      <c r="D84" s="38" t="n">
        <v>147053</v>
      </c>
      <c r="E84" s="48" t="s">
        <v>254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8" t="s">
        <v>158</v>
      </c>
      <c r="V84" s="0" t="s">
        <v>159</v>
      </c>
      <c r="W84" s="38" t="s">
        <v>176</v>
      </c>
      <c r="X84" s="52" t="n">
        <v>1</v>
      </c>
      <c r="Y84" s="52" t="n">
        <v>1</v>
      </c>
      <c r="Z84" s="73" t="n">
        <v>26</v>
      </c>
      <c r="AA84" s="75" t="n">
        <v>0.9003</v>
      </c>
      <c r="AB84" s="74" t="n">
        <f aca="false">Z84*AA84*Y84</f>
        <v>23.4078</v>
      </c>
      <c r="AC84" s="55" t="n">
        <f aca="false">Z84*31</f>
        <v>806</v>
      </c>
      <c r="AD84" s="56" t="n">
        <f aca="false">AA84</f>
        <v>0.9003</v>
      </c>
      <c r="AE84" s="51" t="n">
        <f aca="false">AC84*AD84</f>
        <v>725.6418</v>
      </c>
    </row>
    <row r="85" customFormat="false" ht="12.95" hidden="false" customHeight="true" outlineLevel="0" collapsed="false">
      <c r="A85" s="37" t="s">
        <v>155</v>
      </c>
      <c r="B85" s="0" t="s">
        <v>255</v>
      </c>
      <c r="C85" s="73" t="s">
        <v>173</v>
      </c>
      <c r="D85" s="38" t="n">
        <v>514088</v>
      </c>
      <c r="E85" s="48" t="s">
        <v>254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8" t="s">
        <v>158</v>
      </c>
      <c r="V85" s="0" t="s">
        <v>159</v>
      </c>
      <c r="W85" s="38" t="s">
        <v>176</v>
      </c>
      <c r="X85" s="52" t="n">
        <v>1</v>
      </c>
      <c r="Y85" s="52" t="n">
        <v>1</v>
      </c>
      <c r="Z85" s="73" t="n">
        <v>78</v>
      </c>
      <c r="AA85" s="75" t="n">
        <v>0.882</v>
      </c>
      <c r="AB85" s="74" t="n">
        <f aca="false">Z85*AA85*Y85</f>
        <v>68.796</v>
      </c>
      <c r="AC85" s="55" t="n">
        <f aca="false">Z85*31</f>
        <v>2418</v>
      </c>
      <c r="AD85" s="56" t="n">
        <f aca="false">AA85</f>
        <v>0.882</v>
      </c>
      <c r="AE85" s="51" t="n">
        <f aca="false">AC85*AD85</f>
        <v>2132.676</v>
      </c>
    </row>
    <row r="86" customFormat="false" ht="12.95" hidden="false" customHeight="true" outlineLevel="0" collapsed="false">
      <c r="A86" s="37" t="s">
        <v>155</v>
      </c>
      <c r="B86" s="0" t="s">
        <v>256</v>
      </c>
      <c r="C86" s="73" t="s">
        <v>173</v>
      </c>
      <c r="D86" s="38" t="n">
        <v>147055</v>
      </c>
      <c r="E86" s="48" t="s">
        <v>212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8" t="s">
        <v>158</v>
      </c>
      <c r="V86" s="0" t="s">
        <v>159</v>
      </c>
      <c r="W86" s="38" t="s">
        <v>176</v>
      </c>
      <c r="X86" s="52" t="n">
        <v>1</v>
      </c>
      <c r="Y86" s="52" t="n">
        <v>1</v>
      </c>
      <c r="Z86" s="73" t="n">
        <v>40</v>
      </c>
      <c r="AA86" s="75" t="n">
        <v>0.986</v>
      </c>
      <c r="AB86" s="74" t="n">
        <f aca="false">Z86*AA86*Y86</f>
        <v>39.44</v>
      </c>
      <c r="AC86" s="55" t="n">
        <f aca="false">Z86*31</f>
        <v>1240</v>
      </c>
      <c r="AD86" s="56" t="n">
        <f aca="false">AA86</f>
        <v>0.986</v>
      </c>
      <c r="AE86" s="51" t="n">
        <f aca="false">AC86*AD86</f>
        <v>1222.64</v>
      </c>
    </row>
    <row r="87" customFormat="false" ht="12.95" hidden="false" customHeight="true" outlineLevel="0" collapsed="false">
      <c r="A87" s="37" t="s">
        <v>155</v>
      </c>
      <c r="B87" s="0" t="s">
        <v>257</v>
      </c>
      <c r="C87" s="73" t="s">
        <v>173</v>
      </c>
      <c r="D87" s="38" t="n">
        <v>814009</v>
      </c>
      <c r="E87" s="48" t="s">
        <v>212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8" t="s">
        <v>158</v>
      </c>
      <c r="V87" s="0" t="s">
        <v>159</v>
      </c>
      <c r="W87" s="38" t="s">
        <v>176</v>
      </c>
      <c r="X87" s="52" t="n">
        <v>1</v>
      </c>
      <c r="Y87" s="52" t="n">
        <v>1</v>
      </c>
      <c r="Z87" s="73" t="n">
        <v>62</v>
      </c>
      <c r="AA87" s="73" t="n">
        <v>0.9866</v>
      </c>
      <c r="AB87" s="74" t="n">
        <f aca="false">Z87*AA87*Y87</f>
        <v>61.1692</v>
      </c>
      <c r="AC87" s="55" t="n">
        <f aca="false">Z87*31</f>
        <v>1922</v>
      </c>
      <c r="AD87" s="56" t="n">
        <f aca="false">AA87</f>
        <v>0.9866</v>
      </c>
      <c r="AE87" s="51" t="n">
        <f aca="false">AC87*AD87</f>
        <v>1896.2452</v>
      </c>
    </row>
    <row r="88" customFormat="false" ht="12.95" hidden="false" customHeight="true" outlineLevel="0" collapsed="false">
      <c r="A88" s="37" t="s">
        <v>155</v>
      </c>
      <c r="B88" s="0" t="s">
        <v>258</v>
      </c>
      <c r="C88" s="73" t="s">
        <v>173</v>
      </c>
      <c r="D88" s="38" t="n">
        <v>147056</v>
      </c>
      <c r="E88" s="48" t="s">
        <v>259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38" t="s">
        <v>158</v>
      </c>
      <c r="V88" s="0" t="s">
        <v>159</v>
      </c>
      <c r="W88" s="38" t="s">
        <v>176</v>
      </c>
      <c r="X88" s="52" t="n">
        <v>1</v>
      </c>
      <c r="Y88" s="52" t="n">
        <v>1</v>
      </c>
      <c r="Z88" s="73" t="n">
        <v>58</v>
      </c>
      <c r="AA88" s="73" t="n">
        <v>0.9731</v>
      </c>
      <c r="AB88" s="74" t="n">
        <f aca="false">Z88*AA88*Y88</f>
        <v>56.4398</v>
      </c>
      <c r="AC88" s="55" t="n">
        <f aca="false">Z88*31</f>
        <v>1798</v>
      </c>
      <c r="AD88" s="56" t="n">
        <f aca="false">AA88</f>
        <v>0.9731</v>
      </c>
      <c r="AE88" s="51" t="n">
        <f aca="false">AC88*AD88</f>
        <v>1749.6338</v>
      </c>
    </row>
    <row r="89" customFormat="false" ht="12.95" hidden="false" customHeight="true" outlineLevel="0" collapsed="false">
      <c r="A89" s="37" t="s">
        <v>155</v>
      </c>
      <c r="B89" s="0" t="s">
        <v>260</v>
      </c>
      <c r="C89" s="73" t="s">
        <v>173</v>
      </c>
      <c r="D89" s="38" t="n">
        <v>514017</v>
      </c>
      <c r="E89" s="48" t="s">
        <v>259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38" t="s">
        <v>158</v>
      </c>
      <c r="V89" s="0" t="s">
        <v>159</v>
      </c>
      <c r="W89" s="38" t="s">
        <v>176</v>
      </c>
      <c r="X89" s="52" t="n">
        <v>1</v>
      </c>
      <c r="Y89" s="52" t="n">
        <v>1</v>
      </c>
      <c r="Z89" s="73" t="n">
        <v>63</v>
      </c>
      <c r="AA89" s="73" t="n">
        <v>0.9762</v>
      </c>
      <c r="AB89" s="74" t="n">
        <f aca="false">Z89*AA89*Y89</f>
        <v>61.5006</v>
      </c>
      <c r="AC89" s="55" t="n">
        <f aca="false">Z89*31</f>
        <v>1953</v>
      </c>
      <c r="AD89" s="56" t="n">
        <f aca="false">AA89</f>
        <v>0.9762</v>
      </c>
      <c r="AE89" s="51" t="n">
        <f aca="false">AC89*AD89</f>
        <v>1906.5186</v>
      </c>
    </row>
    <row r="90" customFormat="false" ht="12.95" hidden="false" customHeight="true" outlineLevel="0" collapsed="false">
      <c r="A90" s="37" t="s">
        <v>155</v>
      </c>
      <c r="B90" s="0" t="s">
        <v>261</v>
      </c>
      <c r="C90" s="73" t="s">
        <v>173</v>
      </c>
      <c r="D90" s="38" t="n">
        <v>147057</v>
      </c>
      <c r="E90" s="48" t="s">
        <v>262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38" t="s">
        <v>158</v>
      </c>
      <c r="V90" s="0" t="s">
        <v>159</v>
      </c>
      <c r="W90" s="38" t="s">
        <v>176</v>
      </c>
      <c r="X90" s="52" t="n">
        <v>1</v>
      </c>
      <c r="Y90" s="52" t="n">
        <v>1</v>
      </c>
      <c r="Z90" s="73" t="n">
        <v>29</v>
      </c>
      <c r="AA90" s="73" t="n">
        <v>0.9796</v>
      </c>
      <c r="AB90" s="74" t="n">
        <f aca="false">Z90*AA90*Y90</f>
        <v>28.4084</v>
      </c>
      <c r="AC90" s="55" t="n">
        <f aca="false">Z90*31</f>
        <v>899</v>
      </c>
      <c r="AD90" s="56" t="n">
        <f aca="false">AA90</f>
        <v>0.9796</v>
      </c>
      <c r="AE90" s="51" t="n">
        <f aca="false">AC90*AD90</f>
        <v>880.6604</v>
      </c>
    </row>
    <row r="91" customFormat="false" ht="12.95" hidden="false" customHeight="true" outlineLevel="0" collapsed="false">
      <c r="A91" s="37" t="s">
        <v>155</v>
      </c>
      <c r="B91" s="0" t="s">
        <v>263</v>
      </c>
      <c r="C91" s="73" t="s">
        <v>173</v>
      </c>
      <c r="D91" s="38" t="n">
        <v>514016</v>
      </c>
      <c r="E91" s="48" t="s">
        <v>262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38" t="s">
        <v>158</v>
      </c>
      <c r="V91" s="0" t="s">
        <v>159</v>
      </c>
      <c r="W91" s="38" t="s">
        <v>176</v>
      </c>
      <c r="X91" s="52" t="n">
        <v>1</v>
      </c>
      <c r="Y91" s="52" t="n">
        <v>1</v>
      </c>
      <c r="Z91" s="73" t="n">
        <v>53</v>
      </c>
      <c r="AA91" s="73" t="n">
        <v>0.9647</v>
      </c>
      <c r="AB91" s="74" t="n">
        <f aca="false">Z91*AA91*Y91</f>
        <v>51.1291</v>
      </c>
      <c r="AC91" s="55" t="n">
        <f aca="false">Z91*31</f>
        <v>1643</v>
      </c>
      <c r="AD91" s="56" t="n">
        <f aca="false">AA91</f>
        <v>0.9647</v>
      </c>
      <c r="AE91" s="51" t="n">
        <f aca="false">AC91*AD91</f>
        <v>1585.0021</v>
      </c>
    </row>
    <row r="92" customFormat="false" ht="12.95" hidden="false" customHeight="true" outlineLevel="0" collapsed="false">
      <c r="A92" s="37" t="s">
        <v>155</v>
      </c>
      <c r="B92" s="0" t="s">
        <v>264</v>
      </c>
      <c r="C92" s="73" t="s">
        <v>173</v>
      </c>
      <c r="D92" s="38" t="n">
        <v>147059</v>
      </c>
      <c r="E92" s="48" t="s">
        <v>265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38" t="s">
        <v>158</v>
      </c>
      <c r="V92" s="0" t="s">
        <v>159</v>
      </c>
      <c r="W92" s="38" t="s">
        <v>176</v>
      </c>
      <c r="X92" s="52" t="n">
        <v>1</v>
      </c>
      <c r="Y92" s="52" t="n">
        <v>1</v>
      </c>
      <c r="Z92" s="73" t="n">
        <v>21</v>
      </c>
      <c r="AA92" s="73" t="n">
        <v>0.9579</v>
      </c>
      <c r="AB92" s="74" t="n">
        <f aca="false">Z92*AA92*Y92</f>
        <v>20.1159</v>
      </c>
      <c r="AC92" s="55" t="n">
        <f aca="false">Z92*31</f>
        <v>651</v>
      </c>
      <c r="AD92" s="56" t="n">
        <f aca="false">AA92</f>
        <v>0.9579</v>
      </c>
      <c r="AE92" s="51" t="n">
        <f aca="false">AC92*AD92</f>
        <v>623.5929</v>
      </c>
    </row>
    <row r="93" customFormat="false" ht="12.95" hidden="false" customHeight="true" outlineLevel="0" collapsed="false">
      <c r="A93" s="37" t="s">
        <v>155</v>
      </c>
      <c r="B93" s="0" t="s">
        <v>266</v>
      </c>
      <c r="C93" s="73" t="s">
        <v>173</v>
      </c>
      <c r="D93" s="38" t="n">
        <v>514090</v>
      </c>
      <c r="E93" s="48" t="s">
        <v>265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38" t="s">
        <v>158</v>
      </c>
      <c r="V93" s="0" t="s">
        <v>159</v>
      </c>
      <c r="W93" s="38" t="s">
        <v>176</v>
      </c>
      <c r="X93" s="52" t="n">
        <v>1</v>
      </c>
      <c r="Y93" s="52" t="n">
        <v>1</v>
      </c>
      <c r="Z93" s="73" t="n">
        <v>23</v>
      </c>
      <c r="AA93" s="73" t="n">
        <v>0.9671</v>
      </c>
      <c r="AB93" s="74" t="n">
        <f aca="false">Z93*AA93*Y93</f>
        <v>22.2433</v>
      </c>
      <c r="AC93" s="55" t="n">
        <f aca="false">Z93*31</f>
        <v>713</v>
      </c>
      <c r="AD93" s="56" t="n">
        <f aca="false">AA93</f>
        <v>0.9671</v>
      </c>
      <c r="AE93" s="51" t="n">
        <f aca="false">AC93*AD93</f>
        <v>689.5423</v>
      </c>
    </row>
    <row r="94" customFormat="false" ht="12.95" hidden="false" customHeight="true" outlineLevel="0" collapsed="false">
      <c r="A94" s="37" t="s">
        <v>155</v>
      </c>
      <c r="B94" s="0" t="s">
        <v>267</v>
      </c>
      <c r="C94" s="73" t="s">
        <v>173</v>
      </c>
      <c r="D94" s="38" t="n">
        <v>147060</v>
      </c>
      <c r="E94" s="48" t="s">
        <v>268</v>
      </c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38" t="s">
        <v>158</v>
      </c>
      <c r="V94" s="0" t="s">
        <v>159</v>
      </c>
      <c r="W94" s="38" t="s">
        <v>176</v>
      </c>
      <c r="X94" s="52" t="n">
        <v>1</v>
      </c>
      <c r="Y94" s="52" t="n">
        <v>1</v>
      </c>
      <c r="Z94" s="73" t="n">
        <v>43</v>
      </c>
      <c r="AA94" s="75" t="n">
        <v>0.9603</v>
      </c>
      <c r="AB94" s="74" t="n">
        <f aca="false">Z94*AA94*Y94</f>
        <v>41.2929</v>
      </c>
      <c r="AC94" s="55" t="n">
        <f aca="false">Z94*31</f>
        <v>1333</v>
      </c>
      <c r="AD94" s="56" t="n">
        <f aca="false">AA94</f>
        <v>0.9603</v>
      </c>
      <c r="AE94" s="51" t="n">
        <f aca="false">AC94*AD94</f>
        <v>1280.0799</v>
      </c>
    </row>
    <row r="95" customFormat="false" ht="12.95" hidden="false" customHeight="true" outlineLevel="0" collapsed="false">
      <c r="A95" s="37" t="s">
        <v>155</v>
      </c>
      <c r="B95" s="0" t="s">
        <v>269</v>
      </c>
      <c r="C95" s="73" t="s">
        <v>173</v>
      </c>
      <c r="D95" s="38" t="n">
        <v>514089</v>
      </c>
      <c r="E95" s="48" t="s">
        <v>268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38" t="s">
        <v>158</v>
      </c>
      <c r="V95" s="0" t="s">
        <v>159</v>
      </c>
      <c r="W95" s="38" t="s">
        <v>176</v>
      </c>
      <c r="X95" s="52" t="n">
        <v>1</v>
      </c>
      <c r="Y95" s="52" t="n">
        <v>1</v>
      </c>
      <c r="Z95" s="73" t="n">
        <v>53</v>
      </c>
      <c r="AA95" s="75" t="n">
        <v>0.9503</v>
      </c>
      <c r="AB95" s="74" t="n">
        <f aca="false">Z95*AA95*Y95</f>
        <v>50.3659</v>
      </c>
      <c r="AC95" s="55" t="n">
        <f aca="false">Z95*31</f>
        <v>1643</v>
      </c>
      <c r="AD95" s="56" t="n">
        <f aca="false">AA95</f>
        <v>0.9503</v>
      </c>
      <c r="AE95" s="51" t="n">
        <f aca="false">AC95*AD95</f>
        <v>1561.3429</v>
      </c>
    </row>
    <row r="96" customFormat="false" ht="12.95" hidden="false" customHeight="true" outlineLevel="0" collapsed="false">
      <c r="A96" s="37" t="s">
        <v>155</v>
      </c>
      <c r="B96" s="0" t="s">
        <v>270</v>
      </c>
      <c r="C96" s="73" t="s">
        <v>173</v>
      </c>
      <c r="D96" s="38" t="n">
        <v>147063</v>
      </c>
      <c r="E96" s="48" t="s">
        <v>271</v>
      </c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38" t="s">
        <v>158</v>
      </c>
      <c r="V96" s="0" t="s">
        <v>159</v>
      </c>
      <c r="W96" s="38" t="s">
        <v>176</v>
      </c>
      <c r="X96" s="52" t="n">
        <v>1</v>
      </c>
      <c r="Y96" s="52" t="n">
        <v>1</v>
      </c>
      <c r="Z96" s="73" t="n">
        <v>20</v>
      </c>
      <c r="AA96" s="73" t="n">
        <v>0.9879</v>
      </c>
      <c r="AB96" s="74" t="n">
        <f aca="false">Z96*AA96*Y96</f>
        <v>19.758</v>
      </c>
      <c r="AC96" s="55" t="n">
        <f aca="false">Z96*31</f>
        <v>620</v>
      </c>
      <c r="AD96" s="56" t="n">
        <f aca="false">AA96</f>
        <v>0.9879</v>
      </c>
      <c r="AE96" s="51" t="n">
        <f aca="false">AC96*AD96</f>
        <v>612.498</v>
      </c>
    </row>
    <row r="97" customFormat="false" ht="12.95" hidden="false" customHeight="true" outlineLevel="0" collapsed="false">
      <c r="A97" s="37" t="s">
        <v>155</v>
      </c>
      <c r="B97" s="0" t="s">
        <v>272</v>
      </c>
      <c r="C97" s="73" t="s">
        <v>173</v>
      </c>
      <c r="D97" s="38"/>
      <c r="E97" s="48" t="s">
        <v>271</v>
      </c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38" t="s">
        <v>158</v>
      </c>
      <c r="V97" s="0" t="s">
        <v>159</v>
      </c>
      <c r="W97" s="38" t="s">
        <v>176</v>
      </c>
      <c r="X97" s="52" t="n">
        <v>1</v>
      </c>
      <c r="Y97" s="52" t="n">
        <v>1</v>
      </c>
      <c r="Z97" s="73" t="n">
        <v>0</v>
      </c>
      <c r="AA97" s="73" t="n">
        <v>0.936</v>
      </c>
      <c r="AB97" s="74" t="n">
        <f aca="false">Z97*AA97*Y97</f>
        <v>0</v>
      </c>
      <c r="AC97" s="55" t="n">
        <f aca="false">Z97*31</f>
        <v>0</v>
      </c>
      <c r="AD97" s="56" t="n">
        <f aca="false">AA97</f>
        <v>0.936</v>
      </c>
      <c r="AE97" s="51" t="n">
        <f aca="false">AC97*AD97</f>
        <v>0</v>
      </c>
    </row>
    <row r="98" customFormat="false" ht="12.95" hidden="false" customHeight="true" outlineLevel="0" collapsed="false">
      <c r="A98" s="37" t="s">
        <v>155</v>
      </c>
      <c r="B98" s="0" t="s">
        <v>273</v>
      </c>
      <c r="C98" s="73" t="s">
        <v>173</v>
      </c>
      <c r="D98" s="38" t="n">
        <v>147064</v>
      </c>
      <c r="E98" s="48" t="s">
        <v>274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38" t="s">
        <v>158</v>
      </c>
      <c r="V98" s="0" t="s">
        <v>159</v>
      </c>
      <c r="W98" s="38" t="s">
        <v>176</v>
      </c>
      <c r="X98" s="52" t="n">
        <v>1</v>
      </c>
      <c r="Y98" s="52" t="n">
        <v>1</v>
      </c>
      <c r="Z98" s="73" t="n">
        <v>35</v>
      </c>
      <c r="AA98" s="73" t="n">
        <v>0.9867</v>
      </c>
      <c r="AB98" s="74" t="n">
        <f aca="false">Z98*AA98*Y98</f>
        <v>34.5345</v>
      </c>
      <c r="AC98" s="55" t="n">
        <f aca="false">Z98*31</f>
        <v>1085</v>
      </c>
      <c r="AD98" s="56" t="n">
        <f aca="false">AA98</f>
        <v>0.9867</v>
      </c>
      <c r="AE98" s="51" t="n">
        <f aca="false">AC98*AD98</f>
        <v>1070.5695</v>
      </c>
    </row>
    <row r="99" customFormat="false" ht="12.95" hidden="false" customHeight="true" outlineLevel="0" collapsed="false">
      <c r="A99" s="37" t="s">
        <v>155</v>
      </c>
      <c r="B99" s="0" t="s">
        <v>275</v>
      </c>
      <c r="C99" s="73" t="s">
        <v>173</v>
      </c>
      <c r="D99" s="38" t="n">
        <v>514012</v>
      </c>
      <c r="E99" s="48" t="s">
        <v>274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38" t="s">
        <v>158</v>
      </c>
      <c r="V99" s="0" t="s">
        <v>159</v>
      </c>
      <c r="W99" s="38" t="s">
        <v>176</v>
      </c>
      <c r="X99" s="52" t="n">
        <v>1</v>
      </c>
      <c r="Y99" s="52" t="n">
        <v>1</v>
      </c>
      <c r="Z99" s="73" t="n">
        <v>98</v>
      </c>
      <c r="AA99" s="73" t="n">
        <v>0.9846</v>
      </c>
      <c r="AB99" s="74" t="n">
        <f aca="false">Z99*AA99*Y99</f>
        <v>96.4908</v>
      </c>
      <c r="AC99" s="55" t="n">
        <f aca="false">Z99*31</f>
        <v>3038</v>
      </c>
      <c r="AD99" s="56" t="n">
        <f aca="false">AA99</f>
        <v>0.9846</v>
      </c>
      <c r="AE99" s="51" t="n">
        <f aca="false">AC99*AD99</f>
        <v>2991.2148</v>
      </c>
    </row>
    <row r="100" customFormat="false" ht="12.95" hidden="false" customHeight="true" outlineLevel="0" collapsed="false">
      <c r="A100" s="37" t="s">
        <v>155</v>
      </c>
      <c r="B100" s="0" t="s">
        <v>276</v>
      </c>
      <c r="C100" s="73" t="s">
        <v>173</v>
      </c>
      <c r="D100" s="38" t="n">
        <v>147065</v>
      </c>
      <c r="E100" s="48" t="s">
        <v>277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38" t="s">
        <v>158</v>
      </c>
      <c r="V100" s="0" t="s">
        <v>159</v>
      </c>
      <c r="W100" s="38" t="s">
        <v>176</v>
      </c>
      <c r="X100" s="52" t="n">
        <v>1</v>
      </c>
      <c r="Y100" s="52" t="n">
        <v>1</v>
      </c>
      <c r="Z100" s="73" t="n">
        <v>42</v>
      </c>
      <c r="AA100" s="73" t="n">
        <v>0.9178</v>
      </c>
      <c r="AB100" s="74" t="n">
        <f aca="false">Z100*AA100*Y100</f>
        <v>38.5476</v>
      </c>
      <c r="AC100" s="55" t="n">
        <f aca="false">Z100*31</f>
        <v>1302</v>
      </c>
      <c r="AD100" s="56" t="n">
        <f aca="false">AA100</f>
        <v>0.9178</v>
      </c>
      <c r="AE100" s="51" t="n">
        <f aca="false">AC100*AD100</f>
        <v>1194.9756</v>
      </c>
    </row>
    <row r="101" customFormat="false" ht="12.95" hidden="false" customHeight="true" outlineLevel="0" collapsed="false">
      <c r="A101" s="37" t="s">
        <v>155</v>
      </c>
      <c r="B101" s="0" t="s">
        <v>278</v>
      </c>
      <c r="C101" s="73" t="s">
        <v>173</v>
      </c>
      <c r="D101" s="38" t="n">
        <v>514068</v>
      </c>
      <c r="E101" s="48" t="s">
        <v>277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38" t="s">
        <v>158</v>
      </c>
      <c r="V101" s="0" t="s">
        <v>159</v>
      </c>
      <c r="W101" s="38" t="s">
        <v>176</v>
      </c>
      <c r="X101" s="52" t="n">
        <v>1</v>
      </c>
      <c r="Y101" s="52" t="n">
        <v>1</v>
      </c>
      <c r="Z101" s="73" t="n">
        <v>79</v>
      </c>
      <c r="AA101" s="73" t="n">
        <v>0.8936</v>
      </c>
      <c r="AB101" s="74" t="n">
        <f aca="false">Z101*AA101*Y101</f>
        <v>70.5944</v>
      </c>
      <c r="AC101" s="55" t="n">
        <f aca="false">Z101*31</f>
        <v>2449</v>
      </c>
      <c r="AD101" s="56" t="n">
        <f aca="false">AA101</f>
        <v>0.8936</v>
      </c>
      <c r="AE101" s="51" t="n">
        <f aca="false">AC101*AD101</f>
        <v>2188.4264</v>
      </c>
    </row>
    <row r="102" customFormat="false" ht="12.95" hidden="false" customHeight="true" outlineLevel="0" collapsed="false">
      <c r="A102" s="37" t="s">
        <v>155</v>
      </c>
      <c r="B102" s="0" t="s">
        <v>279</v>
      </c>
      <c r="C102" s="73" t="s">
        <v>173</v>
      </c>
      <c r="D102" s="38" t="n">
        <v>147066</v>
      </c>
      <c r="E102" s="48" t="s">
        <v>280</v>
      </c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38" t="s">
        <v>175</v>
      </c>
      <c r="V102" s="0" t="s">
        <v>159</v>
      </c>
      <c r="W102" s="38" t="s">
        <v>176</v>
      </c>
      <c r="X102" s="52" t="n">
        <v>1</v>
      </c>
      <c r="Y102" s="52" t="n">
        <v>1</v>
      </c>
      <c r="Z102" s="73" t="n">
        <v>78</v>
      </c>
      <c r="AA102" s="73" t="n">
        <v>0.9063</v>
      </c>
      <c r="AB102" s="74" t="n">
        <f aca="false">Z102*AA102*Y102</f>
        <v>70.6914</v>
      </c>
      <c r="AC102" s="55" t="n">
        <f aca="false">Z102*31</f>
        <v>2418</v>
      </c>
      <c r="AD102" s="56" t="n">
        <f aca="false">AA102</f>
        <v>0.9063</v>
      </c>
      <c r="AE102" s="51" t="n">
        <f aca="false">AC102*AD102</f>
        <v>2191.4334</v>
      </c>
    </row>
    <row r="103" customFormat="false" ht="12.95" hidden="false" customHeight="true" outlineLevel="0" collapsed="false">
      <c r="A103" s="37" t="s">
        <v>155</v>
      </c>
      <c r="B103" s="0" t="s">
        <v>281</v>
      </c>
      <c r="C103" s="73" t="s">
        <v>173</v>
      </c>
      <c r="D103" s="38" t="n">
        <v>514018</v>
      </c>
      <c r="E103" s="48" t="s">
        <v>280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38" t="s">
        <v>175</v>
      </c>
      <c r="V103" s="0" t="s">
        <v>159</v>
      </c>
      <c r="W103" s="38" t="s">
        <v>176</v>
      </c>
      <c r="X103" s="52" t="n">
        <v>1</v>
      </c>
      <c r="Y103" s="52" t="n">
        <v>1</v>
      </c>
      <c r="Z103" s="73" t="n">
        <v>104</v>
      </c>
      <c r="AA103" s="75" t="n">
        <v>0.912</v>
      </c>
      <c r="AB103" s="74" t="n">
        <f aca="false">Z103*AA103*Y103</f>
        <v>94.848</v>
      </c>
      <c r="AC103" s="55" t="n">
        <f aca="false">Z103*31</f>
        <v>3224</v>
      </c>
      <c r="AD103" s="56" t="n">
        <f aca="false">AA103</f>
        <v>0.912</v>
      </c>
      <c r="AE103" s="51" t="n">
        <f aca="false">AC103*AD103</f>
        <v>2940.288</v>
      </c>
    </row>
    <row r="104" customFormat="false" ht="12.95" hidden="false" customHeight="true" outlineLevel="0" collapsed="false">
      <c r="A104" s="37" t="s">
        <v>155</v>
      </c>
      <c r="B104" s="0" t="s">
        <v>282</v>
      </c>
      <c r="C104" s="73" t="s">
        <v>173</v>
      </c>
      <c r="D104" s="38" t="n">
        <v>147068</v>
      </c>
      <c r="E104" s="48" t="s">
        <v>283</v>
      </c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38" t="s">
        <v>175</v>
      </c>
      <c r="V104" s="0" t="s">
        <v>159</v>
      </c>
      <c r="W104" s="38" t="s">
        <v>176</v>
      </c>
      <c r="X104" s="52" t="n">
        <v>1</v>
      </c>
      <c r="Y104" s="52" t="n">
        <v>1</v>
      </c>
      <c r="Z104" s="73" t="n">
        <v>47</v>
      </c>
      <c r="AA104" s="73" t="n">
        <v>0.8686</v>
      </c>
      <c r="AB104" s="74" t="n">
        <f aca="false">Z104*AA104*Y104</f>
        <v>40.8242</v>
      </c>
      <c r="AC104" s="55" t="n">
        <f aca="false">Z104*31</f>
        <v>1457</v>
      </c>
      <c r="AD104" s="56" t="n">
        <f aca="false">AA104</f>
        <v>0.8686</v>
      </c>
      <c r="AE104" s="51" t="n">
        <f aca="false">AC104*AD104</f>
        <v>1265.5502</v>
      </c>
    </row>
    <row r="105" customFormat="false" ht="12.95" hidden="false" customHeight="true" outlineLevel="0" collapsed="false">
      <c r="A105" s="37" t="s">
        <v>155</v>
      </c>
      <c r="B105" s="0" t="s">
        <v>284</v>
      </c>
      <c r="C105" s="73" t="s">
        <v>173</v>
      </c>
      <c r="D105" s="38" t="n">
        <v>514067</v>
      </c>
      <c r="E105" s="48" t="s">
        <v>283</v>
      </c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38" t="s">
        <v>175</v>
      </c>
      <c r="V105" s="0" t="s">
        <v>159</v>
      </c>
      <c r="W105" s="38" t="s">
        <v>176</v>
      </c>
      <c r="X105" s="52" t="n">
        <v>1</v>
      </c>
      <c r="Y105" s="52" t="n">
        <v>1</v>
      </c>
      <c r="Z105" s="73" t="n">
        <v>44</v>
      </c>
      <c r="AA105" s="73" t="n">
        <v>0.8406</v>
      </c>
      <c r="AB105" s="74" t="n">
        <f aca="false">Z105*AA105*Y105</f>
        <v>36.9864</v>
      </c>
      <c r="AC105" s="55" t="n">
        <f aca="false">Z105*31</f>
        <v>1364</v>
      </c>
      <c r="AD105" s="56" t="n">
        <f aca="false">AA105</f>
        <v>0.8406</v>
      </c>
      <c r="AE105" s="51" t="n">
        <f aca="false">AC105*AD105</f>
        <v>1146.5784</v>
      </c>
    </row>
    <row r="106" customFormat="false" ht="12.95" hidden="false" customHeight="true" outlineLevel="0" collapsed="false">
      <c r="A106" s="37" t="s">
        <v>155</v>
      </c>
      <c r="B106" s="0" t="s">
        <v>285</v>
      </c>
      <c r="C106" s="73" t="s">
        <v>173</v>
      </c>
      <c r="D106" s="38" t="n">
        <v>147095</v>
      </c>
      <c r="E106" s="48" t="s">
        <v>209</v>
      </c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38" t="s">
        <v>158</v>
      </c>
      <c r="V106" s="0" t="s">
        <v>159</v>
      </c>
      <c r="W106" s="38" t="s">
        <v>176</v>
      </c>
      <c r="X106" s="52" t="n">
        <v>1</v>
      </c>
      <c r="Y106" s="52" t="n">
        <v>1</v>
      </c>
      <c r="Z106" s="73" t="n">
        <v>35</v>
      </c>
      <c r="AA106" s="73" t="n">
        <v>0.9735</v>
      </c>
      <c r="AB106" s="74" t="n">
        <f aca="false">Z106*AA106*Y106</f>
        <v>34.0725</v>
      </c>
      <c r="AC106" s="55" t="n">
        <f aca="false">Z106*31</f>
        <v>1085</v>
      </c>
      <c r="AD106" s="56" t="n">
        <f aca="false">AA106</f>
        <v>0.9735</v>
      </c>
      <c r="AE106" s="51" t="n">
        <f aca="false">AC106*AD106</f>
        <v>1056.2475</v>
      </c>
    </row>
    <row r="107" customFormat="false" ht="12.95" hidden="false" customHeight="true" outlineLevel="0" collapsed="false">
      <c r="A107" s="57" t="s">
        <v>155</v>
      </c>
      <c r="B107" s="58" t="s">
        <v>286</v>
      </c>
      <c r="C107" s="73" t="s">
        <v>173</v>
      </c>
      <c r="D107" s="59"/>
      <c r="E107" s="48" t="s">
        <v>212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59" t="s">
        <v>158</v>
      </c>
      <c r="V107" s="58" t="s">
        <v>159</v>
      </c>
      <c r="W107" s="59" t="s">
        <v>176</v>
      </c>
      <c r="X107" s="52" t="n">
        <v>1</v>
      </c>
      <c r="Y107" s="52" t="n">
        <v>1</v>
      </c>
      <c r="Z107" s="73" t="n">
        <v>0</v>
      </c>
      <c r="AA107" s="73" t="n">
        <v>0.96</v>
      </c>
      <c r="AB107" s="74" t="n">
        <f aca="false">Z107*AA107*Y107</f>
        <v>0</v>
      </c>
      <c r="AC107" s="64" t="n">
        <f aca="false">Z107*31</f>
        <v>0</v>
      </c>
      <c r="AD107" s="62" t="n">
        <f aca="false">AA107</f>
        <v>0.96</v>
      </c>
      <c r="AE107" s="65" t="n">
        <f aca="false">AC107*AD107</f>
        <v>0</v>
      </c>
    </row>
    <row r="108" customFormat="false" ht="12.95" hidden="false" customHeight="true" outlineLevel="0" collapsed="false">
      <c r="A108" s="95"/>
      <c r="B108" s="96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96"/>
      <c r="W108" s="48"/>
      <c r="X108" s="52"/>
      <c r="Y108" s="52"/>
      <c r="Z108" s="97"/>
      <c r="AA108" s="56"/>
      <c r="AB108" s="97"/>
      <c r="AC108" s="55"/>
      <c r="AD108" s="56"/>
      <c r="AE108" s="67"/>
      <c r="AF108" s="68" t="s">
        <v>169</v>
      </c>
      <c r="AG108" s="68" t="s">
        <v>13</v>
      </c>
      <c r="AH108" s="68" t="s">
        <v>170</v>
      </c>
    </row>
    <row r="109" customFormat="false" ht="12.95" hidden="false" customHeight="true" outlineLevel="0" collapsed="false">
      <c r="A109" s="98" t="s">
        <v>287</v>
      </c>
      <c r="B109" s="98"/>
      <c r="C109" s="99"/>
      <c r="D109" s="99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38"/>
      <c r="W109" s="38"/>
      <c r="X109" s="38"/>
      <c r="Y109" s="38"/>
      <c r="Z109" s="50" t="n">
        <f aca="false">SUM(Z32:Z107)</f>
        <v>3701</v>
      </c>
      <c r="AA109" s="100"/>
      <c r="AB109" s="50" t="n">
        <f aca="false">SUM(AB32:AB107)</f>
        <v>3466.8864045</v>
      </c>
      <c r="AC109" s="50" t="n">
        <f aca="false">SUM(AC32:AC107)</f>
        <v>114731</v>
      </c>
      <c r="AD109" s="100"/>
      <c r="AE109" s="70" t="n">
        <f aca="false">AB109-AD109</f>
        <v>3466.8864045</v>
      </c>
      <c r="AF109" s="71" t="n">
        <v>0.8</v>
      </c>
      <c r="AG109" s="67" t="n">
        <f aca="false">AB109*AF109</f>
        <v>2773.5091236</v>
      </c>
      <c r="AH109" s="67" t="n">
        <f aca="false">AB109-AG109</f>
        <v>693.3772809</v>
      </c>
    </row>
    <row r="110" customFormat="false" ht="12.95" hidden="false" customHeight="true" outlineLevel="0" collapsed="false"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38"/>
      <c r="W110" s="38"/>
      <c r="X110" s="38"/>
      <c r="Y110" s="38"/>
      <c r="Z110" s="49"/>
      <c r="AA110" s="38"/>
      <c r="AB110" s="49"/>
      <c r="AC110" s="50"/>
      <c r="AD110" s="38"/>
      <c r="AE110" s="51"/>
    </row>
    <row r="111" customFormat="false" ht="12.95" hidden="false" customHeight="true" outlineLevel="0" collapsed="false">
      <c r="A111" s="37" t="s">
        <v>155</v>
      </c>
      <c r="B111" s="0" t="s">
        <v>288</v>
      </c>
      <c r="C111" s="73" t="s">
        <v>173</v>
      </c>
      <c r="D111" s="38" t="n">
        <v>147011</v>
      </c>
      <c r="E111" s="48" t="s">
        <v>289</v>
      </c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38" t="s">
        <v>290</v>
      </c>
      <c r="V111" s="0" t="s">
        <v>159</v>
      </c>
      <c r="W111" s="38" t="s">
        <v>176</v>
      </c>
      <c r="X111" s="52" t="n">
        <v>1</v>
      </c>
      <c r="Y111" s="52" t="n">
        <v>1</v>
      </c>
      <c r="Z111" s="73" t="n">
        <v>47</v>
      </c>
      <c r="AA111" s="73" t="n">
        <v>0.9129</v>
      </c>
      <c r="AB111" s="74" t="n">
        <f aca="false">Z111*AA111*Y111</f>
        <v>42.9063</v>
      </c>
      <c r="AC111" s="55" t="n">
        <f aca="false">Z111*31</f>
        <v>1457</v>
      </c>
      <c r="AD111" s="56" t="n">
        <f aca="false">AA111</f>
        <v>0.9129</v>
      </c>
      <c r="AE111" s="51" t="n">
        <f aca="false">AC111*AD111</f>
        <v>1330.0953</v>
      </c>
    </row>
    <row r="112" customFormat="false" ht="12.95" hidden="false" customHeight="true" outlineLevel="0" collapsed="false">
      <c r="A112" s="37" t="s">
        <v>155</v>
      </c>
      <c r="B112" s="0" t="s">
        <v>291</v>
      </c>
      <c r="C112" s="73" t="s">
        <v>173</v>
      </c>
      <c r="D112" s="38" t="n">
        <v>37391</v>
      </c>
      <c r="E112" s="48" t="s">
        <v>289</v>
      </c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38" t="s">
        <v>290</v>
      </c>
      <c r="V112" s="0" t="s">
        <v>159</v>
      </c>
      <c r="W112" s="38" t="s">
        <v>176</v>
      </c>
      <c r="X112" s="52" t="n">
        <v>1</v>
      </c>
      <c r="Y112" s="52" t="n">
        <v>1</v>
      </c>
      <c r="Z112" s="73" t="n">
        <v>137</v>
      </c>
      <c r="AA112" s="73" t="n">
        <v>1</v>
      </c>
      <c r="AB112" s="74" t="n">
        <f aca="false">Z112*AA112*Y112</f>
        <v>137</v>
      </c>
      <c r="AC112" s="55" t="n">
        <f aca="false">Z112*31</f>
        <v>4247</v>
      </c>
      <c r="AD112" s="56" t="n">
        <f aca="false">AA112</f>
        <v>1</v>
      </c>
      <c r="AE112" s="51" t="n">
        <f aca="false">AC112*AD112</f>
        <v>4247</v>
      </c>
    </row>
    <row r="113" customFormat="false" ht="12.95" hidden="false" customHeight="true" outlineLevel="0" collapsed="false">
      <c r="A113" s="37" t="s">
        <v>155</v>
      </c>
      <c r="B113" s="0" t="s">
        <v>292</v>
      </c>
      <c r="C113" s="73" t="s">
        <v>173</v>
      </c>
      <c r="D113" s="38" t="n">
        <v>147012</v>
      </c>
      <c r="E113" s="48" t="s">
        <v>293</v>
      </c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38" t="s">
        <v>290</v>
      </c>
      <c r="V113" s="0" t="s">
        <v>159</v>
      </c>
      <c r="W113" s="38" t="s">
        <v>176</v>
      </c>
      <c r="X113" s="52" t="n">
        <v>1</v>
      </c>
      <c r="Y113" s="52" t="n">
        <v>1</v>
      </c>
      <c r="Z113" s="73" t="n">
        <v>60</v>
      </c>
      <c r="AA113" s="75" t="n">
        <v>1</v>
      </c>
      <c r="AB113" s="74" t="n">
        <f aca="false">Z113*AA113*Y113</f>
        <v>60</v>
      </c>
      <c r="AC113" s="55" t="n">
        <f aca="false">Z113*31</f>
        <v>1860</v>
      </c>
      <c r="AD113" s="56" t="n">
        <f aca="false">AA113</f>
        <v>1</v>
      </c>
      <c r="AE113" s="51" t="n">
        <f aca="false">AC113*AD113</f>
        <v>1860</v>
      </c>
    </row>
    <row r="114" customFormat="false" ht="12.95" hidden="false" customHeight="true" outlineLevel="0" collapsed="false">
      <c r="A114" s="37" t="s">
        <v>155</v>
      </c>
      <c r="B114" s="0" t="s">
        <v>294</v>
      </c>
      <c r="C114" s="73" t="s">
        <v>173</v>
      </c>
      <c r="D114" s="38" t="n">
        <v>514066</v>
      </c>
      <c r="E114" s="48" t="s">
        <v>293</v>
      </c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38" t="s">
        <v>290</v>
      </c>
      <c r="V114" s="0" t="s">
        <v>159</v>
      </c>
      <c r="W114" s="38" t="s">
        <v>176</v>
      </c>
      <c r="X114" s="52" t="n">
        <v>1</v>
      </c>
      <c r="Y114" s="52" t="n">
        <v>1</v>
      </c>
      <c r="Z114" s="73" t="n">
        <v>45</v>
      </c>
      <c r="AA114" s="73" t="n">
        <v>0.9036</v>
      </c>
      <c r="AB114" s="74" t="n">
        <f aca="false">Z114*AA114*Y114</f>
        <v>40.662</v>
      </c>
      <c r="AC114" s="55" t="n">
        <f aca="false">Z114*31</f>
        <v>1395</v>
      </c>
      <c r="AD114" s="56" t="n">
        <f aca="false">AA114</f>
        <v>0.9036</v>
      </c>
      <c r="AE114" s="51" t="n">
        <f aca="false">AC114*AD114</f>
        <v>1260.522</v>
      </c>
    </row>
    <row r="115" customFormat="false" ht="12.95" hidden="false" customHeight="true" outlineLevel="0" collapsed="false">
      <c r="A115" s="37" t="s">
        <v>155</v>
      </c>
      <c r="B115" s="0" t="s">
        <v>295</v>
      </c>
      <c r="C115" s="73" t="s">
        <v>173</v>
      </c>
      <c r="D115" s="38" t="n">
        <v>147013</v>
      </c>
      <c r="E115" s="48" t="s">
        <v>296</v>
      </c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38" t="s">
        <v>290</v>
      </c>
      <c r="V115" s="0" t="s">
        <v>159</v>
      </c>
      <c r="W115" s="38" t="s">
        <v>176</v>
      </c>
      <c r="X115" s="52" t="n">
        <v>1</v>
      </c>
      <c r="Y115" s="52" t="n">
        <v>1</v>
      </c>
      <c r="Z115" s="38" t="n">
        <v>66</v>
      </c>
      <c r="AA115" s="38" t="n">
        <v>0.9238</v>
      </c>
      <c r="AB115" s="74" t="n">
        <f aca="false">Z115*AA115*Y115</f>
        <v>60.9708</v>
      </c>
      <c r="AC115" s="55" t="n">
        <f aca="false">Z115*31</f>
        <v>2046</v>
      </c>
      <c r="AD115" s="56" t="n">
        <f aca="false">AA115</f>
        <v>0.9238</v>
      </c>
      <c r="AE115" s="51" t="n">
        <f aca="false">AC115*AD115</f>
        <v>1890.0948</v>
      </c>
    </row>
    <row r="116" customFormat="false" ht="12.95" hidden="false" customHeight="true" outlineLevel="0" collapsed="false">
      <c r="A116" s="37" t="s">
        <v>155</v>
      </c>
      <c r="B116" s="0" t="s">
        <v>297</v>
      </c>
      <c r="C116" s="73" t="s">
        <v>173</v>
      </c>
      <c r="D116" s="38" t="n">
        <v>514077</v>
      </c>
      <c r="E116" s="48" t="s">
        <v>296</v>
      </c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38" t="s">
        <v>290</v>
      </c>
      <c r="V116" s="0" t="s">
        <v>159</v>
      </c>
      <c r="W116" s="38" t="s">
        <v>176</v>
      </c>
      <c r="X116" s="52" t="n">
        <v>1</v>
      </c>
      <c r="Y116" s="52" t="n">
        <v>1</v>
      </c>
      <c r="Z116" s="38" t="n">
        <v>86</v>
      </c>
      <c r="AA116" s="52" t="n">
        <v>0.9304</v>
      </c>
      <c r="AB116" s="74" t="n">
        <f aca="false">Z116*AA116*Y116</f>
        <v>80.0144</v>
      </c>
      <c r="AC116" s="55" t="n">
        <f aca="false">Z116*31</f>
        <v>2666</v>
      </c>
      <c r="AD116" s="56" t="n">
        <f aca="false">AA116</f>
        <v>0.9304</v>
      </c>
      <c r="AE116" s="51" t="n">
        <f aca="false">AC116*AD116</f>
        <v>2480.4464</v>
      </c>
    </row>
    <row r="117" customFormat="false" ht="12.95" hidden="false" customHeight="true" outlineLevel="0" collapsed="false">
      <c r="A117" s="37" t="s">
        <v>155</v>
      </c>
      <c r="B117" s="0" t="s">
        <v>298</v>
      </c>
      <c r="C117" s="73" t="s">
        <v>173</v>
      </c>
      <c r="D117" s="38" t="n">
        <v>147014</v>
      </c>
      <c r="E117" s="48" t="s">
        <v>299</v>
      </c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38" t="s">
        <v>290</v>
      </c>
      <c r="V117" s="0" t="s">
        <v>159</v>
      </c>
      <c r="W117" s="38" t="s">
        <v>176</v>
      </c>
      <c r="X117" s="52" t="n">
        <v>1</v>
      </c>
      <c r="Y117" s="52" t="n">
        <v>1</v>
      </c>
      <c r="Z117" s="38" t="n">
        <v>47</v>
      </c>
      <c r="AA117" s="38" t="n">
        <v>0.9254</v>
      </c>
      <c r="AB117" s="74" t="n">
        <f aca="false">Z117*AA117*Y117</f>
        <v>43.4938</v>
      </c>
      <c r="AC117" s="55" t="n">
        <f aca="false">Z117*31</f>
        <v>1457</v>
      </c>
      <c r="AD117" s="56" t="n">
        <f aca="false">AA117</f>
        <v>0.9254</v>
      </c>
      <c r="AE117" s="51" t="n">
        <f aca="false">AC117*AD117</f>
        <v>1348.3078</v>
      </c>
    </row>
    <row r="118" customFormat="false" ht="12.95" hidden="false" customHeight="true" outlineLevel="0" collapsed="false">
      <c r="A118" s="37" t="s">
        <v>155</v>
      </c>
      <c r="B118" s="0" t="s">
        <v>300</v>
      </c>
      <c r="C118" s="73" t="s">
        <v>173</v>
      </c>
      <c r="D118" s="38" t="n">
        <v>514078</v>
      </c>
      <c r="E118" s="48" t="s">
        <v>299</v>
      </c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38" t="s">
        <v>290</v>
      </c>
      <c r="V118" s="0" t="s">
        <v>159</v>
      </c>
      <c r="W118" s="38" t="s">
        <v>176</v>
      </c>
      <c r="X118" s="52" t="n">
        <v>1</v>
      </c>
      <c r="Y118" s="52" t="n">
        <v>1</v>
      </c>
      <c r="Z118" s="38" t="n">
        <v>60</v>
      </c>
      <c r="AA118" s="52" t="n">
        <v>0.9333</v>
      </c>
      <c r="AB118" s="74" t="n">
        <f aca="false">Z118*AA118*Y118</f>
        <v>55.998</v>
      </c>
      <c r="AC118" s="55" t="n">
        <f aca="false">Z118*31</f>
        <v>1860</v>
      </c>
      <c r="AD118" s="56" t="n">
        <f aca="false">AA118</f>
        <v>0.9333</v>
      </c>
      <c r="AE118" s="51" t="n">
        <f aca="false">AC118*AD118</f>
        <v>1735.938</v>
      </c>
    </row>
    <row r="119" customFormat="false" ht="12.95" hidden="false" customHeight="true" outlineLevel="0" collapsed="false">
      <c r="A119" s="37" t="s">
        <v>155</v>
      </c>
      <c r="B119" s="0" t="s">
        <v>301</v>
      </c>
      <c r="C119" s="73" t="s">
        <v>173</v>
      </c>
      <c r="D119" s="38" t="n">
        <v>147022</v>
      </c>
      <c r="E119" s="48" t="s">
        <v>197</v>
      </c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38" t="s">
        <v>290</v>
      </c>
      <c r="V119" s="0" t="s">
        <v>159</v>
      </c>
      <c r="W119" s="38" t="s">
        <v>176</v>
      </c>
      <c r="X119" s="52" t="n">
        <v>1</v>
      </c>
      <c r="Y119" s="52" t="n">
        <v>1</v>
      </c>
      <c r="Z119" s="38" t="n">
        <v>56</v>
      </c>
      <c r="AA119" s="52" t="n">
        <v>0.9231</v>
      </c>
      <c r="AB119" s="74" t="n">
        <f aca="false">Z119*AA119*Y119</f>
        <v>51.6936</v>
      </c>
      <c r="AC119" s="55" t="n">
        <f aca="false">Z119*31</f>
        <v>1736</v>
      </c>
      <c r="AD119" s="56" t="n">
        <f aca="false">AA119</f>
        <v>0.9231</v>
      </c>
      <c r="AE119" s="51" t="n">
        <f aca="false">AC119*AD119</f>
        <v>1602.5016</v>
      </c>
    </row>
    <row r="120" customFormat="false" ht="12.95" hidden="false" customHeight="true" outlineLevel="0" collapsed="false">
      <c r="A120" s="37" t="s">
        <v>155</v>
      </c>
      <c r="B120" s="0" t="s">
        <v>302</v>
      </c>
      <c r="C120" s="73" t="s">
        <v>173</v>
      </c>
      <c r="D120" s="38" t="n">
        <v>814007</v>
      </c>
      <c r="E120" s="48" t="s">
        <v>197</v>
      </c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38" t="s">
        <v>290</v>
      </c>
      <c r="V120" s="0" t="s">
        <v>159</v>
      </c>
      <c r="W120" s="38" t="s">
        <v>176</v>
      </c>
      <c r="X120" s="52" t="n">
        <v>1</v>
      </c>
      <c r="Y120" s="52" t="n">
        <v>1</v>
      </c>
      <c r="Z120" s="38" t="n">
        <v>85</v>
      </c>
      <c r="AA120" s="52" t="n">
        <v>0.917</v>
      </c>
      <c r="AB120" s="74" t="n">
        <f aca="false">Z120*AA120*Y120</f>
        <v>77.945</v>
      </c>
      <c r="AC120" s="55" t="n">
        <f aca="false">Z120*31</f>
        <v>2635</v>
      </c>
      <c r="AD120" s="56" t="n">
        <f aca="false">AA120</f>
        <v>0.917</v>
      </c>
      <c r="AE120" s="51" t="n">
        <f aca="false">AC120*AD120</f>
        <v>2416.295</v>
      </c>
    </row>
    <row r="121" customFormat="false" ht="12.95" hidden="false" customHeight="true" outlineLevel="0" collapsed="false">
      <c r="A121" s="37" t="s">
        <v>155</v>
      </c>
      <c r="B121" s="0" t="s">
        <v>303</v>
      </c>
      <c r="C121" s="73" t="s">
        <v>173</v>
      </c>
      <c r="D121" s="38" t="n">
        <v>147031</v>
      </c>
      <c r="E121" s="48" t="s">
        <v>304</v>
      </c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73" t="s">
        <v>175</v>
      </c>
      <c r="V121" s="0" t="s">
        <v>159</v>
      </c>
      <c r="W121" s="38" t="s">
        <v>176</v>
      </c>
      <c r="X121" s="52" t="n">
        <v>1</v>
      </c>
      <c r="Y121" s="52" t="n">
        <v>1</v>
      </c>
      <c r="Z121" s="38" t="n">
        <v>60</v>
      </c>
      <c r="AA121" s="38" t="n">
        <v>0.8577</v>
      </c>
      <c r="AB121" s="74" t="n">
        <f aca="false">Z121*AA121*Y121</f>
        <v>51.462</v>
      </c>
      <c r="AC121" s="55" t="n">
        <f aca="false">Z121*31</f>
        <v>1860</v>
      </c>
      <c r="AD121" s="56" t="n">
        <f aca="false">AA121</f>
        <v>0.8577</v>
      </c>
      <c r="AE121" s="51" t="n">
        <f aca="false">AC121*AD121</f>
        <v>1595.322</v>
      </c>
    </row>
    <row r="122" customFormat="false" ht="12.95" hidden="false" customHeight="true" outlineLevel="0" collapsed="false">
      <c r="A122" s="37" t="s">
        <v>155</v>
      </c>
      <c r="B122" s="0" t="s">
        <v>305</v>
      </c>
      <c r="C122" s="73" t="s">
        <v>173</v>
      </c>
      <c r="D122" s="38" t="n">
        <v>514064</v>
      </c>
      <c r="E122" s="48" t="s">
        <v>304</v>
      </c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73" t="s">
        <v>175</v>
      </c>
      <c r="V122" s="0" t="s">
        <v>159</v>
      </c>
      <c r="W122" s="38" t="s">
        <v>176</v>
      </c>
      <c r="X122" s="52" t="n">
        <v>1</v>
      </c>
      <c r="Y122" s="52" t="n">
        <v>1</v>
      </c>
      <c r="Z122" s="38" t="n">
        <v>100</v>
      </c>
      <c r="AA122" s="101" t="n">
        <v>0.8766</v>
      </c>
      <c r="AB122" s="74" t="n">
        <f aca="false">Z122*AA122*Y122</f>
        <v>87.66</v>
      </c>
      <c r="AC122" s="55" t="n">
        <f aca="false">Z122*31</f>
        <v>3100</v>
      </c>
      <c r="AD122" s="56" t="n">
        <f aca="false">AA122</f>
        <v>0.8766</v>
      </c>
      <c r="AE122" s="51" t="n">
        <f aca="false">AC122*AD122</f>
        <v>2717.46</v>
      </c>
    </row>
    <row r="123" customFormat="false" ht="12.95" hidden="false" customHeight="true" outlineLevel="0" collapsed="false">
      <c r="A123" s="37" t="s">
        <v>155</v>
      </c>
      <c r="B123" s="0" t="s">
        <v>306</v>
      </c>
      <c r="C123" s="73" t="s">
        <v>173</v>
      </c>
      <c r="D123" s="38" t="n">
        <v>147032</v>
      </c>
      <c r="E123" s="48" t="s">
        <v>307</v>
      </c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38" t="s">
        <v>290</v>
      </c>
      <c r="V123" s="0" t="s">
        <v>159</v>
      </c>
      <c r="W123" s="38" t="s">
        <v>176</v>
      </c>
      <c r="X123" s="52" t="n">
        <v>1</v>
      </c>
      <c r="Y123" s="52" t="n">
        <v>1</v>
      </c>
      <c r="Z123" s="38" t="n">
        <v>56</v>
      </c>
      <c r="AA123" s="38" t="n">
        <v>0.9205</v>
      </c>
      <c r="AB123" s="74" t="n">
        <f aca="false">Z123*AA123*Y123</f>
        <v>51.548</v>
      </c>
      <c r="AC123" s="55" t="n">
        <f aca="false">Z123*31</f>
        <v>1736</v>
      </c>
      <c r="AD123" s="56" t="n">
        <f aca="false">AA123</f>
        <v>0.9205</v>
      </c>
      <c r="AE123" s="51" t="n">
        <f aca="false">AC123*AD123</f>
        <v>1597.988</v>
      </c>
    </row>
    <row r="124" customFormat="false" ht="12.95" hidden="false" customHeight="true" outlineLevel="0" collapsed="false">
      <c r="A124" s="37" t="s">
        <v>155</v>
      </c>
      <c r="B124" s="0" t="s">
        <v>308</v>
      </c>
      <c r="C124" s="73" t="s">
        <v>173</v>
      </c>
      <c r="D124" s="38" t="n">
        <v>147032</v>
      </c>
      <c r="E124" s="48" t="s">
        <v>307</v>
      </c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38" t="s">
        <v>290</v>
      </c>
      <c r="V124" s="0" t="s">
        <v>159</v>
      </c>
      <c r="W124" s="38" t="s">
        <v>176</v>
      </c>
      <c r="X124" s="52" t="n">
        <v>1</v>
      </c>
      <c r="Y124" s="52" t="n">
        <v>1</v>
      </c>
      <c r="Z124" s="38" t="n">
        <v>30</v>
      </c>
      <c r="AA124" s="38" t="n">
        <v>1</v>
      </c>
      <c r="AB124" s="74" t="n">
        <f aca="false">Z124*AA124*Y124</f>
        <v>30</v>
      </c>
      <c r="AC124" s="55" t="n">
        <f aca="false">Z124*31</f>
        <v>930</v>
      </c>
      <c r="AD124" s="56" t="n">
        <f aca="false">AA124</f>
        <v>1</v>
      </c>
      <c r="AE124" s="51" t="n">
        <f aca="false">AC124*AD124</f>
        <v>930</v>
      </c>
    </row>
    <row r="125" customFormat="false" ht="12.95" hidden="false" customHeight="true" outlineLevel="0" collapsed="false">
      <c r="A125" s="37" t="s">
        <v>155</v>
      </c>
      <c r="B125" s="0" t="s">
        <v>309</v>
      </c>
      <c r="C125" s="73" t="s">
        <v>173</v>
      </c>
      <c r="D125" s="38" t="n">
        <v>147033</v>
      </c>
      <c r="E125" s="48" t="s">
        <v>310</v>
      </c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38" t="s">
        <v>290</v>
      </c>
      <c r="V125" s="0" t="s">
        <v>159</v>
      </c>
      <c r="W125" s="38" t="s">
        <v>176</v>
      </c>
      <c r="X125" s="52" t="n">
        <v>1</v>
      </c>
      <c r="Y125" s="52" t="n">
        <v>1</v>
      </c>
      <c r="Z125" s="38" t="n">
        <v>85</v>
      </c>
      <c r="AA125" s="38" t="n">
        <v>0.9245</v>
      </c>
      <c r="AB125" s="74" t="n">
        <f aca="false">Z125*AA125*Y125</f>
        <v>78.5825</v>
      </c>
      <c r="AC125" s="55" t="n">
        <f aca="false">Z125*31</f>
        <v>2635</v>
      </c>
      <c r="AD125" s="56" t="n">
        <f aca="false">AA125</f>
        <v>0.9245</v>
      </c>
      <c r="AE125" s="51" t="n">
        <f aca="false">AC125*AD125</f>
        <v>2436.0575</v>
      </c>
    </row>
    <row r="126" customFormat="false" ht="12.95" hidden="false" customHeight="true" outlineLevel="0" collapsed="false">
      <c r="A126" s="37" t="s">
        <v>155</v>
      </c>
      <c r="B126" s="0" t="s">
        <v>311</v>
      </c>
      <c r="C126" s="73" t="s">
        <v>173</v>
      </c>
      <c r="D126" s="38" t="n">
        <v>147033</v>
      </c>
      <c r="E126" s="48" t="s">
        <v>310</v>
      </c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38" t="s">
        <v>290</v>
      </c>
      <c r="V126" s="0" t="s">
        <v>159</v>
      </c>
      <c r="W126" s="38" t="s">
        <v>176</v>
      </c>
      <c r="X126" s="52" t="n">
        <v>1</v>
      </c>
      <c r="Y126" s="52" t="n">
        <v>1</v>
      </c>
      <c r="Z126" s="38" t="n">
        <v>81</v>
      </c>
      <c r="AA126" s="52" t="n">
        <v>0.9214</v>
      </c>
      <c r="AB126" s="74" t="n">
        <f aca="false">Z126*AA126*Y126</f>
        <v>74.6334</v>
      </c>
      <c r="AC126" s="55" t="n">
        <f aca="false">Z126*31</f>
        <v>2511</v>
      </c>
      <c r="AD126" s="56" t="n">
        <f aca="false">AA126</f>
        <v>0.9214</v>
      </c>
      <c r="AE126" s="51" t="n">
        <f aca="false">AC126*AD126</f>
        <v>2313.6354</v>
      </c>
    </row>
    <row r="127" customFormat="false" ht="12.95" hidden="false" customHeight="true" outlineLevel="0" collapsed="false">
      <c r="A127" s="37" t="s">
        <v>155</v>
      </c>
      <c r="B127" s="0" t="s">
        <v>312</v>
      </c>
      <c r="C127" s="73" t="s">
        <v>173</v>
      </c>
      <c r="D127" s="38" t="n">
        <v>147034</v>
      </c>
      <c r="E127" s="48" t="s">
        <v>313</v>
      </c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38" t="s">
        <v>290</v>
      </c>
      <c r="V127" s="0" t="s">
        <v>159</v>
      </c>
      <c r="W127" s="38" t="s">
        <v>176</v>
      </c>
      <c r="X127" s="52" t="n">
        <v>1</v>
      </c>
      <c r="Y127" s="52" t="n">
        <v>1</v>
      </c>
      <c r="Z127" s="38" t="n">
        <v>48</v>
      </c>
      <c r="AA127" s="38" t="n">
        <v>0.9341</v>
      </c>
      <c r="AB127" s="74" t="n">
        <f aca="false">Z127*AA127*Y127</f>
        <v>44.8368</v>
      </c>
      <c r="AC127" s="55" t="n">
        <f aca="false">Z127*31</f>
        <v>1488</v>
      </c>
      <c r="AD127" s="56" t="n">
        <f aca="false">AA127</f>
        <v>0.9341</v>
      </c>
      <c r="AE127" s="51" t="n">
        <f aca="false">AC127*AD127</f>
        <v>1389.9408</v>
      </c>
    </row>
    <row r="128" customFormat="false" ht="12.95" hidden="false" customHeight="true" outlineLevel="0" collapsed="false">
      <c r="A128" s="37" t="s">
        <v>155</v>
      </c>
      <c r="B128" s="0" t="s">
        <v>314</v>
      </c>
      <c r="C128" s="73" t="s">
        <v>173</v>
      </c>
      <c r="D128" s="38" t="n">
        <v>514063</v>
      </c>
      <c r="E128" s="48" t="s">
        <v>313</v>
      </c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38" t="s">
        <v>290</v>
      </c>
      <c r="V128" s="0" t="s">
        <v>159</v>
      </c>
      <c r="W128" s="38" t="s">
        <v>176</v>
      </c>
      <c r="X128" s="52" t="n">
        <v>1</v>
      </c>
      <c r="Y128" s="52" t="n">
        <v>1</v>
      </c>
      <c r="Z128" s="38" t="n">
        <v>99</v>
      </c>
      <c r="AA128" s="38" t="n">
        <v>0.9551</v>
      </c>
      <c r="AB128" s="74" t="n">
        <f aca="false">Z128*AA128*Y128</f>
        <v>94.5549</v>
      </c>
      <c r="AC128" s="55" t="n">
        <f aca="false">Z128*31</f>
        <v>3069</v>
      </c>
      <c r="AD128" s="56" t="n">
        <f aca="false">AA128</f>
        <v>0.9551</v>
      </c>
      <c r="AE128" s="51" t="n">
        <f aca="false">AC128*AD128</f>
        <v>2931.2019</v>
      </c>
    </row>
    <row r="129" customFormat="false" ht="12.95" hidden="false" customHeight="true" outlineLevel="0" collapsed="false">
      <c r="A129" s="37" t="s">
        <v>155</v>
      </c>
      <c r="B129" s="0" t="s">
        <v>315</v>
      </c>
      <c r="C129" s="73" t="s">
        <v>173</v>
      </c>
      <c r="D129" s="38" t="n">
        <v>147037</v>
      </c>
      <c r="E129" s="48" t="s">
        <v>316</v>
      </c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38" t="s">
        <v>290</v>
      </c>
      <c r="V129" s="0" t="s">
        <v>159</v>
      </c>
      <c r="W129" s="38" t="s">
        <v>176</v>
      </c>
      <c r="X129" s="52" t="n">
        <v>1</v>
      </c>
      <c r="Y129" s="52" t="n">
        <v>1</v>
      </c>
      <c r="Z129" s="38" t="n">
        <v>39</v>
      </c>
      <c r="AA129" s="38" t="n">
        <v>0.9086</v>
      </c>
      <c r="AB129" s="74" t="n">
        <f aca="false">Z129*AA129*Y129</f>
        <v>35.4354</v>
      </c>
      <c r="AC129" s="55" t="n">
        <f aca="false">Z129*31</f>
        <v>1209</v>
      </c>
      <c r="AD129" s="56" t="n">
        <f aca="false">AA129</f>
        <v>0.9086</v>
      </c>
      <c r="AE129" s="51" t="n">
        <f aca="false">AC129*AD129</f>
        <v>1098.4974</v>
      </c>
    </row>
    <row r="130" customFormat="false" ht="12.95" hidden="false" customHeight="true" outlineLevel="0" collapsed="false">
      <c r="A130" s="37" t="s">
        <v>155</v>
      </c>
      <c r="B130" s="0" t="s">
        <v>317</v>
      </c>
      <c r="C130" s="73" t="s">
        <v>173</v>
      </c>
      <c r="D130" s="38" t="n">
        <v>514065</v>
      </c>
      <c r="E130" s="48" t="s">
        <v>316</v>
      </c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38" t="s">
        <v>290</v>
      </c>
      <c r="V130" s="0" t="s">
        <v>159</v>
      </c>
      <c r="W130" s="38" t="s">
        <v>176</v>
      </c>
      <c r="X130" s="52" t="n">
        <v>1</v>
      </c>
      <c r="Y130" s="52" t="n">
        <v>1</v>
      </c>
      <c r="Z130" s="38" t="n">
        <v>80</v>
      </c>
      <c r="AA130" s="38" t="n">
        <v>0.9245</v>
      </c>
      <c r="AB130" s="74" t="n">
        <f aca="false">Z130*AA130*Y130</f>
        <v>73.96</v>
      </c>
      <c r="AC130" s="55" t="n">
        <f aca="false">Z130*31</f>
        <v>2480</v>
      </c>
      <c r="AD130" s="56" t="n">
        <f aca="false">AA130</f>
        <v>0.9245</v>
      </c>
      <c r="AE130" s="51" t="n">
        <f aca="false">AC130*AD130</f>
        <v>2292.76</v>
      </c>
    </row>
    <row r="131" customFormat="false" ht="12.95" hidden="false" customHeight="true" outlineLevel="0" collapsed="false">
      <c r="A131" s="37" t="s">
        <v>155</v>
      </c>
      <c r="B131" s="0" t="s">
        <v>318</v>
      </c>
      <c r="C131" s="73" t="s">
        <v>173</v>
      </c>
      <c r="D131" s="38" t="n">
        <v>147051</v>
      </c>
      <c r="E131" s="48" t="s">
        <v>319</v>
      </c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38" t="s">
        <v>290</v>
      </c>
      <c r="V131" s="0" t="s">
        <v>159</v>
      </c>
      <c r="W131" s="38" t="s">
        <v>176</v>
      </c>
      <c r="X131" s="52" t="n">
        <v>1</v>
      </c>
      <c r="Y131" s="52" t="n">
        <v>1</v>
      </c>
      <c r="Z131" s="38" t="n">
        <v>50</v>
      </c>
      <c r="AA131" s="52" t="n">
        <v>0.9678</v>
      </c>
      <c r="AB131" s="74" t="n">
        <f aca="false">Z131*AA131*Y131</f>
        <v>48.39</v>
      </c>
      <c r="AC131" s="55" t="n">
        <f aca="false">Z131*31</f>
        <v>1550</v>
      </c>
      <c r="AD131" s="56" t="n">
        <f aca="false">AA131</f>
        <v>0.9678</v>
      </c>
      <c r="AE131" s="51" t="n">
        <f aca="false">AC131*AD131</f>
        <v>1500.09</v>
      </c>
    </row>
    <row r="132" customFormat="false" ht="12.95" hidden="false" customHeight="true" outlineLevel="0" collapsed="false">
      <c r="A132" s="37" t="s">
        <v>155</v>
      </c>
      <c r="B132" s="0" t="s">
        <v>320</v>
      </c>
      <c r="C132" s="73" t="s">
        <v>173</v>
      </c>
      <c r="D132" s="38" t="n">
        <v>147054</v>
      </c>
      <c r="E132" s="48" t="s">
        <v>321</v>
      </c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38" t="s">
        <v>290</v>
      </c>
      <c r="V132" s="0" t="s">
        <v>159</v>
      </c>
      <c r="W132" s="38" t="s">
        <v>176</v>
      </c>
      <c r="X132" s="52" t="n">
        <v>1</v>
      </c>
      <c r="Y132" s="52" t="n">
        <v>1</v>
      </c>
      <c r="Z132" s="38" t="n">
        <v>21</v>
      </c>
      <c r="AA132" s="38" t="n">
        <v>0.9268</v>
      </c>
      <c r="AB132" s="74" t="n">
        <f aca="false">Z132*AA132*Y132</f>
        <v>19.4628</v>
      </c>
      <c r="AC132" s="55" t="n">
        <f aca="false">Z132*31</f>
        <v>651</v>
      </c>
      <c r="AD132" s="56" t="n">
        <f aca="false">AA132</f>
        <v>0.9268</v>
      </c>
      <c r="AE132" s="51" t="n">
        <f aca="false">AC132*AD132</f>
        <v>603.3468</v>
      </c>
    </row>
    <row r="133" customFormat="false" ht="12.95" hidden="false" customHeight="true" outlineLevel="0" collapsed="false">
      <c r="A133" s="37" t="s">
        <v>155</v>
      </c>
      <c r="B133" s="0" t="s">
        <v>322</v>
      </c>
      <c r="C133" s="73" t="s">
        <v>173</v>
      </c>
      <c r="D133" s="38" t="n">
        <v>514070</v>
      </c>
      <c r="E133" s="48" t="s">
        <v>321</v>
      </c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38" t="s">
        <v>290</v>
      </c>
      <c r="V133" s="0" t="s">
        <v>159</v>
      </c>
      <c r="W133" s="38" t="s">
        <v>176</v>
      </c>
      <c r="X133" s="52" t="n">
        <v>1</v>
      </c>
      <c r="Y133" s="52" t="n">
        <v>1</v>
      </c>
      <c r="Z133" s="38" t="n">
        <v>62</v>
      </c>
      <c r="AA133" s="38" t="n">
        <v>0.9369</v>
      </c>
      <c r="AB133" s="74" t="n">
        <f aca="false">Z133*AA133*Y133</f>
        <v>58.0878</v>
      </c>
      <c r="AC133" s="55" t="n">
        <f aca="false">Z133*31</f>
        <v>1922</v>
      </c>
      <c r="AD133" s="56" t="n">
        <f aca="false">AA133</f>
        <v>0.9369</v>
      </c>
      <c r="AE133" s="51" t="n">
        <f aca="false">AC133*AD133</f>
        <v>1800.7218</v>
      </c>
    </row>
    <row r="134" customFormat="false" ht="12.95" hidden="false" customHeight="true" outlineLevel="0" collapsed="false">
      <c r="A134" s="37" t="s">
        <v>155</v>
      </c>
      <c r="B134" s="0" t="s">
        <v>323</v>
      </c>
      <c r="C134" s="73" t="s">
        <v>173</v>
      </c>
      <c r="D134" s="38" t="n">
        <v>147069</v>
      </c>
      <c r="E134" s="48" t="s">
        <v>324</v>
      </c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38" t="s">
        <v>290</v>
      </c>
      <c r="V134" s="0" t="s">
        <v>159</v>
      </c>
      <c r="W134" s="38" t="s">
        <v>176</v>
      </c>
      <c r="X134" s="52" t="n">
        <v>1</v>
      </c>
      <c r="Y134" s="52" t="n">
        <v>1</v>
      </c>
      <c r="Z134" s="38" t="n">
        <v>84</v>
      </c>
      <c r="AA134" s="52" t="n">
        <v>0.942</v>
      </c>
      <c r="AB134" s="74" t="n">
        <f aca="false">Z134*AA134*Y134</f>
        <v>79.128</v>
      </c>
      <c r="AC134" s="55" t="n">
        <f aca="false">Z134*31</f>
        <v>2604</v>
      </c>
      <c r="AD134" s="56" t="n">
        <f aca="false">AA134</f>
        <v>0.942</v>
      </c>
      <c r="AE134" s="51" t="n">
        <f aca="false">AC134*AD134</f>
        <v>2452.968</v>
      </c>
    </row>
    <row r="135" customFormat="false" ht="12.95" hidden="false" customHeight="true" outlineLevel="0" collapsed="false">
      <c r="A135" s="57" t="s">
        <v>155</v>
      </c>
      <c r="B135" s="58" t="s">
        <v>325</v>
      </c>
      <c r="C135" s="73" t="s">
        <v>173</v>
      </c>
      <c r="D135" s="59" t="n">
        <v>514059</v>
      </c>
      <c r="E135" s="48" t="s">
        <v>324</v>
      </c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59" t="s">
        <v>290</v>
      </c>
      <c r="V135" s="58" t="s">
        <v>159</v>
      </c>
      <c r="W135" s="59" t="s">
        <v>176</v>
      </c>
      <c r="X135" s="60" t="n">
        <v>1</v>
      </c>
      <c r="Y135" s="60" t="n">
        <v>1</v>
      </c>
      <c r="Z135" s="38" t="n">
        <v>50</v>
      </c>
      <c r="AA135" s="38" t="n">
        <v>0.9473</v>
      </c>
      <c r="AB135" s="74" t="n">
        <f aca="false">Z135*AA135*Y135</f>
        <v>47.365</v>
      </c>
      <c r="AC135" s="64" t="n">
        <f aca="false">Z135*31</f>
        <v>1550</v>
      </c>
      <c r="AD135" s="62" t="n">
        <f aca="false">AA135</f>
        <v>0.9473</v>
      </c>
      <c r="AE135" s="65" t="n">
        <f aca="false">AC135*AD135</f>
        <v>1468.315</v>
      </c>
    </row>
    <row r="136" customFormat="false" ht="12.95" hidden="false" customHeight="true" outlineLevel="0" collapsed="false">
      <c r="A136" s="95"/>
      <c r="B136" s="96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96"/>
      <c r="W136" s="48"/>
      <c r="X136" s="102"/>
      <c r="Y136" s="102"/>
      <c r="Z136" s="97"/>
      <c r="AA136" s="48"/>
      <c r="AB136" s="103"/>
      <c r="AC136" s="55"/>
      <c r="AD136" s="48"/>
      <c r="AE136" s="67"/>
      <c r="AF136" s="68" t="s">
        <v>169</v>
      </c>
      <c r="AG136" s="68" t="s">
        <v>13</v>
      </c>
      <c r="AH136" s="68" t="s">
        <v>170</v>
      </c>
    </row>
    <row r="137" customFormat="false" ht="12.95" hidden="false" customHeight="true" outlineLevel="0" collapsed="false">
      <c r="A137" s="98" t="s">
        <v>326</v>
      </c>
      <c r="B137" s="98"/>
      <c r="C137" s="99"/>
      <c r="D137" s="99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38"/>
      <c r="W137" s="38"/>
      <c r="X137" s="38"/>
      <c r="Y137" s="38"/>
      <c r="Z137" s="50" t="n">
        <f aca="false">SUM(Z111:Z135)</f>
        <v>1634</v>
      </c>
      <c r="AA137" s="100"/>
      <c r="AB137" s="50" t="n">
        <f aca="false">SUM(AB111:AB135)</f>
        <v>1525.7905</v>
      </c>
      <c r="AC137" s="50" t="n">
        <f aca="false">SUM(AC111:AC135)</f>
        <v>50654</v>
      </c>
      <c r="AD137" s="100"/>
      <c r="AE137" s="70" t="n">
        <f aca="false">SUM(AE111:AE136)</f>
        <v>47299.5055</v>
      </c>
      <c r="AF137" s="71" t="n">
        <v>0.8</v>
      </c>
      <c r="AG137" s="67" t="n">
        <f aca="false">AB137*AF137</f>
        <v>1220.6324</v>
      </c>
      <c r="AH137" s="67" t="n">
        <f aca="false">AB137-AG137</f>
        <v>305.1581</v>
      </c>
    </row>
    <row r="138" customFormat="false" ht="12.95" hidden="false" customHeight="true" outlineLevel="0" collapsed="false">
      <c r="A138" s="99"/>
      <c r="B138" s="99"/>
      <c r="C138" s="99"/>
      <c r="D138" s="99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38"/>
      <c r="W138" s="38"/>
      <c r="X138" s="38"/>
      <c r="Y138" s="38"/>
      <c r="Z138" s="50"/>
      <c r="AA138" s="100"/>
      <c r="AB138" s="50"/>
      <c r="AC138" s="50"/>
      <c r="AD138" s="100"/>
      <c r="AE138" s="72"/>
    </row>
    <row r="139" customFormat="false" ht="12.95" hidden="false" customHeight="true" outlineLevel="0" collapsed="false">
      <c r="A139" s="99"/>
      <c r="B139" s="99"/>
      <c r="C139" s="99"/>
      <c r="D139" s="99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38"/>
      <c r="W139" s="38"/>
      <c r="X139" s="38"/>
      <c r="Y139" s="38"/>
      <c r="Z139" s="49"/>
      <c r="AA139" s="38"/>
      <c r="AB139" s="49"/>
      <c r="AC139" s="50"/>
      <c r="AD139" s="38"/>
      <c r="AE139" s="51"/>
    </row>
    <row r="140" customFormat="false" ht="12.95" hidden="false" customHeight="true" outlineLevel="0" collapsed="false">
      <c r="A140" s="99"/>
      <c r="B140" s="99"/>
      <c r="C140" s="99"/>
      <c r="D140" s="99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38"/>
      <c r="W140" s="38"/>
      <c r="X140" s="38"/>
      <c r="Y140" s="38"/>
      <c r="Z140" s="49"/>
      <c r="AA140" s="38"/>
      <c r="AB140" s="49"/>
      <c r="AC140" s="50"/>
      <c r="AD140" s="38"/>
      <c r="AE140" s="51"/>
    </row>
    <row r="141" customFormat="false" ht="12.95" hidden="false" customHeight="true" outlineLevel="0" collapsed="false">
      <c r="A141" s="99"/>
      <c r="B141" s="99"/>
      <c r="C141" s="99"/>
      <c r="D141" s="99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38" t="s">
        <v>290</v>
      </c>
      <c r="V141" s="0" t="s">
        <v>159</v>
      </c>
      <c r="W141" s="38" t="s">
        <v>176</v>
      </c>
      <c r="X141" s="102" t="n">
        <v>1</v>
      </c>
      <c r="Y141" s="102" t="n">
        <v>1</v>
      </c>
      <c r="Z141" s="38" t="n">
        <v>42</v>
      </c>
      <c r="AA141" s="38" t="n">
        <v>0.8889</v>
      </c>
      <c r="AB141" s="74" t="n">
        <f aca="false">Z141*AA141*Y141</f>
        <v>37.3338</v>
      </c>
      <c r="AC141" s="55" t="n">
        <f aca="false">Z141*31</f>
        <v>1302</v>
      </c>
      <c r="AD141" s="56" t="n">
        <f aca="false">AA141</f>
        <v>0.8889</v>
      </c>
      <c r="AE141" s="51" t="n">
        <f aca="false">AC141*AD141</f>
        <v>1157.3478</v>
      </c>
    </row>
    <row r="142" customFormat="false" ht="12.95" hidden="false" customHeight="true" outlineLevel="0" collapsed="false">
      <c r="A142" s="99"/>
      <c r="B142" s="99"/>
      <c r="C142" s="99"/>
      <c r="D142" s="99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59" t="s">
        <v>290</v>
      </c>
      <c r="V142" s="58" t="s">
        <v>159</v>
      </c>
      <c r="W142" s="59" t="s">
        <v>176</v>
      </c>
      <c r="X142" s="60" t="n">
        <v>1</v>
      </c>
      <c r="Y142" s="60" t="n">
        <v>1</v>
      </c>
      <c r="Z142" s="38" t="n">
        <v>29</v>
      </c>
      <c r="AA142" s="52" t="n">
        <v>0.8868</v>
      </c>
      <c r="AB142" s="74" t="n">
        <f aca="false">Z142*AA142*Y142</f>
        <v>25.7172</v>
      </c>
      <c r="AC142" s="64" t="n">
        <f aca="false">Z142*31</f>
        <v>899</v>
      </c>
      <c r="AD142" s="62" t="n">
        <f aca="false">AA142</f>
        <v>0.8868</v>
      </c>
      <c r="AE142" s="65" t="n">
        <f aca="false">AC142*AD142</f>
        <v>797.2332</v>
      </c>
    </row>
    <row r="143" customFormat="false" ht="12.95" hidden="false" customHeight="true" outlineLevel="0" collapsed="false">
      <c r="A143" s="99"/>
      <c r="B143" s="99"/>
      <c r="C143" s="99"/>
      <c r="D143" s="99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96"/>
      <c r="W143" s="48"/>
      <c r="X143" s="102"/>
      <c r="Y143" s="102"/>
      <c r="Z143" s="97"/>
      <c r="AA143" s="56"/>
      <c r="AB143" s="97"/>
      <c r="AC143" s="55"/>
      <c r="AD143" s="56"/>
      <c r="AE143" s="67"/>
      <c r="AF143" s="68" t="s">
        <v>169</v>
      </c>
      <c r="AG143" s="68" t="s">
        <v>13</v>
      </c>
      <c r="AH143" s="68" t="s">
        <v>170</v>
      </c>
    </row>
    <row r="144" customFormat="false" ht="12.95" hidden="false" customHeight="true" outlineLevel="0" collapsed="false">
      <c r="A144" s="99"/>
      <c r="B144" s="99"/>
      <c r="C144" s="99"/>
      <c r="D144" s="99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38"/>
      <c r="W144" s="38"/>
      <c r="X144" s="38"/>
      <c r="Y144" s="38"/>
      <c r="Z144" s="49" t="n">
        <f aca="false">Z141+Z142</f>
        <v>71</v>
      </c>
      <c r="AA144" s="38"/>
      <c r="AB144" s="66" t="n">
        <f aca="false">AB141+AB142</f>
        <v>63.051</v>
      </c>
      <c r="AC144" s="50" t="n">
        <f aca="false">AC141+AC142</f>
        <v>2201</v>
      </c>
      <c r="AD144" s="38"/>
      <c r="AE144" s="70" t="n">
        <f aca="false">AB144-AD144</f>
        <v>63.051</v>
      </c>
      <c r="AF144" s="71" t="n">
        <v>0.8</v>
      </c>
      <c r="AG144" s="67" t="n">
        <f aca="false">AB144*AF144</f>
        <v>50.4408</v>
      </c>
      <c r="AH144" s="67" t="n">
        <f aca="false">AB144-AG144</f>
        <v>12.6102</v>
      </c>
    </row>
    <row r="145" customFormat="false" ht="12.95" hidden="false" customHeight="true" outlineLevel="0" collapsed="false">
      <c r="A145" s="99"/>
      <c r="B145" s="99"/>
      <c r="C145" s="99"/>
      <c r="D145" s="99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38"/>
      <c r="W145" s="38"/>
      <c r="X145" s="38"/>
      <c r="Y145" s="38"/>
      <c r="Z145" s="49"/>
      <c r="AA145" s="38"/>
      <c r="AB145" s="49"/>
      <c r="AC145" s="50"/>
      <c r="AD145" s="38"/>
      <c r="AE145" s="51"/>
    </row>
    <row r="146" customFormat="false" ht="12.95" hidden="false" customHeight="true" outlineLevel="0" collapsed="false">
      <c r="A146" s="99"/>
      <c r="B146" s="99"/>
      <c r="C146" s="99"/>
      <c r="D146" s="99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38"/>
      <c r="W146" s="38"/>
      <c r="X146" s="38"/>
      <c r="Y146" s="38"/>
      <c r="Z146" s="49"/>
      <c r="AA146" s="38"/>
      <c r="AB146" s="49"/>
      <c r="AC146" s="50"/>
      <c r="AD146" s="38"/>
      <c r="AE146" s="51"/>
    </row>
    <row r="147" customFormat="false" ht="12.95" hidden="false" customHeight="true" outlineLevel="0" collapsed="false">
      <c r="A147" s="99"/>
      <c r="B147" s="99"/>
      <c r="C147" s="99"/>
      <c r="D147" s="99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38" t="s">
        <v>327</v>
      </c>
      <c r="V147" s="0" t="s">
        <v>159</v>
      </c>
      <c r="W147" s="38" t="s">
        <v>176</v>
      </c>
      <c r="X147" s="102" t="n">
        <v>1</v>
      </c>
      <c r="Y147" s="102" t="n">
        <v>1</v>
      </c>
      <c r="Z147" s="38" t="n">
        <v>59</v>
      </c>
      <c r="AA147" s="38" t="n">
        <v>0.9472</v>
      </c>
      <c r="AB147" s="74" t="n">
        <f aca="false">Z147*AA147*Y147</f>
        <v>55.8848</v>
      </c>
      <c r="AC147" s="55" t="n">
        <f aca="false">Z147*31</f>
        <v>1829</v>
      </c>
      <c r="AD147" s="56" t="n">
        <f aca="false">AA147</f>
        <v>0.9472</v>
      </c>
      <c r="AE147" s="51" t="n">
        <f aca="false">AC147*AD147</f>
        <v>1732.4288</v>
      </c>
    </row>
    <row r="148" customFormat="false" ht="12.95" hidden="false" customHeight="true" outlineLevel="0" collapsed="false">
      <c r="A148" s="99"/>
      <c r="B148" s="99"/>
      <c r="C148" s="99"/>
      <c r="D148" s="99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38" t="s">
        <v>327</v>
      </c>
      <c r="V148" s="0" t="s">
        <v>159</v>
      </c>
      <c r="W148" s="38" t="s">
        <v>176</v>
      </c>
      <c r="X148" s="102" t="n">
        <v>1</v>
      </c>
      <c r="Y148" s="102" t="n">
        <v>1</v>
      </c>
      <c r="Z148" s="38" t="n">
        <v>77</v>
      </c>
      <c r="AA148" s="52" t="n">
        <v>0.947</v>
      </c>
      <c r="AB148" s="74" t="n">
        <f aca="false">Z148*AA148*Y148</f>
        <v>72.919</v>
      </c>
      <c r="AC148" s="55" t="n">
        <f aca="false">Z148*31</f>
        <v>2387</v>
      </c>
      <c r="AD148" s="56" t="n">
        <f aca="false">AA148</f>
        <v>0.947</v>
      </c>
      <c r="AE148" s="51" t="n">
        <f aca="false">AC148*AD148</f>
        <v>2260.489</v>
      </c>
    </row>
    <row r="149" customFormat="false" ht="12.95" hidden="false" customHeight="true" outlineLevel="0" collapsed="false">
      <c r="A149" s="99"/>
      <c r="B149" s="99"/>
      <c r="C149" s="99"/>
      <c r="D149" s="99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38" t="s">
        <v>327</v>
      </c>
      <c r="V149" s="0" t="s">
        <v>159</v>
      </c>
      <c r="W149" s="38" t="s">
        <v>176</v>
      </c>
      <c r="X149" s="102" t="n">
        <v>1</v>
      </c>
      <c r="Y149" s="102" t="n">
        <v>1</v>
      </c>
      <c r="Z149" s="38" t="n">
        <v>74</v>
      </c>
      <c r="AA149" s="38" t="n">
        <v>0.9498</v>
      </c>
      <c r="AB149" s="74" t="n">
        <f aca="false">Z149*AA149*Y149</f>
        <v>70.2852</v>
      </c>
      <c r="AC149" s="55" t="n">
        <f aca="false">Z149*31</f>
        <v>2294</v>
      </c>
      <c r="AD149" s="56" t="n">
        <f aca="false">AA149</f>
        <v>0.9498</v>
      </c>
      <c r="AE149" s="51" t="n">
        <f aca="false">AC149*AD149</f>
        <v>2178.8412</v>
      </c>
    </row>
    <row r="150" customFormat="false" ht="12.95" hidden="false" customHeight="true" outlineLevel="0" collapsed="false">
      <c r="A150" s="99"/>
      <c r="B150" s="99"/>
      <c r="C150" s="99"/>
      <c r="D150" s="99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38" t="s">
        <v>327</v>
      </c>
      <c r="V150" s="0" t="s">
        <v>159</v>
      </c>
      <c r="W150" s="38" t="s">
        <v>176</v>
      </c>
      <c r="X150" s="102" t="n">
        <v>1</v>
      </c>
      <c r="Y150" s="102" t="n">
        <v>1</v>
      </c>
      <c r="Z150" s="38" t="n">
        <v>70</v>
      </c>
      <c r="AA150" s="52" t="n">
        <v>0.9513</v>
      </c>
      <c r="AB150" s="74" t="n">
        <f aca="false">Z150*AA150*Y150</f>
        <v>66.591</v>
      </c>
      <c r="AC150" s="55" t="n">
        <f aca="false">Z150*31</f>
        <v>2170</v>
      </c>
      <c r="AD150" s="56" t="n">
        <f aca="false">AA150</f>
        <v>0.9513</v>
      </c>
      <c r="AE150" s="51" t="n">
        <f aca="false">AC150*AD150</f>
        <v>2064.321</v>
      </c>
    </row>
    <row r="151" customFormat="false" ht="12.95" hidden="false" customHeight="true" outlineLevel="0" collapsed="false">
      <c r="A151" s="99"/>
      <c r="B151" s="99"/>
      <c r="C151" s="99"/>
      <c r="D151" s="99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38" t="s">
        <v>327</v>
      </c>
      <c r="V151" s="0" t="s">
        <v>159</v>
      </c>
      <c r="W151" s="38" t="s">
        <v>176</v>
      </c>
      <c r="X151" s="102" t="n">
        <v>1</v>
      </c>
      <c r="Y151" s="102" t="n">
        <v>1</v>
      </c>
      <c r="Z151" s="38" t="n">
        <v>99</v>
      </c>
      <c r="AA151" s="52" t="n">
        <v>0.9365</v>
      </c>
      <c r="AB151" s="74" t="n">
        <f aca="false">Z151*AA151*Y151</f>
        <v>92.7135</v>
      </c>
      <c r="AC151" s="55" t="n">
        <f aca="false">Z151*31</f>
        <v>3069</v>
      </c>
      <c r="AD151" s="56" t="n">
        <f aca="false">AA151</f>
        <v>0.9365</v>
      </c>
      <c r="AE151" s="51" t="n">
        <f aca="false">AC151*AD151</f>
        <v>2874.1185</v>
      </c>
    </row>
    <row r="152" customFormat="false" ht="12.95" hidden="false" customHeight="true" outlineLevel="0" collapsed="false">
      <c r="A152" s="99"/>
      <c r="B152" s="99"/>
      <c r="C152" s="99"/>
      <c r="D152" s="99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38" t="s">
        <v>327</v>
      </c>
      <c r="V152" s="0" t="s">
        <v>159</v>
      </c>
      <c r="W152" s="38" t="s">
        <v>176</v>
      </c>
      <c r="X152" s="52" t="n">
        <v>1</v>
      </c>
      <c r="Y152" s="52" t="n">
        <v>1</v>
      </c>
      <c r="Z152" s="38" t="n">
        <v>0</v>
      </c>
      <c r="AA152" s="38" t="n">
        <v>0.9167</v>
      </c>
      <c r="AB152" s="74" t="n">
        <f aca="false">Z152*AA152*Y152</f>
        <v>0</v>
      </c>
      <c r="AC152" s="55" t="n">
        <f aca="false">Z152*31</f>
        <v>0</v>
      </c>
      <c r="AD152" s="56" t="n">
        <f aca="false">AA152</f>
        <v>0.9167</v>
      </c>
      <c r="AE152" s="51" t="n">
        <f aca="false">AC152*AD152</f>
        <v>0</v>
      </c>
    </row>
    <row r="153" customFormat="false" ht="12.95" hidden="false" customHeight="true" outlineLevel="0" collapsed="false">
      <c r="A153" s="99"/>
      <c r="B153" s="99"/>
      <c r="C153" s="99"/>
      <c r="D153" s="99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38" t="s">
        <v>290</v>
      </c>
      <c r="V153" s="0" t="s">
        <v>159</v>
      </c>
      <c r="W153" s="38" t="s">
        <v>176</v>
      </c>
      <c r="X153" s="102" t="n">
        <v>1</v>
      </c>
      <c r="Y153" s="102" t="n">
        <v>1</v>
      </c>
      <c r="Z153" s="38" t="n">
        <v>80</v>
      </c>
      <c r="AA153" s="38" t="n">
        <v>0.9279</v>
      </c>
      <c r="AB153" s="74" t="n">
        <f aca="false">Z153*AA153*Y153</f>
        <v>74.232</v>
      </c>
      <c r="AC153" s="55" t="n">
        <f aca="false">Z153*31</f>
        <v>2480</v>
      </c>
      <c r="AD153" s="56" t="n">
        <f aca="false">AA153</f>
        <v>0.9279</v>
      </c>
      <c r="AE153" s="51" t="n">
        <f aca="false">AC153*AD153</f>
        <v>2301.192</v>
      </c>
    </row>
    <row r="154" customFormat="false" ht="12.95" hidden="false" customHeight="true" outlineLevel="0" collapsed="false">
      <c r="A154" s="99"/>
      <c r="B154" s="99"/>
      <c r="C154" s="99"/>
      <c r="D154" s="99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38" t="s">
        <v>290</v>
      </c>
      <c r="V154" s="0" t="s">
        <v>159</v>
      </c>
      <c r="W154" s="38" t="s">
        <v>176</v>
      </c>
      <c r="X154" s="102" t="n">
        <v>1</v>
      </c>
      <c r="Y154" s="102" t="n">
        <v>1</v>
      </c>
      <c r="Z154" s="38" t="n">
        <v>61</v>
      </c>
      <c r="AA154" s="52" t="n">
        <v>0.9352</v>
      </c>
      <c r="AB154" s="74" t="n">
        <f aca="false">Z154*AA154*Y154</f>
        <v>57.0472</v>
      </c>
      <c r="AC154" s="55" t="n">
        <f aca="false">Z154*31</f>
        <v>1891</v>
      </c>
      <c r="AD154" s="56" t="n">
        <f aca="false">AA154</f>
        <v>0.9352</v>
      </c>
      <c r="AE154" s="51" t="n">
        <f aca="false">AC154*AD154</f>
        <v>1768.4632</v>
      </c>
    </row>
    <row r="155" customFormat="false" ht="12.95" hidden="false" customHeight="true" outlineLevel="0" collapsed="false">
      <c r="A155" s="99"/>
      <c r="B155" s="99"/>
      <c r="C155" s="99"/>
      <c r="D155" s="99"/>
      <c r="E155" s="48"/>
      <c r="F155" s="38" t="s">
        <v>327</v>
      </c>
      <c r="G155" s="0" t="s">
        <v>159</v>
      </c>
      <c r="H155" s="38" t="s">
        <v>176</v>
      </c>
      <c r="I155" s="102" t="n">
        <v>1</v>
      </c>
      <c r="J155" s="102" t="n">
        <v>1</v>
      </c>
      <c r="K155" s="38" t="n">
        <v>92</v>
      </c>
      <c r="L155" s="52" t="n">
        <v>0.9386</v>
      </c>
      <c r="M155" s="74" t="n">
        <f aca="false">K155*L155*J155</f>
        <v>86.3512</v>
      </c>
      <c r="N155" s="55" t="n">
        <f aca="false">K155*31</f>
        <v>2852</v>
      </c>
      <c r="O155" s="56" t="n">
        <f aca="false">L155</f>
        <v>0.9386</v>
      </c>
      <c r="P155" s="51" t="n">
        <f aca="false">N155*O155</f>
        <v>2676.8872</v>
      </c>
    </row>
    <row r="156" customFormat="false" ht="12.95" hidden="false" customHeight="true" outlineLevel="0" collapsed="false">
      <c r="A156" s="99"/>
      <c r="B156" s="99"/>
      <c r="C156" s="99"/>
      <c r="D156" s="99"/>
      <c r="E156" s="48"/>
      <c r="F156" s="38" t="s">
        <v>327</v>
      </c>
      <c r="G156" s="0" t="s">
        <v>159</v>
      </c>
      <c r="H156" s="38" t="s">
        <v>176</v>
      </c>
      <c r="I156" s="102" t="n">
        <v>1</v>
      </c>
      <c r="J156" s="102" t="n">
        <v>1</v>
      </c>
      <c r="K156" s="38" t="n">
        <v>0</v>
      </c>
      <c r="L156" s="52" t="n">
        <v>1</v>
      </c>
      <c r="M156" s="74" t="n">
        <f aca="false">K156*L156*J156</f>
        <v>0</v>
      </c>
      <c r="N156" s="55" t="n">
        <f aca="false">K156*31</f>
        <v>0</v>
      </c>
      <c r="O156" s="56" t="n">
        <f aca="false">L156</f>
        <v>1</v>
      </c>
      <c r="P156" s="51" t="n">
        <f aca="false">N156*O156</f>
        <v>0</v>
      </c>
    </row>
    <row r="157" customFormat="false" ht="12.95" hidden="false" customHeight="true" outlineLevel="0" collapsed="false">
      <c r="A157" s="99"/>
      <c r="B157" s="99"/>
      <c r="C157" s="99"/>
      <c r="D157" s="99"/>
      <c r="E157" s="48"/>
      <c r="F157" s="38" t="s">
        <v>327</v>
      </c>
      <c r="G157" s="0" t="s">
        <v>159</v>
      </c>
      <c r="H157" s="38" t="s">
        <v>176</v>
      </c>
      <c r="I157" s="102" t="n">
        <v>1</v>
      </c>
      <c r="J157" s="102" t="n">
        <v>1</v>
      </c>
      <c r="K157" s="38" t="n">
        <v>172</v>
      </c>
      <c r="L157" s="52" t="n">
        <v>1</v>
      </c>
      <c r="M157" s="74" t="n">
        <f aca="false">K157*L157*J157</f>
        <v>172</v>
      </c>
      <c r="N157" s="55" t="n">
        <f aca="false">K157*31</f>
        <v>5332</v>
      </c>
      <c r="O157" s="56" t="n">
        <f aca="false">L157</f>
        <v>1</v>
      </c>
      <c r="P157" s="51" t="n">
        <f aca="false">N157*O157</f>
        <v>5332</v>
      </c>
    </row>
    <row r="158" customFormat="false" ht="12.95" hidden="false" customHeight="true" outlineLevel="0" collapsed="false">
      <c r="A158" s="99"/>
      <c r="B158" s="99"/>
      <c r="C158" s="99"/>
      <c r="D158" s="99"/>
      <c r="E158" s="48"/>
      <c r="F158" s="38" t="s">
        <v>327</v>
      </c>
      <c r="G158" s="0" t="s">
        <v>159</v>
      </c>
      <c r="H158" s="38" t="s">
        <v>176</v>
      </c>
      <c r="I158" s="102" t="n">
        <v>1</v>
      </c>
      <c r="J158" s="102" t="n">
        <v>1</v>
      </c>
      <c r="K158" s="38" t="n">
        <v>85</v>
      </c>
      <c r="L158" s="38" t="n">
        <v>0.9344</v>
      </c>
      <c r="M158" s="74" t="n">
        <f aca="false">K158*L158*J158</f>
        <v>79.424</v>
      </c>
      <c r="N158" s="55" t="n">
        <f aca="false">K158*31</f>
        <v>2635</v>
      </c>
      <c r="O158" s="56" t="n">
        <f aca="false">L158</f>
        <v>0.9344</v>
      </c>
      <c r="P158" s="51" t="n">
        <f aca="false">N158*O158</f>
        <v>2462.144</v>
      </c>
    </row>
    <row r="159" customFormat="false" ht="12.95" hidden="false" customHeight="true" outlineLevel="0" collapsed="false">
      <c r="A159" s="99"/>
      <c r="B159" s="99"/>
      <c r="C159" s="99"/>
      <c r="D159" s="99"/>
      <c r="E159" s="48"/>
      <c r="F159" s="38" t="s">
        <v>327</v>
      </c>
      <c r="G159" s="0" t="s">
        <v>159</v>
      </c>
      <c r="H159" s="38" t="s">
        <v>176</v>
      </c>
      <c r="I159" s="102" t="n">
        <v>1</v>
      </c>
      <c r="J159" s="102" t="n">
        <v>1</v>
      </c>
      <c r="K159" s="38" t="n">
        <v>36</v>
      </c>
      <c r="L159" s="52" t="n">
        <v>0.94</v>
      </c>
      <c r="M159" s="74" t="n">
        <f aca="false">K159*L159*J159</f>
        <v>33.84</v>
      </c>
      <c r="N159" s="55" t="n">
        <f aca="false">K159*31</f>
        <v>1116</v>
      </c>
      <c r="O159" s="56" t="n">
        <f aca="false">L159</f>
        <v>0.94</v>
      </c>
      <c r="P159" s="51" t="n">
        <f aca="false">N159*O159</f>
        <v>1049.04</v>
      </c>
    </row>
    <row r="160" customFormat="false" ht="12.95" hidden="false" customHeight="true" outlineLevel="0" collapsed="false">
      <c r="A160" s="99"/>
      <c r="B160" s="99"/>
      <c r="C160" s="99"/>
      <c r="D160" s="99"/>
      <c r="E160" s="48"/>
      <c r="F160" s="38" t="s">
        <v>327</v>
      </c>
      <c r="G160" s="0" t="s">
        <v>159</v>
      </c>
      <c r="H160" s="38" t="s">
        <v>176</v>
      </c>
      <c r="I160" s="102" t="n">
        <v>1</v>
      </c>
      <c r="J160" s="102" t="n">
        <v>1</v>
      </c>
      <c r="K160" s="38" t="n">
        <v>135</v>
      </c>
      <c r="L160" s="38" t="n">
        <v>0.9388</v>
      </c>
      <c r="M160" s="74" t="n">
        <f aca="false">K160*L160*J160</f>
        <v>126.738</v>
      </c>
      <c r="N160" s="55" t="n">
        <f aca="false">K160*31</f>
        <v>4185</v>
      </c>
      <c r="O160" s="56" t="n">
        <f aca="false">L160</f>
        <v>0.9388</v>
      </c>
      <c r="P160" s="51" t="n">
        <f aca="false">N160*O160</f>
        <v>3928.878</v>
      </c>
    </row>
    <row r="161" customFormat="false" ht="12.95" hidden="false" customHeight="true" outlineLevel="0" collapsed="false">
      <c r="A161" s="99"/>
      <c r="B161" s="99"/>
      <c r="C161" s="99"/>
      <c r="D161" s="99"/>
      <c r="E161" s="48"/>
      <c r="F161" s="59" t="s">
        <v>327</v>
      </c>
      <c r="G161" s="58" t="s">
        <v>159</v>
      </c>
      <c r="H161" s="59" t="s">
        <v>176</v>
      </c>
      <c r="I161" s="60" t="n">
        <v>1</v>
      </c>
      <c r="J161" s="60" t="n">
        <v>1</v>
      </c>
      <c r="K161" s="38" t="n">
        <v>70</v>
      </c>
      <c r="L161" s="52" t="n">
        <v>0.935</v>
      </c>
      <c r="M161" s="74" t="n">
        <f aca="false">K161*L161*J161</f>
        <v>65.45</v>
      </c>
      <c r="N161" s="64" t="n">
        <f aca="false">K161*31</f>
        <v>2170</v>
      </c>
      <c r="O161" s="62" t="n">
        <f aca="false">L161</f>
        <v>0.935</v>
      </c>
      <c r="P161" s="65" t="n">
        <f aca="false">N161*O161</f>
        <v>2028.95</v>
      </c>
    </row>
    <row r="162" customFormat="false" ht="12.95" hidden="false" customHeight="true" outlineLevel="0" collapsed="false">
      <c r="A162" s="99"/>
      <c r="B162" s="99"/>
      <c r="C162" s="99"/>
      <c r="D162" s="99"/>
      <c r="E162" s="48"/>
      <c r="I162" s="102"/>
      <c r="J162" s="102"/>
      <c r="K162" s="49"/>
      <c r="L162" s="53"/>
      <c r="M162" s="49"/>
      <c r="N162" s="50"/>
      <c r="O162" s="53"/>
      <c r="P162" s="67"/>
      <c r="Q162" s="68" t="s">
        <v>169</v>
      </c>
      <c r="R162" s="68" t="s">
        <v>13</v>
      </c>
      <c r="S162" s="68" t="s">
        <v>170</v>
      </c>
    </row>
    <row r="163" customFormat="false" ht="12.95" hidden="false" customHeight="true" outlineLevel="0" collapsed="false">
      <c r="A163" s="99"/>
      <c r="B163" s="99"/>
      <c r="C163" s="99"/>
      <c r="D163" s="99"/>
      <c r="E163" s="48"/>
      <c r="K163" s="50" t="n">
        <f aca="false">SUM(K147:K161)</f>
        <v>590</v>
      </c>
      <c r="L163" s="100"/>
      <c r="M163" s="50" t="n">
        <f aca="false">SUM(M147:M161)</f>
        <v>563.8032</v>
      </c>
      <c r="N163" s="50" t="n">
        <f aca="false">SUM(N147:N161)</f>
        <v>18290</v>
      </c>
      <c r="O163" s="100"/>
      <c r="P163" s="70" t="n">
        <f aca="false">M163-O163</f>
        <v>563.8032</v>
      </c>
      <c r="Q163" s="71" t="n">
        <v>0.8</v>
      </c>
      <c r="R163" s="67" t="n">
        <f aca="false">M163*Q163</f>
        <v>451.04256</v>
      </c>
      <c r="S163" s="67" t="n">
        <f aca="false">M163-R163</f>
        <v>112.76064</v>
      </c>
    </row>
    <row r="164" customFormat="false" ht="15" hidden="false" customHeight="false" outlineLevel="0" collapsed="false">
      <c r="A164" s="99"/>
      <c r="B164" s="99"/>
      <c r="C164" s="99"/>
      <c r="D164" s="99"/>
      <c r="E164" s="48"/>
      <c r="K164" s="49"/>
      <c r="M164" s="49"/>
      <c r="N164" s="51"/>
      <c r="P164" s="51"/>
    </row>
    <row r="165" customFormat="false" ht="15" hidden="false" customHeight="false" outlineLevel="0" collapsed="false">
      <c r="A165" s="99"/>
      <c r="B165" s="99"/>
      <c r="C165" s="99"/>
      <c r="D165" s="99"/>
      <c r="E165" s="48"/>
      <c r="K165" s="49"/>
      <c r="N165" s="51"/>
      <c r="P165" s="51"/>
    </row>
    <row r="166" customFormat="false" ht="15" hidden="false" customHeight="false" outlineLevel="0" collapsed="false">
      <c r="A166" s="99"/>
      <c r="B166" s="99"/>
      <c r="C166" s="99"/>
      <c r="D166" s="99"/>
      <c r="E166" s="48"/>
      <c r="K166" s="49"/>
      <c r="N166" s="51"/>
      <c r="P166" s="51"/>
    </row>
    <row r="167" customFormat="false" ht="15" hidden="false" customHeight="false" outlineLevel="0" collapsed="false">
      <c r="A167" s="99"/>
      <c r="B167" s="99"/>
      <c r="C167" s="99"/>
      <c r="D167" s="99"/>
      <c r="E167" s="48"/>
      <c r="K167" s="49"/>
      <c r="N167" s="51"/>
      <c r="P167" s="51"/>
    </row>
    <row r="168" customFormat="false" ht="15" hidden="false" customHeight="false" outlineLevel="0" collapsed="false">
      <c r="A168" s="99"/>
      <c r="B168" s="99"/>
      <c r="C168" s="99"/>
      <c r="D168" s="99"/>
      <c r="E168" s="48"/>
      <c r="K168" s="49"/>
      <c r="P168" s="51"/>
    </row>
    <row r="169" customFormat="false" ht="15" hidden="false" customHeight="false" outlineLevel="0" collapsed="false">
      <c r="A169" s="99"/>
      <c r="B169" s="99"/>
      <c r="C169" s="99"/>
      <c r="D169" s="99"/>
      <c r="E169" s="48"/>
      <c r="K169" s="49"/>
      <c r="P169" s="51"/>
    </row>
    <row r="170" customFormat="false" ht="15" hidden="false" customHeight="false" outlineLevel="0" collapsed="false">
      <c r="A170" s="99"/>
      <c r="B170" s="99"/>
      <c r="C170" s="99"/>
      <c r="D170" s="99"/>
      <c r="E170" s="48"/>
      <c r="K170" s="49"/>
      <c r="P170" s="51"/>
    </row>
    <row r="171" customFormat="false" ht="15" hidden="false" customHeight="false" outlineLevel="0" collapsed="false">
      <c r="A171" s="99"/>
      <c r="B171" s="99"/>
      <c r="C171" s="99"/>
      <c r="D171" s="99"/>
      <c r="E171" s="48"/>
      <c r="K171" s="49"/>
      <c r="P171" s="51"/>
    </row>
    <row r="172" customFormat="false" ht="15" hidden="false" customHeight="false" outlineLevel="0" collapsed="false">
      <c r="A172" s="99"/>
      <c r="B172" s="99"/>
      <c r="C172" s="99"/>
      <c r="D172" s="99"/>
      <c r="E172" s="48"/>
      <c r="K172" s="49"/>
      <c r="P172" s="51"/>
    </row>
    <row r="173" customFormat="false" ht="15" hidden="false" customHeight="false" outlineLevel="0" collapsed="false">
      <c r="A173" s="99"/>
      <c r="B173" s="99"/>
      <c r="C173" s="99"/>
      <c r="D173" s="99"/>
      <c r="E173" s="48"/>
      <c r="K173" s="49"/>
      <c r="P173" s="51"/>
    </row>
    <row r="174" customFormat="false" ht="15" hidden="false" customHeight="false" outlineLevel="0" collapsed="false">
      <c r="A174" s="99"/>
      <c r="B174" s="99"/>
      <c r="C174" s="99"/>
      <c r="D174" s="99"/>
      <c r="E174" s="48"/>
      <c r="K174" s="49"/>
      <c r="P174" s="51"/>
    </row>
    <row r="175" customFormat="false" ht="15" hidden="false" customHeight="false" outlineLevel="0" collapsed="false">
      <c r="A175" s="99"/>
      <c r="B175" s="99"/>
      <c r="C175" s="99"/>
      <c r="D175" s="99"/>
      <c r="E175" s="48"/>
      <c r="P175" s="51"/>
    </row>
    <row r="176" customFormat="false" ht="15" hidden="false" customHeight="false" outlineLevel="0" collapsed="false">
      <c r="A176" s="99"/>
      <c r="B176" s="99"/>
      <c r="C176" s="99"/>
      <c r="D176" s="99"/>
      <c r="E176" s="48"/>
      <c r="P176" s="51"/>
    </row>
    <row r="177" customFormat="false" ht="15" hidden="false" customHeight="false" outlineLevel="0" collapsed="false">
      <c r="A177" s="99"/>
      <c r="B177" s="99"/>
      <c r="C177" s="99"/>
      <c r="D177" s="99"/>
      <c r="E177" s="48"/>
      <c r="P177" s="51"/>
    </row>
    <row r="178" customFormat="false" ht="15" hidden="false" customHeight="false" outlineLevel="0" collapsed="false">
      <c r="A178" s="99"/>
      <c r="B178" s="99"/>
      <c r="C178" s="99"/>
      <c r="D178" s="99"/>
      <c r="E178" s="48"/>
      <c r="P178" s="51"/>
    </row>
    <row r="179" customFormat="false" ht="15" hidden="false" customHeight="false" outlineLevel="0" collapsed="false">
      <c r="A179" s="99"/>
      <c r="B179" s="99"/>
      <c r="C179" s="99"/>
      <c r="D179" s="99"/>
      <c r="E179" s="48"/>
      <c r="P179" s="51"/>
    </row>
    <row r="180" customFormat="false" ht="15" hidden="false" customHeight="false" outlineLevel="0" collapsed="false">
      <c r="A180" s="99"/>
      <c r="B180" s="99"/>
      <c r="C180" s="99"/>
      <c r="D180" s="99"/>
      <c r="E180" s="48"/>
      <c r="P180" s="51"/>
    </row>
    <row r="181" customFormat="false" ht="15" hidden="false" customHeight="false" outlineLevel="0" collapsed="false">
      <c r="A181" s="99"/>
      <c r="B181" s="99"/>
      <c r="C181" s="99"/>
      <c r="D181" s="99"/>
      <c r="E181" s="48"/>
      <c r="P181" s="51"/>
    </row>
    <row r="182" customFormat="false" ht="15" hidden="false" customHeight="false" outlineLevel="0" collapsed="false">
      <c r="A182" s="99"/>
      <c r="B182" s="99"/>
      <c r="C182" s="99"/>
      <c r="D182" s="99"/>
      <c r="E182" s="48"/>
      <c r="P182" s="51"/>
    </row>
    <row r="183" customFormat="false" ht="15" hidden="false" customHeight="false" outlineLevel="0" collapsed="false">
      <c r="A183" s="99"/>
      <c r="B183" s="99"/>
      <c r="C183" s="99"/>
      <c r="D183" s="99"/>
      <c r="E183" s="48"/>
      <c r="P183" s="51"/>
    </row>
    <row r="184" customFormat="false" ht="15" hidden="false" customHeight="false" outlineLevel="0" collapsed="false">
      <c r="A184" s="99"/>
      <c r="B184" s="99"/>
      <c r="C184" s="99"/>
      <c r="D184" s="99"/>
      <c r="E184" s="48"/>
      <c r="P184" s="51"/>
    </row>
    <row r="185" customFormat="false" ht="15" hidden="false" customHeight="false" outlineLevel="0" collapsed="false">
      <c r="A185" s="99"/>
      <c r="B185" s="99"/>
      <c r="C185" s="99"/>
      <c r="D185" s="99"/>
      <c r="E185" s="48"/>
      <c r="P185" s="51"/>
    </row>
    <row r="186" customFormat="false" ht="15" hidden="false" customHeight="false" outlineLevel="0" collapsed="false">
      <c r="A186" s="99"/>
      <c r="B186" s="99"/>
      <c r="C186" s="99"/>
      <c r="D186" s="99"/>
      <c r="E186" s="48"/>
      <c r="P186" s="51"/>
    </row>
    <row r="187" customFormat="false" ht="15" hidden="false" customHeight="false" outlineLevel="0" collapsed="false">
      <c r="A187" s="99"/>
      <c r="B187" s="99"/>
      <c r="C187" s="99"/>
      <c r="D187" s="99"/>
      <c r="E187" s="48"/>
      <c r="P187" s="51"/>
    </row>
    <row r="188" customFormat="false" ht="15" hidden="false" customHeight="false" outlineLevel="0" collapsed="false">
      <c r="A188" s="99"/>
      <c r="B188" s="99"/>
      <c r="C188" s="99"/>
      <c r="D188" s="99"/>
      <c r="E188" s="48"/>
      <c r="P188" s="51"/>
    </row>
    <row r="189" customFormat="false" ht="15" hidden="false" customHeight="false" outlineLevel="0" collapsed="false">
      <c r="A189" s="99"/>
      <c r="B189" s="99"/>
      <c r="C189" s="99"/>
      <c r="D189" s="99"/>
      <c r="E189" s="48"/>
      <c r="P189" s="51"/>
    </row>
    <row r="190" customFormat="false" ht="15" hidden="false" customHeight="false" outlineLevel="0" collapsed="false">
      <c r="A190" s="99"/>
      <c r="B190" s="99"/>
      <c r="C190" s="99"/>
      <c r="D190" s="99"/>
      <c r="E190" s="48"/>
      <c r="P190" s="51"/>
    </row>
    <row r="191" customFormat="false" ht="15" hidden="false" customHeight="false" outlineLevel="0" collapsed="false">
      <c r="A191" s="99"/>
      <c r="B191" s="99"/>
      <c r="C191" s="99"/>
      <c r="D191" s="99"/>
      <c r="E191" s="48"/>
      <c r="P191" s="51"/>
    </row>
    <row r="192" customFormat="false" ht="15" hidden="false" customHeight="false" outlineLevel="0" collapsed="false">
      <c r="A192" s="99"/>
      <c r="B192" s="99"/>
      <c r="C192" s="99"/>
      <c r="D192" s="99"/>
      <c r="E192" s="48"/>
      <c r="P192" s="51"/>
    </row>
    <row r="193" customFormat="false" ht="15" hidden="false" customHeight="false" outlineLevel="0" collapsed="false">
      <c r="A193" s="99"/>
      <c r="B193" s="99"/>
      <c r="C193" s="99"/>
      <c r="D193" s="99"/>
      <c r="E193" s="48"/>
      <c r="P193" s="51"/>
    </row>
    <row r="194" customFormat="false" ht="15" hidden="false" customHeight="false" outlineLevel="0" collapsed="false">
      <c r="A194" s="99"/>
      <c r="B194" s="99"/>
      <c r="C194" s="99"/>
      <c r="D194" s="99"/>
      <c r="E194" s="48"/>
      <c r="P194" s="51"/>
    </row>
    <row r="195" customFormat="false" ht="15" hidden="false" customHeight="false" outlineLevel="0" collapsed="false">
      <c r="A195" s="99"/>
      <c r="B195" s="99"/>
      <c r="C195" s="99"/>
      <c r="D195" s="99"/>
      <c r="E195" s="48"/>
      <c r="P195" s="51"/>
    </row>
    <row r="196" customFormat="false" ht="15" hidden="false" customHeight="false" outlineLevel="0" collapsed="false">
      <c r="A196" s="99"/>
      <c r="B196" s="99"/>
      <c r="C196" s="99"/>
      <c r="D196" s="99"/>
      <c r="E196" s="48"/>
    </row>
    <row r="197" customFormat="false" ht="15" hidden="false" customHeight="false" outlineLevel="0" collapsed="false">
      <c r="A197" s="99"/>
      <c r="B197" s="99"/>
      <c r="C197" s="99"/>
      <c r="D197" s="99"/>
      <c r="E197" s="48"/>
    </row>
    <row r="198" customFormat="false" ht="15" hidden="false" customHeight="false" outlineLevel="0" collapsed="false">
      <c r="A198" s="99"/>
      <c r="B198" s="99"/>
      <c r="C198" s="99"/>
      <c r="D198" s="99"/>
      <c r="E198" s="48"/>
    </row>
    <row r="199" customFormat="false" ht="15" hidden="false" customHeight="false" outlineLevel="0" collapsed="false">
      <c r="A199" s="99"/>
      <c r="B199" s="99"/>
      <c r="C199" s="99"/>
      <c r="D199" s="99"/>
      <c r="E199" s="48"/>
    </row>
    <row r="200" customFormat="false" ht="15" hidden="false" customHeight="false" outlineLevel="0" collapsed="false">
      <c r="A200" s="99"/>
      <c r="B200" s="99"/>
      <c r="C200" s="99"/>
      <c r="D200" s="99"/>
      <c r="E200" s="48"/>
    </row>
    <row r="201" customFormat="false" ht="15" hidden="false" customHeight="false" outlineLevel="0" collapsed="false">
      <c r="A201" s="99"/>
      <c r="B201" s="99"/>
      <c r="C201" s="99"/>
      <c r="D201" s="99"/>
      <c r="E201" s="48"/>
    </row>
    <row r="202" customFormat="false" ht="15" hidden="false" customHeight="false" outlineLevel="0" collapsed="false">
      <c r="A202" s="99"/>
      <c r="B202" s="99"/>
      <c r="C202" s="99"/>
      <c r="D202" s="99"/>
      <c r="E202" s="48"/>
    </row>
    <row r="203" customFormat="false" ht="15" hidden="false" customHeight="false" outlineLevel="0" collapsed="false">
      <c r="A203" s="99"/>
      <c r="B203" s="99"/>
      <c r="C203" s="99"/>
      <c r="D203" s="99"/>
      <c r="E203" s="48"/>
    </row>
    <row r="204" customFormat="false" ht="15" hidden="false" customHeight="false" outlineLevel="0" collapsed="false">
      <c r="A204" s="99"/>
      <c r="B204" s="99"/>
      <c r="C204" s="99"/>
      <c r="D204" s="99"/>
      <c r="E204" s="48"/>
    </row>
    <row r="205" customFormat="false" ht="15" hidden="false" customHeight="false" outlineLevel="0" collapsed="false">
      <c r="A205" s="99"/>
      <c r="B205" s="99"/>
      <c r="C205" s="99"/>
      <c r="D205" s="99"/>
      <c r="E205" s="48"/>
    </row>
    <row r="206" customFormat="false" ht="15" hidden="false" customHeight="false" outlineLevel="0" collapsed="false">
      <c r="A206" s="99"/>
      <c r="B206" s="99"/>
      <c r="C206" s="99"/>
      <c r="D206" s="99"/>
      <c r="E206" s="48"/>
    </row>
    <row r="207" customFormat="false" ht="15" hidden="false" customHeight="false" outlineLevel="0" collapsed="false">
      <c r="A207" s="99"/>
      <c r="B207" s="99"/>
      <c r="C207" s="99"/>
      <c r="D207" s="99"/>
      <c r="E207" s="48"/>
    </row>
    <row r="208" customFormat="false" ht="15" hidden="false" customHeight="false" outlineLevel="0" collapsed="false">
      <c r="A208" s="99"/>
      <c r="B208" s="99"/>
      <c r="C208" s="99"/>
      <c r="D208" s="99"/>
      <c r="E208" s="48"/>
    </row>
    <row r="209" customFormat="false" ht="15" hidden="false" customHeight="false" outlineLevel="0" collapsed="false">
      <c r="A209" s="99"/>
      <c r="B209" s="99"/>
      <c r="C209" s="99"/>
      <c r="D209" s="99"/>
      <c r="E209" s="48"/>
    </row>
    <row r="210" customFormat="false" ht="15" hidden="false" customHeight="false" outlineLevel="0" collapsed="false">
      <c r="A210" s="99"/>
      <c r="B210" s="99"/>
      <c r="C210" s="99"/>
      <c r="D210" s="99"/>
      <c r="E210" s="48"/>
    </row>
    <row r="211" customFormat="false" ht="15" hidden="false" customHeight="false" outlineLevel="0" collapsed="false">
      <c r="A211" s="99"/>
      <c r="B211" s="99"/>
      <c r="C211" s="99"/>
      <c r="D211" s="99"/>
      <c r="E211" s="48"/>
    </row>
    <row r="212" customFormat="false" ht="15" hidden="false" customHeight="false" outlineLevel="0" collapsed="false">
      <c r="A212" s="99"/>
      <c r="B212" s="99"/>
      <c r="C212" s="99"/>
      <c r="D212" s="99"/>
      <c r="E212" s="48"/>
    </row>
    <row r="213" customFormat="false" ht="15" hidden="false" customHeight="false" outlineLevel="0" collapsed="false">
      <c r="A213" s="99"/>
      <c r="B213" s="99"/>
      <c r="C213" s="99"/>
      <c r="D213" s="99"/>
      <c r="E213" s="48"/>
    </row>
    <row r="214" customFormat="false" ht="15" hidden="false" customHeight="false" outlineLevel="0" collapsed="false">
      <c r="A214" s="99"/>
      <c r="B214" s="99"/>
      <c r="C214" s="99"/>
      <c r="D214" s="99"/>
      <c r="E214" s="48"/>
    </row>
    <row r="215" customFormat="false" ht="15" hidden="false" customHeight="false" outlineLevel="0" collapsed="false">
      <c r="A215" s="99"/>
      <c r="B215" s="99"/>
      <c r="C215" s="99"/>
      <c r="D215" s="99"/>
      <c r="E215" s="48"/>
    </row>
    <row r="216" customFormat="false" ht="15" hidden="false" customHeight="false" outlineLevel="0" collapsed="false">
      <c r="A216" s="99"/>
      <c r="B216" s="99"/>
      <c r="C216" s="99"/>
      <c r="D216" s="99"/>
      <c r="E216" s="48"/>
    </row>
    <row r="217" customFormat="false" ht="15" hidden="false" customHeight="false" outlineLevel="0" collapsed="false">
      <c r="A217" s="99"/>
      <c r="B217" s="99"/>
      <c r="C217" s="99"/>
      <c r="D217" s="99"/>
      <c r="E217" s="48"/>
    </row>
    <row r="218" customFormat="false" ht="15" hidden="false" customHeight="false" outlineLevel="0" collapsed="false">
      <c r="A218" s="99"/>
      <c r="B218" s="99"/>
      <c r="C218" s="99"/>
      <c r="D218" s="99"/>
      <c r="E218" s="48"/>
    </row>
    <row r="219" customFormat="false" ht="15" hidden="false" customHeight="false" outlineLevel="0" collapsed="false">
      <c r="A219" s="99"/>
      <c r="B219" s="99"/>
      <c r="C219" s="99"/>
      <c r="D219" s="99"/>
      <c r="E219" s="48"/>
    </row>
    <row r="220" customFormat="false" ht="15" hidden="false" customHeight="false" outlineLevel="0" collapsed="false">
      <c r="A220" s="99"/>
      <c r="B220" s="99"/>
      <c r="C220" s="99"/>
      <c r="D220" s="99"/>
      <c r="E220" s="48"/>
    </row>
    <row r="221" customFormat="false" ht="15" hidden="false" customHeight="false" outlineLevel="0" collapsed="false">
      <c r="A221" s="99"/>
      <c r="B221" s="99"/>
      <c r="C221" s="99"/>
      <c r="D221" s="99"/>
      <c r="E221" s="48"/>
    </row>
    <row r="222" customFormat="false" ht="15" hidden="false" customHeight="false" outlineLevel="0" collapsed="false">
      <c r="A222" s="99"/>
      <c r="B222" s="99"/>
      <c r="C222" s="99"/>
      <c r="D222" s="99"/>
      <c r="E222" s="48"/>
    </row>
    <row r="223" customFormat="false" ht="15" hidden="false" customHeight="false" outlineLevel="0" collapsed="false">
      <c r="A223" s="99"/>
      <c r="B223" s="99"/>
      <c r="C223" s="99"/>
      <c r="D223" s="99"/>
      <c r="E223" s="48"/>
    </row>
    <row r="224" customFormat="false" ht="15" hidden="false" customHeight="false" outlineLevel="0" collapsed="false">
      <c r="A224" s="99"/>
      <c r="B224" s="99"/>
      <c r="C224" s="99"/>
      <c r="D224" s="99"/>
      <c r="E224" s="48"/>
    </row>
    <row r="225" customFormat="false" ht="15" hidden="false" customHeight="false" outlineLevel="0" collapsed="false">
      <c r="A225" s="99"/>
      <c r="B225" s="99"/>
      <c r="C225" s="99"/>
      <c r="D225" s="99"/>
      <c r="E225" s="48"/>
    </row>
    <row r="226" customFormat="false" ht="15" hidden="false" customHeight="false" outlineLevel="0" collapsed="false">
      <c r="A226" s="99"/>
      <c r="B226" s="99"/>
      <c r="C226" s="99"/>
      <c r="D226" s="99"/>
      <c r="E226" s="48"/>
    </row>
    <row r="227" customFormat="false" ht="15" hidden="false" customHeight="false" outlineLevel="0" collapsed="false">
      <c r="A227" s="99"/>
      <c r="B227" s="99"/>
      <c r="C227" s="99"/>
      <c r="D227" s="99"/>
      <c r="E227" s="48"/>
    </row>
    <row r="228" customFormat="false" ht="15" hidden="false" customHeight="false" outlineLevel="0" collapsed="false">
      <c r="A228" s="99"/>
      <c r="B228" s="99"/>
      <c r="C228" s="99"/>
      <c r="D228" s="99"/>
      <c r="E228" s="48"/>
    </row>
    <row r="229" customFormat="false" ht="15" hidden="false" customHeight="false" outlineLevel="0" collapsed="false">
      <c r="A229" s="99"/>
      <c r="B229" s="99"/>
      <c r="C229" s="99"/>
      <c r="D229" s="99"/>
      <c r="E229" s="48"/>
    </row>
    <row r="230" customFormat="false" ht="15" hidden="false" customHeight="false" outlineLevel="0" collapsed="false">
      <c r="A230" s="99"/>
      <c r="B230" s="99"/>
      <c r="C230" s="99"/>
      <c r="D230" s="99"/>
      <c r="E230" s="48"/>
    </row>
    <row r="231" customFormat="false" ht="15" hidden="false" customHeight="false" outlineLevel="0" collapsed="false">
      <c r="A231" s="99"/>
      <c r="B231" s="99"/>
      <c r="C231" s="99"/>
      <c r="D231" s="99"/>
      <c r="E231" s="48"/>
    </row>
    <row r="232" customFormat="false" ht="15" hidden="false" customHeight="false" outlineLevel="0" collapsed="false">
      <c r="A232" s="99"/>
      <c r="B232" s="99"/>
      <c r="C232" s="99"/>
      <c r="D232" s="99"/>
      <c r="E232" s="48"/>
    </row>
    <row r="233" customFormat="false" ht="15" hidden="false" customHeight="false" outlineLevel="0" collapsed="false">
      <c r="A233" s="99"/>
      <c r="B233" s="99"/>
      <c r="C233" s="99"/>
      <c r="D233" s="99"/>
      <c r="E233" s="48"/>
    </row>
    <row r="234" customFormat="false" ht="15" hidden="false" customHeight="false" outlineLevel="0" collapsed="false">
      <c r="A234" s="99"/>
      <c r="B234" s="99"/>
      <c r="C234" s="99"/>
      <c r="D234" s="99"/>
      <c r="E234" s="48"/>
    </row>
    <row r="235" customFormat="false" ht="15" hidden="false" customHeight="false" outlineLevel="0" collapsed="false">
      <c r="A235" s="99"/>
      <c r="B235" s="99"/>
      <c r="C235" s="99"/>
      <c r="D235" s="99"/>
      <c r="E235" s="48"/>
    </row>
    <row r="236" customFormat="false" ht="15" hidden="false" customHeight="false" outlineLevel="0" collapsed="false">
      <c r="A236" s="99"/>
      <c r="B236" s="99"/>
      <c r="C236" s="99"/>
      <c r="D236" s="99"/>
      <c r="E236" s="48"/>
    </row>
    <row r="237" customFormat="false" ht="15" hidden="false" customHeight="false" outlineLevel="0" collapsed="false">
      <c r="A237" s="99"/>
      <c r="B237" s="99"/>
      <c r="C237" s="99"/>
      <c r="D237" s="99"/>
      <c r="E237" s="48"/>
    </row>
    <row r="238" customFormat="false" ht="15" hidden="false" customHeight="false" outlineLevel="0" collapsed="false">
      <c r="A238" s="99"/>
      <c r="B238" s="99"/>
      <c r="C238" s="99"/>
      <c r="D238" s="99"/>
      <c r="E238" s="48"/>
    </row>
    <row r="239" customFormat="false" ht="15" hidden="false" customHeight="false" outlineLevel="0" collapsed="false">
      <c r="A239" s="99"/>
      <c r="B239" s="99"/>
      <c r="C239" s="99"/>
      <c r="D239" s="99"/>
      <c r="E239" s="48"/>
    </row>
    <row r="240" customFormat="false" ht="15" hidden="false" customHeight="false" outlineLevel="0" collapsed="false">
      <c r="A240" s="99"/>
      <c r="B240" s="99"/>
      <c r="C240" s="99"/>
      <c r="D240" s="99"/>
      <c r="E240" s="48"/>
    </row>
    <row r="241" customFormat="false" ht="15" hidden="false" customHeight="false" outlineLevel="0" collapsed="false">
      <c r="A241" s="99"/>
      <c r="B241" s="99"/>
      <c r="C241" s="99"/>
      <c r="D241" s="99"/>
      <c r="E241" s="48"/>
    </row>
    <row r="242" customFormat="false" ht="15" hidden="false" customHeight="false" outlineLevel="0" collapsed="false">
      <c r="A242" s="99"/>
      <c r="B242" s="99"/>
      <c r="C242" s="99"/>
      <c r="D242" s="99"/>
      <c r="E242" s="48"/>
    </row>
    <row r="243" customFormat="false" ht="15" hidden="false" customHeight="false" outlineLevel="0" collapsed="false">
      <c r="A243" s="99"/>
      <c r="B243" s="99"/>
      <c r="C243" s="99"/>
      <c r="D243" s="99"/>
      <c r="E243" s="48"/>
    </row>
    <row r="244" customFormat="false" ht="15" hidden="false" customHeight="false" outlineLevel="0" collapsed="false">
      <c r="A244" s="99"/>
      <c r="B244" s="99"/>
      <c r="C244" s="99"/>
      <c r="D244" s="99"/>
      <c r="E244" s="48"/>
    </row>
    <row r="245" customFormat="false" ht="15" hidden="false" customHeight="false" outlineLevel="0" collapsed="false">
      <c r="A245" s="99"/>
      <c r="B245" s="99"/>
      <c r="C245" s="99"/>
      <c r="D245" s="99"/>
      <c r="E245" s="48"/>
    </row>
    <row r="246" customFormat="false" ht="15" hidden="false" customHeight="false" outlineLevel="0" collapsed="false">
      <c r="A246" s="99"/>
      <c r="B246" s="99"/>
      <c r="C246" s="99"/>
      <c r="D246" s="99"/>
      <c r="E246" s="48"/>
    </row>
    <row r="247" customFormat="false" ht="15" hidden="false" customHeight="false" outlineLevel="0" collapsed="false">
      <c r="A247" s="99"/>
      <c r="B247" s="99"/>
      <c r="C247" s="99"/>
      <c r="D247" s="99"/>
      <c r="E247" s="48"/>
    </row>
    <row r="248" customFormat="false" ht="15" hidden="false" customHeight="false" outlineLevel="0" collapsed="false">
      <c r="A248" s="99"/>
      <c r="B248" s="99"/>
      <c r="C248" s="99"/>
      <c r="D248" s="99"/>
      <c r="E248" s="48"/>
    </row>
    <row r="249" customFormat="false" ht="15" hidden="false" customHeight="false" outlineLevel="0" collapsed="false">
      <c r="A249" s="99"/>
      <c r="B249" s="99"/>
      <c r="C249" s="99"/>
      <c r="D249" s="99"/>
      <c r="E249" s="48"/>
    </row>
    <row r="250" customFormat="false" ht="15" hidden="false" customHeight="false" outlineLevel="0" collapsed="false">
      <c r="A250" s="99"/>
      <c r="B250" s="99"/>
      <c r="C250" s="99"/>
      <c r="D250" s="99"/>
      <c r="E250" s="48"/>
    </row>
    <row r="251" customFormat="false" ht="15" hidden="false" customHeight="false" outlineLevel="0" collapsed="false">
      <c r="A251" s="99"/>
      <c r="B251" s="99"/>
      <c r="C251" s="99"/>
      <c r="D251" s="99"/>
      <c r="E251" s="48"/>
    </row>
    <row r="252" customFormat="false" ht="15" hidden="false" customHeight="false" outlineLevel="0" collapsed="false">
      <c r="A252" s="99"/>
      <c r="B252" s="99"/>
      <c r="C252" s="99"/>
      <c r="D252" s="99"/>
      <c r="E252" s="48"/>
    </row>
    <row r="253" customFormat="false" ht="15" hidden="false" customHeight="false" outlineLevel="0" collapsed="false">
      <c r="A253" s="99"/>
      <c r="B253" s="99"/>
      <c r="C253" s="99"/>
      <c r="D253" s="99"/>
      <c r="E253" s="48"/>
    </row>
    <row r="254" customFormat="false" ht="15" hidden="false" customHeight="false" outlineLevel="0" collapsed="false">
      <c r="A254" s="99"/>
      <c r="B254" s="99"/>
      <c r="C254" s="99"/>
      <c r="D254" s="99"/>
      <c r="E254" s="48"/>
    </row>
    <row r="255" customFormat="false" ht="15" hidden="false" customHeight="false" outlineLevel="0" collapsed="false">
      <c r="A255" s="99"/>
      <c r="B255" s="99"/>
      <c r="C255" s="99"/>
      <c r="D255" s="99"/>
      <c r="E255" s="48"/>
    </row>
    <row r="256" customFormat="false" ht="15" hidden="false" customHeight="false" outlineLevel="0" collapsed="false">
      <c r="A256" s="99"/>
      <c r="B256" s="99"/>
      <c r="C256" s="99"/>
      <c r="D256" s="99"/>
      <c r="E256" s="48"/>
    </row>
    <row r="257" customFormat="false" ht="15" hidden="false" customHeight="false" outlineLevel="0" collapsed="false">
      <c r="A257" s="99"/>
      <c r="B257" s="99"/>
      <c r="C257" s="99"/>
      <c r="D257" s="99"/>
      <c r="E257" s="48"/>
    </row>
    <row r="258" customFormat="false" ht="15" hidden="false" customHeight="false" outlineLevel="0" collapsed="false">
      <c r="A258" s="99"/>
      <c r="B258" s="99"/>
      <c r="C258" s="99"/>
      <c r="D258" s="99"/>
      <c r="E258" s="48"/>
    </row>
    <row r="259" customFormat="false" ht="15" hidden="false" customHeight="false" outlineLevel="0" collapsed="false">
      <c r="A259" s="99"/>
      <c r="B259" s="99"/>
      <c r="C259" s="99"/>
      <c r="D259" s="99"/>
      <c r="E259" s="48"/>
    </row>
    <row r="260" customFormat="false" ht="15" hidden="false" customHeight="false" outlineLevel="0" collapsed="false">
      <c r="A260" s="99"/>
      <c r="B260" s="99"/>
      <c r="C260" s="99"/>
      <c r="D260" s="99"/>
      <c r="E260" s="48"/>
    </row>
    <row r="261" customFormat="false" ht="15" hidden="false" customHeight="false" outlineLevel="0" collapsed="false">
      <c r="A261" s="99"/>
      <c r="B261" s="99"/>
      <c r="C261" s="99"/>
      <c r="D261" s="99"/>
      <c r="E261" s="48"/>
    </row>
    <row r="262" customFormat="false" ht="15" hidden="false" customHeight="false" outlineLevel="0" collapsed="false">
      <c r="A262" s="99"/>
      <c r="B262" s="99"/>
      <c r="C262" s="99"/>
      <c r="D262" s="99"/>
      <c r="E262" s="48"/>
    </row>
    <row r="263" customFormat="false" ht="15" hidden="false" customHeight="false" outlineLevel="0" collapsed="false">
      <c r="A263" s="99"/>
      <c r="B263" s="99"/>
      <c r="C263" s="99"/>
      <c r="D263" s="99"/>
      <c r="E263" s="48"/>
    </row>
    <row r="264" customFormat="false" ht="15" hidden="false" customHeight="false" outlineLevel="0" collapsed="false">
      <c r="A264" s="99"/>
      <c r="B264" s="99"/>
      <c r="C264" s="99"/>
      <c r="D264" s="99"/>
      <c r="E264" s="48"/>
    </row>
    <row r="265" customFormat="false" ht="15" hidden="false" customHeight="false" outlineLevel="0" collapsed="false">
      <c r="A265" s="99"/>
      <c r="B265" s="99"/>
      <c r="C265" s="99"/>
      <c r="D265" s="99"/>
      <c r="E265" s="48"/>
    </row>
    <row r="266" customFormat="false" ht="15" hidden="false" customHeight="false" outlineLevel="0" collapsed="false">
      <c r="A266" s="99"/>
      <c r="B266" s="99"/>
      <c r="C266" s="99"/>
      <c r="D266" s="99"/>
      <c r="E266" s="48"/>
    </row>
    <row r="267" customFormat="false" ht="15" hidden="false" customHeight="false" outlineLevel="0" collapsed="false">
      <c r="A267" s="99"/>
      <c r="B267" s="99"/>
      <c r="C267" s="99"/>
      <c r="D267" s="99"/>
      <c r="E267" s="48"/>
    </row>
    <row r="268" customFormat="false" ht="15" hidden="false" customHeight="false" outlineLevel="0" collapsed="false">
      <c r="A268" s="99"/>
      <c r="B268" s="99"/>
      <c r="C268" s="99"/>
      <c r="D268" s="99"/>
      <c r="E268" s="48"/>
    </row>
    <row r="269" customFormat="false" ht="15" hidden="false" customHeight="false" outlineLevel="0" collapsed="false">
      <c r="A269" s="99"/>
      <c r="B269" s="99"/>
      <c r="C269" s="99"/>
      <c r="D269" s="99"/>
      <c r="E269" s="48"/>
    </row>
    <row r="270" customFormat="false" ht="15" hidden="false" customHeight="false" outlineLevel="0" collapsed="false">
      <c r="A270" s="99"/>
      <c r="B270" s="99"/>
      <c r="C270" s="99"/>
      <c r="D270" s="99"/>
      <c r="E270" s="48"/>
    </row>
    <row r="271" customFormat="false" ht="15" hidden="false" customHeight="false" outlineLevel="0" collapsed="false">
      <c r="A271" s="99"/>
      <c r="B271" s="99"/>
      <c r="C271" s="99"/>
      <c r="D271" s="99"/>
      <c r="E271" s="48"/>
    </row>
    <row r="272" customFormat="false" ht="15" hidden="false" customHeight="false" outlineLevel="0" collapsed="false">
      <c r="A272" s="99"/>
      <c r="B272" s="99"/>
      <c r="C272" s="99"/>
      <c r="D272" s="99"/>
      <c r="E272" s="48"/>
    </row>
    <row r="273" customFormat="false" ht="15" hidden="false" customHeight="false" outlineLevel="0" collapsed="false">
      <c r="A273" s="99"/>
      <c r="B273" s="99"/>
      <c r="C273" s="99"/>
      <c r="D273" s="99"/>
      <c r="E273" s="48"/>
    </row>
    <row r="274" customFormat="false" ht="15" hidden="false" customHeight="false" outlineLevel="0" collapsed="false">
      <c r="A274" s="99"/>
      <c r="B274" s="99"/>
      <c r="C274" s="99"/>
      <c r="D274" s="99"/>
      <c r="E274" s="48"/>
    </row>
    <row r="275" customFormat="false" ht="15" hidden="false" customHeight="false" outlineLevel="0" collapsed="false">
      <c r="A275" s="99"/>
      <c r="B275" s="99"/>
      <c r="C275" s="99"/>
      <c r="D275" s="99"/>
      <c r="E275" s="48"/>
    </row>
    <row r="276" customFormat="false" ht="12.75" hidden="false" customHeight="false" outlineLevel="0" collapsed="false">
      <c r="B276" s="37"/>
      <c r="C276" s="37"/>
      <c r="D276" s="37"/>
      <c r="E276" s="48"/>
    </row>
    <row r="277" customFormat="false" ht="15.75" hidden="false" customHeight="false" outlineLevel="0" collapsed="false">
      <c r="A277" s="104" t="s">
        <v>328</v>
      </c>
      <c r="E277" s="48"/>
    </row>
    <row r="278" customFormat="false" ht="12.75" hidden="false" customHeight="false" outlineLevel="0" collapsed="false">
      <c r="A278" s="37" t="s">
        <v>155</v>
      </c>
      <c r="B278" s="0" t="s">
        <v>329</v>
      </c>
      <c r="C278" s="73" t="s">
        <v>173</v>
      </c>
      <c r="D278" s="38" t="n">
        <v>147067</v>
      </c>
      <c r="E278" s="48" t="s">
        <v>330</v>
      </c>
    </row>
    <row r="279" customFormat="false" ht="12.75" hidden="false" customHeight="false" outlineLevel="0" collapsed="false">
      <c r="A279" s="57" t="s">
        <v>155</v>
      </c>
      <c r="B279" s="58" t="s">
        <v>331</v>
      </c>
      <c r="C279" s="73" t="s">
        <v>173</v>
      </c>
      <c r="D279" s="59" t="n">
        <v>514006</v>
      </c>
      <c r="E279" s="48" t="s">
        <v>330</v>
      </c>
    </row>
    <row r="280" customFormat="false" ht="12.75" hidden="false" customHeight="false" outlineLevel="0" collapsed="false">
      <c r="A280" s="95"/>
      <c r="B280" s="96"/>
      <c r="C280" s="48"/>
      <c r="D280" s="48"/>
      <c r="E280" s="48"/>
    </row>
    <row r="281" customFormat="false" ht="15" hidden="false" customHeight="false" outlineLevel="0" collapsed="false">
      <c r="A281" s="98" t="s">
        <v>332</v>
      </c>
      <c r="B281" s="98"/>
      <c r="C281" s="99"/>
      <c r="D281" s="99"/>
      <c r="E281" s="48"/>
    </row>
    <row r="282" customFormat="false" ht="12.75" hidden="false" customHeight="false" outlineLevel="0" collapsed="false">
      <c r="E282" s="48"/>
    </row>
    <row r="283" customFormat="false" ht="15.75" hidden="false" customHeight="false" outlineLevel="0" collapsed="false">
      <c r="A283" s="104" t="s">
        <v>328</v>
      </c>
      <c r="E283" s="48"/>
    </row>
    <row r="284" customFormat="false" ht="12.75" hidden="false" customHeight="false" outlineLevel="0" collapsed="false">
      <c r="A284" s="37" t="s">
        <v>155</v>
      </c>
      <c r="B284" s="0" t="s">
        <v>333</v>
      </c>
      <c r="C284" s="73" t="s">
        <v>173</v>
      </c>
      <c r="D284" s="38" t="n">
        <v>147010</v>
      </c>
      <c r="E284" s="48" t="s">
        <v>334</v>
      </c>
    </row>
    <row r="285" customFormat="false" ht="12.75" hidden="false" customHeight="false" outlineLevel="0" collapsed="false">
      <c r="A285" s="37" t="s">
        <v>155</v>
      </c>
      <c r="B285" s="0" t="s">
        <v>335</v>
      </c>
      <c r="C285" s="73" t="s">
        <v>173</v>
      </c>
      <c r="D285" s="38" t="n">
        <v>514061</v>
      </c>
      <c r="E285" s="48" t="s">
        <v>334</v>
      </c>
    </row>
    <row r="286" customFormat="false" ht="12.75" hidden="false" customHeight="false" outlineLevel="0" collapsed="false">
      <c r="A286" s="37" t="s">
        <v>155</v>
      </c>
      <c r="B286" s="0" t="s">
        <v>336</v>
      </c>
      <c r="C286" s="73" t="s">
        <v>173</v>
      </c>
      <c r="D286" s="38" t="n">
        <v>147021</v>
      </c>
      <c r="E286" s="48" t="s">
        <v>337</v>
      </c>
    </row>
    <row r="287" customFormat="false" ht="12.75" hidden="false" customHeight="false" outlineLevel="0" collapsed="false">
      <c r="A287" s="37" t="s">
        <v>155</v>
      </c>
      <c r="B287" s="0" t="s">
        <v>338</v>
      </c>
      <c r="C287" s="73" t="s">
        <v>173</v>
      </c>
      <c r="D287" s="38" t="n">
        <v>514075</v>
      </c>
      <c r="E287" s="48" t="s">
        <v>337</v>
      </c>
    </row>
    <row r="288" customFormat="false" ht="12.75" hidden="false" customHeight="false" outlineLevel="0" collapsed="false">
      <c r="A288" s="37" t="s">
        <v>155</v>
      </c>
      <c r="B288" s="0" t="s">
        <v>339</v>
      </c>
      <c r="C288" s="73" t="s">
        <v>173</v>
      </c>
      <c r="D288" s="38" t="n">
        <v>147030</v>
      </c>
      <c r="E288" s="48" t="s">
        <v>340</v>
      </c>
    </row>
    <row r="289" customFormat="false" ht="12.75" hidden="false" customHeight="false" outlineLevel="0" collapsed="false">
      <c r="A289" s="37" t="s">
        <v>155</v>
      </c>
      <c r="B289" s="0" t="s">
        <v>341</v>
      </c>
      <c r="C289" s="73" t="s">
        <v>173</v>
      </c>
      <c r="D289" s="38" t="n">
        <v>514058</v>
      </c>
      <c r="E289" s="48" t="s">
        <v>340</v>
      </c>
    </row>
    <row r="290" customFormat="false" ht="12.75" hidden="false" customHeight="false" outlineLevel="0" collapsed="false">
      <c r="A290" s="37" t="s">
        <v>155</v>
      </c>
      <c r="B290" s="0" t="s">
        <v>342</v>
      </c>
      <c r="C290" s="73" t="s">
        <v>173</v>
      </c>
      <c r="D290" s="38" t="n">
        <v>147043</v>
      </c>
      <c r="E290" s="48" t="s">
        <v>343</v>
      </c>
    </row>
    <row r="291" customFormat="false" ht="12.75" hidden="false" customHeight="false" outlineLevel="0" collapsed="false">
      <c r="A291" s="37" t="s">
        <v>155</v>
      </c>
      <c r="B291" s="0" t="s">
        <v>344</v>
      </c>
      <c r="C291" s="73" t="s">
        <v>173</v>
      </c>
      <c r="D291" s="38" t="n">
        <v>514073</v>
      </c>
      <c r="E291" s="48" t="s">
        <v>343</v>
      </c>
    </row>
    <row r="292" customFormat="false" ht="12.75" hidden="false" customHeight="false" outlineLevel="0" collapsed="false">
      <c r="A292" s="37" t="s">
        <v>155</v>
      </c>
      <c r="B292" s="0" t="s">
        <v>345</v>
      </c>
      <c r="C292" s="73" t="s">
        <v>173</v>
      </c>
      <c r="D292" s="38" t="n">
        <v>147049</v>
      </c>
      <c r="E292" s="48" t="s">
        <v>346</v>
      </c>
    </row>
    <row r="293" customFormat="false" ht="12.75" hidden="false" customHeight="false" outlineLevel="0" collapsed="false">
      <c r="A293" s="37" t="s">
        <v>155</v>
      </c>
      <c r="B293" s="0" t="s">
        <v>347</v>
      </c>
      <c r="C293" s="73" t="s">
        <v>173</v>
      </c>
      <c r="D293" s="38"/>
      <c r="E293" s="48" t="s">
        <v>346</v>
      </c>
    </row>
    <row r="294" customFormat="false" ht="12.75" hidden="false" customHeight="false" outlineLevel="0" collapsed="false">
      <c r="A294" s="37" t="s">
        <v>155</v>
      </c>
      <c r="B294" s="0" t="s">
        <v>348</v>
      </c>
      <c r="C294" s="73" t="s">
        <v>173</v>
      </c>
      <c r="D294" s="38" t="s">
        <v>349</v>
      </c>
      <c r="E294" s="48" t="s">
        <v>346</v>
      </c>
    </row>
    <row r="295" customFormat="false" ht="12.75" hidden="false" customHeight="false" outlineLevel="0" collapsed="false">
      <c r="A295" s="37" t="s">
        <v>155</v>
      </c>
      <c r="B295" s="0" t="s">
        <v>350</v>
      </c>
      <c r="C295" s="73" t="s">
        <v>173</v>
      </c>
      <c r="D295" s="38" t="n">
        <v>147058</v>
      </c>
      <c r="E295" s="48" t="s">
        <v>351</v>
      </c>
    </row>
    <row r="296" customFormat="false" ht="12.75" hidden="false" customHeight="false" outlineLevel="0" collapsed="false">
      <c r="A296" s="37" t="s">
        <v>155</v>
      </c>
      <c r="B296" s="0" t="s">
        <v>352</v>
      </c>
      <c r="C296" s="73" t="s">
        <v>173</v>
      </c>
      <c r="D296" s="38" t="n">
        <v>514069</v>
      </c>
      <c r="E296" s="48" t="s">
        <v>351</v>
      </c>
    </row>
    <row r="297" customFormat="false" ht="12.75" hidden="false" customHeight="false" outlineLevel="0" collapsed="false">
      <c r="A297" s="37" t="s">
        <v>155</v>
      </c>
      <c r="B297" s="0" t="s">
        <v>353</v>
      </c>
      <c r="C297" s="73" t="s">
        <v>173</v>
      </c>
      <c r="D297" s="38" t="n">
        <v>147062</v>
      </c>
      <c r="E297" s="48" t="s">
        <v>354</v>
      </c>
    </row>
    <row r="298" customFormat="false" ht="12.75" hidden="false" customHeight="false" outlineLevel="0" collapsed="false">
      <c r="A298" s="57" t="s">
        <v>155</v>
      </c>
      <c r="B298" s="58" t="s">
        <v>355</v>
      </c>
      <c r="C298" s="73" t="s">
        <v>173</v>
      </c>
      <c r="D298" s="59" t="n">
        <v>514062</v>
      </c>
      <c r="E298" s="48" t="s">
        <v>354</v>
      </c>
    </row>
    <row r="299" customFormat="false" ht="12.75" hidden="false" customHeight="false" outlineLevel="0" collapsed="false">
      <c r="C299" s="38"/>
      <c r="D299" s="38"/>
      <c r="E299" s="38"/>
    </row>
    <row r="300" customFormat="false" ht="15" hidden="false" customHeight="false" outlineLevel="0" collapsed="false">
      <c r="A300" s="98" t="s">
        <v>356</v>
      </c>
      <c r="B300" s="98"/>
      <c r="C300" s="99"/>
      <c r="D300" s="99"/>
      <c r="E300" s="99"/>
    </row>
  </sheetData>
  <mergeCells count="5">
    <mergeCell ref="A29:B29"/>
    <mergeCell ref="A109:B109"/>
    <mergeCell ref="A137:B137"/>
    <mergeCell ref="A281:B281"/>
    <mergeCell ref="A300:B300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2001-04-19T18:09:03Z</cp:lastPrinted>
  <cp:revision>0</cp:revision>
  <dc:subject/>
  <dc:title/>
</cp:coreProperties>
</file>