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  <sheet name="ENOVAT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'ENOVATE DPR'!$A$1:$Q$13</definedName>
    <definedName function="false" hidden="false" localSheetId="1" name="_xlnm.Print_Area" vbProcedure="false">'ENOVATE DPR2'!$A$1:$Q$22</definedName>
    <definedName function="false" hidden="false" name="ComposeOrNot" vbProcedure="false">'[1]'!$A$7:$A$19</definedName>
    <definedName function="false" hidden="false" name="ComposeOrNotIndex" vbProcedure="false">'[1]'!$A$7</definedName>
    <definedName function="false" hidden="false" name="ComposeResult" vbProcedure="false">'[1]'!$G$7:$G$19</definedName>
    <definedName function="false" hidden="false" name="nr_Bridgeline" vbProcedure="false">'ENOVATE DPR'!$A$6:$Q$13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'ENOVATE DPR2'!$A$10:$Q$11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'ENOVATE DPR2'!$A$20:$Q$22</definedName>
    <definedName function="false" hidden="false" name="nr_dpr_gas_assets" vbProcedure="false">#REF!</definedName>
    <definedName function="false" hidden="false" name="nr_dpr_gas_trading" vbProcedure="false">'ENOVATE DPR2'!$A$12:$Q$14</definedName>
    <definedName function="false" hidden="false" name="nr_dpr_header" vbProcedure="false">'ENOVATE DPR2'!$A$6:$Q$9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'ENOVATE DPR2'!$A$15:$Q$17</definedName>
    <definedName function="false" hidden="false" name="nr_dpr_total_trading_with_originations" vbProcedure="false">'ENOVATE DPR2'!$A$18:$Q$19</definedName>
    <definedName function="false" hidden="false" name="NumberOfCopies" vbProcedure="false">#REF!</definedName>
    <definedName function="false" hidden="false" name="PhoneNumbers" vbProcedure="false">'[2]Orig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<sst xmlns="http://schemas.openxmlformats.org/spreadsheetml/2006/main" count="97" uniqueCount="45">
  <si>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</si>
  <si>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</si>
  <si>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</si>
  <si>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</si>
  <si>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</si>
  <si>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</si>
  <si>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</si>
  <si>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</si>
  <si>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</si>
  <si>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</si>
  <si>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</si>
  <si>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</si>
  <si>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</si>
  <si>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</si>
  <si>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</si>
  <si>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</si>
  <si>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</si>
  <si>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</si>
  <si>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</si>
  <si>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</si>
  <si>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</si>
  <si>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</si>
  <si>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</si>
  <si>
    <t xml:space="preserve">Yesterday's MTD</t>
  </si>
  <si>
    <t xml:space="preserve">Yesterday's QTD</t>
  </si>
  <si>
    <t xml:space="preserve">Yesterday's YTD</t>
  </si>
  <si>
    <t xml:space="preserve">10 Bcf</t>
  </si>
  <si>
    <t xml:space="preserve">20 Bcf</t>
  </si>
  <si>
    <t xml:space="preserve">TOTAL TRADING</t>
  </si>
  <si>
    <t xml:space="preserve">Notes to File</t>
  </si>
  <si>
    <t xml:space="preserve">MTD 12/12</t>
  </si>
  <si>
    <t xml:space="preserve">P&amp;L 13th</t>
  </si>
  <si>
    <t xml:space="preserve">MTD 13th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</si>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</sst>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  <numFmt numFmtId="191" formatCode="#,##0.0_);\(#,##0.0\)"/>
    <numFmt numFmtId="192" formatCode="_(* #,##0.00_);_(* \(#,##0.00\);_(* \-??_);_(@_)"/>
    <numFmt numFmtId="193" formatCode="\$#,##0_);&quot;($&quot;#,##0\);\-??_)"/>
    <numFmt numFmtId="194" formatCode="\$#,##0.0_);[RED]&quot;($&quot;#,##0.0\)"/>
    <numFmt numFmtId="195" formatCode="0.0000000000000000000000000000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sz val="12"/>
      <name val="Times New Roman"/>
      <family val="1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24"/>
      <color rgb="FFFF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7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1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3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7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61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7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3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5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4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7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5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74" fillId="1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7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1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60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11</xdr:col>
      <xdr:colOff>360</xdr:colOff>
      <xdr:row>6</xdr:row>
      <xdr:rowOff>161640</xdr:rowOff>
    </xdr:to>
    <xdr:sp>
      <xdr:nvSpPr>
        <xdr:cNvPr id="2" name="Rectangle 10"/>
        <xdr:cNvSpPr/>
      </xdr:nvSpPr>
      <xdr:spPr>
        <a:xfrm>
          <a:off x="4636080" y="828720"/>
          <a:ext cx="13276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4</xdr:col>
      <xdr:colOff>1440</xdr:colOff>
      <xdr:row>7</xdr:row>
      <xdr:rowOff>238320</xdr:rowOff>
    </xdr:to>
    <xdr:sp>
      <xdr:nvSpPr>
        <xdr:cNvPr id="3" name="Rectangle 1"/>
        <xdr:cNvSpPr/>
      </xdr:nvSpPr>
      <xdr:spPr>
        <a:xfrm>
          <a:off x="3089880" y="1571760"/>
          <a:ext cx="20739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7</xdr:col>
      <xdr:colOff>1080</xdr:colOff>
      <xdr:row>7</xdr:row>
      <xdr:rowOff>238320</xdr:rowOff>
    </xdr:to>
    <xdr:sp>
      <xdr:nvSpPr>
        <xdr:cNvPr id="4" name="Rectangle 2"/>
        <xdr:cNvSpPr/>
      </xdr:nvSpPr>
      <xdr:spPr>
        <a:xfrm>
          <a:off x="6380640" y="1571760"/>
          <a:ext cx="207432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1541520</xdr:colOff>
          <xdr:row>3</xdr:row>
          <xdr:rowOff>85320</xdr:rowOff>
        </xdr:from>
        <xdr:to>
          <xdr:col>1</xdr:col>
          <xdr:colOff>0</xdr:colOff>
          <xdr:row>5</xdr:row>
          <xdr:rowOff>123480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1521360</xdr:colOff>
          <xdr:row>2</xdr:row>
          <xdr:rowOff>0</xdr:rowOff>
        </xdr:from>
        <xdr:to>
          <xdr:col>1</xdr:col>
          <xdr:colOff>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905760</xdr:colOff>
      <xdr:row>7</xdr:row>
      <xdr:rowOff>238320</xdr:rowOff>
    </xdr:to>
    <xdr:sp>
      <xdr:nvSpPr>
        <xdr:cNvPr id="5" name="Rectangle 10"/>
        <xdr:cNvSpPr/>
      </xdr:nvSpPr>
      <xdr:spPr>
        <a:xfrm>
          <a:off x="9751680" y="1571760"/>
          <a:ext cx="32608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Control/Efpb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CENTRAL/Midwest%20P&amp;L/2002/Feb-02/EMW0201a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2/Feb-02/Gas%20Bench/BenchByTrader02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Feb/VAR/2%2001%2002%20Var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O112">
            <v>208308.9264</v>
          </cell>
        </row>
        <row r="114">
          <cell r="O114">
            <v>208308.9264</v>
          </cell>
        </row>
        <row r="116">
          <cell r="O116">
            <v>4638095.9264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37288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Check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E3">
            <v>39.3107438651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52">
          <cell r="E452">
            <v>46.05546904</v>
          </cell>
        </row>
        <row r="452">
          <cell r="I452">
            <v>-8.3069298756</v>
          </cell>
        </row>
        <row r="452">
          <cell r="K452">
            <v>2.9601745557</v>
          </cell>
        </row>
        <row r="452">
          <cell r="M452">
            <v>-28.41796658705</v>
          </cell>
        </row>
        <row r="452">
          <cell r="O452">
            <v>-12.2513844517</v>
          </cell>
        </row>
        <row r="452">
          <cell r="Q452">
            <v>-27.70179325055</v>
          </cell>
        </row>
        <row r="452">
          <cell r="S452">
            <v>3.037032757</v>
          </cell>
        </row>
        <row r="452">
          <cell r="U452">
            <v>2.93286282555</v>
          </cell>
        </row>
        <row r="452">
          <cell r="W452">
            <v>3.02399247255</v>
          </cell>
        </row>
        <row r="452">
          <cell r="Y452">
            <v>0</v>
          </cell>
        </row>
        <row r="452">
          <cell r="AA452">
            <v>0</v>
          </cell>
        </row>
        <row r="452">
          <cell r="AC452">
            <v>30.31685581</v>
          </cell>
        </row>
        <row r="452">
          <cell r="AE452">
            <v>0</v>
          </cell>
        </row>
        <row r="452">
          <cell r="AG452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2 01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37288</v>
          </cell>
          <cell r="C2">
            <v>0</v>
          </cell>
        </row>
        <row r="3">
          <cell r="A3" t="str">
            <v>ADVERTISING</v>
          </cell>
          <cell r="B3">
            <v>37288</v>
          </cell>
          <cell r="C3">
            <v>0</v>
          </cell>
        </row>
        <row r="4">
          <cell r="A4" t="str">
            <v>AGG-ECT</v>
          </cell>
          <cell r="B4">
            <v>37288</v>
          </cell>
          <cell r="C4">
            <v>-34046871.4467715</v>
          </cell>
        </row>
        <row r="5">
          <cell r="A5" t="str">
            <v>AGG-EI</v>
          </cell>
          <cell r="B5">
            <v>37288</v>
          </cell>
          <cell r="C5">
            <v>-64136.8157692683</v>
          </cell>
        </row>
        <row r="6">
          <cell r="A6" t="str">
            <v>AGG-EI-ARG-GAS</v>
          </cell>
          <cell r="B6">
            <v>37288</v>
          </cell>
          <cell r="C6">
            <v>-64136.8157692683</v>
          </cell>
        </row>
        <row r="7">
          <cell r="A7" t="str">
            <v>AGG-GAS</v>
          </cell>
          <cell r="B7">
            <v>37288</v>
          </cell>
          <cell r="C7">
            <v>-21482146.0676947</v>
          </cell>
        </row>
        <row r="8">
          <cell r="A8" t="str">
            <v>AGG-GASIII</v>
          </cell>
          <cell r="B8">
            <v>37288</v>
          </cell>
          <cell r="C8">
            <v>-5842262.15179426</v>
          </cell>
        </row>
        <row r="9">
          <cell r="A9" t="str">
            <v>AGG-GLB-PROD-BU</v>
          </cell>
          <cell r="B9">
            <v>37288</v>
          </cell>
          <cell r="C9">
            <v>-17316540.7048274</v>
          </cell>
        </row>
        <row r="10">
          <cell r="A10" t="str">
            <v>AGG-INDEX</v>
          </cell>
          <cell r="B10">
            <v>37288</v>
          </cell>
          <cell r="C10">
            <v>-1001342.52331229</v>
          </cell>
        </row>
        <row r="11">
          <cell r="A11" t="str">
            <v>AGG-LIQUIDS</v>
          </cell>
          <cell r="B11">
            <v>37288</v>
          </cell>
          <cell r="C11">
            <v>-17316540.7048274</v>
          </cell>
        </row>
        <row r="12">
          <cell r="A12" t="str">
            <v>AGG-LT-GAS</v>
          </cell>
          <cell r="B12">
            <v>37288</v>
          </cell>
          <cell r="C12">
            <v>-14476954.0541034</v>
          </cell>
        </row>
        <row r="13">
          <cell r="A13" t="str">
            <v>AGG-MANAGEMENT</v>
          </cell>
          <cell r="B13">
            <v>37288</v>
          </cell>
          <cell r="C13">
            <v>0</v>
          </cell>
        </row>
        <row r="14">
          <cell r="A14" t="str">
            <v>AGG-PROD-DPR-CM</v>
          </cell>
          <cell r="B14">
            <v>37288</v>
          </cell>
          <cell r="C14">
            <v>-38843914.7603537</v>
          </cell>
        </row>
        <row r="15">
          <cell r="A15" t="str">
            <v>AGG-PWR-II</v>
          </cell>
          <cell r="B15">
            <v>37288</v>
          </cell>
          <cell r="C15">
            <v>-1287262.61713437</v>
          </cell>
        </row>
        <row r="16">
          <cell r="A16" t="str">
            <v>AGG-ST-GAS</v>
          </cell>
          <cell r="B16">
            <v>37288</v>
          </cell>
          <cell r="C16">
            <v>0</v>
          </cell>
        </row>
        <row r="17">
          <cell r="A17" t="str">
            <v>AGG-STEEL1</v>
          </cell>
          <cell r="B17">
            <v>37288</v>
          </cell>
          <cell r="C17">
            <v>0</v>
          </cell>
        </row>
        <row r="18">
          <cell r="A18" t="str">
            <v>AGG-STORAGE</v>
          </cell>
          <cell r="B18">
            <v>37288</v>
          </cell>
          <cell r="C18">
            <v>0</v>
          </cell>
        </row>
        <row r="19">
          <cell r="A19" t="str">
            <v>AGRICULTURE</v>
          </cell>
          <cell r="B19">
            <v>37288</v>
          </cell>
          <cell r="C19">
            <v>0</v>
          </cell>
        </row>
        <row r="20">
          <cell r="A20" t="str">
            <v>AUS-POWER</v>
          </cell>
          <cell r="B20">
            <v>37288</v>
          </cell>
          <cell r="C20">
            <v>0</v>
          </cell>
        </row>
        <row r="21">
          <cell r="A21" t="str">
            <v>BANDWIDTH</v>
          </cell>
          <cell r="B21">
            <v>37288</v>
          </cell>
          <cell r="C21">
            <v>0</v>
          </cell>
        </row>
        <row r="22">
          <cell r="A22" t="str">
            <v>BRIDEGELINE</v>
          </cell>
          <cell r="B22">
            <v>37288</v>
          </cell>
          <cell r="C22">
            <v>-125122.817113937</v>
          </cell>
        </row>
        <row r="23">
          <cell r="A23" t="str">
            <v>BURNER-TIP-SVCS</v>
          </cell>
          <cell r="B23">
            <v>37288</v>
          </cell>
          <cell r="C23">
            <v>0</v>
          </cell>
        </row>
        <row r="24">
          <cell r="A24" t="str">
            <v>CAN-PWR-GAS-VAR</v>
          </cell>
          <cell r="B24">
            <v>37288</v>
          </cell>
          <cell r="C24">
            <v>0</v>
          </cell>
        </row>
        <row r="25">
          <cell r="A25" t="str">
            <v>CANADA-VAR</v>
          </cell>
          <cell r="B25">
            <v>37288</v>
          </cell>
          <cell r="C25">
            <v>-9322121.11995052</v>
          </cell>
        </row>
        <row r="26">
          <cell r="A26" t="str">
            <v>CANADA_GAS</v>
          </cell>
          <cell r="B26">
            <v>37288</v>
          </cell>
          <cell r="C26">
            <v>-9371861.54104991</v>
          </cell>
        </row>
        <row r="27">
          <cell r="A27" t="str">
            <v>CANADA_PWR</v>
          </cell>
          <cell r="B27">
            <v>37288</v>
          </cell>
          <cell r="C27">
            <v>-1288580.30829172</v>
          </cell>
        </row>
        <row r="28">
          <cell r="A28" t="str">
            <v>CANADA_PWR_GAS</v>
          </cell>
          <cell r="B28">
            <v>37288</v>
          </cell>
          <cell r="C28">
            <v>0</v>
          </cell>
        </row>
        <row r="29">
          <cell r="A29" t="str">
            <v>CAND-DPR-VAR</v>
          </cell>
          <cell r="B29">
            <v>37288</v>
          </cell>
          <cell r="C29">
            <v>-1288580.30829172</v>
          </cell>
        </row>
        <row r="30">
          <cell r="A30" t="str">
            <v>CAND-PWR-PR-GAS</v>
          </cell>
          <cell r="B30">
            <v>37288</v>
          </cell>
          <cell r="C30">
            <v>0</v>
          </cell>
        </row>
        <row r="31">
          <cell r="A31" t="str">
            <v>COAL-BU</v>
          </cell>
          <cell r="B31">
            <v>37288</v>
          </cell>
          <cell r="C31">
            <v>-1905.46239397394</v>
          </cell>
        </row>
        <row r="32">
          <cell r="A32" t="str">
            <v>COAL-II-BU</v>
          </cell>
          <cell r="B32">
            <v>37288</v>
          </cell>
          <cell r="C32">
            <v>-1905.46239397394</v>
          </cell>
        </row>
        <row r="33">
          <cell r="A33" t="str">
            <v>COAL-INT-FRE-BU</v>
          </cell>
          <cell r="B33">
            <v>37288</v>
          </cell>
          <cell r="C33">
            <v>0</v>
          </cell>
        </row>
        <row r="34">
          <cell r="A34" t="str">
            <v>COAL_ALL</v>
          </cell>
          <cell r="B34">
            <v>37288</v>
          </cell>
          <cell r="C34">
            <v>0</v>
          </cell>
        </row>
        <row r="35">
          <cell r="A35" t="str">
            <v>COAL_POSITIONS</v>
          </cell>
          <cell r="B35">
            <v>37288</v>
          </cell>
          <cell r="C35">
            <v>0</v>
          </cell>
        </row>
        <row r="36">
          <cell r="A36" t="str">
            <v>COAL_PWR_CM</v>
          </cell>
          <cell r="B36">
            <v>37288</v>
          </cell>
          <cell r="C36">
            <v>0</v>
          </cell>
        </row>
        <row r="37">
          <cell r="A37" t="str">
            <v>COAL_V@R</v>
          </cell>
          <cell r="B37">
            <v>37288</v>
          </cell>
          <cell r="C37">
            <v>0</v>
          </cell>
        </row>
        <row r="38">
          <cell r="A38" t="str">
            <v>COAL_VAR-II</v>
          </cell>
          <cell r="B38">
            <v>37288</v>
          </cell>
          <cell r="C38">
            <v>0</v>
          </cell>
        </row>
        <row r="39">
          <cell r="A39" t="str">
            <v>CONTINENTAL-PWR</v>
          </cell>
          <cell r="B39">
            <v>37288</v>
          </cell>
          <cell r="C39">
            <v>0</v>
          </cell>
        </row>
        <row r="40">
          <cell r="A40" t="str">
            <v>DOMESTIC_COAL</v>
          </cell>
          <cell r="B40">
            <v>37288</v>
          </cell>
          <cell r="C40">
            <v>0</v>
          </cell>
        </row>
        <row r="41">
          <cell r="A41" t="str">
            <v>DOMESTIC_GLOBAL</v>
          </cell>
          <cell r="B41">
            <v>37288</v>
          </cell>
          <cell r="C41">
            <v>-15780567.4013379</v>
          </cell>
        </row>
        <row r="42">
          <cell r="A42" t="str">
            <v>DOM_INTL_GLPROD</v>
          </cell>
          <cell r="B42">
            <v>37288</v>
          </cell>
          <cell r="C42">
            <v>-17308977.8170962</v>
          </cell>
        </row>
        <row r="43">
          <cell r="A43" t="str">
            <v>EAST-DPR-VAR</v>
          </cell>
          <cell r="B43">
            <v>37288</v>
          </cell>
          <cell r="C43">
            <v>0</v>
          </cell>
        </row>
        <row r="44">
          <cell r="A44" t="str">
            <v>EAST_GAS_PWR</v>
          </cell>
          <cell r="B44">
            <v>37288</v>
          </cell>
          <cell r="C44">
            <v>0</v>
          </cell>
        </row>
        <row r="45">
          <cell r="A45" t="str">
            <v>EAST_PWR</v>
          </cell>
          <cell r="B45">
            <v>37288</v>
          </cell>
          <cell r="C45">
            <v>-1905.46239397394</v>
          </cell>
        </row>
        <row r="46">
          <cell r="A46" t="str">
            <v>EBS-DRAM-PRC</v>
          </cell>
          <cell r="B46">
            <v>37288</v>
          </cell>
          <cell r="C46">
            <v>0</v>
          </cell>
        </row>
        <row r="47">
          <cell r="A47" t="str">
            <v>EES-ENA</v>
          </cell>
          <cell r="B47">
            <v>37288</v>
          </cell>
          <cell r="C47">
            <v>0</v>
          </cell>
        </row>
        <row r="48">
          <cell r="A48" t="str">
            <v>EES-POWER-EAST</v>
          </cell>
          <cell r="B48">
            <v>37288</v>
          </cell>
          <cell r="C48">
            <v>0</v>
          </cell>
        </row>
        <row r="49">
          <cell r="A49" t="str">
            <v>EES_GAS</v>
          </cell>
          <cell r="B49">
            <v>37288</v>
          </cell>
          <cell r="C49">
            <v>0</v>
          </cell>
        </row>
        <row r="50">
          <cell r="A50" t="str">
            <v>EES_PWR</v>
          </cell>
          <cell r="B50">
            <v>37288</v>
          </cell>
          <cell r="C50">
            <v>0</v>
          </cell>
        </row>
        <row r="51">
          <cell r="A51" t="str">
            <v>EMISSIONS</v>
          </cell>
          <cell r="B51">
            <v>37288</v>
          </cell>
          <cell r="C51">
            <v>0</v>
          </cell>
        </row>
        <row r="52">
          <cell r="A52" t="str">
            <v>ENA-CAL</v>
          </cell>
          <cell r="B52">
            <v>37288</v>
          </cell>
          <cell r="C52">
            <v>0</v>
          </cell>
        </row>
        <row r="53">
          <cell r="A53" t="str">
            <v>ENOVATE</v>
          </cell>
          <cell r="B53">
            <v>37288</v>
          </cell>
          <cell r="C53">
            <v>-48472.7711285582</v>
          </cell>
        </row>
        <row r="54">
          <cell r="A54" t="str">
            <v>EUROPEAN-GAS</v>
          </cell>
          <cell r="B54">
            <v>37288</v>
          </cell>
          <cell r="C54">
            <v>0</v>
          </cell>
        </row>
        <row r="55">
          <cell r="A55" t="str">
            <v>FT-CANADA</v>
          </cell>
          <cell r="B55">
            <v>37288</v>
          </cell>
          <cell r="C55">
            <v>-9312822.27171062</v>
          </cell>
        </row>
        <row r="56">
          <cell r="A56" t="str">
            <v>FT-CENTRAL</v>
          </cell>
          <cell r="B56">
            <v>37288</v>
          </cell>
          <cell r="C56">
            <v>-29771.76246858</v>
          </cell>
        </row>
        <row r="57">
          <cell r="A57" t="str">
            <v>FT-DENVER</v>
          </cell>
          <cell r="B57">
            <v>37288</v>
          </cell>
          <cell r="C57">
            <v>0</v>
          </cell>
        </row>
        <row r="58">
          <cell r="A58" t="str">
            <v>FT-EAST</v>
          </cell>
          <cell r="B58">
            <v>37288</v>
          </cell>
          <cell r="C58">
            <v>-498649.365151352</v>
          </cell>
        </row>
        <row r="59">
          <cell r="A59" t="str">
            <v>FT-NEW-TEXAS</v>
          </cell>
          <cell r="B59">
            <v>37288</v>
          </cell>
          <cell r="C59">
            <v>0</v>
          </cell>
        </row>
        <row r="60">
          <cell r="A60" t="str">
            <v>FT-NORTHWEST</v>
          </cell>
          <cell r="B60">
            <v>37288</v>
          </cell>
          <cell r="C60">
            <v>0</v>
          </cell>
        </row>
        <row r="61">
          <cell r="A61" t="str">
            <v>FT-NY</v>
          </cell>
          <cell r="B61">
            <v>37288</v>
          </cell>
          <cell r="C61">
            <v>0</v>
          </cell>
        </row>
        <row r="62">
          <cell r="A62" t="str">
            <v>FT-PEOPLES-BAS</v>
          </cell>
          <cell r="B62">
            <v>37288</v>
          </cell>
          <cell r="C62">
            <v>0</v>
          </cell>
        </row>
        <row r="63">
          <cell r="A63" t="str">
            <v>FT-PEOPLES-PRC</v>
          </cell>
          <cell r="B63">
            <v>37288</v>
          </cell>
          <cell r="C63">
            <v>0</v>
          </cell>
        </row>
        <row r="64">
          <cell r="A64" t="str">
            <v>FT-TEXAS</v>
          </cell>
          <cell r="B64">
            <v>37288</v>
          </cell>
          <cell r="C64">
            <v>0</v>
          </cell>
        </row>
        <row r="65">
          <cell r="A65" t="str">
            <v>FT-WEST</v>
          </cell>
          <cell r="B65">
            <v>37288</v>
          </cell>
          <cell r="C65">
            <v>-30091193.4083952</v>
          </cell>
        </row>
        <row r="66">
          <cell r="A66" t="str">
            <v>G-DAILY-BAS0</v>
          </cell>
          <cell r="B66">
            <v>37288</v>
          </cell>
          <cell r="C66">
            <v>0</v>
          </cell>
        </row>
        <row r="67">
          <cell r="A67" t="str">
            <v>G-DAILY-PRC0</v>
          </cell>
          <cell r="B67">
            <v>37288</v>
          </cell>
          <cell r="C67">
            <v>0</v>
          </cell>
        </row>
        <row r="68">
          <cell r="A68" t="str">
            <v>GAS-DAILY-OPT2</v>
          </cell>
          <cell r="B68">
            <v>37288</v>
          </cell>
          <cell r="C68">
            <v>0</v>
          </cell>
        </row>
        <row r="69">
          <cell r="A69" t="str">
            <v>GAS-SPEC-PRC</v>
          </cell>
          <cell r="B69">
            <v>37288</v>
          </cell>
          <cell r="C69">
            <v>0</v>
          </cell>
        </row>
        <row r="70">
          <cell r="A70" t="str">
            <v>GD-CENTRAL-BAS</v>
          </cell>
          <cell r="B70">
            <v>37288</v>
          </cell>
          <cell r="C70">
            <v>0</v>
          </cell>
        </row>
        <row r="71">
          <cell r="A71" t="str">
            <v>GD-CENTRAL-GDL</v>
          </cell>
          <cell r="B71">
            <v>37288</v>
          </cell>
          <cell r="C71">
            <v>0</v>
          </cell>
        </row>
        <row r="72">
          <cell r="A72" t="str">
            <v>GD-CENTRAL-PRC</v>
          </cell>
          <cell r="B72">
            <v>37288</v>
          </cell>
          <cell r="C72">
            <v>0</v>
          </cell>
        </row>
        <row r="73">
          <cell r="A73" t="str">
            <v>GD-MARKET-B</v>
          </cell>
          <cell r="B73">
            <v>37288</v>
          </cell>
          <cell r="C73">
            <v>0</v>
          </cell>
        </row>
        <row r="74">
          <cell r="A74" t="str">
            <v>GD-MARKET-G</v>
          </cell>
          <cell r="B74">
            <v>37288</v>
          </cell>
          <cell r="C74">
            <v>0</v>
          </cell>
        </row>
        <row r="75">
          <cell r="A75" t="str">
            <v>GD-MARKET-P</v>
          </cell>
          <cell r="B75">
            <v>37288</v>
          </cell>
          <cell r="C75">
            <v>0</v>
          </cell>
        </row>
        <row r="76">
          <cell r="A76" t="str">
            <v>GD-NEW-BAS0</v>
          </cell>
          <cell r="B76">
            <v>37288</v>
          </cell>
          <cell r="C76">
            <v>0</v>
          </cell>
        </row>
        <row r="77">
          <cell r="A77" t="str">
            <v>GD-NEW-GDL0</v>
          </cell>
          <cell r="B77">
            <v>37288</v>
          </cell>
          <cell r="C77">
            <v>0</v>
          </cell>
        </row>
        <row r="78">
          <cell r="A78" t="str">
            <v>GD-NEW-PRC0</v>
          </cell>
          <cell r="B78">
            <v>37288</v>
          </cell>
          <cell r="C78">
            <v>0</v>
          </cell>
        </row>
        <row r="79">
          <cell r="A79" t="str">
            <v>GD-TEXAS-GDL</v>
          </cell>
          <cell r="B79">
            <v>37288</v>
          </cell>
          <cell r="C79">
            <v>0</v>
          </cell>
        </row>
        <row r="80">
          <cell r="A80" t="str">
            <v>GLB-PRODUCTS-CM</v>
          </cell>
          <cell r="B80">
            <v>37288</v>
          </cell>
          <cell r="C80">
            <v>-17308977.8170962</v>
          </cell>
        </row>
        <row r="81">
          <cell r="A81" t="str">
            <v>GLB_PROD_ALL</v>
          </cell>
          <cell r="B81">
            <v>37288</v>
          </cell>
          <cell r="C81">
            <v>-17308977.8170962</v>
          </cell>
        </row>
        <row r="82">
          <cell r="A82" t="str">
            <v>IM-ARUBA</v>
          </cell>
          <cell r="B82">
            <v>37288</v>
          </cell>
          <cell r="C82">
            <v>0</v>
          </cell>
        </row>
        <row r="83">
          <cell r="A83" t="str">
            <v>IM-CANADA</v>
          </cell>
          <cell r="B83">
            <v>37288</v>
          </cell>
          <cell r="C83">
            <v>-44958.0230192918</v>
          </cell>
        </row>
        <row r="84">
          <cell r="A84" t="str">
            <v>IM-CENTRAL</v>
          </cell>
          <cell r="B84">
            <v>37288</v>
          </cell>
          <cell r="C84">
            <v>0</v>
          </cell>
        </row>
        <row r="85">
          <cell r="A85" t="str">
            <v>IM-DENVER</v>
          </cell>
          <cell r="B85">
            <v>37288</v>
          </cell>
          <cell r="C85">
            <v>0</v>
          </cell>
        </row>
        <row r="86">
          <cell r="A86" t="str">
            <v>IM-NE</v>
          </cell>
          <cell r="B86">
            <v>37288</v>
          </cell>
          <cell r="C86">
            <v>0</v>
          </cell>
        </row>
        <row r="87">
          <cell r="A87" t="str">
            <v>IM-PEOPLES</v>
          </cell>
          <cell r="B87">
            <v>37288</v>
          </cell>
          <cell r="C87">
            <v>0</v>
          </cell>
        </row>
        <row r="88">
          <cell r="A88" t="str">
            <v>IM-SE</v>
          </cell>
          <cell r="B88">
            <v>37288</v>
          </cell>
          <cell r="C88">
            <v>0</v>
          </cell>
        </row>
        <row r="89">
          <cell r="A89" t="str">
            <v>IM-TEXAS</v>
          </cell>
          <cell r="B89">
            <v>37288</v>
          </cell>
          <cell r="C89">
            <v>0</v>
          </cell>
        </row>
        <row r="90">
          <cell r="A90" t="str">
            <v>IM-WEST</v>
          </cell>
          <cell r="B90">
            <v>37288</v>
          </cell>
          <cell r="C90">
            <v>0</v>
          </cell>
        </row>
        <row r="91">
          <cell r="A91" t="str">
            <v>INTL_FREIGHT</v>
          </cell>
          <cell r="B91">
            <v>37288</v>
          </cell>
          <cell r="C91">
            <v>0</v>
          </cell>
        </row>
        <row r="92">
          <cell r="A92" t="str">
            <v>IRFX</v>
          </cell>
          <cell r="B92">
            <v>37288</v>
          </cell>
          <cell r="C92">
            <v>0</v>
          </cell>
        </row>
        <row r="93">
          <cell r="A93" t="str">
            <v>JL_SA_PWR</v>
          </cell>
          <cell r="B93">
            <v>37288</v>
          </cell>
          <cell r="C93">
            <v>0</v>
          </cell>
        </row>
        <row r="94">
          <cell r="A94" t="str">
            <v>JS-EXEC-SPEC-4</v>
          </cell>
          <cell r="B94">
            <v>37288</v>
          </cell>
          <cell r="C94">
            <v>0</v>
          </cell>
        </row>
        <row r="95">
          <cell r="A95" t="str">
            <v>LNG</v>
          </cell>
          <cell r="B95">
            <v>37288</v>
          </cell>
          <cell r="C95">
            <v>0</v>
          </cell>
        </row>
        <row r="96">
          <cell r="A96" t="str">
            <v>LUMBER</v>
          </cell>
          <cell r="B96">
            <v>37288</v>
          </cell>
          <cell r="C96">
            <v>-13111.312863034</v>
          </cell>
        </row>
        <row r="97">
          <cell r="A97" t="str">
            <v>MANAGEMENT-CRD</v>
          </cell>
          <cell r="B97">
            <v>37288</v>
          </cell>
          <cell r="C97">
            <v>0</v>
          </cell>
        </row>
        <row r="98">
          <cell r="A98" t="str">
            <v>MANAGEMENT-GAS</v>
          </cell>
          <cell r="B98">
            <v>37288</v>
          </cell>
          <cell r="C98">
            <v>0</v>
          </cell>
        </row>
        <row r="99">
          <cell r="A99" t="str">
            <v>MANAGEMENT-PWR</v>
          </cell>
          <cell r="B99">
            <v>37288</v>
          </cell>
          <cell r="C99">
            <v>0</v>
          </cell>
        </row>
        <row r="100">
          <cell r="A100" t="str">
            <v>MEATS</v>
          </cell>
          <cell r="B100">
            <v>37288</v>
          </cell>
          <cell r="C100">
            <v>0</v>
          </cell>
        </row>
        <row r="101">
          <cell r="A101" t="str">
            <v>NG-PRICE</v>
          </cell>
          <cell r="B101">
            <v>37288</v>
          </cell>
          <cell r="C101">
            <v>-42138215.6692986</v>
          </cell>
        </row>
        <row r="102">
          <cell r="A102" t="str">
            <v>NORDIC-POWER</v>
          </cell>
          <cell r="B102">
            <v>37288</v>
          </cell>
          <cell r="C102">
            <v>0</v>
          </cell>
        </row>
        <row r="103">
          <cell r="A103" t="str">
            <v>NORTH_AMER_GAS</v>
          </cell>
          <cell r="B103">
            <v>37288</v>
          </cell>
          <cell r="C103">
            <v>-21587483.2279995</v>
          </cell>
        </row>
        <row r="104">
          <cell r="A104" t="str">
            <v>NORTH_AMER_PWR</v>
          </cell>
          <cell r="B104">
            <v>37288</v>
          </cell>
          <cell r="C104">
            <v>-9861669.05528636</v>
          </cell>
        </row>
        <row r="105">
          <cell r="A105" t="str">
            <v>OIL-SPEC4-WTI-P</v>
          </cell>
          <cell r="B105">
            <v>37288</v>
          </cell>
          <cell r="C105">
            <v>0</v>
          </cell>
        </row>
        <row r="106">
          <cell r="A106" t="str">
            <v>OMICRON-PRC0</v>
          </cell>
          <cell r="B106">
            <v>37288</v>
          </cell>
          <cell r="C106">
            <v>0</v>
          </cell>
        </row>
        <row r="107">
          <cell r="A107" t="str">
            <v>OPTIONS</v>
          </cell>
          <cell r="B107">
            <v>37288</v>
          </cell>
          <cell r="C107">
            <v>-233138.845063852</v>
          </cell>
        </row>
        <row r="108">
          <cell r="A108" t="str">
            <v>PAPER</v>
          </cell>
          <cell r="B108">
            <v>37288</v>
          </cell>
          <cell r="C108">
            <v>-1167196.19886792</v>
          </cell>
        </row>
        <row r="109">
          <cell r="A109" t="str">
            <v>POS-POWGAS-EAST</v>
          </cell>
          <cell r="B109">
            <v>37288</v>
          </cell>
          <cell r="C109">
            <v>0</v>
          </cell>
        </row>
        <row r="110">
          <cell r="A110" t="str">
            <v>POS-POWGAS-WEST</v>
          </cell>
          <cell r="B110">
            <v>37288</v>
          </cell>
          <cell r="C110">
            <v>0</v>
          </cell>
        </row>
        <row r="111">
          <cell r="A111" t="str">
            <v>POWER-EES-WEST</v>
          </cell>
          <cell r="B111">
            <v>37288</v>
          </cell>
          <cell r="C111">
            <v>0</v>
          </cell>
        </row>
        <row r="112">
          <cell r="A112" t="str">
            <v>PWR_GLBL</v>
          </cell>
          <cell r="B112">
            <v>37288</v>
          </cell>
          <cell r="C112">
            <v>0</v>
          </cell>
        </row>
        <row r="113">
          <cell r="A113" t="str">
            <v>SC-GAS</v>
          </cell>
          <cell r="B113">
            <v>37288</v>
          </cell>
          <cell r="C113">
            <v>-64136.8157692683</v>
          </cell>
        </row>
        <row r="114">
          <cell r="A114" t="str">
            <v>SC-POWER</v>
          </cell>
          <cell r="B114">
            <v>37288</v>
          </cell>
          <cell r="C114">
            <v>0</v>
          </cell>
        </row>
        <row r="115">
          <cell r="A115" t="str">
            <v>SOFT</v>
          </cell>
          <cell r="B115">
            <v>37288</v>
          </cell>
          <cell r="C115">
            <v>0</v>
          </cell>
        </row>
        <row r="116">
          <cell r="A116" t="str">
            <v>SOUTH-CONE</v>
          </cell>
          <cell r="B116">
            <v>37288</v>
          </cell>
          <cell r="C116">
            <v>-64136.8157692683</v>
          </cell>
        </row>
        <row r="117">
          <cell r="A117" t="str">
            <v>S_CONE_PWR</v>
          </cell>
          <cell r="B117">
            <v>37288</v>
          </cell>
          <cell r="C117">
            <v>0</v>
          </cell>
        </row>
        <row r="118">
          <cell r="A118" t="str">
            <v>TECH-TRD-P</v>
          </cell>
          <cell r="B118">
            <v>37288</v>
          </cell>
          <cell r="C118">
            <v>0</v>
          </cell>
        </row>
        <row r="119">
          <cell r="A119" t="str">
            <v>TRANSPORT</v>
          </cell>
          <cell r="B119">
            <v>37288</v>
          </cell>
          <cell r="C119">
            <v>0</v>
          </cell>
        </row>
        <row r="120">
          <cell r="A120" t="str">
            <v>UK-POWER</v>
          </cell>
          <cell r="B120">
            <v>37288</v>
          </cell>
          <cell r="C120">
            <v>0</v>
          </cell>
        </row>
        <row r="121">
          <cell r="A121" t="str">
            <v>USA_GAS</v>
          </cell>
          <cell r="B121">
            <v>37288</v>
          </cell>
          <cell r="C121">
            <v>-14525754.3194236</v>
          </cell>
        </row>
        <row r="122">
          <cell r="A122" t="str">
            <v>US_FREIGHT1</v>
          </cell>
          <cell r="B122">
            <v>37288</v>
          </cell>
          <cell r="C122">
            <v>0</v>
          </cell>
        </row>
        <row r="123">
          <cell r="A123" t="str">
            <v>US_GAS_GLB</v>
          </cell>
          <cell r="B123">
            <v>37288</v>
          </cell>
          <cell r="C123">
            <v>-134565.211639546</v>
          </cell>
        </row>
        <row r="124">
          <cell r="A124" t="str">
            <v>US_GAS_MGMT</v>
          </cell>
          <cell r="B124">
            <v>37288</v>
          </cell>
          <cell r="C124">
            <v>0</v>
          </cell>
        </row>
        <row r="125">
          <cell r="A125" t="str">
            <v>US_GAS_WEATHER</v>
          </cell>
          <cell r="B125">
            <v>37288</v>
          </cell>
          <cell r="C125">
            <v>0</v>
          </cell>
        </row>
        <row r="126">
          <cell r="A126" t="str">
            <v>WEATHER-BU</v>
          </cell>
          <cell r="B126">
            <v>37288</v>
          </cell>
          <cell r="C126">
            <v>0</v>
          </cell>
        </row>
        <row r="127">
          <cell r="A127" t="str">
            <v>WEST-DPR-VAR</v>
          </cell>
          <cell r="B127">
            <v>37288</v>
          </cell>
          <cell r="C127">
            <v>0</v>
          </cell>
        </row>
        <row r="128">
          <cell r="A128" t="str">
            <v>WEST_GAS_PWR</v>
          </cell>
          <cell r="B128">
            <v>37288</v>
          </cell>
          <cell r="C128">
            <v>0</v>
          </cell>
        </row>
        <row r="129">
          <cell r="A129" t="str">
            <v>WEST_PWR</v>
          </cell>
          <cell r="B129">
            <v>37288</v>
          </cell>
          <cell r="C129">
            <v>0</v>
          </cell>
        </row>
        <row r="130">
          <cell r="A130" t="str">
            <v>WHSE-CHAIR-BU</v>
          </cell>
          <cell r="B130">
            <v>37288</v>
          </cell>
          <cell r="C130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2.28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8.99"/>
    <col collapsed="false" customWidth="true" hidden="false" outlineLevel="0" max="14" min="14" style="3" width="9.56"/>
    <col collapsed="false" customWidth="true" hidden="false" outlineLevel="0" max="15" min="15" style="3" width="9.7"/>
    <col collapsed="false" customWidth="true" hidden="false" outlineLevel="0" max="17" min="16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9"/>
      <c r="P3" s="15" t="str">
        <f aca="false">+'ENOVATE DPR2'!Q4</f>
        <v>As of February 1, 2002</v>
      </c>
      <c r="Q3" s="6"/>
      <c r="R3" s="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8" t="s">
        <v>4</v>
      </c>
      <c r="J5" s="18"/>
      <c r="K5" s="18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9"/>
      <c r="B6" s="13"/>
      <c r="C6" s="18" t="s">
        <v>5</v>
      </c>
      <c r="D6" s="18"/>
      <c r="E6" s="20"/>
      <c r="F6" s="18" t="s">
        <v>6</v>
      </c>
      <c r="G6" s="18"/>
      <c r="H6" s="21"/>
      <c r="I6" s="22" t="s">
        <v>7</v>
      </c>
      <c r="J6" s="22"/>
      <c r="K6" s="22"/>
      <c r="L6" s="20"/>
      <c r="M6" s="18" t="s">
        <v>8</v>
      </c>
      <c r="N6" s="18"/>
      <c r="O6" s="18"/>
      <c r="P6" s="18"/>
      <c r="Q6" s="1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8" t="s">
        <v>9</v>
      </c>
      <c r="B7" s="20"/>
      <c r="C7" s="23" t="s">
        <v>10</v>
      </c>
      <c r="D7" s="24" t="s">
        <v>11</v>
      </c>
      <c r="E7" s="20"/>
      <c r="F7" s="23" t="s">
        <v>12</v>
      </c>
      <c r="G7" s="24" t="s">
        <v>11</v>
      </c>
      <c r="H7" s="18"/>
      <c r="I7" s="25" t="s">
        <v>13</v>
      </c>
      <c r="J7" s="26"/>
      <c r="K7" s="27" t="s">
        <v>11</v>
      </c>
      <c r="L7" s="20"/>
      <c r="M7" s="24" t="s">
        <v>14</v>
      </c>
      <c r="N7" s="24" t="s">
        <v>15</v>
      </c>
      <c r="O7" s="28" t="s">
        <v>16</v>
      </c>
      <c r="P7" s="28" t="s">
        <v>17</v>
      </c>
      <c r="Q7" s="28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/>
      <c r="B9" s="32"/>
      <c r="C9" s="32"/>
      <c r="D9" s="32"/>
      <c r="E9" s="33"/>
      <c r="F9" s="14"/>
      <c r="G9" s="12" t="s">
        <v>19</v>
      </c>
      <c r="H9" s="12"/>
      <c r="I9" s="34"/>
      <c r="J9" s="34"/>
      <c r="K9" s="35"/>
      <c r="L9" s="33"/>
      <c r="M9" s="36" t="n">
        <f aca="false">'ENOVATE DPR2'!M10</f>
        <v>208.3089264</v>
      </c>
      <c r="N9" s="36" t="n">
        <f aca="false">'ENOVATE DPR2'!N10</f>
        <v>4428.88693394</v>
      </c>
      <c r="O9" s="36" t="n">
        <f aca="false">'ENOVATE DPR2'!O10</f>
        <v>208.3089264</v>
      </c>
      <c r="P9" s="36" t="n">
        <f aca="false">'ENOVATE DPR2'!P10</f>
        <v>5942.5610654</v>
      </c>
      <c r="Q9" s="36" t="n">
        <f aca="false">'ENOVATE DPR2'!Q10</f>
        <v>4638.0959264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16"/>
      <c r="E10" s="41"/>
      <c r="F10" s="40"/>
      <c r="G10" s="16"/>
      <c r="H10" s="16"/>
      <c r="I10" s="16"/>
      <c r="J10" s="16"/>
      <c r="K10" s="40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'ENOVATE DPR2'!C12</f>
        <v>0.116483132959</v>
      </c>
      <c r="D11" s="49" t="str">
        <f aca="false">'ENOVATE DPR2'!D12</f>
        <v>10 Bcf</v>
      </c>
      <c r="E11" s="50"/>
      <c r="F11" s="48" t="n">
        <f aca="false">+'ENOVATE DPR2'!F12</f>
        <v>0.393107438651</v>
      </c>
      <c r="G11" s="49" t="str">
        <f aca="false">+'ENOVATE DPR2'!G12</f>
        <v>20 Bcf</v>
      </c>
      <c r="H11" s="51"/>
      <c r="I11" s="52" t="n">
        <f aca="false">'ENOVATE DPR2'!I12</f>
        <v>48.4727711285582</v>
      </c>
      <c r="J11" s="53"/>
      <c r="K11" s="54" t="n">
        <f aca="false">'ENOVATE DPR2'!K12</f>
        <v>2000</v>
      </c>
      <c r="L11" s="50"/>
      <c r="M11" s="55" t="n">
        <f aca="false">'ENOVATE DPR2'!M12</f>
        <v>208.3089264</v>
      </c>
      <c r="N11" s="55" t="n">
        <f aca="false">'ENOVATE DPR2'!N12</f>
        <v>4428.88693394</v>
      </c>
      <c r="O11" s="55" t="n">
        <f aca="false">'ENOVATE DPR2'!O12</f>
        <v>208.3089264</v>
      </c>
      <c r="P11" s="55" t="n">
        <f aca="false">'ENOVATE DPR2'!P12</f>
        <v>5942.5610654</v>
      </c>
      <c r="Q11" s="55" t="n">
        <f aca="false">'ENOVATE DPR2'!Q12</f>
        <v>4638.0959264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6" t="s">
        <v>21</v>
      </c>
      <c r="B12" s="20"/>
      <c r="C12" s="57" t="n">
        <f aca="false">'ENOVATE DPR2'!C13</f>
        <v>0.4605546904</v>
      </c>
      <c r="D12" s="51"/>
      <c r="E12" s="50"/>
      <c r="F12" s="58"/>
      <c r="G12" s="59"/>
      <c r="H12" s="60"/>
      <c r="I12" s="61" t="n">
        <f aca="false">INT(I11)</f>
        <v>48</v>
      </c>
      <c r="J12" s="62"/>
      <c r="K12" s="61" t="n">
        <f aca="false">INT(K11)</f>
        <v>2000</v>
      </c>
      <c r="L12" s="63" t="n">
        <f aca="false">INT(M11)</f>
        <v>208</v>
      </c>
      <c r="M12" s="64" t="n">
        <f aca="false">+'ENOVATE DPR2'!M13</f>
        <v>208.3089264</v>
      </c>
      <c r="N12" s="64" t="n">
        <f aca="false">+'ENOVATE DPR2'!N13</f>
        <v>4428.88693394</v>
      </c>
      <c r="O12" s="64" t="n">
        <f aca="false">+'ENOVATE DPR2'!O13</f>
        <v>208.3089264</v>
      </c>
      <c r="P12" s="64" t="n">
        <f aca="false">+'ENOVATE DPR2'!P13</f>
        <v>5942.5610654</v>
      </c>
      <c r="Q12" s="64" t="n">
        <f aca="false">+'ENOVATE DPR2'!Q13</f>
        <v>4638.0959264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20"/>
      <c r="C13" s="57" t="n">
        <f aca="false">'ENOVATE DPR2'!C14</f>
        <v>-0.344071557441</v>
      </c>
      <c r="D13" s="67"/>
      <c r="E13" s="50"/>
      <c r="F13" s="68"/>
      <c r="G13" s="59"/>
      <c r="H13" s="60"/>
      <c r="I13" s="61" t="s">
        <v>19</v>
      </c>
      <c r="J13" s="62"/>
      <c r="K13" s="69" t="n">
        <f aca="false">-K12</f>
        <v>-2000</v>
      </c>
      <c r="L13" s="63"/>
      <c r="M13" s="64" t="n">
        <f aca="false">+'ENOVATE DPR2'!M14</f>
        <v>0</v>
      </c>
      <c r="N13" s="64" t="n">
        <f aca="false">+'ENOVATE DPR2'!N14</f>
        <v>0</v>
      </c>
      <c r="O13" s="64" t="n">
        <f aca="false">+'ENOVATE DPR2'!O14</f>
        <v>0</v>
      </c>
      <c r="P13" s="64" t="n">
        <f aca="false">+'ENOVATE DPR2'!P14</f>
        <v>0</v>
      </c>
      <c r="Q13" s="64" t="n">
        <f aca="false">+'ENOVATE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A14" s="53"/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14" activeCellId="0" sqref="C1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2.13"/>
    <col collapsed="false" customWidth="true" hidden="false" outlineLevel="0" max="3" min="3" style="1" width="14.41"/>
    <col collapsed="false" customWidth="true" hidden="false" outlineLevel="0" max="4" min="4" style="1" width="14.99"/>
    <col collapsed="false" customWidth="true" hidden="false" outlineLevel="0" max="5" min="5" style="2" width="17.28"/>
    <col collapsed="false" customWidth="true" hidden="false" outlineLevel="0" max="6" min="6" style="1" width="17.28"/>
    <col collapsed="false" customWidth="true" hidden="false" outlineLevel="0" max="7" min="7" style="1" width="12.14"/>
    <col collapsed="false" customWidth="true" hidden="false" outlineLevel="0" max="8" min="8" style="1" width="18.41"/>
    <col collapsed="false" customWidth="true" hidden="false" outlineLevel="0" max="9" min="9" style="1" width="14.14"/>
    <col collapsed="false" customWidth="true" hidden="false" outlineLevel="0" max="10" min="10" style="1" width="19.28"/>
    <col collapsed="false" customWidth="true" hidden="false" outlineLevel="0" max="11" min="11" style="3" width="12.85"/>
    <col collapsed="false" customWidth="true" hidden="false" outlineLevel="0" max="12" min="12" style="2" width="3.14"/>
    <col collapsed="false" customWidth="true" hidden="false" outlineLevel="0" max="13" min="13" style="3" width="18.14"/>
    <col collapsed="false" customWidth="true" hidden="false" outlineLevel="0" max="14" min="14" style="3" width="19.56"/>
    <col collapsed="false" customWidth="true" hidden="false" outlineLevel="0" max="15" min="15" style="3" width="17.7"/>
    <col collapsed="false" customWidth="true" hidden="false" outlineLevel="0" max="16" min="16" style="3" width="18.85"/>
    <col collapsed="false" customWidth="true" hidden="false" outlineLevel="0" max="17" min="17" style="3" width="20.13"/>
    <col collapsed="false" customWidth="true" hidden="false" outlineLevel="0" max="18" min="18" style="1" width="11.85"/>
    <col collapsed="false" customWidth="true" hidden="false" outlineLevel="0" max="19" min="19" style="1" width="20.85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10.5" hidden="false" customHeight="true" outlineLevel="0" collapsed="false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0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customFormat="false" ht="27.7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78"/>
      <c r="Q2" s="81" t="s">
        <v>0</v>
      </c>
    </row>
    <row r="3" customFormat="false" ht="33" hidden="false" customHeight="true" outlineLevel="0" collapsed="false">
      <c r="G3" s="82"/>
      <c r="I3" s="83" t="s">
        <v>1</v>
      </c>
      <c r="L3" s="84"/>
      <c r="M3" s="3" t="s">
        <v>2</v>
      </c>
      <c r="N3" s="85"/>
      <c r="Q3" s="86" t="s">
        <v>3</v>
      </c>
    </row>
    <row r="4" customFormat="false" ht="21" hidden="false" customHeight="true" outlineLevel="0" collapsed="false">
      <c r="Q4" s="87" t="str">
        <f aca="false">"As of "&amp;TEXT('[3]ENRON MIDWEST P&amp;L'!$A$4,"mmmm d, yyyy")</f>
        <v>As of February 1, 2002</v>
      </c>
      <c r="Z4" s="88"/>
      <c r="AA4" s="89"/>
      <c r="AB4" s="90"/>
      <c r="AC4" s="88"/>
    </row>
    <row r="5" customFormat="false" ht="11.25" hidden="false" customHeight="true" outlineLevel="0" collapsed="false">
      <c r="A5" s="0"/>
      <c r="M5" s="91"/>
      <c r="N5" s="92"/>
      <c r="Z5" s="88"/>
      <c r="AA5" s="89"/>
      <c r="AB5" s="90"/>
      <c r="AC5" s="88"/>
    </row>
    <row r="6" customFormat="false" ht="20.25" hidden="false" customHeight="false" outlineLevel="0" collapsed="false">
      <c r="A6" s="0"/>
      <c r="I6" s="93" t="s">
        <v>4</v>
      </c>
      <c r="J6" s="93"/>
      <c r="K6" s="93"/>
      <c r="M6" s="92"/>
      <c r="N6" s="92"/>
      <c r="O6" s="92"/>
      <c r="P6" s="92"/>
      <c r="Q6" s="92"/>
      <c r="Z6" s="88"/>
      <c r="AA6" s="89"/>
      <c r="AB6" s="90"/>
      <c r="AC6" s="88"/>
      <c r="AD6" s="88"/>
      <c r="AE6" s="88"/>
      <c r="AF6" s="88"/>
      <c r="AG6" s="88"/>
      <c r="AH6" s="94"/>
      <c r="AI6" s="88"/>
      <c r="AJ6" s="88"/>
      <c r="AK6" s="88"/>
    </row>
    <row r="7" customFormat="false" ht="17.25" hidden="false" customHeight="true" outlineLevel="0" collapsed="false">
      <c r="C7" s="95" t="s">
        <v>5</v>
      </c>
      <c r="D7" s="95"/>
      <c r="E7" s="96"/>
      <c r="F7" s="95" t="s">
        <v>6</v>
      </c>
      <c r="G7" s="95"/>
      <c r="H7" s="97"/>
      <c r="I7" s="98" t="s">
        <v>7</v>
      </c>
      <c r="J7" s="98"/>
      <c r="K7" s="98"/>
      <c r="M7" s="95" t="s">
        <v>8</v>
      </c>
      <c r="N7" s="95"/>
      <c r="O7" s="95"/>
      <c r="P7" s="95"/>
      <c r="Q7" s="95"/>
      <c r="S7" s="99"/>
      <c r="Z7" s="88"/>
      <c r="AA7" s="89"/>
      <c r="AB7" s="90"/>
      <c r="AC7" s="88"/>
      <c r="AD7" s="88"/>
      <c r="AE7" s="88"/>
      <c r="AF7" s="100"/>
      <c r="AG7" s="99"/>
      <c r="AH7" s="101"/>
      <c r="AI7" s="99"/>
      <c r="AJ7" s="88"/>
      <c r="AK7" s="88"/>
    </row>
    <row r="8" customFormat="false" ht="18.75" hidden="false" customHeight="false" outlineLevel="0" collapsed="false">
      <c r="A8" s="95" t="s">
        <v>9</v>
      </c>
      <c r="B8" s="96"/>
      <c r="C8" s="102" t="s">
        <v>10</v>
      </c>
      <c r="D8" s="103" t="s">
        <v>11</v>
      </c>
      <c r="E8" s="96"/>
      <c r="F8" s="102" t="s">
        <v>12</v>
      </c>
      <c r="G8" s="103" t="s">
        <v>11</v>
      </c>
      <c r="H8" s="104"/>
      <c r="I8" s="105" t="s">
        <v>13</v>
      </c>
      <c r="J8" s="106"/>
      <c r="K8" s="107" t="s">
        <v>11</v>
      </c>
      <c r="L8" s="96"/>
      <c r="M8" s="103" t="s">
        <v>14</v>
      </c>
      <c r="N8" s="103" t="s">
        <v>15</v>
      </c>
      <c r="O8" s="108" t="s">
        <v>16</v>
      </c>
      <c r="P8" s="108" t="s">
        <v>17</v>
      </c>
      <c r="Q8" s="108" t="s">
        <v>18</v>
      </c>
      <c r="R8" s="109"/>
      <c r="S8" s="103" t="s">
        <v>23</v>
      </c>
      <c r="T8" s="103" t="s">
        <v>24</v>
      </c>
      <c r="U8" s="103" t="s">
        <v>25</v>
      </c>
      <c r="V8" s="109"/>
      <c r="W8" s="109"/>
      <c r="X8" s="109"/>
      <c r="Y8" s="109"/>
      <c r="Z8" s="109"/>
      <c r="AA8" s="109"/>
      <c r="AB8" s="109"/>
      <c r="AC8" s="109"/>
      <c r="AD8" s="110"/>
      <c r="AE8" s="110"/>
      <c r="AF8" s="111"/>
      <c r="AG8" s="104"/>
      <c r="AH8" s="104"/>
      <c r="AI8" s="104"/>
      <c r="AJ8" s="104"/>
      <c r="AK8" s="110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customFormat="false" ht="12.75" hidden="false" customHeight="true" outlineLevel="0" collapsed="false">
      <c r="A9" s="99"/>
      <c r="C9" s="112"/>
      <c r="D9" s="112"/>
      <c r="K9" s="99"/>
      <c r="M9" s="99"/>
      <c r="N9" s="99"/>
      <c r="O9" s="99"/>
      <c r="P9" s="99"/>
      <c r="Q9" s="99"/>
      <c r="S9" s="113"/>
      <c r="T9" s="88"/>
      <c r="AD9" s="88"/>
      <c r="AE9" s="88"/>
      <c r="AF9" s="100"/>
      <c r="AG9" s="99"/>
      <c r="AH9" s="99"/>
      <c r="AI9" s="99"/>
      <c r="AJ9" s="99"/>
      <c r="AK9" s="88"/>
    </row>
    <row r="10" customFormat="false" ht="30" hidden="false" customHeight="true" outlineLevel="0" collapsed="false">
      <c r="A10" s="114" t="s">
        <v>0</v>
      </c>
      <c r="B10" s="114"/>
      <c r="C10" s="114"/>
      <c r="D10" s="114"/>
      <c r="E10" s="115"/>
      <c r="F10" s="116"/>
      <c r="G10" s="117" t="s">
        <v>19</v>
      </c>
      <c r="H10" s="117"/>
      <c r="I10" s="118"/>
      <c r="J10" s="118"/>
      <c r="K10" s="119"/>
      <c r="L10" s="115"/>
      <c r="M10" s="120" t="n">
        <f aca="false">+M12</f>
        <v>208.3089264</v>
      </c>
      <c r="N10" s="120" t="n">
        <f aca="false">+N12</f>
        <v>4428.88693394</v>
      </c>
      <c r="O10" s="120" t="n">
        <f aca="false">+O12</f>
        <v>208.3089264</v>
      </c>
      <c r="P10" s="120" t="n">
        <f aca="false">+P12</f>
        <v>5942.5610654</v>
      </c>
      <c r="Q10" s="120" t="n">
        <f aca="false">+Q12</f>
        <v>4638.0959264</v>
      </c>
      <c r="R10" s="121"/>
      <c r="S10" s="120" t="n">
        <f aca="false">O10-M10</f>
        <v>0</v>
      </c>
      <c r="T10" s="120" t="n">
        <f aca="false">P10-M10</f>
        <v>5734.252139</v>
      </c>
      <c r="U10" s="120" t="n">
        <f aca="false">Q10-M10</f>
        <v>4429.787</v>
      </c>
      <c r="V10" s="122"/>
      <c r="W10" s="122"/>
      <c r="X10" s="122"/>
      <c r="Y10" s="123"/>
      <c r="Z10" s="123"/>
      <c r="AA10" s="123"/>
      <c r="AB10" s="123"/>
      <c r="AC10" s="123"/>
      <c r="AD10" s="122"/>
      <c r="AE10" s="122"/>
      <c r="AF10" s="124"/>
      <c r="AG10" s="124"/>
      <c r="AH10" s="124"/>
      <c r="AI10" s="124"/>
      <c r="AJ10" s="122"/>
      <c r="AK10" s="122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true" outlineLevel="0" collapsed="false">
      <c r="A11" s="125"/>
      <c r="C11" s="92"/>
      <c r="D11" s="126"/>
      <c r="E11" s="127"/>
      <c r="F11" s="92"/>
      <c r="G11" s="126"/>
      <c r="H11" s="126"/>
      <c r="I11" s="126"/>
      <c r="J11" s="126"/>
      <c r="K11" s="92"/>
      <c r="L11" s="127"/>
      <c r="M11" s="128"/>
      <c r="N11" s="129"/>
      <c r="O11" s="129"/>
      <c r="P11" s="130"/>
      <c r="Q11" s="130"/>
      <c r="R11" s="131"/>
      <c r="S11" s="132"/>
      <c r="T11" s="133"/>
      <c r="U11" s="134"/>
      <c r="V11" s="134"/>
      <c r="W11" s="134"/>
      <c r="X11" s="134"/>
      <c r="Y11" s="135"/>
      <c r="Z11" s="135"/>
      <c r="AA11" s="135"/>
      <c r="AB11" s="135"/>
      <c r="AC11" s="135"/>
      <c r="AD11" s="134"/>
      <c r="AE11" s="134"/>
      <c r="AF11" s="100"/>
      <c r="AG11" s="100"/>
      <c r="AH11" s="100"/>
      <c r="AI11" s="100"/>
      <c r="AJ11" s="1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</row>
    <row r="12" customFormat="false" ht="30" hidden="false" customHeight="true" outlineLevel="0" collapsed="false">
      <c r="A12" s="136" t="s">
        <v>20</v>
      </c>
      <c r="B12" s="137"/>
      <c r="C12" s="138" t="n">
        <f aca="false">SUM(C13:C14)</f>
        <v>0.116483132959</v>
      </c>
      <c r="D12" s="139" t="s">
        <v>26</v>
      </c>
      <c r="E12" s="115"/>
      <c r="F12" s="140" t="n">
        <f aca="false">'[4]12 Month'!$CE$3/100</f>
        <v>0.393107438651</v>
      </c>
      <c r="G12" s="139" t="s">
        <v>27</v>
      </c>
      <c r="H12" s="141"/>
      <c r="I12" s="142" t="n">
        <f aca="false">VLOOKUP("ENOVATE",[5]QRY_CONTROLS_VAR!A$1:C$1048576,3)/1000*-1</f>
        <v>48.4727711285582</v>
      </c>
      <c r="J12" s="143"/>
      <c r="K12" s="144" t="n">
        <v>2000</v>
      </c>
      <c r="L12" s="115"/>
      <c r="M12" s="145" t="n">
        <f aca="false">+M13+M14</f>
        <v>208.3089264</v>
      </c>
      <c r="N12" s="145" t="n">
        <f aca="false">+N13+N14</f>
        <v>4428.88693394</v>
      </c>
      <c r="O12" s="145" t="n">
        <f aca="false">+O13+O14</f>
        <v>208.3089264</v>
      </c>
      <c r="P12" s="145" t="n">
        <f aca="false">+P13+P14</f>
        <v>5942.5610654</v>
      </c>
      <c r="Q12" s="145" t="n">
        <f aca="false">+Q13+Q14</f>
        <v>4638.0959264</v>
      </c>
      <c r="R12" s="121"/>
      <c r="S12" s="146" t="n">
        <f aca="false">O12-M12</f>
        <v>0</v>
      </c>
      <c r="T12" s="146" t="n">
        <f aca="false">P12-M12</f>
        <v>5734.252139</v>
      </c>
      <c r="U12" s="146" t="n">
        <f aca="false">Q12-M12</f>
        <v>4429.787</v>
      </c>
      <c r="V12" s="122"/>
      <c r="W12" s="122"/>
      <c r="X12" s="122"/>
      <c r="Y12" s="123"/>
      <c r="Z12" s="123"/>
      <c r="AA12" s="123"/>
      <c r="AB12" s="123"/>
      <c r="AC12" s="123"/>
      <c r="AD12" s="122"/>
      <c r="AE12" s="122"/>
      <c r="AF12" s="124"/>
      <c r="AG12" s="124"/>
      <c r="AH12" s="124"/>
      <c r="AI12" s="124"/>
      <c r="AJ12" s="122"/>
      <c r="AK12" s="122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21.95" hidden="false" customHeight="true" outlineLevel="0" collapsed="false">
      <c r="A13" s="147" t="s">
        <v>21</v>
      </c>
      <c r="B13" s="96"/>
      <c r="C13" s="148" t="n">
        <f aca="false">('[4]Report -Benchmark Positions'!$E$452)/100</f>
        <v>0.4605546904</v>
      </c>
      <c r="D13" s="0"/>
      <c r="E13" s="149"/>
      <c r="F13" s="150"/>
      <c r="G13" s="0"/>
      <c r="H13" s="151"/>
      <c r="I13" s="0"/>
      <c r="J13" s="152"/>
      <c r="K13" s="153"/>
      <c r="L13" s="149"/>
      <c r="M13" s="154" t="n">
        <f aca="false">+[3]DPR!$O$112/1000</f>
        <v>208.3089264</v>
      </c>
      <c r="N13" s="154" t="n">
        <f aca="false">+'5 Day Roll'!B7</f>
        <v>4428.88693394</v>
      </c>
      <c r="O13" s="154" t="n">
        <f aca="false">+[3]DPR!$O$114/1000</f>
        <v>208.3089264</v>
      </c>
      <c r="P13" s="154" t="n">
        <f aca="false">(+O13)+5734.252139</f>
        <v>5942.5610654</v>
      </c>
      <c r="Q13" s="154" t="n">
        <f aca="false">+[3]DPR!$O$116/1000</f>
        <v>4638.0959264</v>
      </c>
      <c r="R13" s="155"/>
      <c r="S13" s="0"/>
      <c r="T13" s="0"/>
      <c r="U13" s="0"/>
      <c r="V13" s="109"/>
      <c r="W13" s="109"/>
      <c r="X13" s="109"/>
      <c r="Y13" s="109"/>
      <c r="Z13" s="109"/>
      <c r="AA13" s="109"/>
      <c r="AB13" s="109"/>
      <c r="AC13" s="109"/>
      <c r="AD13" s="110"/>
      <c r="AE13" s="110"/>
      <c r="AF13" s="111"/>
      <c r="AG13" s="111"/>
      <c r="AH13" s="111"/>
      <c r="AI13" s="111"/>
      <c r="AJ13" s="110"/>
      <c r="AK13" s="110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21.95" hidden="false" customHeight="true" outlineLevel="0" collapsed="false">
      <c r="A14" s="147" t="s">
        <v>22</v>
      </c>
      <c r="B14" s="156"/>
      <c r="C14" s="148" t="n">
        <f aca="false">SUM('[4]Report -Benchmark Positions'!$I$452:$AG$452)/100</f>
        <v>-0.344071557441</v>
      </c>
      <c r="D14" s="157"/>
      <c r="E14" s="158"/>
      <c r="F14" s="159"/>
      <c r="G14" s="0"/>
      <c r="H14" s="157"/>
      <c r="I14" s="0"/>
      <c r="J14" s="160"/>
      <c r="K14" s="161"/>
      <c r="L14" s="158"/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62"/>
      <c r="S14" s="0"/>
      <c r="T14" s="0"/>
      <c r="U14" s="0"/>
      <c r="V14" s="163"/>
      <c r="W14" s="163"/>
      <c r="X14" s="163"/>
      <c r="Y14" s="163"/>
      <c r="Z14" s="163"/>
      <c r="AA14" s="163"/>
      <c r="AB14" s="163"/>
      <c r="AC14" s="163"/>
      <c r="AD14" s="164"/>
      <c r="AE14" s="164"/>
      <c r="AF14" s="165"/>
      <c r="AG14" s="165"/>
      <c r="AH14" s="165"/>
      <c r="AI14" s="165"/>
      <c r="AJ14" s="164"/>
      <c r="AK14" s="164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2.75" hidden="false" customHeight="true" outlineLevel="0" collapsed="false">
      <c r="A15" s="166"/>
      <c r="B15" s="156"/>
      <c r="C15" s="167"/>
      <c r="D15" s="167"/>
      <c r="E15" s="158"/>
      <c r="F15" s="167"/>
      <c r="G15" s="0"/>
      <c r="H15" s="167"/>
      <c r="I15" s="152"/>
      <c r="J15" s="167"/>
      <c r="K15" s="152"/>
      <c r="L15" s="158"/>
      <c r="M15" s="168"/>
      <c r="N15" s="168"/>
      <c r="O15" s="168"/>
      <c r="P15" s="168"/>
      <c r="Q15" s="168"/>
      <c r="R15" s="169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70"/>
      <c r="AE15" s="170"/>
      <c r="AF15" s="165"/>
      <c r="AG15" s="165"/>
      <c r="AH15" s="165"/>
      <c r="AI15" s="165"/>
      <c r="AJ15" s="170"/>
      <c r="AK15" s="170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30" hidden="true" customHeight="true" outlineLevel="0" collapsed="false">
      <c r="A16" s="171" t="s">
        <v>28</v>
      </c>
      <c r="B16" s="172"/>
      <c r="C16" s="172"/>
      <c r="D16" s="172"/>
      <c r="E16" s="172"/>
      <c r="F16" s="172"/>
      <c r="G16" s="173"/>
      <c r="H16" s="173"/>
      <c r="I16" s="0"/>
      <c r="J16" s="0"/>
      <c r="K16" s="0"/>
      <c r="L16" s="174"/>
      <c r="M16" s="175"/>
      <c r="N16" s="176"/>
      <c r="O16" s="176"/>
      <c r="P16" s="177"/>
      <c r="Q16" s="178"/>
      <c r="R16" s="179"/>
      <c r="S16" s="180" t="n">
        <f aca="false">O17-M17</f>
        <v>0</v>
      </c>
      <c r="T16" s="180" t="n">
        <f aca="false">P17-M17</f>
        <v>5734.252139</v>
      </c>
      <c r="U16" s="180" t="n">
        <f aca="false">Q17-M17</f>
        <v>4429.787</v>
      </c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24"/>
      <c r="AG16" s="124"/>
      <c r="AH16" s="124"/>
      <c r="AI16" s="124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34.5" hidden="false" customHeight="true" outlineLevel="0" collapsed="false">
      <c r="A17" s="182"/>
      <c r="B17" s="183"/>
      <c r="C17" s="184"/>
      <c r="D17" s="185"/>
      <c r="E17" s="186"/>
      <c r="F17" s="184"/>
      <c r="G17" s="187"/>
      <c r="H17" s="187"/>
      <c r="I17" s="188"/>
      <c r="J17" s="187"/>
      <c r="K17" s="152"/>
      <c r="L17" s="186"/>
      <c r="M17" s="180" t="n">
        <f aca="false">+M10</f>
        <v>208.3089264</v>
      </c>
      <c r="N17" s="180" t="n">
        <f aca="false">+N10</f>
        <v>4428.88693394</v>
      </c>
      <c r="O17" s="180" t="n">
        <f aca="false">+O10</f>
        <v>208.3089264</v>
      </c>
      <c r="P17" s="180" t="n">
        <f aca="false">+P10</f>
        <v>5942.5610654</v>
      </c>
      <c r="Q17" s="180" t="n">
        <f aca="false">+Q10</f>
        <v>4638.0959264</v>
      </c>
      <c r="R17" s="113"/>
      <c r="S17" s="18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00"/>
      <c r="AG17" s="100"/>
      <c r="AH17" s="100"/>
      <c r="AI17" s="100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true" outlineLevel="0" collapsed="false">
      <c r="A18" s="190"/>
      <c r="B18" s="191"/>
      <c r="C18" s="191"/>
      <c r="D18" s="192"/>
      <c r="E18" s="191"/>
      <c r="F18" s="191"/>
      <c r="G18" s="191"/>
      <c r="H18" s="191"/>
      <c r="I18" s="193"/>
      <c r="J18" s="191"/>
      <c r="K18" s="194"/>
      <c r="L18" s="195"/>
      <c r="M18" s="196"/>
      <c r="N18" s="196"/>
      <c r="O18" s="196" t="s">
        <v>19</v>
      </c>
      <c r="P18" s="196"/>
      <c r="Q18" s="196"/>
      <c r="R18" s="195"/>
      <c r="S18" s="195"/>
      <c r="T18" s="195"/>
      <c r="U18" s="195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4"/>
      <c r="AG18" s="124"/>
      <c r="AH18" s="124"/>
      <c r="AI18" s="124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</row>
    <row r="19" customFormat="false" ht="18" hidden="false" customHeight="true" outlineLevel="0" collapsed="false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/>
      <c r="N19" s="197"/>
      <c r="O19" s="197"/>
      <c r="P19" s="197"/>
      <c r="Q19" s="197"/>
      <c r="R19" s="196"/>
      <c r="S19" s="198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11"/>
      <c r="AG19" s="111"/>
      <c r="AH19" s="111"/>
      <c r="AI19" s="111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  <c r="IW19" s="199"/>
    </row>
    <row r="20" customFormat="false" ht="12.75" hidden="false" customHeight="true" outlineLevel="0" collapsed="false">
      <c r="A20" s="125"/>
      <c r="B20" s="200"/>
      <c r="C20" s="201"/>
      <c r="D20" s="202"/>
      <c r="E20" s="203"/>
      <c r="F20" s="201"/>
      <c r="G20" s="202"/>
      <c r="H20" s="202"/>
      <c r="I20" s="202"/>
      <c r="J20" s="202"/>
      <c r="K20" s="104"/>
      <c r="L20" s="203"/>
      <c r="R20" s="204"/>
      <c r="S20" s="204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26.25" hidden="false" customHeight="true" outlineLevel="0" collapsed="false">
      <c r="A21" s="205"/>
      <c r="B21" s="205"/>
      <c r="C21" s="205"/>
      <c r="D21" s="205"/>
      <c r="E21" s="205"/>
      <c r="F21" s="205"/>
      <c r="G21" s="1" t="s">
        <v>19</v>
      </c>
      <c r="K21" s="3" t="s">
        <v>19</v>
      </c>
    </row>
    <row r="22" customFormat="false" ht="24" hidden="false" customHeight="true" outlineLevel="0" collapsed="false">
      <c r="A22" s="205"/>
      <c r="B22" s="205"/>
      <c r="C22" s="205"/>
      <c r="D22" s="205"/>
      <c r="E22" s="205"/>
      <c r="F22" s="205"/>
      <c r="G22" s="206"/>
      <c r="M22" s="78"/>
      <c r="N22" s="78"/>
      <c r="O22" s="78"/>
      <c r="P22" s="78"/>
      <c r="Q22" s="78"/>
    </row>
    <row r="23" customFormat="false" ht="27" hidden="false" customHeight="true" outlineLevel="0" collapsed="false">
      <c r="A23" s="207"/>
      <c r="B23" s="78"/>
      <c r="C23" s="78"/>
      <c r="D23" s="78"/>
      <c r="E23" s="78"/>
      <c r="F23" s="78"/>
      <c r="G23" s="208" t="s">
        <v>19</v>
      </c>
      <c r="H23" s="208"/>
      <c r="I23" s="208"/>
      <c r="J23" s="208"/>
      <c r="K23" s="208"/>
      <c r="L23" s="208"/>
      <c r="M23" s="209"/>
      <c r="N23" s="209"/>
      <c r="O23" s="209"/>
      <c r="P23" s="209"/>
      <c r="Q23" s="20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8.75" hidden="false" customHeight="false" outlineLevel="0" collapsed="false">
      <c r="A24" s="210" t="s">
        <v>29</v>
      </c>
      <c r="I24" s="134"/>
      <c r="J24" s="134"/>
      <c r="K24" s="211"/>
      <c r="L24" s="134"/>
      <c r="M24" s="112"/>
      <c r="N24" s="112"/>
      <c r="O24" s="112"/>
      <c r="P24" s="112"/>
      <c r="Q24" s="112"/>
    </row>
    <row r="25" customFormat="false" ht="15.75" hidden="false" customHeight="false" outlineLevel="0" collapsed="false">
      <c r="A25" s="212"/>
      <c r="B25" s="213"/>
      <c r="C25" s="213"/>
      <c r="D25" s="213" t="s">
        <v>19</v>
      </c>
      <c r="E25" s="213"/>
      <c r="F25" s="213"/>
      <c r="G25" s="213"/>
      <c r="H25" s="213"/>
      <c r="I25" s="214"/>
      <c r="J25" s="214"/>
      <c r="K25" s="215"/>
      <c r="L25" s="214"/>
      <c r="M25" s="216"/>
      <c r="N25" s="112"/>
      <c r="O25" s="112"/>
      <c r="P25" s="112"/>
      <c r="Q25" s="112"/>
    </row>
    <row r="26" customFormat="false" ht="18.75" hidden="false" customHeight="false" outlineLevel="0" collapsed="false">
      <c r="A26" s="213"/>
      <c r="B26" s="213"/>
      <c r="C26" s="213"/>
      <c r="D26" s="213"/>
      <c r="E26" s="213"/>
      <c r="F26" s="213"/>
      <c r="G26" s="213"/>
      <c r="H26" s="213"/>
      <c r="I26" s="214"/>
      <c r="J26" s="214"/>
      <c r="K26" s="215"/>
      <c r="L26" s="214"/>
      <c r="M26" s="217"/>
      <c r="V26" s="0"/>
    </row>
    <row r="27" customFormat="false" ht="18.75" hidden="false" customHeight="false" outlineLevel="0" collapsed="false">
      <c r="A27" s="218"/>
      <c r="B27" s="213"/>
      <c r="C27" s="217"/>
      <c r="D27" s="217" t="s">
        <v>19</v>
      </c>
      <c r="E27" s="217" t="s">
        <v>19</v>
      </c>
      <c r="F27" s="217" t="s">
        <v>19</v>
      </c>
      <c r="G27" s="213"/>
      <c r="H27" s="219" t="s">
        <v>16</v>
      </c>
      <c r="I27" s="220" t="s">
        <v>17</v>
      </c>
      <c r="J27" s="220" t="s">
        <v>18</v>
      </c>
      <c r="K27" s="215" t="s">
        <v>30</v>
      </c>
      <c r="L27" s="214"/>
      <c r="M27" s="221" t="n">
        <v>114</v>
      </c>
      <c r="V27" s="3"/>
    </row>
    <row r="28" customFormat="false" ht="18.75" hidden="false" customHeight="false" outlineLevel="0" collapsed="false">
      <c r="A28" s="213"/>
      <c r="B28" s="213"/>
      <c r="C28" s="221" t="s">
        <v>0</v>
      </c>
      <c r="D28" s="217" t="n">
        <v>5734.252139</v>
      </c>
      <c r="E28" s="217" t="n">
        <v>5734.252139</v>
      </c>
      <c r="F28" s="217" t="n">
        <v>4429.787139</v>
      </c>
      <c r="G28" s="213"/>
      <c r="H28" s="222" t="n">
        <f aca="false">D28+$M10-O10</f>
        <v>5734.252139</v>
      </c>
      <c r="I28" s="222" t="n">
        <f aca="false">E28+$M10-P10</f>
        <v>0</v>
      </c>
      <c r="J28" s="222" t="n">
        <f aca="false">F28+$M10-Q10</f>
        <v>0.000138999998853251</v>
      </c>
      <c r="K28" s="223" t="s">
        <v>31</v>
      </c>
      <c r="L28" s="223"/>
      <c r="M28" s="224" t="n">
        <v>17</v>
      </c>
    </row>
    <row r="29" customFormat="false" ht="15.75" hidden="false" customHeight="false" outlineLevel="0" collapsed="false">
      <c r="A29" s="213"/>
      <c r="B29" s="213"/>
      <c r="C29" s="224"/>
      <c r="D29" s="218"/>
      <c r="E29" s="218"/>
      <c r="F29" s="218"/>
      <c r="G29" s="213"/>
      <c r="H29" s="213"/>
      <c r="I29" s="213"/>
      <c r="J29" s="213"/>
      <c r="K29" s="223" t="s">
        <v>32</v>
      </c>
      <c r="L29" s="225"/>
      <c r="M29" s="224" t="n">
        <v>131</v>
      </c>
    </row>
    <row r="30" customFormat="false" ht="20.25" hidden="false" customHeight="false" outlineLevel="0" collapsed="false">
      <c r="A30" s="213"/>
      <c r="B30" s="213"/>
      <c r="C30" s="226" t="s">
        <v>20</v>
      </c>
      <c r="D30" s="227" t="n">
        <v>5734.252139</v>
      </c>
      <c r="E30" s="227" t="n">
        <v>5734.252139</v>
      </c>
      <c r="F30" s="227" t="n">
        <v>4429.787139</v>
      </c>
      <c r="G30" s="213"/>
      <c r="H30" s="222" t="n">
        <f aca="false">D30+$M12-O12</f>
        <v>5734.252139</v>
      </c>
      <c r="I30" s="222" t="n">
        <f aca="false">E30+$M12-P12</f>
        <v>0</v>
      </c>
      <c r="J30" s="222" t="n">
        <f aca="false">F30+$M12-Q12</f>
        <v>0.000138999998853251</v>
      </c>
      <c r="K30" s="223"/>
      <c r="L30" s="225"/>
      <c r="M30" s="228"/>
    </row>
    <row r="31" customFormat="false" ht="20.25" hidden="false" customHeight="false" outlineLevel="0" collapsed="false">
      <c r="A31" s="229"/>
      <c r="B31" s="213"/>
      <c r="C31" s="226" t="s">
        <v>21</v>
      </c>
      <c r="D31" s="227" t="n">
        <v>5734.252139</v>
      </c>
      <c r="E31" s="227" t="n">
        <v>5734.252139</v>
      </c>
      <c r="F31" s="227" t="n">
        <v>4429.787139</v>
      </c>
      <c r="G31" s="213"/>
      <c r="H31" s="222" t="n">
        <v>0</v>
      </c>
      <c r="I31" s="222" t="n">
        <v>0</v>
      </c>
      <c r="J31" s="222" t="n">
        <v>0</v>
      </c>
      <c r="K31" s="223"/>
      <c r="L31" s="225"/>
      <c r="M31" s="228"/>
    </row>
    <row r="32" customFormat="false" ht="15.75" hidden="false" customHeight="false" outlineLevel="0" collapsed="false">
      <c r="A32" s="229"/>
      <c r="B32" s="213"/>
      <c r="C32" s="218"/>
      <c r="D32" s="218" t="n">
        <v>0</v>
      </c>
      <c r="E32" s="218" t="n">
        <v>0</v>
      </c>
      <c r="F32" s="218" t="n">
        <v>0</v>
      </c>
      <c r="G32" s="218"/>
      <c r="H32" s="218"/>
      <c r="I32" s="218"/>
      <c r="J32" s="218"/>
      <c r="K32" s="223"/>
      <c r="L32" s="225"/>
      <c r="M32" s="230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29"/>
      <c r="B33" s="213"/>
      <c r="C33" s="213"/>
      <c r="D33" s="218"/>
      <c r="E33" s="213"/>
      <c r="F33" s="213"/>
      <c r="G33" s="213"/>
      <c r="H33" s="213"/>
      <c r="I33" s="231"/>
      <c r="J33" s="231"/>
      <c r="K33" s="223"/>
      <c r="L33" s="225"/>
      <c r="M33" s="224"/>
      <c r="N33" s="0"/>
      <c r="O33" s="0"/>
      <c r="P33" s="0"/>
      <c r="Q33" s="0"/>
      <c r="R33" s="0"/>
      <c r="S33" s="0"/>
      <c r="T33" s="0"/>
      <c r="U33" s="0"/>
    </row>
    <row r="34" customFormat="false" ht="18.75" hidden="false" customHeight="false" outlineLevel="0" collapsed="false">
      <c r="A34" s="232"/>
      <c r="B34" s="213"/>
      <c r="C34" s="213"/>
      <c r="D34" s="218"/>
      <c r="E34" s="213"/>
      <c r="F34" s="213"/>
      <c r="G34" s="213"/>
      <c r="H34" s="213"/>
      <c r="I34" s="231"/>
      <c r="J34" s="231"/>
      <c r="K34" s="223"/>
      <c r="L34" s="225"/>
      <c r="M34" s="218"/>
      <c r="N34" s="0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233"/>
      <c r="B35" s="2" t="n">
        <v>0</v>
      </c>
      <c r="D35" s="0"/>
      <c r="I35" s="234"/>
      <c r="J35" s="234"/>
      <c r="K35" s="211"/>
      <c r="L35" s="235"/>
      <c r="N35" s="0"/>
      <c r="O35" s="0"/>
      <c r="P35" s="0"/>
      <c r="Q35" s="0"/>
      <c r="R35" s="0"/>
      <c r="S35" s="0"/>
      <c r="T35" s="0"/>
      <c r="U35" s="0"/>
    </row>
    <row r="36" customFormat="false" ht="18.75" hidden="false" customHeight="false" outlineLevel="0" collapsed="false">
      <c r="A36" s="236"/>
      <c r="D36" s="0"/>
      <c r="I36" s="234"/>
      <c r="J36" s="234"/>
      <c r="K36" s="211"/>
      <c r="L36" s="235"/>
      <c r="N36" s="209"/>
      <c r="P36" s="3" t="s">
        <v>19</v>
      </c>
      <c r="R36" s="237"/>
      <c r="S36" s="0"/>
      <c r="T36" s="0"/>
      <c r="U36" s="0"/>
    </row>
    <row r="37" customFormat="false" ht="15.75" hidden="false" customHeight="false" outlineLevel="0" collapsed="false">
      <c r="A37" s="236"/>
      <c r="D37" s="0"/>
      <c r="I37" s="238"/>
      <c r="J37" s="238"/>
      <c r="K37" s="211"/>
      <c r="L37" s="235"/>
      <c r="N37" s="0"/>
      <c r="O37" s="0"/>
      <c r="P37" s="0"/>
      <c r="Q37" s="0"/>
      <c r="R37" s="237"/>
    </row>
    <row r="38" customFormat="false" ht="15.75" hidden="false" customHeight="false" outlineLevel="0" collapsed="false">
      <c r="A38" s="233"/>
      <c r="D38" s="0"/>
      <c r="I38" s="238"/>
      <c r="J38" s="238"/>
      <c r="K38" s="211"/>
      <c r="L38" s="235"/>
      <c r="N38" s="0"/>
      <c r="O38" s="0"/>
      <c r="P38" s="0"/>
      <c r="Q38" s="0"/>
    </row>
    <row r="39" customFormat="false" ht="15.75" hidden="false" customHeight="false" outlineLevel="0" collapsed="false">
      <c r="A39" s="233"/>
      <c r="D39" s="0"/>
      <c r="I39" s="234"/>
      <c r="J39" s="234"/>
      <c r="K39" s="211"/>
      <c r="L39" s="235"/>
      <c r="S39" s="0"/>
      <c r="T39" s="0"/>
      <c r="U39" s="0"/>
    </row>
    <row r="40" customFormat="false" ht="15.75" hidden="false" customHeight="false" outlineLevel="0" collapsed="false">
      <c r="A40" s="239"/>
      <c r="D40" s="0"/>
      <c r="I40" s="234"/>
      <c r="J40" s="234"/>
      <c r="K40" s="211"/>
      <c r="L40" s="235"/>
      <c r="R40" s="0"/>
      <c r="S40" s="0"/>
      <c r="T40" s="0"/>
      <c r="U40" s="0"/>
    </row>
    <row r="41" customFormat="false" ht="20.25" hidden="false" customHeight="false" outlineLevel="0" collapsed="false">
      <c r="A41" s="166"/>
      <c r="D41" s="0"/>
      <c r="I41" s="234"/>
      <c r="J41" s="234"/>
      <c r="K41" s="211"/>
      <c r="L41" s="235"/>
    </row>
    <row r="42" customFormat="false" ht="15.75" hidden="false" customHeight="false" outlineLevel="0" collapsed="false">
      <c r="A42" s="240"/>
      <c r="D42" s="0"/>
      <c r="I42" s="238"/>
      <c r="J42" s="238"/>
      <c r="K42" s="211"/>
      <c r="L42" s="235"/>
    </row>
    <row r="43" customFormat="false" ht="15.75" hidden="false" customHeight="false" outlineLevel="0" collapsed="false">
      <c r="A43" s="241"/>
      <c r="D43" s="0"/>
      <c r="I43" s="238"/>
      <c r="J43" s="238"/>
      <c r="K43" s="211"/>
      <c r="L43" s="235"/>
    </row>
    <row r="44" customFormat="false" ht="15.75" hidden="false" customHeight="false" outlineLevel="0" collapsed="false">
      <c r="A44" s="240"/>
      <c r="D44" s="0"/>
      <c r="I44" s="242"/>
      <c r="J44" s="242"/>
      <c r="K44" s="211"/>
      <c r="L44" s="235"/>
    </row>
    <row r="45" customFormat="false" ht="15.75" hidden="false" customHeight="false" outlineLevel="0" collapsed="false">
      <c r="A45" s="240"/>
      <c r="D45" s="0"/>
      <c r="I45" s="242"/>
      <c r="J45" s="242"/>
      <c r="K45" s="211"/>
      <c r="L45" s="235"/>
    </row>
    <row r="46" customFormat="false" ht="15.75" hidden="false" customHeight="false" outlineLevel="0" collapsed="false">
      <c r="A46" s="240"/>
      <c r="D46" s="0"/>
      <c r="I46" s="238"/>
      <c r="J46" s="238"/>
      <c r="K46" s="211"/>
      <c r="L46" s="235"/>
    </row>
    <row r="47" customFormat="false" ht="34.5" hidden="false" customHeight="true" outlineLevel="0" collapsed="false">
      <c r="A47" s="240"/>
      <c r="D47" s="0"/>
      <c r="I47" s="234"/>
      <c r="J47" s="234"/>
      <c r="K47" s="211"/>
      <c r="L47" s="235"/>
    </row>
    <row r="48" customFormat="false" ht="15.75" hidden="true" customHeight="false" outlineLevel="0" collapsed="false">
      <c r="A48" s="240"/>
      <c r="D48" s="0"/>
      <c r="I48" s="234"/>
      <c r="J48" s="234"/>
      <c r="K48" s="211"/>
      <c r="L48" s="235"/>
    </row>
    <row r="49" customFormat="false" ht="15.75" hidden="true" customHeight="false" outlineLevel="0" collapsed="false">
      <c r="A49" s="240"/>
      <c r="D49" s="0"/>
      <c r="I49" s="238"/>
      <c r="J49" s="238"/>
      <c r="K49" s="211"/>
      <c r="L49" s="235"/>
    </row>
    <row r="50" customFormat="false" ht="15.75" hidden="true" customHeight="false" outlineLevel="0" collapsed="false">
      <c r="A50" s="240"/>
      <c r="D50" s="0"/>
      <c r="I50" s="234"/>
      <c r="J50" s="234"/>
      <c r="K50" s="211"/>
      <c r="L50" s="235"/>
    </row>
    <row r="51" customFormat="false" ht="15.75" hidden="true" customHeight="false" outlineLevel="0" collapsed="false">
      <c r="A51" s="243"/>
      <c r="D51" s="0"/>
      <c r="I51" s="234"/>
      <c r="J51" s="234"/>
      <c r="K51" s="211"/>
      <c r="L51" s="235"/>
    </row>
    <row r="52" customFormat="false" ht="15.75" hidden="true" customHeight="false" outlineLevel="0" collapsed="false">
      <c r="A52" s="241"/>
      <c r="D52" s="0"/>
      <c r="I52" s="234"/>
      <c r="J52" s="234"/>
      <c r="K52" s="211"/>
      <c r="L52" s="235"/>
    </row>
    <row r="53" customFormat="false" ht="15.75" hidden="true" customHeight="false" outlineLevel="0" collapsed="false">
      <c r="A53" s="182"/>
      <c r="D53" s="0"/>
      <c r="I53" s="234"/>
      <c r="J53" s="234"/>
      <c r="K53" s="211"/>
      <c r="L53" s="235"/>
    </row>
    <row r="54" customFormat="false" ht="15.75" hidden="true" customHeight="false" outlineLevel="0" collapsed="false">
      <c r="A54" s="182"/>
      <c r="D54" s="0"/>
      <c r="I54" s="234"/>
      <c r="J54" s="234"/>
      <c r="K54" s="211"/>
      <c r="L54" s="235"/>
    </row>
    <row r="55" customFormat="false" ht="15.75" hidden="true" customHeight="false" outlineLevel="0" collapsed="false">
      <c r="A55" s="182"/>
      <c r="D55" s="0"/>
      <c r="I55" s="234"/>
      <c r="J55" s="234"/>
      <c r="K55" s="211"/>
      <c r="L55" s="235"/>
    </row>
    <row r="56" customFormat="false" ht="15.75" hidden="true" customHeight="false" outlineLevel="0" collapsed="false">
      <c r="A56" s="182"/>
      <c r="D56" s="0"/>
      <c r="I56" s="234"/>
      <c r="J56" s="234"/>
      <c r="K56" s="211"/>
      <c r="L56" s="235"/>
    </row>
    <row r="57" customFormat="false" ht="15.75" hidden="false" customHeight="false" outlineLevel="0" collapsed="false">
      <c r="A57" s="182"/>
      <c r="D57" s="0"/>
      <c r="I57" s="234"/>
      <c r="J57" s="234"/>
      <c r="K57" s="211"/>
      <c r="L57" s="235"/>
    </row>
    <row r="58" customFormat="false" ht="15.75" hidden="false" customHeight="false" outlineLevel="0" collapsed="false">
      <c r="A58" s="182"/>
      <c r="D58" s="0"/>
      <c r="I58" s="234"/>
      <c r="J58" s="234"/>
      <c r="K58" s="211"/>
      <c r="L58" s="235"/>
    </row>
    <row r="59" customFormat="false" ht="24" hidden="false" customHeight="true" outlineLevel="0" collapsed="false">
      <c r="A59" s="182"/>
      <c r="D59" s="0"/>
      <c r="I59" s="242"/>
      <c r="J59" s="242"/>
      <c r="K59" s="211"/>
      <c r="L59" s="235"/>
    </row>
    <row r="60" customFormat="false" ht="15.75" hidden="true" customHeight="false" outlineLevel="0" collapsed="false">
      <c r="A60" s="182"/>
      <c r="D60" s="0"/>
      <c r="I60" s="238"/>
      <c r="J60" s="238"/>
      <c r="K60" s="211"/>
      <c r="L60" s="235"/>
    </row>
    <row r="61" customFormat="false" ht="15.75" hidden="false" customHeight="false" outlineLevel="0" collapsed="false">
      <c r="A61" s="233"/>
      <c r="D61" s="0"/>
      <c r="I61" s="242"/>
      <c r="J61" s="242"/>
      <c r="K61" s="211"/>
      <c r="L61" s="235"/>
    </row>
    <row r="62" customFormat="false" ht="15.75" hidden="false" customHeight="false" outlineLevel="0" collapsed="false">
      <c r="A62" s="239"/>
      <c r="D62" s="0"/>
      <c r="I62" s="242"/>
      <c r="J62" s="242"/>
      <c r="K62" s="211"/>
      <c r="L62" s="235"/>
    </row>
    <row r="63" customFormat="false" ht="15.75" hidden="false" customHeight="false" outlineLevel="0" collapsed="false">
      <c r="A63" s="233"/>
      <c r="D63" s="0"/>
      <c r="I63" s="242"/>
      <c r="J63" s="242"/>
      <c r="K63" s="211"/>
      <c r="L63" s="235"/>
    </row>
    <row r="64" customFormat="false" ht="15.75" hidden="false" customHeight="false" outlineLevel="0" collapsed="false">
      <c r="A64" s="233"/>
      <c r="D64" s="0"/>
      <c r="I64" s="242"/>
      <c r="J64" s="242"/>
      <c r="K64" s="211"/>
      <c r="L64" s="235"/>
    </row>
    <row r="65" customFormat="false" ht="17.25" hidden="false" customHeight="true" outlineLevel="0" collapsed="false">
      <c r="A65" s="166"/>
      <c r="D65" s="0"/>
      <c r="I65" s="242"/>
      <c r="J65" s="242"/>
      <c r="K65" s="211"/>
      <c r="L65" s="235"/>
      <c r="W65" s="242"/>
      <c r="X65" s="242"/>
      <c r="Y65" s="242"/>
      <c r="Z65" s="242"/>
    </row>
    <row r="66" customFormat="false" ht="15.75" hidden="false" customHeight="false" outlineLevel="0" collapsed="false">
      <c r="A66" s="233"/>
      <c r="D66" s="0"/>
      <c r="G66" s="1" t="s">
        <v>19</v>
      </c>
      <c r="I66" s="242"/>
      <c r="J66" s="242"/>
      <c r="K66" s="211"/>
      <c r="L66" s="235"/>
    </row>
    <row r="67" customFormat="false" ht="15.75" hidden="false" customHeight="false" outlineLevel="0" collapsed="false">
      <c r="A67" s="241"/>
      <c r="D67" s="0"/>
      <c r="I67" s="242"/>
      <c r="J67" s="242"/>
      <c r="K67" s="211"/>
      <c r="L67" s="235"/>
    </row>
    <row r="68" customFormat="false" ht="15.75" hidden="false" customHeight="false" outlineLevel="0" collapsed="false">
      <c r="A68" s="182"/>
      <c r="D68" s="0"/>
      <c r="I68" s="244"/>
      <c r="J68" s="244"/>
      <c r="K68" s="211"/>
      <c r="L68" s="235"/>
    </row>
    <row r="69" customFormat="false" ht="15.75" hidden="false" customHeight="false" outlineLevel="0" collapsed="false">
      <c r="A69" s="182"/>
      <c r="D69" s="0"/>
      <c r="I69" s="242"/>
      <c r="J69" s="242"/>
      <c r="K69" s="211"/>
      <c r="L69" s="235"/>
    </row>
    <row r="70" customFormat="false" ht="15.75" hidden="false" customHeight="false" outlineLevel="0" collapsed="false">
      <c r="A70" s="182"/>
      <c r="D70" s="0"/>
      <c r="I70" s="238"/>
      <c r="J70" s="238"/>
      <c r="K70" s="211"/>
      <c r="L70" s="235"/>
    </row>
    <row r="71" customFormat="false" ht="15.75" hidden="tru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true" customHeight="false" outlineLevel="0" collapsed="false">
      <c r="A72" s="245"/>
      <c r="D72" s="0"/>
      <c r="I72" s="234"/>
      <c r="J72" s="234"/>
      <c r="K72" s="211"/>
      <c r="L72" s="235"/>
    </row>
    <row r="73" customFormat="false" ht="17.25" hidden="true" customHeight="true" outlineLevel="0" collapsed="false">
      <c r="A73" s="113"/>
      <c r="D73" s="0"/>
      <c r="I73" s="234"/>
      <c r="J73" s="234"/>
      <c r="K73" s="211"/>
      <c r="L73" s="235"/>
    </row>
    <row r="74" customFormat="false" ht="20.25" hidden="true" customHeight="false" outlineLevel="0" collapsed="false">
      <c r="A74" s="166"/>
      <c r="D74" s="0"/>
      <c r="I74" s="234"/>
      <c r="J74" s="234"/>
      <c r="K74" s="211"/>
      <c r="L74" s="235"/>
    </row>
    <row r="75" customFormat="false" ht="20.25" hidden="true" customHeight="false" outlineLevel="0" collapsed="false">
      <c r="A75" s="166"/>
      <c r="D75" s="0"/>
      <c r="I75" s="234"/>
      <c r="J75" s="234"/>
      <c r="K75" s="211"/>
      <c r="L75" s="235"/>
    </row>
    <row r="76" customFormat="false" ht="15.75" hidden="true" customHeight="false" outlineLevel="0" collapsed="false">
      <c r="D76" s="0"/>
      <c r="I76" s="234"/>
      <c r="J76" s="234"/>
      <c r="K76" s="211"/>
      <c r="L76" s="235"/>
    </row>
    <row r="77" customFormat="false" ht="15.75" hidden="true" customHeight="false" outlineLevel="0" collapsed="false">
      <c r="D77" s="0"/>
      <c r="I77" s="242"/>
      <c r="J77" s="242"/>
      <c r="K77" s="211"/>
      <c r="L77" s="235"/>
    </row>
    <row r="78" customFormat="false" ht="15.75" hidden="true" customHeight="false" outlineLevel="0" collapsed="false">
      <c r="D78" s="0"/>
      <c r="I78" s="242"/>
      <c r="J78" s="242"/>
      <c r="K78" s="211"/>
      <c r="L78" s="235"/>
    </row>
    <row r="79" customFormat="false" ht="15.75" hidden="true" customHeight="false" outlineLevel="0" collapsed="false">
      <c r="I79" s="244"/>
      <c r="J79" s="244"/>
      <c r="K79" s="211"/>
      <c r="L79" s="235"/>
      <c r="W79" s="134"/>
      <c r="X79" s="134"/>
    </row>
    <row r="80" customFormat="false" ht="15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5.75" hidden="false" customHeight="false" outlineLevel="0" collapsed="false">
      <c r="I81" s="244"/>
      <c r="J81" s="244"/>
      <c r="K81" s="211"/>
      <c r="L81" s="235"/>
    </row>
    <row r="82" customFormat="false" ht="15.75" hidden="false" customHeight="false" outlineLevel="0" collapsed="false">
      <c r="I82" s="242"/>
      <c r="J82" s="242"/>
      <c r="K82" s="211"/>
      <c r="L82" s="134"/>
    </row>
    <row r="83" customFormat="false" ht="20.25" hidden="true" customHeight="true" outlineLevel="0" collapsed="false">
      <c r="I83" s="242"/>
      <c r="J83" s="242"/>
      <c r="K83" s="211"/>
      <c r="L83" s="134"/>
    </row>
    <row r="84" customFormat="false" ht="15.75" hidden="true" customHeight="false" outlineLevel="0" collapsed="false">
      <c r="I84" s="242"/>
      <c r="J84" s="242"/>
      <c r="K84" s="211"/>
      <c r="L84" s="134"/>
      <c r="W84" s="134"/>
    </row>
    <row r="85" customFormat="false" ht="15.75" hidden="false" customHeight="false" outlineLevel="0" collapsed="false">
      <c r="I85" s="242"/>
      <c r="J85" s="242"/>
      <c r="K85" s="211"/>
      <c r="L85" s="134"/>
      <c r="X85" s="2"/>
    </row>
    <row r="86" customFormat="false" ht="15.75" hidden="false" customHeight="false" outlineLevel="0" collapsed="false">
      <c r="I86" s="242"/>
      <c r="J86" s="242"/>
      <c r="K86" s="211"/>
      <c r="L86" s="134"/>
      <c r="X86" s="2"/>
    </row>
    <row r="87" customFormat="false" ht="15.75" hidden="false" customHeight="false" outlineLevel="0" collapsed="false">
      <c r="I87" s="242"/>
      <c r="J87" s="242"/>
      <c r="K87" s="211"/>
      <c r="L87" s="134"/>
    </row>
    <row r="88" customFormat="false" ht="15.75" hidden="false" customHeight="false" outlineLevel="0" collapsed="false">
      <c r="I88" s="242"/>
      <c r="J88" s="242"/>
      <c r="K88" s="211"/>
      <c r="L88" s="134"/>
      <c r="X88" s="2"/>
    </row>
    <row r="89" customFormat="false" ht="12" hidden="false" customHeight="true" outlineLevel="0" collapsed="false">
      <c r="I89" s="242"/>
      <c r="J89" s="242"/>
      <c r="K89" s="211"/>
      <c r="L89" s="134"/>
      <c r="X89" s="2"/>
    </row>
    <row r="90" customFormat="false" ht="15.75" hidden="true" customHeight="false" outlineLevel="0" collapsed="false">
      <c r="I90" s="242"/>
      <c r="J90" s="242"/>
      <c r="K90" s="211"/>
      <c r="L90" s="134"/>
      <c r="X90" s="2"/>
    </row>
    <row r="91" customFormat="false" ht="15.75" hidden="true" customHeight="false" outlineLevel="0" collapsed="false">
      <c r="I91" s="238"/>
      <c r="J91" s="238"/>
      <c r="K91" s="211"/>
      <c r="L91" s="134"/>
      <c r="X91" s="2"/>
    </row>
    <row r="92" customFormat="false" ht="21.75" hidden="false" customHeight="true" outlineLevel="0" collapsed="false">
      <c r="I92" s="246"/>
      <c r="J92" s="246"/>
      <c r="K92" s="211"/>
      <c r="L92" s="134"/>
      <c r="X92" s="2"/>
    </row>
    <row r="93" customFormat="false" ht="6.75" hidden="false" customHeight="true" outlineLevel="0" collapsed="false">
      <c r="I93" s="246"/>
      <c r="J93" s="246"/>
      <c r="K93" s="211"/>
      <c r="L93" s="134"/>
      <c r="X93" s="2"/>
    </row>
    <row r="94" customFormat="false" ht="15.75" hidden="false" customHeight="false" outlineLevel="0" collapsed="false">
      <c r="I94" s="246"/>
      <c r="J94" s="246"/>
      <c r="K94" s="211"/>
      <c r="L94" s="134"/>
      <c r="X94" s="2"/>
    </row>
    <row r="95" customFormat="false" ht="15.75" hidden="false" customHeight="false" outlineLevel="0" collapsed="false">
      <c r="I95" s="242"/>
      <c r="J95" s="242"/>
      <c r="K95" s="211"/>
      <c r="L95" s="134"/>
      <c r="X95" s="2"/>
      <c r="Y95" s="237"/>
    </row>
    <row r="96" customFormat="false" ht="22.5" hidden="false" customHeight="true" outlineLevel="0" collapsed="false">
      <c r="I96" s="242"/>
      <c r="J96" s="242"/>
      <c r="K96" s="211"/>
      <c r="L96" s="134"/>
    </row>
    <row r="97" customFormat="false" ht="22.5" hidden="false" customHeight="true" outlineLevel="0" collapsed="false">
      <c r="I97" s="242"/>
      <c r="J97" s="242"/>
      <c r="K97" s="211"/>
      <c r="L97" s="134"/>
    </row>
    <row r="98" customFormat="false" ht="15.75" hidden="false" customHeight="false" outlineLevel="0" collapsed="false">
      <c r="I98" s="242"/>
      <c r="J98" s="242"/>
      <c r="K98" s="211"/>
      <c r="L98" s="134"/>
    </row>
    <row r="99" customFormat="false" ht="15.75" hidden="false" customHeight="false" outlineLevel="0" collapsed="false">
      <c r="I99" s="242"/>
      <c r="J99" s="242"/>
      <c r="K99" s="211"/>
      <c r="L99" s="134"/>
    </row>
    <row r="100" customFormat="false" ht="15.75" hidden="false" customHeight="false" outlineLevel="0" collapsed="false">
      <c r="I100" s="242"/>
      <c r="J100" s="242"/>
      <c r="K100" s="211"/>
      <c r="L100" s="134"/>
    </row>
    <row r="101" customFormat="false" ht="15.75" hidden="false" customHeight="false" outlineLevel="0" collapsed="false">
      <c r="I101" s="235"/>
      <c r="J101" s="235"/>
      <c r="K101" s="211"/>
      <c r="L101" s="134"/>
    </row>
    <row r="102" customFormat="false" ht="15.75" hidden="false" customHeight="false" outlineLevel="0" collapsed="false">
      <c r="I102" s="134"/>
      <c r="J102" s="134"/>
      <c r="K102" s="112"/>
      <c r="L102" s="134"/>
      <c r="X102" s="88"/>
      <c r="Y102" s="88"/>
    </row>
    <row r="103" customFormat="false" ht="15.75" hidden="false" customHeight="false" outlineLevel="0" collapsed="false">
      <c r="I103" s="134"/>
      <c r="J103" s="134"/>
      <c r="K103" s="112"/>
      <c r="L103" s="134"/>
      <c r="W103" s="177"/>
      <c r="X103" s="178"/>
      <c r="Y103" s="88"/>
    </row>
    <row r="104" customFormat="false" ht="15.75" hidden="false" customHeight="false" outlineLevel="0" collapsed="false">
      <c r="I104" s="134"/>
      <c r="J104" s="134"/>
      <c r="K104" s="112"/>
      <c r="L104" s="134"/>
      <c r="W104" s="177"/>
      <c r="X104" s="88"/>
      <c r="Y104" s="88"/>
    </row>
    <row r="105" customFormat="false" ht="15.75" hidden="false" customHeight="false" outlineLevel="0" collapsed="false">
      <c r="I105" s="134"/>
      <c r="J105" s="134"/>
      <c r="K105" s="112"/>
      <c r="L105" s="134"/>
      <c r="W105" s="177"/>
      <c r="X105" s="178"/>
      <c r="Y105" s="88"/>
    </row>
    <row r="106" customFormat="false" ht="17.25" hidden="false" customHeight="true" outlineLevel="0" collapsed="false">
      <c r="I106" s="134"/>
      <c r="J106" s="134"/>
      <c r="K106" s="112"/>
      <c r="L106" s="134"/>
      <c r="W106" s="177"/>
      <c r="X106" s="178"/>
      <c r="Y106" s="88"/>
    </row>
    <row r="107" customFormat="false" ht="15.75" hidden="true" customHeight="false" outlineLevel="0" collapsed="false">
      <c r="I107" s="134"/>
      <c r="J107" s="134"/>
      <c r="K107" s="112"/>
      <c r="L107" s="134"/>
      <c r="W107" s="177"/>
      <c r="X107" s="178"/>
      <c r="Y107" s="88"/>
    </row>
    <row r="108" customFormat="false" ht="15.75" hidden="true" customHeight="false" outlineLevel="0" collapsed="false">
      <c r="I108" s="134"/>
      <c r="J108" s="134"/>
      <c r="K108" s="112"/>
      <c r="L108" s="134"/>
      <c r="W108" s="177"/>
      <c r="X108" s="178"/>
      <c r="Y108" s="88"/>
    </row>
    <row r="109" customFormat="false" ht="9" hidden="false" customHeight="true" outlineLevel="0" collapsed="false">
      <c r="A109" s="88"/>
      <c r="I109" s="134"/>
      <c r="J109" s="134"/>
      <c r="K109" s="112"/>
      <c r="L109" s="134"/>
      <c r="W109" s="177"/>
      <c r="X109" s="178"/>
      <c r="Y109" s="88"/>
    </row>
    <row r="110" customFormat="false" ht="6.75" hidden="false" customHeight="true" outlineLevel="0" collapsed="false">
      <c r="A110" s="88"/>
      <c r="I110" s="134"/>
      <c r="J110" s="134"/>
      <c r="K110" s="112"/>
      <c r="L110" s="134"/>
      <c r="W110" s="177"/>
      <c r="X110" s="178"/>
      <c r="Y110" s="88"/>
    </row>
    <row r="111" customFormat="false" ht="18.75" hidden="false" customHeight="true" outlineLevel="0" collapsed="false">
      <c r="A111" s="88"/>
      <c r="I111" s="134"/>
      <c r="J111" s="134"/>
      <c r="K111" s="112"/>
      <c r="L111" s="134"/>
      <c r="W111" s="177"/>
      <c r="X111" s="178"/>
      <c r="Y111" s="88"/>
    </row>
    <row r="112" customFormat="false" ht="7.5" hidden="false" customHeight="true" outlineLevel="0" collapsed="false">
      <c r="I112" s="134"/>
      <c r="J112" s="134"/>
      <c r="K112" s="112"/>
      <c r="L112" s="134"/>
      <c r="W112" s="177"/>
      <c r="X112" s="178"/>
      <c r="Y112" s="88"/>
    </row>
    <row r="113" customFormat="false" ht="15.75" hidden="false" customHeight="false" outlineLevel="0" collapsed="false">
      <c r="I113" s="134"/>
      <c r="J113" s="134"/>
      <c r="K113" s="112"/>
      <c r="L113" s="134"/>
      <c r="X113" s="88"/>
      <c r="Y113" s="88"/>
    </row>
    <row r="114" customFormat="false" ht="15.75" hidden="false" customHeight="false" outlineLevel="0" collapsed="false">
      <c r="I114" s="134"/>
      <c r="J114" s="134"/>
      <c r="K114" s="112"/>
      <c r="L114" s="134"/>
      <c r="X114" s="88"/>
      <c r="Y114" s="88"/>
    </row>
    <row r="115" customFormat="false" ht="15.75" hidden="true" customHeight="false" outlineLevel="0" collapsed="false">
      <c r="I115" s="134"/>
      <c r="J115" s="134"/>
      <c r="K115" s="112"/>
      <c r="L115" s="134"/>
      <c r="X115" s="88"/>
      <c r="Y115" s="88"/>
    </row>
    <row r="116" customFormat="false" ht="18.75" hidden="true" customHeight="true" outlineLevel="0" collapsed="false">
      <c r="I116" s="134"/>
      <c r="J116" s="134"/>
      <c r="K116" s="112"/>
      <c r="L116" s="134"/>
      <c r="X116" s="88"/>
      <c r="Y116" s="88"/>
    </row>
    <row r="117" customFormat="false" ht="15.75" hidden="true" customHeight="false" outlineLevel="0" collapsed="false">
      <c r="I117" s="134"/>
      <c r="J117" s="134"/>
      <c r="K117" s="112"/>
      <c r="L117" s="134"/>
      <c r="X117" s="88"/>
      <c r="Y117" s="88"/>
    </row>
    <row r="118" customFormat="false" ht="20.25" hidden="true" customHeight="true" outlineLevel="0" collapsed="false">
      <c r="I118" s="134"/>
      <c r="J118" s="134"/>
      <c r="K118" s="112"/>
      <c r="L118" s="134"/>
      <c r="X118" s="88"/>
      <c r="Y118" s="88"/>
    </row>
    <row r="119" customFormat="false" ht="15.75" hidden="true" customHeight="false" outlineLevel="0" collapsed="false">
      <c r="I119" s="134"/>
      <c r="J119" s="134"/>
      <c r="K119" s="112"/>
      <c r="L119" s="134"/>
      <c r="W119" s="177"/>
      <c r="X119" s="88"/>
      <c r="Y119" s="88"/>
    </row>
    <row r="120" customFormat="false" ht="15.75" hidden="false" customHeight="false" outlineLevel="0" collapsed="false">
      <c r="I120" s="134"/>
      <c r="J120" s="134"/>
      <c r="K120" s="112"/>
      <c r="L120" s="134"/>
      <c r="X120" s="88"/>
      <c r="Y120" s="88"/>
    </row>
    <row r="121" customFormat="false" ht="15.75" hidden="true" customHeight="false" outlineLevel="0" collapsed="false">
      <c r="I121" s="134"/>
      <c r="J121" s="134"/>
      <c r="K121" s="112"/>
      <c r="L121" s="134"/>
      <c r="X121" s="88"/>
      <c r="Y121" s="88"/>
    </row>
    <row r="122" customFormat="false" ht="15.75" hidden="true" customHeight="false" outlineLevel="0" collapsed="false"/>
    <row r="123" customFormat="false" ht="15.75" hidden="true" customHeight="false" outlineLevel="0" collapsed="false">
      <c r="W123" s="2"/>
      <c r="X123" s="237"/>
      <c r="Y123" s="88"/>
    </row>
    <row r="124" customFormat="false" ht="15.75" hidden="false" customHeight="false" outlineLevel="0" collapsed="false">
      <c r="W124" s="2"/>
      <c r="X124" s="237"/>
      <c r="Y124" s="237"/>
      <c r="Z124" s="237"/>
      <c r="AA124" s="2"/>
    </row>
    <row r="125" customFormat="false" ht="15.75" hidden="false" customHeight="false" outlineLevel="0" collapsed="false">
      <c r="W125" s="2"/>
      <c r="X125" s="237"/>
    </row>
    <row r="126" customFormat="false" ht="15.75" hidden="false" customHeight="false" outlineLevel="0" collapsed="false">
      <c r="W126" s="2"/>
      <c r="X126" s="237"/>
    </row>
    <row r="127" customFormat="false" ht="15.75" hidden="false" customHeight="false" outlineLevel="0" collapsed="false">
      <c r="K127" s="0"/>
      <c r="L127" s="0"/>
    </row>
    <row r="129" customFormat="false" ht="15.75" hidden="false" customHeight="false" outlineLevel="0" collapsed="false">
      <c r="A129" s="126"/>
    </row>
    <row r="131" customFormat="false" ht="15.75" hidden="false" customHeight="false" outlineLevel="0" collapsed="false">
      <c r="A131" s="126"/>
      <c r="W131" s="2"/>
      <c r="X131" s="237"/>
    </row>
    <row r="132" customFormat="false" ht="15.75" hidden="false" customHeight="false" outlineLevel="0" collapsed="false">
      <c r="A132" s="126"/>
    </row>
    <row r="133" customFormat="false" ht="15.75" hidden="false" customHeight="false" outlineLevel="0" collapsed="false">
      <c r="A133" s="126"/>
    </row>
    <row r="134" customFormat="false" ht="15.75" hidden="false" customHeight="false" outlineLevel="0" collapsed="false">
      <c r="A134" s="126"/>
    </row>
    <row r="135" customFormat="false" ht="15.75" hidden="false" customHeight="false" outlineLevel="0" collapsed="false">
      <c r="A135" s="126"/>
      <c r="W135" s="2"/>
    </row>
    <row r="136" customFormat="false" ht="15.75" hidden="false" customHeight="false" outlineLevel="0" collapsed="false">
      <c r="A136" s="126"/>
      <c r="W136" s="2"/>
    </row>
    <row r="137" customFormat="false" ht="15.75" hidden="false" customHeight="false" outlineLevel="0" collapsed="false">
      <c r="A137" s="126"/>
      <c r="W137" s="2"/>
    </row>
    <row r="138" customFormat="false" ht="15.75" hidden="true" customHeight="false" outlineLevel="0" collapsed="false">
      <c r="A138" s="126"/>
    </row>
    <row r="139" customFormat="false" ht="15.75" hidden="false" customHeight="false" outlineLevel="0" collapsed="false">
      <c r="A139" s="126"/>
    </row>
    <row r="140" customFormat="false" ht="15.75" hidden="false" customHeight="false" outlineLevel="0" collapsed="false">
      <c r="A140" s="126"/>
    </row>
    <row r="141" customFormat="false" ht="18.75" hidden="true" customHeight="true" outlineLevel="0" collapsed="false">
      <c r="A141" s="126"/>
    </row>
    <row r="142" customFormat="false" ht="15.75" hidden="false" customHeight="false" outlineLevel="0" collapsed="false">
      <c r="A142" s="126"/>
    </row>
    <row r="143" customFormat="false" ht="15.75" hidden="false" customHeight="false" outlineLevel="0" collapsed="false">
      <c r="A143" s="126"/>
    </row>
    <row r="144" customFormat="false" ht="21.75" hidden="true" customHeight="true" outlineLevel="0" collapsed="false">
      <c r="A144" s="126"/>
    </row>
    <row r="145" customFormat="false" ht="15.75" hidden="true" customHeight="false" outlineLevel="0" collapsed="false">
      <c r="A145" s="126"/>
    </row>
    <row r="146" customFormat="false" ht="15.75" hidden="true" customHeight="false" outlineLevel="0" collapsed="false">
      <c r="A146" s="126"/>
    </row>
    <row r="147" customFormat="false" ht="15.75" hidden="true" customHeight="false" outlineLevel="0" collapsed="false">
      <c r="W147" s="177"/>
      <c r="X147" s="178"/>
    </row>
    <row r="148" customFormat="false" ht="15.75" hidden="true" customHeight="false" outlineLevel="0" collapsed="false">
      <c r="K148" s="3" t="n">
        <v>5923.32861526273</v>
      </c>
      <c r="W148" s="177"/>
      <c r="X148" s="178"/>
    </row>
    <row r="149" customFormat="false" ht="15.75" hidden="true" customHeight="false" outlineLevel="0" collapsed="false">
      <c r="K149" s="3" t="n">
        <v>0</v>
      </c>
    </row>
    <row r="150" customFormat="false" ht="15.75" hidden="true" customHeight="false" outlineLevel="0" collapsed="false">
      <c r="K150" s="3" t="n">
        <v>5923.32861526273</v>
      </c>
    </row>
    <row r="151" customFormat="false" ht="15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5.75" hidden="false" customHeight="false" outlineLevel="0" collapsed="false">
      <c r="K152" s="3" t="n">
        <v>0</v>
      </c>
    </row>
    <row r="153" customFormat="false" ht="15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5.75" hidden="false" customHeight="false" outlineLevel="0" collapsed="false">
      <c r="K154" s="3" t="n">
        <v>-2243.48</v>
      </c>
    </row>
    <row r="155" customFormat="false" ht="15.75" hidden="true" customHeight="false" outlineLevel="0" collapsed="false"/>
    <row r="156" customFormat="false" ht="15.75" hidden="false" customHeight="false" outlineLevel="0" collapsed="false">
      <c r="K156" s="3" t="n">
        <v>998027.060385078</v>
      </c>
    </row>
  </sheetData>
  <mergeCells count="9">
    <mergeCell ref="I6:K6"/>
    <mergeCell ref="C7:D7"/>
    <mergeCell ref="F7:G7"/>
    <mergeCell ref="I7:K7"/>
    <mergeCell ref="M7:Q7"/>
    <mergeCell ref="A10:D10"/>
    <mergeCell ref="A21:F21"/>
    <mergeCell ref="A22:F22"/>
    <mergeCell ref="G23:L23"/>
  </mergeCells>
  <printOptions headings="false" gridLines="false" gridLinesSet="true" horizontalCentered="true" verticalCentered="false"/>
  <pageMargins left="0.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1541520</xdr:colOff>
                    <xdr:row>3</xdr:row>
                    <xdr:rowOff>85320</xdr:rowOff>
                  </from>
                  <to>
                    <xdr:col>1</xdr:col>
                    <xdr:colOff>0</xdr:colOff>
                    <xdr:row>5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1521360</xdr:colOff>
                    <xdr:row>2</xdr:row>
                    <xdr:rowOff>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7" width="46.28"/>
    <col collapsed="false" customWidth="true" hidden="false" outlineLevel="0" max="2" min="2" style="248" width="25.85"/>
    <col collapsed="false" customWidth="true" hidden="false" outlineLevel="0" max="7" min="3" style="248" width="26.13"/>
    <col collapsed="false" customWidth="true" hidden="false" outlineLevel="0" max="8" min="8" style="248" width="11.42"/>
    <col collapsed="false" customWidth="true" hidden="false" outlineLevel="0" max="9" min="9" style="249" width="8.85"/>
    <col collapsed="false" customWidth="true" hidden="false" outlineLevel="0" max="11" min="10" style="249" width="7.56"/>
    <col collapsed="false" customWidth="true" hidden="false" outlineLevel="0" max="15" min="12" style="249" width="6.28"/>
    <col collapsed="false" customWidth="true" hidden="false" outlineLevel="0" max="16" min="16" style="250" width="8.41"/>
    <col collapsed="false" customWidth="true" hidden="false" outlineLevel="0" max="24" min="17" style="250" width="6.28"/>
    <col collapsed="false" customWidth="false" hidden="false" outlineLevel="0" max="30" min="25" style="250" width="9.14"/>
    <col collapsed="false" customWidth="true" hidden="false" outlineLevel="0" max="31" min="31" style="250" width="9.99"/>
    <col collapsed="false" customWidth="false" hidden="false" outlineLevel="0" max="33" min="32" style="250" width="9.14"/>
    <col collapsed="false" customWidth="false" hidden="false" outlineLevel="0" max="73" min="34" style="249" width="9.14"/>
    <col collapsed="false" customWidth="true" hidden="false" outlineLevel="0" max="74" min="74" style="249" width="11.99"/>
    <col collapsed="false" customWidth="false" hidden="false" outlineLevel="0" max="124" min="75" style="249" width="9.14"/>
    <col collapsed="false" customWidth="true" hidden="false" outlineLevel="0" max="125" min="125" style="249" width="11.56"/>
    <col collapsed="false" customWidth="false" hidden="false" outlineLevel="0" max="130" min="126" style="249" width="9.14"/>
    <col collapsed="false" customWidth="true" hidden="false" outlineLevel="0" max="132" min="131" style="249" width="14.28"/>
    <col collapsed="false" customWidth="true" hidden="false" outlineLevel="0" max="133" min="133" style="249" width="12.56"/>
    <col collapsed="false" customWidth="false" hidden="false" outlineLevel="0" max="134" min="134" style="249" width="9.14"/>
    <col collapsed="false" customWidth="true" hidden="false" outlineLevel="0" max="135" min="135" style="249" width="10.13"/>
    <col collapsed="false" customWidth="true" hidden="false" outlineLevel="0" max="136" min="136" style="249" width="10.41"/>
    <col collapsed="false" customWidth="false" hidden="false" outlineLevel="0" max="141" min="137" style="249" width="9.14"/>
    <col collapsed="false" customWidth="true" hidden="false" outlineLevel="0" max="142" min="142" style="249" width="9.7"/>
    <col collapsed="false" customWidth="false" hidden="false" outlineLevel="0" max="152" min="143" style="249" width="9.14"/>
    <col collapsed="false" customWidth="true" hidden="false" outlineLevel="0" max="153" min="153" style="249" width="9.7"/>
    <col collapsed="false" customWidth="false" hidden="false" outlineLevel="0" max="155" min="154" style="249" width="9.14"/>
    <col collapsed="false" customWidth="true" hidden="false" outlineLevel="0" max="156" min="156" style="249" width="12.28"/>
    <col collapsed="false" customWidth="false" hidden="false" outlineLevel="0" max="257" min="157" style="249" width="9.14"/>
  </cols>
  <sheetData>
    <row r="1" customFormat="false" ht="19.5" hidden="false" customHeight="false" outlineLevel="0" collapsed="false">
      <c r="A1" s="251" t="s">
        <v>33</v>
      </c>
      <c r="B1" s="252"/>
      <c r="C1" s="253"/>
      <c r="D1" s="249"/>
      <c r="E1" s="249"/>
      <c r="F1" s="0"/>
      <c r="G1" s="249"/>
      <c r="H1" s="249"/>
    </row>
    <row r="2" customFormat="false" ht="19.5" hidden="false" customHeight="false" outlineLevel="0" collapsed="false">
      <c r="A2" s="251" t="e">
        <f aca="false">"As of "&amp;TEXT(#NAME? [6]Summary!$P$4,"mmmm d, yyyy")</f>
        <v>#NAME?</v>
      </c>
      <c r="B2" s="252"/>
      <c r="C2" s="253"/>
      <c r="D2" s="249"/>
      <c r="E2" s="249"/>
      <c r="F2" s="0"/>
      <c r="G2" s="249"/>
      <c r="H2" s="249"/>
    </row>
    <row r="3" customFormat="false" ht="18" hidden="false" customHeight="true" outlineLevel="0" collapsed="false">
      <c r="A3" s="254"/>
      <c r="B3" s="252"/>
      <c r="C3" s="255" t="s">
        <v>34</v>
      </c>
      <c r="D3" s="256" t="s">
        <v>35</v>
      </c>
      <c r="E3" s="256"/>
      <c r="F3" s="257"/>
      <c r="G3" s="249"/>
      <c r="H3" s="249"/>
    </row>
    <row r="4" customFormat="false" ht="15.75" hidden="false" customHeight="false" outlineLevel="0" collapsed="false">
      <c r="A4" s="258" t="s">
        <v>36</v>
      </c>
      <c r="B4" s="259" t="s">
        <v>37</v>
      </c>
      <c r="C4" s="260" t="s">
        <v>38</v>
      </c>
      <c r="D4" s="261" t="s">
        <v>39</v>
      </c>
      <c r="E4" s="261" t="s">
        <v>40</v>
      </c>
      <c r="F4" s="261" t="s">
        <v>41</v>
      </c>
      <c r="G4" s="261" t="s">
        <v>42</v>
      </c>
      <c r="H4" s="261"/>
      <c r="I4" s="261"/>
      <c r="J4" s="261"/>
      <c r="K4" s="261"/>
      <c r="L4" s="261"/>
      <c r="M4" s="261"/>
      <c r="N4" s="261"/>
      <c r="O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  <c r="IW4" s="261"/>
    </row>
    <row r="5" customFormat="false" ht="15.75" hidden="false" customHeight="false" outlineLevel="0" collapsed="false">
      <c r="A5" s="262" t="s">
        <v>43</v>
      </c>
      <c r="B5" s="259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  <c r="IW5" s="261"/>
    </row>
    <row r="6" customFormat="false" ht="15.75" hidden="false" customHeight="false" outlineLevel="0" collapsed="false">
      <c r="A6" s="263"/>
      <c r="B6" s="264"/>
      <c r="C6" s="265"/>
      <c r="D6" s="250"/>
      <c r="E6" s="250"/>
      <c r="F6" s="250"/>
      <c r="G6" s="250"/>
      <c r="H6" s="261"/>
      <c r="I6" s="261"/>
      <c r="J6" s="261"/>
      <c r="K6" s="261"/>
      <c r="L6" s="261"/>
      <c r="M6" s="261"/>
      <c r="N6" s="261"/>
      <c r="O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  <c r="IW6" s="261"/>
    </row>
    <row r="7" customFormat="false" ht="15.75" hidden="false" customHeight="false" outlineLevel="0" collapsed="false">
      <c r="A7" s="263" t="s">
        <v>44</v>
      </c>
      <c r="B7" s="264" t="n">
        <f aca="false">SUM(C7:G7)</f>
        <v>4428.88693394</v>
      </c>
      <c r="C7" s="265" t="n">
        <f aca="false">+'ENOVATE DPR2'!M13</f>
        <v>208.3089264</v>
      </c>
      <c r="D7" s="261" t="n">
        <v>4178.60216271</v>
      </c>
      <c r="E7" s="266" t="n">
        <v>-8.73250421999767</v>
      </c>
      <c r="F7" s="261" t="n">
        <v>-436.9593314</v>
      </c>
      <c r="G7" s="250" t="n">
        <v>487.667680450001</v>
      </c>
      <c r="H7" s="261"/>
      <c r="I7" s="261"/>
      <c r="J7" s="261"/>
      <c r="K7" s="261"/>
      <c r="L7" s="261"/>
      <c r="M7" s="261"/>
      <c r="N7" s="261"/>
      <c r="O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  <c r="IW7" s="261"/>
    </row>
    <row r="8" customFormat="false" ht="16.5" hidden="false" customHeight="false" outlineLevel="0" collapsed="false">
      <c r="A8" s="267"/>
      <c r="B8" s="268"/>
      <c r="C8" s="269"/>
      <c r="D8" s="270"/>
      <c r="E8" s="270"/>
      <c r="F8" s="270"/>
      <c r="G8" s="270"/>
      <c r="H8" s="261"/>
      <c r="I8" s="261"/>
      <c r="J8" s="261"/>
      <c r="K8" s="261"/>
      <c r="L8" s="261"/>
      <c r="M8" s="261"/>
      <c r="N8" s="261"/>
      <c r="O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  <c r="IW8" s="261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  <c r="IW9" s="261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  <c r="IW10" s="261"/>
    </row>
    <row r="11" customFormat="false" ht="20.25" hidden="false" customHeight="false" outlineLevel="0" collapsed="false">
      <c r="A11" s="0"/>
      <c r="B11" s="0"/>
      <c r="C11" s="271" t="n">
        <v>13</v>
      </c>
      <c r="D11" s="271" t="n">
        <v>12</v>
      </c>
      <c r="E11" s="271" t="n">
        <v>11</v>
      </c>
      <c r="F11" s="271" t="n">
        <v>10</v>
      </c>
      <c r="G11" s="271" t="n">
        <v>7</v>
      </c>
      <c r="H11" s="271" t="n">
        <v>6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  <c r="IW11" s="261"/>
    </row>
    <row r="12" customFormat="false" ht="20.25" hidden="false" customHeight="false" outlineLevel="0" collapsed="false">
      <c r="A12" s="0"/>
      <c r="B12" s="0"/>
      <c r="C12" s="271"/>
      <c r="D12" s="271"/>
      <c r="E12" s="271"/>
      <c r="F12" s="271"/>
      <c r="G12" s="271"/>
      <c r="H12" s="27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  <c r="IW12" s="261"/>
    </row>
    <row r="13" customFormat="false" ht="20.25" hidden="false" customHeight="false" outlineLevel="0" collapsed="false">
      <c r="A13" s="0"/>
      <c r="B13" s="272" t="n">
        <f aca="false">SUM(C13:G13)</f>
        <v>78</v>
      </c>
      <c r="C13" s="273" t="n">
        <v>17</v>
      </c>
      <c r="D13" s="271" t="n">
        <v>84</v>
      </c>
      <c r="E13" s="271" t="n">
        <v>12</v>
      </c>
      <c r="F13" s="271" t="n">
        <v>-54</v>
      </c>
      <c r="G13" s="271" t="n">
        <v>19</v>
      </c>
      <c r="H13" s="271" t="n">
        <v>-53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  <c r="IW13" s="261"/>
    </row>
    <row r="14" customFormat="false" ht="20.25" hidden="false" customHeight="false" outlineLevel="0" collapsed="false">
      <c r="A14" s="0"/>
      <c r="B14" s="0"/>
      <c r="C14" s="271"/>
      <c r="D14" s="271"/>
      <c r="E14" s="271"/>
      <c r="F14" s="271"/>
      <c r="G14" s="271"/>
      <c r="H14" s="27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  <c r="IW14" s="261"/>
    </row>
    <row r="15" customFormat="false" ht="20.25" hidden="false" customHeight="false" outlineLevel="0" collapsed="false">
      <c r="A15" s="0"/>
      <c r="B15" s="0"/>
      <c r="C15" s="271"/>
      <c r="D15" s="271"/>
      <c r="E15" s="271"/>
      <c r="F15" s="271"/>
      <c r="G15" s="271"/>
      <c r="H15" s="271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  <c r="IW15" s="261"/>
    </row>
    <row r="16" customFormat="false" ht="20.25" hidden="false" customHeight="false" outlineLevel="0" collapsed="false">
      <c r="A16" s="0"/>
      <c r="B16" s="0"/>
      <c r="C16" s="271"/>
      <c r="D16" s="271"/>
      <c r="E16" s="271"/>
      <c r="F16" s="271"/>
      <c r="G16" s="271"/>
      <c r="H16" s="271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  <c r="IW16" s="261"/>
    </row>
    <row r="17" customFormat="false" ht="20.25" hidden="false" customHeight="false" outlineLevel="0" collapsed="false">
      <c r="A17" s="0"/>
      <c r="B17" s="0"/>
      <c r="C17" s="271"/>
      <c r="D17" s="271"/>
      <c r="E17" s="271"/>
      <c r="F17" s="271"/>
      <c r="G17" s="271"/>
      <c r="H17" s="27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  <c r="IW17" s="261"/>
    </row>
    <row r="18" customFormat="false" ht="20.25" hidden="false" customHeight="false" outlineLevel="0" collapsed="false">
      <c r="A18" s="0"/>
      <c r="B18" s="0"/>
      <c r="C18" s="271"/>
      <c r="D18" s="271"/>
      <c r="E18" s="271"/>
      <c r="F18" s="271"/>
      <c r="G18" s="271"/>
      <c r="H18" s="27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  <c r="IW18" s="261"/>
    </row>
    <row r="19" customFormat="false" ht="20.25" hidden="false" customHeight="false" outlineLevel="0" collapsed="false">
      <c r="A19" s="0"/>
      <c r="B19" s="0"/>
      <c r="C19" s="271"/>
      <c r="D19" s="271"/>
      <c r="E19" s="271"/>
      <c r="F19" s="271"/>
      <c r="G19" s="271"/>
      <c r="H19" s="271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8" hidden="false" customHeight="true" outlineLevel="0" collapsed="false">
      <c r="A20" s="0"/>
      <c r="B20" s="0"/>
      <c r="C20" s="271"/>
      <c r="D20" s="271"/>
      <c r="E20" s="271"/>
      <c r="F20" s="271"/>
      <c r="G20" s="271"/>
      <c r="H20" s="271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  <c r="IW20" s="250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  <c r="IW21" s="250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  <c r="IW22" s="250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  <c r="IW23" s="250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  <c r="IW24" s="250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  <c r="IW25" s="250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  <c r="IW26" s="250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  <c r="IW27" s="250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  <c r="IW29" s="250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  <c r="IW30" s="250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  <c r="IW31" s="250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  <c r="IW32" s="250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  <c r="IW33" s="250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  <c r="IW34" s="250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  <c r="IW36" s="250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  <c r="IW37" s="250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  <c r="IW38" s="250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  <c r="IW39" s="250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  <c r="IW40" s="250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  <c r="IW41" s="250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  <c r="IW43" s="250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  <c r="IW44" s="250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  <c r="IW45" s="250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  <c r="IQ46" s="250"/>
      <c r="IR46" s="250"/>
      <c r="IS46" s="250"/>
      <c r="IT46" s="250"/>
      <c r="IU46" s="250"/>
      <c r="IV46" s="250"/>
      <c r="IW46" s="250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  <c r="IQ47" s="250"/>
      <c r="IR47" s="250"/>
      <c r="IS47" s="250"/>
      <c r="IT47" s="250"/>
      <c r="IU47" s="250"/>
      <c r="IV47" s="250"/>
      <c r="IW47" s="250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  <c r="IQ48" s="250"/>
      <c r="IR48" s="250"/>
      <c r="IS48" s="250"/>
      <c r="IT48" s="250"/>
      <c r="IU48" s="250"/>
      <c r="IV48" s="250"/>
      <c r="IW48" s="250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  <c r="IQ49" s="250"/>
      <c r="IR49" s="250"/>
      <c r="IS49" s="250"/>
      <c r="IT49" s="250"/>
      <c r="IU49" s="250"/>
      <c r="IV49" s="250"/>
      <c r="IW49" s="250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  <c r="IQ50" s="250"/>
      <c r="IR50" s="250"/>
      <c r="IS50" s="250"/>
      <c r="IT50" s="250"/>
      <c r="IU50" s="250"/>
      <c r="IV50" s="250"/>
      <c r="IW50" s="250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  <c r="IQ51" s="250"/>
      <c r="IR51" s="250"/>
      <c r="IS51" s="250"/>
      <c r="IT51" s="250"/>
      <c r="IU51" s="250"/>
      <c r="IV51" s="250"/>
      <c r="IW51" s="250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  <c r="IQ52" s="250"/>
      <c r="IR52" s="250"/>
      <c r="IS52" s="250"/>
      <c r="IT52" s="250"/>
      <c r="IU52" s="250"/>
      <c r="IV52" s="250"/>
      <c r="IW52" s="250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  <c r="IQ53" s="250"/>
      <c r="IR53" s="250"/>
      <c r="IS53" s="250"/>
      <c r="IT53" s="250"/>
      <c r="IU53" s="250"/>
      <c r="IV53" s="250"/>
      <c r="IW53" s="250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  <c r="IQ54" s="250"/>
      <c r="IR54" s="250"/>
      <c r="IS54" s="250"/>
      <c r="IT54" s="250"/>
      <c r="IU54" s="250"/>
      <c r="IV54" s="250"/>
      <c r="IW54" s="250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  <c r="IQ55" s="250"/>
      <c r="IR55" s="250"/>
      <c r="IS55" s="250"/>
      <c r="IT55" s="250"/>
      <c r="IU55" s="250"/>
      <c r="IV55" s="250"/>
      <c r="IW55" s="250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  <c r="IQ56" s="250"/>
      <c r="IR56" s="250"/>
      <c r="IS56" s="250"/>
      <c r="IT56" s="250"/>
      <c r="IU56" s="250"/>
      <c r="IV56" s="250"/>
      <c r="IW56" s="250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  <c r="IQ57" s="250"/>
      <c r="IR57" s="250"/>
      <c r="IS57" s="250"/>
      <c r="IT57" s="250"/>
      <c r="IU57" s="250"/>
      <c r="IV57" s="250"/>
      <c r="IW57" s="250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  <c r="IQ58" s="250"/>
      <c r="IR58" s="250"/>
      <c r="IS58" s="250"/>
      <c r="IT58" s="250"/>
      <c r="IU58" s="250"/>
      <c r="IV58" s="250"/>
      <c r="IW58" s="250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  <c r="IQ59" s="250"/>
      <c r="IR59" s="250"/>
      <c r="IS59" s="250"/>
      <c r="IT59" s="250"/>
      <c r="IU59" s="250"/>
      <c r="IV59" s="250"/>
      <c r="IW59" s="250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  <c r="IQ60" s="250"/>
      <c r="IR60" s="250"/>
      <c r="IS60" s="250"/>
      <c r="IT60" s="250"/>
      <c r="IU60" s="250"/>
      <c r="IV60" s="250"/>
      <c r="IW60" s="250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  <c r="IQ61" s="250"/>
      <c r="IR61" s="250"/>
      <c r="IS61" s="250"/>
      <c r="IT61" s="250"/>
      <c r="IU61" s="250"/>
      <c r="IV61" s="250"/>
      <c r="IW61" s="250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  <c r="IQ62" s="250"/>
      <c r="IR62" s="250"/>
      <c r="IS62" s="250"/>
      <c r="IT62" s="250"/>
      <c r="IU62" s="250"/>
      <c r="IV62" s="250"/>
      <c r="IW62" s="250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  <c r="IQ63" s="250"/>
      <c r="IR63" s="250"/>
      <c r="IS63" s="250"/>
      <c r="IT63" s="250"/>
      <c r="IU63" s="250"/>
      <c r="IV63" s="250"/>
      <c r="IW63" s="250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  <c r="IQ64" s="250"/>
      <c r="IR64" s="250"/>
      <c r="IS64" s="250"/>
      <c r="IT64" s="250"/>
      <c r="IU64" s="250"/>
      <c r="IV64" s="250"/>
      <c r="IW64" s="250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  <c r="IQ65" s="250"/>
      <c r="IR65" s="250"/>
      <c r="IS65" s="250"/>
      <c r="IT65" s="250"/>
      <c r="IU65" s="250"/>
      <c r="IV65" s="250"/>
      <c r="IW65" s="250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  <c r="IQ66" s="250"/>
      <c r="IR66" s="250"/>
      <c r="IS66" s="250"/>
      <c r="IT66" s="250"/>
      <c r="IU66" s="250"/>
      <c r="IV66" s="250"/>
      <c r="IW66" s="25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  <c r="IQ69" s="250"/>
      <c r="IR69" s="250"/>
      <c r="IS69" s="250"/>
      <c r="IT69" s="250"/>
      <c r="IU69" s="250"/>
      <c r="IV69" s="250"/>
      <c r="IW69" s="250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  <c r="IQ70" s="250"/>
      <c r="IR70" s="250"/>
      <c r="IS70" s="250"/>
      <c r="IT70" s="250"/>
      <c r="IU70" s="250"/>
      <c r="IV70" s="250"/>
      <c r="IW70" s="250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  <c r="IQ71" s="250"/>
      <c r="IR71" s="250"/>
      <c r="IS71" s="250"/>
      <c r="IT71" s="250"/>
      <c r="IU71" s="250"/>
      <c r="IV71" s="250"/>
      <c r="IW71" s="250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  <c r="IQ72" s="250"/>
      <c r="IR72" s="250"/>
      <c r="IS72" s="250"/>
      <c r="IT72" s="250"/>
      <c r="IU72" s="250"/>
      <c r="IV72" s="250"/>
      <c r="IW72" s="250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  <c r="IQ73" s="250"/>
      <c r="IR73" s="250"/>
      <c r="IS73" s="250"/>
      <c r="IT73" s="250"/>
      <c r="IU73" s="250"/>
      <c r="IV73" s="250"/>
      <c r="IW73" s="250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  <c r="IQ74" s="250"/>
      <c r="IR74" s="250"/>
      <c r="IS74" s="250"/>
      <c r="IT74" s="250"/>
      <c r="IU74" s="250"/>
      <c r="IV74" s="250"/>
      <c r="IW74" s="250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  <c r="IQ75" s="250"/>
      <c r="IR75" s="250"/>
      <c r="IS75" s="250"/>
      <c r="IT75" s="250"/>
      <c r="IU75" s="250"/>
      <c r="IV75" s="250"/>
      <c r="IW75" s="250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  <c r="IQ76" s="250"/>
      <c r="IR76" s="250"/>
      <c r="IS76" s="250"/>
      <c r="IT76" s="250"/>
      <c r="IU76" s="250"/>
      <c r="IV76" s="250"/>
      <c r="IW76" s="250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  <c r="IQ77" s="250"/>
      <c r="IR77" s="250"/>
      <c r="IS77" s="250"/>
      <c r="IT77" s="250"/>
      <c r="IU77" s="250"/>
      <c r="IV77" s="250"/>
      <c r="IW77" s="250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  <c r="IQ78" s="250"/>
      <c r="IR78" s="250"/>
      <c r="IS78" s="250"/>
      <c r="IT78" s="250"/>
      <c r="IU78" s="250"/>
      <c r="IV78" s="250"/>
      <c r="IW78" s="250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  <c r="IQ79" s="250"/>
      <c r="IR79" s="250"/>
      <c r="IS79" s="250"/>
      <c r="IT79" s="250"/>
      <c r="IU79" s="250"/>
      <c r="IV79" s="250"/>
      <c r="IW79" s="250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  <c r="IQ80" s="250"/>
      <c r="IR80" s="250"/>
      <c r="IS80" s="250"/>
      <c r="IT80" s="250"/>
      <c r="IU80" s="250"/>
      <c r="IV80" s="250"/>
      <c r="IW80" s="250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  <c r="IQ81" s="250"/>
      <c r="IR81" s="250"/>
      <c r="IS81" s="250"/>
      <c r="IT81" s="250"/>
      <c r="IU81" s="250"/>
      <c r="IV81" s="250"/>
      <c r="IW81" s="250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  <c r="IQ82" s="250"/>
      <c r="IR82" s="250"/>
      <c r="IS82" s="250"/>
      <c r="IT82" s="250"/>
      <c r="IU82" s="250"/>
      <c r="IV82" s="250"/>
      <c r="IW82" s="250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>cabel</dc:creator>
  <dc:description/>
  <dc:language>en-US</dc:language>
  <cp:lastModifiedBy>cabel</cp:lastModifiedBy>
  <cp:lastPrinted>2001-06-28T12:25:59Z</cp:lastPrinted>
  <dcterms:modified xsi:type="dcterms:W3CDTF">2002-02-05T15:03:23Z</dcterms:modified>
  <cp:revision>0</cp:revision>
  <dc:subject/>
  <dc:title/>
</cp:coreProperties>
</file>