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LNG Pricing" sheetId="1" state="visible" r:id="rId3"/>
    <sheet name="2001 LNG Pricing" sheetId="2" state="visible" r:id="rId4"/>
    <sheet name="Summary of Calculations" sheetId="3" state="visible" r:id="rId5"/>
    <sheet name="NYMEX Prices" sheetId="4" state="visible" r:id="rId6"/>
    <sheet name="Reconciliation" sheetId="5" state="visible" r:id="rId7"/>
    <sheet name="Calculations" sheetId="6" state="visible" r:id="rId8"/>
  </sheets>
  <externalReferences>
    <externalReference r:id="rId9"/>
  </externalReferences>
  <definedNames>
    <definedName function="false" hidden="false" localSheetId="1" name="_xlnm.Print_Area" vbProcedure="false">'2001 LNG Pricing'!$A$1:$K$65</definedName>
    <definedName function="false" hidden="false" localSheetId="3" name="_xlnm.Print_Area" vbProcedure="false">'NYMEX Prices'!$A$1:$H$72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<sst xmlns="http://schemas.openxmlformats.org/spreadsheetml/2006/main" count="782" uniqueCount="161">
  <si>
    <t xml:space="preserve">EcoEléctrica, L.P.</t>
  </si>
  <si>
    <t xml:space="preserve">LNG Cost Calculations 2000</t>
  </si>
  <si>
    <t xml:space="preserve">Cargo Size (CBM)</t>
  </si>
  <si>
    <t xml:space="preserve">CPI</t>
  </si>
  <si>
    <t xml:space="preserve">MMBtus per Cargo</t>
  </si>
  <si>
    <t xml:space="preserve">Prior Year</t>
  </si>
  <si>
    <t xml:space="preserve">MMBtu per CBM</t>
  </si>
  <si>
    <t xml:space="preserve">Base Year</t>
  </si>
  <si>
    <t xml:space="preserve">Total</t>
  </si>
  <si>
    <t xml:space="preserve">Winter</t>
  </si>
  <si>
    <t xml:space="preserve">Demand Charge Paid on</t>
  </si>
  <si>
    <t xml:space="preserve">Cargoes</t>
  </si>
  <si>
    <t xml:space="preserve">Actually Purchase</t>
  </si>
  <si>
    <t xml:space="preserve">Demand Charge &amp; Surcharge</t>
  </si>
  <si>
    <t xml:space="preserve">Estimated Demand Charge:</t>
  </si>
  <si>
    <t xml:space="preserve">Unadjusted Demand Charge Rate</t>
  </si>
  <si>
    <t xml:space="preserve">per MMBtu</t>
  </si>
  <si>
    <t xml:space="preserve">((1999 PR CPI / 1995 PR CPI) - 1)</t>
  </si>
  <si>
    <t xml:space="preserve">0.5*((1999 PR CPI / 1995 PR CPI) - 1)</t>
  </si>
  <si>
    <t xml:space="preserve">1 + 0.5*((1999 PR CPI / 1995 PR CPI) - 1)</t>
  </si>
  <si>
    <t xml:space="preserve">Demand Charge Rate</t>
  </si>
  <si>
    <t xml:space="preserve">Demand Charge Per Cargo</t>
  </si>
  <si>
    <t xml:space="preserve">Demand Charge on</t>
  </si>
  <si>
    <t xml:space="preserve">Cargoes =</t>
  </si>
  <si>
    <t xml:space="preserve">Estimated Demand Surcharge:</t>
  </si>
  <si>
    <t xml:space="preserve">Unadjusted Demand Surcharge Rate</t>
  </si>
  <si>
    <t xml:space="preserve">Adjustment Factor</t>
  </si>
  <si>
    <t xml:space="preserve">Demand Surcharge Rate</t>
  </si>
  <si>
    <t xml:space="preserve">Demand Surcharge on</t>
  </si>
  <si>
    <t xml:space="preserve">Cargo =</t>
  </si>
  <si>
    <t xml:space="preserve">Commodity Charge &amp; Surcharge</t>
  </si>
  <si>
    <t xml:space="preserve">Commodity Charge:</t>
  </si>
  <si>
    <t xml:space="preserve">Multiplier</t>
  </si>
  <si>
    <t xml:space="preserve">Unadjusted Add-in Rate</t>
  </si>
  <si>
    <t xml:space="preserve">Add-in Rate</t>
  </si>
  <si>
    <t xml:space="preserve">Commodity Charge Per Cargo</t>
  </si>
  <si>
    <t xml:space="preserve">Commodity Charge on</t>
  </si>
  <si>
    <t xml:space="preserve">Commodity Surcharge:</t>
  </si>
  <si>
    <t xml:space="preserve">Unadjusted Commodity Surcharge Rate</t>
  </si>
  <si>
    <t xml:space="preserve">Second liquefaction train at Trinidad?</t>
  </si>
  <si>
    <t xml:space="preserve">Reduced Commodity Surcharge Rate</t>
  </si>
  <si>
    <t xml:space="preserve">Adjustment Factor = Demand Surcharge Adjustment Factor</t>
  </si>
  <si>
    <t xml:space="preserve">Commodity Surcharge Rate</t>
  </si>
  <si>
    <t xml:space="preserve">Commodity Surcharge on</t>
  </si>
  <si>
    <t xml:space="preserve">LNG Cost Calculations for 2001</t>
  </si>
  <si>
    <t xml:space="preserve">((2000 PR CPI / 1995 PR CPI) - 1)</t>
  </si>
  <si>
    <t xml:space="preserve">0.5*((2000 PR CPI / 1995 PR CPI) - 1)</t>
  </si>
  <si>
    <t xml:space="preserve">1 + 0.5*((2000 PR CPI / 1995 PR CPI) - 1)</t>
  </si>
  <si>
    <t xml:space="preserve">Winter Cargoes =</t>
  </si>
  <si>
    <t xml:space="preserve">Total Annual Estimated Demand Charge:</t>
  </si>
  <si>
    <t xml:space="preserve">per month</t>
  </si>
  <si>
    <t xml:space="preserve">Summary of EcoEléctrica Commodity Cost Calculations</t>
  </si>
  <si>
    <t xml:space="preserve">Cabot Commodity Charge Rate   -   LNG</t>
  </si>
  <si>
    <r>
      <rPr>
        <sz val="10"/>
        <rFont val="Arial"/>
        <family val="0"/>
      </rPr>
      <t xml:space="preserve">Commodity Charge Rate ($ /  MMBtu)   =   NYMEX LNG Price ($ / MMBtu) x 68%  +  $0.625 ($ / MMBtu) x PR-CPI</t>
    </r>
    <r>
      <rPr>
        <vertAlign val="subscript"/>
        <sz val="7.5"/>
        <rFont val="Arial"/>
        <family val="2"/>
      </rPr>
      <t xml:space="preserve">n</t>
    </r>
    <r>
      <rPr>
        <sz val="10"/>
        <rFont val="Arial"/>
        <family val="0"/>
      </rPr>
      <t xml:space="preserve"> / PR-CPI</t>
    </r>
    <r>
      <rPr>
        <vertAlign val="subscript"/>
        <sz val="10"/>
        <rFont val="Arial"/>
        <family val="2"/>
      </rPr>
      <t xml:space="preserve">0</t>
    </r>
  </si>
  <si>
    <t xml:space="preserve">NYMEX LNG Price   =   average of 36 closing prices for NYMEX natural gas futures contracts at Henry Hub for each month of the prior Contract Year, using closing prices for last 3 trading days.</t>
  </si>
  <si>
    <t xml:space="preserve">Commodity Surcharge ($)   =   $0.725 / MMBtu x Adjustment Factor x Winter Cargo MMBtus purchased.</t>
  </si>
  <si>
    <r>
      <rPr>
        <sz val="10"/>
        <rFont val="Arial"/>
        <family val="0"/>
      </rPr>
      <t xml:space="preserve">Adjustment Factor   =   1  +  [(PR-CPI</t>
    </r>
    <r>
      <rPr>
        <vertAlign val="subscript"/>
        <sz val="7.5"/>
        <rFont val="Arial"/>
        <family val="2"/>
      </rPr>
      <t xml:space="preserve">n</t>
    </r>
    <r>
      <rPr>
        <sz val="10"/>
        <rFont val="Arial"/>
        <family val="0"/>
      </rPr>
      <t xml:space="preserve"> / PR-CPI</t>
    </r>
    <r>
      <rPr>
        <vertAlign val="subscript"/>
        <sz val="10"/>
        <rFont val="Arial"/>
        <family val="2"/>
      </rPr>
      <t xml:space="preserve">0</t>
    </r>
    <r>
      <rPr>
        <sz val="10"/>
        <rFont val="Arial"/>
        <family val="2"/>
      </rPr>
      <t xml:space="preserve">)   -   1] x 50%.   If commercial operations of 2nd liquefaction train commerce at or utilizing common facitilies with Trinidad Facilities, $0.725 reduced to $0.225</t>
    </r>
  </si>
  <si>
    <t xml:space="preserve">Cabot Estimated and Reconciled Monthly Demand Charge and Surcharge</t>
  </si>
  <si>
    <t xml:space="preserve">Estimated Charges, due monthly</t>
  </si>
  <si>
    <t xml:space="preserve">Estimated Demand Charge ($)   =   DCR x ACQ x 22.84 (MMBtu / cubic meter)</t>
  </si>
  <si>
    <t xml:space="preserve">Estimated Demand Surcharge ($)   =   DSR x GSC x 22.84 (MMBtu / cubic meter)</t>
  </si>
  <si>
    <t xml:space="preserve">Charges used in Reconciliation of Estimated Charges, due within 45 days after end of each Contract Year.</t>
  </si>
  <si>
    <t xml:space="preserve">Reconciled Demand Charge ($)   =   DCR x {greater of [ACQ or total LNG delivered (cubic meters)]   -   (ACQ   -   LNG actually delivered  +  Quantity not delivered due to Buyer)}</t>
  </si>
  <si>
    <t xml:space="preserve"> x Weighted Average LNG Heating Value</t>
  </si>
  <si>
    <t xml:space="preserve">Reconciled Demand Surcharge ($)   =   DSR x</t>
  </si>
  <si>
    <r>
      <rPr>
        <b val="true"/>
        <sz val="10"/>
        <rFont val="Arial"/>
        <family val="2"/>
      </rPr>
      <t xml:space="preserve">{</t>
    </r>
    <r>
      <rPr>
        <sz val="10"/>
        <rFont val="Arial"/>
        <family val="0"/>
      </rPr>
      <t xml:space="preserve">greater of [GSC or total LNG delivered in Winter Cargo, excluding Carryover Late Cargo] -</t>
    </r>
  </si>
  <si>
    <t xml:space="preserve">(GSC   -   total LNG delivered in Winter Cargo, excluding Carryover Late Cargo  +  Quantity of Winter Cargo not delivered due to Buyer)} x LNG Heating Value of Winter Cargo</t>
  </si>
  <si>
    <t xml:space="preserve">(If no Winter Cargo or LNG delivered during a Contract Year, 22.84 MMBtu / cubic meter used as Heating Value)</t>
  </si>
  <si>
    <r>
      <rPr>
        <sz val="10"/>
        <rFont val="Arial"/>
        <family val="0"/>
      </rPr>
      <t xml:space="preserve">Adjustment Factor   =   1  +  [(PR-CPI</t>
    </r>
    <r>
      <rPr>
        <vertAlign val="subscript"/>
        <sz val="7.5"/>
        <rFont val="Arial"/>
        <family val="2"/>
      </rPr>
      <t xml:space="preserve">n</t>
    </r>
    <r>
      <rPr>
        <sz val="10"/>
        <rFont val="Arial"/>
        <family val="0"/>
      </rPr>
      <t xml:space="preserve"> / PR-CPI</t>
    </r>
    <r>
      <rPr>
        <vertAlign val="subscript"/>
        <sz val="10"/>
        <rFont val="Arial"/>
        <family val="2"/>
      </rPr>
      <t xml:space="preserve">0</t>
    </r>
    <r>
      <rPr>
        <sz val="10"/>
        <rFont val="Arial"/>
        <family val="2"/>
      </rPr>
      <t xml:space="preserve">)   -   1] x 50%</t>
    </r>
  </si>
  <si>
    <t xml:space="preserve">Definitions:</t>
  </si>
  <si>
    <t xml:space="preserve">ACQ =</t>
  </si>
  <si>
    <t xml:space="preserve">Annual Contract Quantity (cubic meters)</t>
  </si>
  <si>
    <t xml:space="preserve">DCR =</t>
  </si>
  <si>
    <t xml:space="preserve">Demand Charge Rate   =   0.73 ($ / MMBtu) x Adjustment Factor</t>
  </si>
  <si>
    <t xml:space="preserve">DSR =</t>
  </si>
  <si>
    <t xml:space="preserve">Demand Surcharge Rate   =   0.725 ($ / MMBtu) x Adjustment Factor</t>
  </si>
  <si>
    <t xml:space="preserve">GSC =</t>
  </si>
  <si>
    <t xml:space="preserve">GAMMA Standard Cargo (cubic meters)</t>
  </si>
  <si>
    <r>
      <rPr>
        <sz val="10"/>
        <rFont val="Arial"/>
        <family val="0"/>
      </rPr>
      <t xml:space="preserve">PR-CPI</t>
    </r>
    <r>
      <rPr>
        <vertAlign val="subscript"/>
        <sz val="7.5"/>
        <rFont val="Arial"/>
        <family val="2"/>
      </rPr>
      <t xml:space="preserve">0</t>
    </r>
    <r>
      <rPr>
        <sz val="10"/>
        <rFont val="Arial"/>
        <family val="0"/>
      </rPr>
      <t xml:space="preserve">   =   average of 12 monthly values for PR-CPI for 1995   =   137.0</t>
    </r>
  </si>
  <si>
    <r>
      <rPr>
        <sz val="10"/>
        <rFont val="Arial"/>
        <family val="0"/>
      </rPr>
      <t xml:space="preserve">PR-CPI</t>
    </r>
    <r>
      <rPr>
        <vertAlign val="subscript"/>
        <sz val="7.5"/>
        <rFont val="Arial"/>
        <family val="2"/>
      </rPr>
      <t xml:space="preserve">n</t>
    </r>
    <r>
      <rPr>
        <sz val="10"/>
        <rFont val="Arial"/>
        <family val="0"/>
      </rPr>
      <t xml:space="preserve">   =   average of 12 monthly values for PR-CPI for prior Contract Year</t>
    </r>
  </si>
  <si>
    <t xml:space="preserve">Weighted Average LNG Heating Value   =   Weighted average heating value of LNG delivered during Year, not to exceed 1080 Btu / scf</t>
  </si>
  <si>
    <t xml:space="preserve">Symbol</t>
  </si>
  <si>
    <t xml:space="preserve">Date</t>
  </si>
  <si>
    <t xml:space="preserve">Spot Month</t>
  </si>
  <si>
    <t xml:space="preserve">Settle</t>
  </si>
  <si>
    <t xml:space="preserve">NG</t>
  </si>
  <si>
    <t xml:space="preserve"> </t>
  </si>
  <si>
    <t xml:space="preserve">Last 3 Days Avg</t>
  </si>
  <si>
    <t xml:space="preserve">Avg for 1999 NYMEX</t>
  </si>
  <si>
    <t xml:space="preserve">NYMEX Prices Used for Figuring 2000 Commodity Price for EcoElectrica</t>
  </si>
  <si>
    <t xml:space="preserve">NYMEX Prices Used for Figuring 2001 Commodity Price for EcoElectrica</t>
  </si>
  <si>
    <t xml:space="preserve">Trading</t>
  </si>
  <si>
    <t xml:space="preserve">Contract</t>
  </si>
  <si>
    <t xml:space="preserve">Price per</t>
  </si>
  <si>
    <t xml:space="preserve">Day</t>
  </si>
  <si>
    <t xml:space="preserve">Month</t>
  </si>
  <si>
    <t xml:space="preserve">MMBTU</t>
  </si>
  <si>
    <t xml:space="preserve">Last 3 Days Avg Jan Contract</t>
  </si>
  <si>
    <t xml:space="preserve">Last 3 Days Avg Feb Contract</t>
  </si>
  <si>
    <t xml:space="preserve">Last 3 Days Avg Mar Contract</t>
  </si>
  <si>
    <t xml:space="preserve">Last 3 Days Avg Apr Contract</t>
  </si>
  <si>
    <t xml:space="preserve">Last 3 Days Avg May Contract</t>
  </si>
  <si>
    <t xml:space="preserve">Last 3 Days Avg Jun Contract</t>
  </si>
  <si>
    <t xml:space="preserve">Last 3 Days Avg Jul Contract</t>
  </si>
  <si>
    <t xml:space="preserve">Last 3 Days Avg Aug Contract</t>
  </si>
  <si>
    <t xml:space="preserve">Last 3 Days Avg Sep Contract</t>
  </si>
  <si>
    <t xml:space="preserve">Last 3 Days Avg Oct Contract</t>
  </si>
  <si>
    <t xml:space="preserve">Last 3 Days Avg Nov Contract</t>
  </si>
  <si>
    <t xml:space="preserve">Last 3 Days Avg Dec Contract</t>
  </si>
  <si>
    <t xml:space="preserve">Avg for 2000 NYMEX</t>
  </si>
  <si>
    <t xml:space="preserve">Year 2000 Demand Charge Reconciliation for EcoElectrica</t>
  </si>
  <si>
    <t xml:space="preserve">Vessel</t>
  </si>
  <si>
    <t xml:space="preserve">Delivery date</t>
  </si>
  <si>
    <t xml:space="preserve">Heating Value</t>
  </si>
  <si>
    <t xml:space="preserve">Volume     Cubic Meters</t>
  </si>
  <si>
    <t xml:space="preserve">Volume  MMBtus</t>
  </si>
  <si>
    <t xml:space="preserve">MMBtu's per       Cubic Meter</t>
  </si>
  <si>
    <t xml:space="preserve">Matthew</t>
  </si>
  <si>
    <t xml:space="preserve">Methane Artctic</t>
  </si>
  <si>
    <t xml:space="preserve">(weighted average)</t>
  </si>
  <si>
    <t xml:space="preserve">Standard Cargo</t>
  </si>
  <si>
    <t xml:space="preserve">(used for winter cargo)</t>
  </si>
  <si>
    <t xml:space="preserve">Demand Charge</t>
  </si>
  <si>
    <t xml:space="preserve">Demand Surcharge</t>
  </si>
  <si>
    <t xml:space="preserve">Initial Delivery Date</t>
  </si>
  <si>
    <t xml:space="preserve">days in initial contract year</t>
  </si>
  <si>
    <t xml:space="preserve">ACQ = </t>
  </si>
  <si>
    <t xml:space="preserve">cubic meters</t>
  </si>
  <si>
    <t xml:space="preserve">MMBtus</t>
  </si>
  <si>
    <t xml:space="preserve">(rounded to nearest Standard Cargo)</t>
  </si>
  <si>
    <t xml:space="preserve">(I)</t>
  </si>
  <si>
    <t xml:space="preserve">952,000 * 22.620 * $0.816943     =</t>
  </si>
  <si>
    <t xml:space="preserve">(ii)</t>
  </si>
  <si>
    <t xml:space="preserve">119,000 * 22.840 * $0.811347  =</t>
  </si>
  <si>
    <t xml:space="preserve">(iii)</t>
  </si>
  <si>
    <t xml:space="preserve">((952,000-(568,075-383,925))*22.669*$0.816943  =</t>
  </si>
  <si>
    <t xml:space="preserve">(iv)</t>
  </si>
  <si>
    <t xml:space="preserve">((119,000 - ( 0+ 119,000)) * 22.84 *$0.811347   =</t>
  </si>
  <si>
    <t xml:space="preserve">Total Reconciled Annual Demand Charge</t>
  </si>
  <si>
    <t xml:space="preserve">Demand Payments made by EcoElectrica</t>
  </si>
  <si>
    <t xml:space="preserve">Balance owed to EcoElectrica</t>
  </si>
  <si>
    <t xml:space="preserve">Calculation of PR CPI and NYMEX</t>
  </si>
  <si>
    <t xml:space="preserve">Average of last 3 days of Month</t>
  </si>
  <si>
    <t xml:space="preserve">($/MMBtu)</t>
  </si>
  <si>
    <t xml:space="preserve">Puerto Rico CPI</t>
  </si>
  <si>
    <t xml:space="preserve">Previous Month</t>
  </si>
  <si>
    <t xml:space="preserve">NYMEX Gas</t>
  </si>
  <si>
    <t xml:space="preserve">Month #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</si>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</sst>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\(#,##0\)"/>
    <numFmt numFmtId="166" formatCode="\£#,##0_);&quot;(£&quot;#,##0\)"/>
    <numFmt numFmtId="167" formatCode="#,##0"/>
    <numFmt numFmtId="168" formatCode="0.0"/>
    <numFmt numFmtId="169" formatCode="#,##0.00"/>
    <numFmt numFmtId="170" formatCode="\$#,##0.000000"/>
    <numFmt numFmtId="171" formatCode="0.000000"/>
    <numFmt numFmtId="172" formatCode="\$#,##0"/>
    <numFmt numFmtId="173" formatCode="\$#,##0.000"/>
    <numFmt numFmtId="174" formatCode="0%"/>
    <numFmt numFmtId="175" formatCode="0.000"/>
    <numFmt numFmtId="176" formatCode="0.00000"/>
    <numFmt numFmtId="177" formatCode="[$-409]m/d/yyyy"/>
    <numFmt numFmtId="178" formatCode="[$-409]mmm\-yy"/>
    <numFmt numFmtId="179" formatCode="\$#,##0.00000"/>
    <numFmt numFmtId="180" formatCode="[$-409]d\-mmm\-yy"/>
    <numFmt numFmtId="181" formatCode="#,##0.000"/>
    <numFmt numFmtId="182" formatCode="\$#,##0.00"/>
    <numFmt numFmtId="183" formatCode="\$#,##0.00_);[RED]&quot;($&quot;#,##0.00\)"/>
    <numFmt numFmtId="184" formatCode="#,##0.0"/>
    <numFmt numFmtId="185" formatCode="\$#,##0.000_);[RED]&quot;($&quot;#,##0.000\)"/>
    <numFmt numFmtId="186" formatCode="0.0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8"/>
      <name val="Arial"/>
      <family val="2"/>
    </font>
    <font>
      <vertAlign val="subscript"/>
      <sz val="7.5"/>
      <name val="Arial"/>
      <family val="2"/>
    </font>
    <font>
      <vertAlign val="subscript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false" applyProtection="false"/>
    <xf numFmtId="164" fontId="4" fillId="2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applyFont="true" applyBorder="false" applyAlignment="false" applyProtection="false"/>
    <xf numFmtId="167" fontId="6" fillId="0" borderId="1" applyFont="true" applyBorder="true" applyAlignment="true" applyProtection="false">
      <alignment horizontal="general" vertical="bottom" textRotation="0" wrapText="false" indent="0" shrinkToFit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eneral" xfId="20"/>
    <cellStyle name="uk" xfId="21"/>
    <cellStyle name="Un" xfId="22"/>
    <cellStyle name="Unprot" xfId="23"/>
    <cellStyle name="Unprot$" xfId="24"/>
    <cellStyle name="Unprot_data" xfId="25"/>
    <cellStyle name="Unprotect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NYMEX%201990-1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13"/>
    <col collapsed="false" customWidth="true" hidden="false" outlineLevel="0" max="10" min="10" style="0" width="11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2.75" hidden="false" customHeight="false" outlineLevel="0" collapsed="false">
      <c r="G4" s="3" t="s">
        <v>2</v>
      </c>
      <c r="H4" s="4" t="n">
        <v>119000</v>
      </c>
    </row>
    <row r="5" customFormat="false" ht="12.75" hidden="false" customHeight="false" outlineLevel="0" collapsed="false">
      <c r="E5" s="5" t="s">
        <v>3</v>
      </c>
      <c r="G5" s="3"/>
      <c r="H5" s="6"/>
      <c r="J5" s="0" t="s">
        <v>4</v>
      </c>
    </row>
    <row r="6" customFormat="false" ht="12.75" hidden="false" customHeight="false" outlineLevel="0" collapsed="false">
      <c r="C6" s="0" t="s">
        <v>5</v>
      </c>
      <c r="D6" s="7" t="n">
        <v>1999</v>
      </c>
      <c r="E6" s="8" t="n">
        <f aca="false">Calculations!$D$22</f>
        <v>169.633333333333</v>
      </c>
      <c r="G6" s="3" t="s">
        <v>6</v>
      </c>
      <c r="H6" s="9" t="n">
        <v>22.84</v>
      </c>
      <c r="J6" s="6" t="n">
        <f aca="false">H4*H6</f>
        <v>2717960</v>
      </c>
    </row>
    <row r="7" customFormat="false" ht="12.75" hidden="false" customHeight="false" outlineLevel="0" collapsed="false">
      <c r="C7" s="0" t="s">
        <v>7</v>
      </c>
      <c r="D7" s="10" t="n">
        <v>1995</v>
      </c>
      <c r="E7" s="11" t="n">
        <v>137</v>
      </c>
      <c r="G7" s="3"/>
      <c r="H7" s="12"/>
    </row>
    <row r="8" customFormat="false" ht="12.75" hidden="false" customHeight="false" outlineLevel="0" collapsed="false">
      <c r="D8" s="3"/>
      <c r="E8" s="8"/>
      <c r="F8" s="3"/>
      <c r="G8" s="13" t="s">
        <v>8</v>
      </c>
      <c r="H8" s="14" t="s">
        <v>9</v>
      </c>
    </row>
    <row r="9" customFormat="false" ht="12.75" hidden="false" customHeight="false" outlineLevel="0" collapsed="false">
      <c r="F9" s="3" t="s">
        <v>10</v>
      </c>
      <c r="G9" s="11" t="n">
        <v>9</v>
      </c>
      <c r="H9" s="11" t="n">
        <v>0</v>
      </c>
      <c r="I9" s="0" t="s">
        <v>11</v>
      </c>
    </row>
    <row r="10" customFormat="false" ht="12.75" hidden="false" customHeight="false" outlineLevel="0" collapsed="false">
      <c r="I10" s="3"/>
    </row>
    <row r="11" customFormat="false" ht="12.75" hidden="false" customHeight="false" outlineLevel="0" collapsed="false">
      <c r="F11" s="3" t="s">
        <v>12</v>
      </c>
      <c r="G11" s="11" t="n">
        <v>6</v>
      </c>
      <c r="H11" s="11" t="n">
        <v>0</v>
      </c>
      <c r="I11" s="0" t="s">
        <v>11</v>
      </c>
    </row>
    <row r="12" customFormat="false" ht="12.75" hidden="false" customHeight="false" outlineLevel="0" collapsed="false">
      <c r="F12" s="3"/>
      <c r="G12" s="15"/>
    </row>
    <row r="13" customFormat="false" ht="15.75" hidden="false" customHeight="false" outlineLevel="0" collapsed="false">
      <c r="A13" s="16" t="s">
        <v>13</v>
      </c>
      <c r="B13" s="16"/>
      <c r="F13" s="3"/>
      <c r="G13" s="15"/>
    </row>
    <row r="14" customFormat="false" ht="12.75" hidden="false" customHeight="false" outlineLevel="0" collapsed="false">
      <c r="F14" s="3"/>
      <c r="G14" s="15"/>
      <c r="I14" s="3"/>
    </row>
    <row r="15" customFormat="false" ht="12.75" hidden="false" customHeight="false" outlineLevel="0" collapsed="false">
      <c r="C15" s="17" t="s">
        <v>14</v>
      </c>
    </row>
    <row r="16" customFormat="false" ht="12.75" hidden="false" customHeight="false" outlineLevel="0" collapsed="false">
      <c r="G16" s="3" t="s">
        <v>15</v>
      </c>
      <c r="H16" s="18" t="n">
        <v>0.73</v>
      </c>
      <c r="I16" s="0" t="s">
        <v>16</v>
      </c>
    </row>
    <row r="17" customFormat="false" ht="12.75" hidden="false" customHeight="false" outlineLevel="0" collapsed="false">
      <c r="G17" s="3" t="s">
        <v>17</v>
      </c>
      <c r="H17" s="19" t="n">
        <f aca="false">E$6/E$7-1</f>
        <v>0.238199513381995</v>
      </c>
    </row>
    <row r="18" customFormat="false" ht="12.75" hidden="false" customHeight="false" outlineLevel="0" collapsed="false">
      <c r="G18" s="3" t="s">
        <v>18</v>
      </c>
      <c r="H18" s="19" t="n">
        <f aca="false">H17*0.5</f>
        <v>0.119099756690998</v>
      </c>
    </row>
    <row r="19" customFormat="false" ht="12.75" hidden="false" customHeight="false" outlineLevel="0" collapsed="false">
      <c r="G19" s="3" t="s">
        <v>19</v>
      </c>
      <c r="H19" s="19" t="n">
        <f aca="false">H18+1</f>
        <v>1.119099756691</v>
      </c>
    </row>
    <row r="20" customFormat="false" ht="12.75" hidden="false" customHeight="false" outlineLevel="0" collapsed="false">
      <c r="H20" s="5"/>
    </row>
    <row r="21" customFormat="false" ht="12.75" hidden="false" customHeight="false" outlineLevel="0" collapsed="false">
      <c r="G21" s="3" t="s">
        <v>20</v>
      </c>
      <c r="H21" s="20" t="n">
        <f aca="false">H16*H19</f>
        <v>0.816942822384428</v>
      </c>
      <c r="I21" s="0" t="s">
        <v>16</v>
      </c>
    </row>
    <row r="22" customFormat="false" ht="12.75" hidden="false" customHeight="false" outlineLevel="0" collapsed="false">
      <c r="G22" s="3"/>
      <c r="H22" s="21"/>
    </row>
    <row r="23" customFormat="false" ht="12.75" hidden="false" customHeight="false" outlineLevel="0" collapsed="false">
      <c r="G23" s="3" t="s">
        <v>21</v>
      </c>
      <c r="H23" s="22" t="n">
        <f aca="false">H21*H4*H6</f>
        <v>2220417.91352798</v>
      </c>
    </row>
    <row r="24" customFormat="false" ht="12.75" hidden="false" customHeight="false" outlineLevel="0" collapsed="false">
      <c r="G24" s="3"/>
      <c r="H24" s="21"/>
    </row>
    <row r="25" customFormat="false" ht="12.75" hidden="false" customHeight="false" outlineLevel="0" collapsed="false">
      <c r="E25" s="3" t="s">
        <v>22</v>
      </c>
      <c r="F25" s="12" t="n">
        <f aca="false">G9</f>
        <v>9</v>
      </c>
      <c r="G25" s="3" t="s">
        <v>23</v>
      </c>
      <c r="H25" s="22" t="n">
        <f aca="false">H23*F25</f>
        <v>19983761.2217518</v>
      </c>
    </row>
    <row r="28" customFormat="false" ht="12.75" hidden="false" customHeight="false" outlineLevel="0" collapsed="false">
      <c r="C28" s="17" t="s">
        <v>24</v>
      </c>
    </row>
    <row r="29" customFormat="false" ht="12.75" hidden="false" customHeight="false" outlineLevel="0" collapsed="false">
      <c r="G29" s="3" t="s">
        <v>25</v>
      </c>
      <c r="H29" s="23" t="n">
        <v>0.725</v>
      </c>
      <c r="I29" s="0" t="s">
        <v>16</v>
      </c>
    </row>
    <row r="30" customFormat="false" ht="12.75" hidden="false" customHeight="false" outlineLevel="0" collapsed="false">
      <c r="G30" s="3" t="s">
        <v>17</v>
      </c>
      <c r="H30" s="19" t="n">
        <f aca="false">(E$6/E$7)-1</f>
        <v>0.238199513381995</v>
      </c>
    </row>
    <row r="31" customFormat="false" ht="12.75" hidden="false" customHeight="false" outlineLevel="0" collapsed="false">
      <c r="G31" s="3" t="s">
        <v>18</v>
      </c>
      <c r="H31" s="19" t="n">
        <f aca="false">H30*0.5</f>
        <v>0.119099756690998</v>
      </c>
    </row>
    <row r="32" customFormat="false" ht="12.75" hidden="false" customHeight="false" outlineLevel="0" collapsed="false">
      <c r="G32" s="3" t="s">
        <v>19</v>
      </c>
      <c r="H32" s="19" t="n">
        <f aca="false">H31+1</f>
        <v>1.119099756691</v>
      </c>
      <c r="I32" s="0" t="s">
        <v>26</v>
      </c>
    </row>
    <row r="33" customFormat="false" ht="12.75" hidden="false" customHeight="false" outlineLevel="0" collapsed="false">
      <c r="H33" s="5"/>
    </row>
    <row r="34" customFormat="false" ht="12.75" hidden="false" customHeight="false" outlineLevel="0" collapsed="false">
      <c r="G34" s="3" t="s">
        <v>27</v>
      </c>
      <c r="H34" s="20" t="n">
        <f aca="false">H29*H32</f>
        <v>0.811347323600973</v>
      </c>
      <c r="I34" s="0" t="s">
        <v>16</v>
      </c>
    </row>
    <row r="35" customFormat="false" ht="12.75" hidden="false" customHeight="false" outlineLevel="0" collapsed="false">
      <c r="G35" s="3"/>
      <c r="H35" s="21"/>
    </row>
    <row r="36" customFormat="false" ht="12.75" hidden="false" customHeight="false" outlineLevel="0" collapsed="false">
      <c r="E36" s="3" t="s">
        <v>28</v>
      </c>
      <c r="F36" s="8" t="n">
        <f aca="false">$H$9</f>
        <v>0</v>
      </c>
      <c r="G36" s="3" t="s">
        <v>29</v>
      </c>
      <c r="H36" s="22" t="n">
        <f aca="false">H34*F36*$H$4*$H$6</f>
        <v>0</v>
      </c>
    </row>
    <row r="39" customFormat="false" ht="15.75" hidden="false" customHeight="false" outlineLevel="0" collapsed="false">
      <c r="A39" s="16" t="s">
        <v>30</v>
      </c>
      <c r="B39" s="16"/>
      <c r="F39" s="3"/>
      <c r="G39" s="15"/>
    </row>
    <row r="41" customFormat="false" ht="12.75" hidden="false" customHeight="false" outlineLevel="0" collapsed="false">
      <c r="C41" s="17" t="s">
        <v>31</v>
      </c>
    </row>
    <row r="42" customFormat="false" ht="12.75" hidden="false" customHeight="false" outlineLevel="0" collapsed="false">
      <c r="G42" s="3" t="str">
        <f aca="false">Calculations!$B$5&amp;" NYMEX"</f>
        <v> NYMEX</v>
      </c>
      <c r="H42" s="24" t="n">
        <f aca="false">Calculations!$I$22</f>
        <v>2.27058333333333</v>
      </c>
      <c r="I42" s="0" t="s">
        <v>16</v>
      </c>
    </row>
    <row r="43" customFormat="false" ht="12.75" hidden="false" customHeight="false" outlineLevel="0" collapsed="false">
      <c r="G43" s="3" t="s">
        <v>32</v>
      </c>
      <c r="H43" s="25" t="n">
        <v>0.68</v>
      </c>
    </row>
    <row r="44" customFormat="false" ht="12.75" hidden="false" customHeight="false" outlineLevel="0" collapsed="false">
      <c r="G44" s="3" t="str">
        <f aca="false">Calculations!$B$5&amp;" NYMEX * Multiplier"</f>
        <v> NYMEX * Multiplier</v>
      </c>
      <c r="H44" s="24" t="n">
        <f aca="false">H42*H43</f>
        <v>1.54399666666667</v>
      </c>
    </row>
    <row r="45" customFormat="false" ht="12.75" hidden="false" customHeight="false" outlineLevel="0" collapsed="false">
      <c r="G45" s="3" t="s">
        <v>33</v>
      </c>
      <c r="H45" s="18" t="n">
        <v>0.625</v>
      </c>
      <c r="I45" s="0" t="s">
        <v>16</v>
      </c>
    </row>
    <row r="46" customFormat="false" ht="12.75" hidden="false" customHeight="false" outlineLevel="0" collapsed="false">
      <c r="G46" s="3" t="str">
        <f aca="false">"("&amp;Calculations!$B$5&amp;"  PR CPI / "&amp;$D$7&amp;" PR CPI)"</f>
        <v>(  PR CPI / 1995 PR CPI)</v>
      </c>
      <c r="H46" s="19" t="n">
        <f aca="false">(E$6/E$7)</f>
        <v>1.238199513382</v>
      </c>
    </row>
    <row r="47" customFormat="false" ht="12.75" hidden="false" customHeight="false" outlineLevel="0" collapsed="false">
      <c r="G47" s="3" t="s">
        <v>34</v>
      </c>
      <c r="H47" s="20" t="n">
        <f aca="false">H45*H46</f>
        <v>0.773874695863747</v>
      </c>
      <c r="I47" s="0" t="s">
        <v>16</v>
      </c>
    </row>
    <row r="48" customFormat="false" ht="12.75" hidden="false" customHeight="false" outlineLevel="0" collapsed="false">
      <c r="G48" s="3"/>
      <c r="H48" s="19"/>
    </row>
    <row r="49" customFormat="false" ht="12.75" hidden="false" customHeight="false" outlineLevel="0" collapsed="false">
      <c r="G49" s="3" t="str">
        <f aca="false">"Commodity Charge = "&amp;Calculations!$B$5&amp;" NYMEX * Multiplier + Add-in Rate"</f>
        <v>Commodity Charge =  NYMEX * Multiplier + Add-in Rate</v>
      </c>
      <c r="H49" s="20" t="n">
        <f aca="false">H44+H47</f>
        <v>2.31787136253041</v>
      </c>
      <c r="I49" s="0" t="s">
        <v>16</v>
      </c>
    </row>
    <row r="50" customFormat="false" ht="12.75" hidden="false" customHeight="false" outlineLevel="0" collapsed="false">
      <c r="G50" s="3"/>
      <c r="H50" s="20"/>
    </row>
    <row r="51" customFormat="false" ht="12.75" hidden="false" customHeight="false" outlineLevel="0" collapsed="false">
      <c r="G51" s="3" t="s">
        <v>35</v>
      </c>
      <c r="H51" s="22" t="n">
        <f aca="false">H49*H4*H6</f>
        <v>6299881.64850316</v>
      </c>
    </row>
    <row r="52" customFormat="false" ht="12.75" hidden="false" customHeight="false" outlineLevel="0" collapsed="false">
      <c r="G52" s="3"/>
      <c r="H52" s="21"/>
    </row>
    <row r="53" customFormat="false" ht="12.75" hidden="false" customHeight="false" outlineLevel="0" collapsed="false">
      <c r="E53" s="3" t="s">
        <v>36</v>
      </c>
      <c r="F53" s="12" t="n">
        <f aca="false">$G$11</f>
        <v>6</v>
      </c>
      <c r="G53" s="3" t="s">
        <v>23</v>
      </c>
      <c r="H53" s="22" t="n">
        <f aca="false">H51*F53</f>
        <v>37799289.891019</v>
      </c>
    </row>
    <row r="55" customFormat="false" ht="12.75" hidden="false" customHeight="false" outlineLevel="0" collapsed="false">
      <c r="C55" s="17" t="s">
        <v>37</v>
      </c>
    </row>
    <row r="56" customFormat="false" ht="12.75" hidden="false" customHeight="false" outlineLevel="0" collapsed="false">
      <c r="G56" s="3" t="s">
        <v>38</v>
      </c>
      <c r="H56" s="23" t="n">
        <v>0.725</v>
      </c>
      <c r="I56" s="0" t="s">
        <v>16</v>
      </c>
      <c r="K56" s="0" t="s">
        <v>39</v>
      </c>
    </row>
    <row r="57" customFormat="false" ht="12.75" hidden="false" customHeight="false" outlineLevel="0" collapsed="false">
      <c r="G57" s="3" t="s">
        <v>40</v>
      </c>
      <c r="H57" s="23" t="n">
        <v>0.225</v>
      </c>
      <c r="I57" s="0" t="s">
        <v>16</v>
      </c>
      <c r="K57" s="26" t="b">
        <f aca="false">FALSE()</f>
        <v>0</v>
      </c>
    </row>
    <row r="58" customFormat="false" ht="12.75" hidden="false" customHeight="false" outlineLevel="0" collapsed="false">
      <c r="G58" s="3" t="s">
        <v>41</v>
      </c>
      <c r="H58" s="19" t="n">
        <f aca="false">H32</f>
        <v>1.119099756691</v>
      </c>
    </row>
    <row r="60" customFormat="false" ht="12.75" hidden="false" customHeight="false" outlineLevel="0" collapsed="false">
      <c r="G60" s="3" t="s">
        <v>42</v>
      </c>
      <c r="H60" s="20" t="n">
        <f aca="false">IF($K$57,$H$57,$H$56)*H58</f>
        <v>0.811347323600973</v>
      </c>
      <c r="I60" s="0" t="s">
        <v>16</v>
      </c>
    </row>
    <row r="61" customFormat="false" ht="12.75" hidden="false" customHeight="false" outlineLevel="0" collapsed="false">
      <c r="G61" s="3"/>
      <c r="H61" s="21"/>
    </row>
    <row r="62" customFormat="false" ht="12.75" hidden="false" customHeight="false" outlineLevel="0" collapsed="false">
      <c r="E62" s="3" t="s">
        <v>43</v>
      </c>
      <c r="F62" s="8" t="n">
        <v>1</v>
      </c>
      <c r="G62" s="3" t="s">
        <v>29</v>
      </c>
      <c r="H62" s="22" t="n">
        <f aca="false">H60*F62*$H$4*$H$6</f>
        <v>2205209.5716545</v>
      </c>
    </row>
  </sheetData>
  <mergeCells count="2">
    <mergeCell ref="A1:J1"/>
    <mergeCell ref="A2:J2"/>
  </mergeCells>
  <dataValidations count="1">
    <dataValidation allowBlank="true" errorStyle="stop" operator="between" showDropDown="false" showErrorMessage="true" showInputMessage="false" sqref="K57" type="list">
      <formula1>"TRUE,FALSE"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(&amp;A)&amp;C&amp;8&amp;P&amp;R&amp;8&amp;D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4" activeCellId="0" sqref="H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2.75" hidden="false" customHeight="false" outlineLevel="0" collapsed="false">
      <c r="G4" s="3" t="s">
        <v>2</v>
      </c>
      <c r="H4" s="4" t="n">
        <v>119000</v>
      </c>
    </row>
    <row r="5" customFormat="false" ht="12.75" hidden="false" customHeight="false" outlineLevel="0" collapsed="false">
      <c r="E5" s="5" t="s">
        <v>3</v>
      </c>
      <c r="G5" s="3"/>
      <c r="H5" s="6"/>
      <c r="J5" s="0" t="s">
        <v>4</v>
      </c>
    </row>
    <row r="6" customFormat="false" ht="12.75" hidden="false" customHeight="false" outlineLevel="0" collapsed="false">
      <c r="C6" s="0" t="s">
        <v>5</v>
      </c>
      <c r="D6" s="10" t="n">
        <v>2000</v>
      </c>
      <c r="E6" s="11" t="n">
        <f aca="false">Calculations!$E$22</f>
        <v>180.525</v>
      </c>
      <c r="G6" s="3" t="s">
        <v>6</v>
      </c>
      <c r="H6" s="9" t="n">
        <v>22.84</v>
      </c>
      <c r="J6" s="6" t="n">
        <f aca="false">H4*H6</f>
        <v>2717960</v>
      </c>
    </row>
    <row r="7" customFormat="false" ht="12.75" hidden="false" customHeight="false" outlineLevel="0" collapsed="false">
      <c r="C7" s="0" t="s">
        <v>7</v>
      </c>
      <c r="D7" s="10" t="n">
        <v>1995</v>
      </c>
      <c r="E7" s="11" t="n">
        <v>137</v>
      </c>
      <c r="G7" s="3"/>
      <c r="H7" s="12"/>
    </row>
    <row r="8" customFormat="false" ht="12.75" hidden="false" customHeight="false" outlineLevel="0" collapsed="false">
      <c r="D8" s="3"/>
      <c r="E8" s="8"/>
      <c r="F8" s="3"/>
      <c r="G8" s="13" t="s">
        <v>8</v>
      </c>
      <c r="H8" s="14" t="s">
        <v>9</v>
      </c>
    </row>
    <row r="9" customFormat="false" ht="12.75" hidden="false" customHeight="false" outlineLevel="0" collapsed="false">
      <c r="F9" s="3" t="s">
        <v>10</v>
      </c>
      <c r="G9" s="11" t="n">
        <v>9</v>
      </c>
      <c r="H9" s="11" t="n">
        <v>1</v>
      </c>
      <c r="I9" s="0" t="s">
        <v>11</v>
      </c>
    </row>
    <row r="10" customFormat="false" ht="12.75" hidden="false" customHeight="false" outlineLevel="0" collapsed="false">
      <c r="I10" s="3"/>
    </row>
    <row r="11" customFormat="false" ht="12.75" hidden="false" customHeight="false" outlineLevel="0" collapsed="false">
      <c r="F11" s="3" t="s">
        <v>12</v>
      </c>
      <c r="G11" s="11" t="n">
        <v>9</v>
      </c>
      <c r="H11" s="11" t="n">
        <v>1</v>
      </c>
      <c r="I11" s="0" t="s">
        <v>11</v>
      </c>
    </row>
    <row r="12" customFormat="false" ht="12.75" hidden="false" customHeight="false" outlineLevel="0" collapsed="false">
      <c r="F12" s="3"/>
      <c r="G12" s="15"/>
    </row>
    <row r="13" customFormat="false" ht="15.75" hidden="false" customHeight="false" outlineLevel="0" collapsed="false">
      <c r="A13" s="16" t="s">
        <v>13</v>
      </c>
      <c r="B13" s="16"/>
      <c r="F13" s="3"/>
      <c r="G13" s="15"/>
    </row>
    <row r="14" customFormat="false" ht="12.75" hidden="false" customHeight="false" outlineLevel="0" collapsed="false">
      <c r="F14" s="3"/>
      <c r="G14" s="15"/>
      <c r="I14" s="3"/>
    </row>
    <row r="15" customFormat="false" ht="12.75" hidden="false" customHeight="false" outlineLevel="0" collapsed="false">
      <c r="C15" s="17" t="s">
        <v>14</v>
      </c>
    </row>
    <row r="16" customFormat="false" ht="12.75" hidden="false" customHeight="false" outlineLevel="0" collapsed="false">
      <c r="G16" s="3" t="s">
        <v>15</v>
      </c>
      <c r="H16" s="18" t="n">
        <v>0.73</v>
      </c>
      <c r="I16" s="0" t="s">
        <v>16</v>
      </c>
    </row>
    <row r="17" customFormat="false" ht="12.75" hidden="false" customHeight="false" outlineLevel="0" collapsed="false">
      <c r="G17" s="3" t="s">
        <v>45</v>
      </c>
      <c r="H17" s="19" t="n">
        <f aca="false">E$6/E$7-1</f>
        <v>0.317700729927007</v>
      </c>
    </row>
    <row r="18" customFormat="false" ht="12.75" hidden="false" customHeight="false" outlineLevel="0" collapsed="false">
      <c r="G18" s="3" t="s">
        <v>46</v>
      </c>
      <c r="H18" s="19" t="n">
        <f aca="false">H17*0.5</f>
        <v>0.158850364963504</v>
      </c>
    </row>
    <row r="19" customFormat="false" ht="12.75" hidden="false" customHeight="false" outlineLevel="0" collapsed="false">
      <c r="G19" s="3" t="s">
        <v>47</v>
      </c>
      <c r="H19" s="19" t="n">
        <f aca="false">H18+1</f>
        <v>1.1588503649635</v>
      </c>
    </row>
    <row r="20" customFormat="false" ht="12.75" hidden="false" customHeight="false" outlineLevel="0" collapsed="false">
      <c r="H20" s="5"/>
    </row>
    <row r="21" customFormat="false" ht="12.75" hidden="false" customHeight="false" outlineLevel="0" collapsed="false">
      <c r="G21" s="3" t="s">
        <v>20</v>
      </c>
      <c r="H21" s="20" t="n">
        <f aca="false">H16*H19</f>
        <v>0.845960766423358</v>
      </c>
      <c r="I21" s="0" t="s">
        <v>16</v>
      </c>
    </row>
    <row r="22" customFormat="false" ht="12.75" hidden="false" customHeight="false" outlineLevel="0" collapsed="false">
      <c r="G22" s="3"/>
      <c r="H22" s="21"/>
    </row>
    <row r="23" customFormat="false" ht="12.75" hidden="false" customHeight="false" outlineLevel="0" collapsed="false">
      <c r="G23" s="3" t="s">
        <v>21</v>
      </c>
      <c r="H23" s="22" t="n">
        <f aca="false">H21*H4*H6</f>
        <v>2299287.52470803</v>
      </c>
    </row>
    <row r="24" customFormat="false" ht="12.75" hidden="false" customHeight="false" outlineLevel="0" collapsed="false">
      <c r="G24" s="3"/>
      <c r="H24" s="21"/>
    </row>
    <row r="25" customFormat="false" ht="12.75" hidden="false" customHeight="false" outlineLevel="0" collapsed="false">
      <c r="D25" s="3" t="s">
        <v>22</v>
      </c>
      <c r="E25" s="27" t="n">
        <f aca="false">G9</f>
        <v>9</v>
      </c>
      <c r="F25" s="14" t="s">
        <v>23</v>
      </c>
      <c r="G25" s="14"/>
      <c r="H25" s="22" t="n">
        <f aca="false">H23*E25</f>
        <v>20693587.7223723</v>
      </c>
    </row>
    <row r="28" customFormat="false" ht="12.75" hidden="false" customHeight="false" outlineLevel="0" collapsed="false">
      <c r="C28" s="17" t="s">
        <v>24</v>
      </c>
    </row>
    <row r="29" customFormat="false" ht="12.75" hidden="false" customHeight="false" outlineLevel="0" collapsed="false">
      <c r="G29" s="3" t="s">
        <v>25</v>
      </c>
      <c r="H29" s="23" t="n">
        <v>0.725</v>
      </c>
      <c r="I29" s="0" t="s">
        <v>16</v>
      </c>
    </row>
    <row r="30" customFormat="false" ht="12.75" hidden="false" customHeight="false" outlineLevel="0" collapsed="false">
      <c r="G30" s="3" t="s">
        <v>45</v>
      </c>
      <c r="H30" s="19" t="n">
        <f aca="false">(E$6/E$7)-1</f>
        <v>0.317700729927007</v>
      </c>
    </row>
    <row r="31" customFormat="false" ht="12.75" hidden="false" customHeight="false" outlineLevel="0" collapsed="false">
      <c r="G31" s="3" t="s">
        <v>46</v>
      </c>
      <c r="H31" s="19" t="n">
        <f aca="false">H30*0.5</f>
        <v>0.158850364963504</v>
      </c>
    </row>
    <row r="32" customFormat="false" ht="12.75" hidden="false" customHeight="false" outlineLevel="0" collapsed="false">
      <c r="G32" s="3" t="s">
        <v>47</v>
      </c>
      <c r="H32" s="19" t="n">
        <f aca="false">H31+1</f>
        <v>1.1588503649635</v>
      </c>
      <c r="I32" s="0" t="s">
        <v>26</v>
      </c>
    </row>
    <row r="33" customFormat="false" ht="12.75" hidden="false" customHeight="false" outlineLevel="0" collapsed="false">
      <c r="H33" s="5"/>
    </row>
    <row r="34" customFormat="false" ht="12.75" hidden="false" customHeight="false" outlineLevel="0" collapsed="false">
      <c r="G34" s="3" t="s">
        <v>27</v>
      </c>
      <c r="H34" s="20" t="n">
        <f aca="false">H29*H32</f>
        <v>0.84016651459854</v>
      </c>
      <c r="I34" s="0" t="s">
        <v>16</v>
      </c>
    </row>
    <row r="35" customFormat="false" ht="12.75" hidden="false" customHeight="false" outlineLevel="0" collapsed="false">
      <c r="G35" s="3"/>
      <c r="H35" s="21"/>
    </row>
    <row r="36" customFormat="false" ht="12.75" hidden="false" customHeight="false" outlineLevel="0" collapsed="false">
      <c r="D36" s="3" t="s">
        <v>22</v>
      </c>
      <c r="E36" s="28" t="n">
        <f aca="false">H9</f>
        <v>1</v>
      </c>
      <c r="F36" s="14" t="s">
        <v>48</v>
      </c>
      <c r="G36" s="14"/>
      <c r="H36" s="22" t="n">
        <f aca="false">H34*H4*H6*E36</f>
        <v>2283538.98001825</v>
      </c>
    </row>
    <row r="38" customFormat="false" ht="12.75" hidden="false" customHeight="false" outlineLevel="0" collapsed="false">
      <c r="C38" s="17" t="s">
        <v>49</v>
      </c>
      <c r="H38" s="29" t="n">
        <f aca="false">H36+H25</f>
        <v>22977126.7023905</v>
      </c>
    </row>
    <row r="39" customFormat="false" ht="12.75" hidden="false" customHeight="false" outlineLevel="0" collapsed="false">
      <c r="H39" s="29" t="n">
        <f aca="false">H38/12</f>
        <v>1914760.55853254</v>
      </c>
      <c r="I39" s="17" t="s">
        <v>50</v>
      </c>
    </row>
    <row r="41" customFormat="false" ht="15.75" hidden="false" customHeight="false" outlineLevel="0" collapsed="false">
      <c r="A41" s="16" t="s">
        <v>30</v>
      </c>
      <c r="B41" s="16"/>
      <c r="F41" s="3"/>
      <c r="G41" s="15"/>
    </row>
    <row r="43" customFormat="false" ht="12.75" hidden="false" customHeight="false" outlineLevel="0" collapsed="false">
      <c r="C43" s="17" t="s">
        <v>31</v>
      </c>
    </row>
    <row r="44" customFormat="false" ht="12.75" hidden="false" customHeight="false" outlineLevel="0" collapsed="false">
      <c r="G44" s="3" t="str">
        <f aca="false">Calculations!$B$5&amp;" NYMEX"</f>
        <v> NYMEX</v>
      </c>
      <c r="H44" s="24" t="n">
        <f aca="false">Calculations!$J$22</f>
        <v>3.91108333333333</v>
      </c>
      <c r="I44" s="0" t="s">
        <v>16</v>
      </c>
    </row>
    <row r="45" customFormat="false" ht="12.75" hidden="false" customHeight="false" outlineLevel="0" collapsed="false">
      <c r="G45" s="3" t="s">
        <v>32</v>
      </c>
      <c r="H45" s="25" t="n">
        <v>0.68</v>
      </c>
    </row>
    <row r="46" customFormat="false" ht="12.75" hidden="false" customHeight="false" outlineLevel="0" collapsed="false">
      <c r="G46" s="3" t="str">
        <f aca="false">Calculations!$B$5&amp;" NYMEX * Multiplier"</f>
        <v> NYMEX * Multiplier</v>
      </c>
      <c r="H46" s="24" t="n">
        <f aca="false">H44*H45</f>
        <v>2.65953666666667</v>
      </c>
    </row>
    <row r="47" customFormat="false" ht="12.75" hidden="false" customHeight="false" outlineLevel="0" collapsed="false">
      <c r="G47" s="3" t="s">
        <v>33</v>
      </c>
      <c r="H47" s="18" t="n">
        <v>0.625</v>
      </c>
      <c r="I47" s="0" t="s">
        <v>16</v>
      </c>
    </row>
    <row r="48" customFormat="false" ht="12.75" hidden="false" customHeight="false" outlineLevel="0" collapsed="false">
      <c r="G48" s="3" t="str">
        <f aca="false">"("&amp;Calculations!$B$5&amp;"  PR CPI / "&amp;$D$7&amp;" PR CPI)"</f>
        <v>(  PR CPI / 1995 PR CPI)</v>
      </c>
      <c r="H48" s="19" t="n">
        <f aca="false">(E$6/E$7)</f>
        <v>1.31770072992701</v>
      </c>
    </row>
    <row r="49" customFormat="false" ht="12.75" hidden="false" customHeight="false" outlineLevel="0" collapsed="false">
      <c r="G49" s="3" t="s">
        <v>34</v>
      </c>
      <c r="H49" s="20" t="n">
        <f aca="false">H47*H48</f>
        <v>0.82356295620438</v>
      </c>
      <c r="I49" s="0" t="s">
        <v>16</v>
      </c>
    </row>
    <row r="50" customFormat="false" ht="12.75" hidden="false" customHeight="false" outlineLevel="0" collapsed="false">
      <c r="G50" s="3"/>
      <c r="H50" s="19"/>
    </row>
    <row r="51" customFormat="false" ht="12.75" hidden="false" customHeight="false" outlineLevel="0" collapsed="false">
      <c r="G51" s="3" t="str">
        <f aca="false">"Commodity Charge = "&amp;Calculations!$B$5&amp;" NYMEX * Multiplier + Add-in Rate"</f>
        <v>Commodity Charge =  NYMEX * Multiplier + Add-in Rate</v>
      </c>
      <c r="H51" s="20" t="n">
        <f aca="false">H46+H49</f>
        <v>3.48309962287105</v>
      </c>
      <c r="I51" s="0" t="s">
        <v>16</v>
      </c>
    </row>
    <row r="52" customFormat="false" ht="12.75" hidden="false" customHeight="false" outlineLevel="0" collapsed="false">
      <c r="G52" s="3"/>
      <c r="H52" s="20"/>
    </row>
    <row r="53" customFormat="false" ht="12.75" hidden="false" customHeight="false" outlineLevel="0" collapsed="false">
      <c r="G53" s="3" t="s">
        <v>35</v>
      </c>
      <c r="H53" s="22" t="n">
        <f aca="false">H51*H4*H6</f>
        <v>9466925.45097859</v>
      </c>
    </row>
    <row r="54" customFormat="false" ht="12.75" hidden="false" customHeight="false" outlineLevel="0" collapsed="false">
      <c r="G54" s="3"/>
      <c r="H54" s="21"/>
    </row>
    <row r="55" customFormat="false" ht="12.75" hidden="false" customHeight="false" outlineLevel="0" collapsed="false">
      <c r="E55" s="3" t="s">
        <v>36</v>
      </c>
      <c r="F55" s="12" t="n">
        <f aca="false">$G$11</f>
        <v>9</v>
      </c>
      <c r="G55" s="3" t="s">
        <v>23</v>
      </c>
      <c r="H55" s="22" t="n">
        <f aca="false">H53*F55</f>
        <v>85202329.0588073</v>
      </c>
    </row>
    <row r="57" customFormat="false" ht="12.75" hidden="false" customHeight="false" outlineLevel="0" collapsed="false">
      <c r="C57" s="17" t="s">
        <v>37</v>
      </c>
    </row>
    <row r="58" customFormat="false" ht="12.75" hidden="false" customHeight="false" outlineLevel="0" collapsed="false">
      <c r="G58" s="3" t="s">
        <v>38</v>
      </c>
      <c r="H58" s="23" t="n">
        <v>0.725</v>
      </c>
      <c r="I58" s="0" t="s">
        <v>16</v>
      </c>
      <c r="L58" s="0" t="s">
        <v>39</v>
      </c>
    </row>
    <row r="59" customFormat="false" ht="12.75" hidden="false" customHeight="false" outlineLevel="0" collapsed="false">
      <c r="G59" s="3" t="s">
        <v>40</v>
      </c>
      <c r="H59" s="23" t="n">
        <v>0.225</v>
      </c>
      <c r="I59" s="0" t="s">
        <v>16</v>
      </c>
      <c r="L59" s="26" t="b">
        <f aca="false">FALSE()</f>
        <v>0</v>
      </c>
    </row>
    <row r="60" customFormat="false" ht="12.75" hidden="false" customHeight="false" outlineLevel="0" collapsed="false">
      <c r="G60" s="3" t="s">
        <v>41</v>
      </c>
      <c r="H60" s="19" t="n">
        <f aca="false">H32</f>
        <v>1.1588503649635</v>
      </c>
    </row>
    <row r="62" customFormat="false" ht="12.75" hidden="false" customHeight="false" outlineLevel="0" collapsed="false">
      <c r="G62" s="3" t="s">
        <v>42</v>
      </c>
      <c r="H62" s="20" t="n">
        <f aca="false">IF($L$59,$H$59,$H$58)*H60</f>
        <v>0.84016651459854</v>
      </c>
      <c r="I62" s="0" t="s">
        <v>16</v>
      </c>
    </row>
    <row r="63" customFormat="false" ht="12.75" hidden="false" customHeight="false" outlineLevel="0" collapsed="false">
      <c r="G63" s="3"/>
      <c r="H63" s="21"/>
    </row>
    <row r="64" customFormat="false" ht="12.75" hidden="false" customHeight="false" outlineLevel="0" collapsed="false">
      <c r="E64" s="3" t="s">
        <v>43</v>
      </c>
      <c r="F64" s="8" t="n">
        <f aca="false">$H$11</f>
        <v>1</v>
      </c>
      <c r="G64" s="3" t="s">
        <v>29</v>
      </c>
      <c r="H64" s="22" t="n">
        <f aca="false">H62*F64*$H$4*$H$6</f>
        <v>2283538.98001825</v>
      </c>
    </row>
  </sheetData>
  <mergeCells count="4">
    <mergeCell ref="A1:J1"/>
    <mergeCell ref="A2:J2"/>
    <mergeCell ref="F25:G25"/>
    <mergeCell ref="F36:G36"/>
  </mergeCells>
  <dataValidations count="1">
    <dataValidation allowBlank="true" errorStyle="stop" operator="between" showDropDown="false" showErrorMessage="true" showInputMessage="false" sqref="L59" type="list">
      <formula1>"TRUE,FALSE"</formula1>
      <formula2>0</formula2>
    </dataValidation>
  </dataValidation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41"/>
    <col collapsed="false" customWidth="true" hidden="false" outlineLevel="0" max="3" min="3" style="0" width="3.85"/>
    <col collapsed="false" customWidth="true" hidden="false" outlineLevel="0" max="4" min="4" style="0" width="3.99"/>
  </cols>
  <sheetData>
    <row r="1" customFormat="false" ht="23.25" hidden="false" customHeight="false" outlineLevel="0" collapsed="false">
      <c r="A1" s="30" t="s">
        <v>51</v>
      </c>
      <c r="B1" s="30"/>
    </row>
    <row r="2" customFormat="false" ht="23.25" hidden="false" customHeight="false" outlineLevel="0" collapsed="false">
      <c r="A2" s="30"/>
      <c r="B2" s="30"/>
    </row>
    <row r="3" customFormat="false" ht="15.75" hidden="false" customHeight="false" outlineLevel="0" collapsed="false">
      <c r="B3" s="16" t="s">
        <v>52</v>
      </c>
    </row>
    <row r="4" customFormat="false" ht="15.75" hidden="false" customHeight="false" outlineLevel="0" collapsed="false">
      <c r="C4" s="0" t="s">
        <v>53</v>
      </c>
    </row>
    <row r="5" customFormat="false" ht="12.75" hidden="false" customHeight="false" outlineLevel="0" collapsed="false">
      <c r="D5" s="0" t="s">
        <v>54</v>
      </c>
    </row>
    <row r="7" customFormat="false" ht="12.75" hidden="false" customHeight="false" outlineLevel="0" collapsed="false">
      <c r="C7" s="0" t="s">
        <v>55</v>
      </c>
    </row>
    <row r="8" customFormat="false" ht="15.75" hidden="false" customHeight="false" outlineLevel="0" collapsed="false">
      <c r="D8" s="0" t="s">
        <v>56</v>
      </c>
    </row>
    <row r="10" customFormat="false" ht="15.75" hidden="false" customHeight="false" outlineLevel="0" collapsed="false">
      <c r="B10" s="16" t="s">
        <v>57</v>
      </c>
    </row>
    <row r="11" customFormat="false" ht="15.75" hidden="false" customHeight="false" outlineLevel="0" collapsed="false">
      <c r="A11" s="16"/>
      <c r="B11" s="16"/>
      <c r="C11" s="17" t="s">
        <v>58</v>
      </c>
    </row>
    <row r="12" customFormat="false" ht="12.75" hidden="false" customHeight="false" outlineLevel="0" collapsed="false">
      <c r="D12" s="0" t="s">
        <v>59</v>
      </c>
    </row>
    <row r="13" customFormat="false" ht="12.75" hidden="false" customHeight="false" outlineLevel="0" collapsed="false">
      <c r="D13" s="0" t="s">
        <v>60</v>
      </c>
    </row>
    <row r="15" customFormat="false" ht="15.75" hidden="false" customHeight="false" outlineLevel="0" collapsed="false">
      <c r="A15" s="16"/>
      <c r="B15" s="16"/>
      <c r="C15" s="17" t="s">
        <v>61</v>
      </c>
    </row>
    <row r="16" customFormat="false" ht="12.75" hidden="false" customHeight="false" outlineLevel="0" collapsed="false">
      <c r="D16" s="0" t="s">
        <v>62</v>
      </c>
    </row>
    <row r="17" customFormat="false" ht="12.75" hidden="false" customHeight="false" outlineLevel="0" collapsed="false">
      <c r="E17" s="0" t="s">
        <v>63</v>
      </c>
    </row>
    <row r="18" customFormat="false" ht="9.95" hidden="false" customHeight="true" outlineLevel="0" collapsed="false"/>
    <row r="19" customFormat="false" ht="12.75" hidden="false" customHeight="false" outlineLevel="0" collapsed="false">
      <c r="D19" s="31" t="s">
        <v>64</v>
      </c>
    </row>
    <row r="20" customFormat="false" ht="12.75" hidden="false" customHeight="false" outlineLevel="0" collapsed="false">
      <c r="E20" s="17" t="s">
        <v>65</v>
      </c>
    </row>
    <row r="21" customFormat="false" ht="12.75" hidden="false" customHeight="false" outlineLevel="0" collapsed="false">
      <c r="F21" s="31" t="s">
        <v>66</v>
      </c>
    </row>
    <row r="22" customFormat="false" ht="9.95" hidden="false" customHeight="true" outlineLevel="0" collapsed="false"/>
    <row r="23" customFormat="false" ht="12.75" hidden="false" customHeight="false" outlineLevel="0" collapsed="false">
      <c r="E23" s="0" t="s">
        <v>67</v>
      </c>
    </row>
    <row r="24" customFormat="false" ht="9.95" hidden="false" customHeight="true" outlineLevel="0" collapsed="false"/>
    <row r="25" customFormat="false" ht="15.75" hidden="false" customHeight="false" outlineLevel="0" collapsed="false">
      <c r="E25" s="0" t="s">
        <v>68</v>
      </c>
    </row>
    <row r="27" customFormat="false" ht="12.75" hidden="false" customHeight="false" outlineLevel="0" collapsed="false">
      <c r="D27" s="0" t="s">
        <v>69</v>
      </c>
    </row>
    <row r="28" customFormat="false" ht="12.75" hidden="false" customHeight="false" outlineLevel="0" collapsed="false">
      <c r="E28" s="0" t="s">
        <v>70</v>
      </c>
      <c r="F28" s="0" t="s">
        <v>71</v>
      </c>
    </row>
    <row r="29" customFormat="false" ht="12.75" hidden="false" customHeight="false" outlineLevel="0" collapsed="false">
      <c r="E29" s="0" t="s">
        <v>72</v>
      </c>
      <c r="F29" s="0" t="s">
        <v>73</v>
      </c>
    </row>
    <row r="30" customFormat="false" ht="12.75" hidden="false" customHeight="false" outlineLevel="0" collapsed="false">
      <c r="E30" s="0" t="s">
        <v>74</v>
      </c>
      <c r="F30" s="0" t="s">
        <v>75</v>
      </c>
    </row>
    <row r="31" customFormat="false" ht="12.75" hidden="false" customHeight="false" outlineLevel="0" collapsed="false">
      <c r="E31" s="0" t="s">
        <v>76</v>
      </c>
      <c r="F31" s="0" t="s">
        <v>77</v>
      </c>
    </row>
    <row r="32" customFormat="false" ht="12.75" hidden="false" customHeight="false" outlineLevel="0" collapsed="false">
      <c r="E32" s="0" t="s">
        <v>78</v>
      </c>
    </row>
    <row r="33" customFormat="false" ht="12.75" hidden="false" customHeight="false" outlineLevel="0" collapsed="false">
      <c r="E33" s="0" t="s">
        <v>79</v>
      </c>
    </row>
    <row r="34" customFormat="false" ht="12.75" hidden="false" customHeight="false" outlineLevel="0" collapsed="false">
      <c r="E34" s="0" t="s">
        <v>80</v>
      </c>
    </row>
  </sheetData>
  <printOptions headings="false" gridLines="false" gridLinesSet="true" horizontalCentered="fals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(&amp;A)&amp;C&amp;8&amp;P&amp;R&amp;8&amp;D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29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300" activeCellId="0" sqref="L3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13"/>
    <col collapsed="false" customWidth="true" hidden="false" outlineLevel="0" max="11" min="10" style="0" width="10.13"/>
    <col collapsed="false" customWidth="true" hidden="false" outlineLevel="0" max="12" min="12" style="0" width="9.7"/>
    <col collapsed="false" customWidth="true" hidden="false" outlineLevel="0" max="14" min="14" style="0" width="9.7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32" t="n">
        <v>1999</v>
      </c>
      <c r="C2" s="32"/>
      <c r="D2" s="32"/>
      <c r="E2" s="32"/>
      <c r="J2" s="32" t="n">
        <v>2000</v>
      </c>
      <c r="K2" s="32"/>
      <c r="L2" s="32"/>
      <c r="M2" s="32"/>
    </row>
    <row r="3" customFormat="false" ht="12.75" hidden="false" customHeight="false" outlineLevel="0" collapsed="false">
      <c r="B3" s="33" t="s">
        <v>81</v>
      </c>
      <c r="C3" s="33" t="s">
        <v>82</v>
      </c>
      <c r="D3" s="33" t="s">
        <v>83</v>
      </c>
      <c r="E3" s="34" t="s">
        <v>84</v>
      </c>
      <c r="G3" s="35"/>
      <c r="J3" s="33" t="s">
        <v>81</v>
      </c>
      <c r="K3" s="36" t="s">
        <v>82</v>
      </c>
      <c r="L3" s="33" t="s">
        <v>83</v>
      </c>
      <c r="M3" s="34" t="s">
        <v>84</v>
      </c>
    </row>
    <row r="4" customFormat="false" ht="12.75" hidden="false" customHeight="false" outlineLevel="0" collapsed="false">
      <c r="B4" s="0" t="s">
        <v>85</v>
      </c>
      <c r="C4" s="37" t="n">
        <v>36164</v>
      </c>
      <c r="D4" s="38" t="n">
        <v>36192</v>
      </c>
      <c r="E4" s="39" t="n">
        <v>2.071</v>
      </c>
      <c r="G4" s="35"/>
      <c r="J4" s="0" t="s">
        <v>85</v>
      </c>
      <c r="K4" s="37" t="n">
        <v>36529</v>
      </c>
      <c r="L4" s="38" t="n">
        <v>36557</v>
      </c>
      <c r="M4" s="39" t="n">
        <v>2.176</v>
      </c>
    </row>
    <row r="5" customFormat="false" ht="12.75" hidden="false" customHeight="false" outlineLevel="0" collapsed="false">
      <c r="B5" s="0" t="s">
        <v>85</v>
      </c>
      <c r="C5" s="37" t="n">
        <v>36165</v>
      </c>
      <c r="D5" s="38" t="n">
        <v>36192</v>
      </c>
      <c r="E5" s="39" t="n">
        <v>1.975</v>
      </c>
      <c r="G5" s="35"/>
      <c r="J5" s="0" t="s">
        <v>85</v>
      </c>
      <c r="K5" s="37" t="n">
        <v>36530</v>
      </c>
      <c r="L5" s="38" t="n">
        <v>36557</v>
      </c>
      <c r="M5" s="39" t="n">
        <v>2.168</v>
      </c>
    </row>
    <row r="6" customFormat="false" ht="12.75" hidden="false" customHeight="false" outlineLevel="0" collapsed="false">
      <c r="B6" s="0" t="s">
        <v>85</v>
      </c>
      <c r="C6" s="37" t="n">
        <v>36166</v>
      </c>
      <c r="D6" s="38" t="n">
        <v>36192</v>
      </c>
      <c r="E6" s="39" t="n">
        <v>1.931</v>
      </c>
      <c r="G6" s="35"/>
      <c r="J6" s="0" t="s">
        <v>85</v>
      </c>
      <c r="K6" s="37" t="n">
        <v>36531</v>
      </c>
      <c r="L6" s="38" t="n">
        <v>36557</v>
      </c>
      <c r="M6" s="39" t="n">
        <v>2.196</v>
      </c>
    </row>
    <row r="7" customFormat="false" ht="12.75" hidden="false" customHeight="false" outlineLevel="0" collapsed="false">
      <c r="B7" s="0" t="s">
        <v>85</v>
      </c>
      <c r="C7" s="37" t="n">
        <v>36167</v>
      </c>
      <c r="D7" s="38" t="n">
        <v>36192</v>
      </c>
      <c r="E7" s="39" t="n">
        <v>1.836</v>
      </c>
      <c r="G7" s="35"/>
      <c r="J7" s="0" t="s">
        <v>85</v>
      </c>
      <c r="K7" s="37" t="n">
        <v>36532</v>
      </c>
      <c r="L7" s="38" t="n">
        <v>36557</v>
      </c>
      <c r="M7" s="39" t="n">
        <v>2.173</v>
      </c>
    </row>
    <row r="8" customFormat="false" ht="12.75" hidden="false" customHeight="false" outlineLevel="0" collapsed="false">
      <c r="B8" s="0" t="s">
        <v>85</v>
      </c>
      <c r="C8" s="37" t="n">
        <v>36168</v>
      </c>
      <c r="D8" s="38" t="n">
        <v>36192</v>
      </c>
      <c r="E8" s="39" t="n">
        <v>1.83</v>
      </c>
      <c r="G8" s="35"/>
      <c r="J8" s="0" t="s">
        <v>85</v>
      </c>
      <c r="K8" s="37" t="n">
        <v>36535</v>
      </c>
      <c r="L8" s="38" t="n">
        <v>36557</v>
      </c>
      <c r="M8" s="39" t="n">
        <v>2.216</v>
      </c>
    </row>
    <row r="9" customFormat="false" ht="12.75" hidden="false" customHeight="false" outlineLevel="0" collapsed="false">
      <c r="B9" s="0" t="s">
        <v>85</v>
      </c>
      <c r="C9" s="37" t="n">
        <v>36171</v>
      </c>
      <c r="D9" s="38" t="n">
        <v>36192</v>
      </c>
      <c r="E9" s="39" t="n">
        <v>1.779</v>
      </c>
      <c r="G9" s="35"/>
      <c r="J9" s="0" t="s">
        <v>85</v>
      </c>
      <c r="K9" s="37" t="n">
        <v>36536</v>
      </c>
      <c r="L9" s="38" t="n">
        <v>36557</v>
      </c>
      <c r="M9" s="39" t="n">
        <v>2.26</v>
      </c>
    </row>
    <row r="10" customFormat="false" ht="12.75" hidden="false" customHeight="false" outlineLevel="0" collapsed="false">
      <c r="B10" s="0" t="s">
        <v>85</v>
      </c>
      <c r="C10" s="37" t="n">
        <v>36172</v>
      </c>
      <c r="D10" s="38" t="n">
        <v>36192</v>
      </c>
      <c r="E10" s="39" t="n">
        <v>1.821</v>
      </c>
      <c r="G10" s="35"/>
      <c r="J10" s="0" t="s">
        <v>85</v>
      </c>
      <c r="K10" s="37" t="n">
        <v>36537</v>
      </c>
      <c r="L10" s="38" t="n">
        <v>36557</v>
      </c>
      <c r="M10" s="39" t="n">
        <v>2.244</v>
      </c>
    </row>
    <row r="11" customFormat="false" ht="12.75" hidden="false" customHeight="false" outlineLevel="0" collapsed="false">
      <c r="B11" s="0" t="s">
        <v>85</v>
      </c>
      <c r="C11" s="37" t="n">
        <v>36173</v>
      </c>
      <c r="D11" s="38" t="n">
        <v>36192</v>
      </c>
      <c r="E11" s="39" t="n">
        <v>1.77</v>
      </c>
      <c r="G11" s="35"/>
      <c r="J11" s="0" t="s">
        <v>85</v>
      </c>
      <c r="K11" s="37" t="n">
        <v>36538</v>
      </c>
      <c r="L11" s="38" t="n">
        <v>36557</v>
      </c>
      <c r="M11" s="39" t="n">
        <v>2.252</v>
      </c>
    </row>
    <row r="12" customFormat="false" ht="12.75" hidden="false" customHeight="false" outlineLevel="0" collapsed="false">
      <c r="B12" s="0" t="s">
        <v>85</v>
      </c>
      <c r="C12" s="37" t="n">
        <v>36174</v>
      </c>
      <c r="D12" s="38" t="n">
        <v>36192</v>
      </c>
      <c r="E12" s="39" t="n">
        <v>1.809</v>
      </c>
      <c r="G12" s="35"/>
      <c r="J12" s="0" t="s">
        <v>85</v>
      </c>
      <c r="K12" s="37" t="n">
        <v>36539</v>
      </c>
      <c r="L12" s="38" t="n">
        <v>36557</v>
      </c>
      <c r="M12" s="39" t="n">
        <v>2.322</v>
      </c>
    </row>
    <row r="13" customFormat="false" ht="12.75" hidden="false" customHeight="false" outlineLevel="0" collapsed="false">
      <c r="B13" s="0" t="s">
        <v>85</v>
      </c>
      <c r="C13" s="37" t="n">
        <v>36175</v>
      </c>
      <c r="D13" s="38" t="n">
        <v>36192</v>
      </c>
      <c r="E13" s="39" t="n">
        <v>1.796</v>
      </c>
      <c r="G13" s="35"/>
      <c r="J13" s="0" t="s">
        <v>85</v>
      </c>
      <c r="K13" s="37" t="n">
        <v>36543</v>
      </c>
      <c r="L13" s="38" t="n">
        <v>36557</v>
      </c>
      <c r="M13" s="39" t="n">
        <v>2.383</v>
      </c>
    </row>
    <row r="14" customFormat="false" ht="12.75" hidden="false" customHeight="false" outlineLevel="0" collapsed="false">
      <c r="B14" s="0" t="s">
        <v>85</v>
      </c>
      <c r="C14" s="37" t="n">
        <v>36178</v>
      </c>
      <c r="D14" s="38" t="n">
        <v>36192</v>
      </c>
      <c r="E14" s="39" t="n">
        <v>1.796</v>
      </c>
      <c r="G14" s="35"/>
      <c r="J14" s="0" t="s">
        <v>85</v>
      </c>
      <c r="K14" s="37" t="n">
        <v>36544</v>
      </c>
      <c r="L14" s="38" t="n">
        <v>36557</v>
      </c>
      <c r="M14" s="39" t="n">
        <v>2.417</v>
      </c>
    </row>
    <row r="15" customFormat="false" ht="12.75" hidden="false" customHeight="false" outlineLevel="0" collapsed="false">
      <c r="B15" s="0" t="s">
        <v>85</v>
      </c>
      <c r="C15" s="37" t="n">
        <v>36179</v>
      </c>
      <c r="D15" s="38" t="n">
        <v>36192</v>
      </c>
      <c r="E15" s="39" t="n">
        <v>1.817</v>
      </c>
      <c r="G15" s="35"/>
      <c r="J15" s="0" t="s">
        <v>85</v>
      </c>
      <c r="K15" s="37" t="n">
        <v>36545</v>
      </c>
      <c r="L15" s="38" t="n">
        <v>36557</v>
      </c>
      <c r="M15" s="39" t="n">
        <v>2.559</v>
      </c>
    </row>
    <row r="16" customFormat="false" ht="12.75" hidden="false" customHeight="false" outlineLevel="0" collapsed="false">
      <c r="B16" s="0" t="s">
        <v>85</v>
      </c>
      <c r="C16" s="37" t="n">
        <v>36180</v>
      </c>
      <c r="D16" s="38" t="n">
        <v>36192</v>
      </c>
      <c r="E16" s="39" t="n">
        <v>1.827</v>
      </c>
      <c r="G16" s="35"/>
      <c r="J16" s="0" t="s">
        <v>85</v>
      </c>
      <c r="K16" s="37" t="n">
        <v>36546</v>
      </c>
      <c r="L16" s="38" t="n">
        <v>36557</v>
      </c>
      <c r="M16" s="39" t="n">
        <v>2.485</v>
      </c>
    </row>
    <row r="17" customFormat="false" ht="12.75" hidden="false" customHeight="false" outlineLevel="0" collapsed="false">
      <c r="B17" s="0" t="s">
        <v>85</v>
      </c>
      <c r="C17" s="37" t="n">
        <v>36181</v>
      </c>
      <c r="D17" s="38" t="n">
        <v>36192</v>
      </c>
      <c r="E17" s="39" t="n">
        <v>1.892</v>
      </c>
      <c r="G17" s="35"/>
      <c r="J17" s="0" t="s">
        <v>85</v>
      </c>
      <c r="K17" s="37" t="n">
        <v>36549</v>
      </c>
      <c r="L17" s="38" t="n">
        <v>36557</v>
      </c>
      <c r="M17" s="39" t="n">
        <v>2.528</v>
      </c>
      <c r="N17" s="0" t="s">
        <v>86</v>
      </c>
    </row>
    <row r="18" customFormat="false" ht="12.75" hidden="false" customHeight="false" outlineLevel="0" collapsed="false">
      <c r="B18" s="0" t="s">
        <v>85</v>
      </c>
      <c r="C18" s="37" t="n">
        <v>36182</v>
      </c>
      <c r="D18" s="38" t="n">
        <v>36192</v>
      </c>
      <c r="E18" s="39" t="n">
        <v>1.778</v>
      </c>
      <c r="G18" s="35"/>
      <c r="J18" s="0" t="s">
        <v>85</v>
      </c>
      <c r="K18" s="40" t="n">
        <v>36550</v>
      </c>
      <c r="L18" s="41" t="n">
        <v>36557</v>
      </c>
      <c r="M18" s="42" t="n">
        <v>2.616</v>
      </c>
    </row>
    <row r="19" customFormat="false" ht="12.75" hidden="false" customHeight="false" outlineLevel="0" collapsed="false">
      <c r="B19" s="0" t="s">
        <v>85</v>
      </c>
      <c r="C19" s="40" t="n">
        <v>36185</v>
      </c>
      <c r="D19" s="41" t="n">
        <v>36192</v>
      </c>
      <c r="E19" s="42" t="n">
        <v>1.714</v>
      </c>
      <c r="G19" s="35"/>
      <c r="J19" s="0" t="s">
        <v>85</v>
      </c>
      <c r="K19" s="40" t="n">
        <v>36551</v>
      </c>
      <c r="L19" s="41" t="n">
        <v>36557</v>
      </c>
      <c r="M19" s="42" t="n">
        <v>2.523</v>
      </c>
      <c r="O19" s="35" t="s">
        <v>87</v>
      </c>
    </row>
    <row r="20" customFormat="false" ht="12.75" hidden="false" customHeight="false" outlineLevel="0" collapsed="false">
      <c r="B20" s="0" t="s">
        <v>85</v>
      </c>
      <c r="C20" s="40" t="n">
        <v>36186</v>
      </c>
      <c r="D20" s="41" t="n">
        <v>36192</v>
      </c>
      <c r="E20" s="42" t="n">
        <v>1.714</v>
      </c>
      <c r="G20" s="35" t="s">
        <v>87</v>
      </c>
      <c r="J20" s="0" t="s">
        <v>85</v>
      </c>
      <c r="K20" s="40" t="n">
        <v>36552</v>
      </c>
      <c r="L20" s="41" t="n">
        <v>36557</v>
      </c>
      <c r="M20" s="42" t="n">
        <v>2.61</v>
      </c>
      <c r="O20" s="35" t="n">
        <f aca="false">AVERAGE(M18:M20)</f>
        <v>2.583</v>
      </c>
    </row>
    <row r="21" customFormat="false" ht="12.75" hidden="false" customHeight="false" outlineLevel="0" collapsed="false">
      <c r="B21" s="0" t="s">
        <v>85</v>
      </c>
      <c r="C21" s="40" t="n">
        <v>36187</v>
      </c>
      <c r="D21" s="41" t="n">
        <v>36192</v>
      </c>
      <c r="E21" s="42" t="n">
        <v>1.81</v>
      </c>
      <c r="G21" s="35" t="n">
        <f aca="false">AVERAGE(E19:E21)</f>
        <v>1.746</v>
      </c>
      <c r="J21" s="0" t="s">
        <v>85</v>
      </c>
      <c r="K21" s="37" t="n">
        <v>36553</v>
      </c>
      <c r="L21" s="38" t="n">
        <v>36586</v>
      </c>
      <c r="M21" s="39" t="n">
        <v>2.532</v>
      </c>
    </row>
    <row r="22" customFormat="false" ht="12.75" hidden="false" customHeight="false" outlineLevel="0" collapsed="false">
      <c r="B22" s="0" t="s">
        <v>85</v>
      </c>
      <c r="C22" s="37" t="n">
        <v>36188</v>
      </c>
      <c r="D22" s="38" t="n">
        <v>36220</v>
      </c>
      <c r="E22" s="39" t="n">
        <v>1.86</v>
      </c>
      <c r="G22" s="35"/>
      <c r="J22" s="0" t="s">
        <v>85</v>
      </c>
      <c r="K22" s="37" t="n">
        <v>36556</v>
      </c>
      <c r="L22" s="38" t="n">
        <v>36586</v>
      </c>
      <c r="M22" s="39" t="n">
        <v>2.662</v>
      </c>
    </row>
    <row r="23" customFormat="false" ht="12.75" hidden="false" customHeight="false" outlineLevel="0" collapsed="false">
      <c r="B23" s="0" t="s">
        <v>85</v>
      </c>
      <c r="C23" s="37" t="n">
        <v>36189</v>
      </c>
      <c r="D23" s="38" t="n">
        <v>36220</v>
      </c>
      <c r="E23" s="39" t="n">
        <v>1.777</v>
      </c>
      <c r="G23" s="35"/>
      <c r="J23" s="0" t="s">
        <v>85</v>
      </c>
      <c r="K23" s="37" t="n">
        <v>36557</v>
      </c>
      <c r="L23" s="38" t="n">
        <v>36586</v>
      </c>
      <c r="M23" s="39" t="n">
        <v>2.699</v>
      </c>
    </row>
    <row r="24" customFormat="false" ht="12.75" hidden="false" customHeight="false" outlineLevel="0" collapsed="false">
      <c r="B24" s="0" t="s">
        <v>85</v>
      </c>
      <c r="C24" s="37" t="n">
        <v>36192</v>
      </c>
      <c r="D24" s="38" t="n">
        <v>36220</v>
      </c>
      <c r="E24" s="39" t="n">
        <v>1.744</v>
      </c>
      <c r="G24" s="35"/>
      <c r="J24" s="0" t="s">
        <v>85</v>
      </c>
      <c r="K24" s="37" t="n">
        <v>36558</v>
      </c>
      <c r="L24" s="38" t="n">
        <v>36586</v>
      </c>
      <c r="M24" s="39" t="n">
        <v>2.759</v>
      </c>
    </row>
    <row r="25" customFormat="false" ht="12.75" hidden="false" customHeight="false" outlineLevel="0" collapsed="false">
      <c r="B25" s="0" t="s">
        <v>85</v>
      </c>
      <c r="C25" s="37" t="n">
        <v>36193</v>
      </c>
      <c r="D25" s="38" t="n">
        <v>36220</v>
      </c>
      <c r="E25" s="39" t="n">
        <v>1.818</v>
      </c>
      <c r="G25" s="35"/>
      <c r="J25" s="0" t="s">
        <v>85</v>
      </c>
      <c r="K25" s="37" t="n">
        <v>36559</v>
      </c>
      <c r="L25" s="38" t="n">
        <v>36586</v>
      </c>
      <c r="M25" s="39" t="n">
        <v>2.659</v>
      </c>
    </row>
    <row r="26" customFormat="false" ht="12.75" hidden="false" customHeight="false" outlineLevel="0" collapsed="false">
      <c r="B26" s="0" t="s">
        <v>85</v>
      </c>
      <c r="C26" s="37" t="n">
        <v>36194</v>
      </c>
      <c r="D26" s="38" t="n">
        <v>36220</v>
      </c>
      <c r="E26" s="39" t="n">
        <v>1.765</v>
      </c>
      <c r="G26" s="35"/>
      <c r="J26" s="0" t="s">
        <v>85</v>
      </c>
      <c r="K26" s="37" t="n">
        <v>36560</v>
      </c>
      <c r="L26" s="38" t="n">
        <v>36586</v>
      </c>
      <c r="M26" s="39" t="n">
        <v>2.742</v>
      </c>
    </row>
    <row r="27" customFormat="false" ht="12.75" hidden="false" customHeight="false" outlineLevel="0" collapsed="false">
      <c r="B27" s="0" t="s">
        <v>85</v>
      </c>
      <c r="C27" s="37" t="n">
        <v>36195</v>
      </c>
      <c r="D27" s="38" t="n">
        <v>36220</v>
      </c>
      <c r="E27" s="39" t="n">
        <v>1.829</v>
      </c>
      <c r="G27" s="35"/>
      <c r="J27" s="0" t="s">
        <v>85</v>
      </c>
      <c r="K27" s="37" t="n">
        <v>36563</v>
      </c>
      <c r="L27" s="38" t="n">
        <v>36586</v>
      </c>
      <c r="M27" s="39" t="n">
        <v>2.562</v>
      </c>
    </row>
    <row r="28" customFormat="false" ht="12.75" hidden="false" customHeight="false" outlineLevel="0" collapsed="false">
      <c r="B28" s="0" t="s">
        <v>85</v>
      </c>
      <c r="C28" s="37" t="n">
        <v>36196</v>
      </c>
      <c r="D28" s="38" t="n">
        <v>36220</v>
      </c>
      <c r="E28" s="39" t="n">
        <v>1.8</v>
      </c>
      <c r="G28" s="35"/>
      <c r="J28" s="0" t="s">
        <v>85</v>
      </c>
      <c r="K28" s="37" t="n">
        <v>36564</v>
      </c>
      <c r="L28" s="38" t="n">
        <v>36586</v>
      </c>
      <c r="M28" s="39" t="n">
        <v>2.495</v>
      </c>
    </row>
    <row r="29" customFormat="false" ht="12.75" hidden="false" customHeight="false" outlineLevel="0" collapsed="false">
      <c r="B29" s="0" t="s">
        <v>85</v>
      </c>
      <c r="C29" s="37" t="n">
        <v>36199</v>
      </c>
      <c r="D29" s="38" t="n">
        <v>36220</v>
      </c>
      <c r="E29" s="39" t="n">
        <v>1.818</v>
      </c>
      <c r="G29" s="35"/>
      <c r="J29" s="0" t="s">
        <v>85</v>
      </c>
      <c r="K29" s="37" t="n">
        <v>36565</v>
      </c>
      <c r="L29" s="38" t="n">
        <v>36586</v>
      </c>
      <c r="M29" s="39" t="n">
        <v>2.54</v>
      </c>
    </row>
    <row r="30" customFormat="false" ht="12.75" hidden="false" customHeight="false" outlineLevel="0" collapsed="false">
      <c r="B30" s="0" t="s">
        <v>85</v>
      </c>
      <c r="C30" s="37" t="n">
        <v>36200</v>
      </c>
      <c r="D30" s="38" t="n">
        <v>36220</v>
      </c>
      <c r="E30" s="39" t="n">
        <v>1.838</v>
      </c>
      <c r="G30" s="35"/>
      <c r="J30" s="0" t="s">
        <v>85</v>
      </c>
      <c r="K30" s="37" t="n">
        <v>36566</v>
      </c>
      <c r="L30" s="38" t="n">
        <v>36586</v>
      </c>
      <c r="M30" s="39" t="n">
        <v>2.592</v>
      </c>
    </row>
    <row r="31" customFormat="false" ht="12.75" hidden="false" customHeight="false" outlineLevel="0" collapsed="false">
      <c r="B31" s="0" t="s">
        <v>85</v>
      </c>
      <c r="C31" s="37" t="n">
        <v>36201</v>
      </c>
      <c r="D31" s="38" t="n">
        <v>36220</v>
      </c>
      <c r="E31" s="39" t="n">
        <v>1.775</v>
      </c>
      <c r="G31" s="35"/>
      <c r="J31" s="0" t="s">
        <v>85</v>
      </c>
      <c r="K31" s="37" t="n">
        <v>36567</v>
      </c>
      <c r="L31" s="38" t="n">
        <v>36586</v>
      </c>
      <c r="M31" s="39" t="n">
        <v>2.57</v>
      </c>
    </row>
    <row r="32" customFormat="false" ht="12.75" hidden="false" customHeight="false" outlineLevel="0" collapsed="false">
      <c r="B32" s="0" t="s">
        <v>85</v>
      </c>
      <c r="C32" s="37" t="n">
        <v>36202</v>
      </c>
      <c r="D32" s="38" t="n">
        <v>36220</v>
      </c>
      <c r="E32" s="39" t="n">
        <v>1.837</v>
      </c>
      <c r="G32" s="35"/>
      <c r="J32" s="0" t="s">
        <v>85</v>
      </c>
      <c r="K32" s="37" t="n">
        <v>36570</v>
      </c>
      <c r="L32" s="38" t="n">
        <v>36586</v>
      </c>
      <c r="M32" s="39" t="n">
        <v>2.541</v>
      </c>
    </row>
    <row r="33" customFormat="false" ht="12.75" hidden="false" customHeight="false" outlineLevel="0" collapsed="false">
      <c r="B33" s="0" t="s">
        <v>85</v>
      </c>
      <c r="C33" s="37" t="n">
        <v>36203</v>
      </c>
      <c r="D33" s="38" t="n">
        <v>36220</v>
      </c>
      <c r="E33" s="39" t="n">
        <v>1.807</v>
      </c>
      <c r="G33" s="35"/>
      <c r="J33" s="0" t="s">
        <v>85</v>
      </c>
      <c r="K33" s="37" t="n">
        <v>36571</v>
      </c>
      <c r="L33" s="38" t="n">
        <v>36586</v>
      </c>
      <c r="M33" s="39" t="n">
        <v>2.618</v>
      </c>
    </row>
    <row r="34" customFormat="false" ht="12.75" hidden="false" customHeight="false" outlineLevel="0" collapsed="false">
      <c r="B34" s="0" t="s">
        <v>85</v>
      </c>
      <c r="C34" s="37" t="n">
        <v>36207</v>
      </c>
      <c r="D34" s="38" t="n">
        <v>36220</v>
      </c>
      <c r="E34" s="39" t="n">
        <v>1.795</v>
      </c>
      <c r="G34" s="35"/>
      <c r="J34" s="0" t="s">
        <v>85</v>
      </c>
      <c r="K34" s="37" t="n">
        <v>36572</v>
      </c>
      <c r="L34" s="38" t="n">
        <v>36586</v>
      </c>
      <c r="M34" s="39" t="n">
        <v>2.564</v>
      </c>
    </row>
    <row r="35" customFormat="false" ht="12.75" hidden="false" customHeight="false" outlineLevel="0" collapsed="false">
      <c r="B35" s="0" t="s">
        <v>85</v>
      </c>
      <c r="C35" s="37" t="n">
        <v>36208</v>
      </c>
      <c r="D35" s="38" t="n">
        <v>36220</v>
      </c>
      <c r="E35" s="39" t="n">
        <v>1.776</v>
      </c>
      <c r="G35" s="35"/>
      <c r="J35" s="0" t="s">
        <v>85</v>
      </c>
      <c r="K35" s="37" t="n">
        <v>36573</v>
      </c>
      <c r="L35" s="38" t="n">
        <v>36586</v>
      </c>
      <c r="M35" s="39" t="n">
        <v>2.667</v>
      </c>
    </row>
    <row r="36" customFormat="false" ht="12.75" hidden="false" customHeight="false" outlineLevel="0" collapsed="false">
      <c r="B36" s="0" t="s">
        <v>85</v>
      </c>
      <c r="C36" s="37" t="n">
        <v>36209</v>
      </c>
      <c r="D36" s="38" t="n">
        <v>36220</v>
      </c>
      <c r="E36" s="39" t="n">
        <v>1.746</v>
      </c>
      <c r="G36" s="35"/>
      <c r="J36" s="0" t="s">
        <v>85</v>
      </c>
      <c r="K36" s="37" t="n">
        <v>36574</v>
      </c>
      <c r="L36" s="38" t="n">
        <v>36586</v>
      </c>
      <c r="M36" s="39" t="n">
        <v>2.633</v>
      </c>
    </row>
    <row r="37" customFormat="false" ht="12.75" hidden="false" customHeight="false" outlineLevel="0" collapsed="false">
      <c r="B37" s="0" t="s">
        <v>85</v>
      </c>
      <c r="C37" s="37" t="n">
        <v>36210</v>
      </c>
      <c r="D37" s="38" t="n">
        <v>36220</v>
      </c>
      <c r="E37" s="39" t="n">
        <v>1.745</v>
      </c>
      <c r="G37" s="35"/>
      <c r="J37" s="0" t="s">
        <v>85</v>
      </c>
      <c r="K37" s="37" t="n">
        <v>36578</v>
      </c>
      <c r="L37" s="38" t="n">
        <v>36586</v>
      </c>
      <c r="M37" s="39" t="n">
        <v>2.515</v>
      </c>
    </row>
    <row r="38" customFormat="false" ht="12.75" hidden="false" customHeight="false" outlineLevel="0" collapsed="false">
      <c r="B38" s="0" t="s">
        <v>85</v>
      </c>
      <c r="C38" s="40" t="n">
        <v>36213</v>
      </c>
      <c r="D38" s="41" t="n">
        <v>36220</v>
      </c>
      <c r="E38" s="42" t="n">
        <v>1.704</v>
      </c>
      <c r="G38" s="35"/>
      <c r="J38" s="0" t="s">
        <v>85</v>
      </c>
      <c r="K38" s="40" t="n">
        <v>36579</v>
      </c>
      <c r="L38" s="41" t="n">
        <v>36586</v>
      </c>
      <c r="M38" s="42" t="n">
        <v>2.53</v>
      </c>
    </row>
    <row r="39" customFormat="false" ht="12.75" hidden="false" customHeight="false" outlineLevel="0" collapsed="false">
      <c r="B39" s="0" t="s">
        <v>85</v>
      </c>
      <c r="C39" s="40" t="n">
        <v>36214</v>
      </c>
      <c r="D39" s="41" t="n">
        <v>36220</v>
      </c>
      <c r="E39" s="42" t="n">
        <v>1.71</v>
      </c>
      <c r="G39" s="35" t="s">
        <v>87</v>
      </c>
      <c r="J39" s="0" t="s">
        <v>85</v>
      </c>
      <c r="K39" s="40" t="n">
        <v>36580</v>
      </c>
      <c r="L39" s="41" t="n">
        <v>36586</v>
      </c>
      <c r="M39" s="42" t="n">
        <v>2.549</v>
      </c>
      <c r="O39" s="35" t="s">
        <v>87</v>
      </c>
    </row>
    <row r="40" customFormat="false" ht="12.75" hidden="false" customHeight="false" outlineLevel="0" collapsed="false">
      <c r="B40" s="0" t="s">
        <v>85</v>
      </c>
      <c r="C40" s="40" t="n">
        <v>36215</v>
      </c>
      <c r="D40" s="41" t="n">
        <v>36220</v>
      </c>
      <c r="E40" s="42" t="n">
        <v>1.666</v>
      </c>
      <c r="G40" s="35" t="n">
        <f aca="false">AVERAGE(E38:E40)</f>
        <v>1.69333333333333</v>
      </c>
      <c r="J40" s="0" t="s">
        <v>85</v>
      </c>
      <c r="K40" s="40" t="n">
        <v>36581</v>
      </c>
      <c r="L40" s="41" t="n">
        <v>36586</v>
      </c>
      <c r="M40" s="42" t="n">
        <v>2.603</v>
      </c>
      <c r="O40" s="35" t="n">
        <f aca="false">AVERAGE(M38:M40)</f>
        <v>2.56066666666667</v>
      </c>
    </row>
    <row r="41" customFormat="false" ht="12.75" hidden="false" customHeight="false" outlineLevel="0" collapsed="false">
      <c r="B41" s="0" t="s">
        <v>85</v>
      </c>
      <c r="C41" s="37" t="n">
        <v>36216</v>
      </c>
      <c r="D41" s="38" t="n">
        <v>36251</v>
      </c>
      <c r="E41" s="39" t="n">
        <v>1.659</v>
      </c>
      <c r="G41" s="35"/>
      <c r="J41" s="0" t="s">
        <v>85</v>
      </c>
      <c r="K41" s="37" t="n">
        <v>36584</v>
      </c>
      <c r="L41" s="38" t="n">
        <v>36617</v>
      </c>
      <c r="M41" s="39" t="n">
        <v>2.686</v>
      </c>
    </row>
    <row r="42" customFormat="false" ht="12.75" hidden="false" customHeight="false" outlineLevel="0" collapsed="false">
      <c r="B42" s="0" t="s">
        <v>85</v>
      </c>
      <c r="C42" s="37" t="n">
        <v>36217</v>
      </c>
      <c r="D42" s="38" t="n">
        <v>36251</v>
      </c>
      <c r="E42" s="39" t="n">
        <v>1.628</v>
      </c>
      <c r="G42" s="35"/>
      <c r="J42" s="0" t="s">
        <v>85</v>
      </c>
      <c r="K42" s="37" t="n">
        <v>36585</v>
      </c>
      <c r="L42" s="38" t="n">
        <v>36617</v>
      </c>
      <c r="M42" s="39" t="n">
        <v>2.761</v>
      </c>
    </row>
    <row r="43" customFormat="false" ht="12.75" hidden="false" customHeight="false" outlineLevel="0" collapsed="false">
      <c r="B43" s="0" t="s">
        <v>85</v>
      </c>
      <c r="C43" s="37" t="n">
        <v>36220</v>
      </c>
      <c r="D43" s="38" t="n">
        <v>36251</v>
      </c>
      <c r="E43" s="39" t="n">
        <v>1.701</v>
      </c>
      <c r="G43" s="35"/>
      <c r="J43" s="0" t="s">
        <v>85</v>
      </c>
      <c r="K43" s="37" t="n">
        <v>36586</v>
      </c>
      <c r="L43" s="38" t="n">
        <v>36617</v>
      </c>
      <c r="M43" s="39" t="n">
        <v>2.815</v>
      </c>
    </row>
    <row r="44" customFormat="false" ht="12.75" hidden="false" customHeight="false" outlineLevel="0" collapsed="false">
      <c r="B44" s="0" t="s">
        <v>85</v>
      </c>
      <c r="C44" s="37" t="n">
        <v>36221</v>
      </c>
      <c r="D44" s="38" t="n">
        <v>36251</v>
      </c>
      <c r="E44" s="39" t="n">
        <v>1.696</v>
      </c>
      <c r="G44" s="35"/>
      <c r="J44" s="0" t="s">
        <v>85</v>
      </c>
      <c r="K44" s="37" t="n">
        <v>36587</v>
      </c>
      <c r="L44" s="38" t="n">
        <v>36617</v>
      </c>
      <c r="M44" s="39" t="n">
        <v>2.783</v>
      </c>
    </row>
    <row r="45" customFormat="false" ht="12.75" hidden="false" customHeight="false" outlineLevel="0" collapsed="false">
      <c r="B45" s="0" t="s">
        <v>85</v>
      </c>
      <c r="C45" s="37" t="n">
        <v>36222</v>
      </c>
      <c r="D45" s="38" t="n">
        <v>36251</v>
      </c>
      <c r="E45" s="39" t="n">
        <v>1.723</v>
      </c>
      <c r="G45" s="35"/>
      <c r="J45" s="0" t="s">
        <v>85</v>
      </c>
      <c r="K45" s="37" t="n">
        <v>36588</v>
      </c>
      <c r="L45" s="38" t="n">
        <v>36617</v>
      </c>
      <c r="M45" s="39" t="n">
        <v>2.825</v>
      </c>
    </row>
    <row r="46" customFormat="false" ht="12.75" hidden="false" customHeight="false" outlineLevel="0" collapsed="false">
      <c r="B46" s="0" t="s">
        <v>85</v>
      </c>
      <c r="C46" s="37" t="n">
        <v>36223</v>
      </c>
      <c r="D46" s="38" t="n">
        <v>36251</v>
      </c>
      <c r="E46" s="39" t="n">
        <v>1.762</v>
      </c>
      <c r="G46" s="35"/>
      <c r="J46" s="0" t="s">
        <v>85</v>
      </c>
      <c r="K46" s="37" t="n">
        <v>36591</v>
      </c>
      <c r="L46" s="38" t="n">
        <v>36617</v>
      </c>
      <c r="M46" s="39" t="n">
        <v>2.85</v>
      </c>
    </row>
    <row r="47" customFormat="false" ht="12.75" hidden="false" customHeight="false" outlineLevel="0" collapsed="false">
      <c r="B47" s="0" t="s">
        <v>85</v>
      </c>
      <c r="C47" s="37" t="n">
        <v>36224</v>
      </c>
      <c r="D47" s="38" t="n">
        <v>36251</v>
      </c>
      <c r="E47" s="39" t="n">
        <v>1.853</v>
      </c>
      <c r="G47" s="35"/>
      <c r="J47" s="0" t="s">
        <v>85</v>
      </c>
      <c r="K47" s="37" t="n">
        <v>36592</v>
      </c>
      <c r="L47" s="38" t="n">
        <v>36617</v>
      </c>
      <c r="M47" s="39" t="n">
        <v>2.799</v>
      </c>
    </row>
    <row r="48" customFormat="false" ht="12.75" hidden="false" customHeight="false" outlineLevel="0" collapsed="false">
      <c r="B48" s="0" t="s">
        <v>85</v>
      </c>
      <c r="C48" s="37" t="n">
        <v>36227</v>
      </c>
      <c r="D48" s="38" t="n">
        <v>36251</v>
      </c>
      <c r="E48" s="39" t="n">
        <v>1.859</v>
      </c>
      <c r="G48" s="35"/>
      <c r="J48" s="0" t="s">
        <v>85</v>
      </c>
      <c r="K48" s="37" t="n">
        <v>36593</v>
      </c>
      <c r="L48" s="38" t="n">
        <v>36617</v>
      </c>
      <c r="M48" s="39" t="n">
        <v>2.71</v>
      </c>
    </row>
    <row r="49" customFormat="false" ht="12.75" hidden="false" customHeight="false" outlineLevel="0" collapsed="false">
      <c r="B49" s="0" t="s">
        <v>85</v>
      </c>
      <c r="C49" s="37" t="n">
        <v>36228</v>
      </c>
      <c r="D49" s="38" t="n">
        <v>36251</v>
      </c>
      <c r="E49" s="39" t="n">
        <v>1.928</v>
      </c>
      <c r="G49" s="35"/>
      <c r="J49" s="0" t="s">
        <v>85</v>
      </c>
      <c r="K49" s="37" t="n">
        <v>36594</v>
      </c>
      <c r="L49" s="38" t="n">
        <v>36617</v>
      </c>
      <c r="M49" s="39" t="n">
        <v>2.786</v>
      </c>
    </row>
    <row r="50" customFormat="false" ht="12.75" hidden="false" customHeight="false" outlineLevel="0" collapsed="false">
      <c r="B50" s="0" t="s">
        <v>85</v>
      </c>
      <c r="C50" s="37" t="n">
        <v>36229</v>
      </c>
      <c r="D50" s="38" t="n">
        <v>36251</v>
      </c>
      <c r="E50" s="39" t="n">
        <v>1.941</v>
      </c>
      <c r="G50" s="35"/>
      <c r="J50" s="0" t="s">
        <v>85</v>
      </c>
      <c r="K50" s="37" t="n">
        <v>36595</v>
      </c>
      <c r="L50" s="38" t="n">
        <v>36617</v>
      </c>
      <c r="M50" s="39" t="n">
        <v>2.774</v>
      </c>
    </row>
    <row r="51" customFormat="false" ht="12.75" hidden="false" customHeight="false" outlineLevel="0" collapsed="false">
      <c r="B51" s="0" t="s">
        <v>85</v>
      </c>
      <c r="C51" s="37" t="n">
        <v>36230</v>
      </c>
      <c r="D51" s="38" t="n">
        <v>36251</v>
      </c>
      <c r="E51" s="39" t="n">
        <v>1.82</v>
      </c>
      <c r="G51" s="35"/>
      <c r="J51" s="0" t="s">
        <v>85</v>
      </c>
      <c r="K51" s="37" t="n">
        <v>36598</v>
      </c>
      <c r="L51" s="38" t="n">
        <v>36617</v>
      </c>
      <c r="M51" s="39" t="n">
        <v>2.86</v>
      </c>
    </row>
    <row r="52" customFormat="false" ht="12.75" hidden="false" customHeight="false" outlineLevel="0" collapsed="false">
      <c r="B52" s="0" t="s">
        <v>85</v>
      </c>
      <c r="C52" s="37" t="n">
        <v>36231</v>
      </c>
      <c r="D52" s="38" t="n">
        <v>36251</v>
      </c>
      <c r="E52" s="39" t="n">
        <v>1.759</v>
      </c>
      <c r="G52" s="35"/>
      <c r="J52" s="0" t="s">
        <v>85</v>
      </c>
      <c r="K52" s="37" t="n">
        <v>36599</v>
      </c>
      <c r="L52" s="38" t="n">
        <v>36617</v>
      </c>
      <c r="M52" s="39" t="n">
        <v>2.809</v>
      </c>
    </row>
    <row r="53" customFormat="false" ht="12.75" hidden="false" customHeight="false" outlineLevel="0" collapsed="false">
      <c r="B53" s="0" t="s">
        <v>85</v>
      </c>
      <c r="C53" s="37" t="n">
        <v>36234</v>
      </c>
      <c r="D53" s="38" t="n">
        <v>36251</v>
      </c>
      <c r="E53" s="39" t="n">
        <v>1.717</v>
      </c>
      <c r="G53" s="35"/>
      <c r="J53" s="0" t="s">
        <v>85</v>
      </c>
      <c r="K53" s="37" t="n">
        <v>36600</v>
      </c>
      <c r="L53" s="38" t="n">
        <v>36617</v>
      </c>
      <c r="M53" s="39" t="n">
        <v>2.866</v>
      </c>
    </row>
    <row r="54" customFormat="false" ht="12.75" hidden="false" customHeight="false" outlineLevel="0" collapsed="false">
      <c r="B54" s="0" t="s">
        <v>85</v>
      </c>
      <c r="C54" s="37" t="n">
        <v>36235</v>
      </c>
      <c r="D54" s="38" t="n">
        <v>36251</v>
      </c>
      <c r="E54" s="39" t="n">
        <v>1.717</v>
      </c>
      <c r="G54" s="35"/>
      <c r="J54" s="0" t="s">
        <v>85</v>
      </c>
      <c r="K54" s="37" t="n">
        <v>36601</v>
      </c>
      <c r="L54" s="38" t="n">
        <v>36617</v>
      </c>
      <c r="M54" s="39" t="n">
        <v>2.851</v>
      </c>
    </row>
    <row r="55" customFormat="false" ht="12.75" hidden="false" customHeight="false" outlineLevel="0" collapsed="false">
      <c r="B55" s="0" t="s">
        <v>85</v>
      </c>
      <c r="C55" s="37" t="n">
        <v>36236</v>
      </c>
      <c r="D55" s="38" t="n">
        <v>36251</v>
      </c>
      <c r="E55" s="39" t="n">
        <v>1.748</v>
      </c>
      <c r="G55" s="35"/>
      <c r="J55" s="0" t="s">
        <v>85</v>
      </c>
      <c r="K55" s="37" t="n">
        <v>36602</v>
      </c>
      <c r="L55" s="38" t="n">
        <v>36617</v>
      </c>
      <c r="M55" s="39" t="n">
        <v>2.785</v>
      </c>
    </row>
    <row r="56" customFormat="false" ht="12.75" hidden="false" customHeight="false" outlineLevel="0" collapsed="false">
      <c r="B56" s="0" t="s">
        <v>85</v>
      </c>
      <c r="C56" s="37" t="n">
        <v>36237</v>
      </c>
      <c r="D56" s="38" t="n">
        <v>36251</v>
      </c>
      <c r="E56" s="39" t="n">
        <v>1.687</v>
      </c>
      <c r="G56" s="35"/>
      <c r="J56" s="0" t="s">
        <v>85</v>
      </c>
      <c r="K56" s="37" t="n">
        <v>36605</v>
      </c>
      <c r="L56" s="38" t="n">
        <v>36617</v>
      </c>
      <c r="M56" s="39" t="n">
        <v>2.714</v>
      </c>
    </row>
    <row r="57" customFormat="false" ht="12.75" hidden="false" customHeight="false" outlineLevel="0" collapsed="false">
      <c r="B57" s="0" t="s">
        <v>85</v>
      </c>
      <c r="C57" s="37" t="n">
        <v>36238</v>
      </c>
      <c r="D57" s="38" t="n">
        <v>36251</v>
      </c>
      <c r="E57" s="39" t="n">
        <v>1.699</v>
      </c>
      <c r="G57" s="35"/>
      <c r="J57" s="0" t="s">
        <v>85</v>
      </c>
      <c r="K57" s="37" t="n">
        <v>36606</v>
      </c>
      <c r="L57" s="38" t="n">
        <v>36617</v>
      </c>
      <c r="M57" s="39" t="n">
        <v>2.751</v>
      </c>
    </row>
    <row r="58" customFormat="false" ht="12.75" hidden="false" customHeight="false" outlineLevel="0" collapsed="false">
      <c r="B58" s="0" t="s">
        <v>85</v>
      </c>
      <c r="C58" s="37" t="n">
        <v>36241</v>
      </c>
      <c r="D58" s="38" t="n">
        <v>36251</v>
      </c>
      <c r="E58" s="39" t="n">
        <v>1.769</v>
      </c>
      <c r="G58" s="35"/>
      <c r="J58" s="0" t="s">
        <v>85</v>
      </c>
      <c r="K58" s="37" t="n">
        <v>36607</v>
      </c>
      <c r="L58" s="38" t="n">
        <v>36617</v>
      </c>
      <c r="M58" s="39" t="n">
        <v>2.794</v>
      </c>
    </row>
    <row r="59" customFormat="false" ht="12.75" hidden="false" customHeight="false" outlineLevel="0" collapsed="false">
      <c r="B59" s="0" t="s">
        <v>85</v>
      </c>
      <c r="C59" s="37" t="n">
        <v>36242</v>
      </c>
      <c r="D59" s="38" t="n">
        <v>36251</v>
      </c>
      <c r="E59" s="39" t="n">
        <v>1.754</v>
      </c>
      <c r="G59" s="35"/>
      <c r="J59" s="0" t="s">
        <v>85</v>
      </c>
      <c r="K59" s="37" t="n">
        <v>36608</v>
      </c>
      <c r="L59" s="38" t="n">
        <v>36617</v>
      </c>
      <c r="M59" s="39" t="n">
        <v>2.847</v>
      </c>
    </row>
    <row r="60" customFormat="false" ht="12.75" hidden="false" customHeight="false" outlineLevel="0" collapsed="false">
      <c r="B60" s="0" t="s">
        <v>85</v>
      </c>
      <c r="C60" s="37" t="n">
        <v>36243</v>
      </c>
      <c r="D60" s="38" t="n">
        <v>36251</v>
      </c>
      <c r="E60" s="39" t="n">
        <v>1.759</v>
      </c>
      <c r="G60" s="35"/>
      <c r="J60" s="0" t="s">
        <v>85</v>
      </c>
      <c r="K60" s="37" t="n">
        <v>36609</v>
      </c>
      <c r="L60" s="38" t="n">
        <v>36617</v>
      </c>
      <c r="M60" s="39" t="n">
        <v>2.836</v>
      </c>
    </row>
    <row r="61" customFormat="false" ht="12.75" hidden="false" customHeight="false" outlineLevel="0" collapsed="false">
      <c r="B61" s="0" t="s">
        <v>85</v>
      </c>
      <c r="C61" s="40" t="n">
        <v>36244</v>
      </c>
      <c r="D61" s="41" t="n">
        <v>36251</v>
      </c>
      <c r="E61" s="42" t="n">
        <v>1.835</v>
      </c>
      <c r="G61" s="35"/>
      <c r="J61" s="0" t="s">
        <v>85</v>
      </c>
      <c r="K61" s="40" t="n">
        <v>36612</v>
      </c>
      <c r="L61" s="41" t="n">
        <v>36617</v>
      </c>
      <c r="M61" s="42" t="n">
        <v>2.914</v>
      </c>
    </row>
    <row r="62" customFormat="false" ht="12.75" hidden="false" customHeight="false" outlineLevel="0" collapsed="false">
      <c r="B62" s="0" t="s">
        <v>85</v>
      </c>
      <c r="C62" s="40" t="n">
        <v>36245</v>
      </c>
      <c r="D62" s="41" t="n">
        <v>36251</v>
      </c>
      <c r="E62" s="42" t="n">
        <v>1.854</v>
      </c>
      <c r="G62" s="35" t="s">
        <v>87</v>
      </c>
      <c r="J62" s="0" t="s">
        <v>85</v>
      </c>
      <c r="K62" s="40" t="n">
        <v>36613</v>
      </c>
      <c r="L62" s="41" t="n">
        <v>36617</v>
      </c>
      <c r="M62" s="42" t="n">
        <v>2.963</v>
      </c>
      <c r="O62" s="35" t="s">
        <v>87</v>
      </c>
    </row>
    <row r="63" customFormat="false" ht="12.75" hidden="false" customHeight="false" outlineLevel="0" collapsed="false">
      <c r="B63" s="0" t="s">
        <v>85</v>
      </c>
      <c r="C63" s="40" t="n">
        <v>36248</v>
      </c>
      <c r="D63" s="41" t="n">
        <v>36251</v>
      </c>
      <c r="E63" s="42" t="n">
        <v>1.852</v>
      </c>
      <c r="G63" s="35" t="n">
        <f aca="false">AVERAGE(E61:E63)</f>
        <v>1.847</v>
      </c>
      <c r="J63" s="0" t="s">
        <v>85</v>
      </c>
      <c r="K63" s="40" t="n">
        <v>36614</v>
      </c>
      <c r="L63" s="41" t="n">
        <v>36617</v>
      </c>
      <c r="M63" s="42" t="n">
        <v>2.9</v>
      </c>
      <c r="O63" s="35" t="n">
        <f aca="false">AVERAGE(M61:M63)</f>
        <v>2.92566666666667</v>
      </c>
    </row>
    <row r="64" customFormat="false" ht="12.75" hidden="false" customHeight="false" outlineLevel="0" collapsed="false">
      <c r="B64" s="0" t="s">
        <v>85</v>
      </c>
      <c r="C64" s="37" t="n">
        <v>36249</v>
      </c>
      <c r="D64" s="38" t="n">
        <v>36281</v>
      </c>
      <c r="E64" s="39" t="n">
        <v>1.978</v>
      </c>
      <c r="G64" s="35"/>
      <c r="J64" s="0" t="s">
        <v>85</v>
      </c>
      <c r="K64" s="37" t="n">
        <v>36615</v>
      </c>
      <c r="L64" s="38" t="n">
        <v>36647</v>
      </c>
      <c r="M64" s="39" t="n">
        <v>2.873</v>
      </c>
    </row>
    <row r="65" customFormat="false" ht="12.75" hidden="false" customHeight="false" outlineLevel="0" collapsed="false">
      <c r="B65" s="0" t="s">
        <v>85</v>
      </c>
      <c r="C65" s="37" t="n">
        <v>36250</v>
      </c>
      <c r="D65" s="38" t="n">
        <v>36281</v>
      </c>
      <c r="E65" s="39" t="n">
        <v>2.013</v>
      </c>
      <c r="G65" s="35"/>
      <c r="J65" s="0" t="s">
        <v>85</v>
      </c>
      <c r="K65" s="37" t="n">
        <v>36616</v>
      </c>
      <c r="L65" s="38" t="n">
        <v>36647</v>
      </c>
      <c r="M65" s="39" t="n">
        <v>2.945</v>
      </c>
    </row>
    <row r="66" customFormat="false" ht="12.75" hidden="false" customHeight="false" outlineLevel="0" collapsed="false">
      <c r="B66" s="0" t="s">
        <v>85</v>
      </c>
      <c r="C66" s="37" t="n">
        <v>36251</v>
      </c>
      <c r="D66" s="38" t="n">
        <v>36281</v>
      </c>
      <c r="E66" s="39" t="n">
        <v>2.038</v>
      </c>
      <c r="G66" s="35"/>
      <c r="J66" s="0" t="s">
        <v>85</v>
      </c>
      <c r="K66" s="37" t="n">
        <v>36619</v>
      </c>
      <c r="L66" s="38" t="n">
        <v>36647</v>
      </c>
      <c r="M66" s="39" t="n">
        <v>2.889</v>
      </c>
    </row>
    <row r="67" customFormat="false" ht="12.75" hidden="false" customHeight="false" outlineLevel="0" collapsed="false">
      <c r="B67" s="0" t="s">
        <v>85</v>
      </c>
      <c r="C67" s="37" t="n">
        <v>36255</v>
      </c>
      <c r="D67" s="38" t="n">
        <v>36281</v>
      </c>
      <c r="E67" s="39" t="n">
        <v>2.03</v>
      </c>
      <c r="G67" s="35"/>
      <c r="J67" s="0" t="s">
        <v>85</v>
      </c>
      <c r="K67" s="37" t="n">
        <v>36620</v>
      </c>
      <c r="L67" s="38" t="n">
        <v>36647</v>
      </c>
      <c r="M67" s="39" t="n">
        <v>2.822</v>
      </c>
    </row>
    <row r="68" customFormat="false" ht="12.75" hidden="false" customHeight="false" outlineLevel="0" collapsed="false">
      <c r="B68" s="0" t="s">
        <v>85</v>
      </c>
      <c r="C68" s="37" t="n">
        <v>36256</v>
      </c>
      <c r="D68" s="38" t="n">
        <v>36281</v>
      </c>
      <c r="E68" s="39" t="n">
        <v>2.013</v>
      </c>
      <c r="G68" s="35"/>
      <c r="J68" s="0" t="s">
        <v>85</v>
      </c>
      <c r="K68" s="37" t="n">
        <v>36621</v>
      </c>
      <c r="L68" s="38" t="n">
        <v>36647</v>
      </c>
      <c r="M68" s="39" t="n">
        <v>2.888</v>
      </c>
    </row>
    <row r="69" customFormat="false" ht="12.75" hidden="false" customHeight="false" outlineLevel="0" collapsed="false">
      <c r="B69" s="0" t="s">
        <v>85</v>
      </c>
      <c r="C69" s="37" t="n">
        <v>36257</v>
      </c>
      <c r="D69" s="38" t="n">
        <v>36281</v>
      </c>
      <c r="E69" s="39" t="n">
        <v>2.024</v>
      </c>
      <c r="G69" s="35"/>
      <c r="J69" s="0" t="s">
        <v>85</v>
      </c>
      <c r="K69" s="37" t="n">
        <v>36622</v>
      </c>
      <c r="L69" s="38" t="n">
        <v>36647</v>
      </c>
      <c r="M69" s="39" t="n">
        <v>2.956</v>
      </c>
    </row>
    <row r="70" customFormat="false" ht="12.75" hidden="false" customHeight="false" outlineLevel="0" collapsed="false">
      <c r="B70" s="0" t="s">
        <v>85</v>
      </c>
      <c r="C70" s="37" t="n">
        <v>36258</v>
      </c>
      <c r="D70" s="38" t="n">
        <v>36281</v>
      </c>
      <c r="E70" s="39" t="n">
        <v>2.069</v>
      </c>
      <c r="G70" s="35"/>
      <c r="J70" s="0" t="s">
        <v>85</v>
      </c>
      <c r="K70" s="37" t="n">
        <v>36623</v>
      </c>
      <c r="L70" s="38" t="n">
        <v>36647</v>
      </c>
      <c r="M70" s="39" t="n">
        <v>2.971</v>
      </c>
    </row>
    <row r="71" customFormat="false" ht="12.75" hidden="false" customHeight="false" outlineLevel="0" collapsed="false">
      <c r="B71" s="0" t="s">
        <v>85</v>
      </c>
      <c r="C71" s="37" t="n">
        <v>36259</v>
      </c>
      <c r="D71" s="38" t="n">
        <v>36281</v>
      </c>
      <c r="E71" s="39" t="n">
        <v>2.096</v>
      </c>
      <c r="G71" s="35"/>
      <c r="J71" s="0" t="s">
        <v>85</v>
      </c>
      <c r="K71" s="37" t="n">
        <v>36626</v>
      </c>
      <c r="L71" s="38" t="n">
        <v>36647</v>
      </c>
      <c r="M71" s="39" t="n">
        <v>2.971</v>
      </c>
    </row>
    <row r="72" customFormat="false" ht="12.75" hidden="false" customHeight="false" outlineLevel="0" collapsed="false">
      <c r="B72" s="0" t="s">
        <v>85</v>
      </c>
      <c r="C72" s="37" t="n">
        <v>36262</v>
      </c>
      <c r="D72" s="38" t="n">
        <v>36281</v>
      </c>
      <c r="E72" s="39" t="n">
        <v>2.128</v>
      </c>
      <c r="G72" s="35"/>
      <c r="J72" s="0" t="s">
        <v>85</v>
      </c>
      <c r="K72" s="37" t="n">
        <v>36627</v>
      </c>
      <c r="L72" s="38" t="n">
        <v>36647</v>
      </c>
      <c r="M72" s="39" t="n">
        <v>2.949</v>
      </c>
    </row>
    <row r="73" customFormat="false" ht="12.75" hidden="false" customHeight="false" outlineLevel="0" collapsed="false">
      <c r="B73" s="0" t="s">
        <v>85</v>
      </c>
      <c r="C73" s="37" t="n">
        <v>36263</v>
      </c>
      <c r="D73" s="38" t="n">
        <v>36281</v>
      </c>
      <c r="E73" s="39" t="n">
        <v>2.136</v>
      </c>
      <c r="G73" s="35"/>
      <c r="J73" s="0" t="s">
        <v>85</v>
      </c>
      <c r="K73" s="37" t="n">
        <v>36628</v>
      </c>
      <c r="L73" s="38" t="n">
        <v>36647</v>
      </c>
      <c r="M73" s="39" t="n">
        <v>3.021</v>
      </c>
    </row>
    <row r="74" customFormat="false" ht="12.75" hidden="false" customHeight="false" outlineLevel="0" collapsed="false">
      <c r="B74" s="0" t="s">
        <v>85</v>
      </c>
      <c r="C74" s="37" t="n">
        <v>36264</v>
      </c>
      <c r="D74" s="38" t="n">
        <v>36281</v>
      </c>
      <c r="E74" s="39" t="n">
        <v>2.096</v>
      </c>
      <c r="G74" s="35"/>
      <c r="J74" s="0" t="s">
        <v>85</v>
      </c>
      <c r="K74" s="37" t="n">
        <v>36629</v>
      </c>
      <c r="L74" s="38" t="n">
        <v>36647</v>
      </c>
      <c r="M74" s="39" t="n">
        <v>3.087</v>
      </c>
    </row>
    <row r="75" customFormat="false" ht="12.75" hidden="false" customHeight="false" outlineLevel="0" collapsed="false">
      <c r="B75" s="0" t="s">
        <v>85</v>
      </c>
      <c r="C75" s="37" t="n">
        <v>36265</v>
      </c>
      <c r="D75" s="38" t="n">
        <v>36281</v>
      </c>
      <c r="E75" s="39" t="n">
        <v>2.137</v>
      </c>
      <c r="G75" s="35"/>
      <c r="J75" s="0" t="s">
        <v>85</v>
      </c>
      <c r="K75" s="37" t="n">
        <v>36630</v>
      </c>
      <c r="L75" s="38" t="n">
        <v>36647</v>
      </c>
      <c r="M75" s="39" t="n">
        <v>3.078</v>
      </c>
    </row>
    <row r="76" customFormat="false" ht="12.75" hidden="false" customHeight="false" outlineLevel="0" collapsed="false">
      <c r="B76" s="0" t="s">
        <v>85</v>
      </c>
      <c r="C76" s="37" t="n">
        <v>36266</v>
      </c>
      <c r="D76" s="38" t="n">
        <v>36281</v>
      </c>
      <c r="E76" s="39" t="n">
        <v>2.124</v>
      </c>
      <c r="G76" s="35"/>
      <c r="J76" s="0" t="s">
        <v>85</v>
      </c>
      <c r="K76" s="37" t="n">
        <v>36633</v>
      </c>
      <c r="L76" s="38" t="n">
        <v>36647</v>
      </c>
      <c r="M76" s="39" t="n">
        <v>3.158</v>
      </c>
    </row>
    <row r="77" customFormat="false" ht="12.75" hidden="false" customHeight="false" outlineLevel="0" collapsed="false">
      <c r="B77" s="0" t="s">
        <v>85</v>
      </c>
      <c r="C77" s="37" t="n">
        <v>36269</v>
      </c>
      <c r="D77" s="38" t="n">
        <v>36281</v>
      </c>
      <c r="E77" s="39" t="n">
        <v>2.169</v>
      </c>
      <c r="G77" s="35"/>
      <c r="J77" s="0" t="s">
        <v>85</v>
      </c>
      <c r="K77" s="37" t="n">
        <v>36634</v>
      </c>
      <c r="L77" s="38" t="n">
        <v>36647</v>
      </c>
      <c r="M77" s="39" t="n">
        <v>3.098</v>
      </c>
    </row>
    <row r="78" customFormat="false" ht="12.75" hidden="false" customHeight="false" outlineLevel="0" collapsed="false">
      <c r="B78" s="0" t="s">
        <v>85</v>
      </c>
      <c r="C78" s="37" t="n">
        <v>36270</v>
      </c>
      <c r="D78" s="38" t="n">
        <v>36281</v>
      </c>
      <c r="E78" s="39" t="n">
        <v>2.144</v>
      </c>
      <c r="G78" s="35"/>
      <c r="J78" s="0" t="s">
        <v>85</v>
      </c>
      <c r="K78" s="37" t="n">
        <v>36635</v>
      </c>
      <c r="L78" s="38" t="n">
        <v>36647</v>
      </c>
      <c r="M78" s="39" t="n">
        <v>3.055</v>
      </c>
    </row>
    <row r="79" customFormat="false" ht="12.75" hidden="false" customHeight="false" outlineLevel="0" collapsed="false">
      <c r="B79" s="0" t="s">
        <v>85</v>
      </c>
      <c r="C79" s="37" t="n">
        <v>36271</v>
      </c>
      <c r="D79" s="38" t="n">
        <v>36281</v>
      </c>
      <c r="E79" s="39" t="n">
        <v>2.174</v>
      </c>
      <c r="G79" s="35"/>
      <c r="J79" s="0" t="s">
        <v>85</v>
      </c>
      <c r="K79" s="37" t="n">
        <v>36636</v>
      </c>
      <c r="L79" s="38" t="n">
        <v>36647</v>
      </c>
      <c r="M79" s="39" t="n">
        <v>3.073</v>
      </c>
    </row>
    <row r="80" customFormat="false" ht="12.75" hidden="false" customHeight="false" outlineLevel="0" collapsed="false">
      <c r="B80" s="0" t="s">
        <v>85</v>
      </c>
      <c r="C80" s="37" t="n">
        <v>36272</v>
      </c>
      <c r="D80" s="38" t="n">
        <v>36281</v>
      </c>
      <c r="E80" s="39" t="n">
        <v>2.225</v>
      </c>
      <c r="G80" s="35"/>
      <c r="J80" s="0" t="s">
        <v>85</v>
      </c>
      <c r="K80" s="40" t="n">
        <v>36640</v>
      </c>
      <c r="L80" s="41" t="n">
        <v>36647</v>
      </c>
      <c r="M80" s="42" t="n">
        <v>3.137</v>
      </c>
    </row>
    <row r="81" customFormat="false" ht="12.75" hidden="false" customHeight="false" outlineLevel="0" collapsed="false">
      <c r="B81" s="0" t="s">
        <v>85</v>
      </c>
      <c r="C81" s="37" t="n">
        <v>36273</v>
      </c>
      <c r="D81" s="38" t="n">
        <v>36281</v>
      </c>
      <c r="E81" s="39" t="n">
        <v>2.226</v>
      </c>
      <c r="G81" s="35"/>
      <c r="J81" s="0" t="s">
        <v>85</v>
      </c>
      <c r="K81" s="40" t="n">
        <v>36641</v>
      </c>
      <c r="L81" s="41" t="n">
        <v>36647</v>
      </c>
      <c r="M81" s="42" t="n">
        <v>3.11</v>
      </c>
      <c r="O81" s="35" t="s">
        <v>87</v>
      </c>
    </row>
    <row r="82" customFormat="false" ht="12.75" hidden="false" customHeight="false" outlineLevel="0" collapsed="false">
      <c r="B82" s="0" t="s">
        <v>85</v>
      </c>
      <c r="C82" s="40" t="n">
        <v>36276</v>
      </c>
      <c r="D82" s="41" t="n">
        <v>36281</v>
      </c>
      <c r="E82" s="42" t="n">
        <v>2.299</v>
      </c>
      <c r="G82" s="35"/>
      <c r="J82" s="0" t="s">
        <v>85</v>
      </c>
      <c r="K82" s="40" t="n">
        <v>36642</v>
      </c>
      <c r="L82" s="41" t="n">
        <v>36647</v>
      </c>
      <c r="M82" s="42" t="n">
        <v>3.089</v>
      </c>
      <c r="O82" s="35" t="n">
        <f aca="false">AVERAGE(M80:M82)</f>
        <v>3.112</v>
      </c>
    </row>
    <row r="83" customFormat="false" ht="12.75" hidden="false" customHeight="false" outlineLevel="0" collapsed="false">
      <c r="B83" s="0" t="s">
        <v>85</v>
      </c>
      <c r="C83" s="40" t="n">
        <v>36277</v>
      </c>
      <c r="D83" s="41" t="n">
        <v>36281</v>
      </c>
      <c r="E83" s="42" t="n">
        <v>2.331</v>
      </c>
      <c r="G83" s="35" t="s">
        <v>87</v>
      </c>
      <c r="J83" s="0" t="s">
        <v>85</v>
      </c>
      <c r="K83" s="37" t="n">
        <v>36643</v>
      </c>
      <c r="L83" s="38" t="n">
        <v>36678</v>
      </c>
      <c r="M83" s="39" t="n">
        <v>3.055</v>
      </c>
    </row>
    <row r="84" customFormat="false" ht="12.75" hidden="false" customHeight="false" outlineLevel="0" collapsed="false">
      <c r="B84" s="0" t="s">
        <v>85</v>
      </c>
      <c r="C84" s="40" t="n">
        <v>36278</v>
      </c>
      <c r="D84" s="41" t="n">
        <v>36281</v>
      </c>
      <c r="E84" s="42" t="n">
        <v>2.348</v>
      </c>
      <c r="G84" s="35" t="n">
        <f aca="false">AVERAGE(E82:E84)</f>
        <v>2.326</v>
      </c>
      <c r="J84" s="0" t="s">
        <v>85</v>
      </c>
      <c r="K84" s="37" t="n">
        <v>36644</v>
      </c>
      <c r="L84" s="38" t="n">
        <v>36678</v>
      </c>
      <c r="M84" s="39" t="n">
        <v>3.141</v>
      </c>
    </row>
    <row r="85" customFormat="false" ht="12.75" hidden="false" customHeight="false" outlineLevel="0" collapsed="false">
      <c r="B85" s="0" t="s">
        <v>85</v>
      </c>
      <c r="C85" s="37" t="n">
        <v>36279</v>
      </c>
      <c r="D85" s="38" t="n">
        <v>36312</v>
      </c>
      <c r="E85" s="39" t="n">
        <v>2.339</v>
      </c>
      <c r="G85" s="35"/>
      <c r="J85" s="0" t="s">
        <v>85</v>
      </c>
      <c r="K85" s="37" t="n">
        <v>36647</v>
      </c>
      <c r="L85" s="38" t="n">
        <v>36678</v>
      </c>
      <c r="M85" s="39" t="n">
        <v>3.216</v>
      </c>
    </row>
    <row r="86" customFormat="false" ht="12.75" hidden="false" customHeight="false" outlineLevel="0" collapsed="false">
      <c r="B86" s="0" t="s">
        <v>85</v>
      </c>
      <c r="C86" s="37" t="n">
        <v>36280</v>
      </c>
      <c r="D86" s="38" t="n">
        <v>36312</v>
      </c>
      <c r="E86" s="39" t="n">
        <v>2.253</v>
      </c>
      <c r="G86" s="35"/>
      <c r="J86" s="0" t="s">
        <v>85</v>
      </c>
      <c r="K86" s="37" t="n">
        <v>36648</v>
      </c>
      <c r="L86" s="38" t="n">
        <v>36678</v>
      </c>
      <c r="M86" s="39" t="n">
        <v>3.217</v>
      </c>
    </row>
    <row r="87" customFormat="false" ht="12.75" hidden="false" customHeight="false" outlineLevel="0" collapsed="false">
      <c r="B87" s="0" t="s">
        <v>85</v>
      </c>
      <c r="C87" s="37" t="n">
        <v>36283</v>
      </c>
      <c r="D87" s="38" t="n">
        <v>36312</v>
      </c>
      <c r="E87" s="39" t="n">
        <v>2.253</v>
      </c>
      <c r="G87" s="35"/>
      <c r="J87" s="0" t="s">
        <v>85</v>
      </c>
      <c r="K87" s="37" t="n">
        <v>36649</v>
      </c>
      <c r="L87" s="38" t="n">
        <v>36678</v>
      </c>
      <c r="M87" s="0" t="n">
        <v>3.126</v>
      </c>
    </row>
    <row r="88" customFormat="false" ht="12.75" hidden="false" customHeight="false" outlineLevel="0" collapsed="false">
      <c r="B88" s="0" t="s">
        <v>85</v>
      </c>
      <c r="C88" s="37" t="n">
        <v>36284</v>
      </c>
      <c r="D88" s="38" t="n">
        <v>36312</v>
      </c>
      <c r="E88" s="39" t="n">
        <v>2.359</v>
      </c>
      <c r="G88" s="35"/>
      <c r="J88" s="0" t="s">
        <v>85</v>
      </c>
      <c r="K88" s="37" t="n">
        <v>36650</v>
      </c>
      <c r="L88" s="38" t="n">
        <v>36678</v>
      </c>
      <c r="M88" s="0" t="n">
        <v>3.107</v>
      </c>
    </row>
    <row r="89" customFormat="false" ht="12.75" hidden="false" customHeight="false" outlineLevel="0" collapsed="false">
      <c r="B89" s="0" t="s">
        <v>85</v>
      </c>
      <c r="C89" s="37" t="n">
        <v>36285</v>
      </c>
      <c r="D89" s="38" t="n">
        <v>36312</v>
      </c>
      <c r="E89" s="39" t="n">
        <v>2.359</v>
      </c>
      <c r="G89" s="35"/>
      <c r="J89" s="0" t="s">
        <v>85</v>
      </c>
      <c r="K89" s="37" t="n">
        <v>36651</v>
      </c>
      <c r="L89" s="38" t="n">
        <v>36678</v>
      </c>
      <c r="M89" s="0" t="n">
        <v>3.025</v>
      </c>
    </row>
    <row r="90" customFormat="false" ht="12.75" hidden="false" customHeight="false" outlineLevel="0" collapsed="false">
      <c r="B90" s="0" t="s">
        <v>85</v>
      </c>
      <c r="C90" s="37" t="n">
        <v>36286</v>
      </c>
      <c r="D90" s="38" t="n">
        <v>36312</v>
      </c>
      <c r="E90" s="39" t="n">
        <v>2.295</v>
      </c>
      <c r="G90" s="35"/>
      <c r="J90" s="0" t="s">
        <v>85</v>
      </c>
      <c r="K90" s="37" t="n">
        <v>36654</v>
      </c>
      <c r="L90" s="38" t="n">
        <v>36678</v>
      </c>
      <c r="M90" s="0" t="n">
        <v>3.17</v>
      </c>
    </row>
    <row r="91" customFormat="false" ht="12.75" hidden="false" customHeight="false" outlineLevel="0" collapsed="false">
      <c r="B91" s="0" t="s">
        <v>85</v>
      </c>
      <c r="C91" s="37" t="n">
        <v>36287</v>
      </c>
      <c r="D91" s="38" t="n">
        <v>36312</v>
      </c>
      <c r="E91" s="39" t="n">
        <v>2.295</v>
      </c>
      <c r="G91" s="35"/>
      <c r="J91" s="0" t="s">
        <v>85</v>
      </c>
      <c r="K91" s="37" t="n">
        <v>36655</v>
      </c>
      <c r="L91" s="38" t="n">
        <v>36678</v>
      </c>
      <c r="M91" s="0" t="n">
        <v>3.183</v>
      </c>
    </row>
    <row r="92" customFormat="false" ht="12.75" hidden="false" customHeight="false" outlineLevel="0" collapsed="false">
      <c r="B92" s="0" t="s">
        <v>85</v>
      </c>
      <c r="C92" s="37" t="n">
        <v>36290</v>
      </c>
      <c r="D92" s="38" t="n">
        <v>36312</v>
      </c>
      <c r="E92" s="39" t="n">
        <v>2.273</v>
      </c>
      <c r="G92" s="35"/>
      <c r="J92" s="0" t="s">
        <v>85</v>
      </c>
      <c r="K92" s="37" t="n">
        <v>36656</v>
      </c>
      <c r="L92" s="38" t="n">
        <v>36678</v>
      </c>
      <c r="M92" s="0" t="n">
        <v>3.317</v>
      </c>
    </row>
    <row r="93" customFormat="false" ht="12.75" hidden="false" customHeight="false" outlineLevel="0" collapsed="false">
      <c r="B93" s="0" t="s">
        <v>85</v>
      </c>
      <c r="C93" s="37" t="n">
        <v>36291</v>
      </c>
      <c r="D93" s="38" t="n">
        <v>36312</v>
      </c>
      <c r="E93" s="39" t="n">
        <v>2.236</v>
      </c>
      <c r="G93" s="35"/>
      <c r="J93" s="0" t="s">
        <v>85</v>
      </c>
      <c r="K93" s="37" t="n">
        <v>36657</v>
      </c>
      <c r="L93" s="38" t="n">
        <v>36678</v>
      </c>
      <c r="M93" s="0" t="n">
        <v>3.352</v>
      </c>
    </row>
    <row r="94" customFormat="false" ht="12.75" hidden="false" customHeight="false" outlineLevel="0" collapsed="false">
      <c r="B94" s="0" t="s">
        <v>85</v>
      </c>
      <c r="C94" s="37" t="n">
        <v>36292</v>
      </c>
      <c r="D94" s="38" t="n">
        <v>36312</v>
      </c>
      <c r="E94" s="39" t="n">
        <v>2.191</v>
      </c>
      <c r="G94" s="35"/>
      <c r="J94" s="0" t="s">
        <v>85</v>
      </c>
      <c r="K94" s="37" t="n">
        <v>36658</v>
      </c>
      <c r="L94" s="38" t="n">
        <v>36678</v>
      </c>
      <c r="M94" s="0" t="n">
        <v>3.354</v>
      </c>
    </row>
    <row r="95" customFormat="false" ht="12.75" hidden="false" customHeight="false" outlineLevel="0" collapsed="false">
      <c r="B95" s="0" t="s">
        <v>85</v>
      </c>
      <c r="C95" s="37" t="n">
        <v>36293</v>
      </c>
      <c r="D95" s="38" t="n">
        <v>36312</v>
      </c>
      <c r="E95" s="39" t="n">
        <v>2.282</v>
      </c>
      <c r="G95" s="35"/>
      <c r="J95" s="0" t="s">
        <v>85</v>
      </c>
      <c r="K95" s="37" t="n">
        <v>36661</v>
      </c>
      <c r="L95" s="38" t="n">
        <v>36678</v>
      </c>
      <c r="M95" s="0" t="n">
        <v>3.396</v>
      </c>
    </row>
    <row r="96" customFormat="false" ht="12.75" hidden="false" customHeight="false" outlineLevel="0" collapsed="false">
      <c r="B96" s="0" t="s">
        <v>85</v>
      </c>
      <c r="C96" s="37" t="n">
        <v>36294</v>
      </c>
      <c r="D96" s="38" t="n">
        <v>36312</v>
      </c>
      <c r="E96" s="39" t="n">
        <v>2.288</v>
      </c>
      <c r="G96" s="35"/>
      <c r="J96" s="0" t="s">
        <v>85</v>
      </c>
      <c r="K96" s="37" t="n">
        <v>36662</v>
      </c>
      <c r="L96" s="38" t="n">
        <v>36678</v>
      </c>
      <c r="M96" s="0" t="n">
        <v>3.448</v>
      </c>
    </row>
    <row r="97" customFormat="false" ht="12.75" hidden="false" customHeight="false" outlineLevel="0" collapsed="false">
      <c r="B97" s="0" t="s">
        <v>85</v>
      </c>
      <c r="C97" s="37" t="n">
        <v>36297</v>
      </c>
      <c r="D97" s="38" t="n">
        <v>36312</v>
      </c>
      <c r="E97" s="39" t="n">
        <v>2.343</v>
      </c>
      <c r="G97" s="35"/>
      <c r="J97" s="0" t="s">
        <v>85</v>
      </c>
      <c r="K97" s="37" t="n">
        <v>36663</v>
      </c>
      <c r="L97" s="38" t="n">
        <v>36678</v>
      </c>
      <c r="M97" s="0" t="n">
        <v>3.689</v>
      </c>
    </row>
    <row r="98" customFormat="false" ht="12.75" hidden="false" customHeight="false" outlineLevel="0" collapsed="false">
      <c r="B98" s="0" t="s">
        <v>85</v>
      </c>
      <c r="C98" s="37" t="n">
        <v>36298</v>
      </c>
      <c r="D98" s="38" t="n">
        <v>36312</v>
      </c>
      <c r="E98" s="39" t="n">
        <v>2.262</v>
      </c>
      <c r="G98" s="35"/>
      <c r="J98" s="0" t="s">
        <v>85</v>
      </c>
      <c r="K98" s="37" t="n">
        <v>36664</v>
      </c>
      <c r="L98" s="38" t="n">
        <v>36678</v>
      </c>
      <c r="M98" s="0" t="n">
        <v>3.71</v>
      </c>
    </row>
    <row r="99" customFormat="false" ht="12.75" hidden="false" customHeight="false" outlineLevel="0" collapsed="false">
      <c r="B99" s="0" t="s">
        <v>85</v>
      </c>
      <c r="C99" s="37" t="n">
        <v>36299</v>
      </c>
      <c r="D99" s="38" t="n">
        <v>36312</v>
      </c>
      <c r="E99" s="39" t="n">
        <v>2.254</v>
      </c>
      <c r="G99" s="35"/>
      <c r="J99" s="0" t="s">
        <v>85</v>
      </c>
      <c r="K99" s="37" t="n">
        <v>36665</v>
      </c>
      <c r="L99" s="38" t="n">
        <v>36678</v>
      </c>
      <c r="M99" s="0" t="n">
        <v>3.825</v>
      </c>
    </row>
    <row r="100" customFormat="false" ht="12.75" hidden="false" customHeight="false" outlineLevel="0" collapsed="false">
      <c r="B100" s="0" t="s">
        <v>85</v>
      </c>
      <c r="C100" s="37" t="n">
        <v>36300</v>
      </c>
      <c r="D100" s="38" t="n">
        <v>36312</v>
      </c>
      <c r="E100" s="39" t="n">
        <v>2.218</v>
      </c>
      <c r="G100" s="35"/>
      <c r="J100" s="0" t="s">
        <v>85</v>
      </c>
      <c r="K100" s="37" t="n">
        <v>36668</v>
      </c>
      <c r="L100" s="38" t="n">
        <v>36678</v>
      </c>
      <c r="M100" s="0" t="n">
        <v>3.747</v>
      </c>
    </row>
    <row r="101" customFormat="false" ht="12.75" hidden="false" customHeight="false" outlineLevel="0" collapsed="false">
      <c r="B101" s="0" t="s">
        <v>85</v>
      </c>
      <c r="C101" s="37" t="n">
        <v>36301</v>
      </c>
      <c r="D101" s="38" t="n">
        <v>36312</v>
      </c>
      <c r="E101" s="39" t="n">
        <v>2.225</v>
      </c>
      <c r="G101" s="35"/>
      <c r="J101" s="0" t="s">
        <v>85</v>
      </c>
      <c r="K101" s="37" t="n">
        <v>36669</v>
      </c>
      <c r="L101" s="38" t="n">
        <v>36678</v>
      </c>
      <c r="M101" s="0" t="n">
        <v>3.814</v>
      </c>
    </row>
    <row r="102" customFormat="false" ht="12.75" hidden="false" customHeight="false" outlineLevel="0" collapsed="false">
      <c r="B102" s="0" t="s">
        <v>85</v>
      </c>
      <c r="C102" s="40" t="n">
        <v>36304</v>
      </c>
      <c r="D102" s="41" t="n">
        <v>36312</v>
      </c>
      <c r="E102" s="42" t="n">
        <v>2.176</v>
      </c>
      <c r="G102" s="35"/>
      <c r="J102" s="0" t="s">
        <v>85</v>
      </c>
      <c r="K102" s="40" t="n">
        <v>36670</v>
      </c>
      <c r="L102" s="41" t="n">
        <v>36678</v>
      </c>
      <c r="M102" s="17" t="n">
        <v>4.073</v>
      </c>
    </row>
    <row r="103" customFormat="false" ht="12.75" hidden="false" customHeight="false" outlineLevel="0" collapsed="false">
      <c r="B103" s="0" t="s">
        <v>85</v>
      </c>
      <c r="C103" s="40" t="n">
        <v>36305</v>
      </c>
      <c r="D103" s="41" t="n">
        <v>36312</v>
      </c>
      <c r="E103" s="42" t="n">
        <v>2.2</v>
      </c>
      <c r="G103" s="35" t="s">
        <v>87</v>
      </c>
      <c r="J103" s="0" t="s">
        <v>85</v>
      </c>
      <c r="K103" s="40" t="n">
        <v>36671</v>
      </c>
      <c r="L103" s="41" t="n">
        <v>36678</v>
      </c>
      <c r="M103" s="17" t="n">
        <v>4.236</v>
      </c>
      <c r="O103" s="35" t="s">
        <v>87</v>
      </c>
    </row>
    <row r="104" customFormat="false" ht="12.75" hidden="false" customHeight="false" outlineLevel="0" collapsed="false">
      <c r="B104" s="0" t="s">
        <v>85</v>
      </c>
      <c r="C104" s="40" t="n">
        <v>36306</v>
      </c>
      <c r="D104" s="41" t="n">
        <v>36312</v>
      </c>
      <c r="E104" s="42" t="n">
        <v>2.226</v>
      </c>
      <c r="G104" s="35" t="n">
        <f aca="false">AVERAGE(E102:E104)</f>
        <v>2.20066666666667</v>
      </c>
      <c r="J104" s="0" t="s">
        <v>85</v>
      </c>
      <c r="K104" s="40" t="n">
        <v>36672</v>
      </c>
      <c r="L104" s="41" t="n">
        <v>36678</v>
      </c>
      <c r="M104" s="17" t="n">
        <v>4.406</v>
      </c>
      <c r="O104" s="35" t="n">
        <f aca="false">AVERAGE(M102:M104)</f>
        <v>4.23833333333333</v>
      </c>
    </row>
    <row r="105" customFormat="false" ht="12.75" hidden="false" customHeight="false" outlineLevel="0" collapsed="false">
      <c r="B105" s="0" t="s">
        <v>85</v>
      </c>
      <c r="C105" s="37" t="n">
        <v>36307</v>
      </c>
      <c r="D105" s="38" t="n">
        <v>36312</v>
      </c>
      <c r="E105" s="39" t="n">
        <v>2.226</v>
      </c>
      <c r="G105" s="35"/>
      <c r="J105" s="0" t="s">
        <v>85</v>
      </c>
      <c r="K105" s="37" t="n">
        <v>36676</v>
      </c>
      <c r="L105" s="38" t="n">
        <v>36708</v>
      </c>
      <c r="M105" s="0" t="n">
        <v>4.354</v>
      </c>
    </row>
    <row r="106" customFormat="false" ht="12.75" hidden="false" customHeight="false" outlineLevel="0" collapsed="false">
      <c r="B106" s="0" t="s">
        <v>85</v>
      </c>
      <c r="C106" s="37" t="n">
        <v>36308</v>
      </c>
      <c r="D106" s="38" t="n">
        <v>36312</v>
      </c>
      <c r="E106" s="39" t="n">
        <v>2.226</v>
      </c>
      <c r="G106" s="35"/>
      <c r="J106" s="0" t="s">
        <v>85</v>
      </c>
      <c r="K106" s="37" t="n">
        <v>36677</v>
      </c>
      <c r="L106" s="38" t="n">
        <v>36708</v>
      </c>
      <c r="M106" s="0" t="n">
        <v>4.365</v>
      </c>
    </row>
    <row r="107" customFormat="false" ht="12.75" hidden="false" customHeight="false" outlineLevel="0" collapsed="false">
      <c r="B107" s="0" t="s">
        <v>85</v>
      </c>
      <c r="C107" s="37" t="n">
        <v>36312</v>
      </c>
      <c r="D107" s="38" t="n">
        <v>36312</v>
      </c>
      <c r="E107" s="39" t="n">
        <v>2.226</v>
      </c>
      <c r="G107" s="35"/>
      <c r="J107" s="0" t="s">
        <v>85</v>
      </c>
      <c r="K107" s="37" t="n">
        <v>36678</v>
      </c>
      <c r="L107" s="38" t="n">
        <v>36708</v>
      </c>
      <c r="M107" s="39" t="n">
        <v>4.064</v>
      </c>
    </row>
    <row r="108" customFormat="false" ht="12.75" hidden="false" customHeight="false" outlineLevel="0" collapsed="false">
      <c r="B108" s="0" t="s">
        <v>85</v>
      </c>
      <c r="C108" s="37" t="n">
        <v>36313</v>
      </c>
      <c r="D108" s="38" t="n">
        <v>36342</v>
      </c>
      <c r="E108" s="39" t="n">
        <v>2.407</v>
      </c>
      <c r="G108" s="35"/>
      <c r="J108" s="0" t="s">
        <v>85</v>
      </c>
      <c r="K108" s="37" t="n">
        <v>36679</v>
      </c>
      <c r="L108" s="38" t="n">
        <v>36708</v>
      </c>
      <c r="M108" s="39" t="n">
        <v>4.043</v>
      </c>
    </row>
    <row r="109" customFormat="false" ht="12.75" hidden="false" customHeight="false" outlineLevel="0" collapsed="false">
      <c r="B109" s="0" t="s">
        <v>85</v>
      </c>
      <c r="C109" s="37" t="n">
        <v>36314</v>
      </c>
      <c r="D109" s="38" t="n">
        <v>36342</v>
      </c>
      <c r="E109" s="39" t="n">
        <v>2.397</v>
      </c>
      <c r="G109" s="35"/>
      <c r="J109" s="0" t="s">
        <v>85</v>
      </c>
      <c r="K109" s="37" t="n">
        <v>36682</v>
      </c>
      <c r="L109" s="38" t="n">
        <v>36708</v>
      </c>
      <c r="M109" s="39" t="n">
        <v>4.398</v>
      </c>
    </row>
    <row r="110" customFormat="false" ht="12.75" hidden="false" customHeight="false" outlineLevel="0" collapsed="false">
      <c r="B110" s="0" t="s">
        <v>85</v>
      </c>
      <c r="C110" s="37" t="n">
        <v>36315</v>
      </c>
      <c r="D110" s="38" t="n">
        <v>36342</v>
      </c>
      <c r="E110" s="39" t="n">
        <v>2.437</v>
      </c>
      <c r="G110" s="35"/>
      <c r="J110" s="0" t="s">
        <v>85</v>
      </c>
      <c r="K110" s="37" t="n">
        <v>36683</v>
      </c>
      <c r="L110" s="38" t="n">
        <v>36708</v>
      </c>
      <c r="M110" s="39" t="n">
        <v>4.294</v>
      </c>
    </row>
    <row r="111" customFormat="false" ht="12.75" hidden="false" customHeight="false" outlineLevel="0" collapsed="false">
      <c r="B111" s="0" t="s">
        <v>85</v>
      </c>
      <c r="C111" s="37" t="n">
        <v>36318</v>
      </c>
      <c r="D111" s="38" t="n">
        <v>36342</v>
      </c>
      <c r="E111" s="39" t="n">
        <v>2.442</v>
      </c>
      <c r="G111" s="35"/>
      <c r="J111" s="0" t="s">
        <v>85</v>
      </c>
      <c r="K111" s="37" t="n">
        <v>36684</v>
      </c>
      <c r="L111" s="38" t="n">
        <v>36708</v>
      </c>
      <c r="M111" s="39" t="n">
        <v>3.945</v>
      </c>
    </row>
    <row r="112" customFormat="false" ht="12.75" hidden="false" customHeight="false" outlineLevel="0" collapsed="false">
      <c r="B112" s="0" t="s">
        <v>85</v>
      </c>
      <c r="C112" s="37" t="n">
        <v>36319</v>
      </c>
      <c r="D112" s="38" t="n">
        <v>36342</v>
      </c>
      <c r="E112" s="39" t="n">
        <v>2.393</v>
      </c>
      <c r="G112" s="35"/>
      <c r="J112" s="0" t="s">
        <v>85</v>
      </c>
      <c r="K112" s="37" t="n">
        <v>36685</v>
      </c>
      <c r="L112" s="38" t="n">
        <v>36708</v>
      </c>
      <c r="M112" s="39" t="n">
        <v>4.133</v>
      </c>
    </row>
    <row r="113" customFormat="false" ht="12.75" hidden="false" customHeight="false" outlineLevel="0" collapsed="false">
      <c r="B113" s="0" t="s">
        <v>85</v>
      </c>
      <c r="C113" s="37" t="n">
        <v>36320</v>
      </c>
      <c r="D113" s="38" t="n">
        <v>36342</v>
      </c>
      <c r="E113" s="39" t="n">
        <v>2.46</v>
      </c>
      <c r="G113" s="35"/>
      <c r="J113" s="0" t="s">
        <v>85</v>
      </c>
      <c r="K113" s="37" t="n">
        <v>36686</v>
      </c>
      <c r="L113" s="38" t="n">
        <v>36708</v>
      </c>
      <c r="M113" s="39" t="n">
        <v>4.16</v>
      </c>
    </row>
    <row r="114" customFormat="false" ht="12.75" hidden="false" customHeight="false" outlineLevel="0" collapsed="false">
      <c r="B114" s="0" t="s">
        <v>85</v>
      </c>
      <c r="C114" s="37" t="n">
        <v>36321</v>
      </c>
      <c r="D114" s="38" t="n">
        <v>36342</v>
      </c>
      <c r="E114" s="39" t="n">
        <v>2.355</v>
      </c>
      <c r="G114" s="35"/>
      <c r="J114" s="0" t="s">
        <v>85</v>
      </c>
      <c r="K114" s="37" t="n">
        <v>36689</v>
      </c>
      <c r="L114" s="38" t="n">
        <v>36708</v>
      </c>
      <c r="M114" s="39" t="n">
        <v>4.212</v>
      </c>
    </row>
    <row r="115" customFormat="false" ht="12.75" hidden="false" customHeight="false" outlineLevel="0" collapsed="false">
      <c r="B115" s="0" t="s">
        <v>85</v>
      </c>
      <c r="C115" s="37" t="n">
        <v>36322</v>
      </c>
      <c r="D115" s="38" t="n">
        <v>36342</v>
      </c>
      <c r="E115" s="39" t="n">
        <v>2.378</v>
      </c>
      <c r="G115" s="35"/>
      <c r="J115" s="0" t="s">
        <v>85</v>
      </c>
      <c r="K115" s="37" t="n">
        <v>36690</v>
      </c>
      <c r="L115" s="38" t="n">
        <v>36708</v>
      </c>
      <c r="M115" s="39" t="n">
        <v>4.158</v>
      </c>
    </row>
    <row r="116" customFormat="false" ht="12.75" hidden="false" customHeight="false" outlineLevel="0" collapsed="false">
      <c r="B116" s="0" t="s">
        <v>85</v>
      </c>
      <c r="C116" s="37" t="n">
        <v>36325</v>
      </c>
      <c r="D116" s="38" t="n">
        <v>36342</v>
      </c>
      <c r="E116" s="39" t="n">
        <v>2.372</v>
      </c>
      <c r="G116" s="35"/>
      <c r="J116" s="0" t="s">
        <v>85</v>
      </c>
      <c r="K116" s="37" t="n">
        <v>36691</v>
      </c>
      <c r="L116" s="38" t="n">
        <v>36708</v>
      </c>
      <c r="M116" s="39" t="n">
        <v>4.256</v>
      </c>
    </row>
    <row r="117" customFormat="false" ht="12.75" hidden="false" customHeight="false" outlineLevel="0" collapsed="false">
      <c r="B117" s="0" t="s">
        <v>85</v>
      </c>
      <c r="C117" s="37" t="n">
        <v>36326</v>
      </c>
      <c r="D117" s="38" t="n">
        <v>36342</v>
      </c>
      <c r="E117" s="39" t="n">
        <v>2.367</v>
      </c>
      <c r="G117" s="35"/>
      <c r="J117" s="0" t="s">
        <v>85</v>
      </c>
      <c r="K117" s="37" t="n">
        <v>36692</v>
      </c>
      <c r="L117" s="38" t="n">
        <v>36708</v>
      </c>
      <c r="M117" s="39" t="n">
        <v>4.463</v>
      </c>
    </row>
    <row r="118" customFormat="false" ht="12.75" hidden="false" customHeight="false" outlineLevel="0" collapsed="false">
      <c r="B118" s="0" t="s">
        <v>85</v>
      </c>
      <c r="C118" s="37" t="n">
        <v>36327</v>
      </c>
      <c r="D118" s="38" t="n">
        <v>36342</v>
      </c>
      <c r="E118" s="39" t="n">
        <v>2.327</v>
      </c>
      <c r="G118" s="35"/>
      <c r="J118" s="0" t="s">
        <v>85</v>
      </c>
      <c r="K118" s="37" t="n">
        <v>36693</v>
      </c>
      <c r="L118" s="38" t="n">
        <v>36708</v>
      </c>
      <c r="M118" s="39" t="n">
        <v>4.488</v>
      </c>
    </row>
    <row r="119" customFormat="false" ht="12.75" hidden="false" customHeight="false" outlineLevel="0" collapsed="false">
      <c r="B119" s="0" t="s">
        <v>85</v>
      </c>
      <c r="C119" s="37" t="n">
        <v>36328</v>
      </c>
      <c r="D119" s="38" t="n">
        <v>36342</v>
      </c>
      <c r="E119" s="39" t="n">
        <v>2.285</v>
      </c>
      <c r="G119" s="35"/>
      <c r="J119" s="0" t="s">
        <v>85</v>
      </c>
      <c r="K119" s="37" t="n">
        <v>36696</v>
      </c>
      <c r="L119" s="38" t="n">
        <v>36708</v>
      </c>
      <c r="M119" s="39" t="n">
        <v>4.063</v>
      </c>
    </row>
    <row r="120" customFormat="false" ht="12.75" hidden="false" customHeight="false" outlineLevel="0" collapsed="false">
      <c r="B120" s="0" t="s">
        <v>85</v>
      </c>
      <c r="C120" s="37" t="n">
        <v>36329</v>
      </c>
      <c r="D120" s="38" t="n">
        <v>36342</v>
      </c>
      <c r="E120" s="39" t="n">
        <v>2.308</v>
      </c>
      <c r="G120" s="35"/>
      <c r="J120" s="0" t="s">
        <v>85</v>
      </c>
      <c r="K120" s="37" t="n">
        <v>36697</v>
      </c>
      <c r="L120" s="38" t="n">
        <v>36708</v>
      </c>
      <c r="M120" s="39" t="n">
        <v>4.107</v>
      </c>
    </row>
    <row r="121" customFormat="false" ht="12.75" hidden="false" customHeight="false" outlineLevel="0" collapsed="false">
      <c r="B121" s="0" t="s">
        <v>85</v>
      </c>
      <c r="C121" s="37" t="n">
        <v>36332</v>
      </c>
      <c r="D121" s="38" t="n">
        <v>36342</v>
      </c>
      <c r="E121" s="39" t="n">
        <v>2.237</v>
      </c>
      <c r="G121" s="35"/>
      <c r="J121" s="0" t="s">
        <v>85</v>
      </c>
      <c r="K121" s="37" t="n">
        <v>36698</v>
      </c>
      <c r="L121" s="38" t="n">
        <v>36708</v>
      </c>
      <c r="M121" s="39" t="n">
        <v>4.378</v>
      </c>
    </row>
    <row r="122" customFormat="false" ht="12.75" hidden="false" customHeight="false" outlineLevel="0" collapsed="false">
      <c r="B122" s="0" t="s">
        <v>85</v>
      </c>
      <c r="C122" s="37" t="n">
        <v>36333</v>
      </c>
      <c r="D122" s="38" t="n">
        <v>36342</v>
      </c>
      <c r="E122" s="39" t="n">
        <v>2.238</v>
      </c>
      <c r="G122" s="35"/>
      <c r="J122" s="0" t="s">
        <v>85</v>
      </c>
      <c r="K122" s="37" t="n">
        <v>36699</v>
      </c>
      <c r="L122" s="38" t="n">
        <v>36708</v>
      </c>
      <c r="M122" s="39" t="n">
        <v>4.551</v>
      </c>
    </row>
    <row r="123" customFormat="false" ht="12.75" hidden="false" customHeight="false" outlineLevel="0" collapsed="false">
      <c r="B123" s="0" t="s">
        <v>85</v>
      </c>
      <c r="C123" s="37" t="n">
        <v>36334</v>
      </c>
      <c r="D123" s="38" t="n">
        <v>36342</v>
      </c>
      <c r="E123" s="39" t="n">
        <v>2.264</v>
      </c>
      <c r="G123" s="35"/>
      <c r="J123" s="0" t="s">
        <v>85</v>
      </c>
      <c r="K123" s="37" t="n">
        <v>36700</v>
      </c>
      <c r="L123" s="38" t="n">
        <v>36708</v>
      </c>
      <c r="M123" s="39" t="n">
        <v>4.448</v>
      </c>
    </row>
    <row r="124" customFormat="false" ht="12.75" hidden="false" customHeight="false" outlineLevel="0" collapsed="false">
      <c r="B124" s="0" t="s">
        <v>85</v>
      </c>
      <c r="C124" s="40" t="n">
        <v>36335</v>
      </c>
      <c r="D124" s="41" t="n">
        <v>36342</v>
      </c>
      <c r="E124" s="42" t="n">
        <v>2.295</v>
      </c>
      <c r="G124" s="35"/>
      <c r="J124" s="0" t="s">
        <v>85</v>
      </c>
      <c r="K124" s="40" t="n">
        <v>36703</v>
      </c>
      <c r="L124" s="41" t="n">
        <v>36708</v>
      </c>
      <c r="M124" s="42" t="n">
        <v>4.56</v>
      </c>
    </row>
    <row r="125" customFormat="false" ht="12.75" hidden="false" customHeight="false" outlineLevel="0" collapsed="false">
      <c r="B125" s="0" t="s">
        <v>85</v>
      </c>
      <c r="C125" s="40" t="n">
        <v>36336</v>
      </c>
      <c r="D125" s="41" t="n">
        <v>36342</v>
      </c>
      <c r="E125" s="42" t="n">
        <v>2.258</v>
      </c>
      <c r="G125" s="35" t="s">
        <v>87</v>
      </c>
      <c r="J125" s="0" t="s">
        <v>85</v>
      </c>
      <c r="K125" s="40" t="n">
        <v>36704</v>
      </c>
      <c r="L125" s="41" t="n">
        <v>36708</v>
      </c>
      <c r="M125" s="42" t="n">
        <v>4.686</v>
      </c>
      <c r="O125" s="35" t="s">
        <v>87</v>
      </c>
    </row>
    <row r="126" customFormat="false" ht="12.75" hidden="false" customHeight="false" outlineLevel="0" collapsed="false">
      <c r="B126" s="0" t="s">
        <v>85</v>
      </c>
      <c r="C126" s="40" t="n">
        <v>36339</v>
      </c>
      <c r="D126" s="41" t="n">
        <v>36342</v>
      </c>
      <c r="E126" s="42" t="n">
        <v>2.262</v>
      </c>
      <c r="G126" s="35" t="n">
        <f aca="false">AVERAGE(E124:E126)</f>
        <v>2.27166666666667</v>
      </c>
      <c r="J126" s="0" t="s">
        <v>85</v>
      </c>
      <c r="K126" s="40" t="n">
        <v>36705</v>
      </c>
      <c r="L126" s="41" t="n">
        <v>36708</v>
      </c>
      <c r="M126" s="42" t="n">
        <v>4.369</v>
      </c>
      <c r="O126" s="42" t="n">
        <f aca="false">AVERAGE(M124:M126)</f>
        <v>4.53833333333333</v>
      </c>
    </row>
    <row r="127" customFormat="false" ht="12.75" hidden="false" customHeight="false" outlineLevel="0" collapsed="false">
      <c r="B127" s="0" t="s">
        <v>85</v>
      </c>
      <c r="C127" s="37" t="n">
        <v>36340</v>
      </c>
      <c r="D127" s="38" t="n">
        <v>36342</v>
      </c>
      <c r="E127" s="39" t="n">
        <v>2.262</v>
      </c>
      <c r="G127" s="35"/>
      <c r="J127" s="0" t="s">
        <v>85</v>
      </c>
      <c r="K127" s="37" t="n">
        <v>36706</v>
      </c>
      <c r="L127" s="38" t="n">
        <v>36739</v>
      </c>
      <c r="M127" s="39" t="n">
        <v>4.423</v>
      </c>
    </row>
    <row r="128" customFormat="false" ht="12.75" hidden="false" customHeight="false" outlineLevel="0" collapsed="false">
      <c r="B128" s="0" t="s">
        <v>85</v>
      </c>
      <c r="C128" s="37" t="n">
        <v>36341</v>
      </c>
      <c r="D128" s="38" t="n">
        <v>36342</v>
      </c>
      <c r="E128" s="39" t="n">
        <v>2.262</v>
      </c>
      <c r="G128" s="35"/>
      <c r="J128" s="0" t="s">
        <v>85</v>
      </c>
      <c r="K128" s="37" t="n">
        <v>36707</v>
      </c>
      <c r="L128" s="38" t="n">
        <v>36739</v>
      </c>
      <c r="M128" s="39" t="n">
        <v>4.476</v>
      </c>
    </row>
    <row r="129" customFormat="false" ht="12.75" hidden="false" customHeight="false" outlineLevel="0" collapsed="false">
      <c r="B129" s="0" t="s">
        <v>85</v>
      </c>
      <c r="C129" s="37" t="n">
        <v>36342</v>
      </c>
      <c r="D129" s="38" t="n">
        <v>36342</v>
      </c>
      <c r="E129" s="39" t="n">
        <v>2.262</v>
      </c>
      <c r="G129" s="35"/>
      <c r="J129" s="0" t="s">
        <v>85</v>
      </c>
      <c r="K129" s="37" t="n">
        <v>36712</v>
      </c>
      <c r="L129" s="38" t="n">
        <v>36739</v>
      </c>
      <c r="M129" s="39" t="n">
        <v>4.109</v>
      </c>
    </row>
    <row r="130" customFormat="false" ht="12.75" hidden="false" customHeight="false" outlineLevel="0" collapsed="false">
      <c r="B130" s="0" t="s">
        <v>85</v>
      </c>
      <c r="C130" s="37" t="n">
        <v>36343</v>
      </c>
      <c r="D130" s="38" t="n">
        <v>36373</v>
      </c>
      <c r="E130" s="39" t="n">
        <v>2.287</v>
      </c>
      <c r="G130" s="35"/>
      <c r="J130" s="0" t="s">
        <v>85</v>
      </c>
      <c r="K130" s="37" t="n">
        <v>36713</v>
      </c>
      <c r="L130" s="38" t="n">
        <v>36739</v>
      </c>
      <c r="M130" s="39" t="n">
        <v>4.066</v>
      </c>
    </row>
    <row r="131" customFormat="false" ht="12.75" hidden="false" customHeight="false" outlineLevel="0" collapsed="false">
      <c r="B131" s="0" t="s">
        <v>85</v>
      </c>
      <c r="C131" s="37" t="n">
        <v>36347</v>
      </c>
      <c r="D131" s="38" t="n">
        <v>36373</v>
      </c>
      <c r="E131" s="39" t="n">
        <v>2.191</v>
      </c>
      <c r="G131" s="35"/>
      <c r="J131" s="0" t="s">
        <v>85</v>
      </c>
      <c r="K131" s="37" t="n">
        <v>36714</v>
      </c>
      <c r="L131" s="38" t="n">
        <v>36739</v>
      </c>
      <c r="M131" s="39" t="n">
        <v>4.262</v>
      </c>
    </row>
    <row r="132" customFormat="false" ht="12.75" hidden="false" customHeight="false" outlineLevel="0" collapsed="false">
      <c r="B132" s="0" t="s">
        <v>85</v>
      </c>
      <c r="C132" s="37" t="n">
        <v>36348</v>
      </c>
      <c r="D132" s="38" t="n">
        <v>36373</v>
      </c>
      <c r="E132" s="39" t="n">
        <v>2.141</v>
      </c>
      <c r="G132" s="35"/>
      <c r="J132" s="0" t="s">
        <v>85</v>
      </c>
      <c r="K132" s="37" t="n">
        <v>36717</v>
      </c>
      <c r="L132" s="38" t="n">
        <v>36739</v>
      </c>
      <c r="M132" s="39" t="n">
        <v>4.228</v>
      </c>
    </row>
    <row r="133" customFormat="false" ht="12.75" hidden="false" customHeight="false" outlineLevel="0" collapsed="false">
      <c r="B133" s="0" t="s">
        <v>85</v>
      </c>
      <c r="C133" s="37" t="n">
        <v>36349</v>
      </c>
      <c r="D133" s="38" t="n">
        <v>36373</v>
      </c>
      <c r="E133" s="39" t="n">
        <v>2.162</v>
      </c>
      <c r="G133" s="35"/>
      <c r="J133" s="0" t="s">
        <v>85</v>
      </c>
      <c r="K133" s="37" t="n">
        <v>36718</v>
      </c>
      <c r="L133" s="38" t="n">
        <v>36739</v>
      </c>
      <c r="M133" s="39" t="n">
        <v>4.257</v>
      </c>
    </row>
    <row r="134" customFormat="false" ht="12.75" hidden="false" customHeight="false" outlineLevel="0" collapsed="false">
      <c r="B134" s="0" t="s">
        <v>85</v>
      </c>
      <c r="C134" s="37" t="n">
        <v>36350</v>
      </c>
      <c r="D134" s="38" t="n">
        <v>36373</v>
      </c>
      <c r="E134" s="39" t="n">
        <v>2.163</v>
      </c>
      <c r="G134" s="35"/>
      <c r="J134" s="0" t="s">
        <v>85</v>
      </c>
      <c r="K134" s="37" t="n">
        <v>36719</v>
      </c>
      <c r="L134" s="38" t="n">
        <v>36739</v>
      </c>
      <c r="M134" s="39" t="n">
        <v>4.031</v>
      </c>
    </row>
    <row r="135" customFormat="false" ht="12.75" hidden="false" customHeight="false" outlineLevel="0" collapsed="false">
      <c r="B135" s="0" t="s">
        <v>85</v>
      </c>
      <c r="C135" s="37" t="n">
        <v>36353</v>
      </c>
      <c r="D135" s="38" t="n">
        <v>36373</v>
      </c>
      <c r="E135" s="39" t="n">
        <v>2.144</v>
      </c>
      <c r="G135" s="35"/>
      <c r="J135" s="0" t="s">
        <v>85</v>
      </c>
      <c r="K135" s="37" t="n">
        <v>36720</v>
      </c>
      <c r="L135" s="38" t="n">
        <v>36739</v>
      </c>
      <c r="M135" s="39" t="n">
        <v>4.166</v>
      </c>
    </row>
    <row r="136" customFormat="false" ht="12.75" hidden="false" customHeight="false" outlineLevel="0" collapsed="false">
      <c r="B136" s="0" t="s">
        <v>85</v>
      </c>
      <c r="C136" s="37" t="n">
        <v>36354</v>
      </c>
      <c r="D136" s="38" t="n">
        <v>36373</v>
      </c>
      <c r="E136" s="39" t="n">
        <v>2.176</v>
      </c>
      <c r="G136" s="35"/>
      <c r="J136" s="0" t="s">
        <v>85</v>
      </c>
      <c r="K136" s="37" t="n">
        <v>36721</v>
      </c>
      <c r="L136" s="38" t="n">
        <v>36739</v>
      </c>
      <c r="M136" s="39" t="n">
        <v>4.15</v>
      </c>
    </row>
    <row r="137" customFormat="false" ht="12.75" hidden="false" customHeight="false" outlineLevel="0" collapsed="false">
      <c r="B137" s="0" t="s">
        <v>85</v>
      </c>
      <c r="C137" s="37" t="n">
        <v>36355</v>
      </c>
      <c r="D137" s="38" t="n">
        <v>36373</v>
      </c>
      <c r="E137" s="39" t="n">
        <v>2.146</v>
      </c>
      <c r="G137" s="35"/>
      <c r="J137" s="0" t="s">
        <v>85</v>
      </c>
      <c r="K137" s="37" t="n">
        <v>36724</v>
      </c>
      <c r="L137" s="38" t="n">
        <v>36739</v>
      </c>
      <c r="M137" s="39" t="n">
        <v>4.002</v>
      </c>
    </row>
    <row r="138" customFormat="false" ht="12.75" hidden="false" customHeight="false" outlineLevel="0" collapsed="false">
      <c r="B138" s="0" t="s">
        <v>85</v>
      </c>
      <c r="C138" s="37" t="n">
        <v>36356</v>
      </c>
      <c r="D138" s="38" t="n">
        <v>36373</v>
      </c>
      <c r="E138" s="39" t="n">
        <v>2.179</v>
      </c>
      <c r="G138" s="35"/>
      <c r="J138" s="0" t="s">
        <v>85</v>
      </c>
      <c r="K138" s="37" t="n">
        <v>36725</v>
      </c>
      <c r="L138" s="38" t="n">
        <v>36739</v>
      </c>
      <c r="M138" s="39" t="n">
        <v>4.044</v>
      </c>
    </row>
    <row r="139" customFormat="false" ht="12.75" hidden="false" customHeight="false" outlineLevel="0" collapsed="false">
      <c r="B139" s="0" t="s">
        <v>85</v>
      </c>
      <c r="C139" s="37" t="n">
        <v>36357</v>
      </c>
      <c r="D139" s="38" t="n">
        <v>36373</v>
      </c>
      <c r="E139" s="39" t="n">
        <v>2.187</v>
      </c>
      <c r="G139" s="35"/>
      <c r="J139" s="0" t="s">
        <v>85</v>
      </c>
      <c r="K139" s="37" t="n">
        <v>36726</v>
      </c>
      <c r="L139" s="38" t="n">
        <v>36739</v>
      </c>
      <c r="M139" s="39" t="n">
        <v>3.884</v>
      </c>
    </row>
    <row r="140" customFormat="false" ht="12.75" hidden="false" customHeight="false" outlineLevel="0" collapsed="false">
      <c r="B140" s="0" t="s">
        <v>85</v>
      </c>
      <c r="C140" s="37" t="n">
        <v>36360</v>
      </c>
      <c r="D140" s="38" t="n">
        <v>36373</v>
      </c>
      <c r="E140" s="39" t="n">
        <v>2.207</v>
      </c>
      <c r="G140" s="35"/>
      <c r="J140" s="0" t="s">
        <v>85</v>
      </c>
      <c r="K140" s="37" t="n">
        <v>36727</v>
      </c>
      <c r="L140" s="38" t="n">
        <v>36739</v>
      </c>
      <c r="M140" s="39" t="n">
        <v>3.86</v>
      </c>
    </row>
    <row r="141" customFormat="false" ht="12.75" hidden="false" customHeight="false" outlineLevel="0" collapsed="false">
      <c r="B141" s="0" t="s">
        <v>85</v>
      </c>
      <c r="C141" s="37" t="n">
        <v>36361</v>
      </c>
      <c r="D141" s="38" t="n">
        <v>36373</v>
      </c>
      <c r="E141" s="39" t="n">
        <v>2.198</v>
      </c>
      <c r="G141" s="35"/>
      <c r="J141" s="0" t="s">
        <v>85</v>
      </c>
      <c r="K141" s="37" t="n">
        <v>36728</v>
      </c>
      <c r="L141" s="38" t="n">
        <v>36739</v>
      </c>
      <c r="M141" s="39" t="n">
        <v>3.834</v>
      </c>
    </row>
    <row r="142" customFormat="false" ht="12.75" hidden="false" customHeight="false" outlineLevel="0" collapsed="false">
      <c r="B142" s="0" t="s">
        <v>85</v>
      </c>
      <c r="C142" s="37" t="n">
        <v>36362</v>
      </c>
      <c r="D142" s="38" t="n">
        <v>36373</v>
      </c>
      <c r="E142" s="39" t="n">
        <v>2.253</v>
      </c>
      <c r="G142" s="35"/>
      <c r="J142" s="0" t="s">
        <v>85</v>
      </c>
      <c r="K142" s="43" t="n">
        <v>36731</v>
      </c>
      <c r="L142" s="44" t="n">
        <v>36739</v>
      </c>
      <c r="M142" s="45" t="n">
        <v>3.715</v>
      </c>
    </row>
    <row r="143" customFormat="false" ht="12.75" hidden="false" customHeight="false" outlineLevel="0" collapsed="false">
      <c r="B143" s="0" t="s">
        <v>85</v>
      </c>
      <c r="C143" s="37" t="n">
        <v>36363</v>
      </c>
      <c r="D143" s="38" t="n">
        <v>36373</v>
      </c>
      <c r="E143" s="39" t="n">
        <v>2.395</v>
      </c>
      <c r="G143" s="35"/>
      <c r="J143" s="0" t="s">
        <v>85</v>
      </c>
      <c r="K143" s="40" t="n">
        <v>36732</v>
      </c>
      <c r="L143" s="41" t="n">
        <v>36739</v>
      </c>
      <c r="M143" s="42" t="n">
        <v>3.66</v>
      </c>
    </row>
    <row r="144" customFormat="false" ht="12.75" hidden="false" customHeight="false" outlineLevel="0" collapsed="false">
      <c r="B144" s="0" t="s">
        <v>85</v>
      </c>
      <c r="C144" s="37" t="n">
        <v>36364</v>
      </c>
      <c r="D144" s="38" t="n">
        <v>36373</v>
      </c>
      <c r="E144" s="39" t="n">
        <v>2.528</v>
      </c>
      <c r="G144" s="35"/>
      <c r="J144" s="0" t="s">
        <v>85</v>
      </c>
      <c r="K144" s="40" t="n">
        <v>36733</v>
      </c>
      <c r="L144" s="41" t="n">
        <v>36739</v>
      </c>
      <c r="M144" s="42" t="n">
        <v>3.763</v>
      </c>
      <c r="O144" s="35" t="s">
        <v>87</v>
      </c>
    </row>
    <row r="145" customFormat="false" ht="12.75" hidden="false" customHeight="false" outlineLevel="0" collapsed="false">
      <c r="B145" s="0" t="s">
        <v>85</v>
      </c>
      <c r="C145" s="40" t="n">
        <v>36367</v>
      </c>
      <c r="D145" s="41" t="n">
        <v>36373</v>
      </c>
      <c r="E145" s="42" t="n">
        <v>2.542</v>
      </c>
      <c r="G145" s="35"/>
      <c r="J145" s="0" t="s">
        <v>85</v>
      </c>
      <c r="K145" s="40" t="n">
        <v>36734</v>
      </c>
      <c r="L145" s="41" t="n">
        <v>36739</v>
      </c>
      <c r="M145" s="42" t="n">
        <v>3.82</v>
      </c>
      <c r="O145" s="42" t="n">
        <f aca="false">AVERAGE(M143:M145)</f>
        <v>3.74766666666667</v>
      </c>
    </row>
    <row r="146" customFormat="false" ht="12.75" hidden="false" customHeight="false" outlineLevel="0" collapsed="false">
      <c r="B146" s="0" t="s">
        <v>85</v>
      </c>
      <c r="C146" s="40" t="n">
        <v>36368</v>
      </c>
      <c r="D146" s="41" t="n">
        <v>36373</v>
      </c>
      <c r="E146" s="42" t="n">
        <v>2.574</v>
      </c>
      <c r="G146" s="35" t="s">
        <v>87</v>
      </c>
      <c r="J146" s="0" t="s">
        <v>85</v>
      </c>
      <c r="K146" s="37" t="n">
        <v>36735</v>
      </c>
      <c r="L146" s="38" t="n">
        <v>36770</v>
      </c>
      <c r="M146" s="39" t="n">
        <v>3.845</v>
      </c>
    </row>
    <row r="147" customFormat="false" ht="12.75" hidden="false" customHeight="false" outlineLevel="0" collapsed="false">
      <c r="B147" s="0" t="s">
        <v>85</v>
      </c>
      <c r="C147" s="40" t="n">
        <v>36369</v>
      </c>
      <c r="D147" s="41" t="n">
        <v>36373</v>
      </c>
      <c r="E147" s="42" t="n">
        <v>2.601</v>
      </c>
      <c r="G147" s="35" t="n">
        <f aca="false">AVERAGE(E145:E147)</f>
        <v>2.57233333333333</v>
      </c>
      <c r="J147" s="0" t="s">
        <v>85</v>
      </c>
      <c r="K147" s="37" t="n">
        <v>36738</v>
      </c>
      <c r="L147" s="38" t="n">
        <v>36770</v>
      </c>
      <c r="M147" s="39" t="n">
        <v>3.774</v>
      </c>
    </row>
    <row r="148" customFormat="false" ht="12.75" hidden="false" customHeight="false" outlineLevel="0" collapsed="false">
      <c r="B148" s="0" t="s">
        <v>85</v>
      </c>
      <c r="C148" s="37" t="n">
        <v>36370</v>
      </c>
      <c r="D148" s="38" t="n">
        <v>36404</v>
      </c>
      <c r="E148" s="39" t="n">
        <v>2.569</v>
      </c>
      <c r="G148" s="35"/>
      <c r="J148" s="0" t="s">
        <v>85</v>
      </c>
      <c r="K148" s="37" t="n">
        <v>36739</v>
      </c>
      <c r="L148" s="38" t="n">
        <v>36770</v>
      </c>
      <c r="M148" s="39" t="n">
        <v>3.987</v>
      </c>
    </row>
    <row r="149" customFormat="false" ht="12.75" hidden="false" customHeight="false" outlineLevel="0" collapsed="false">
      <c r="B149" s="0" t="s">
        <v>85</v>
      </c>
      <c r="C149" s="37" t="n">
        <v>36371</v>
      </c>
      <c r="D149" s="38" t="n">
        <v>36404</v>
      </c>
      <c r="E149" s="39" t="n">
        <v>2.543</v>
      </c>
      <c r="G149" s="35"/>
      <c r="J149" s="0" t="s">
        <v>85</v>
      </c>
      <c r="K149" s="37" t="n">
        <v>36740</v>
      </c>
      <c r="L149" s="38" t="n">
        <v>36770</v>
      </c>
      <c r="M149" s="39" t="n">
        <v>4.214</v>
      </c>
    </row>
    <row r="150" customFormat="false" ht="12.75" hidden="false" customHeight="false" outlineLevel="0" collapsed="false">
      <c r="B150" s="0" t="s">
        <v>85</v>
      </c>
      <c r="C150" s="37" t="n">
        <v>36374</v>
      </c>
      <c r="D150" s="38" t="n">
        <v>36404</v>
      </c>
      <c r="E150" s="39" t="n">
        <v>2.575</v>
      </c>
      <c r="G150" s="35"/>
      <c r="J150" s="0" t="s">
        <v>85</v>
      </c>
      <c r="K150" s="37" t="n">
        <v>36741</v>
      </c>
      <c r="L150" s="38" t="n">
        <v>36770</v>
      </c>
      <c r="M150" s="39" t="n">
        <v>4.25</v>
      </c>
    </row>
    <row r="151" customFormat="false" ht="12.75" hidden="false" customHeight="false" outlineLevel="0" collapsed="false">
      <c r="B151" s="0" t="s">
        <v>85</v>
      </c>
      <c r="C151" s="37" t="n">
        <v>36375</v>
      </c>
      <c r="D151" s="38" t="n">
        <v>36404</v>
      </c>
      <c r="E151" s="39" t="n">
        <v>2.598</v>
      </c>
      <c r="G151" s="35"/>
      <c r="J151" s="0" t="s">
        <v>85</v>
      </c>
      <c r="K151" s="37" t="n">
        <v>36742</v>
      </c>
      <c r="L151" s="38" t="n">
        <v>36770</v>
      </c>
      <c r="M151" s="39" t="n">
        <v>4.296</v>
      </c>
    </row>
    <row r="152" customFormat="false" ht="12.75" hidden="false" customHeight="false" outlineLevel="0" collapsed="false">
      <c r="B152" s="0" t="s">
        <v>85</v>
      </c>
      <c r="C152" s="37" t="n">
        <v>36376</v>
      </c>
      <c r="D152" s="38" t="n">
        <v>36404</v>
      </c>
      <c r="E152" s="39" t="n">
        <v>2.642</v>
      </c>
      <c r="G152" s="35"/>
      <c r="J152" s="0" t="s">
        <v>85</v>
      </c>
      <c r="K152" s="37" t="n">
        <v>36745</v>
      </c>
      <c r="L152" s="38" t="n">
        <v>36770</v>
      </c>
      <c r="M152" s="39" t="n">
        <v>4.348</v>
      </c>
    </row>
    <row r="153" customFormat="false" ht="12.75" hidden="false" customHeight="false" outlineLevel="0" collapsed="false">
      <c r="B153" s="0" t="s">
        <v>85</v>
      </c>
      <c r="C153" s="37" t="n">
        <v>36377</v>
      </c>
      <c r="D153" s="38" t="n">
        <v>36404</v>
      </c>
      <c r="E153" s="39" t="n">
        <v>2.647</v>
      </c>
      <c r="G153" s="35"/>
      <c r="J153" s="0" t="s">
        <v>85</v>
      </c>
      <c r="K153" s="37" t="n">
        <v>36746</v>
      </c>
      <c r="L153" s="38" t="n">
        <v>36770</v>
      </c>
      <c r="M153" s="39" t="n">
        <v>4.409</v>
      </c>
    </row>
    <row r="154" customFormat="false" ht="12.75" hidden="false" customHeight="false" outlineLevel="0" collapsed="false">
      <c r="B154" s="0" t="s">
        <v>85</v>
      </c>
      <c r="C154" s="37" t="n">
        <v>36378</v>
      </c>
      <c r="D154" s="38" t="n">
        <v>36404</v>
      </c>
      <c r="E154" s="39" t="n">
        <v>2.698</v>
      </c>
      <c r="G154" s="35"/>
      <c r="J154" s="0" t="s">
        <v>85</v>
      </c>
      <c r="K154" s="37" t="n">
        <v>36747</v>
      </c>
      <c r="L154" s="38" t="n">
        <v>36770</v>
      </c>
      <c r="M154" s="39" t="n">
        <v>4.419</v>
      </c>
    </row>
    <row r="155" customFormat="false" ht="12.75" hidden="false" customHeight="false" outlineLevel="0" collapsed="false">
      <c r="B155" s="0" t="s">
        <v>85</v>
      </c>
      <c r="C155" s="37" t="n">
        <v>36381</v>
      </c>
      <c r="D155" s="38" t="n">
        <v>36404</v>
      </c>
      <c r="E155" s="39" t="n">
        <v>2.721</v>
      </c>
      <c r="G155" s="35"/>
      <c r="J155" s="0" t="s">
        <v>85</v>
      </c>
      <c r="K155" s="37" t="n">
        <v>36748</v>
      </c>
      <c r="L155" s="38" t="n">
        <v>36770</v>
      </c>
      <c r="M155" s="39" t="n">
        <v>4.468</v>
      </c>
    </row>
    <row r="156" customFormat="false" ht="12.75" hidden="false" customHeight="false" outlineLevel="0" collapsed="false">
      <c r="B156" s="0" t="s">
        <v>85</v>
      </c>
      <c r="C156" s="37" t="n">
        <v>36382</v>
      </c>
      <c r="D156" s="38" t="n">
        <v>36404</v>
      </c>
      <c r="E156" s="39" t="n">
        <v>2.748</v>
      </c>
      <c r="G156" s="35"/>
      <c r="J156" s="0" t="s">
        <v>85</v>
      </c>
      <c r="K156" s="37" t="n">
        <v>36749</v>
      </c>
      <c r="L156" s="38" t="n">
        <v>36770</v>
      </c>
      <c r="M156" s="39" t="n">
        <v>4.475</v>
      </c>
    </row>
    <row r="157" customFormat="false" ht="12.75" hidden="false" customHeight="false" outlineLevel="0" collapsed="false">
      <c r="B157" s="0" t="s">
        <v>85</v>
      </c>
      <c r="C157" s="37" t="n">
        <v>36383</v>
      </c>
      <c r="D157" s="38" t="n">
        <v>36404</v>
      </c>
      <c r="E157" s="39" t="n">
        <v>2.704</v>
      </c>
      <c r="G157" s="35"/>
      <c r="J157" s="0" t="s">
        <v>85</v>
      </c>
      <c r="K157" s="37" t="n">
        <v>36752</v>
      </c>
      <c r="L157" s="38" t="n">
        <v>36770</v>
      </c>
      <c r="M157" s="39" t="n">
        <v>4.318</v>
      </c>
    </row>
    <row r="158" customFormat="false" ht="12.75" hidden="false" customHeight="false" outlineLevel="0" collapsed="false">
      <c r="B158" s="0" t="s">
        <v>85</v>
      </c>
      <c r="C158" s="37" t="n">
        <v>36384</v>
      </c>
      <c r="D158" s="38" t="n">
        <v>36404</v>
      </c>
      <c r="E158" s="39" t="n">
        <v>2.723</v>
      </c>
      <c r="G158" s="35"/>
      <c r="J158" s="0" t="s">
        <v>85</v>
      </c>
      <c r="K158" s="37" t="n">
        <v>36753</v>
      </c>
      <c r="L158" s="38" t="n">
        <v>36770</v>
      </c>
      <c r="M158" s="39" t="n">
        <v>4.234</v>
      </c>
    </row>
    <row r="159" customFormat="false" ht="12.75" hidden="false" customHeight="false" outlineLevel="0" collapsed="false">
      <c r="B159" s="0" t="s">
        <v>85</v>
      </c>
      <c r="C159" s="37" t="n">
        <v>36385</v>
      </c>
      <c r="D159" s="38" t="n">
        <v>36404</v>
      </c>
      <c r="E159" s="39" t="n">
        <v>2.745</v>
      </c>
      <c r="G159" s="35"/>
      <c r="J159" s="0" t="s">
        <v>85</v>
      </c>
      <c r="K159" s="37" t="n">
        <v>36754</v>
      </c>
      <c r="L159" s="38" t="n">
        <v>36770</v>
      </c>
      <c r="M159" s="39" t="n">
        <v>4.413</v>
      </c>
    </row>
    <row r="160" customFormat="false" ht="12.75" hidden="false" customHeight="false" outlineLevel="0" collapsed="false">
      <c r="B160" s="0" t="s">
        <v>85</v>
      </c>
      <c r="C160" s="37" t="n">
        <v>36388</v>
      </c>
      <c r="D160" s="38" t="n">
        <v>36404</v>
      </c>
      <c r="E160" s="39" t="n">
        <v>2.7</v>
      </c>
      <c r="G160" s="35"/>
      <c r="J160" s="0" t="s">
        <v>85</v>
      </c>
      <c r="K160" s="37" t="n">
        <v>36755</v>
      </c>
      <c r="L160" s="38" t="n">
        <v>36770</v>
      </c>
      <c r="M160" s="39" t="n">
        <v>4.406</v>
      </c>
    </row>
    <row r="161" customFormat="false" ht="12.75" hidden="false" customHeight="false" outlineLevel="0" collapsed="false">
      <c r="B161" s="0" t="s">
        <v>85</v>
      </c>
      <c r="C161" s="37" t="n">
        <v>36389</v>
      </c>
      <c r="D161" s="38" t="n">
        <v>36404</v>
      </c>
      <c r="E161" s="39" t="n">
        <v>2.708</v>
      </c>
      <c r="G161" s="35"/>
      <c r="J161" s="0" t="s">
        <v>85</v>
      </c>
      <c r="K161" s="37" t="n">
        <v>36756</v>
      </c>
      <c r="L161" s="38" t="n">
        <v>36770</v>
      </c>
      <c r="M161" s="39" t="n">
        <v>4.436</v>
      </c>
    </row>
    <row r="162" customFormat="false" ht="12.75" hidden="false" customHeight="false" outlineLevel="0" collapsed="false">
      <c r="B162" s="0" t="s">
        <v>85</v>
      </c>
      <c r="C162" s="37" t="n">
        <v>36390</v>
      </c>
      <c r="D162" s="38" t="n">
        <v>36404</v>
      </c>
      <c r="E162" s="39" t="n">
        <v>2.792</v>
      </c>
      <c r="G162" s="35"/>
      <c r="J162" s="0" t="s">
        <v>85</v>
      </c>
      <c r="K162" s="37" t="n">
        <v>36759</v>
      </c>
      <c r="L162" s="38" t="n">
        <v>36770</v>
      </c>
      <c r="M162" s="39" t="n">
        <v>4.747</v>
      </c>
    </row>
    <row r="163" customFormat="false" ht="12.75" hidden="false" customHeight="false" outlineLevel="0" collapsed="false">
      <c r="B163" s="0" t="s">
        <v>85</v>
      </c>
      <c r="C163" s="37" t="n">
        <v>36391</v>
      </c>
      <c r="D163" s="38" t="n">
        <v>36404</v>
      </c>
      <c r="E163" s="39" t="n">
        <v>2.898</v>
      </c>
      <c r="G163" s="35"/>
      <c r="J163" s="0" t="s">
        <v>85</v>
      </c>
      <c r="K163" s="37" t="n">
        <v>36760</v>
      </c>
      <c r="L163" s="38" t="n">
        <v>36770</v>
      </c>
      <c r="M163" s="39" t="n">
        <v>4.52</v>
      </c>
    </row>
    <row r="164" customFormat="false" ht="12.75" hidden="false" customHeight="false" outlineLevel="0" collapsed="false">
      <c r="B164" s="0" t="s">
        <v>85</v>
      </c>
      <c r="C164" s="37" t="n">
        <v>36392</v>
      </c>
      <c r="D164" s="38" t="n">
        <v>36404</v>
      </c>
      <c r="E164" s="39" t="n">
        <v>2.938</v>
      </c>
      <c r="G164" s="35"/>
      <c r="J164" s="0" t="s">
        <v>85</v>
      </c>
      <c r="K164" s="37" t="n">
        <v>36761</v>
      </c>
      <c r="L164" s="38" t="n">
        <v>36770</v>
      </c>
      <c r="M164" s="39" t="n">
        <v>4.605</v>
      </c>
    </row>
    <row r="165" customFormat="false" ht="12.75" hidden="false" customHeight="false" outlineLevel="0" collapsed="false">
      <c r="B165" s="0" t="s">
        <v>85</v>
      </c>
      <c r="C165" s="37" t="n">
        <v>36395</v>
      </c>
      <c r="D165" s="38" t="n">
        <v>36404</v>
      </c>
      <c r="E165" s="39" t="n">
        <v>3.064</v>
      </c>
      <c r="G165" s="35"/>
      <c r="J165" s="0" t="s">
        <v>85</v>
      </c>
      <c r="K165" s="37" t="n">
        <v>36762</v>
      </c>
      <c r="L165" s="38" t="n">
        <v>36770</v>
      </c>
      <c r="M165" s="39" t="n">
        <v>4.54</v>
      </c>
    </row>
    <row r="166" customFormat="false" ht="12.75" hidden="false" customHeight="false" outlineLevel="0" collapsed="false">
      <c r="B166" s="0" t="s">
        <v>85</v>
      </c>
      <c r="C166" s="37" t="n">
        <v>36396</v>
      </c>
      <c r="D166" s="38" t="n">
        <v>36404</v>
      </c>
      <c r="E166" s="39" t="n">
        <v>3.059</v>
      </c>
      <c r="G166" s="35"/>
      <c r="J166" s="0" t="s">
        <v>85</v>
      </c>
      <c r="K166" s="40" t="n">
        <v>36763</v>
      </c>
      <c r="L166" s="41" t="n">
        <v>36770</v>
      </c>
      <c r="M166" s="42" t="n">
        <v>4.628</v>
      </c>
    </row>
    <row r="167" customFormat="false" ht="12.75" hidden="false" customHeight="false" outlineLevel="0" collapsed="false">
      <c r="B167" s="0" t="s">
        <v>85</v>
      </c>
      <c r="C167" s="40" t="n">
        <v>36397</v>
      </c>
      <c r="D167" s="41" t="n">
        <v>36404</v>
      </c>
      <c r="E167" s="42" t="n">
        <v>3.03</v>
      </c>
      <c r="G167" s="35"/>
      <c r="J167" s="0" t="s">
        <v>85</v>
      </c>
      <c r="K167" s="40" t="n">
        <v>36766</v>
      </c>
      <c r="L167" s="41" t="n">
        <v>36770</v>
      </c>
      <c r="M167" s="42" t="n">
        <v>4.685</v>
      </c>
      <c r="O167" s="35" t="s">
        <v>87</v>
      </c>
    </row>
    <row r="168" customFormat="false" ht="12.75" hidden="false" customHeight="false" outlineLevel="0" collapsed="false">
      <c r="B168" s="0" t="s">
        <v>85</v>
      </c>
      <c r="C168" s="40" t="n">
        <v>36398</v>
      </c>
      <c r="D168" s="41" t="n">
        <v>36404</v>
      </c>
      <c r="E168" s="42" t="n">
        <v>2.948</v>
      </c>
      <c r="G168" s="35" t="s">
        <v>87</v>
      </c>
      <c r="J168" s="0" t="s">
        <v>85</v>
      </c>
      <c r="K168" s="40" t="n">
        <v>36767</v>
      </c>
      <c r="L168" s="41" t="n">
        <v>36770</v>
      </c>
      <c r="M168" s="42" t="n">
        <v>4.618</v>
      </c>
      <c r="O168" s="42" t="n">
        <f aca="false">AVERAGE(M166:M168)</f>
        <v>4.64366666666667</v>
      </c>
    </row>
    <row r="169" customFormat="false" ht="12.75" hidden="false" customHeight="false" outlineLevel="0" collapsed="false">
      <c r="B169" s="0" t="s">
        <v>85</v>
      </c>
      <c r="C169" s="40" t="n">
        <v>36399</v>
      </c>
      <c r="D169" s="41" t="n">
        <v>36404</v>
      </c>
      <c r="E169" s="42" t="n">
        <v>2.912</v>
      </c>
      <c r="G169" s="35" t="n">
        <f aca="false">AVERAGE(E167:E169)</f>
        <v>2.96333333333333</v>
      </c>
      <c r="J169" s="0" t="s">
        <v>85</v>
      </c>
      <c r="K169" s="37" t="n">
        <v>36768</v>
      </c>
      <c r="L169" s="38" t="n">
        <v>36800</v>
      </c>
      <c r="M169" s="39" t="n">
        <v>4.801</v>
      </c>
    </row>
    <row r="170" customFormat="false" ht="12.75" hidden="false" customHeight="false" outlineLevel="0" collapsed="false">
      <c r="B170" s="0" t="s">
        <v>85</v>
      </c>
      <c r="C170" s="37" t="n">
        <v>36402</v>
      </c>
      <c r="D170" s="38" t="n">
        <v>36434</v>
      </c>
      <c r="E170" s="39" t="n">
        <v>2.969</v>
      </c>
      <c r="G170" s="35"/>
      <c r="J170" s="0" t="s">
        <v>85</v>
      </c>
      <c r="K170" s="37" t="n">
        <v>36769</v>
      </c>
      <c r="L170" s="38" t="n">
        <v>36800</v>
      </c>
      <c r="M170" s="39" t="n">
        <v>4.782</v>
      </c>
    </row>
    <row r="171" customFormat="false" ht="12.75" hidden="false" customHeight="false" outlineLevel="0" collapsed="false">
      <c r="B171" s="0" t="s">
        <v>85</v>
      </c>
      <c r="C171" s="37" t="n">
        <v>36403</v>
      </c>
      <c r="D171" s="38" t="n">
        <v>36434</v>
      </c>
      <c r="E171" s="39" t="n">
        <v>2.825</v>
      </c>
      <c r="G171" s="35"/>
      <c r="J171" s="0" t="s">
        <v>85</v>
      </c>
      <c r="K171" s="37" t="n">
        <v>36770</v>
      </c>
      <c r="L171" s="38" t="n">
        <v>36800</v>
      </c>
      <c r="M171" s="39" t="n">
        <v>4.835</v>
      </c>
    </row>
    <row r="172" customFormat="false" ht="12.75" hidden="false" customHeight="false" outlineLevel="0" collapsed="false">
      <c r="B172" s="0" t="s">
        <v>85</v>
      </c>
      <c r="C172" s="37" t="n">
        <v>36404</v>
      </c>
      <c r="D172" s="38" t="n">
        <v>36434</v>
      </c>
      <c r="E172" s="39" t="n">
        <v>2.737</v>
      </c>
      <c r="G172" s="35"/>
      <c r="J172" s="0" t="s">
        <v>85</v>
      </c>
      <c r="K172" s="37" t="n">
        <v>36774</v>
      </c>
      <c r="L172" s="38" t="n">
        <v>36800</v>
      </c>
      <c r="M172" s="39" t="n">
        <v>4.95</v>
      </c>
    </row>
    <row r="173" customFormat="false" ht="12.75" hidden="false" customHeight="false" outlineLevel="0" collapsed="false">
      <c r="B173" s="0" t="s">
        <v>85</v>
      </c>
      <c r="C173" s="37" t="n">
        <v>36405</v>
      </c>
      <c r="D173" s="38" t="n">
        <v>36434</v>
      </c>
      <c r="E173" s="39" t="n">
        <v>2.471</v>
      </c>
      <c r="G173" s="35"/>
      <c r="J173" s="0" t="s">
        <v>85</v>
      </c>
      <c r="K173" s="37" t="n">
        <v>36775</v>
      </c>
      <c r="L173" s="38" t="n">
        <v>36800</v>
      </c>
      <c r="M173" s="39" t="n">
        <v>5.071</v>
      </c>
    </row>
    <row r="174" customFormat="false" ht="12.75" hidden="false" customHeight="false" outlineLevel="0" collapsed="false">
      <c r="B174" s="0" t="s">
        <v>85</v>
      </c>
      <c r="C174" s="37" t="n">
        <v>36406</v>
      </c>
      <c r="D174" s="38" t="n">
        <v>36434</v>
      </c>
      <c r="E174" s="39" t="n">
        <v>2.561</v>
      </c>
      <c r="G174" s="35"/>
      <c r="J174" s="0" t="s">
        <v>85</v>
      </c>
      <c r="K174" s="37" t="n">
        <v>36776</v>
      </c>
      <c r="L174" s="38" t="n">
        <v>36800</v>
      </c>
      <c r="M174" s="39" t="n">
        <v>4.998</v>
      </c>
    </row>
    <row r="175" customFormat="false" ht="12.75" hidden="false" customHeight="false" outlineLevel="0" collapsed="false">
      <c r="B175" s="0" t="s">
        <v>85</v>
      </c>
      <c r="C175" s="37" t="n">
        <v>36410</v>
      </c>
      <c r="D175" s="38" t="n">
        <v>36434</v>
      </c>
      <c r="E175" s="39" t="n">
        <v>2.677</v>
      </c>
      <c r="G175" s="35"/>
      <c r="J175" s="0" t="s">
        <v>85</v>
      </c>
      <c r="K175" s="37" t="n">
        <v>36777</v>
      </c>
      <c r="L175" s="38" t="n">
        <v>36800</v>
      </c>
      <c r="M175" s="39" t="n">
        <v>4.88</v>
      </c>
    </row>
    <row r="176" customFormat="false" ht="12.75" hidden="false" customHeight="false" outlineLevel="0" collapsed="false">
      <c r="B176" s="0" t="s">
        <v>85</v>
      </c>
      <c r="C176" s="37" t="n">
        <v>36411</v>
      </c>
      <c r="D176" s="38" t="n">
        <v>36434</v>
      </c>
      <c r="E176" s="39" t="n">
        <v>2.612</v>
      </c>
      <c r="G176" s="35"/>
      <c r="J176" s="0" t="s">
        <v>85</v>
      </c>
      <c r="K176" s="37" t="n">
        <v>36780</v>
      </c>
      <c r="L176" s="38" t="n">
        <v>36800</v>
      </c>
      <c r="M176" s="39" t="n">
        <v>5.011</v>
      </c>
    </row>
    <row r="177" customFormat="false" ht="12.75" hidden="false" customHeight="false" outlineLevel="0" collapsed="false">
      <c r="B177" s="0" t="s">
        <v>85</v>
      </c>
      <c r="C177" s="37" t="n">
        <v>36412</v>
      </c>
      <c r="D177" s="38" t="n">
        <v>36434</v>
      </c>
      <c r="E177" s="39" t="n">
        <v>2.851</v>
      </c>
      <c r="G177" s="35"/>
      <c r="J177" s="0" t="s">
        <v>85</v>
      </c>
      <c r="K177" s="37" t="n">
        <v>36781</v>
      </c>
      <c r="L177" s="38" t="n">
        <v>36800</v>
      </c>
      <c r="M177" s="39" t="n">
        <v>5.008</v>
      </c>
    </row>
    <row r="178" customFormat="false" ht="12.75" hidden="false" customHeight="false" outlineLevel="0" collapsed="false">
      <c r="B178" s="0" t="s">
        <v>85</v>
      </c>
      <c r="C178" s="37" t="n">
        <v>36413</v>
      </c>
      <c r="D178" s="38" t="n">
        <v>36434</v>
      </c>
      <c r="E178" s="39" t="n">
        <v>2.801</v>
      </c>
      <c r="G178" s="35"/>
      <c r="J178" s="0" t="s">
        <v>85</v>
      </c>
      <c r="K178" s="37" t="n">
        <v>36782</v>
      </c>
      <c r="L178" s="38" t="n">
        <v>36800</v>
      </c>
      <c r="M178" s="39" t="n">
        <v>5.005</v>
      </c>
    </row>
    <row r="179" customFormat="false" ht="12.75" hidden="false" customHeight="false" outlineLevel="0" collapsed="false">
      <c r="B179" s="0" t="s">
        <v>85</v>
      </c>
      <c r="C179" s="37" t="n">
        <v>36416</v>
      </c>
      <c r="D179" s="38" t="n">
        <v>36434</v>
      </c>
      <c r="E179" s="39" t="n">
        <v>2.781</v>
      </c>
      <c r="G179" s="35"/>
      <c r="J179" s="0" t="s">
        <v>85</v>
      </c>
      <c r="K179" s="37" t="n">
        <v>36783</v>
      </c>
      <c r="L179" s="38" t="n">
        <v>36800</v>
      </c>
      <c r="M179" s="39" t="n">
        <v>5.195</v>
      </c>
    </row>
    <row r="180" customFormat="false" ht="12.75" hidden="false" customHeight="false" outlineLevel="0" collapsed="false">
      <c r="B180" s="0" t="s">
        <v>85</v>
      </c>
      <c r="C180" s="37" t="n">
        <v>36417</v>
      </c>
      <c r="D180" s="38" t="n">
        <v>36434</v>
      </c>
      <c r="E180" s="39" t="n">
        <v>2.636</v>
      </c>
      <c r="G180" s="35"/>
      <c r="J180" s="0" t="s">
        <v>85</v>
      </c>
      <c r="K180" s="37" t="n">
        <v>36784</v>
      </c>
      <c r="L180" s="38" t="n">
        <v>36800</v>
      </c>
      <c r="M180" s="39" t="n">
        <v>5.206</v>
      </c>
    </row>
    <row r="181" customFormat="false" ht="12.75" hidden="false" customHeight="false" outlineLevel="0" collapsed="false">
      <c r="B181" s="0" t="s">
        <v>85</v>
      </c>
      <c r="C181" s="37" t="n">
        <v>36418</v>
      </c>
      <c r="D181" s="38" t="n">
        <v>36434</v>
      </c>
      <c r="E181" s="39" t="n">
        <v>2.628</v>
      </c>
      <c r="G181" s="35"/>
      <c r="J181" s="0" t="s">
        <v>85</v>
      </c>
      <c r="K181" s="37" t="n">
        <v>36787</v>
      </c>
      <c r="L181" s="38" t="n">
        <v>36800</v>
      </c>
      <c r="M181" s="39" t="n">
        <v>5.295</v>
      </c>
    </row>
    <row r="182" customFormat="false" ht="12.75" hidden="false" customHeight="false" outlineLevel="0" collapsed="false">
      <c r="B182" s="0" t="s">
        <v>85</v>
      </c>
      <c r="C182" s="37" t="n">
        <v>36419</v>
      </c>
      <c r="D182" s="38" t="n">
        <v>36434</v>
      </c>
      <c r="E182" s="39" t="n">
        <v>2.546</v>
      </c>
      <c r="G182" s="35"/>
      <c r="J182" s="0" t="s">
        <v>85</v>
      </c>
      <c r="K182" s="37" t="n">
        <v>36788</v>
      </c>
      <c r="L182" s="38" t="n">
        <v>36800</v>
      </c>
      <c r="M182" s="39" t="n">
        <v>5.363</v>
      </c>
    </row>
    <row r="183" customFormat="false" ht="12.75" hidden="false" customHeight="false" outlineLevel="0" collapsed="false">
      <c r="B183" s="0" t="s">
        <v>85</v>
      </c>
      <c r="C183" s="37" t="n">
        <v>36420</v>
      </c>
      <c r="D183" s="38" t="n">
        <v>36434</v>
      </c>
      <c r="E183" s="39" t="n">
        <v>2.608</v>
      </c>
      <c r="G183" s="35"/>
      <c r="J183" s="0" t="s">
        <v>85</v>
      </c>
      <c r="K183" s="37" t="n">
        <v>36789</v>
      </c>
      <c r="L183" s="38" t="n">
        <v>36800</v>
      </c>
      <c r="M183" s="39" t="n">
        <v>5.318</v>
      </c>
    </row>
    <row r="184" customFormat="false" ht="12.75" hidden="false" customHeight="false" outlineLevel="0" collapsed="false">
      <c r="B184" s="0" t="s">
        <v>85</v>
      </c>
      <c r="C184" s="37" t="n">
        <v>36423</v>
      </c>
      <c r="D184" s="38" t="n">
        <v>36434</v>
      </c>
      <c r="E184" s="39" t="n">
        <v>2.519</v>
      </c>
      <c r="G184" s="35"/>
      <c r="J184" s="0" t="s">
        <v>85</v>
      </c>
      <c r="K184" s="37" t="n">
        <v>36790</v>
      </c>
      <c r="L184" s="38" t="n">
        <v>36800</v>
      </c>
      <c r="M184" s="39" t="n">
        <v>5.287</v>
      </c>
    </row>
    <row r="185" customFormat="false" ht="12.75" hidden="false" customHeight="false" outlineLevel="0" collapsed="false">
      <c r="B185" s="0" t="s">
        <v>85</v>
      </c>
      <c r="C185" s="37" t="n">
        <v>36424</v>
      </c>
      <c r="D185" s="38" t="n">
        <v>36434</v>
      </c>
      <c r="E185" s="39" t="n">
        <v>2.427</v>
      </c>
      <c r="G185" s="35"/>
      <c r="J185" s="0" t="s">
        <v>85</v>
      </c>
      <c r="K185" s="37" t="n">
        <v>36791</v>
      </c>
      <c r="L185" s="38" t="n">
        <v>36800</v>
      </c>
      <c r="M185" s="39" t="n">
        <v>5.131</v>
      </c>
    </row>
    <row r="186" customFormat="false" ht="12.75" hidden="false" customHeight="false" outlineLevel="0" collapsed="false">
      <c r="B186" s="0" t="s">
        <v>85</v>
      </c>
      <c r="C186" s="37" t="n">
        <v>36425</v>
      </c>
      <c r="D186" s="38" t="n">
        <v>36434</v>
      </c>
      <c r="E186" s="39" t="n">
        <v>2.426</v>
      </c>
      <c r="G186" s="35"/>
      <c r="J186" s="0" t="s">
        <v>85</v>
      </c>
      <c r="K186" s="40" t="n">
        <v>36794</v>
      </c>
      <c r="L186" s="41" t="n">
        <v>36800</v>
      </c>
      <c r="M186" s="42" t="n">
        <v>5.276</v>
      </c>
    </row>
    <row r="187" customFormat="false" ht="12.75" hidden="false" customHeight="false" outlineLevel="0" collapsed="false">
      <c r="B187" s="0" t="s">
        <v>85</v>
      </c>
      <c r="C187" s="37" t="n">
        <v>36426</v>
      </c>
      <c r="D187" s="38" t="n">
        <v>36434</v>
      </c>
      <c r="E187" s="39" t="n">
        <v>2.697</v>
      </c>
      <c r="G187" s="35"/>
      <c r="J187" s="0" t="s">
        <v>85</v>
      </c>
      <c r="K187" s="40" t="n">
        <v>36795</v>
      </c>
      <c r="L187" s="41" t="n">
        <v>36800</v>
      </c>
      <c r="M187" s="42" t="n">
        <v>5.324</v>
      </c>
      <c r="O187" s="35" t="s">
        <v>87</v>
      </c>
    </row>
    <row r="188" customFormat="false" ht="12.75" hidden="false" customHeight="false" outlineLevel="0" collapsed="false">
      <c r="B188" s="0" t="s">
        <v>85</v>
      </c>
      <c r="C188" s="40" t="n">
        <v>36427</v>
      </c>
      <c r="D188" s="41" t="n">
        <v>36434</v>
      </c>
      <c r="E188" s="42" t="n">
        <v>2.63</v>
      </c>
      <c r="G188" s="35"/>
      <c r="J188" s="0" t="s">
        <v>85</v>
      </c>
      <c r="K188" s="40" t="n">
        <v>36796</v>
      </c>
      <c r="L188" s="41" t="n">
        <v>36800</v>
      </c>
      <c r="M188" s="42" t="n">
        <v>5.312</v>
      </c>
      <c r="O188" s="42" t="n">
        <f aca="false">AVERAGE(M186:M188)</f>
        <v>5.304</v>
      </c>
    </row>
    <row r="189" customFormat="false" ht="12.75" hidden="false" customHeight="false" outlineLevel="0" collapsed="false">
      <c r="B189" s="0" t="s">
        <v>85</v>
      </c>
      <c r="C189" s="40" t="n">
        <v>36430</v>
      </c>
      <c r="D189" s="41" t="n">
        <v>36434</v>
      </c>
      <c r="E189" s="42" t="n">
        <v>2.632</v>
      </c>
      <c r="G189" s="35" t="s">
        <v>87</v>
      </c>
      <c r="J189" s="0" t="s">
        <v>85</v>
      </c>
      <c r="K189" s="37" t="n">
        <v>36797</v>
      </c>
      <c r="L189" s="38" t="n">
        <v>36831</v>
      </c>
      <c r="M189" s="39" t="n">
        <v>5.124</v>
      </c>
    </row>
    <row r="190" customFormat="false" ht="12.75" hidden="false" customHeight="false" outlineLevel="0" collapsed="false">
      <c r="B190" s="0" t="s">
        <v>85</v>
      </c>
      <c r="C190" s="40" t="n">
        <v>36431</v>
      </c>
      <c r="D190" s="41" t="n">
        <v>36434</v>
      </c>
      <c r="E190" s="42" t="n">
        <v>2.56</v>
      </c>
      <c r="G190" s="35" t="n">
        <f aca="false">AVERAGE(E188:E190)</f>
        <v>2.60733333333333</v>
      </c>
      <c r="J190" s="0" t="s">
        <v>85</v>
      </c>
      <c r="K190" s="37" t="n">
        <v>36798</v>
      </c>
      <c r="L190" s="38" t="n">
        <v>36831</v>
      </c>
      <c r="M190" s="39" t="n">
        <v>5.186</v>
      </c>
    </row>
    <row r="191" customFormat="false" ht="12.75" hidden="false" customHeight="false" outlineLevel="0" collapsed="false">
      <c r="B191" s="0" t="s">
        <v>85</v>
      </c>
      <c r="C191" s="37" t="n">
        <v>36432</v>
      </c>
      <c r="D191" s="38" t="n">
        <v>36465</v>
      </c>
      <c r="E191" s="39" t="n">
        <v>2.824</v>
      </c>
      <c r="G191" s="35"/>
      <c r="J191" s="0" t="s">
        <v>85</v>
      </c>
      <c r="K191" s="37" t="n">
        <v>36801</v>
      </c>
      <c r="L191" s="38" t="n">
        <v>36831</v>
      </c>
      <c r="M191" s="39" t="n">
        <v>5.352</v>
      </c>
    </row>
    <row r="192" customFormat="false" ht="12.75" hidden="false" customHeight="false" outlineLevel="0" collapsed="false">
      <c r="B192" s="0" t="s">
        <v>85</v>
      </c>
      <c r="C192" s="37" t="n">
        <v>36433</v>
      </c>
      <c r="D192" s="38" t="n">
        <v>36465</v>
      </c>
      <c r="E192" s="39" t="n">
        <v>2.744</v>
      </c>
      <c r="G192" s="35"/>
      <c r="J192" s="0" t="s">
        <v>85</v>
      </c>
      <c r="K192" s="37" t="n">
        <v>36802</v>
      </c>
      <c r="L192" s="38" t="n">
        <v>36831</v>
      </c>
      <c r="M192" s="39" t="n">
        <v>5.348</v>
      </c>
    </row>
    <row r="193" customFormat="false" ht="12.75" hidden="false" customHeight="false" outlineLevel="0" collapsed="false">
      <c r="B193" s="0" t="s">
        <v>85</v>
      </c>
      <c r="C193" s="37" t="n">
        <v>36434</v>
      </c>
      <c r="D193" s="38" t="n">
        <v>36465</v>
      </c>
      <c r="E193" s="39" t="n">
        <v>2.793</v>
      </c>
      <c r="G193" s="35"/>
      <c r="J193" s="0" t="s">
        <v>85</v>
      </c>
      <c r="K193" s="37" t="n">
        <v>36803</v>
      </c>
      <c r="L193" s="38" t="n">
        <v>36831</v>
      </c>
      <c r="M193" s="39" t="n">
        <v>5.29</v>
      </c>
    </row>
    <row r="194" customFormat="false" ht="12.75" hidden="false" customHeight="false" outlineLevel="0" collapsed="false">
      <c r="B194" s="0" t="s">
        <v>85</v>
      </c>
      <c r="C194" s="37" t="n">
        <v>36437</v>
      </c>
      <c r="D194" s="38" t="n">
        <v>36465</v>
      </c>
      <c r="E194" s="39" t="n">
        <v>2.625</v>
      </c>
      <c r="G194" s="35"/>
      <c r="J194" s="0" t="s">
        <v>85</v>
      </c>
      <c r="K194" s="37" t="n">
        <v>36804</v>
      </c>
      <c r="L194" s="38" t="n">
        <v>36831</v>
      </c>
      <c r="M194" s="39" t="n">
        <v>5.152</v>
      </c>
    </row>
    <row r="195" customFormat="false" ht="12.75" hidden="false" customHeight="false" outlineLevel="0" collapsed="false">
      <c r="B195" s="0" t="s">
        <v>85</v>
      </c>
      <c r="C195" s="37" t="n">
        <v>36438</v>
      </c>
      <c r="D195" s="38" t="n">
        <v>36465</v>
      </c>
      <c r="E195" s="39" t="n">
        <v>2.586</v>
      </c>
      <c r="G195" s="35"/>
      <c r="J195" s="0" t="s">
        <v>85</v>
      </c>
      <c r="K195" s="37" t="n">
        <v>36805</v>
      </c>
      <c r="L195" s="38" t="n">
        <v>36831</v>
      </c>
      <c r="M195" s="39" t="n">
        <v>5.008</v>
      </c>
    </row>
    <row r="196" customFormat="false" ht="12.75" hidden="false" customHeight="false" outlineLevel="0" collapsed="false">
      <c r="B196" s="0" t="s">
        <v>85</v>
      </c>
      <c r="C196" s="37" t="n">
        <v>36439</v>
      </c>
      <c r="D196" s="38" t="n">
        <v>36465</v>
      </c>
      <c r="E196" s="39" t="n">
        <v>2.601</v>
      </c>
      <c r="G196" s="35"/>
      <c r="J196" s="0" t="s">
        <v>85</v>
      </c>
      <c r="K196" s="37" t="n">
        <v>36808</v>
      </c>
      <c r="L196" s="38" t="n">
        <v>36831</v>
      </c>
      <c r="M196" s="39" t="n">
        <v>5.15</v>
      </c>
    </row>
    <row r="197" customFormat="false" ht="12.75" hidden="false" customHeight="false" outlineLevel="0" collapsed="false">
      <c r="B197" s="0" t="s">
        <v>85</v>
      </c>
      <c r="C197" s="37" t="n">
        <v>36440</v>
      </c>
      <c r="D197" s="38" t="n">
        <v>36465</v>
      </c>
      <c r="E197" s="39" t="n">
        <v>2.642</v>
      </c>
      <c r="G197" s="35"/>
      <c r="J197" s="0" t="s">
        <v>85</v>
      </c>
      <c r="K197" s="37" t="n">
        <v>36809</v>
      </c>
      <c r="L197" s="38" t="n">
        <v>36831</v>
      </c>
      <c r="M197" s="39" t="n">
        <v>5.134</v>
      </c>
    </row>
    <row r="198" customFormat="false" ht="12.75" hidden="false" customHeight="false" outlineLevel="0" collapsed="false">
      <c r="B198" s="0" t="s">
        <v>85</v>
      </c>
      <c r="C198" s="37" t="n">
        <v>36441</v>
      </c>
      <c r="D198" s="38" t="n">
        <v>36465</v>
      </c>
      <c r="E198" s="39" t="n">
        <v>2.692</v>
      </c>
      <c r="G198" s="35"/>
      <c r="J198" s="0" t="s">
        <v>85</v>
      </c>
      <c r="K198" s="37" t="n">
        <v>36810</v>
      </c>
      <c r="L198" s="38" t="n">
        <v>36831</v>
      </c>
      <c r="M198" s="39" t="n">
        <v>5.508</v>
      </c>
    </row>
    <row r="199" customFormat="false" ht="12.75" hidden="false" customHeight="false" outlineLevel="0" collapsed="false">
      <c r="B199" s="0" t="s">
        <v>85</v>
      </c>
      <c r="C199" s="37" t="n">
        <v>36444</v>
      </c>
      <c r="D199" s="38" t="n">
        <v>36465</v>
      </c>
      <c r="E199" s="39" t="n">
        <v>2.825</v>
      </c>
      <c r="G199" s="35"/>
      <c r="J199" s="0" t="s">
        <v>85</v>
      </c>
      <c r="K199" s="37" t="n">
        <v>36811</v>
      </c>
      <c r="L199" s="38" t="n">
        <v>36831</v>
      </c>
      <c r="M199" s="39" t="n">
        <v>5.63</v>
      </c>
    </row>
    <row r="200" customFormat="false" ht="12.75" hidden="false" customHeight="false" outlineLevel="0" collapsed="false">
      <c r="B200" s="0" t="s">
        <v>85</v>
      </c>
      <c r="C200" s="37" t="n">
        <v>36445</v>
      </c>
      <c r="D200" s="38" t="n">
        <v>36465</v>
      </c>
      <c r="E200" s="39" t="n">
        <v>2.927</v>
      </c>
      <c r="G200" s="35"/>
      <c r="J200" s="0" t="s">
        <v>85</v>
      </c>
      <c r="K200" s="37" t="n">
        <v>36812</v>
      </c>
      <c r="L200" s="38" t="n">
        <v>36831</v>
      </c>
      <c r="M200" s="39" t="n">
        <v>5.537</v>
      </c>
    </row>
    <row r="201" customFormat="false" ht="12.75" hidden="false" customHeight="false" outlineLevel="0" collapsed="false">
      <c r="B201" s="0" t="s">
        <v>85</v>
      </c>
      <c r="C201" s="37" t="n">
        <v>36446</v>
      </c>
      <c r="D201" s="38" t="n">
        <v>36465</v>
      </c>
      <c r="E201" s="39" t="n">
        <v>2.97</v>
      </c>
      <c r="G201" s="35"/>
      <c r="J201" s="0" t="s">
        <v>85</v>
      </c>
      <c r="K201" s="37" t="n">
        <v>36815</v>
      </c>
      <c r="L201" s="38" t="n">
        <v>36831</v>
      </c>
      <c r="M201" s="39" t="n">
        <v>5.364</v>
      </c>
    </row>
    <row r="202" customFormat="false" ht="12.75" hidden="false" customHeight="false" outlineLevel="0" collapsed="false">
      <c r="B202" s="0" t="s">
        <v>85</v>
      </c>
      <c r="C202" s="37" t="n">
        <v>36447</v>
      </c>
      <c r="D202" s="38" t="n">
        <v>36465</v>
      </c>
      <c r="E202" s="39" t="n">
        <v>2.834</v>
      </c>
      <c r="G202" s="35"/>
      <c r="J202" s="0" t="s">
        <v>85</v>
      </c>
      <c r="K202" s="37" t="n">
        <v>36816</v>
      </c>
      <c r="L202" s="38" t="n">
        <v>36831</v>
      </c>
      <c r="M202" s="39" t="n">
        <v>5.439</v>
      </c>
    </row>
    <row r="203" customFormat="false" ht="12.75" hidden="false" customHeight="false" outlineLevel="0" collapsed="false">
      <c r="B203" s="0" t="s">
        <v>85</v>
      </c>
      <c r="C203" s="37" t="n">
        <v>36448</v>
      </c>
      <c r="D203" s="38" t="n">
        <v>36465</v>
      </c>
      <c r="E203" s="39" t="n">
        <v>2.975</v>
      </c>
      <c r="G203" s="35"/>
      <c r="J203" s="0" t="s">
        <v>85</v>
      </c>
      <c r="K203" s="37" t="n">
        <v>36817</v>
      </c>
      <c r="L203" s="38" t="n">
        <v>36831</v>
      </c>
      <c r="M203" s="39" t="n">
        <v>5.228</v>
      </c>
    </row>
    <row r="204" customFormat="false" ht="12.75" hidden="false" customHeight="false" outlineLevel="0" collapsed="false">
      <c r="B204" s="0" t="s">
        <v>85</v>
      </c>
      <c r="C204" s="37" t="n">
        <v>36451</v>
      </c>
      <c r="D204" s="38" t="n">
        <v>36465</v>
      </c>
      <c r="E204" s="39" t="n">
        <v>2.92</v>
      </c>
      <c r="G204" s="35"/>
      <c r="J204" s="0" t="s">
        <v>85</v>
      </c>
      <c r="K204" s="37" t="n">
        <v>36818</v>
      </c>
      <c r="L204" s="38" t="n">
        <v>36831</v>
      </c>
      <c r="M204" s="39" t="n">
        <v>4.951</v>
      </c>
    </row>
    <row r="205" customFormat="false" ht="12.75" hidden="false" customHeight="false" outlineLevel="0" collapsed="false">
      <c r="B205" s="0" t="s">
        <v>85</v>
      </c>
      <c r="C205" s="37" t="n">
        <v>36452</v>
      </c>
      <c r="D205" s="38" t="n">
        <v>36465</v>
      </c>
      <c r="E205" s="39" t="n">
        <v>3.007</v>
      </c>
      <c r="G205" s="35"/>
      <c r="J205" s="0" t="s">
        <v>85</v>
      </c>
      <c r="K205" s="37" t="n">
        <v>36819</v>
      </c>
      <c r="L205" s="38" t="n">
        <v>36831</v>
      </c>
      <c r="M205" s="39" t="n">
        <v>4.937</v>
      </c>
    </row>
    <row r="206" customFormat="false" ht="12.75" hidden="false" customHeight="false" outlineLevel="0" collapsed="false">
      <c r="B206" s="0" t="s">
        <v>85</v>
      </c>
      <c r="C206" s="37" t="n">
        <v>36453</v>
      </c>
      <c r="D206" s="38" t="n">
        <v>36465</v>
      </c>
      <c r="E206" s="39" t="n">
        <v>2.978</v>
      </c>
      <c r="G206" s="35"/>
      <c r="J206" s="0" t="s">
        <v>85</v>
      </c>
      <c r="K206" s="37" t="n">
        <v>36822</v>
      </c>
      <c r="L206" s="38" t="n">
        <v>36831</v>
      </c>
      <c r="M206" s="39" t="n">
        <v>5.072</v>
      </c>
    </row>
    <row r="207" customFormat="false" ht="12.75" hidden="false" customHeight="false" outlineLevel="0" collapsed="false">
      <c r="B207" s="0" t="s">
        <v>85</v>
      </c>
      <c r="C207" s="37" t="n">
        <v>36454</v>
      </c>
      <c r="D207" s="38" t="n">
        <v>36465</v>
      </c>
      <c r="E207" s="39" t="n">
        <v>3.064</v>
      </c>
      <c r="G207" s="35"/>
      <c r="J207" s="0" t="s">
        <v>85</v>
      </c>
      <c r="K207" s="37" t="n">
        <v>36823</v>
      </c>
      <c r="L207" s="38" t="n">
        <v>36831</v>
      </c>
      <c r="M207" s="39" t="n">
        <v>4.82</v>
      </c>
    </row>
    <row r="208" customFormat="false" ht="12.75" hidden="false" customHeight="false" outlineLevel="0" collapsed="false">
      <c r="B208" s="0" t="s">
        <v>85</v>
      </c>
      <c r="C208" s="37" t="n">
        <v>36455</v>
      </c>
      <c r="D208" s="38" t="n">
        <v>36465</v>
      </c>
      <c r="E208" s="39" t="n">
        <v>3.072</v>
      </c>
      <c r="G208" s="35"/>
      <c r="J208" s="0" t="s">
        <v>85</v>
      </c>
      <c r="K208" s="40" t="n">
        <v>36824</v>
      </c>
      <c r="L208" s="41" t="n">
        <v>36831</v>
      </c>
      <c r="M208" s="42" t="n">
        <v>4.659</v>
      </c>
    </row>
    <row r="209" customFormat="false" ht="12.75" hidden="false" customHeight="false" outlineLevel="0" collapsed="false">
      <c r="B209" s="0" t="s">
        <v>85</v>
      </c>
      <c r="C209" s="40" t="n">
        <v>36458</v>
      </c>
      <c r="D209" s="41" t="n">
        <v>36465</v>
      </c>
      <c r="E209" s="42" t="n">
        <v>3.016</v>
      </c>
      <c r="G209" s="35"/>
      <c r="J209" s="0" t="s">
        <v>85</v>
      </c>
      <c r="K209" s="40" t="n">
        <v>36825</v>
      </c>
      <c r="L209" s="41" t="n">
        <v>36831</v>
      </c>
      <c r="M209" s="42" t="n">
        <v>4.664</v>
      </c>
      <c r="O209" s="35" t="s">
        <v>87</v>
      </c>
    </row>
    <row r="210" customFormat="false" ht="12.75" hidden="false" customHeight="false" outlineLevel="0" collapsed="false">
      <c r="B210" s="0" t="s">
        <v>85</v>
      </c>
      <c r="C210" s="40" t="n">
        <v>36459</v>
      </c>
      <c r="D210" s="41" t="n">
        <v>36465</v>
      </c>
      <c r="E210" s="42" t="n">
        <v>3.011</v>
      </c>
      <c r="G210" s="35" t="s">
        <v>87</v>
      </c>
      <c r="J210" s="0" t="s">
        <v>85</v>
      </c>
      <c r="K210" s="40" t="n">
        <v>36826</v>
      </c>
      <c r="L210" s="41" t="n">
        <v>36831</v>
      </c>
      <c r="M210" s="42" t="n">
        <v>4.541</v>
      </c>
      <c r="O210" s="42" t="n">
        <f aca="false">AVERAGE(M208:M210)</f>
        <v>4.62133333333333</v>
      </c>
    </row>
    <row r="211" customFormat="false" ht="12.75" hidden="false" customHeight="false" outlineLevel="0" collapsed="false">
      <c r="B211" s="0" t="s">
        <v>85</v>
      </c>
      <c r="C211" s="40" t="n">
        <v>36460</v>
      </c>
      <c r="D211" s="41" t="n">
        <v>36465</v>
      </c>
      <c r="E211" s="42" t="n">
        <v>3.092</v>
      </c>
      <c r="G211" s="35" t="n">
        <f aca="false">AVERAGE(E209:E211)</f>
        <v>3.03966666666667</v>
      </c>
      <c r="J211" s="0" t="s">
        <v>85</v>
      </c>
      <c r="K211" s="37" t="n">
        <v>36829</v>
      </c>
      <c r="L211" s="38" t="n">
        <v>36861</v>
      </c>
      <c r="M211" s="39" t="n">
        <v>4.485</v>
      </c>
    </row>
    <row r="212" customFormat="false" ht="12.75" hidden="false" customHeight="false" outlineLevel="0" collapsed="false">
      <c r="B212" s="0" t="s">
        <v>85</v>
      </c>
      <c r="C212" s="37" t="n">
        <v>36461</v>
      </c>
      <c r="D212" s="38" t="n">
        <v>36495</v>
      </c>
      <c r="E212" s="39" t="n">
        <v>2.965</v>
      </c>
      <c r="G212" s="35"/>
      <c r="J212" s="0" t="s">
        <v>85</v>
      </c>
      <c r="K212" s="37" t="n">
        <v>36830</v>
      </c>
      <c r="L212" s="38" t="n">
        <v>36861</v>
      </c>
      <c r="M212" s="39" t="n">
        <v>4.49</v>
      </c>
    </row>
    <row r="213" customFormat="false" ht="12.75" hidden="false" customHeight="false" outlineLevel="0" collapsed="false">
      <c r="B213" s="0" t="s">
        <v>85</v>
      </c>
      <c r="C213" s="37" t="n">
        <v>36462</v>
      </c>
      <c r="D213" s="38" t="n">
        <v>36495</v>
      </c>
      <c r="E213" s="39" t="n">
        <v>2.961</v>
      </c>
      <c r="G213" s="35"/>
      <c r="J213" s="0" t="s">
        <v>85</v>
      </c>
      <c r="K213" s="37" t="n">
        <v>36831</v>
      </c>
      <c r="L213" s="38" t="n">
        <v>36861</v>
      </c>
      <c r="M213" s="39" t="n">
        <v>4.686</v>
      </c>
    </row>
    <row r="214" customFormat="false" ht="12.75" hidden="false" customHeight="false" outlineLevel="0" collapsed="false">
      <c r="B214" s="0" t="s">
        <v>85</v>
      </c>
      <c r="C214" s="37" t="n">
        <v>36465</v>
      </c>
      <c r="D214" s="38" t="n">
        <v>36495</v>
      </c>
      <c r="E214" s="39" t="n">
        <v>2.914</v>
      </c>
      <c r="G214" s="35"/>
      <c r="J214" s="0" t="s">
        <v>85</v>
      </c>
      <c r="K214" s="37" t="n">
        <v>36832</v>
      </c>
      <c r="L214" s="38" t="n">
        <v>36861</v>
      </c>
      <c r="M214" s="39" t="n">
        <v>4.76</v>
      </c>
    </row>
    <row r="215" customFormat="false" ht="12.75" hidden="false" customHeight="false" outlineLevel="0" collapsed="false">
      <c r="B215" s="0" t="s">
        <v>85</v>
      </c>
      <c r="C215" s="37" t="n">
        <v>36466</v>
      </c>
      <c r="D215" s="38" t="n">
        <v>36495</v>
      </c>
      <c r="E215" s="39" t="n">
        <v>2.837</v>
      </c>
      <c r="G215" s="35"/>
      <c r="J215" s="0" t="s">
        <v>85</v>
      </c>
      <c r="K215" s="37" t="n">
        <v>36833</v>
      </c>
      <c r="L215" s="38" t="n">
        <v>36861</v>
      </c>
      <c r="M215" s="39" t="n">
        <v>4.931</v>
      </c>
    </row>
    <row r="216" customFormat="false" ht="12.75" hidden="false" customHeight="false" outlineLevel="0" collapsed="false">
      <c r="B216" s="0" t="s">
        <v>85</v>
      </c>
      <c r="C216" s="37" t="n">
        <v>36467</v>
      </c>
      <c r="D216" s="38" t="n">
        <v>36495</v>
      </c>
      <c r="E216" s="39" t="n">
        <v>2.873</v>
      </c>
      <c r="G216" s="35"/>
      <c r="J216" s="0" t="s">
        <v>85</v>
      </c>
      <c r="K216" s="37" t="n">
        <v>36836</v>
      </c>
      <c r="L216" s="38" t="n">
        <v>36861</v>
      </c>
      <c r="M216" s="39" t="n">
        <v>4.849</v>
      </c>
    </row>
    <row r="217" customFormat="false" ht="12.75" hidden="false" customHeight="false" outlineLevel="0" collapsed="false">
      <c r="B217" s="0" t="s">
        <v>85</v>
      </c>
      <c r="C217" s="37" t="n">
        <v>36468</v>
      </c>
      <c r="D217" s="38" t="n">
        <v>36495</v>
      </c>
      <c r="E217" s="39" t="n">
        <v>2.826</v>
      </c>
      <c r="G217" s="35"/>
      <c r="J217" s="0" t="s">
        <v>85</v>
      </c>
      <c r="K217" s="37" t="n">
        <v>36837</v>
      </c>
      <c r="L217" s="38" t="n">
        <v>36861</v>
      </c>
      <c r="M217" s="39" t="n">
        <v>5.081</v>
      </c>
    </row>
    <row r="218" customFormat="false" ht="12.75" hidden="false" customHeight="false" outlineLevel="0" collapsed="false">
      <c r="B218" s="0" t="s">
        <v>85</v>
      </c>
      <c r="C218" s="37" t="n">
        <v>36469</v>
      </c>
      <c r="D218" s="38" t="n">
        <v>36495</v>
      </c>
      <c r="E218" s="39" t="n">
        <v>2.884</v>
      </c>
      <c r="G218" s="35"/>
      <c r="J218" s="0" t="s">
        <v>85</v>
      </c>
      <c r="K218" s="37" t="n">
        <v>36838</v>
      </c>
      <c r="L218" s="38" t="n">
        <v>36861</v>
      </c>
      <c r="M218" s="39" t="n">
        <v>5.338</v>
      </c>
    </row>
    <row r="219" customFormat="false" ht="12.75" hidden="false" customHeight="false" outlineLevel="0" collapsed="false">
      <c r="B219" s="0" t="s">
        <v>85</v>
      </c>
      <c r="C219" s="37" t="n">
        <v>36472</v>
      </c>
      <c r="D219" s="38" t="n">
        <v>36495</v>
      </c>
      <c r="E219" s="39" t="n">
        <v>2.665</v>
      </c>
      <c r="G219" s="35"/>
      <c r="J219" s="0" t="s">
        <v>85</v>
      </c>
      <c r="K219" s="37" t="n">
        <v>36839</v>
      </c>
      <c r="L219" s="38" t="n">
        <v>36861</v>
      </c>
      <c r="M219" s="39" t="n">
        <v>5.445</v>
      </c>
    </row>
    <row r="220" customFormat="false" ht="12.75" hidden="false" customHeight="false" outlineLevel="0" collapsed="false">
      <c r="B220" s="0" t="s">
        <v>85</v>
      </c>
      <c r="C220" s="37" t="n">
        <v>36473</v>
      </c>
      <c r="D220" s="38" t="n">
        <v>36495</v>
      </c>
      <c r="E220" s="39" t="n">
        <v>2.643</v>
      </c>
      <c r="G220" s="35"/>
      <c r="J220" s="0" t="s">
        <v>85</v>
      </c>
      <c r="K220" s="37" t="n">
        <v>36840</v>
      </c>
      <c r="L220" s="38" t="n">
        <v>36861</v>
      </c>
      <c r="M220" s="39" t="n">
        <v>5.456</v>
      </c>
    </row>
    <row r="221" customFormat="false" ht="12.75" hidden="false" customHeight="false" outlineLevel="0" collapsed="false">
      <c r="B221" s="0" t="s">
        <v>85</v>
      </c>
      <c r="C221" s="37" t="n">
        <v>36474</v>
      </c>
      <c r="D221" s="38" t="n">
        <v>36495</v>
      </c>
      <c r="E221" s="39" t="n">
        <v>2.657</v>
      </c>
      <c r="G221" s="35"/>
      <c r="J221" s="0" t="s">
        <v>85</v>
      </c>
      <c r="K221" s="37" t="n">
        <v>36843</v>
      </c>
      <c r="L221" s="38" t="n">
        <v>36861</v>
      </c>
      <c r="M221" s="39" t="n">
        <v>5.698</v>
      </c>
    </row>
    <row r="222" customFormat="false" ht="12.75" hidden="false" customHeight="false" outlineLevel="0" collapsed="false">
      <c r="B222" s="0" t="s">
        <v>85</v>
      </c>
      <c r="C222" s="37" t="n">
        <v>36475</v>
      </c>
      <c r="D222" s="38" t="n">
        <v>36495</v>
      </c>
      <c r="E222" s="39" t="n">
        <v>2.522</v>
      </c>
      <c r="G222" s="35"/>
      <c r="J222" s="0" t="s">
        <v>85</v>
      </c>
      <c r="K222" s="37" t="n">
        <v>36844</v>
      </c>
      <c r="L222" s="38" t="n">
        <v>36861</v>
      </c>
      <c r="M222" s="39" t="n">
        <v>6.016</v>
      </c>
    </row>
    <row r="223" customFormat="false" ht="12.75" hidden="false" customHeight="false" outlineLevel="0" collapsed="false">
      <c r="B223" s="0" t="s">
        <v>85</v>
      </c>
      <c r="C223" s="37" t="n">
        <v>36476</v>
      </c>
      <c r="D223" s="38" t="n">
        <v>36495</v>
      </c>
      <c r="E223" s="39" t="n">
        <v>2.649</v>
      </c>
      <c r="G223" s="35"/>
      <c r="J223" s="0" t="s">
        <v>85</v>
      </c>
      <c r="K223" s="37" t="n">
        <v>36845</v>
      </c>
      <c r="L223" s="38" t="n">
        <v>36861</v>
      </c>
      <c r="M223" s="39" t="n">
        <v>6.265</v>
      </c>
    </row>
    <row r="224" customFormat="false" ht="12.75" hidden="false" customHeight="false" outlineLevel="0" collapsed="false">
      <c r="B224" s="0" t="s">
        <v>85</v>
      </c>
      <c r="C224" s="37" t="n">
        <v>36479</v>
      </c>
      <c r="D224" s="38" t="n">
        <v>36495</v>
      </c>
      <c r="E224" s="39" t="n">
        <v>2.524</v>
      </c>
      <c r="G224" s="35"/>
      <c r="J224" s="0" t="s">
        <v>85</v>
      </c>
      <c r="K224" s="37" t="n">
        <v>36846</v>
      </c>
      <c r="L224" s="38" t="n">
        <v>36861</v>
      </c>
      <c r="M224" s="39" t="n">
        <v>5.798</v>
      </c>
    </row>
    <row r="225" customFormat="false" ht="12.75" hidden="false" customHeight="false" outlineLevel="0" collapsed="false">
      <c r="B225" s="0" t="s">
        <v>85</v>
      </c>
      <c r="C225" s="37" t="n">
        <v>36480</v>
      </c>
      <c r="D225" s="38" t="n">
        <v>36495</v>
      </c>
      <c r="E225" s="39" t="n">
        <v>2.451</v>
      </c>
      <c r="G225" s="35"/>
      <c r="J225" s="0" t="s">
        <v>85</v>
      </c>
      <c r="K225" s="37" t="n">
        <v>36847</v>
      </c>
      <c r="L225" s="38" t="n">
        <v>36861</v>
      </c>
      <c r="M225" s="39" t="n">
        <v>6.1</v>
      </c>
    </row>
    <row r="226" customFormat="false" ht="12.75" hidden="false" customHeight="false" outlineLevel="0" collapsed="false">
      <c r="B226" s="0" t="s">
        <v>85</v>
      </c>
      <c r="C226" s="37" t="n">
        <v>36481</v>
      </c>
      <c r="D226" s="38" t="n">
        <v>36495</v>
      </c>
      <c r="E226" s="39" t="n">
        <v>2.456</v>
      </c>
      <c r="G226" s="35"/>
      <c r="J226" s="0" t="s">
        <v>85</v>
      </c>
      <c r="K226" s="37" t="n">
        <v>36850</v>
      </c>
      <c r="L226" s="38" t="n">
        <v>36861</v>
      </c>
      <c r="M226" s="39" t="n">
        <v>6.249</v>
      </c>
    </row>
    <row r="227" customFormat="false" ht="12.75" hidden="false" customHeight="false" outlineLevel="0" collapsed="false">
      <c r="B227" s="0" t="s">
        <v>85</v>
      </c>
      <c r="C227" s="37" t="n">
        <v>36482</v>
      </c>
      <c r="D227" s="38" t="n">
        <v>36495</v>
      </c>
      <c r="E227" s="39" t="n">
        <v>2.496</v>
      </c>
      <c r="G227" s="35"/>
      <c r="J227" s="0" t="s">
        <v>85</v>
      </c>
      <c r="K227" s="37" t="n">
        <v>36851</v>
      </c>
      <c r="L227" s="38" t="n">
        <v>36861</v>
      </c>
      <c r="M227" s="39" t="n">
        <v>6.408</v>
      </c>
    </row>
    <row r="228" customFormat="false" ht="12.75" hidden="false" customHeight="false" outlineLevel="0" collapsed="false">
      <c r="B228" s="0" t="s">
        <v>85</v>
      </c>
      <c r="C228" s="37" t="n">
        <v>36483</v>
      </c>
      <c r="D228" s="38" t="n">
        <v>36495</v>
      </c>
      <c r="E228" s="39" t="n">
        <v>2.434</v>
      </c>
      <c r="G228" s="35"/>
      <c r="J228" s="0" t="s">
        <v>85</v>
      </c>
      <c r="K228" s="40" t="n">
        <v>36852</v>
      </c>
      <c r="L228" s="41" t="n">
        <v>36861</v>
      </c>
      <c r="M228" s="42" t="n">
        <v>6.577</v>
      </c>
    </row>
    <row r="229" customFormat="false" ht="12.75" hidden="false" customHeight="false" outlineLevel="0" collapsed="false">
      <c r="B229" s="0" t="s">
        <v>85</v>
      </c>
      <c r="C229" s="40" t="n">
        <v>36486</v>
      </c>
      <c r="D229" s="41" t="n">
        <v>36495</v>
      </c>
      <c r="E229" s="42" t="n">
        <v>2.197</v>
      </c>
      <c r="G229" s="35"/>
      <c r="J229" s="0" t="s">
        <v>85</v>
      </c>
      <c r="K229" s="40" t="n">
        <v>36857</v>
      </c>
      <c r="L229" s="41" t="n">
        <v>36861</v>
      </c>
      <c r="M229" s="42" t="n">
        <v>6.368</v>
      </c>
      <c r="O229" s="35" t="s">
        <v>87</v>
      </c>
    </row>
    <row r="230" customFormat="false" ht="12.75" hidden="false" customHeight="false" outlineLevel="0" collapsed="false">
      <c r="B230" s="0" t="s">
        <v>85</v>
      </c>
      <c r="C230" s="40" t="n">
        <v>36487</v>
      </c>
      <c r="D230" s="41" t="n">
        <v>36495</v>
      </c>
      <c r="E230" s="42" t="n">
        <v>2.189</v>
      </c>
      <c r="G230" s="35" t="s">
        <v>87</v>
      </c>
      <c r="J230" s="0" t="s">
        <v>85</v>
      </c>
      <c r="K230" s="40" t="n">
        <v>36858</v>
      </c>
      <c r="L230" s="41" t="n">
        <v>36861</v>
      </c>
      <c r="M230" s="42" t="n">
        <v>6.016</v>
      </c>
      <c r="O230" s="42" t="n">
        <f aca="false">AVERAGE(M228:M230)</f>
        <v>6.32033333333333</v>
      </c>
    </row>
    <row r="231" customFormat="false" ht="12.75" hidden="false" customHeight="false" outlineLevel="0" collapsed="false">
      <c r="B231" s="0" t="s">
        <v>85</v>
      </c>
      <c r="C231" s="40" t="n">
        <v>36488</v>
      </c>
      <c r="D231" s="41" t="n">
        <v>36495</v>
      </c>
      <c r="E231" s="42" t="n">
        <v>2.12</v>
      </c>
      <c r="G231" s="35" t="n">
        <f aca="false">AVERAGE(E229:E231)</f>
        <v>2.16866666666667</v>
      </c>
      <c r="J231" s="0" t="s">
        <v>85</v>
      </c>
      <c r="K231" s="37" t="n">
        <v>36859</v>
      </c>
      <c r="L231" s="38" t="n">
        <v>36526</v>
      </c>
      <c r="M231" s="39" t="n">
        <v>6.181</v>
      </c>
    </row>
    <row r="232" customFormat="false" ht="12.75" hidden="false" customHeight="false" outlineLevel="0" collapsed="false">
      <c r="B232" s="0" t="s">
        <v>85</v>
      </c>
      <c r="C232" s="37" t="n">
        <v>36493</v>
      </c>
      <c r="D232" s="38" t="n">
        <v>36526</v>
      </c>
      <c r="E232" s="39" t="n">
        <v>2.352</v>
      </c>
      <c r="G232" s="35"/>
      <c r="J232" s="0" t="s">
        <v>85</v>
      </c>
      <c r="K232" s="37" t="n">
        <v>36860</v>
      </c>
      <c r="L232" s="38" t="n">
        <v>36526</v>
      </c>
      <c r="M232" s="39" t="n">
        <v>6.589</v>
      </c>
    </row>
    <row r="233" customFormat="false" ht="12.75" hidden="false" customHeight="false" outlineLevel="0" collapsed="false">
      <c r="B233" s="0" t="s">
        <v>85</v>
      </c>
      <c r="C233" s="37" t="n">
        <v>36494</v>
      </c>
      <c r="D233" s="38" t="n">
        <v>36526</v>
      </c>
      <c r="E233" s="39" t="n">
        <v>2.304</v>
      </c>
      <c r="G233" s="35" t="s">
        <v>88</v>
      </c>
    </row>
    <row r="234" customFormat="false" ht="12.75" hidden="false" customHeight="false" outlineLevel="0" collapsed="false">
      <c r="B234" s="0" t="s">
        <v>85</v>
      </c>
      <c r="C234" s="37" t="n">
        <v>36495</v>
      </c>
      <c r="D234" s="38" t="n">
        <v>36526</v>
      </c>
      <c r="E234" s="39" t="n">
        <v>2.393</v>
      </c>
      <c r="G234" s="35" t="n">
        <f aca="false">AVERAGE(G231,G211,G190,G169,G147,G126,G104,G84,G63,G40,G21,'[1]1998'!G254)</f>
        <v>2.31236363636364</v>
      </c>
    </row>
    <row r="235" customFormat="false" ht="12.75" hidden="false" customHeight="false" outlineLevel="0" collapsed="false">
      <c r="B235" s="0" t="s">
        <v>85</v>
      </c>
      <c r="C235" s="37" t="n">
        <v>36496</v>
      </c>
      <c r="D235" s="38" t="n">
        <v>36526</v>
      </c>
      <c r="E235" s="39" t="n">
        <v>2.461</v>
      </c>
      <c r="G235" s="35"/>
    </row>
    <row r="236" customFormat="false" ht="12.75" hidden="false" customHeight="false" outlineLevel="0" collapsed="false">
      <c r="B236" s="0" t="s">
        <v>85</v>
      </c>
      <c r="C236" s="37" t="n">
        <v>36497</v>
      </c>
      <c r="D236" s="38" t="n">
        <v>36526</v>
      </c>
      <c r="E236" s="39" t="n">
        <v>2.331</v>
      </c>
      <c r="G236" s="35"/>
    </row>
    <row r="237" customFormat="false" ht="12.75" hidden="false" customHeight="false" outlineLevel="0" collapsed="false">
      <c r="B237" s="0" t="s">
        <v>85</v>
      </c>
      <c r="C237" s="37" t="n">
        <v>36500</v>
      </c>
      <c r="D237" s="38" t="n">
        <v>36526</v>
      </c>
      <c r="E237" s="39" t="n">
        <v>2.224</v>
      </c>
      <c r="G237" s="35"/>
    </row>
    <row r="238" customFormat="false" ht="12.75" hidden="false" customHeight="false" outlineLevel="0" collapsed="false">
      <c r="B238" s="0" t="s">
        <v>85</v>
      </c>
      <c r="C238" s="37" t="n">
        <v>36501</v>
      </c>
      <c r="D238" s="38" t="n">
        <v>36526</v>
      </c>
      <c r="E238" s="39" t="n">
        <v>2.271</v>
      </c>
      <c r="G238" s="35"/>
    </row>
    <row r="239" customFormat="false" ht="12.75" hidden="false" customHeight="false" outlineLevel="0" collapsed="false">
      <c r="B239" s="0" t="s">
        <v>85</v>
      </c>
      <c r="C239" s="37" t="n">
        <v>36502</v>
      </c>
      <c r="D239" s="38" t="n">
        <v>36526</v>
      </c>
      <c r="E239" s="39" t="n">
        <v>2.288</v>
      </c>
      <c r="G239" s="35"/>
    </row>
    <row r="240" customFormat="false" ht="12.75" hidden="false" customHeight="false" outlineLevel="0" collapsed="false">
      <c r="B240" s="0" t="s">
        <v>85</v>
      </c>
      <c r="C240" s="37" t="n">
        <v>36503</v>
      </c>
      <c r="D240" s="38" t="n">
        <v>36526</v>
      </c>
      <c r="E240" s="39" t="n">
        <v>2.285</v>
      </c>
      <c r="G240" s="35"/>
    </row>
    <row r="241" customFormat="false" ht="12.75" hidden="false" customHeight="false" outlineLevel="0" collapsed="false">
      <c r="B241" s="0" t="s">
        <v>85</v>
      </c>
      <c r="C241" s="37" t="n">
        <v>36504</v>
      </c>
      <c r="D241" s="38" t="n">
        <v>36526</v>
      </c>
      <c r="E241" s="39" t="n">
        <v>2.446</v>
      </c>
      <c r="G241" s="35"/>
    </row>
    <row r="242" customFormat="false" ht="12.75" hidden="false" customHeight="false" outlineLevel="0" collapsed="false">
      <c r="B242" s="0" t="s">
        <v>85</v>
      </c>
      <c r="C242" s="37" t="n">
        <v>36507</v>
      </c>
      <c r="D242" s="38" t="n">
        <v>36526</v>
      </c>
      <c r="E242" s="39" t="n">
        <v>2.509</v>
      </c>
      <c r="G242" s="35"/>
    </row>
    <row r="243" customFormat="false" ht="12.75" hidden="false" customHeight="false" outlineLevel="0" collapsed="false">
      <c r="B243" s="0" t="s">
        <v>85</v>
      </c>
      <c r="C243" s="37" t="n">
        <v>36508</v>
      </c>
      <c r="D243" s="38" t="n">
        <v>36526</v>
      </c>
      <c r="E243" s="39" t="n">
        <v>2.585</v>
      </c>
      <c r="G243" s="35"/>
    </row>
    <row r="244" customFormat="false" ht="12.75" hidden="false" customHeight="false" outlineLevel="0" collapsed="false">
      <c r="B244" s="0" t="s">
        <v>85</v>
      </c>
      <c r="C244" s="37" t="n">
        <v>36509</v>
      </c>
      <c r="D244" s="38" t="n">
        <v>36526</v>
      </c>
      <c r="E244" s="39" t="n">
        <v>2.486</v>
      </c>
      <c r="G244" s="35"/>
    </row>
    <row r="245" customFormat="false" ht="12.75" hidden="false" customHeight="false" outlineLevel="0" collapsed="false">
      <c r="B245" s="0" t="s">
        <v>85</v>
      </c>
      <c r="C245" s="37" t="n">
        <v>36510</v>
      </c>
      <c r="D245" s="38" t="n">
        <v>36526</v>
      </c>
      <c r="E245" s="39" t="n">
        <v>2.636</v>
      </c>
      <c r="G245" s="35"/>
    </row>
    <row r="246" customFormat="false" ht="12.75" hidden="false" customHeight="false" outlineLevel="0" collapsed="false">
      <c r="B246" s="0" t="s">
        <v>85</v>
      </c>
      <c r="C246" s="37" t="n">
        <v>36514</v>
      </c>
      <c r="D246" s="38" t="n">
        <v>36526</v>
      </c>
      <c r="E246" s="39" t="n">
        <v>2.655</v>
      </c>
      <c r="G246" s="35"/>
    </row>
    <row r="247" customFormat="false" ht="12.75" hidden="false" customHeight="false" outlineLevel="0" collapsed="false">
      <c r="B247" s="0" t="s">
        <v>85</v>
      </c>
      <c r="C247" s="37" t="n">
        <v>36515</v>
      </c>
      <c r="D247" s="38" t="n">
        <v>36526</v>
      </c>
      <c r="E247" s="39" t="n">
        <v>2.68</v>
      </c>
      <c r="G247" s="35"/>
    </row>
    <row r="248" customFormat="false" ht="12.75" hidden="false" customHeight="false" outlineLevel="0" collapsed="false">
      <c r="B248" s="0" t="s">
        <v>85</v>
      </c>
      <c r="C248" s="37" t="n">
        <v>36516</v>
      </c>
      <c r="D248" s="38" t="n">
        <v>36526</v>
      </c>
      <c r="E248" s="39" t="n">
        <v>2.444</v>
      </c>
      <c r="G248" s="35"/>
    </row>
    <row r="249" customFormat="false" ht="12.75" hidden="false" customHeight="false" outlineLevel="0" collapsed="false">
      <c r="B249" s="0" t="s">
        <v>85</v>
      </c>
      <c r="C249" s="40" t="n">
        <v>36517</v>
      </c>
      <c r="D249" s="41" t="n">
        <v>36526</v>
      </c>
      <c r="E249" s="42" t="n">
        <v>2.399</v>
      </c>
      <c r="G249" s="35"/>
    </row>
    <row r="250" customFormat="false" ht="12.75" hidden="false" customHeight="false" outlineLevel="0" collapsed="false">
      <c r="B250" s="0" t="s">
        <v>85</v>
      </c>
      <c r="C250" s="40" t="n">
        <v>36521</v>
      </c>
      <c r="D250" s="41" t="n">
        <v>36526</v>
      </c>
      <c r="E250" s="42" t="n">
        <v>2.271</v>
      </c>
      <c r="G250" s="35" t="s">
        <v>87</v>
      </c>
    </row>
    <row r="251" customFormat="false" ht="12.75" hidden="false" customHeight="false" outlineLevel="0" collapsed="false">
      <c r="B251" s="0" t="s">
        <v>85</v>
      </c>
      <c r="C251" s="40" t="n">
        <v>36522</v>
      </c>
      <c r="D251" s="41" t="n">
        <v>36526</v>
      </c>
      <c r="E251" s="42" t="n">
        <v>2.344</v>
      </c>
      <c r="G251" s="35" t="n">
        <f aca="false">AVERAGE(E249:E251)</f>
        <v>2.338</v>
      </c>
    </row>
    <row r="252" customFormat="false" ht="12.75" hidden="false" customHeight="false" outlineLevel="0" collapsed="false">
      <c r="B252" s="0" t="s">
        <v>85</v>
      </c>
      <c r="C252" s="37" t="n">
        <v>36523</v>
      </c>
      <c r="D252" s="38" t="n">
        <v>36557</v>
      </c>
      <c r="E252" s="39" t="n">
        <v>2.394</v>
      </c>
      <c r="G252" s="35"/>
    </row>
    <row r="253" customFormat="false" ht="12.75" hidden="false" customHeight="false" outlineLevel="0" collapsed="false">
      <c r="B253" s="0" t="s">
        <v>85</v>
      </c>
      <c r="C253" s="37" t="n">
        <v>36524</v>
      </c>
      <c r="D253" s="38" t="n">
        <v>36557</v>
      </c>
      <c r="E253" s="39" t="n">
        <v>2.329</v>
      </c>
      <c r="G253" s="35"/>
    </row>
    <row r="255" customFormat="false" ht="12.75" hidden="false" customHeight="false" outlineLevel="0" collapsed="false">
      <c r="B255" s="46" t="s">
        <v>89</v>
      </c>
      <c r="C255" s="46"/>
      <c r="D255" s="46"/>
      <c r="E255" s="46"/>
      <c r="F255" s="46"/>
      <c r="G255" s="46"/>
      <c r="H255" s="46"/>
      <c r="J255" s="46" t="s">
        <v>90</v>
      </c>
      <c r="K255" s="46"/>
      <c r="L255" s="46"/>
      <c r="M255" s="46"/>
      <c r="N255" s="46"/>
      <c r="O255" s="46"/>
      <c r="P255" s="46"/>
    </row>
    <row r="256" customFormat="false" ht="12.75" hidden="false" customHeight="false" outlineLevel="0" collapsed="false">
      <c r="B256" s="47"/>
      <c r="C256" s="5"/>
      <c r="D256" s="5"/>
      <c r="E256" s="5"/>
      <c r="F256" s="5"/>
      <c r="G256" s="5"/>
      <c r="H256" s="5"/>
      <c r="J256" s="47"/>
      <c r="K256" s="47"/>
      <c r="L256" s="48"/>
      <c r="M256" s="47"/>
      <c r="N256" s="48"/>
      <c r="O256" s="47"/>
      <c r="P256" s="47"/>
    </row>
    <row r="257" customFormat="false" ht="12.75" hidden="false" customHeight="false" outlineLevel="0" collapsed="false">
      <c r="B257" s="47" t="s">
        <v>91</v>
      </c>
      <c r="C257" s="47" t="s">
        <v>92</v>
      </c>
      <c r="D257" s="48" t="s">
        <v>93</v>
      </c>
      <c r="E257" s="31"/>
      <c r="F257" s="49"/>
      <c r="G257" s="31"/>
      <c r="H257" s="31"/>
      <c r="J257" s="47" t="s">
        <v>91</v>
      </c>
      <c r="K257" s="47" t="s">
        <v>92</v>
      </c>
      <c r="L257" s="48" t="s">
        <v>93</v>
      </c>
      <c r="M257" s="31"/>
      <c r="N257" s="49"/>
      <c r="O257" s="31"/>
      <c r="P257" s="31"/>
    </row>
    <row r="258" customFormat="false" ht="12.75" hidden="false" customHeight="false" outlineLevel="0" collapsed="false">
      <c r="B258" s="47" t="s">
        <v>94</v>
      </c>
      <c r="C258" s="47" t="s">
        <v>95</v>
      </c>
      <c r="D258" s="48" t="s">
        <v>96</v>
      </c>
      <c r="E258" s="31"/>
      <c r="F258" s="49"/>
      <c r="G258" s="31"/>
      <c r="H258" s="31"/>
      <c r="J258" s="47" t="s">
        <v>94</v>
      </c>
      <c r="K258" s="47" t="s">
        <v>95</v>
      </c>
      <c r="L258" s="48" t="s">
        <v>96</v>
      </c>
      <c r="M258" s="31"/>
      <c r="N258" s="49"/>
      <c r="O258" s="31"/>
      <c r="P258" s="31"/>
    </row>
    <row r="259" customFormat="false" ht="12.75" hidden="false" customHeight="false" outlineLevel="0" collapsed="false">
      <c r="B259" s="43" t="n">
        <v>36153</v>
      </c>
      <c r="C259" s="44" t="n">
        <v>36161</v>
      </c>
      <c r="D259" s="49" t="n">
        <v>1.881</v>
      </c>
      <c r="E259" s="31"/>
      <c r="F259" s="50"/>
      <c r="G259" s="31"/>
      <c r="H259" s="31"/>
      <c r="J259" s="43" t="n">
        <v>36517</v>
      </c>
      <c r="K259" s="44" t="n">
        <v>36526</v>
      </c>
      <c r="L259" s="49" t="n">
        <v>2.399</v>
      </c>
      <c r="M259" s="31"/>
      <c r="N259" s="49"/>
      <c r="O259" s="31"/>
      <c r="P259" s="31"/>
    </row>
    <row r="260" customFormat="false" ht="12.75" hidden="false" customHeight="false" outlineLevel="0" collapsed="false">
      <c r="B260" s="43" t="n">
        <v>36157</v>
      </c>
      <c r="C260" s="44" t="n">
        <v>36161</v>
      </c>
      <c r="D260" s="49" t="n">
        <v>1.788</v>
      </c>
      <c r="E260" s="31"/>
      <c r="F260" s="49" t="s">
        <v>97</v>
      </c>
      <c r="G260" s="31"/>
      <c r="H260" s="31"/>
      <c r="J260" s="43" t="n">
        <v>36521</v>
      </c>
      <c r="K260" s="44" t="n">
        <v>36526</v>
      </c>
      <c r="L260" s="49" t="n">
        <v>2.271</v>
      </c>
      <c r="M260" s="31"/>
      <c r="N260" s="49" t="s">
        <v>97</v>
      </c>
      <c r="O260" s="31"/>
      <c r="P260" s="31"/>
    </row>
    <row r="261" customFormat="false" ht="12.75" hidden="false" customHeight="false" outlineLevel="0" collapsed="false">
      <c r="B261" s="43" t="n">
        <v>36158</v>
      </c>
      <c r="C261" s="44" t="n">
        <v>36161</v>
      </c>
      <c r="D261" s="49" t="n">
        <v>1.765</v>
      </c>
      <c r="E261" s="31"/>
      <c r="F261" s="49" t="n">
        <v>1.81133333333333</v>
      </c>
      <c r="G261" s="31"/>
      <c r="H261" s="31"/>
      <c r="J261" s="43" t="n">
        <v>36522</v>
      </c>
      <c r="K261" s="44" t="n">
        <v>36526</v>
      </c>
      <c r="L261" s="49" t="n">
        <v>2.344</v>
      </c>
      <c r="M261" s="31"/>
      <c r="N261" s="49" t="n">
        <f aca="false">AVERAGE(L259:L261)</f>
        <v>2.338</v>
      </c>
      <c r="O261" s="31"/>
      <c r="P261" s="31"/>
    </row>
    <row r="262" customFormat="false" ht="12.75" hidden="false" customHeight="false" outlineLevel="0" collapsed="false">
      <c r="B262" s="43" t="n">
        <v>36185</v>
      </c>
      <c r="C262" s="44" t="n">
        <v>36192</v>
      </c>
      <c r="D262" s="49" t="n">
        <v>1.714</v>
      </c>
      <c r="E262" s="31"/>
      <c r="F262" s="49"/>
      <c r="G262" s="31"/>
      <c r="H262" s="31"/>
      <c r="J262" s="43" t="n">
        <v>36550</v>
      </c>
      <c r="K262" s="44" t="n">
        <v>36557</v>
      </c>
      <c r="L262" s="49" t="n">
        <v>2.616</v>
      </c>
      <c r="M262" s="31"/>
      <c r="N262" s="49"/>
      <c r="O262" s="31"/>
      <c r="P262" s="31"/>
    </row>
    <row r="263" customFormat="false" ht="12.75" hidden="false" customHeight="false" outlineLevel="0" collapsed="false">
      <c r="B263" s="43" t="n">
        <v>36186</v>
      </c>
      <c r="C263" s="44" t="n">
        <v>36192</v>
      </c>
      <c r="D263" s="49" t="n">
        <v>1.714</v>
      </c>
      <c r="E263" s="31"/>
      <c r="F263" s="49" t="s">
        <v>98</v>
      </c>
      <c r="G263" s="31"/>
      <c r="H263" s="31"/>
      <c r="J263" s="43" t="n">
        <v>36551</v>
      </c>
      <c r="K263" s="44" t="n">
        <v>36557</v>
      </c>
      <c r="L263" s="49" t="n">
        <v>2.523</v>
      </c>
      <c r="M263" s="31"/>
      <c r="N263" s="49" t="s">
        <v>98</v>
      </c>
      <c r="O263" s="31"/>
      <c r="P263" s="31"/>
    </row>
    <row r="264" customFormat="false" ht="12.75" hidden="false" customHeight="false" outlineLevel="0" collapsed="false">
      <c r="B264" s="43" t="n">
        <v>36187</v>
      </c>
      <c r="C264" s="44" t="n">
        <v>36192</v>
      </c>
      <c r="D264" s="49" t="n">
        <v>1.81</v>
      </c>
      <c r="E264" s="31"/>
      <c r="F264" s="49" t="n">
        <f aca="false">AVERAGE(D262:D264)</f>
        <v>1.746</v>
      </c>
      <c r="G264" s="31"/>
      <c r="H264" s="31"/>
      <c r="J264" s="43" t="n">
        <v>36552</v>
      </c>
      <c r="K264" s="44" t="n">
        <v>36557</v>
      </c>
      <c r="L264" s="49" t="n">
        <v>2.61</v>
      </c>
      <c r="M264" s="31"/>
      <c r="N264" s="49" t="n">
        <f aca="false">AVERAGE(L262:L264)</f>
        <v>2.583</v>
      </c>
      <c r="O264" s="31"/>
      <c r="P264" s="31"/>
    </row>
    <row r="265" customFormat="false" ht="12.75" hidden="false" customHeight="false" outlineLevel="0" collapsed="false">
      <c r="B265" s="43" t="n">
        <v>36213</v>
      </c>
      <c r="C265" s="44" t="n">
        <v>36220</v>
      </c>
      <c r="D265" s="49" t="n">
        <v>1.704</v>
      </c>
      <c r="E265" s="31"/>
      <c r="F265" s="49"/>
      <c r="G265" s="31"/>
      <c r="H265" s="31"/>
      <c r="J265" s="43" t="n">
        <v>36579</v>
      </c>
      <c r="K265" s="44" t="n">
        <v>36586</v>
      </c>
      <c r="L265" s="49" t="n">
        <v>2.53</v>
      </c>
      <c r="M265" s="31"/>
      <c r="N265" s="49"/>
      <c r="O265" s="31"/>
      <c r="P265" s="31"/>
    </row>
    <row r="266" customFormat="false" ht="12.75" hidden="false" customHeight="false" outlineLevel="0" collapsed="false">
      <c r="B266" s="43" t="n">
        <v>36214</v>
      </c>
      <c r="C266" s="44" t="n">
        <v>36220</v>
      </c>
      <c r="D266" s="49" t="n">
        <v>1.71</v>
      </c>
      <c r="E266" s="31"/>
      <c r="F266" s="49" t="s">
        <v>99</v>
      </c>
      <c r="G266" s="31"/>
      <c r="H266" s="31"/>
      <c r="J266" s="43" t="n">
        <v>36580</v>
      </c>
      <c r="K266" s="44" t="n">
        <v>36586</v>
      </c>
      <c r="L266" s="49" t="n">
        <v>2.549</v>
      </c>
      <c r="M266" s="31"/>
      <c r="N266" s="49" t="s">
        <v>99</v>
      </c>
      <c r="O266" s="31"/>
      <c r="P266" s="31"/>
    </row>
    <row r="267" customFormat="false" ht="12.75" hidden="false" customHeight="false" outlineLevel="0" collapsed="false">
      <c r="B267" s="43" t="n">
        <v>36215</v>
      </c>
      <c r="C267" s="44" t="n">
        <v>36220</v>
      </c>
      <c r="D267" s="49" t="n">
        <v>1.666</v>
      </c>
      <c r="E267" s="31"/>
      <c r="F267" s="49" t="n">
        <f aca="false">AVERAGE(D265:D267)</f>
        <v>1.69333333333333</v>
      </c>
      <c r="G267" s="31"/>
      <c r="H267" s="31"/>
      <c r="J267" s="43" t="n">
        <v>36581</v>
      </c>
      <c r="K267" s="44" t="n">
        <v>36586</v>
      </c>
      <c r="L267" s="49" t="n">
        <v>2.603</v>
      </c>
      <c r="M267" s="31"/>
      <c r="N267" s="49" t="n">
        <f aca="false">AVERAGE(L265:L267)</f>
        <v>2.56066666666667</v>
      </c>
      <c r="O267" s="31"/>
      <c r="P267" s="31"/>
    </row>
    <row r="268" customFormat="false" ht="12.75" hidden="false" customHeight="false" outlineLevel="0" collapsed="false">
      <c r="B268" s="43" t="n">
        <v>36244</v>
      </c>
      <c r="C268" s="44" t="n">
        <v>36251</v>
      </c>
      <c r="D268" s="49" t="n">
        <v>1.835</v>
      </c>
      <c r="E268" s="31"/>
      <c r="F268" s="49"/>
      <c r="G268" s="31"/>
      <c r="H268" s="31"/>
      <c r="J268" s="43" t="n">
        <v>36612</v>
      </c>
      <c r="K268" s="44" t="n">
        <v>36617</v>
      </c>
      <c r="L268" s="49" t="n">
        <v>2.914</v>
      </c>
      <c r="M268" s="31"/>
      <c r="N268" s="49"/>
      <c r="O268" s="31"/>
      <c r="P268" s="31"/>
    </row>
    <row r="269" customFormat="false" ht="12.75" hidden="false" customHeight="false" outlineLevel="0" collapsed="false">
      <c r="B269" s="43" t="n">
        <v>36245</v>
      </c>
      <c r="C269" s="44" t="n">
        <v>36251</v>
      </c>
      <c r="D269" s="49" t="n">
        <v>1.854</v>
      </c>
      <c r="E269" s="31"/>
      <c r="F269" s="49" t="s">
        <v>100</v>
      </c>
      <c r="G269" s="31"/>
      <c r="H269" s="31"/>
      <c r="J269" s="43" t="n">
        <v>36613</v>
      </c>
      <c r="K269" s="44" t="n">
        <v>36617</v>
      </c>
      <c r="L269" s="49" t="n">
        <v>2.963</v>
      </c>
      <c r="M269" s="31"/>
      <c r="N269" s="49" t="s">
        <v>100</v>
      </c>
      <c r="O269" s="31"/>
      <c r="P269" s="31"/>
    </row>
    <row r="270" customFormat="false" ht="12.75" hidden="false" customHeight="false" outlineLevel="0" collapsed="false">
      <c r="B270" s="43" t="n">
        <v>36248</v>
      </c>
      <c r="C270" s="44" t="n">
        <v>36251</v>
      </c>
      <c r="D270" s="49" t="n">
        <v>1.852</v>
      </c>
      <c r="E270" s="31"/>
      <c r="F270" s="49" t="n">
        <f aca="false">AVERAGE(D268:D270)</f>
        <v>1.847</v>
      </c>
      <c r="G270" s="31"/>
      <c r="H270" s="31"/>
      <c r="J270" s="43" t="n">
        <v>36614</v>
      </c>
      <c r="K270" s="44" t="n">
        <v>36617</v>
      </c>
      <c r="L270" s="49" t="n">
        <v>2.9</v>
      </c>
      <c r="M270" s="31"/>
      <c r="N270" s="49" t="n">
        <f aca="false">AVERAGE(L268:L270)</f>
        <v>2.92566666666667</v>
      </c>
      <c r="O270" s="31"/>
      <c r="P270" s="31"/>
    </row>
    <row r="271" customFormat="false" ht="12.75" hidden="false" customHeight="false" outlineLevel="0" collapsed="false">
      <c r="B271" s="43" t="n">
        <v>36276</v>
      </c>
      <c r="C271" s="44" t="n">
        <v>36281</v>
      </c>
      <c r="D271" s="49" t="n">
        <v>2.299</v>
      </c>
      <c r="E271" s="31"/>
      <c r="F271" s="49"/>
      <c r="G271" s="31"/>
      <c r="H271" s="31"/>
      <c r="J271" s="43" t="n">
        <v>36640</v>
      </c>
      <c r="K271" s="44" t="n">
        <v>36647</v>
      </c>
      <c r="L271" s="49" t="n">
        <v>3.137</v>
      </c>
      <c r="M271" s="31"/>
      <c r="N271" s="49"/>
      <c r="O271" s="31"/>
      <c r="P271" s="31"/>
    </row>
    <row r="272" customFormat="false" ht="12.75" hidden="false" customHeight="false" outlineLevel="0" collapsed="false">
      <c r="B272" s="43" t="n">
        <v>36277</v>
      </c>
      <c r="C272" s="44" t="n">
        <v>36281</v>
      </c>
      <c r="D272" s="49" t="n">
        <v>2.331</v>
      </c>
      <c r="E272" s="31"/>
      <c r="F272" s="49" t="s">
        <v>101</v>
      </c>
      <c r="G272" s="31"/>
      <c r="H272" s="31"/>
      <c r="J272" s="43" t="n">
        <v>36641</v>
      </c>
      <c r="K272" s="44" t="n">
        <v>36647</v>
      </c>
      <c r="L272" s="49" t="n">
        <v>3.11</v>
      </c>
      <c r="M272" s="31"/>
      <c r="N272" s="49" t="s">
        <v>101</v>
      </c>
      <c r="O272" s="31"/>
      <c r="P272" s="31"/>
    </row>
    <row r="273" customFormat="false" ht="12.75" hidden="false" customHeight="false" outlineLevel="0" collapsed="false">
      <c r="B273" s="43" t="n">
        <v>36278</v>
      </c>
      <c r="C273" s="44" t="n">
        <v>36281</v>
      </c>
      <c r="D273" s="49" t="n">
        <v>2.348</v>
      </c>
      <c r="E273" s="31"/>
      <c r="F273" s="49" t="n">
        <f aca="false">AVERAGE(D271:D273)</f>
        <v>2.326</v>
      </c>
      <c r="G273" s="31"/>
      <c r="H273" s="31"/>
      <c r="J273" s="43" t="n">
        <v>36642</v>
      </c>
      <c r="K273" s="44" t="n">
        <v>36647</v>
      </c>
      <c r="L273" s="49" t="n">
        <v>3.089</v>
      </c>
      <c r="M273" s="31"/>
      <c r="N273" s="49" t="n">
        <f aca="false">AVERAGE(L271:L273)</f>
        <v>3.112</v>
      </c>
      <c r="O273" s="31"/>
      <c r="P273" s="31"/>
    </row>
    <row r="274" customFormat="false" ht="12.75" hidden="false" customHeight="false" outlineLevel="0" collapsed="false">
      <c r="B274" s="43" t="n">
        <v>36304</v>
      </c>
      <c r="C274" s="44" t="n">
        <v>36312</v>
      </c>
      <c r="D274" s="49" t="n">
        <v>2.176</v>
      </c>
      <c r="E274" s="31"/>
      <c r="F274" s="49"/>
      <c r="G274" s="31"/>
      <c r="H274" s="31"/>
      <c r="J274" s="43" t="n">
        <v>36670</v>
      </c>
      <c r="K274" s="44" t="n">
        <v>36678</v>
      </c>
      <c r="L274" s="49" t="n">
        <v>4.073</v>
      </c>
      <c r="M274" s="31"/>
      <c r="N274" s="49"/>
      <c r="O274" s="31"/>
      <c r="P274" s="31"/>
    </row>
    <row r="275" customFormat="false" ht="12.75" hidden="false" customHeight="false" outlineLevel="0" collapsed="false">
      <c r="B275" s="43" t="n">
        <v>36305</v>
      </c>
      <c r="C275" s="44" t="n">
        <v>36312</v>
      </c>
      <c r="D275" s="49" t="n">
        <v>2.2</v>
      </c>
      <c r="E275" s="31"/>
      <c r="F275" s="49" t="s">
        <v>102</v>
      </c>
      <c r="G275" s="31"/>
      <c r="H275" s="31"/>
      <c r="J275" s="43" t="n">
        <v>36671</v>
      </c>
      <c r="K275" s="44" t="n">
        <v>36678</v>
      </c>
      <c r="L275" s="49" t="n">
        <v>4.236</v>
      </c>
      <c r="M275" s="31"/>
      <c r="N275" s="49" t="s">
        <v>102</v>
      </c>
      <c r="O275" s="31"/>
      <c r="P275" s="31"/>
    </row>
    <row r="276" customFormat="false" ht="12.75" hidden="false" customHeight="false" outlineLevel="0" collapsed="false">
      <c r="B276" s="43" t="n">
        <v>36306</v>
      </c>
      <c r="C276" s="44" t="n">
        <v>36312</v>
      </c>
      <c r="D276" s="49" t="n">
        <v>2.226</v>
      </c>
      <c r="E276" s="31"/>
      <c r="F276" s="49" t="n">
        <f aca="false">AVERAGE(D274:D276)</f>
        <v>2.20066666666667</v>
      </c>
      <c r="G276" s="31"/>
      <c r="H276" s="31"/>
      <c r="J276" s="43" t="n">
        <v>36672</v>
      </c>
      <c r="K276" s="44" t="n">
        <v>36678</v>
      </c>
      <c r="L276" s="49" t="n">
        <v>4.406</v>
      </c>
      <c r="M276" s="31"/>
      <c r="N276" s="49" t="n">
        <f aca="false">AVERAGE(L274:L276)</f>
        <v>4.23833333333333</v>
      </c>
      <c r="O276" s="31"/>
      <c r="P276" s="31"/>
    </row>
    <row r="277" customFormat="false" ht="12.75" hidden="false" customHeight="false" outlineLevel="0" collapsed="false">
      <c r="B277" s="43" t="n">
        <v>36335</v>
      </c>
      <c r="C277" s="44" t="n">
        <v>36342</v>
      </c>
      <c r="D277" s="49" t="n">
        <v>2.295</v>
      </c>
      <c r="E277" s="31"/>
      <c r="F277" s="49"/>
      <c r="G277" s="31"/>
      <c r="H277" s="31"/>
      <c r="J277" s="43" t="n">
        <v>36703</v>
      </c>
      <c r="K277" s="44" t="n">
        <v>36708</v>
      </c>
      <c r="L277" s="49" t="n">
        <v>4.56</v>
      </c>
      <c r="M277" s="31"/>
      <c r="N277" s="31"/>
      <c r="O277" s="31"/>
    </row>
    <row r="278" customFormat="false" ht="12.75" hidden="false" customHeight="false" outlineLevel="0" collapsed="false">
      <c r="B278" s="43" t="n">
        <v>36336</v>
      </c>
      <c r="C278" s="44" t="n">
        <v>36342</v>
      </c>
      <c r="D278" s="49" t="n">
        <v>2.258</v>
      </c>
      <c r="E278" s="31"/>
      <c r="F278" s="49" t="s">
        <v>103</v>
      </c>
      <c r="G278" s="31"/>
      <c r="H278" s="31"/>
      <c r="J278" s="43" t="n">
        <v>36704</v>
      </c>
      <c r="K278" s="44" t="n">
        <v>36708</v>
      </c>
      <c r="L278" s="49" t="n">
        <v>4.686</v>
      </c>
      <c r="M278" s="31"/>
      <c r="N278" s="51" t="s">
        <v>103</v>
      </c>
      <c r="O278" s="31"/>
    </row>
    <row r="279" customFormat="false" ht="12.75" hidden="false" customHeight="false" outlineLevel="0" collapsed="false">
      <c r="B279" s="43" t="n">
        <v>36339</v>
      </c>
      <c r="C279" s="44" t="n">
        <v>36342</v>
      </c>
      <c r="D279" s="49" t="n">
        <v>2.262</v>
      </c>
      <c r="E279" s="31"/>
      <c r="F279" s="49" t="n">
        <f aca="false">AVERAGE(D277:D279)</f>
        <v>2.27166666666667</v>
      </c>
      <c r="G279" s="31"/>
      <c r="H279" s="31"/>
      <c r="J279" s="43" t="n">
        <v>36705</v>
      </c>
      <c r="K279" s="44" t="n">
        <v>36708</v>
      </c>
      <c r="L279" s="49" t="n">
        <v>4.369</v>
      </c>
      <c r="M279" s="31"/>
      <c r="N279" s="49" t="n">
        <f aca="false">AVERAGE(L277:L279)</f>
        <v>4.53833333333333</v>
      </c>
      <c r="O279" s="31"/>
    </row>
    <row r="280" customFormat="false" ht="12.75" hidden="false" customHeight="false" outlineLevel="0" collapsed="false">
      <c r="B280" s="43" t="n">
        <v>36367</v>
      </c>
      <c r="C280" s="44" t="n">
        <v>36373</v>
      </c>
      <c r="D280" s="49" t="n">
        <v>2.542</v>
      </c>
      <c r="E280" s="31"/>
      <c r="F280" s="49"/>
      <c r="G280" s="31"/>
      <c r="H280" s="31"/>
      <c r="J280" s="43" t="n">
        <v>36732</v>
      </c>
      <c r="K280" s="44" t="n">
        <v>36739</v>
      </c>
      <c r="L280" s="49" t="n">
        <v>3.66</v>
      </c>
      <c r="M280" s="31"/>
      <c r="N280" s="31"/>
      <c r="O280" s="31"/>
    </row>
    <row r="281" customFormat="false" ht="12.75" hidden="false" customHeight="false" outlineLevel="0" collapsed="false">
      <c r="B281" s="43" t="n">
        <v>36368</v>
      </c>
      <c r="C281" s="44" t="n">
        <v>36373</v>
      </c>
      <c r="D281" s="49" t="n">
        <v>2.574</v>
      </c>
      <c r="E281" s="31"/>
      <c r="F281" s="49" t="s">
        <v>104</v>
      </c>
      <c r="G281" s="31"/>
      <c r="H281" s="31"/>
      <c r="J281" s="43" t="n">
        <v>36733</v>
      </c>
      <c r="K281" s="44" t="n">
        <v>36739</v>
      </c>
      <c r="L281" s="49" t="n">
        <v>3.763</v>
      </c>
      <c r="M281" s="31"/>
      <c r="N281" s="51" t="s">
        <v>104</v>
      </c>
      <c r="O281" s="31"/>
    </row>
    <row r="282" customFormat="false" ht="12.75" hidden="false" customHeight="false" outlineLevel="0" collapsed="false">
      <c r="B282" s="43" t="n">
        <v>36369</v>
      </c>
      <c r="C282" s="44" t="n">
        <v>36373</v>
      </c>
      <c r="D282" s="49" t="n">
        <v>2.601</v>
      </c>
      <c r="E282" s="31"/>
      <c r="F282" s="49" t="n">
        <f aca="false">AVERAGE(D280:D282)</f>
        <v>2.57233333333333</v>
      </c>
      <c r="G282" s="31"/>
      <c r="H282" s="31"/>
      <c r="J282" s="43" t="n">
        <v>36734</v>
      </c>
      <c r="K282" s="44" t="n">
        <v>36739</v>
      </c>
      <c r="L282" s="49" t="n">
        <v>3.82</v>
      </c>
      <c r="M282" s="31"/>
      <c r="N282" s="49" t="n">
        <f aca="false">AVERAGE(L280:L282)</f>
        <v>3.74766666666667</v>
      </c>
      <c r="O282" s="31"/>
    </row>
    <row r="283" customFormat="false" ht="12.75" hidden="false" customHeight="false" outlineLevel="0" collapsed="false">
      <c r="B283" s="43" t="n">
        <v>36397</v>
      </c>
      <c r="C283" s="44" t="n">
        <v>36404</v>
      </c>
      <c r="D283" s="49" t="n">
        <v>3.03</v>
      </c>
      <c r="E283" s="31"/>
      <c r="F283" s="49"/>
      <c r="G283" s="31"/>
      <c r="H283" s="31"/>
      <c r="J283" s="43" t="n">
        <v>36763</v>
      </c>
      <c r="K283" s="44" t="n">
        <v>36770</v>
      </c>
      <c r="L283" s="49" t="n">
        <v>4.628</v>
      </c>
      <c r="M283" s="31"/>
      <c r="N283" s="31"/>
      <c r="O283" s="31"/>
    </row>
    <row r="284" customFormat="false" ht="12.75" hidden="false" customHeight="false" outlineLevel="0" collapsed="false">
      <c r="B284" s="43" t="n">
        <v>36398</v>
      </c>
      <c r="C284" s="44" t="n">
        <v>36404</v>
      </c>
      <c r="D284" s="49" t="n">
        <v>2.948</v>
      </c>
      <c r="E284" s="31"/>
      <c r="F284" s="49" t="s">
        <v>105</v>
      </c>
      <c r="G284" s="31"/>
      <c r="H284" s="31"/>
      <c r="J284" s="43" t="n">
        <v>36766</v>
      </c>
      <c r="K284" s="44" t="n">
        <v>36770</v>
      </c>
      <c r="L284" s="49" t="n">
        <v>4.685</v>
      </c>
      <c r="M284" s="31"/>
      <c r="N284" s="51" t="s">
        <v>105</v>
      </c>
      <c r="O284" s="31"/>
    </row>
    <row r="285" customFormat="false" ht="12.75" hidden="false" customHeight="false" outlineLevel="0" collapsed="false">
      <c r="B285" s="43" t="n">
        <v>36399</v>
      </c>
      <c r="C285" s="44" t="n">
        <v>36404</v>
      </c>
      <c r="D285" s="49" t="n">
        <v>2.912</v>
      </c>
      <c r="E285" s="31"/>
      <c r="F285" s="49" t="n">
        <f aca="false">AVERAGE(D283:D285)</f>
        <v>2.96333333333333</v>
      </c>
      <c r="G285" s="31"/>
      <c r="H285" s="31"/>
      <c r="J285" s="43" t="n">
        <v>36767</v>
      </c>
      <c r="K285" s="44" t="n">
        <v>36770</v>
      </c>
      <c r="L285" s="49" t="n">
        <v>4.618</v>
      </c>
      <c r="M285" s="31"/>
      <c r="N285" s="49" t="n">
        <f aca="false">AVERAGE(L283:L285)</f>
        <v>4.64366666666667</v>
      </c>
      <c r="O285" s="31"/>
    </row>
    <row r="286" customFormat="false" ht="12.75" hidden="false" customHeight="false" outlineLevel="0" collapsed="false">
      <c r="B286" s="43" t="n">
        <v>36427</v>
      </c>
      <c r="C286" s="44" t="n">
        <v>36434</v>
      </c>
      <c r="D286" s="49" t="n">
        <v>2.63</v>
      </c>
      <c r="E286" s="31"/>
      <c r="F286" s="49"/>
      <c r="G286" s="31"/>
      <c r="H286" s="31"/>
      <c r="J286" s="43" t="n">
        <v>36794</v>
      </c>
      <c r="K286" s="44" t="n">
        <v>36800</v>
      </c>
      <c r="L286" s="49" t="n">
        <v>5.276</v>
      </c>
      <c r="M286" s="31"/>
      <c r="N286" s="31"/>
      <c r="O286" s="31"/>
    </row>
    <row r="287" customFormat="false" ht="12.75" hidden="false" customHeight="false" outlineLevel="0" collapsed="false">
      <c r="B287" s="43" t="n">
        <v>36430</v>
      </c>
      <c r="C287" s="44" t="n">
        <v>36434</v>
      </c>
      <c r="D287" s="49" t="n">
        <v>2.632</v>
      </c>
      <c r="E287" s="31"/>
      <c r="F287" s="49" t="s">
        <v>106</v>
      </c>
      <c r="G287" s="31"/>
      <c r="H287" s="31"/>
      <c r="J287" s="43" t="n">
        <v>36795</v>
      </c>
      <c r="K287" s="44" t="n">
        <v>36800</v>
      </c>
      <c r="L287" s="49" t="n">
        <v>5.324</v>
      </c>
      <c r="M287" s="31"/>
      <c r="N287" s="51" t="s">
        <v>106</v>
      </c>
      <c r="O287" s="31"/>
    </row>
    <row r="288" customFormat="false" ht="12.75" hidden="false" customHeight="false" outlineLevel="0" collapsed="false">
      <c r="B288" s="43" t="n">
        <v>36431</v>
      </c>
      <c r="C288" s="44" t="n">
        <v>36434</v>
      </c>
      <c r="D288" s="49" t="n">
        <v>2.56</v>
      </c>
      <c r="E288" s="31"/>
      <c r="F288" s="49" t="n">
        <f aca="false">AVERAGE(D286:D288)</f>
        <v>2.60733333333333</v>
      </c>
      <c r="G288" s="31"/>
      <c r="H288" s="31"/>
      <c r="J288" s="43" t="n">
        <v>36796</v>
      </c>
      <c r="K288" s="44" t="n">
        <v>36800</v>
      </c>
      <c r="L288" s="49" t="n">
        <v>5.312</v>
      </c>
      <c r="M288" s="31"/>
      <c r="N288" s="49" t="n">
        <f aca="false">AVERAGE(L286:L288)</f>
        <v>5.304</v>
      </c>
      <c r="O288" s="31"/>
    </row>
    <row r="289" customFormat="false" ht="12.75" hidden="false" customHeight="false" outlineLevel="0" collapsed="false">
      <c r="B289" s="43" t="n">
        <v>36458</v>
      </c>
      <c r="C289" s="44" t="n">
        <v>36465</v>
      </c>
      <c r="D289" s="49" t="n">
        <v>3.016</v>
      </c>
      <c r="E289" s="31"/>
      <c r="F289" s="49"/>
      <c r="G289" s="31"/>
      <c r="H289" s="31"/>
      <c r="J289" s="43" t="n">
        <v>36824</v>
      </c>
      <c r="K289" s="44" t="n">
        <v>36831</v>
      </c>
      <c r="L289" s="49" t="n">
        <v>4.659</v>
      </c>
      <c r="M289" s="31"/>
      <c r="N289" s="31"/>
      <c r="O289" s="31"/>
      <c r="P289" s="31"/>
    </row>
    <row r="290" customFormat="false" ht="12.75" hidden="false" customHeight="false" outlineLevel="0" collapsed="false">
      <c r="B290" s="43" t="n">
        <v>36459</v>
      </c>
      <c r="C290" s="44" t="n">
        <v>36465</v>
      </c>
      <c r="D290" s="49" t="n">
        <v>3.011</v>
      </c>
      <c r="E290" s="31"/>
      <c r="F290" s="49" t="s">
        <v>107</v>
      </c>
      <c r="G290" s="31"/>
      <c r="H290" s="31"/>
      <c r="J290" s="43" t="n">
        <v>36825</v>
      </c>
      <c r="K290" s="44" t="n">
        <v>36831</v>
      </c>
      <c r="L290" s="49" t="n">
        <v>4.664</v>
      </c>
      <c r="M290" s="31"/>
      <c r="N290" s="51" t="s">
        <v>87</v>
      </c>
      <c r="O290" s="31"/>
      <c r="P290" s="31"/>
    </row>
    <row r="291" customFormat="false" ht="12.75" hidden="false" customHeight="false" outlineLevel="0" collapsed="false">
      <c r="B291" s="43" t="n">
        <v>36460</v>
      </c>
      <c r="C291" s="44" t="n">
        <v>36465</v>
      </c>
      <c r="D291" s="49" t="n">
        <v>3.092</v>
      </c>
      <c r="E291" s="31"/>
      <c r="F291" s="49" t="n">
        <f aca="false">AVERAGE(D289:D291)</f>
        <v>3.03966666666667</v>
      </c>
      <c r="G291" s="31"/>
      <c r="H291" s="31"/>
      <c r="J291" s="43" t="n">
        <v>36826</v>
      </c>
      <c r="K291" s="44" t="n">
        <v>36831</v>
      </c>
      <c r="L291" s="49" t="n">
        <v>4.541</v>
      </c>
      <c r="M291" s="31"/>
      <c r="N291" s="49" t="n">
        <f aca="false">AVERAGE(L289:L291)</f>
        <v>4.62133333333333</v>
      </c>
      <c r="O291" s="31"/>
      <c r="P291" s="31"/>
    </row>
    <row r="292" customFormat="false" ht="12.75" hidden="false" customHeight="false" outlineLevel="0" collapsed="false">
      <c r="B292" s="43" t="n">
        <v>36486</v>
      </c>
      <c r="C292" s="44" t="n">
        <v>36495</v>
      </c>
      <c r="D292" s="49" t="n">
        <v>2.197</v>
      </c>
      <c r="E292" s="31"/>
      <c r="F292" s="49"/>
      <c r="G292" s="31"/>
      <c r="H292" s="31"/>
      <c r="J292" s="43" t="n">
        <v>36852</v>
      </c>
      <c r="K292" s="44" t="n">
        <v>36861</v>
      </c>
      <c r="L292" s="49" t="n">
        <v>6.577</v>
      </c>
      <c r="M292" s="31"/>
      <c r="N292" s="31"/>
      <c r="O292" s="31"/>
    </row>
    <row r="293" customFormat="false" ht="12.75" hidden="false" customHeight="false" outlineLevel="0" collapsed="false">
      <c r="B293" s="43" t="n">
        <v>36487</v>
      </c>
      <c r="C293" s="44" t="n">
        <v>36495</v>
      </c>
      <c r="D293" s="49" t="n">
        <v>2.189</v>
      </c>
      <c r="E293" s="31"/>
      <c r="F293" s="49" t="s">
        <v>108</v>
      </c>
      <c r="G293" s="31"/>
      <c r="H293" s="31"/>
      <c r="J293" s="43" t="n">
        <v>36857</v>
      </c>
      <c r="K293" s="44" t="n">
        <v>36861</v>
      </c>
      <c r="L293" s="49" t="n">
        <v>6.368</v>
      </c>
      <c r="M293" s="31"/>
      <c r="N293" s="51" t="s">
        <v>87</v>
      </c>
      <c r="O293" s="31"/>
    </row>
    <row r="294" customFormat="false" ht="12.75" hidden="false" customHeight="false" outlineLevel="0" collapsed="false">
      <c r="B294" s="43" t="n">
        <v>36488</v>
      </c>
      <c r="C294" s="44" t="n">
        <v>36495</v>
      </c>
      <c r="D294" s="49" t="n">
        <v>2.12</v>
      </c>
      <c r="E294" s="31"/>
      <c r="F294" s="49" t="n">
        <f aca="false">AVERAGE(D292:D294)</f>
        <v>2.16866666666667</v>
      </c>
      <c r="G294" s="31"/>
      <c r="H294" s="31"/>
      <c r="J294" s="43" t="n">
        <v>36858</v>
      </c>
      <c r="K294" s="44" t="n">
        <v>36861</v>
      </c>
      <c r="L294" s="49" t="n">
        <v>6.016</v>
      </c>
      <c r="M294" s="31"/>
      <c r="N294" s="49" t="n">
        <f aca="false">AVERAGE(L292:L294)</f>
        <v>6.32033333333333</v>
      </c>
      <c r="O294" s="31"/>
    </row>
    <row r="295" customFormat="false" ht="12.75" hidden="false" customHeight="false" outlineLevel="0" collapsed="false">
      <c r="B295" s="31"/>
      <c r="C295" s="31"/>
      <c r="D295" s="49"/>
      <c r="E295" s="31"/>
      <c r="F295" s="49"/>
      <c r="G295" s="31"/>
      <c r="H295" s="31"/>
    </row>
    <row r="296" customFormat="false" ht="12.75" hidden="false" customHeight="false" outlineLevel="0" collapsed="false">
      <c r="B296" s="31"/>
      <c r="C296" s="31"/>
      <c r="D296" s="49"/>
      <c r="E296" s="31"/>
      <c r="F296" s="49" t="s">
        <v>88</v>
      </c>
      <c r="G296" s="31"/>
      <c r="H296" s="31"/>
      <c r="N296" s="49" t="s">
        <v>109</v>
      </c>
    </row>
    <row r="297" customFormat="false" ht="12.75" hidden="false" customHeight="false" outlineLevel="0" collapsed="false">
      <c r="B297" s="31"/>
      <c r="C297" s="31"/>
      <c r="D297" s="49"/>
      <c r="E297" s="31"/>
      <c r="F297" s="49" t="n">
        <f aca="false">AVERAGE(F261,F264,F267,F270,F273,F276,F279,F282,F285,F288,F291,F294)</f>
        <v>2.27061111111111</v>
      </c>
      <c r="G297" s="31"/>
      <c r="H297" s="31"/>
      <c r="N297" s="49" t="n">
        <f aca="false">AVERAGE(N261,N264,N267,N270,N273,N276,N279,N282,N285,N288,N291,N294)</f>
        <v>3.91108333333333</v>
      </c>
    </row>
  </sheetData>
  <mergeCells count="4">
    <mergeCell ref="B2:E2"/>
    <mergeCell ref="J2:M2"/>
    <mergeCell ref="B255:H255"/>
    <mergeCell ref="J255:P2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6.42"/>
    <col collapsed="false" customWidth="true" hidden="false" outlineLevel="0" max="3" min="3" style="0" width="13.14"/>
    <col collapsed="false" customWidth="true" hidden="false" outlineLevel="0" max="4" min="4" style="0" width="14.41"/>
    <col collapsed="false" customWidth="true" hidden="false" outlineLevel="0" max="5" min="5" style="0" width="18.41"/>
    <col collapsed="false" customWidth="true" hidden="false" outlineLevel="0" max="6" min="6" style="0" width="16.42"/>
    <col collapsed="false" customWidth="true" hidden="false" outlineLevel="0" max="7" min="7" style="0" width="17.56"/>
  </cols>
  <sheetData>
    <row r="2" customFormat="false" ht="18" hidden="false" customHeight="false" outlineLevel="0" collapsed="false">
      <c r="B2" s="52" t="s">
        <v>110</v>
      </c>
    </row>
    <row r="3" customFormat="false" ht="18" hidden="false" customHeight="false" outlineLevel="0" collapsed="false">
      <c r="B3" s="52"/>
    </row>
    <row r="4" customFormat="false" ht="25.5" hidden="false" customHeight="false" outlineLevel="0" collapsed="false">
      <c r="B4" s="17" t="s">
        <v>111</v>
      </c>
      <c r="C4" s="17" t="s">
        <v>112</v>
      </c>
      <c r="D4" s="17" t="s">
        <v>113</v>
      </c>
      <c r="E4" s="53" t="s">
        <v>114</v>
      </c>
      <c r="F4" s="53" t="s">
        <v>115</v>
      </c>
      <c r="G4" s="53" t="s">
        <v>116</v>
      </c>
    </row>
    <row r="5" customFormat="false" ht="12.75" hidden="false" customHeight="false" outlineLevel="0" collapsed="false">
      <c r="B5" s="54" t="s">
        <v>117</v>
      </c>
      <c r="C5" s="55" t="n">
        <v>36717</v>
      </c>
      <c r="D5" s="56" t="n">
        <v>1047</v>
      </c>
      <c r="E5" s="57" t="n">
        <v>121392</v>
      </c>
      <c r="F5" s="57" t="n">
        <v>2744094</v>
      </c>
      <c r="G5" s="58" t="n">
        <f aca="false">F5/E5</f>
        <v>22.6052293396599</v>
      </c>
    </row>
    <row r="6" customFormat="false" ht="12.75" hidden="false" customHeight="false" outlineLevel="0" collapsed="false">
      <c r="B6" s="54" t="s">
        <v>118</v>
      </c>
      <c r="C6" s="55" t="n">
        <v>36758</v>
      </c>
      <c r="D6" s="56" t="n">
        <v>1045.6</v>
      </c>
      <c r="E6" s="57" t="n">
        <v>68587</v>
      </c>
      <c r="F6" s="57" t="n">
        <v>1546267</v>
      </c>
      <c r="G6" s="58" t="n">
        <f aca="false">F6/E6</f>
        <v>22.5446075786957</v>
      </c>
    </row>
    <row r="7" customFormat="false" ht="12.75" hidden="false" customHeight="false" outlineLevel="0" collapsed="false">
      <c r="B7" s="54" t="s">
        <v>117</v>
      </c>
      <c r="C7" s="55" t="n">
        <v>36783</v>
      </c>
      <c r="D7" s="56" t="n">
        <v>1040.8</v>
      </c>
      <c r="E7" s="57" t="n">
        <v>117073</v>
      </c>
      <c r="F7" s="57" t="n">
        <v>2630718</v>
      </c>
      <c r="G7" s="58" t="n">
        <f aca="false">F7/E7</f>
        <v>22.4707490198423</v>
      </c>
    </row>
    <row r="8" customFormat="false" ht="12.75" hidden="false" customHeight="false" outlineLevel="0" collapsed="false">
      <c r="B8" s="54" t="s">
        <v>117</v>
      </c>
      <c r="C8" s="55" t="n">
        <v>36825</v>
      </c>
      <c r="D8" s="56" t="n">
        <v>1050.22</v>
      </c>
      <c r="E8" s="57" t="n">
        <v>30087</v>
      </c>
      <c r="F8" s="57" t="n">
        <v>680556</v>
      </c>
      <c r="G8" s="58" t="n">
        <f aca="false">F8/E8</f>
        <v>22.6196031508625</v>
      </c>
    </row>
    <row r="9" customFormat="false" ht="12.75" hidden="false" customHeight="false" outlineLevel="0" collapsed="false">
      <c r="B9" s="54" t="s">
        <v>117</v>
      </c>
      <c r="C9" s="55" t="n">
        <v>36843</v>
      </c>
      <c r="D9" s="56" t="n">
        <v>1047</v>
      </c>
      <c r="E9" s="57" t="n">
        <v>111936</v>
      </c>
      <c r="F9" s="57" t="n">
        <v>2530502</v>
      </c>
      <c r="G9" s="58" t="n">
        <f aca="false">F9/E9</f>
        <v>22.6066859634077</v>
      </c>
    </row>
    <row r="10" customFormat="false" ht="12.75" hidden="false" customHeight="false" outlineLevel="0" collapsed="false">
      <c r="B10" s="54" t="s">
        <v>117</v>
      </c>
      <c r="C10" s="55" t="n">
        <v>36889</v>
      </c>
      <c r="D10" s="56" t="n">
        <v>1045.8</v>
      </c>
      <c r="E10" s="59" t="n">
        <v>122088.5</v>
      </c>
      <c r="F10" s="59" t="n">
        <v>2759397</v>
      </c>
      <c r="G10" s="60" t="n">
        <f aca="false">F10/E10</f>
        <v>22.601612764511</v>
      </c>
      <c r="H10" s="61"/>
    </row>
    <row r="11" customFormat="false" ht="12.75" hidden="false" customHeight="false" outlineLevel="0" collapsed="false">
      <c r="C11" s="62"/>
      <c r="E11" s="63" t="n">
        <f aca="false">SUM(E5:E10)</f>
        <v>571163.5</v>
      </c>
      <c r="F11" s="6" t="n">
        <f aca="false">SUM(F5:F10)</f>
        <v>12891534</v>
      </c>
      <c r="G11" s="39" t="n">
        <f aca="false">F11/E11</f>
        <v>22.5706544623387</v>
      </c>
      <c r="H11" s="0" t="s">
        <v>119</v>
      </c>
    </row>
    <row r="12" customFormat="false" ht="12.75" hidden="false" customHeight="false" outlineLevel="0" collapsed="false">
      <c r="B12" s="0" t="s">
        <v>120</v>
      </c>
      <c r="C12" s="57" t="n">
        <v>119000</v>
      </c>
      <c r="E12" s="63"/>
      <c r="F12" s="6"/>
      <c r="G12" s="39" t="n">
        <v>22.84</v>
      </c>
      <c r="H12" s="0" t="s">
        <v>121</v>
      </c>
    </row>
    <row r="13" customFormat="false" ht="12.75" hidden="false" customHeight="false" outlineLevel="0" collapsed="false">
      <c r="B13" s="0" t="s">
        <v>122</v>
      </c>
      <c r="C13" s="64" t="n">
        <v>0.816943</v>
      </c>
      <c r="E13" s="63"/>
      <c r="F13" s="6"/>
      <c r="G13" s="39"/>
    </row>
    <row r="14" customFormat="false" ht="12.75" hidden="false" customHeight="false" outlineLevel="0" collapsed="false">
      <c r="B14" s="0" t="s">
        <v>123</v>
      </c>
      <c r="C14" s="64" t="n">
        <v>0.811347</v>
      </c>
    </row>
    <row r="16" customFormat="false" ht="12.75" hidden="false" customHeight="false" outlineLevel="0" collapsed="false">
      <c r="A16" s="17" t="s">
        <v>86</v>
      </c>
      <c r="B16" s="17" t="s">
        <v>124</v>
      </c>
      <c r="C16" s="65"/>
      <c r="D16" s="65" t="n">
        <v>36564</v>
      </c>
      <c r="E16" s="17" t="n">
        <v>322</v>
      </c>
      <c r="F16" s="17" t="s">
        <v>125</v>
      </c>
    </row>
    <row r="17" customFormat="false" ht="12.75" hidden="false" customHeight="false" outlineLevel="0" collapsed="false">
      <c r="B17" s="17" t="s">
        <v>126</v>
      </c>
      <c r="C17" s="66" t="n">
        <v>952000</v>
      </c>
      <c r="D17" s="17" t="s">
        <v>127</v>
      </c>
      <c r="E17" s="66" t="n">
        <f aca="false">C17*22.84</f>
        <v>21743680</v>
      </c>
      <c r="F17" s="17" t="s">
        <v>128</v>
      </c>
      <c r="G17" s="0" t="s">
        <v>129</v>
      </c>
    </row>
    <row r="19" customFormat="false" ht="12.75" hidden="false" customHeight="false" outlineLevel="0" collapsed="false">
      <c r="A19" s="67" t="s">
        <v>130</v>
      </c>
      <c r="B19" s="0" t="s">
        <v>131</v>
      </c>
      <c r="E19" s="68" t="n">
        <f aca="false">C17*G11*C13</f>
        <v>17553869.1363419</v>
      </c>
      <c r="G19" s="69" t="s">
        <v>86</v>
      </c>
    </row>
    <row r="20" customFormat="false" ht="12.75" hidden="false" customHeight="false" outlineLevel="0" collapsed="false">
      <c r="A20" s="67"/>
    </row>
    <row r="21" customFormat="false" ht="12.75" hidden="false" customHeight="false" outlineLevel="0" collapsed="false">
      <c r="A21" s="67" t="s">
        <v>132</v>
      </c>
      <c r="B21" s="0" t="s">
        <v>133</v>
      </c>
      <c r="D21" s="67"/>
      <c r="E21" s="70" t="n">
        <f aca="false">C12*G12*C14</f>
        <v>2205208.69212</v>
      </c>
      <c r="G21" s="69" t="s">
        <v>86</v>
      </c>
    </row>
    <row r="22" customFormat="false" ht="12.75" hidden="false" customHeight="false" outlineLevel="0" collapsed="false">
      <c r="A22" s="67"/>
    </row>
    <row r="23" customFormat="false" ht="12.75" hidden="false" customHeight="false" outlineLevel="0" collapsed="false">
      <c r="A23" s="67" t="s">
        <v>134</v>
      </c>
      <c r="B23" s="0" t="s">
        <v>135</v>
      </c>
      <c r="E23" s="71" t="n">
        <f aca="false">((C17)-(E11+383925))*G11*C14</f>
        <v>-56558.5663597313</v>
      </c>
    </row>
    <row r="24" customFormat="false" ht="12.75" hidden="false" customHeight="false" outlineLevel="0" collapsed="false">
      <c r="A24" s="67"/>
    </row>
    <row r="25" customFormat="false" ht="12.75" hidden="false" customHeight="false" outlineLevel="0" collapsed="false">
      <c r="A25" s="67" t="s">
        <v>136</v>
      </c>
      <c r="B25" s="67" t="s">
        <v>137</v>
      </c>
      <c r="C25" s="67"/>
      <c r="D25" s="67"/>
      <c r="E25" s="72" t="n">
        <f aca="false">((C12-(0+C12))*G12*C14)</f>
        <v>0</v>
      </c>
    </row>
    <row r="26" customFormat="false" ht="12.75" hidden="false" customHeight="false" outlineLevel="0" collapsed="false">
      <c r="A26" s="67"/>
      <c r="B26" s="67"/>
      <c r="C26" s="67"/>
      <c r="D26" s="67"/>
      <c r="E26" s="72"/>
    </row>
    <row r="27" customFormat="false" ht="12.75" hidden="false" customHeight="false" outlineLevel="0" collapsed="false">
      <c r="A27" s="67"/>
      <c r="B27" s="67" t="s">
        <v>138</v>
      </c>
      <c r="E27" s="73" t="n">
        <f aca="false">-(E19+E21-E23-E25)</f>
        <v>-19815636.3948216</v>
      </c>
    </row>
    <row r="28" customFormat="false" ht="12.75" hidden="false" customHeight="false" outlineLevel="0" collapsed="false">
      <c r="B28" s="0" t="s">
        <v>139</v>
      </c>
      <c r="E28" s="74" t="n">
        <v>19968550.71</v>
      </c>
    </row>
    <row r="30" customFormat="false" ht="12.75" hidden="false" customHeight="false" outlineLevel="0" collapsed="false">
      <c r="B30" s="0" t="s">
        <v>140</v>
      </c>
      <c r="E30" s="71" t="n">
        <f aca="false">SUM(E27:E28)</f>
        <v>152914.315178357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41"/>
    <col collapsed="false" customWidth="true" hidden="false" outlineLevel="0" max="9" min="9" style="0" width="11.42"/>
  </cols>
  <sheetData>
    <row r="1" customFormat="false" ht="15.75" hidden="false" customHeight="false" outlineLevel="0" collapsed="false">
      <c r="A1" s="16" t="s">
        <v>141</v>
      </c>
    </row>
    <row r="4" customFormat="false" ht="12.75" hidden="false" customHeight="false" outlineLevel="0" collapsed="false">
      <c r="I4" s="5" t="s">
        <v>142</v>
      </c>
    </row>
    <row r="5" customFormat="false" ht="12.75" hidden="false" customHeight="false" outlineLevel="0" collapsed="false">
      <c r="I5" s="5" t="s">
        <v>143</v>
      </c>
    </row>
    <row r="6" customFormat="false" ht="12.75" hidden="false" customHeight="false" outlineLevel="0" collapsed="false">
      <c r="B6" s="14" t="s">
        <v>144</v>
      </c>
      <c r="C6" s="14"/>
      <c r="D6" s="14"/>
      <c r="E6" s="14"/>
      <c r="I6" s="5" t="s">
        <v>145</v>
      </c>
    </row>
    <row r="7" customFormat="false" ht="12.75" hidden="false" customHeight="false" outlineLevel="0" collapsed="false">
      <c r="I7" s="14" t="s">
        <v>146</v>
      </c>
    </row>
    <row r="8" customFormat="false" ht="12.75" hidden="false" customHeight="false" outlineLevel="0" collapsed="false">
      <c r="B8" s="75" t="s">
        <v>147</v>
      </c>
      <c r="C8" s="75" t="s">
        <v>82</v>
      </c>
      <c r="D8" s="75" t="n">
        <v>1999</v>
      </c>
      <c r="E8" s="75" t="n">
        <v>2000</v>
      </c>
      <c r="H8" s="75" t="s">
        <v>82</v>
      </c>
      <c r="I8" s="75" t="n">
        <v>1999</v>
      </c>
      <c r="J8" s="76" t="n">
        <v>2000</v>
      </c>
    </row>
    <row r="9" customFormat="false" ht="12.75" hidden="false" customHeight="false" outlineLevel="0" collapsed="false">
      <c r="B9" s="0" t="n">
        <v>1</v>
      </c>
      <c r="C9" s="77" t="s">
        <v>148</v>
      </c>
      <c r="D9" s="78" t="n">
        <v>166.2</v>
      </c>
      <c r="E9" s="78" t="n">
        <v>173.8</v>
      </c>
      <c r="H9" s="77" t="s">
        <v>148</v>
      </c>
      <c r="I9" s="79" t="n">
        <v>1.811</v>
      </c>
      <c r="J9" s="54" t="n">
        <v>2.338</v>
      </c>
    </row>
    <row r="10" customFormat="false" ht="12.75" hidden="false" customHeight="false" outlineLevel="0" collapsed="false">
      <c r="B10" s="0" t="n">
        <f aca="false">B9+1</f>
        <v>2</v>
      </c>
      <c r="C10" s="77" t="s">
        <v>149</v>
      </c>
      <c r="D10" s="78" t="n">
        <v>166.3</v>
      </c>
      <c r="E10" s="78" t="n">
        <v>174.2</v>
      </c>
      <c r="F10" s="80"/>
      <c r="G10" s="80"/>
      <c r="H10" s="77" t="s">
        <v>149</v>
      </c>
      <c r="I10" s="79" t="n">
        <v>1.746</v>
      </c>
      <c r="J10" s="54" t="n">
        <v>2.583</v>
      </c>
    </row>
    <row r="11" customFormat="false" ht="12.75" hidden="false" customHeight="false" outlineLevel="0" collapsed="false">
      <c r="B11" s="0" t="n">
        <f aca="false">B10+1</f>
        <v>3</v>
      </c>
      <c r="C11" s="77" t="s">
        <v>150</v>
      </c>
      <c r="D11" s="78" t="n">
        <v>166.4</v>
      </c>
      <c r="E11" s="78" t="n">
        <v>175.8</v>
      </c>
      <c r="F11" s="80"/>
      <c r="G11" s="80"/>
      <c r="H11" s="77" t="s">
        <v>150</v>
      </c>
      <c r="I11" s="79" t="n">
        <v>1.693</v>
      </c>
      <c r="J11" s="54" t="n">
        <v>2.561</v>
      </c>
    </row>
    <row r="12" customFormat="false" ht="12.75" hidden="false" customHeight="false" outlineLevel="0" collapsed="false">
      <c r="B12" s="0" t="n">
        <f aca="false">B11+1</f>
        <v>4</v>
      </c>
      <c r="C12" s="77" t="s">
        <v>151</v>
      </c>
      <c r="D12" s="78" t="n">
        <v>166.7</v>
      </c>
      <c r="E12" s="78" t="n">
        <v>176.9</v>
      </c>
      <c r="F12" s="80"/>
      <c r="G12" s="80"/>
      <c r="H12" s="77" t="s">
        <v>151</v>
      </c>
      <c r="I12" s="79" t="n">
        <v>1.847</v>
      </c>
      <c r="J12" s="54" t="n">
        <v>2.926</v>
      </c>
    </row>
    <row r="13" customFormat="false" ht="12.75" hidden="false" customHeight="false" outlineLevel="0" collapsed="false">
      <c r="B13" s="0" t="n">
        <f aca="false">B12+1</f>
        <v>5</v>
      </c>
      <c r="C13" s="77" t="s">
        <v>152</v>
      </c>
      <c r="D13" s="78" t="n">
        <v>168</v>
      </c>
      <c r="E13" s="78" t="n">
        <v>177.5</v>
      </c>
      <c r="F13" s="80"/>
      <c r="G13" s="80"/>
      <c r="H13" s="77" t="s">
        <v>152</v>
      </c>
      <c r="I13" s="79" t="n">
        <v>2.326</v>
      </c>
      <c r="J13" s="54" t="n">
        <v>3.112</v>
      </c>
    </row>
    <row r="14" customFormat="false" ht="12.75" hidden="false" customHeight="false" outlineLevel="0" collapsed="false">
      <c r="B14" s="0" t="n">
        <f aca="false">B13+1</f>
        <v>6</v>
      </c>
      <c r="C14" s="77" t="s">
        <v>153</v>
      </c>
      <c r="D14" s="78" t="n">
        <v>169.1</v>
      </c>
      <c r="E14" s="78" t="n">
        <v>179.7</v>
      </c>
      <c r="F14" s="80"/>
      <c r="G14" s="81"/>
      <c r="H14" s="77" t="s">
        <v>153</v>
      </c>
      <c r="I14" s="79" t="n">
        <v>2.201</v>
      </c>
      <c r="J14" s="54" t="n">
        <v>4.238</v>
      </c>
    </row>
    <row r="15" customFormat="false" ht="12.75" hidden="false" customHeight="false" outlineLevel="0" collapsed="false">
      <c r="B15" s="0" t="n">
        <f aca="false">B14+1</f>
        <v>7</v>
      </c>
      <c r="C15" s="77" t="s">
        <v>154</v>
      </c>
      <c r="D15" s="78" t="n">
        <v>170.2</v>
      </c>
      <c r="E15" s="78" t="n">
        <v>180.3</v>
      </c>
      <c r="F15" s="80"/>
      <c r="G15" s="80"/>
      <c r="H15" s="77" t="s">
        <v>154</v>
      </c>
      <c r="I15" s="79" t="n">
        <v>2.272</v>
      </c>
      <c r="J15" s="82" t="n">
        <v>4.538</v>
      </c>
      <c r="K15" s="80" t="s">
        <v>86</v>
      </c>
    </row>
    <row r="16" customFormat="false" ht="12.75" hidden="false" customHeight="false" outlineLevel="0" collapsed="false">
      <c r="B16" s="0" t="n">
        <f aca="false">B15+1</f>
        <v>8</v>
      </c>
      <c r="C16" s="77" t="s">
        <v>155</v>
      </c>
      <c r="D16" s="78" t="n">
        <v>171.1</v>
      </c>
      <c r="E16" s="78" t="n">
        <v>181.1</v>
      </c>
      <c r="F16" s="80"/>
      <c r="G16" s="80"/>
      <c r="H16" s="77" t="s">
        <v>155</v>
      </c>
      <c r="I16" s="79" t="n">
        <v>2.572</v>
      </c>
      <c r="J16" s="82" t="n">
        <v>3.748</v>
      </c>
      <c r="K16" s="80" t="s">
        <v>86</v>
      </c>
    </row>
    <row r="17" customFormat="false" ht="12.75" hidden="false" customHeight="false" outlineLevel="0" collapsed="false">
      <c r="B17" s="0" t="n">
        <f aca="false">B16+1</f>
        <v>9</v>
      </c>
      <c r="C17" s="77" t="s">
        <v>156</v>
      </c>
      <c r="D17" s="78" t="n">
        <v>172.5</v>
      </c>
      <c r="E17" s="78" t="n">
        <v>182.6</v>
      </c>
      <c r="F17" s="80"/>
      <c r="G17" s="80"/>
      <c r="H17" s="77" t="s">
        <v>156</v>
      </c>
      <c r="I17" s="79" t="n">
        <v>2.963</v>
      </c>
      <c r="J17" s="82" t="n">
        <v>4.644</v>
      </c>
      <c r="K17" s="80" t="s">
        <v>86</v>
      </c>
    </row>
    <row r="18" customFormat="false" ht="12.75" hidden="false" customHeight="false" outlineLevel="0" collapsed="false">
      <c r="B18" s="0" t="n">
        <f aca="false">B17+1</f>
        <v>10</v>
      </c>
      <c r="C18" s="77" t="s">
        <v>157</v>
      </c>
      <c r="D18" s="78" t="n">
        <v>173</v>
      </c>
      <c r="E18" s="78" t="n">
        <v>185.1</v>
      </c>
      <c r="F18" s="80"/>
      <c r="G18" s="80"/>
      <c r="H18" s="77" t="s">
        <v>157</v>
      </c>
      <c r="I18" s="79" t="n">
        <v>2.607</v>
      </c>
      <c r="J18" s="82" t="n">
        <v>5.304</v>
      </c>
      <c r="K18" s="80" t="s">
        <v>86</v>
      </c>
    </row>
    <row r="19" customFormat="false" ht="12.75" hidden="false" customHeight="false" outlineLevel="0" collapsed="false">
      <c r="B19" s="0" t="n">
        <f aca="false">B18+1</f>
        <v>11</v>
      </c>
      <c r="C19" s="77" t="s">
        <v>158</v>
      </c>
      <c r="D19" s="78" t="n">
        <v>172.5</v>
      </c>
      <c r="E19" s="78" t="n">
        <v>188.7</v>
      </c>
      <c r="F19" s="80"/>
      <c r="G19" s="80"/>
      <c r="H19" s="77" t="s">
        <v>158</v>
      </c>
      <c r="I19" s="79" t="n">
        <v>3.04</v>
      </c>
      <c r="J19" s="82" t="n">
        <v>4.621</v>
      </c>
      <c r="K19" s="80" t="s">
        <v>86</v>
      </c>
    </row>
    <row r="20" customFormat="false" ht="12.75" hidden="false" customHeight="false" outlineLevel="0" collapsed="false">
      <c r="B20" s="0" t="n">
        <f aca="false">B19+1</f>
        <v>12</v>
      </c>
      <c r="C20" s="77" t="s">
        <v>159</v>
      </c>
      <c r="D20" s="78" t="n">
        <v>173.6</v>
      </c>
      <c r="E20" s="78" t="n">
        <v>190.6</v>
      </c>
      <c r="F20" s="80"/>
      <c r="G20" s="80"/>
      <c r="H20" s="77" t="s">
        <v>159</v>
      </c>
      <c r="I20" s="79" t="n">
        <v>2.169</v>
      </c>
      <c r="J20" s="82" t="n">
        <v>6.32</v>
      </c>
      <c r="K20" s="80" t="s">
        <v>86</v>
      </c>
    </row>
    <row r="22" customFormat="false" ht="12.75" hidden="false" customHeight="false" outlineLevel="0" collapsed="false">
      <c r="B22" s="0" t="s">
        <v>160</v>
      </c>
      <c r="D22" s="83" t="n">
        <f aca="false">AVERAGE(D9:D20)</f>
        <v>169.633333333333</v>
      </c>
      <c r="E22" s="83" t="n">
        <f aca="false">AVERAGE(E9:E20)</f>
        <v>180.525</v>
      </c>
      <c r="F22" s="80"/>
      <c r="I22" s="84" t="n">
        <f aca="false">AVERAGE(I9:I20)</f>
        <v>2.27058333333333</v>
      </c>
      <c r="J22" s="85" t="n">
        <f aca="false">AVERAGE(J9:J20)</f>
        <v>3.91108333333333</v>
      </c>
    </row>
  </sheetData>
  <mergeCells count="1">
    <mergeCell ref="B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1999-10-13T13:52:06Z</dcterms:created>
  <dc:creator>Daniel Ganc</dc:creator>
  <dc:description/>
  <dc:language>en-US</dc:language>
  <cp:lastModifiedBy>dcollin</cp:lastModifiedBy>
  <cp:lastPrinted>2001-02-01T12:48:42Z</cp:lastPrinted>
  <dcterms:modified xsi:type="dcterms:W3CDTF">2000-09-14T15:54:41Z</dcterms:modified>
  <cp:revision>0</cp:revision>
  <dc:subject/>
  <dc:title/>
</cp:coreProperties>
</file>