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 Consolidated" sheetId="1" state="visible" r:id="rId3"/>
    <sheet name="East - Orig" sheetId="2" state="visible" r:id="rId4"/>
    <sheet name="East - Trading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'East - Orig'!$B$1:$L$34</definedName>
    <definedName function="false" hidden="false" localSheetId="2" name="_xlnm.Print_Area" vbProcedure="false">'East - Trading'!$B$1:$L$34</definedName>
    <definedName function="false" hidden="false" localSheetId="0" name="_xlnm.Print_Area" vbProcedure="false">'Natural Gas Consolidated'!$B$1:$L$34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<sst xmlns="http://schemas.openxmlformats.org/spreadsheetml/2006/main" count="237" uniqueCount="83">
  <si>
    <t xml:space="preserve">Natural Gas Consolidated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</si>
  <si>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</si>
  <si>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</si>
  <si>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</si>
  <si>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</si>
  <si>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</si>
  <si>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</si>
  <si>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</si>
  <si>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</si>
  <si>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</si>
  <si>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</si>
  <si>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</si>
  <si>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</si>
  <si>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</si>
  <si>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</si>
  <si>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</si>
  <si>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</si>
  <si>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</si>
  <si>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</si>
  <si>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</si>
  <si>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</si>
  <si>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</si>
  <si>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</si>
  <si>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</si>
  <si>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</si>
  <si>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</si>
  <si>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</si>
  <si>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</si>
  <si>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</si>
  <si>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</si>
  <si>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</si>
  <si>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</si>
  <si>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</si>
  <si>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</si>
  <si>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</si>
  <si>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</si>
  <si>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</si>
  <si>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</si>
  <si>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</si>
  <si>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</si>
  <si>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</si>
  <si>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</si>
  <si>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</si>
  <si>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</si>
  <si>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</si>
  <si>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</si>
  <si>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</si>
  <si>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</si>
  <si>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</si>
  <si>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</si>
  <si>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</si>
  <si>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</si>
  <si>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</si>
  <si>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</si>
  <si>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</si>
  <si>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</si>
  <si>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</si>
  <si>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</si>
  <si>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</si>
  <si>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</si>
  <si>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</si>
  <si>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</si>
  <si>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</si>
  <si>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</si>
  <si>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East Gas - Orig</t>
  </si>
  <si>
    <t xml:space="preserve">ADJUSTED</t>
  </si>
  <si>
    <t xml:space="preserve">Costs</t>
  </si>
  <si>
    <t xml:space="preserve">per</t>
  </si>
  <si>
    <t xml:space="preserve">Employee</t>
  </si>
  <si>
    <t xml:space="preserve">Frank W. Vickers</t>
  </si>
  <si>
    <t xml:space="preserve">Vice President</t>
  </si>
  <si>
    <t xml:space="preserve">David F. Jones</t>
  </si>
  <si>
    <t xml:space="preserve">Jared L. Kaiser</t>
  </si>
  <si>
    <t xml:space="preserve">John C. Taylor</t>
  </si>
  <si>
    <t xml:space="preserve">East Gas - Trading</t>
  </si>
  <si>
    <t xml:space="preserve">Scott M. Neal</t>
  </si>
  <si>
    <t xml:space="preserve">Sandra F. Brawner</t>
  </si>
  <si>
    <t xml:space="preserve">Bradley T. McKay</t>
  </si>
  <si>
    <t xml:space="preserve">Jonathan McKay</t>
  </si>
  <si>
    <t xml:space="preserve">Andrea K. Ring</t>
  </si>
  <si>
    <t xml:space="preserve">Peter F. Keavey</t>
  </si>
  <si>
    <t xml:space="preserve">Judith G. Townsend</t>
  </si>
  <si>
    <t xml:space="preserve">Charles H. Ames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</si>
</sst>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2" activeCellId="0" sqref="M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3.99"/>
    <col collapsed="false" customWidth="true" hidden="false" outlineLevel="0" max="15" min="15" style="0" width="4.56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N5" s="35" t="s">
        <v>65</v>
      </c>
      <c r="P5" s="36" t="s">
        <v>66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N6" s="12" t="s">
        <v>7</v>
      </c>
      <c r="P6" s="36" t="s">
        <v>67</v>
      </c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N7" s="13" t="s">
        <v>11</v>
      </c>
      <c r="P7" s="37" t="s">
        <v>68</v>
      </c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712800</v>
      </c>
      <c r="I8" s="10" t="s">
        <v>13</v>
      </c>
      <c r="J8" s="1" t="n">
        <v>0</v>
      </c>
      <c r="L8" s="11" t="n">
        <f aca="false">L30</f>
        <v>855360</v>
      </c>
      <c r="N8" s="16" t="n">
        <f aca="false">H8/2*1.5+33000</f>
        <v>567600</v>
      </c>
      <c r="P8" s="16"/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N9" s="16"/>
      <c r="P9" s="16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N10" s="16" t="n">
        <v>0</v>
      </c>
      <c r="P10" s="16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142560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4</v>
      </c>
      <c r="L11" s="11" t="n">
        <f aca="false">J11*K11</f>
        <v>193080.725</v>
      </c>
      <c r="N11" s="16" t="n">
        <f aca="false">H11/2*1.5+10000</f>
        <v>116920</v>
      </c>
      <c r="P11" s="16"/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24649.895</v>
      </c>
      <c r="I12" s="10"/>
      <c r="L12" s="11"/>
      <c r="N12" s="16" t="n">
        <v>30000</v>
      </c>
      <c r="P12" s="16" t="n">
        <f aca="false">N12/H29</f>
        <v>7500</v>
      </c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21939.8276666667</v>
      </c>
      <c r="I13" s="19" t="s">
        <v>23</v>
      </c>
      <c r="J13" s="20"/>
      <c r="K13" s="20"/>
      <c r="L13" s="21" t="n">
        <f aca="false">L8+L11</f>
        <v>1048440.725</v>
      </c>
      <c r="N13" s="16" t="n">
        <v>225000</v>
      </c>
      <c r="P13" s="16" t="n">
        <f aca="false">N13/H29</f>
        <v>56250</v>
      </c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0.00800000000065969</v>
      </c>
      <c r="N14" s="16" t="n">
        <v>0</v>
      </c>
      <c r="P14" s="16"/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3485.43333333333</v>
      </c>
      <c r="N15" s="16" t="n">
        <v>20000</v>
      </c>
      <c r="P15" s="16" t="n">
        <f aca="false">N15/H29</f>
        <v>5000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N16" s="16" t="n">
        <v>0</v>
      </c>
      <c r="P16" s="16"/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196.666666666667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N17" s="16" t="n">
        <v>5000</v>
      </c>
      <c r="P17" s="16"/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3571.83066666667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N18" s="16" t="n">
        <v>0</v>
      </c>
      <c r="P18" s="16"/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3640.344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N19" s="16" t="n">
        <v>20000</v>
      </c>
      <c r="P19" s="16" t="n">
        <f aca="false">N19/H29</f>
        <v>5000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0.533333333333333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N20" s="16" t="n">
        <v>0</v>
      </c>
      <c r="P20" s="16"/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4526.297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N21" s="16" t="n">
        <v>5652</v>
      </c>
      <c r="P21" s="16" t="n">
        <f aca="false">N21/H29</f>
        <v>1413</v>
      </c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N22" s="16" t="n">
        <v>0</v>
      </c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917370.835666667</v>
      </c>
      <c r="I23" s="1" t="s">
        <v>51</v>
      </c>
      <c r="J23" s="1" t="n">
        <v>110000</v>
      </c>
      <c r="K23" s="1" t="n">
        <v>1</v>
      </c>
      <c r="L23" s="1" t="n">
        <f aca="false">J23*K23</f>
        <v>110000</v>
      </c>
      <c r="N23" s="26" t="n">
        <f aca="false">SUM(N8:N22)</f>
        <v>990172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</f>
        <v>2</v>
      </c>
      <c r="L24" s="1" t="n">
        <f aca="false">J24*K24</f>
        <v>286000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4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1</v>
      </c>
      <c r="L26" s="1" t="n">
        <f aca="false">J26*K26</f>
        <v>198000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4</v>
      </c>
      <c r="L28" s="1" t="n">
        <f aca="false">SUM(L16:L27)*1.2</f>
        <v>712800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4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855360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4</v>
      </c>
      <c r="L34" s="33" t="n">
        <f aca="false">+J34*K34</f>
        <v>193080.725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  <row r="40" customFormat="false" ht="12.75" hidden="false" customHeight="false" outlineLevel="0" collapsed="false">
      <c r="B40" s="0" t="s">
        <v>69</v>
      </c>
      <c r="H40" s="0" t="s">
        <v>70</v>
      </c>
    </row>
    <row r="41" customFormat="false" ht="12.75" hidden="false" customHeight="false" outlineLevel="0" collapsed="false">
      <c r="B41" s="0" t="s">
        <v>71</v>
      </c>
      <c r="H41" s="0" t="s">
        <v>52</v>
      </c>
    </row>
    <row r="42" customFormat="false" ht="12.75" hidden="false" customHeight="false" outlineLevel="0" collapsed="false">
      <c r="B42" s="0" t="s">
        <v>72</v>
      </c>
      <c r="H42" s="0" t="s">
        <v>52</v>
      </c>
    </row>
    <row r="43" customFormat="false" ht="12.75" hidden="false" customHeight="false" outlineLevel="0" collapsed="false">
      <c r="B43" s="0" t="s">
        <v>73</v>
      </c>
      <c r="H43" s="0" t="s">
        <v>51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74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N5" s="35" t="s">
        <v>65</v>
      </c>
      <c r="P5" s="36" t="s">
        <v>66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N6" s="12" t="s">
        <v>7</v>
      </c>
      <c r="P6" s="36" t="s">
        <v>67</v>
      </c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N7" s="13" t="s">
        <v>11</v>
      </c>
      <c r="P7" s="37" t="s">
        <v>68</v>
      </c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1200100</v>
      </c>
      <c r="I8" s="10" t="s">
        <v>13</v>
      </c>
      <c r="J8" s="1" t="n">
        <v>0</v>
      </c>
      <c r="L8" s="11" t="n">
        <f aca="false">L30</f>
        <v>1512720</v>
      </c>
      <c r="N8" s="16" t="n">
        <f aca="false">H8/2*1.5+124925</f>
        <v>1025000</v>
      </c>
      <c r="P8" s="16"/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N9" s="16"/>
      <c r="P9" s="16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60500</v>
      </c>
      <c r="I10" s="10"/>
      <c r="L10" s="11"/>
      <c r="N10" s="16" t="n">
        <f aca="false">60500+14500</f>
        <v>75000</v>
      </c>
      <c r="P10" s="16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252120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8</v>
      </c>
      <c r="L11" s="11" t="n">
        <f aca="false">J11*K11</f>
        <v>386161.45</v>
      </c>
      <c r="N11" s="16" t="n">
        <v>220000</v>
      </c>
      <c r="P11" s="16"/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49299.79</v>
      </c>
      <c r="I12" s="10"/>
      <c r="L12" s="11"/>
      <c r="N12" s="16" t="n">
        <v>25000</v>
      </c>
      <c r="P12" s="16" t="n">
        <f aca="false">N12/H29</f>
        <v>3125</v>
      </c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43879.6553333333</v>
      </c>
      <c r="I13" s="19" t="s">
        <v>23</v>
      </c>
      <c r="J13" s="20"/>
      <c r="K13" s="20"/>
      <c r="L13" s="21" t="n">
        <f aca="false">L8+L11</f>
        <v>1898881.45</v>
      </c>
      <c r="N13" s="16" t="n">
        <v>25000</v>
      </c>
      <c r="P13" s="16" t="n">
        <f aca="false">N13/H29</f>
        <v>3125</v>
      </c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0.0160000000013194</v>
      </c>
      <c r="N14" s="16" t="n">
        <v>0</v>
      </c>
      <c r="P14" s="16"/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6970.86666666667</v>
      </c>
      <c r="N15" s="16" t="n">
        <v>20000</v>
      </c>
      <c r="P15" s="16" t="n">
        <f aca="false">N15/H29</f>
        <v>2500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N16" s="16" t="n">
        <v>0</v>
      </c>
      <c r="P16" s="16"/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393.333333333333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N17" s="16" t="n">
        <v>500</v>
      </c>
      <c r="P17" s="16"/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7143.66133333333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N18" s="16" t="n">
        <v>0</v>
      </c>
      <c r="P18" s="16"/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7280.688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N19" s="16" t="n">
        <v>100000</v>
      </c>
      <c r="P19" s="16" t="n">
        <f aca="false">N19/H29</f>
        <v>12500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1.06666666666667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N20" s="16" t="n">
        <v>1</v>
      </c>
      <c r="P20" s="16"/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9052.59399999999</v>
      </c>
      <c r="I21" s="1" t="s">
        <v>45</v>
      </c>
      <c r="J21" s="1" t="n">
        <v>60500</v>
      </c>
      <c r="K21" s="1" t="n">
        <v>1</v>
      </c>
      <c r="L21" s="1" t="n">
        <f aca="false">J21*K21</f>
        <v>60500</v>
      </c>
      <c r="N21" s="16" t="n">
        <v>25000</v>
      </c>
      <c r="P21" s="16" t="n">
        <f aca="false">N21/H29</f>
        <v>3125</v>
      </c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v>3571654.51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N22" s="16" t="n">
        <v>3571655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5208396.18133333</v>
      </c>
      <c r="I23" s="1" t="s">
        <v>51</v>
      </c>
      <c r="J23" s="1" t="n">
        <v>110000</v>
      </c>
      <c r="K23" s="1" t="n">
        <v>2</v>
      </c>
      <c r="L23" s="1" t="n">
        <f aca="false">J23*K23</f>
        <v>220000</v>
      </c>
      <c r="N23" s="26" t="n">
        <f aca="false">SUM(N8:N22)</f>
        <v>5087156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4</v>
      </c>
      <c r="L24" s="1" t="n">
        <f aca="false">J24*K24</f>
        <v>572000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1</v>
      </c>
      <c r="L26" s="1" t="n">
        <f aca="false">J26*K26</f>
        <v>198000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8</v>
      </c>
      <c r="L28" s="1" t="n">
        <f aca="false">SUM(L16:L27)*1.2</f>
        <v>1260600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8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1512720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8</v>
      </c>
      <c r="L34" s="33" t="n">
        <f aca="false">+J34*K34</f>
        <v>386161.45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  <row r="40" customFormat="false" ht="12.75" hidden="false" customHeight="false" outlineLevel="0" collapsed="false">
      <c r="B40" s="0" t="s">
        <v>75</v>
      </c>
      <c r="H40" s="0" t="s">
        <v>70</v>
      </c>
    </row>
    <row r="41" customFormat="false" ht="12.75" hidden="false" customHeight="false" outlineLevel="0" collapsed="false">
      <c r="B41" s="0" t="s">
        <v>76</v>
      </c>
      <c r="H41" s="0" t="s">
        <v>52</v>
      </c>
    </row>
    <row r="42" customFormat="false" ht="12.75" hidden="false" customHeight="false" outlineLevel="0" collapsed="false">
      <c r="B42" s="0" t="s">
        <v>77</v>
      </c>
      <c r="H42" s="0" t="s">
        <v>52</v>
      </c>
    </row>
    <row r="43" customFormat="false" ht="12.75" hidden="false" customHeight="false" outlineLevel="0" collapsed="false">
      <c r="B43" s="0" t="s">
        <v>78</v>
      </c>
      <c r="H43" s="0" t="s">
        <v>52</v>
      </c>
    </row>
    <row r="44" customFormat="false" ht="12.75" hidden="false" customHeight="false" outlineLevel="0" collapsed="false">
      <c r="B44" s="0" t="s">
        <v>79</v>
      </c>
      <c r="H44" s="0" t="s">
        <v>52</v>
      </c>
    </row>
    <row r="45" customFormat="false" ht="12.75" hidden="false" customHeight="false" outlineLevel="0" collapsed="false">
      <c r="B45" s="0" t="s">
        <v>80</v>
      </c>
      <c r="H45" s="0" t="s">
        <v>51</v>
      </c>
    </row>
    <row r="46" customFormat="false" ht="12.75" hidden="false" customHeight="false" outlineLevel="0" collapsed="false">
      <c r="B46" s="0" t="s">
        <v>81</v>
      </c>
      <c r="H46" s="0" t="s">
        <v>51</v>
      </c>
    </row>
    <row r="47" customFormat="false" ht="12.75" hidden="false" customHeight="false" outlineLevel="0" collapsed="false">
      <c r="B47" s="0" t="s">
        <v>82</v>
      </c>
      <c r="H47" s="0" t="s">
        <v>45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2002-01-02T15:09:58Z</dcterms:created>
  <dc:creator>dvandor</dc:creator>
  <dc:description/>
  <dc:language>en-US</dc:language>
  <cp:lastModifiedBy>least</cp:lastModifiedBy>
  <cp:lastPrinted>2002-01-02T21:32:08Z</cp:lastPrinted>
  <dcterms:modified xsi:type="dcterms:W3CDTF">2002-01-03T17:38:22Z</dcterms:modified>
  <cp:revision>0</cp:revision>
  <dc:subject/>
  <dc:title/>
</cp:coreProperties>
</file>