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Next Summary" sheetId="1" state="visible" r:id="rId3"/>
    <sheet name="E-Next Equipment Balances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cclark4:
</t>
        </r>
        <r>
          <rPr>
            <sz val="8"/>
            <color rgb="FF000000"/>
            <rFont val="Tahoma"/>
            <family val="0"/>
          </rPr>
          <t xml:space="preserve">Assume all equipment in E-Next through March 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183</xdr:colOff>
                <xdr:row>13</xdr:row>
                <xdr:rowOff>7</xdr:rowOff>
              </xdr:from>
              <xdr:to>
                <xdr:col>5</xdr:col>
                <xdr:colOff>94</xdr:colOff>
                <xdr:row>17</xdr:row>
                <xdr:rowOff>13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cclark4:
</t>
        </r>
        <r>
          <rPr>
            <sz val="8"/>
            <color rgb="FF000000"/>
            <rFont val="Tahoma"/>
            <family val="0"/>
          </rPr>
          <t xml:space="preserve">Assume all equipment in E-Next through March 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13</xdr:row>
                <xdr:rowOff>7</xdr:rowOff>
              </xdr:from>
              <xdr:to>
                <xdr:col>6</xdr:col>
                <xdr:colOff>66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<sst xmlns="http://schemas.openxmlformats.org/spreadsheetml/2006/main" count="47" uniqueCount="27">
  <si>
    <t xml:space="preserve">Equipment in E-Next Generation LLC</t>
  </si>
  <si>
    <t xml:space="preserve">$ in 000</t>
  </si>
  <si>
    <t xml:space="preserve">NOTE: assume all equipment stays in E-Next through the end of the facility (March 2004)</t>
  </si>
  <si>
    <t xml:space="preserve">PROJECT NAME</t>
  </si>
  <si>
    <t xml:space="preserve">EQUIPMENT</t>
  </si>
  <si>
    <t xml:space="preserve">PAYMENTS TO DATE</t>
  </si>
  <si>
    <t xml:space="preserve">REMAINING PAYMENTS</t>
  </si>
  <si>
    <t xml:space="preserve">(if approved for acquisition by DASH)</t>
  </si>
  <si>
    <t xml:space="preserve">(if choose to cancel by 12-15-01)</t>
  </si>
  <si>
    <t xml:space="preserve">Ft. Pierce</t>
  </si>
  <si>
    <t xml:space="preserve">1 HRSG</t>
  </si>
  <si>
    <t xml:space="preserve">Columbia/Longview</t>
  </si>
  <si>
    <t xml:space="preserve">1 7FA turbine</t>
  </si>
  <si>
    <t xml:space="preserve">1 Steam turbine</t>
  </si>
  <si>
    <t xml:space="preserve">Cascade Transportation Agreement</t>
  </si>
  <si>
    <t xml:space="preserve">1 Generator Step-up Transformer</t>
  </si>
  <si>
    <t xml:space="preserve">Interest and Financing Fees</t>
  </si>
  <si>
    <t xml:space="preserve">Total</t>
  </si>
  <si>
    <t xml:space="preserve">Capital Expenditures for Other Projects</t>
  </si>
  <si>
    <t xml:space="preserve">(if approved by DASH)</t>
  </si>
  <si>
    <t xml:space="preserve">(if choose to cancel)</t>
  </si>
  <si>
    <t xml:space="preserve">Vessel ERCs</t>
  </si>
  <si>
    <t xml:space="preserve">as of </t>
  </si>
  <si>
    <t xml:space="preserve">Last Payment Date</t>
  </si>
  <si>
    <t xml:space="preserve">PAID TO DATE</t>
  </si>
  <si>
    <t xml:space="preserve">COMMITTED TO PAY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</si>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</sst>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_(* #,##0.00_);_(* \(#,##0.00\);_(* \-??_);_(@_)"/>
    <numFmt numFmtId="167" formatCode="\$#,##0_);[RED]&quot;($&quot;#,##0\)"/>
    <numFmt numFmtId="168" formatCode="[$-409]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A_Finance/E-Next%20Generation/Models/End%20of%20Month%20Models/October/October%2010-25-01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ggle"/>
      <sheetName val="Assumptions"/>
      <sheetName val="Summary"/>
      <sheetName val="Summary Data"/>
      <sheetName val="Columbia"/>
      <sheetName val="Columbia Buyout"/>
      <sheetName val="Ft Pierce"/>
      <sheetName val="12 LM6000s"/>
      <sheetName val="3 Turbines"/>
      <sheetName val="LV Cogen Buyout"/>
      <sheetName val="Las Vegas Cogen II"/>
      <sheetName val="Blue Dog Buyout"/>
      <sheetName val=" BlueDog"/>
      <sheetName val="Soft Cost Analysis"/>
      <sheetName val="Pastoria"/>
      <sheetName val="FV PSCo"/>
      <sheetName val="FV Buyout"/>
      <sheetName val="Pastoria Buyout"/>
      <sheetName val="Intergen Buyout"/>
      <sheetName val="PSCo Accession Agreement"/>
      <sheetName val="Fees"/>
      <sheetName val="Libor"/>
      <sheetName val="FV equip"/>
      <sheetName val="Delta Buyout"/>
      <sheetName val="E-Next Capacity"/>
      <sheetName val="Soft Cost analysis from July "/>
      <sheetName val="SoftCost Analysis"/>
      <sheetName val="Benefits Page"/>
    </sheetNames>
    <sheetDataSet>
      <sheetData sheetId="0"/>
      <sheetData sheetId="1"/>
      <sheetData sheetId="2">
        <row r="43">
          <cell r="AD43">
            <v>8971.08927859422</v>
          </cell>
        </row>
      </sheetData>
      <sheetData sheetId="3">
        <row r="19">
          <cell r="E19">
            <v>12076.0314</v>
          </cell>
        </row>
        <row r="20">
          <cell r="E20">
            <v>9843.16956</v>
          </cell>
        </row>
        <row r="21">
          <cell r="E21">
            <v>5180</v>
          </cell>
        </row>
      </sheetData>
      <sheetData sheetId="4">
        <row r="41">
          <cell r="P41">
            <v>103.202344728261</v>
          </cell>
          <cell r="Q41">
            <v>153.500778000903</v>
          </cell>
          <cell r="R41">
            <v>165.245484709641</v>
          </cell>
          <cell r="S41">
            <v>189.154274594886</v>
          </cell>
          <cell r="T41">
            <v>194.910694446328</v>
          </cell>
          <cell r="U41">
            <v>266.110265658023</v>
          </cell>
          <cell r="V41">
            <v>278.96141024096</v>
          </cell>
          <cell r="W41">
            <v>306.306523224215</v>
          </cell>
          <cell r="X41">
            <v>331.484653915061</v>
          </cell>
          <cell r="Y41">
            <v>361.086723825861</v>
          </cell>
          <cell r="Z41">
            <v>396.174824548754</v>
          </cell>
          <cell r="AA41">
            <v>448.371635061743</v>
          </cell>
          <cell r="AB41">
            <v>478.56346411399</v>
          </cell>
          <cell r="AC41">
            <v>472.432810661915</v>
          </cell>
          <cell r="AD41">
            <v>483.229932248725</v>
          </cell>
          <cell r="AE41">
            <v>490.124595428103</v>
          </cell>
          <cell r="AF41">
            <v>456.722205543158</v>
          </cell>
          <cell r="AG41">
            <v>487.101273979199</v>
          </cell>
          <cell r="AH41">
            <v>488.889491642683</v>
          </cell>
          <cell r="AI41">
            <v>501.771597734751</v>
          </cell>
          <cell r="AJ41">
            <v>496.939623071065</v>
          </cell>
          <cell r="AK41">
            <v>511.213552775832</v>
          </cell>
          <cell r="AL41">
            <v>520.216588719641</v>
          </cell>
          <cell r="AM41">
            <v>511.630207371477</v>
          </cell>
          <cell r="AN41">
            <v>525.170920918859</v>
          </cell>
          <cell r="AO41">
            <v>518.126621450423</v>
          </cell>
          <cell r="AP41">
            <v>530.943261505198</v>
          </cell>
          <cell r="AQ41">
            <v>538.394901239621</v>
          </cell>
          <cell r="AR41">
            <v>514.820095075362</v>
          </cell>
        </row>
      </sheetData>
      <sheetData sheetId="5"/>
      <sheetData sheetId="6">
        <row r="36">
          <cell r="P36">
            <v>46.6288432252587</v>
          </cell>
          <cell r="Q36">
            <v>55.7253645165774</v>
          </cell>
          <cell r="R36">
            <v>63.5340874968141</v>
          </cell>
          <cell r="S36">
            <v>70.6332830266508</v>
          </cell>
          <cell r="T36">
            <v>69.5874450254919</v>
          </cell>
          <cell r="U36">
            <v>90.0922547444275</v>
          </cell>
          <cell r="V36">
            <v>99.912296071701</v>
          </cell>
          <cell r="W36">
            <v>112.36294484209</v>
          </cell>
          <cell r="X36">
            <v>117.803093775192</v>
          </cell>
          <cell r="Y36">
            <v>133.86292516069</v>
          </cell>
          <cell r="Z36">
            <v>136.97713222023</v>
          </cell>
          <cell r="AA36">
            <v>133.745951496368</v>
          </cell>
          <cell r="AB36">
            <v>139.191297635601</v>
          </cell>
          <cell r="AC36">
            <v>135.376576993487</v>
          </cell>
          <cell r="AD36">
            <v>140.455900156146</v>
          </cell>
          <cell r="AE36">
            <v>141.566580020019</v>
          </cell>
          <cell r="AF36">
            <v>128.886956666121</v>
          </cell>
          <cell r="AG36">
            <v>143.730661216283</v>
          </cell>
          <cell r="AH36">
            <v>140.180025444078</v>
          </cell>
          <cell r="AI36">
            <v>145.956192246448</v>
          </cell>
          <cell r="AJ36">
            <v>142.528312569401</v>
          </cell>
          <cell r="AK36">
            <v>148.78484708412</v>
          </cell>
          <cell r="AL36">
            <v>150.341887178238</v>
          </cell>
          <cell r="AM36">
            <v>146.721623105722</v>
          </cell>
          <cell r="AN36">
            <v>152.761343951142</v>
          </cell>
          <cell r="AO36">
            <v>148.439742221774</v>
          </cell>
          <cell r="AP36">
            <v>154.410472206227</v>
          </cell>
          <cell r="AQ36">
            <v>155.474348660496</v>
          </cell>
          <cell r="AR36">
            <v>146.4458419079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6.56"/>
    <col collapsed="false" customWidth="true" hidden="false" outlineLevel="0" max="3" min="3" style="1" width="30.85"/>
    <col collapsed="false" customWidth="true" hidden="false" outlineLevel="0" max="4" min="4" style="1" width="19.99"/>
    <col collapsed="false" customWidth="true" hidden="false" outlineLevel="0" max="5" min="5" style="1" width="30.28"/>
    <col collapsed="false" customWidth="true" hidden="false" outlineLevel="0" max="6" min="6" style="1" width="26.42"/>
    <col collapsed="false" customWidth="true" hidden="false" outlineLevel="0" max="7" min="7" style="0" width="11.28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" t="s">
        <v>1</v>
      </c>
      <c r="C2" s="4"/>
    </row>
    <row r="3" customFormat="false" ht="12.75" hidden="false" customHeight="false" outlineLevel="0" collapsed="false">
      <c r="B3" s="3" t="s">
        <v>2</v>
      </c>
      <c r="C3" s="4"/>
    </row>
    <row r="4" customFormat="false" ht="12.75" hidden="false" customHeight="false" outlineLevel="0" collapsed="false">
      <c r="C4" s="5"/>
    </row>
    <row r="5" customFormat="false" ht="12.75" hidden="false" customHeight="false" outlineLevel="0" collapsed="false">
      <c r="B5" s="6" t="s">
        <v>3</v>
      </c>
      <c r="C5" s="7" t="s">
        <v>4</v>
      </c>
      <c r="D5" s="6" t="s">
        <v>5</v>
      </c>
      <c r="E5" s="6" t="s">
        <v>6</v>
      </c>
      <c r="F5" s="8" t="s">
        <v>6</v>
      </c>
    </row>
    <row r="6" customFormat="false" ht="12.75" hidden="false" customHeight="false" outlineLevel="0" collapsed="false">
      <c r="B6" s="9"/>
      <c r="C6" s="10"/>
      <c r="D6" s="9"/>
      <c r="E6" s="11" t="s">
        <v>7</v>
      </c>
      <c r="F6" s="12" t="s">
        <v>8</v>
      </c>
    </row>
    <row r="7" customFormat="false" ht="12.75" hidden="false" customHeight="false" outlineLevel="0" collapsed="false">
      <c r="B7" s="13" t="s">
        <v>9</v>
      </c>
      <c r="C7" s="14" t="s">
        <v>10</v>
      </c>
      <c r="D7" s="15" t="n">
        <v>506</v>
      </c>
      <c r="E7" s="15" t="n">
        <v>12338.956</v>
      </c>
      <c r="F7" s="16" t="n">
        <v>0</v>
      </c>
    </row>
    <row r="8" customFormat="false" ht="12.75" hidden="false" customHeight="false" outlineLevel="0" collapsed="false">
      <c r="B8" s="13"/>
      <c r="C8" s="17"/>
      <c r="D8" s="15"/>
      <c r="E8" s="15"/>
      <c r="F8" s="16"/>
    </row>
    <row r="9" customFormat="false" ht="12.75" hidden="false" customHeight="false" outlineLevel="0" collapsed="false">
      <c r="B9" s="18" t="s">
        <v>11</v>
      </c>
      <c r="C9" s="14" t="s">
        <v>12</v>
      </c>
      <c r="D9" s="15" t="n">
        <v>13328</v>
      </c>
      <c r="E9" s="15" t="n">
        <f aca="false">26925.438</f>
        <v>26925.438</v>
      </c>
      <c r="F9" s="16" t="n">
        <f aca="false">'[1]Summary Data'!E19-D9</f>
        <v>-1251.9686</v>
      </c>
    </row>
    <row r="10" customFormat="false" ht="12.75" hidden="false" customHeight="false" outlineLevel="0" collapsed="false">
      <c r="B10" s="13"/>
      <c r="C10" s="19" t="s">
        <v>13</v>
      </c>
      <c r="D10" s="15" t="n">
        <v>909.16</v>
      </c>
      <c r="E10" s="15" t="n">
        <f aca="false">11212.97025</f>
        <v>11212.97025</v>
      </c>
      <c r="F10" s="16" t="n">
        <f aca="false">'[1]Summary Data'!E20-D10</f>
        <v>8934.00956</v>
      </c>
    </row>
    <row r="11" customFormat="false" ht="12.75" hidden="false" customHeight="false" outlineLevel="0" collapsed="false">
      <c r="B11" s="13"/>
      <c r="C11" s="14" t="s">
        <v>10</v>
      </c>
      <c r="D11" s="15" t="n">
        <v>1480</v>
      </c>
      <c r="E11" s="15" t="n">
        <f aca="false">13320</f>
        <v>13320</v>
      </c>
      <c r="F11" s="16" t="n">
        <f aca="false">'[1]Summary Data'!E21-D11</f>
        <v>3700</v>
      </c>
    </row>
    <row r="12" customFormat="false" ht="12.75" hidden="false" customHeight="false" outlineLevel="0" collapsed="false">
      <c r="B12" s="13"/>
      <c r="C12" s="17" t="s">
        <v>14</v>
      </c>
      <c r="D12" s="15" t="n">
        <v>0</v>
      </c>
      <c r="E12" s="15" t="n">
        <v>950</v>
      </c>
      <c r="F12" s="16" t="n">
        <v>950</v>
      </c>
    </row>
    <row r="13" customFormat="false" ht="12.75" hidden="false" customHeight="false" outlineLevel="0" collapsed="false">
      <c r="B13" s="13"/>
      <c r="C13" s="17" t="s">
        <v>15</v>
      </c>
      <c r="D13" s="15" t="n">
        <v>0</v>
      </c>
      <c r="E13" s="15" t="n">
        <v>1499</v>
      </c>
      <c r="F13" s="16" t="n">
        <v>0</v>
      </c>
    </row>
    <row r="14" customFormat="false" ht="12.75" hidden="false" customHeight="false" outlineLevel="0" collapsed="false">
      <c r="B14" s="13"/>
      <c r="C14" s="17"/>
      <c r="D14" s="20"/>
      <c r="E14" s="20"/>
      <c r="F14" s="21"/>
    </row>
    <row r="15" customFormat="false" ht="12.75" hidden="false" customHeight="false" outlineLevel="0" collapsed="false">
      <c r="B15" s="13" t="s">
        <v>16</v>
      </c>
      <c r="C15" s="22"/>
      <c r="D15" s="23" t="n">
        <f aca="false">21551.38285-SUM(D7:D12)</f>
        <v>5328.22285</v>
      </c>
      <c r="E15" s="23" t="n">
        <f aca="false">SUM([1]Columbia!$P$41:$AR$41)+SUM('[1]Ft Pierce'!$P$36:$AR$36)+[1]Summary!$AD$43</f>
        <v>24284.0082658935</v>
      </c>
      <c r="F15" s="24" t="n">
        <v>13769.3918737095</v>
      </c>
    </row>
    <row r="16" customFormat="false" ht="12.75" hidden="false" customHeight="false" outlineLevel="0" collapsed="false">
      <c r="B16" s="25"/>
      <c r="C16" s="17"/>
      <c r="D16" s="20"/>
      <c r="E16" s="20"/>
      <c r="F16" s="21"/>
    </row>
    <row r="17" customFormat="false" ht="12.75" hidden="false" customHeight="false" outlineLevel="0" collapsed="false">
      <c r="B17" s="26" t="s">
        <v>17</v>
      </c>
      <c r="C17" s="27"/>
      <c r="D17" s="28" t="n">
        <f aca="false">SUM(D7:D16)</f>
        <v>21551.38285</v>
      </c>
      <c r="E17" s="28" t="n">
        <f aca="false">SUM(E7:E16)</f>
        <v>90530.3725158935</v>
      </c>
      <c r="F17" s="29" t="n">
        <f aca="false">SUM(F7:F16)</f>
        <v>26101.4328337095</v>
      </c>
    </row>
    <row r="20" customFormat="false" ht="15.75" hidden="false" customHeight="false" outlineLevel="0" collapsed="false">
      <c r="A20" s="2" t="s">
        <v>18</v>
      </c>
    </row>
    <row r="21" customFormat="false" ht="12.75" hidden="false" customHeight="false" outlineLevel="0" collapsed="false">
      <c r="B21" s="3" t="s">
        <v>1</v>
      </c>
      <c r="C21" s="4"/>
    </row>
    <row r="23" customFormat="false" ht="12.75" hidden="false" customHeight="false" outlineLevel="0" collapsed="false">
      <c r="B23" s="8" t="s">
        <v>3</v>
      </c>
      <c r="C23" s="30" t="s">
        <v>4</v>
      </c>
      <c r="D23" s="8" t="s">
        <v>5</v>
      </c>
      <c r="E23" s="8" t="s">
        <v>6</v>
      </c>
      <c r="F23" s="8" t="s">
        <v>6</v>
      </c>
    </row>
    <row r="24" customFormat="false" ht="12.75" hidden="false" customHeight="false" outlineLevel="0" collapsed="false">
      <c r="B24" s="31"/>
      <c r="C24" s="32"/>
      <c r="D24" s="31"/>
      <c r="E24" s="31" t="s">
        <v>19</v>
      </c>
      <c r="F24" s="31" t="s">
        <v>20</v>
      </c>
    </row>
    <row r="25" customFormat="false" ht="12.75" hidden="false" customHeight="false" outlineLevel="0" collapsed="false">
      <c r="B25" s="33" t="s">
        <v>21</v>
      </c>
      <c r="C25" s="34"/>
      <c r="D25" s="35" t="n">
        <v>0</v>
      </c>
      <c r="E25" s="35" t="n">
        <v>6000</v>
      </c>
      <c r="F25" s="3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6.56"/>
    <col collapsed="false" customWidth="true" hidden="false" outlineLevel="0" max="3" min="3" style="1" width="30.85"/>
    <col collapsed="false" customWidth="true" hidden="false" outlineLevel="0" max="7" min="4" style="1" width="20.7"/>
    <col collapsed="false" customWidth="true" hidden="false" outlineLevel="0" max="8" min="8" style="0" width="11.28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6" t="s">
        <v>22</v>
      </c>
      <c r="C2" s="4" t="n">
        <v>37192</v>
      </c>
      <c r="D2" s="4"/>
    </row>
    <row r="3" customFormat="false" ht="12.75" hidden="false" customHeight="false" outlineLevel="0" collapsed="false">
      <c r="C3" s="5"/>
      <c r="D3" s="5"/>
    </row>
    <row r="4" customFormat="false" ht="12.75" hidden="false" customHeight="false" outlineLevel="0" collapsed="false">
      <c r="B4" s="37" t="s">
        <v>3</v>
      </c>
      <c r="C4" s="38" t="s">
        <v>4</v>
      </c>
      <c r="D4" s="38" t="s">
        <v>23</v>
      </c>
      <c r="E4" s="37" t="s">
        <v>24</v>
      </c>
      <c r="F4" s="37" t="s">
        <v>25</v>
      </c>
      <c r="G4" s="37" t="s">
        <v>26</v>
      </c>
    </row>
    <row r="5" customFormat="false" ht="12.75" hidden="false" customHeight="false" outlineLevel="0" collapsed="false">
      <c r="B5" s="39" t="s">
        <v>9</v>
      </c>
      <c r="C5" s="40" t="s">
        <v>10</v>
      </c>
      <c r="D5" s="41"/>
      <c r="E5" s="42" t="n">
        <v>506000</v>
      </c>
      <c r="F5" s="42" t="n">
        <v>0</v>
      </c>
      <c r="G5" s="43" t="n">
        <f aca="false">F5+E5</f>
        <v>506000</v>
      </c>
    </row>
    <row r="6" customFormat="false" ht="12.75" hidden="false" customHeight="false" outlineLevel="0" collapsed="false">
      <c r="B6" s="25"/>
      <c r="C6" s="44"/>
      <c r="D6" s="44"/>
      <c r="E6" s="45"/>
      <c r="F6" s="45"/>
      <c r="G6" s="46"/>
    </row>
    <row r="7" customFormat="false" ht="12.75" hidden="false" customHeight="false" outlineLevel="0" collapsed="false">
      <c r="B7" s="47" t="s">
        <v>11</v>
      </c>
      <c r="C7" s="48" t="s">
        <v>12</v>
      </c>
      <c r="D7" s="41" t="n">
        <v>37530</v>
      </c>
      <c r="E7" s="45" t="n">
        <v>13328000</v>
      </c>
      <c r="F7" s="45" t="n">
        <f aca="false">26925.438*1000</f>
        <v>26925438</v>
      </c>
      <c r="G7" s="46" t="n">
        <f aca="false">F7+E7</f>
        <v>40253438</v>
      </c>
    </row>
    <row r="8" customFormat="false" ht="12.75" hidden="false" customHeight="false" outlineLevel="0" collapsed="false">
      <c r="B8" s="22"/>
      <c r="C8" s="49" t="s">
        <v>13</v>
      </c>
      <c r="D8" s="41" t="n">
        <v>37530</v>
      </c>
      <c r="E8" s="45" t="n">
        <v>909160</v>
      </c>
      <c r="F8" s="45" t="n">
        <f aca="false">11212.97025*1000</f>
        <v>11212970.25</v>
      </c>
      <c r="G8" s="46" t="n">
        <f aca="false">F8+E8</f>
        <v>12122130.25</v>
      </c>
    </row>
    <row r="9" customFormat="false" ht="12.75" hidden="false" customHeight="false" outlineLevel="0" collapsed="false">
      <c r="B9" s="22"/>
      <c r="C9" s="48" t="s">
        <v>10</v>
      </c>
      <c r="D9" s="41" t="n">
        <v>37530</v>
      </c>
      <c r="E9" s="45" t="n">
        <v>1480000</v>
      </c>
      <c r="F9" s="45" t="n">
        <f aca="false">13320*1000</f>
        <v>13320000</v>
      </c>
      <c r="G9" s="46" t="n">
        <f aca="false">F9+E9</f>
        <v>14800000</v>
      </c>
    </row>
    <row r="10" customFormat="false" ht="12.75" hidden="false" customHeight="false" outlineLevel="0" collapsed="false">
      <c r="B10" s="25"/>
      <c r="C10" s="44" t="s">
        <v>14</v>
      </c>
      <c r="D10" s="41" t="n">
        <v>37681</v>
      </c>
      <c r="E10" s="45" t="n">
        <v>0</v>
      </c>
      <c r="F10" s="45" t="n">
        <v>950000</v>
      </c>
      <c r="G10" s="46" t="n">
        <f aca="false">F10+E10</f>
        <v>950000</v>
      </c>
    </row>
    <row r="11" customFormat="false" ht="12.75" hidden="false" customHeight="false" outlineLevel="0" collapsed="false">
      <c r="B11" s="25"/>
      <c r="C11" s="44"/>
      <c r="D11" s="44"/>
      <c r="E11" s="50"/>
      <c r="F11" s="50"/>
      <c r="G11" s="51"/>
    </row>
    <row r="12" customFormat="false" ht="12.75" hidden="false" customHeight="false" outlineLevel="0" collapsed="false">
      <c r="B12" s="25" t="s">
        <v>16</v>
      </c>
      <c r="C12" s="52"/>
      <c r="D12" s="52"/>
      <c r="E12" s="53" t="n">
        <f aca="false">21551382.85-SUM(E5:E10)</f>
        <v>5328222.85</v>
      </c>
      <c r="F12" s="54"/>
      <c r="G12" s="46" t="n">
        <f aca="false">E12</f>
        <v>5328222.85</v>
      </c>
    </row>
    <row r="13" customFormat="false" ht="12.75" hidden="false" customHeight="false" outlineLevel="0" collapsed="false">
      <c r="B13" s="25"/>
      <c r="C13" s="44"/>
      <c r="D13" s="44"/>
      <c r="E13" s="50"/>
      <c r="F13" s="50"/>
      <c r="G13" s="51"/>
    </row>
    <row r="14" customFormat="false" ht="12.75" hidden="false" customHeight="false" outlineLevel="0" collapsed="false">
      <c r="B14" s="55" t="s">
        <v>17</v>
      </c>
      <c r="C14" s="56"/>
      <c r="D14" s="56"/>
      <c r="E14" s="57" t="n">
        <f aca="false">SUM(E5:E13)</f>
        <v>21551382.85</v>
      </c>
      <c r="F14" s="57" t="n">
        <f aca="false">SUM(F5:F13)</f>
        <v>52408408.25</v>
      </c>
      <c r="G14" s="58" t="n">
        <f aca="false">SUM(G5:G13)</f>
        <v>73959791.1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2001-09-04T16:18:35Z</dcterms:created>
  <dc:creator>cclark4</dc:creator>
  <dc:description/>
  <dc:language>en-US</dc:language>
  <cp:lastModifiedBy>cclark4</cp:lastModifiedBy>
  <cp:lastPrinted>2001-11-05T13:32:34Z</cp:lastPrinted>
  <dcterms:modified xsi:type="dcterms:W3CDTF">2001-11-05T13:37:39Z</dcterms:modified>
  <cp:revision>0</cp:revision>
  <dc:subject/>
  <dc:title/>
</cp:coreProperties>
</file>