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cluding CF" sheetId="1" state="visible" r:id="rId3"/>
    <sheet name="Clean Fue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<sst xmlns="http://schemas.openxmlformats.org/spreadsheetml/2006/main" count="75" uniqueCount="38">
  <si>
    <t xml:space="preserve">2001 EIS Charges to ETS </t>
  </si>
  <si>
    <t xml:space="preserve">ETS  O&amp;M             2001 Budget</t>
  </si>
  <si>
    <t xml:space="preserve">SAP Sending Cost Center</t>
  </si>
  <si>
    <t xml:space="preserve">Assessment/Allocation Method</t>
  </si>
  <si>
    <t xml:space="preserve">Co 060 TW</t>
  </si>
  <si>
    <t xml:space="preserve">Co 062 FGT</t>
  </si>
  <si>
    <t xml:space="preserve">Co 0172 NB</t>
  </si>
  <si>
    <t xml:space="preserve">Co 0179 NNG</t>
  </si>
  <si>
    <t xml:space="preserve">Co 0366 ETS</t>
  </si>
  <si>
    <t xml:space="preserve">Co 0584 HPL</t>
  </si>
  <si>
    <t xml:space="preserve">Co 1195 EOTT</t>
  </si>
  <si>
    <t xml:space="preserve">Co 1202 EAMR</t>
  </si>
  <si>
    <t xml:space="preserve">Billing FAR/Cost Centers</t>
  </si>
  <si>
    <t xml:space="preserve">SERVICE</t>
  </si>
  <si>
    <t xml:space="preserve">($000)</t>
  </si>
  <si>
    <t xml:space="preserve">Backbone Connectivity</t>
  </si>
  <si>
    <t xml:space="preserve">Telephone/direct Voice Services</t>
  </si>
  <si>
    <t xml:space="preserve">Telephone direct</t>
  </si>
  <si>
    <t xml:space="preserve">103970</t>
  </si>
  <si>
    <t xml:space="preserve">Licenses&amp;Maintenance</t>
  </si>
  <si>
    <t xml:space="preserve">EDI</t>
  </si>
  <si>
    <t xml:space="preserve">Market Data/Electronic News</t>
  </si>
  <si>
    <t xml:space="preserve">103971</t>
  </si>
  <si>
    <t xml:space="preserve">Market Data direct</t>
  </si>
  <si>
    <t xml:space="preserve">Facilities - Ardmore</t>
  </si>
  <si>
    <t xml:space="preserve">Facilities - EB34th Floor</t>
  </si>
  <si>
    <t xml:space="preserve">Corp Allocations</t>
  </si>
  <si>
    <t xml:space="preserve">Total</t>
  </si>
  <si>
    <t xml:space="preserve">Actual headcount</t>
  </si>
  <si>
    <t xml:space="preserve">% of Total headcount</t>
  </si>
  <si>
    <t xml:space="preserve">Adjusted headcount for shared mailboxes</t>
  </si>
  <si>
    <t xml:space="preserve">Co 0436 Cln Fuels</t>
  </si>
  <si>
    <t xml:space="preserve">Co 0404 Cln Fuels</t>
  </si>
  <si>
    <t xml:space="preserve">Co 1A1 Cln Fuels</t>
  </si>
  <si>
    <t xml:space="preserve">50% 111824</t>
  </si>
  <si>
    <t xml:space="preserve">30% 111775</t>
  </si>
  <si>
    <t xml:space="preserve">20% 111660</t>
  </si>
  <si>
    <t xml:space="preserve">% of Adjusted headcount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</si>
</sst>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\$#,##0"/>
    <numFmt numFmtId="167" formatCode="@"/>
    <numFmt numFmtId="168" formatCode="_(* #,##0.00_);_(* \(#,##0.00\);_(* \-??_);_(@_)"/>
    <numFmt numFmtId="169" formatCode="[$-409]#,##0_);\(#,##0\)"/>
    <numFmt numFmtId="170" formatCode="0%"/>
    <numFmt numFmtId="171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4" min="2" style="0" width="13.85"/>
    <col collapsed="false" customWidth="true" hidden="false" outlineLevel="0" max="5" min="5" style="0" width="30.41"/>
    <col collapsed="false" customWidth="true" hidden="false" outlineLevel="0" max="6" min="6" style="1" width="14.56"/>
    <col collapsed="false" customWidth="true" hidden="false" outlineLevel="0" max="9" min="7" style="1" width="12.99"/>
    <col collapsed="false" customWidth="true" hidden="false" outlineLevel="0" max="10" min="10" style="1" width="12.85"/>
    <col collapsed="false" customWidth="true" hidden="false" outlineLevel="0" max="11" min="11" style="1" width="12.99"/>
    <col collapsed="false" customWidth="true" hidden="false" outlineLevel="0" max="13" min="12" style="1" width="9.14"/>
    <col collapsed="false" customWidth="true" hidden="false" outlineLevel="0" max="14" min="14" style="0" width="10.13"/>
  </cols>
  <sheetData>
    <row r="1" customFormat="false" ht="12.75" hidden="false" customHeight="false" outlineLevel="0" collapsed="false">
      <c r="A1" s="0" t="s">
        <v>0</v>
      </c>
    </row>
    <row r="2" customFormat="false" ht="25.5" hidden="false" customHeight="false" outlineLevel="0" collapsed="false">
      <c r="B2" s="1" t="s">
        <v>1</v>
      </c>
      <c r="C2" s="1" t="s">
        <v>2</v>
      </c>
      <c r="D2" s="1"/>
      <c r="E2" s="0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customFormat="false" ht="12.75" hidden="false" customHeight="false" outlineLevel="0" collapsed="false">
      <c r="A3" s="0" t="s">
        <v>12</v>
      </c>
      <c r="B3" s="1"/>
      <c r="C3" s="1"/>
      <c r="D3" s="1"/>
      <c r="E3" s="1"/>
      <c r="F3" s="2" t="n">
        <v>107720109999</v>
      </c>
      <c r="G3" s="2" t="n">
        <v>118292309999</v>
      </c>
      <c r="H3" s="2" t="n">
        <v>131492309999</v>
      </c>
      <c r="I3" s="2" t="n">
        <v>145620109999</v>
      </c>
      <c r="J3" s="2" t="n">
        <v>111723</v>
      </c>
      <c r="K3" s="2" t="n">
        <v>202192309999</v>
      </c>
      <c r="L3" s="1" t="n">
        <v>112324</v>
      </c>
      <c r="M3" s="1" t="n">
        <v>112323</v>
      </c>
    </row>
    <row r="4" customFormat="false" ht="12.75" hidden="false" customHeight="false" outlineLevel="0" collapsed="false">
      <c r="A4" s="3" t="s">
        <v>13</v>
      </c>
      <c r="B4" s="4" t="s">
        <v>14</v>
      </c>
      <c r="C4" s="4"/>
      <c r="D4" s="4"/>
      <c r="E4" s="1"/>
      <c r="F4" s="4" t="s">
        <v>14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  <c r="L4" s="4" t="s">
        <v>14</v>
      </c>
      <c r="M4" s="4" t="s">
        <v>14</v>
      </c>
    </row>
    <row r="5" customFormat="false" ht="12.75" hidden="false" customHeight="false" outlineLevel="0" collapsed="false">
      <c r="A5" s="0" t="s">
        <v>15</v>
      </c>
      <c r="B5" s="5" t="n">
        <v>108</v>
      </c>
      <c r="C5" s="6" t="n">
        <v>103971</v>
      </c>
      <c r="D5" s="7" t="n">
        <v>108000</v>
      </c>
      <c r="E5" s="8"/>
      <c r="F5" s="9" t="n">
        <f aca="false">$D5*F$20</f>
        <v>7790.43280182232</v>
      </c>
      <c r="G5" s="9" t="n">
        <f aca="false">$D5*G$20</f>
        <v>15703.8724373576</v>
      </c>
      <c r="H5" s="9" t="n">
        <f aca="false">$D5*H$20</f>
        <v>9225.5125284738</v>
      </c>
      <c r="I5" s="9" t="n">
        <f aca="false">$D5*I$20</f>
        <v>42970.3872437358</v>
      </c>
      <c r="J5" s="9" t="n">
        <f aca="false">$D5*J$20</f>
        <v>4100.2277904328</v>
      </c>
      <c r="K5" s="9" t="n">
        <f aca="false">$D5*K$20</f>
        <v>4715.26195899772</v>
      </c>
      <c r="L5" s="9" t="n">
        <f aca="false">$D5*L$20</f>
        <v>15088.8382687927</v>
      </c>
      <c r="M5" s="9" t="n">
        <f aca="false">$D5*M$20</f>
        <v>8405.46697038724</v>
      </c>
    </row>
    <row r="6" customFormat="false" ht="12.75" hidden="false" customHeight="false" outlineLevel="0" collapsed="false">
      <c r="A6" s="0" t="s">
        <v>16</v>
      </c>
      <c r="B6" s="5" t="n">
        <v>1318</v>
      </c>
      <c r="C6" s="6" t="n">
        <v>103971</v>
      </c>
      <c r="D6" s="7" t="n">
        <v>438000</v>
      </c>
      <c r="E6" s="8"/>
      <c r="F6" s="9" t="n">
        <f aca="false">D6*F$20</f>
        <v>31594.5330296128</v>
      </c>
      <c r="G6" s="9" t="n">
        <f aca="false">$D6*G$20</f>
        <v>63687.9271070615</v>
      </c>
      <c r="H6" s="9" t="n">
        <f aca="false">$D6*H$20</f>
        <v>37414.5785876993</v>
      </c>
      <c r="I6" s="9" t="n">
        <f aca="false">$D6*I$20</f>
        <v>174268.792710706</v>
      </c>
      <c r="J6" s="9" t="n">
        <f aca="false">$D6*J$20</f>
        <v>16628.701594533</v>
      </c>
      <c r="K6" s="9" t="n">
        <f aca="false">$D6*K$20</f>
        <v>19123.006833713</v>
      </c>
      <c r="L6" s="9" t="n">
        <f aca="false">$D6*L$20</f>
        <v>61193.6218678816</v>
      </c>
      <c r="M6" s="9" t="n">
        <f aca="false">$D6*M$20</f>
        <v>34088.8382687927</v>
      </c>
    </row>
    <row r="7" customFormat="false" ht="12.75" hidden="false" customHeight="false" outlineLevel="0" collapsed="false">
      <c r="A7" s="0" t="s">
        <v>17</v>
      </c>
      <c r="B7" s="5"/>
      <c r="C7" s="6" t="s">
        <v>18</v>
      </c>
      <c r="D7" s="7" t="n">
        <v>2008000</v>
      </c>
      <c r="E7" s="8"/>
      <c r="F7" s="9"/>
      <c r="G7" s="9"/>
      <c r="H7" s="9"/>
      <c r="I7" s="9"/>
      <c r="J7" s="9"/>
      <c r="K7" s="9"/>
      <c r="L7" s="9"/>
      <c r="M7" s="9"/>
    </row>
    <row r="8" customFormat="false" ht="12.75" hidden="false" customHeight="false" outlineLevel="0" collapsed="false">
      <c r="A8" s="0" t="s">
        <v>19</v>
      </c>
      <c r="B8" s="5" t="n">
        <v>1521</v>
      </c>
      <c r="C8" s="6" t="n">
        <v>103971</v>
      </c>
      <c r="D8" s="7" t="n">
        <v>1525000</v>
      </c>
      <c r="E8" s="8"/>
      <c r="F8" s="9" t="n">
        <f aca="false">D8*F$20</f>
        <v>110003.796507213</v>
      </c>
      <c r="G8" s="9" t="n">
        <f aca="false">$D8*G$20</f>
        <v>221744.495064541</v>
      </c>
      <c r="H8" s="9" t="n">
        <f aca="false">$D8*H$20</f>
        <v>130267.653758542</v>
      </c>
      <c r="I8" s="9" t="n">
        <f aca="false">$D8*I$20</f>
        <v>606757.782839787</v>
      </c>
      <c r="J8" s="9" t="n">
        <f aca="false">$D8*J$20</f>
        <v>57896.7350037965</v>
      </c>
      <c r="K8" s="9" t="n">
        <f aca="false">$D8*K$20</f>
        <v>66581.245254366</v>
      </c>
      <c r="L8" s="9" t="n">
        <f aca="false">$D8*L$20</f>
        <v>213059.984813971</v>
      </c>
      <c r="M8" s="9" t="n">
        <f aca="false">$D8*M$20</f>
        <v>118688.306757783</v>
      </c>
    </row>
    <row r="9" customFormat="false" ht="12.75" hidden="false" customHeight="false" outlineLevel="0" collapsed="false">
      <c r="A9" s="0" t="s">
        <v>20</v>
      </c>
      <c r="B9" s="5" t="n">
        <v>455</v>
      </c>
      <c r="C9" s="6" t="n">
        <v>103971</v>
      </c>
      <c r="D9" s="7" t="n">
        <v>455000</v>
      </c>
      <c r="E9" s="8"/>
      <c r="F9" s="9" t="n">
        <f aca="false">D9*F$20</f>
        <v>32820.8048595292</v>
      </c>
      <c r="G9" s="9" t="n">
        <f aca="false">$D9*G$20</f>
        <v>66159.8329536826</v>
      </c>
      <c r="H9" s="9" t="n">
        <f aca="false">$D9*H$20</f>
        <v>38866.7425968109</v>
      </c>
      <c r="I9" s="9" t="n">
        <f aca="false">$D9*I$20</f>
        <v>181032.649962035</v>
      </c>
      <c r="J9" s="9" t="n">
        <f aca="false">$D9*J$20</f>
        <v>17274.1078208049</v>
      </c>
      <c r="K9" s="9" t="n">
        <f aca="false">$D9*K$20</f>
        <v>19865.2239939256</v>
      </c>
      <c r="L9" s="9" t="n">
        <f aca="false">$D9*L$20</f>
        <v>63568.7167805619</v>
      </c>
      <c r="M9" s="9" t="n">
        <f aca="false">$D9*M$20</f>
        <v>35411.92103265</v>
      </c>
    </row>
    <row r="10" customFormat="false" ht="12.75" hidden="false" customHeight="false" outlineLevel="0" collapsed="false">
      <c r="A10" s="0" t="s">
        <v>21</v>
      </c>
      <c r="B10" s="5" t="n">
        <v>112</v>
      </c>
      <c r="C10" s="6" t="s">
        <v>22</v>
      </c>
      <c r="D10" s="7" t="n">
        <v>5000</v>
      </c>
      <c r="E10" s="8"/>
      <c r="F10" s="9" t="n">
        <f aca="false">D10*F$20</f>
        <v>360.668185269552</v>
      </c>
      <c r="G10" s="9" t="n">
        <f aca="false">$D10*G$20</f>
        <v>727.03113135915</v>
      </c>
      <c r="H10" s="9" t="n">
        <f aca="false">$D10*H$20</f>
        <v>427.107061503417</v>
      </c>
      <c r="I10" s="9" t="n">
        <f aca="false">$D10*I$20</f>
        <v>1989.36977980258</v>
      </c>
      <c r="J10" s="9" t="n">
        <f aca="false">$D10*J$20</f>
        <v>189.825360668185</v>
      </c>
      <c r="K10" s="9" t="n">
        <f aca="false">$D10*K$20</f>
        <v>218.299164768413</v>
      </c>
      <c r="L10" s="9" t="n">
        <f aca="false">$D10*L$20</f>
        <v>698.557327258922</v>
      </c>
      <c r="M10" s="9" t="n">
        <f aca="false">$D10*M$20</f>
        <v>389.14198936978</v>
      </c>
    </row>
    <row r="11" customFormat="false" ht="12.75" hidden="false" customHeight="false" outlineLevel="0" collapsed="false">
      <c r="A11" s="0" t="s">
        <v>23</v>
      </c>
      <c r="B11" s="5"/>
      <c r="C11" s="6" t="s">
        <v>18</v>
      </c>
      <c r="D11" s="7" t="n">
        <v>107000</v>
      </c>
      <c r="E11" s="8"/>
      <c r="F11" s="9"/>
      <c r="G11" s="9"/>
      <c r="H11" s="9"/>
      <c r="I11" s="9"/>
      <c r="J11" s="9"/>
      <c r="K11" s="9"/>
      <c r="L11" s="9"/>
      <c r="M11" s="9"/>
    </row>
    <row r="12" customFormat="false" ht="12.75" hidden="false" customHeight="false" outlineLevel="0" collapsed="false">
      <c r="A12" s="0" t="s">
        <v>24</v>
      </c>
      <c r="B12" s="5" t="n">
        <v>29</v>
      </c>
      <c r="C12" s="6" t="n">
        <v>103971</v>
      </c>
      <c r="D12" s="7" t="n">
        <v>29000</v>
      </c>
      <c r="E12" s="8"/>
      <c r="F12" s="9" t="n">
        <f aca="false">D12*F$20</f>
        <v>2091.8754745634</v>
      </c>
      <c r="G12" s="9" t="n">
        <f aca="false">$D12*G$20</f>
        <v>4216.78056188307</v>
      </c>
      <c r="H12" s="9" t="n">
        <f aca="false">$D12*H$20</f>
        <v>2477.22095671982</v>
      </c>
      <c r="I12" s="9" t="n">
        <f aca="false">$D12*I$20</f>
        <v>11538.344722855</v>
      </c>
      <c r="J12" s="9" t="n">
        <f aca="false">$D12*J$20</f>
        <v>1100.98709187547</v>
      </c>
      <c r="K12" s="9" t="n">
        <f aca="false">$D12*K$20</f>
        <v>1266.1351556568</v>
      </c>
      <c r="L12" s="9" t="n">
        <f aca="false">$D12*L$20</f>
        <v>4051.63249810175</v>
      </c>
      <c r="M12" s="9" t="n">
        <f aca="false">$D12*M$20</f>
        <v>2257.02353834472</v>
      </c>
    </row>
    <row r="13" customFormat="false" ht="12.75" hidden="false" customHeight="false" outlineLevel="0" collapsed="false">
      <c r="A13" s="0" t="s">
        <v>25</v>
      </c>
      <c r="B13" s="5" t="n">
        <v>99</v>
      </c>
      <c r="C13" s="6" t="n">
        <v>103971</v>
      </c>
      <c r="D13" s="7" t="n">
        <v>99000</v>
      </c>
      <c r="E13" s="8"/>
      <c r="F13" s="9" t="n">
        <f aca="false">D13*F$20</f>
        <v>7141.23006833713</v>
      </c>
      <c r="G13" s="9" t="n">
        <f aca="false">$D13*G$20</f>
        <v>14395.2164009112</v>
      </c>
      <c r="H13" s="9" t="n">
        <f aca="false">$D13*H$20</f>
        <v>8456.71981776765</v>
      </c>
      <c r="I13" s="9" t="n">
        <f aca="false">$D13*I$20</f>
        <v>39389.5216400911</v>
      </c>
      <c r="J13" s="9" t="n">
        <f aca="false">$D13*J$20</f>
        <v>3758.54214123007</v>
      </c>
      <c r="K13" s="9" t="n">
        <f aca="false">$D13*K$20</f>
        <v>4322.32346241458</v>
      </c>
      <c r="L13" s="9" t="n">
        <f aca="false">$D13*L$20</f>
        <v>13831.4350797267</v>
      </c>
      <c r="M13" s="9" t="n">
        <f aca="false">$D13*M$20</f>
        <v>7705.01138952164</v>
      </c>
    </row>
    <row r="14" customFormat="false" ht="12.75" hidden="false" customHeight="false" outlineLevel="0" collapsed="false">
      <c r="A14" s="0" t="s">
        <v>26</v>
      </c>
      <c r="B14" s="5" t="n">
        <v>257</v>
      </c>
      <c r="C14" s="6" t="n">
        <v>103971</v>
      </c>
      <c r="D14" s="7" t="n">
        <v>257000</v>
      </c>
      <c r="E14" s="8"/>
      <c r="F14" s="9" t="n">
        <f aca="false">D14*F$20</f>
        <v>18538.344722855</v>
      </c>
      <c r="G14" s="9" t="n">
        <f aca="false">$D14*G$20</f>
        <v>37369.4001518603</v>
      </c>
      <c r="H14" s="9" t="n">
        <f aca="false">$D14*H$20</f>
        <v>21953.3029612756</v>
      </c>
      <c r="I14" s="9" t="n">
        <f aca="false">$D14*I$20</f>
        <v>102253.606681853</v>
      </c>
      <c r="J14" s="9" t="n">
        <f aca="false">$D14*J$20</f>
        <v>9757.02353834472</v>
      </c>
      <c r="K14" s="9" t="n">
        <f aca="false">$D14*K$20</f>
        <v>11220.5770690964</v>
      </c>
      <c r="L14" s="9" t="n">
        <f aca="false">$D14*L$20</f>
        <v>35905.8466211086</v>
      </c>
      <c r="M14" s="9" t="n">
        <f aca="false">$D14*M$20</f>
        <v>20001.8982536067</v>
      </c>
    </row>
    <row r="15" customFormat="false" ht="12.75" hidden="false" customHeight="false" outlineLevel="0" collapsed="false">
      <c r="B15" s="5"/>
      <c r="C15" s="5"/>
      <c r="D15" s="5"/>
      <c r="E15" s="1"/>
      <c r="F15" s="10"/>
      <c r="G15" s="10"/>
      <c r="H15" s="10"/>
      <c r="I15" s="10"/>
      <c r="J15" s="10"/>
      <c r="K15" s="10"/>
      <c r="L15" s="10"/>
      <c r="M15" s="10"/>
    </row>
    <row r="16" customFormat="false" ht="12.75" hidden="false" customHeight="false" outlineLevel="0" collapsed="false">
      <c r="A16" s="11" t="s">
        <v>27</v>
      </c>
      <c r="B16" s="5" t="n">
        <f aca="false">SUM(B5:B15)</f>
        <v>3899</v>
      </c>
      <c r="C16" s="5"/>
      <c r="D16" s="5" t="n">
        <f aca="false">SUM(D5:D15)</f>
        <v>5031000</v>
      </c>
      <c r="E16" s="1"/>
      <c r="F16" s="12" t="n">
        <f aca="false">SUM(F5:F15)</f>
        <v>210341.685649203</v>
      </c>
      <c r="G16" s="12" t="n">
        <f aca="false">SUM(G5:G15)</f>
        <v>424004.555808656</v>
      </c>
      <c r="H16" s="12" t="n">
        <f aca="false">SUM(H5:H15)</f>
        <v>249088.838268793</v>
      </c>
      <c r="I16" s="12" t="n">
        <f aca="false">SUM(I5:I15)</f>
        <v>1160200.45558087</v>
      </c>
      <c r="J16" s="12" t="n">
        <f aca="false">SUM(J5:J15)</f>
        <v>110706.150341686</v>
      </c>
      <c r="K16" s="12" t="n">
        <f aca="false">SUM(K5:K15)</f>
        <v>127312.072892939</v>
      </c>
      <c r="L16" s="12" t="n">
        <f aca="false">SUM(L5:L15)</f>
        <v>407398.633257403</v>
      </c>
      <c r="M16" s="12" t="n">
        <f aca="false">SUM(M5:M15)</f>
        <v>226947.608200456</v>
      </c>
      <c r="N16" s="12" t="n">
        <f aca="false">SUM(F16:M16)</f>
        <v>2916000</v>
      </c>
    </row>
    <row r="17" customFormat="false" ht="12.75" hidden="false" customHeight="false" outlineLevel="0" collapsed="false">
      <c r="E17" s="1"/>
    </row>
    <row r="18" customFormat="false" ht="12.75" hidden="false" customHeight="false" outlineLevel="0" collapsed="false">
      <c r="E18" s="1"/>
    </row>
    <row r="19" customFormat="false" ht="12.75" hidden="false" customHeight="false" outlineLevel="0" collapsed="false">
      <c r="A19" s="0" t="s">
        <v>28</v>
      </c>
      <c r="E19" s="1"/>
      <c r="F19" s="1" t="n">
        <v>190</v>
      </c>
      <c r="G19" s="1" t="n">
        <v>383</v>
      </c>
      <c r="H19" s="1" t="n">
        <v>225</v>
      </c>
      <c r="I19" s="1" t="n">
        <v>1048</v>
      </c>
      <c r="J19" s="1" t="n">
        <v>100</v>
      </c>
      <c r="K19" s="1" t="n">
        <v>115</v>
      </c>
      <c r="L19" s="1" t="n">
        <v>368</v>
      </c>
      <c r="M19" s="1" t="n">
        <f aca="false">153+52</f>
        <v>205</v>
      </c>
      <c r="N19" s="0" t="n">
        <f aca="false">SUM(F19:M19)</f>
        <v>2634</v>
      </c>
    </row>
    <row r="20" customFormat="false" ht="12.75" hidden="false" customHeight="false" outlineLevel="0" collapsed="false">
      <c r="A20" s="0" t="s">
        <v>29</v>
      </c>
      <c r="E20" s="1"/>
      <c r="F20" s="13" t="n">
        <f aca="false">F19/$N$19</f>
        <v>0.0721336370539104</v>
      </c>
      <c r="G20" s="13" t="n">
        <f aca="false">G19/$N$19</f>
        <v>0.14540622627183</v>
      </c>
      <c r="H20" s="13" t="n">
        <f aca="false">H19/$N$19</f>
        <v>0.0854214123006834</v>
      </c>
      <c r="I20" s="13" t="n">
        <f aca="false">I19/$N$19</f>
        <v>0.397873955960516</v>
      </c>
      <c r="J20" s="13" t="n">
        <f aca="false">J19/$N$19</f>
        <v>0.0379650721336371</v>
      </c>
      <c r="K20" s="13" t="n">
        <f aca="false">K19/$N$19</f>
        <v>0.0436598329536826</v>
      </c>
      <c r="L20" s="13" t="n">
        <f aca="false">L19/$N$19</f>
        <v>0.139711465451784</v>
      </c>
      <c r="M20" s="13" t="n">
        <f aca="false">M19/$N$19</f>
        <v>0.077828397873956</v>
      </c>
    </row>
    <row r="21" customFormat="false" ht="12.75" hidden="false" customHeight="false" outlineLevel="0" collapsed="false">
      <c r="A21" s="0" t="s">
        <v>30</v>
      </c>
      <c r="E21" s="1"/>
      <c r="F21" s="14" t="n">
        <f aca="false">F20*$N$21</f>
        <v>128.686408504176</v>
      </c>
      <c r="G21" s="14" t="n">
        <f aca="false">G20*$N$21</f>
        <v>259.404707668945</v>
      </c>
      <c r="H21" s="14" t="n">
        <f aca="false">H20*$N$21</f>
        <v>152.391799544419</v>
      </c>
      <c r="I21" s="14" t="n">
        <f aca="false">I20*$N$21</f>
        <v>709.807137433561</v>
      </c>
      <c r="J21" s="14" t="n">
        <f aca="false">J20*$N$21</f>
        <v>67.7296886864085</v>
      </c>
      <c r="K21" s="14" t="n">
        <f aca="false">K20*$N$21</f>
        <v>77.8891419893698</v>
      </c>
      <c r="L21" s="14" t="n">
        <f aca="false">L20*$N$21</f>
        <v>249.245254365983</v>
      </c>
      <c r="M21" s="14" t="n">
        <f aca="false">M20*$N$21</f>
        <v>138.845861807137</v>
      </c>
      <c r="N21" s="0" t="n">
        <v>1784</v>
      </c>
    </row>
    <row r="22" customFormat="false" ht="12.75" hidden="false" customHeight="false" outlineLevel="0" collapsed="false">
      <c r="E22" s="1"/>
      <c r="F22" s="15"/>
    </row>
    <row r="23" customFormat="false" ht="12.75" hidden="false" customHeight="false" outlineLevel="0" collapsed="false">
      <c r="E23" s="1"/>
    </row>
    <row r="24" customFormat="false" ht="12.75" hidden="false" customHeight="false" outlineLevel="0" collapsed="false">
      <c r="E24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4" min="2" style="0" width="13.85"/>
    <col collapsed="false" customWidth="true" hidden="false" outlineLevel="0" max="5" min="5" style="0" width="30.41"/>
    <col collapsed="false" customWidth="true" hidden="false" outlineLevel="0" max="8" min="6" style="1" width="9.14"/>
  </cols>
  <sheetData>
    <row r="1" customFormat="false" ht="12.75" hidden="false" customHeight="false" outlineLevel="0" collapsed="false">
      <c r="A1" s="0" t="s">
        <v>0</v>
      </c>
    </row>
    <row r="2" customFormat="false" ht="25.5" hidden="false" customHeight="false" outlineLevel="0" collapsed="false">
      <c r="B2" s="1" t="s">
        <v>1</v>
      </c>
      <c r="C2" s="1" t="s">
        <v>2</v>
      </c>
      <c r="D2" s="1"/>
      <c r="E2" s="0" t="s">
        <v>3</v>
      </c>
      <c r="F2" s="1" t="s">
        <v>31</v>
      </c>
      <c r="G2" s="1" t="s">
        <v>32</v>
      </c>
      <c r="H2" s="1" t="s">
        <v>33</v>
      </c>
    </row>
    <row r="3" customFormat="false" ht="25.5" hidden="false" customHeight="false" outlineLevel="0" collapsed="false">
      <c r="A3" s="0" t="s">
        <v>12</v>
      </c>
      <c r="B3" s="1"/>
      <c r="C3" s="1"/>
      <c r="D3" s="1"/>
      <c r="E3" s="1"/>
      <c r="F3" s="2" t="s">
        <v>34</v>
      </c>
      <c r="G3" s="1" t="s">
        <v>35</v>
      </c>
      <c r="H3" s="1" t="s">
        <v>36</v>
      </c>
    </row>
    <row r="4" customFormat="false" ht="12.75" hidden="false" customHeight="false" outlineLevel="0" collapsed="false">
      <c r="A4" s="3" t="s">
        <v>13</v>
      </c>
      <c r="B4" s="4" t="s">
        <v>14</v>
      </c>
      <c r="C4" s="4"/>
      <c r="D4" s="4"/>
      <c r="E4" s="1"/>
      <c r="F4" s="4" t="s">
        <v>14</v>
      </c>
      <c r="G4" s="4" t="s">
        <v>14</v>
      </c>
      <c r="H4" s="4" t="s">
        <v>14</v>
      </c>
    </row>
    <row r="5" customFormat="false" ht="12.75" hidden="false" customHeight="false" outlineLevel="0" collapsed="false">
      <c r="A5" s="0" t="s">
        <v>15</v>
      </c>
      <c r="B5" s="5" t="n">
        <v>108</v>
      </c>
      <c r="C5" s="6" t="n">
        <v>103971</v>
      </c>
      <c r="D5" s="7" t="n">
        <v>0</v>
      </c>
      <c r="E5" s="8"/>
      <c r="F5" s="9" t="n">
        <f aca="false">$D5*F$20</f>
        <v>0</v>
      </c>
      <c r="G5" s="9" t="n">
        <f aca="false">$D5*G$20</f>
        <v>0</v>
      </c>
      <c r="H5" s="9" t="n">
        <f aca="false">$D5*H$20</f>
        <v>0</v>
      </c>
    </row>
    <row r="6" customFormat="false" ht="12.75" hidden="false" customHeight="false" outlineLevel="0" collapsed="false">
      <c r="A6" s="0" t="s">
        <v>16</v>
      </c>
      <c r="B6" s="5" t="n">
        <v>1318</v>
      </c>
      <c r="C6" s="6" t="n">
        <v>103971</v>
      </c>
      <c r="D6" s="7" t="n">
        <f aca="false">27000-18000</f>
        <v>9000</v>
      </c>
      <c r="E6" s="8"/>
      <c r="F6" s="9" t="n">
        <f aca="false">$D6*F$20</f>
        <v>4500</v>
      </c>
      <c r="G6" s="9" t="n">
        <f aca="false">$D6*G$20</f>
        <v>2700</v>
      </c>
      <c r="H6" s="9" t="n">
        <f aca="false">$D6*H$20</f>
        <v>1800</v>
      </c>
    </row>
    <row r="7" customFormat="false" ht="12.75" hidden="false" customHeight="false" outlineLevel="0" collapsed="false">
      <c r="A7" s="0" t="s">
        <v>17</v>
      </c>
      <c r="B7" s="5"/>
      <c r="C7" s="6" t="s">
        <v>18</v>
      </c>
      <c r="D7" s="7" t="n">
        <v>18000</v>
      </c>
      <c r="E7" s="8"/>
      <c r="F7" s="9"/>
      <c r="G7" s="9"/>
      <c r="H7" s="9"/>
    </row>
    <row r="8" customFormat="false" ht="12.75" hidden="false" customHeight="false" outlineLevel="0" collapsed="false">
      <c r="A8" s="0" t="s">
        <v>19</v>
      </c>
      <c r="B8" s="5" t="n">
        <v>1521</v>
      </c>
      <c r="C8" s="6" t="n">
        <v>103971</v>
      </c>
      <c r="D8" s="7" t="n">
        <f aca="false">213000</f>
        <v>213000</v>
      </c>
      <c r="E8" s="8"/>
      <c r="F8" s="9" t="n">
        <f aca="false">$D8*F$20</f>
        <v>106500</v>
      </c>
      <c r="G8" s="9" t="n">
        <f aca="false">$D8*G$20</f>
        <v>63900</v>
      </c>
      <c r="H8" s="9" t="n">
        <f aca="false">$D8*H$20</f>
        <v>42600</v>
      </c>
    </row>
    <row r="9" customFormat="false" ht="12.75" hidden="false" customHeight="false" outlineLevel="0" collapsed="false">
      <c r="A9" s="0" t="s">
        <v>20</v>
      </c>
      <c r="B9" s="5" t="n">
        <v>455</v>
      </c>
      <c r="C9" s="6" t="n">
        <v>103971</v>
      </c>
      <c r="D9" s="7" t="n">
        <v>0</v>
      </c>
      <c r="E9" s="8"/>
      <c r="F9" s="9" t="n">
        <f aca="false">$D9*F$20</f>
        <v>0</v>
      </c>
      <c r="G9" s="9" t="n">
        <f aca="false">$D9*G$20</f>
        <v>0</v>
      </c>
      <c r="H9" s="9" t="n">
        <f aca="false">$D9*H$20</f>
        <v>0</v>
      </c>
    </row>
    <row r="10" customFormat="false" ht="12.75" hidden="false" customHeight="false" outlineLevel="0" collapsed="false">
      <c r="A10" s="0" t="s">
        <v>21</v>
      </c>
      <c r="B10" s="5" t="n">
        <v>112</v>
      </c>
      <c r="C10" s="6" t="s">
        <v>22</v>
      </c>
      <c r="D10" s="7" t="n">
        <v>0</v>
      </c>
      <c r="E10" s="8"/>
      <c r="F10" s="9" t="n">
        <f aca="false">$D10*F$20</f>
        <v>0</v>
      </c>
      <c r="G10" s="9" t="n">
        <f aca="false">$D10*G$20</f>
        <v>0</v>
      </c>
      <c r="H10" s="9" t="n">
        <f aca="false">$D10*H$20</f>
        <v>0</v>
      </c>
    </row>
    <row r="11" customFormat="false" ht="12.75" hidden="false" customHeight="false" outlineLevel="0" collapsed="false">
      <c r="A11" s="0" t="s">
        <v>23</v>
      </c>
      <c r="B11" s="5"/>
      <c r="C11" s="6" t="s">
        <v>18</v>
      </c>
      <c r="D11" s="7" t="n">
        <v>0</v>
      </c>
      <c r="E11" s="8"/>
      <c r="F11" s="9" t="n">
        <f aca="false">$D11*F$20</f>
        <v>0</v>
      </c>
      <c r="G11" s="9" t="n">
        <f aca="false">$D11*G$20</f>
        <v>0</v>
      </c>
      <c r="H11" s="9" t="n">
        <f aca="false">$D11*H$20</f>
        <v>0</v>
      </c>
    </row>
    <row r="12" customFormat="false" ht="12.75" hidden="false" customHeight="false" outlineLevel="0" collapsed="false">
      <c r="A12" s="0" t="s">
        <v>24</v>
      </c>
      <c r="B12" s="5" t="n">
        <v>29</v>
      </c>
      <c r="C12" s="6" t="s">
        <v>22</v>
      </c>
      <c r="D12" s="7" t="n">
        <v>0</v>
      </c>
      <c r="E12" s="8"/>
      <c r="F12" s="9" t="n">
        <f aca="false">$D12*F$20</f>
        <v>0</v>
      </c>
      <c r="G12" s="9" t="n">
        <f aca="false">$D12*G$20</f>
        <v>0</v>
      </c>
      <c r="H12" s="9" t="n">
        <f aca="false">$D12*H$20</f>
        <v>0</v>
      </c>
    </row>
    <row r="13" customFormat="false" ht="12.75" hidden="false" customHeight="false" outlineLevel="0" collapsed="false">
      <c r="A13" s="0" t="s">
        <v>25</v>
      </c>
      <c r="B13" s="5" t="n">
        <v>99</v>
      </c>
      <c r="C13" s="6" t="s">
        <v>22</v>
      </c>
      <c r="D13" s="7" t="n">
        <v>0</v>
      </c>
      <c r="E13" s="8"/>
      <c r="F13" s="9" t="n">
        <f aca="false">$D13*F$20</f>
        <v>0</v>
      </c>
      <c r="G13" s="9" t="n">
        <f aca="false">$D13*G$20</f>
        <v>0</v>
      </c>
      <c r="H13" s="9" t="n">
        <f aca="false">$D13*H$20</f>
        <v>0</v>
      </c>
    </row>
    <row r="14" customFormat="false" ht="12.75" hidden="false" customHeight="false" outlineLevel="0" collapsed="false">
      <c r="A14" s="0" t="s">
        <v>26</v>
      </c>
      <c r="B14" s="5" t="n">
        <v>257</v>
      </c>
      <c r="C14" s="6" t="s">
        <v>22</v>
      </c>
      <c r="D14" s="7" t="n">
        <v>13000</v>
      </c>
      <c r="E14" s="8"/>
      <c r="F14" s="9" t="n">
        <f aca="false">$D14*F$20</f>
        <v>6500</v>
      </c>
      <c r="G14" s="9" t="n">
        <f aca="false">$D14*G$20</f>
        <v>3900</v>
      </c>
      <c r="H14" s="9" t="n">
        <f aca="false">$D14*H$20</f>
        <v>2600</v>
      </c>
    </row>
    <row r="15" customFormat="false" ht="12.75" hidden="false" customHeight="false" outlineLevel="0" collapsed="false">
      <c r="B15" s="5"/>
      <c r="C15" s="5"/>
      <c r="D15" s="5"/>
      <c r="E15" s="1"/>
      <c r="F15" s="10"/>
      <c r="G15" s="10"/>
      <c r="H15" s="10"/>
    </row>
    <row r="16" customFormat="false" ht="12.75" hidden="false" customHeight="false" outlineLevel="0" collapsed="false">
      <c r="A16" s="11" t="s">
        <v>27</v>
      </c>
      <c r="B16" s="5" t="n">
        <f aca="false">SUM(B5:B15)</f>
        <v>3899</v>
      </c>
      <c r="C16" s="5"/>
      <c r="D16" s="5" t="n">
        <f aca="false">SUM(D5:D15)</f>
        <v>253000</v>
      </c>
      <c r="E16" s="1"/>
      <c r="F16" s="12" t="n">
        <f aca="false">SUM(F5:F15)</f>
        <v>117500</v>
      </c>
      <c r="G16" s="12" t="n">
        <f aca="false">SUM(G5:G15)</f>
        <v>70500</v>
      </c>
      <c r="H16" s="12" t="n">
        <f aca="false">SUM(H5:H15)</f>
        <v>47000</v>
      </c>
      <c r="I16" s="12" t="n">
        <f aca="false">SUM(F16:H16)</f>
        <v>235000</v>
      </c>
    </row>
    <row r="17" customFormat="false" ht="12.75" hidden="false" customHeight="false" outlineLevel="0" collapsed="false">
      <c r="E17" s="1"/>
    </row>
    <row r="18" customFormat="false" ht="12.75" hidden="false" customHeight="false" outlineLevel="0" collapsed="false">
      <c r="E18" s="1"/>
    </row>
    <row r="19" customFormat="false" ht="12.75" hidden="false" customHeight="false" outlineLevel="0" collapsed="false">
      <c r="E19" s="1"/>
    </row>
    <row r="20" customFormat="false" ht="12.75" hidden="false" customHeight="false" outlineLevel="0" collapsed="false">
      <c r="A20" s="0" t="s">
        <v>37</v>
      </c>
      <c r="E20" s="1"/>
      <c r="F20" s="13" t="n">
        <v>0.5</v>
      </c>
      <c r="G20" s="13" t="n">
        <v>0.3</v>
      </c>
      <c r="H20" s="13" t="n">
        <v>0.2</v>
      </c>
    </row>
    <row r="21" customFormat="false" ht="12.75" hidden="false" customHeight="false" outlineLevel="0" collapsed="false">
      <c r="A21" s="0" t="s">
        <v>30</v>
      </c>
      <c r="E21" s="1"/>
      <c r="F21" s="14"/>
      <c r="G21" s="14"/>
      <c r="H21" s="14"/>
      <c r="I21" s="0" t="n">
        <v>250</v>
      </c>
    </row>
    <row r="22" customFormat="false" ht="12.75" hidden="false" customHeight="false" outlineLevel="0" collapsed="false">
      <c r="E22" s="1"/>
    </row>
    <row r="23" customFormat="false" ht="12.75" hidden="false" customHeight="false" outlineLevel="0" collapsed="false">
      <c r="E2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2001-01-24T14:10:37Z</dcterms:created>
  <dc:creator>cbarnes</dc:creator>
  <dc:description/>
  <dc:language>en-US</dc:language>
  <cp:lastModifiedBy>jding</cp:lastModifiedBy>
  <cp:lastPrinted>2001-01-24T15:15:39Z</cp:lastPrinted>
  <cp:revision>0</cp:revision>
  <dc:subject/>
  <dc:title/>
</cp:coreProperties>
</file>