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1" name="_xlnm.Print_Area" vbProcedure="false">Sheet2!$A$2:$J$43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<sst xmlns="http://schemas.openxmlformats.org/spreadsheetml/2006/main" count="59" uniqueCount="47">
  <si>
    <t xml:space="preserve">nymex access</t>
  </si>
  <si>
    <t xml:space="preserve"> </t>
  </si>
  <si>
    <t xml:space="preserve">EPNG Open Season</t>
  </si>
  <si>
    <t xml:space="preserve">Summary of Results</t>
  </si>
  <si>
    <t xml:space="preserve">MMBTU</t>
  </si>
  <si>
    <t xml:space="preserve">Volumes</t>
  </si>
  <si>
    <t xml:space="preserve">Block</t>
  </si>
  <si>
    <t xml:space="preserve">III</t>
  </si>
  <si>
    <t xml:space="preserve">II</t>
  </si>
  <si>
    <t xml:space="preserve">I</t>
  </si>
  <si>
    <t xml:space="preserve">Delivery</t>
  </si>
  <si>
    <t xml:space="preserve">SoCal</t>
  </si>
  <si>
    <t xml:space="preserve">PG&amp;E</t>
  </si>
  <si>
    <t xml:space="preserve">Socal</t>
  </si>
  <si>
    <t xml:space="preserve">Total by </t>
  </si>
  <si>
    <t xml:space="preserve">Topock</t>
  </si>
  <si>
    <t xml:space="preserve">(non recall)</t>
  </si>
  <si>
    <t xml:space="preserve">Ehrenberg</t>
  </si>
  <si>
    <t xml:space="preserve">Company</t>
  </si>
  <si>
    <t xml:space="preserve">El Paso Merch</t>
  </si>
  <si>
    <t xml:space="preserve">Enron</t>
  </si>
  <si>
    <t xml:space="preserve">Duke</t>
  </si>
  <si>
    <t xml:space="preserve">Texaco</t>
  </si>
  <si>
    <t xml:space="preserve">Dynegy</t>
  </si>
  <si>
    <t xml:space="preserve">Pemex</t>
  </si>
  <si>
    <t xml:space="preserve">SoCal Gas</t>
  </si>
  <si>
    <t xml:space="preserve">Oxy</t>
  </si>
  <si>
    <t xml:space="preserve">Merril Lynch</t>
  </si>
  <si>
    <t xml:space="preserve">Coral</t>
  </si>
  <si>
    <t xml:space="preserve">Mexicana</t>
  </si>
  <si>
    <t xml:space="preserve">Allegeney</t>
  </si>
  <si>
    <t xml:space="preserve">Williams</t>
  </si>
  <si>
    <t xml:space="preserve">AEP</t>
  </si>
  <si>
    <t xml:space="preserve">SMUD</t>
  </si>
  <si>
    <t xml:space="preserve">BR</t>
  </si>
  <si>
    <t xml:space="preserve">Sempra</t>
  </si>
  <si>
    <t xml:space="preserve">Mirant</t>
  </si>
  <si>
    <t xml:space="preserve">SDG&amp;E</t>
  </si>
  <si>
    <t xml:space="preserve">BP</t>
  </si>
  <si>
    <t xml:space="preserve">Paramount Pet</t>
  </si>
  <si>
    <t xml:space="preserve">Cal Steel</t>
  </si>
  <si>
    <t xml:space="preserve">PPL Energy P</t>
  </si>
  <si>
    <t xml:space="preserve">SW Gas</t>
  </si>
  <si>
    <t xml:space="preserve">Kerr Mcgee</t>
  </si>
  <si>
    <t xml:space="preserve">US GYP</t>
  </si>
  <si>
    <t xml:space="preserve">Vista Metals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</si>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</sst>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2" t="n">
        <v>36951</v>
      </c>
      <c r="B4" s="0" t="e">
        <f aca="false">DDE("REUTER","IDN","NGH1,PRIM ACT 1")</f>
        <v>#N/A</v>
      </c>
      <c r="C4" s="0" t="n">
        <v>8.5</v>
      </c>
    </row>
    <row r="5" customFormat="false" ht="12.75" hidden="false" customHeight="false" outlineLevel="0" collapsed="false">
      <c r="A5" s="2" t="n">
        <v>36982</v>
      </c>
      <c r="B5" s="0" t="e">
        <f aca="false">DDE("REUTER","IDN","NGJ1,PRIM ACT 1")</f>
        <v>#N/A</v>
      </c>
      <c r="C5" s="0" t="n">
        <v>2.55</v>
      </c>
    </row>
    <row r="6" customFormat="false" ht="12.75" hidden="false" customHeight="false" outlineLevel="0" collapsed="false">
      <c r="A6" s="2" t="n">
        <v>37012</v>
      </c>
      <c r="B6" s="0" t="e">
        <f aca="false">DDE("REUTER","IDN","NGK1,PRIM ACT 1")</f>
        <v>#N/A</v>
      </c>
      <c r="C6" s="0" t="n">
        <v>1.7</v>
      </c>
    </row>
    <row r="7" customFormat="false" ht="12.75" hidden="false" customHeight="false" outlineLevel="0" collapsed="false">
      <c r="A7" s="2" t="n">
        <v>37043</v>
      </c>
      <c r="B7" s="0" t="e">
        <f aca="false">DDE("REUTER","IDN","NGM1,PRIM ACT 1")</f>
        <v>#N/A</v>
      </c>
      <c r="C7" s="0" t="n">
        <v>1.8</v>
      </c>
    </row>
    <row r="8" customFormat="false" ht="12.75" hidden="false" customHeight="false" outlineLevel="0" collapsed="false">
      <c r="A8" s="2" t="n">
        <v>37073</v>
      </c>
      <c r="B8" s="0" t="e">
        <f aca="false">DDE("REUTER","IDN","NGN1,PRIM ACT 1")</f>
        <v>#N/A</v>
      </c>
      <c r="C8" s="0" t="n">
        <v>2.2</v>
      </c>
    </row>
    <row r="9" customFormat="false" ht="12.75" hidden="false" customHeight="false" outlineLevel="0" collapsed="false">
      <c r="A9" s="2" t="n">
        <v>37104</v>
      </c>
      <c r="B9" s="0" t="e">
        <f aca="false">DDE("REUTER","IDN","NGQ1,PRIM ACT 1")</f>
        <v>#N/A</v>
      </c>
      <c r="C9" s="0" t="n">
        <v>2.8</v>
      </c>
    </row>
    <row r="10" customFormat="false" ht="12.75" hidden="false" customHeight="false" outlineLevel="0" collapsed="false">
      <c r="A10" s="2" t="n">
        <v>37135</v>
      </c>
      <c r="B10" s="0" t="e">
        <f aca="false">DDE("REUTER","IDN","NGU1,PRIM ACT 1")</f>
        <v>#N/A</v>
      </c>
      <c r="C10" s="0" t="n">
        <v>2.75</v>
      </c>
    </row>
    <row r="11" customFormat="false" ht="12.75" hidden="false" customHeight="false" outlineLevel="0" collapsed="false">
      <c r="A11" s="2" t="n">
        <v>37165</v>
      </c>
      <c r="B11" s="0" t="e">
        <f aca="false">DDE("REUTER","IDN","NGV1,PRIM ACT 1")</f>
        <v>#N/A</v>
      </c>
      <c r="C11" s="0" t="n">
        <v>1.65</v>
      </c>
    </row>
    <row r="12" customFormat="false" ht="12.75" hidden="false" customHeight="false" outlineLevel="0" collapsed="false">
      <c r="A12" s="2" t="n">
        <v>37196</v>
      </c>
      <c r="B12" s="0" t="e">
        <f aca="false">DDE("REUTER","IDN","NGX1,PRIM ACT 1")</f>
        <v>#N/A</v>
      </c>
      <c r="C12" s="0" t="n">
        <v>2.1</v>
      </c>
    </row>
    <row r="13" customFormat="false" ht="12.75" hidden="false" customHeight="false" outlineLevel="0" collapsed="false">
      <c r="A13" s="2" t="n">
        <v>37226</v>
      </c>
      <c r="B13" s="0" t="e">
        <f aca="false">DDE("REUTER","IDN","NGZ1,PRIM ACT 1")</f>
        <v>#N/A</v>
      </c>
      <c r="C13" s="0" t="n">
        <v>2.1</v>
      </c>
    </row>
    <row r="14" customFormat="false" ht="12.75" hidden="false" customHeight="false" outlineLevel="0" collapsed="false">
      <c r="A14" s="2" t="n">
        <v>37257</v>
      </c>
      <c r="B14" s="0" t="e">
        <f aca="false">DDE("REUTER","IDN","NGF2,PRIM ACT 1")</f>
        <v>#N/A</v>
      </c>
      <c r="C14" s="0" t="n">
        <v>2</v>
      </c>
    </row>
    <row r="15" customFormat="false" ht="12.75" hidden="false" customHeight="false" outlineLevel="0" collapsed="false">
      <c r="A15" s="2" t="n">
        <v>37288</v>
      </c>
      <c r="B15" s="0" t="e">
        <f aca="false">DDE("REUTER","IDN","NGG2,PRIM ACT 1")</f>
        <v>#N/A</v>
      </c>
      <c r="C15" s="0" t="n">
        <v>1.8</v>
      </c>
    </row>
    <row r="16" customFormat="false" ht="12.75" hidden="false" customHeight="false" outlineLevel="0" collapsed="false">
      <c r="A16" s="2" t="n">
        <v>37316</v>
      </c>
      <c r="B16" s="0" t="e">
        <f aca="false">DDE("REUTER","IDN","NGH2,PRIM ACT 1")</f>
        <v>#N/A</v>
      </c>
      <c r="C16" s="0" t="n">
        <v>1.8</v>
      </c>
    </row>
    <row r="17" customFormat="false" ht="12.75" hidden="false" customHeight="false" outlineLevel="0" collapsed="false">
      <c r="A17" s="2" t="n">
        <v>37347</v>
      </c>
      <c r="B17" s="0" t="e">
        <f aca="false">DDE("REUTER","IDN","NGJ2,PRIM ACT 1")</f>
        <v>#N/A</v>
      </c>
      <c r="C17" s="0" t="n">
        <v>1.9</v>
      </c>
    </row>
    <row r="18" customFormat="false" ht="12.75" hidden="false" customHeight="false" outlineLevel="0" collapsed="false">
      <c r="A18" s="2" t="n">
        <v>37377</v>
      </c>
      <c r="B18" s="0" t="e">
        <f aca="false">DDE("REUTER","IDN","NGK2,PRIM ACT 1")</f>
        <v>#N/A</v>
      </c>
      <c r="C18" s="0" t="n">
        <v>1.9</v>
      </c>
    </row>
    <row r="19" customFormat="false" ht="12.75" hidden="false" customHeight="false" outlineLevel="0" collapsed="false">
      <c r="A19" s="2" t="n">
        <v>37408</v>
      </c>
      <c r="B19" s="0" t="e">
        <f aca="false">DDE("REUTER","IDN","NGM2,PRIM ACT 1")</f>
        <v>#N/A</v>
      </c>
      <c r="C19" s="0" t="n">
        <v>1.9</v>
      </c>
    </row>
    <row r="20" customFormat="false" ht="12.75" hidden="false" customHeight="false" outlineLevel="0" collapsed="false">
      <c r="A20" s="2" t="n">
        <v>37438</v>
      </c>
      <c r="B20" s="0" t="e">
        <f aca="false">DDE("REUTER","IDN","NGN2,PRIM ACT 1")</f>
        <v>#N/A</v>
      </c>
      <c r="C20" s="0" t="n">
        <v>2</v>
      </c>
    </row>
    <row r="21" customFormat="false" ht="12.75" hidden="false" customHeight="false" outlineLevel="0" collapsed="false">
      <c r="A21" s="2" t="n">
        <v>37469</v>
      </c>
      <c r="B21" s="0" t="e">
        <f aca="false">DDE("REUTER","IDN","NGQ2,PRIM ACT 1")</f>
        <v>#N/A</v>
      </c>
      <c r="C21" s="0" t="n">
        <v>2.65</v>
      </c>
    </row>
    <row r="22" customFormat="false" ht="12.75" hidden="false" customHeight="false" outlineLevel="0" collapsed="false">
      <c r="A22" s="2" t="n">
        <v>37500</v>
      </c>
      <c r="B22" s="0" t="e">
        <f aca="false">DDE("REUTER","IDN","NGU2,PRIM ACT 1")</f>
        <v>#N/A</v>
      </c>
      <c r="C22" s="0" t="n">
        <v>2.65</v>
      </c>
    </row>
    <row r="23" customFormat="false" ht="12.75" hidden="false" customHeight="false" outlineLevel="0" collapsed="false">
      <c r="A23" s="2" t="n">
        <v>37530</v>
      </c>
      <c r="B23" s="0" t="e">
        <f aca="false">DDE("REUTER","IDN","NGV2,PRIM ACT 1")</f>
        <v>#N/A</v>
      </c>
      <c r="C23" s="0" t="n">
        <v>2.2</v>
      </c>
    </row>
    <row r="24" customFormat="false" ht="12.75" hidden="false" customHeight="false" outlineLevel="0" collapsed="false">
      <c r="A24" s="2" t="n">
        <v>37561</v>
      </c>
      <c r="B24" s="0" t="e">
        <f aca="false">DDE("REUTER","IDN","NGX2,PRIM ACT 1")</f>
        <v>#N/A</v>
      </c>
      <c r="C24" s="0" t="n">
        <v>1.8</v>
      </c>
    </row>
    <row r="25" customFormat="false" ht="12.75" hidden="false" customHeight="false" outlineLevel="0" collapsed="false">
      <c r="A25" s="2" t="n">
        <v>37591</v>
      </c>
      <c r="B25" s="0" t="e">
        <f aca="false">DDE("REUTER","IDN","NGZ2,PRIM ACT 1")</f>
        <v>#N/A</v>
      </c>
      <c r="C25" s="0" t="n">
        <v>1.8</v>
      </c>
    </row>
    <row r="26" customFormat="false" ht="12.75" hidden="false" customHeight="false" outlineLevel="0" collapsed="false">
      <c r="A26" s="2" t="n">
        <v>37622</v>
      </c>
      <c r="B26" s="0" t="e">
        <f aca="false">DDE("REUTER","IDN","NGF3,PRIM ACT 1")</f>
        <v>#N/A</v>
      </c>
      <c r="C26" s="0" t="n">
        <v>1.35</v>
      </c>
    </row>
    <row r="27" customFormat="false" ht="12.75" hidden="false" customHeight="false" outlineLevel="0" collapsed="false">
      <c r="A27" s="2" t="n">
        <v>37653</v>
      </c>
      <c r="B27" s="0" t="e">
        <f aca="false">DDE("REUTER","IDN","NGG3,PRIM ACT 1")</f>
        <v>#N/A</v>
      </c>
      <c r="C27" s="0" t="n">
        <v>1</v>
      </c>
    </row>
    <row r="28" customFormat="false" ht="12.75" hidden="false" customHeight="false" outlineLevel="0" collapsed="false">
      <c r="A28" s="2" t="n">
        <v>37681</v>
      </c>
      <c r="B28" s="0" t="e">
        <f aca="false">DDE("REUTER","IDN","NGH3,PRIM ACT 1")</f>
        <v>#N/A</v>
      </c>
      <c r="C28" s="0" t="n">
        <v>1</v>
      </c>
    </row>
    <row r="29" customFormat="false" ht="12.75" hidden="false" customHeight="false" outlineLevel="0" collapsed="false">
      <c r="A29" s="2" t="n">
        <v>37712</v>
      </c>
      <c r="B29" s="0" t="e">
        <f aca="false">DDE("REUTER","IDN","NGJ3,PRIM ACT 1")</f>
        <v>#N/A</v>
      </c>
      <c r="C29" s="0" t="n">
        <v>0.95</v>
      </c>
    </row>
    <row r="30" customFormat="false" ht="12.75" hidden="false" customHeight="false" outlineLevel="0" collapsed="false">
      <c r="A30" s="2" t="n">
        <v>37742</v>
      </c>
      <c r="B30" s="0" t="e">
        <f aca="false">DDE("REUTER","IDN","NGK3,PRIM ACT 1")</f>
        <v>#N/A</v>
      </c>
      <c r="C30" s="0" t="n">
        <v>0.95</v>
      </c>
    </row>
    <row r="31" customFormat="false" ht="12.75" hidden="false" customHeight="false" outlineLevel="0" collapsed="false">
      <c r="A31" s="2" t="n">
        <v>37773</v>
      </c>
      <c r="B31" s="0" t="e">
        <f aca="false">DDE("REUTER","IDN","NGM3,PRIM ACT 1")</f>
        <v>#N/A</v>
      </c>
      <c r="C31" s="0" t="n">
        <v>1</v>
      </c>
    </row>
    <row r="32" customFormat="false" ht="12.75" hidden="false" customHeight="false" outlineLevel="0" collapsed="false">
      <c r="A32" s="2" t="n">
        <v>37803</v>
      </c>
      <c r="B32" s="0" t="e">
        <f aca="false">DDE("REUTER","IDN","NGN3,PRIM ACT 1")</f>
        <v>#N/A</v>
      </c>
      <c r="C32" s="0" t="n">
        <v>1.2</v>
      </c>
    </row>
    <row r="33" customFormat="false" ht="12.75" hidden="false" customHeight="false" outlineLevel="0" collapsed="false">
      <c r="A33" s="2" t="n">
        <v>37834</v>
      </c>
      <c r="B33" s="0" t="e">
        <f aca="false">DDE("REUTER","IDN","NGQ3,PRIM ACT 1")</f>
        <v>#N/A</v>
      </c>
      <c r="C33" s="0" t="n">
        <v>1.75</v>
      </c>
    </row>
    <row r="34" customFormat="false" ht="12.75" hidden="false" customHeight="false" outlineLevel="0" collapsed="false">
      <c r="A34" s="2" t="n">
        <v>37865</v>
      </c>
      <c r="B34" s="0" t="e">
        <f aca="false">DDE("REUTER","IDN","NGU3,PRIM ACT 1")</f>
        <v>#N/A</v>
      </c>
      <c r="C34" s="0" t="n">
        <v>1.75</v>
      </c>
    </row>
    <row r="35" customFormat="false" ht="12.75" hidden="false" customHeight="false" outlineLevel="0" collapsed="false">
      <c r="A35" s="2" t="n">
        <v>37895</v>
      </c>
      <c r="B35" s="0" t="e">
        <f aca="false">DDE("REUTER","IDN","NGV3,PRIM ACT 1")</f>
        <v>#N/A</v>
      </c>
      <c r="C35" s="0" t="n">
        <v>1.2</v>
      </c>
    </row>
    <row r="36" customFormat="false" ht="12.75" hidden="false" customHeight="false" outlineLevel="0" collapsed="false">
      <c r="A36" s="2" t="n">
        <v>37926</v>
      </c>
      <c r="B36" s="0" t="e">
        <f aca="false">DDE("REUTER","IDN","NGX3,PRIM ACT 1")</f>
        <v>#N/A</v>
      </c>
      <c r="C36" s="0" t="n">
        <v>1</v>
      </c>
    </row>
    <row r="37" customFormat="false" ht="12.75" hidden="false" customHeight="false" outlineLevel="0" collapsed="false">
      <c r="A37" s="2" t="n">
        <v>37956</v>
      </c>
      <c r="B37" s="0" t="e">
        <f aca="false">DDE("REUTER","IDN","NGZ3,PRIM ACT 1")</f>
        <v>#N/A</v>
      </c>
      <c r="C37" s="0" t="n">
        <v>0.9</v>
      </c>
    </row>
    <row r="38" customFormat="false" ht="12.75" hidden="false" customHeight="false" outlineLevel="0" collapsed="false">
      <c r="A38" s="2" t="n">
        <v>37987</v>
      </c>
      <c r="B38" s="0" t="e">
        <f aca="false">DDE("REUTER","IDN","NGF4,PRIM ACT 1")</f>
        <v>#N/A</v>
      </c>
      <c r="C38" s="0" t="n">
        <v>0.8</v>
      </c>
    </row>
    <row r="39" customFormat="false" ht="12.75" hidden="false" customHeight="false" outlineLevel="0" collapsed="false">
      <c r="A39" s="2" t="n">
        <v>38018</v>
      </c>
      <c r="B39" s="0" t="e">
        <f aca="false">DDE("REUTER","IDN","NGG4,PRIM ACT 1")</f>
        <v>#N/A</v>
      </c>
      <c r="C39" s="0" t="n">
        <v>0.6</v>
      </c>
    </row>
    <row r="40" customFormat="false" ht="12.75" hidden="false" customHeight="false" outlineLevel="0" collapsed="false">
      <c r="A40" s="3" t="n">
        <v>38047</v>
      </c>
      <c r="B40" s="0" t="e">
        <f aca="false">DDE("REUTER","IDN","NGH3,PRIM ACT 1")</f>
        <v>#N/A</v>
      </c>
      <c r="C40" s="4" t="n">
        <v>0.6</v>
      </c>
    </row>
    <row r="41" customFormat="false" ht="12.75" hidden="false" customHeight="false" outlineLevel="0" collapsed="false">
      <c r="A41" s="3" t="n">
        <v>38078</v>
      </c>
      <c r="B41" s="0" t="e">
        <f aca="false">DDE("REUTER","IDN","NGJ3,PRIM ACT 1")</f>
        <v>#N/A</v>
      </c>
      <c r="C41" s="0" t="n">
        <v>0.55</v>
      </c>
    </row>
    <row r="42" customFormat="false" ht="12.75" hidden="false" customHeight="false" outlineLevel="0" collapsed="false">
      <c r="A42" s="3" t="n">
        <v>38108</v>
      </c>
      <c r="B42" s="0" t="e">
        <f aca="false">DDE("REUTER","IDN","NGK3,PRIM ACT 1")</f>
        <v>#N/A</v>
      </c>
      <c r="C42" s="0" t="n">
        <v>0.55</v>
      </c>
    </row>
    <row r="43" customFormat="false" ht="12.75" hidden="false" customHeight="false" outlineLevel="0" collapsed="false">
      <c r="A43" s="3" t="n">
        <v>38139</v>
      </c>
      <c r="B43" s="0" t="e">
        <f aca="false">DDE("REUTER","IDN","NGM3,PRIM ACT 1")</f>
        <v>#N/A</v>
      </c>
      <c r="C43" s="0" t="n">
        <v>0.55</v>
      </c>
    </row>
    <row r="44" customFormat="false" ht="12.75" hidden="false" customHeight="false" outlineLevel="0" collapsed="false">
      <c r="A44" s="3" t="n">
        <v>38169</v>
      </c>
      <c r="B44" s="0" t="e">
        <f aca="false">DDE("REUTER","IDN","NGN3,PRIM ACT 1")</f>
        <v>#N/A</v>
      </c>
      <c r="C44" s="0" t="n">
        <v>0.7</v>
      </c>
    </row>
    <row r="45" customFormat="false" ht="12.75" hidden="false" customHeight="false" outlineLevel="0" collapsed="false">
      <c r="A45" s="3" t="n">
        <v>38200</v>
      </c>
      <c r="B45" s="0" t="e">
        <f aca="false">DDE("REUTER","IDN","NGQ3,PRIM ACT 1")</f>
        <v>#N/A</v>
      </c>
      <c r="C45" s="0" t="n">
        <v>1.1</v>
      </c>
    </row>
    <row r="46" customFormat="false" ht="12.75" hidden="false" customHeight="false" outlineLevel="0" collapsed="false">
      <c r="A46" s="3" t="n">
        <v>38231</v>
      </c>
      <c r="B46" s="0" t="e">
        <f aca="false">DDE("REUTER","IDN","NGU3,PRIM ACT 1")</f>
        <v>#N/A</v>
      </c>
      <c r="C46" s="0" t="n">
        <v>1.1</v>
      </c>
    </row>
    <row r="47" customFormat="false" ht="12.75" hidden="false" customHeight="false" outlineLevel="0" collapsed="false">
      <c r="A47" s="3" t="n">
        <v>38261</v>
      </c>
      <c r="B47" s="0" t="e">
        <f aca="false">DDE("REUTER","IDN","NGV3,PRIM ACT 1")</f>
        <v>#N/A</v>
      </c>
      <c r="C47" s="0" t="n">
        <v>0.6</v>
      </c>
    </row>
    <row r="48" customFormat="false" ht="12.75" hidden="false" customHeight="false" outlineLevel="0" collapsed="false">
      <c r="A48" s="3" t="n">
        <v>38292</v>
      </c>
      <c r="B48" s="0" t="e">
        <f aca="false">DDE("REUTER","IDN","NGX3,PRIM ACT 1")</f>
        <v>#N/A</v>
      </c>
      <c r="C48" s="0" t="n">
        <v>0.5</v>
      </c>
    </row>
    <row r="49" customFormat="false" ht="12.75" hidden="false" customHeight="false" outlineLevel="0" collapsed="false">
      <c r="A49" s="3" t="n">
        <v>38322</v>
      </c>
      <c r="B49" s="0" t="e">
        <f aca="false">DDE("REUTER","IDN","NGZ3,PRIM ACT 1")</f>
        <v>#N/A</v>
      </c>
      <c r="C49" s="0" t="n">
        <v>0.5</v>
      </c>
    </row>
    <row r="50" customFormat="false" ht="12.75" hidden="false" customHeight="false" outlineLevel="0" collapsed="false">
      <c r="A50" s="3" t="n">
        <v>38353</v>
      </c>
      <c r="B50" s="0" t="e">
        <f aca="false">DDE("REUTER","IDN","NGF4,PRIM ACT 1")</f>
        <v>#N/A</v>
      </c>
      <c r="C50" s="0" t="n">
        <v>0.8</v>
      </c>
    </row>
    <row r="51" customFormat="false" ht="12.75" hidden="false" customHeight="false" outlineLevel="0" collapsed="false">
      <c r="A51" s="3" t="n">
        <v>38384</v>
      </c>
      <c r="B51" s="0" t="e">
        <f aca="false">DDE("REUTER","IDN","NGG4,PRIM ACT 1")</f>
        <v>#N/A</v>
      </c>
      <c r="C51" s="0" t="n">
        <v>0.6</v>
      </c>
    </row>
    <row r="52" customFormat="false" ht="12.75" hidden="false" customHeight="false" outlineLevel="0" collapsed="false">
      <c r="A52" s="3" t="n">
        <v>38412</v>
      </c>
      <c r="B52" s="0" t="e">
        <f aca="false">DDE("REUTER","IDN","NGH3,PRIM ACT 1")</f>
        <v>#N/A</v>
      </c>
      <c r="C52" s="4" t="n">
        <v>0.6</v>
      </c>
    </row>
    <row r="53" customFormat="false" ht="12.75" hidden="false" customHeight="false" outlineLevel="0" collapsed="false">
      <c r="A53" s="3" t="n">
        <v>38443</v>
      </c>
      <c r="B53" s="0" t="e">
        <f aca="false">DDE("REUTER","IDN","NGJ3,PRIM ACT 1")</f>
        <v>#N/A</v>
      </c>
      <c r="C53" s="0" t="n">
        <v>0.55</v>
      </c>
    </row>
    <row r="54" customFormat="false" ht="12.75" hidden="false" customHeight="false" outlineLevel="0" collapsed="false">
      <c r="A54" s="3" t="n">
        <v>38473</v>
      </c>
      <c r="B54" s="0" t="e">
        <f aca="false">DDE("REUTER","IDN","NGK3,PRIM ACT 1")</f>
        <v>#N/A</v>
      </c>
      <c r="C54" s="0" t="n">
        <v>0.55</v>
      </c>
    </row>
    <row r="55" customFormat="false" ht="12.75" hidden="false" customHeight="false" outlineLevel="0" collapsed="false">
      <c r="A55" s="3" t="n">
        <v>38504</v>
      </c>
      <c r="B55" s="0" t="e">
        <f aca="false">DDE("REUTER","IDN","NGM3,PRIM ACT 1")</f>
        <v>#N/A</v>
      </c>
      <c r="C55" s="0" t="n">
        <v>0.55</v>
      </c>
    </row>
    <row r="56" customFormat="false" ht="12.75" hidden="false" customHeight="false" outlineLevel="0" collapsed="false">
      <c r="A56" s="3" t="n">
        <v>38534</v>
      </c>
      <c r="B56" s="0" t="e">
        <f aca="false">DDE("REUTER","IDN","NGN3,PRIM ACT 1")</f>
        <v>#N/A</v>
      </c>
      <c r="C56" s="0" t="n">
        <v>0.7</v>
      </c>
    </row>
    <row r="57" customFormat="false" ht="12.75" hidden="false" customHeight="false" outlineLevel="0" collapsed="false">
      <c r="A57" s="3" t="n">
        <v>38565</v>
      </c>
      <c r="B57" s="0" t="e">
        <f aca="false">DDE("REUTER","IDN","NGQ3,PRIM ACT 1")</f>
        <v>#N/A</v>
      </c>
      <c r="C57" s="0" t="n">
        <v>1.1</v>
      </c>
    </row>
    <row r="58" customFormat="false" ht="12.75" hidden="false" customHeight="false" outlineLevel="0" collapsed="false">
      <c r="A58" s="3" t="n">
        <v>38596</v>
      </c>
      <c r="B58" s="0" t="e">
        <f aca="false">DDE("REUTER","IDN","NGU3,PRIM ACT 1")</f>
        <v>#N/A</v>
      </c>
      <c r="C58" s="0" t="n">
        <v>1.1</v>
      </c>
    </row>
    <row r="59" customFormat="false" ht="12.75" hidden="false" customHeight="false" outlineLevel="0" collapsed="false">
      <c r="A59" s="3" t="n">
        <v>38626</v>
      </c>
      <c r="B59" s="0" t="e">
        <f aca="false">DDE("REUTER","IDN","NGV3,PRIM ACT 1")</f>
        <v>#N/A</v>
      </c>
      <c r="C59" s="0" t="n">
        <v>0.6</v>
      </c>
    </row>
    <row r="60" customFormat="false" ht="12.75" hidden="false" customHeight="false" outlineLevel="0" collapsed="false">
      <c r="A60" s="3" t="n">
        <v>38657</v>
      </c>
      <c r="B60" s="0" t="e">
        <f aca="false">DDE("REUTER","IDN","NGX3,PRIM ACT 1")</f>
        <v>#N/A</v>
      </c>
      <c r="C60" s="0" t="n">
        <v>0.5</v>
      </c>
    </row>
    <row r="61" customFormat="false" ht="12.75" hidden="false" customHeight="false" outlineLevel="0" collapsed="false">
      <c r="A61" s="3" t="n">
        <v>38687</v>
      </c>
      <c r="B61" s="0" t="e">
        <f aca="false">DDE("REUTER","IDN","NGZ3,PRIM ACT 1")</f>
        <v>#N/A</v>
      </c>
      <c r="C61" s="0" t="n">
        <v>0.5</v>
      </c>
    </row>
    <row r="62" customFormat="false" ht="12.75" hidden="false" customHeight="false" outlineLevel="0" collapsed="false">
      <c r="A62" s="5"/>
      <c r="B62" s="0" t="s">
        <v>1</v>
      </c>
    </row>
    <row r="63" customFormat="false" ht="12.75" hidden="false" customHeight="false" outlineLevel="0" collapsed="false">
      <c r="A63" s="5"/>
      <c r="B63" s="0" t="s">
        <v>1</v>
      </c>
    </row>
    <row r="64" customFormat="false" ht="12.75" hidden="false" customHeight="false" outlineLevel="0" collapsed="false">
      <c r="A64" s="5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5"/>
  <sheetViews>
    <sheetView showFormulas="false" showGridLines="true" showRowColHeaders="true" showZeros="true" rightToLeft="false" tabSelected="true" showOutlineSymbols="true" defaultGridColor="true" view="pageBreakPreview" topLeftCell="A2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10.7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7" min="6" style="0" width="10.41"/>
    <col collapsed="false" customWidth="true" hidden="false" outlineLevel="0" max="8" min="8" style="0" width="10.13"/>
  </cols>
  <sheetData>
    <row r="2" customFormat="false" ht="12.75" hidden="false" customHeight="false" outlineLevel="0" collapsed="false">
      <c r="A2" s="6" t="s">
        <v>2</v>
      </c>
    </row>
    <row r="3" customFormat="false" ht="12.75" hidden="false" customHeight="false" outlineLevel="0" collapsed="false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</row>
    <row r="5" customFormat="false" ht="12.75" hidden="false" customHeight="false" outlineLevel="0" collapsed="false">
      <c r="A5" s="6"/>
      <c r="B5" s="6"/>
      <c r="D5" s="6"/>
      <c r="E5" s="6"/>
      <c r="F5" s="6"/>
      <c r="G5" s="6"/>
      <c r="H5" s="6"/>
      <c r="I5" s="6"/>
      <c r="J5" s="6"/>
    </row>
    <row r="6" customFormat="false" ht="12.75" hidden="false" customHeight="false" outlineLevel="0" collapsed="false">
      <c r="B6" s="6" t="s">
        <v>4</v>
      </c>
      <c r="C6" s="6" t="s">
        <v>5</v>
      </c>
      <c r="D6" s="6"/>
      <c r="E6" s="6"/>
      <c r="F6" s="6"/>
      <c r="G6" s="6"/>
      <c r="H6" s="7"/>
      <c r="I6" s="6"/>
      <c r="J6" s="6"/>
    </row>
    <row r="7" customFormat="false" ht="12.75" hidden="false" customHeight="false" outlineLevel="0" collapsed="false">
      <c r="A7" s="6"/>
      <c r="B7" s="6"/>
      <c r="I7" s="6"/>
    </row>
    <row r="8" customFormat="false" ht="12.75" hidden="false" customHeight="false" outlineLevel="0" collapsed="false">
      <c r="A8" s="6"/>
      <c r="B8" s="6"/>
      <c r="C8" s="8" t="n">
        <v>18795</v>
      </c>
      <c r="D8" s="9" t="n">
        <v>18794</v>
      </c>
      <c r="E8" s="10" t="n">
        <v>18793</v>
      </c>
      <c r="F8" s="11" t="n">
        <v>18791</v>
      </c>
      <c r="G8" s="12" t="n">
        <v>18790</v>
      </c>
      <c r="H8" s="13" t="n">
        <v>18789</v>
      </c>
      <c r="I8" s="6"/>
    </row>
    <row r="9" customFormat="false" ht="12.75" hidden="false" customHeight="false" outlineLevel="0" collapsed="false">
      <c r="A9" s="6" t="s">
        <v>6</v>
      </c>
      <c r="C9" s="8" t="s">
        <v>7</v>
      </c>
      <c r="D9" s="9" t="s">
        <v>7</v>
      </c>
      <c r="E9" s="10" t="s">
        <v>8</v>
      </c>
      <c r="F9" s="11" t="s">
        <v>9</v>
      </c>
      <c r="G9" s="12" t="s">
        <v>9</v>
      </c>
      <c r="H9" s="13" t="s">
        <v>9</v>
      </c>
      <c r="I9" s="6"/>
      <c r="J9" s="14"/>
    </row>
    <row r="10" customFormat="false" ht="12.75" hidden="false" customHeight="false" outlineLevel="0" collapsed="false">
      <c r="A10" s="6" t="s">
        <v>10</v>
      </c>
      <c r="C10" s="8" t="s">
        <v>11</v>
      </c>
      <c r="D10" s="9" t="s">
        <v>12</v>
      </c>
      <c r="E10" s="10" t="s">
        <v>12</v>
      </c>
      <c r="F10" s="11" t="s">
        <v>13</v>
      </c>
      <c r="G10" s="12" t="s">
        <v>11</v>
      </c>
      <c r="H10" s="13" t="s">
        <v>12</v>
      </c>
      <c r="I10" s="6"/>
      <c r="J10" s="6" t="s">
        <v>14</v>
      </c>
    </row>
    <row r="11" customFormat="false" ht="13.5" hidden="false" customHeight="false" outlineLevel="0" collapsed="false">
      <c r="A11" s="6"/>
      <c r="B11" s="6"/>
      <c r="C11" s="8" t="s">
        <v>15</v>
      </c>
      <c r="D11" s="9" t="s">
        <v>15</v>
      </c>
      <c r="E11" s="10" t="s">
        <v>16</v>
      </c>
      <c r="F11" s="11" t="s">
        <v>17</v>
      </c>
      <c r="G11" s="12" t="s">
        <v>15</v>
      </c>
      <c r="H11" s="13" t="s">
        <v>15</v>
      </c>
      <c r="I11" s="6"/>
      <c r="J11" s="15" t="s">
        <v>18</v>
      </c>
    </row>
    <row r="12" customFormat="false" ht="12.75" hidden="false" customHeight="false" outlineLevel="0" collapsed="false">
      <c r="A12" s="16" t="s">
        <v>18</v>
      </c>
      <c r="C12" s="17"/>
      <c r="D12" s="17"/>
      <c r="E12" s="17"/>
      <c r="F12" s="17"/>
      <c r="G12" s="17"/>
      <c r="H12" s="17"/>
      <c r="J12" s="18"/>
    </row>
    <row r="13" customFormat="false" ht="12.75" hidden="false" customHeight="false" outlineLevel="0" collapsed="false">
      <c r="A13" s="6" t="s">
        <v>19</v>
      </c>
      <c r="C13" s="19" t="n">
        <v>3413</v>
      </c>
      <c r="D13" s="19" t="n">
        <v>8225</v>
      </c>
      <c r="E13" s="19" t="n">
        <v>239106</v>
      </c>
      <c r="F13" s="19" t="n">
        <v>11418</v>
      </c>
      <c r="G13" s="19" t="n">
        <v>3975</v>
      </c>
      <c r="H13" s="19" t="n">
        <v>10795</v>
      </c>
      <c r="J13" s="20" t="n">
        <f aca="false">SUM(C13:H13)</f>
        <v>276932</v>
      </c>
    </row>
    <row r="14" customFormat="false" ht="12.75" hidden="false" customHeight="false" outlineLevel="0" collapsed="false">
      <c r="A14" s="6" t="s">
        <v>20</v>
      </c>
      <c r="C14" s="19" t="n">
        <v>0</v>
      </c>
      <c r="D14" s="19" t="n">
        <f aca="false">8225+8225</f>
        <v>16450</v>
      </c>
      <c r="E14" s="19" t="n">
        <v>200000</v>
      </c>
      <c r="F14" s="19" t="n">
        <f aca="false">11418*3</f>
        <v>34254</v>
      </c>
      <c r="G14" s="19" t="n">
        <v>3975</v>
      </c>
      <c r="H14" s="19" t="n">
        <v>10795</v>
      </c>
      <c r="J14" s="20" t="n">
        <f aca="false">SUM(C14:H14)</f>
        <v>265474</v>
      </c>
    </row>
    <row r="15" customFormat="false" ht="12.75" hidden="false" customHeight="false" outlineLevel="0" collapsed="false">
      <c r="A15" s="6" t="s">
        <v>21</v>
      </c>
      <c r="C15" s="19" t="n">
        <f aca="false">3413*4</f>
        <v>13652</v>
      </c>
      <c r="D15" s="19" t="n">
        <f aca="false">8225+8225+8225+8225</f>
        <v>32900</v>
      </c>
      <c r="E15" s="19" t="n">
        <v>100000</v>
      </c>
      <c r="F15" s="19" t="n">
        <f aca="false">11418*3+6149</f>
        <v>40403</v>
      </c>
      <c r="G15" s="19" t="n">
        <f aca="false">3975*3+2022</f>
        <v>13947</v>
      </c>
      <c r="H15" s="19" t="n">
        <v>10795</v>
      </c>
      <c r="J15" s="20" t="n">
        <f aca="false">SUM(C15:H15)</f>
        <v>211697</v>
      </c>
    </row>
    <row r="16" customFormat="false" ht="12.75" hidden="false" customHeight="false" outlineLevel="0" collapsed="false">
      <c r="A16" s="13" t="s">
        <v>12</v>
      </c>
      <c r="B16" s="21"/>
      <c r="C16" s="22" t="n">
        <f aca="false">3413*5</f>
        <v>17065</v>
      </c>
      <c r="D16" s="22" t="n">
        <f aca="false">8225*5</f>
        <v>41125</v>
      </c>
      <c r="E16" s="22" t="n">
        <v>0</v>
      </c>
      <c r="F16" s="22" t="n">
        <f aca="false">11418*5</f>
        <v>57090</v>
      </c>
      <c r="G16" s="22" t="n">
        <f aca="false">3975*5</f>
        <v>19875</v>
      </c>
      <c r="H16" s="22" t="n">
        <f aca="false">10794*5</f>
        <v>53970</v>
      </c>
      <c r="I16" s="21"/>
      <c r="J16" s="23" t="n">
        <f aca="false">SUM(C16:H16)</f>
        <v>189125</v>
      </c>
    </row>
    <row r="17" customFormat="false" ht="12.75" hidden="false" customHeight="false" outlineLevel="0" collapsed="false">
      <c r="A17" s="6" t="s">
        <v>22</v>
      </c>
      <c r="C17" s="19" t="n">
        <v>3413</v>
      </c>
      <c r="D17" s="19"/>
      <c r="E17" s="19" t="n">
        <f aca="false">42000+2016</f>
        <v>44016</v>
      </c>
      <c r="F17" s="19" t="n">
        <f aca="false">8199+820</f>
        <v>9019</v>
      </c>
      <c r="G17" s="19" t="n">
        <v>3975</v>
      </c>
      <c r="H17" s="19"/>
      <c r="J17" s="20" t="n">
        <f aca="false">SUM(C17:H17)</f>
        <v>60423</v>
      </c>
    </row>
    <row r="18" customFormat="false" ht="12.75" hidden="false" customHeight="false" outlineLevel="0" collapsed="false">
      <c r="A18" s="6" t="s">
        <v>23</v>
      </c>
      <c r="C18" s="19" t="n">
        <f aca="false">3413*3</f>
        <v>10239</v>
      </c>
      <c r="D18" s="19"/>
      <c r="E18" s="19"/>
      <c r="F18" s="19" t="n">
        <f aca="false">11418*3</f>
        <v>34254</v>
      </c>
      <c r="G18" s="19" t="n">
        <f aca="false">3975*3</f>
        <v>11925</v>
      </c>
      <c r="H18" s="19"/>
      <c r="J18" s="20" t="n">
        <f aca="false">SUM(C18:H18)</f>
        <v>56418</v>
      </c>
    </row>
    <row r="19" customFormat="false" ht="12.75" hidden="false" customHeight="false" outlineLevel="0" collapsed="false">
      <c r="A19" s="6" t="s">
        <v>24</v>
      </c>
      <c r="C19" s="19" t="n">
        <v>3413</v>
      </c>
      <c r="D19" s="19" t="n">
        <v>8225</v>
      </c>
      <c r="E19" s="19"/>
      <c r="F19" s="19" t="n">
        <v>11418</v>
      </c>
      <c r="G19" s="19" t="n">
        <v>3975</v>
      </c>
      <c r="H19" s="19" t="n">
        <v>10795</v>
      </c>
      <c r="J19" s="20" t="n">
        <f aca="false">SUM(C19:H19)</f>
        <v>37826</v>
      </c>
    </row>
    <row r="20" customFormat="false" ht="12.75" hidden="false" customHeight="false" outlineLevel="0" collapsed="false">
      <c r="A20" s="6" t="s">
        <v>25</v>
      </c>
      <c r="C20" s="19" t="n">
        <f aca="false">427+427+854+1706</f>
        <v>3414</v>
      </c>
      <c r="D20" s="19"/>
      <c r="E20" s="19"/>
      <c r="F20" s="19" t="n">
        <f aca="false">358+5709+5709+4282+1070</f>
        <v>17128</v>
      </c>
      <c r="G20" s="19" t="n">
        <f aca="false">497+497+993+1988</f>
        <v>3975</v>
      </c>
      <c r="H20" s="19"/>
      <c r="J20" s="20" t="n">
        <f aca="false">SUM(C20:H20)</f>
        <v>24517</v>
      </c>
    </row>
    <row r="21" customFormat="false" ht="12.75" hidden="false" customHeight="false" outlineLevel="0" collapsed="false">
      <c r="A21" s="6" t="s">
        <v>26</v>
      </c>
      <c r="C21" s="19" t="n">
        <v>0</v>
      </c>
      <c r="D21" s="19" t="n">
        <f aca="false">2718+2786+2651</f>
        <v>8155</v>
      </c>
      <c r="E21" s="19"/>
      <c r="F21" s="19"/>
      <c r="G21" s="19"/>
      <c r="H21" s="19" t="n">
        <v>10795</v>
      </c>
      <c r="J21" s="20" t="n">
        <f aca="false">SUM(C21:H21)</f>
        <v>18950</v>
      </c>
    </row>
    <row r="22" customFormat="false" ht="12.75" hidden="false" customHeight="false" outlineLevel="0" collapsed="false">
      <c r="A22" s="6" t="s">
        <v>27</v>
      </c>
      <c r="C22" s="19" t="n">
        <v>3413</v>
      </c>
      <c r="D22" s="19"/>
      <c r="E22" s="19"/>
      <c r="F22" s="19" t="n">
        <v>11418</v>
      </c>
      <c r="G22" s="19" t="n">
        <v>3975</v>
      </c>
      <c r="H22" s="19"/>
      <c r="J22" s="20" t="n">
        <f aca="false">SUM(C22:H22)</f>
        <v>18806</v>
      </c>
    </row>
    <row r="23" customFormat="false" ht="12.75" hidden="false" customHeight="false" outlineLevel="0" collapsed="false">
      <c r="A23" s="6" t="s">
        <v>28</v>
      </c>
      <c r="C23" s="19" t="n">
        <v>3413</v>
      </c>
      <c r="D23" s="19"/>
      <c r="E23" s="19"/>
      <c r="F23" s="19" t="n">
        <v>11418</v>
      </c>
      <c r="G23" s="19"/>
      <c r="H23" s="19"/>
      <c r="J23" s="20" t="n">
        <f aca="false">SUM(C23:H23)</f>
        <v>14831</v>
      </c>
    </row>
    <row r="24" customFormat="false" ht="12.75" hidden="false" customHeight="false" outlineLevel="0" collapsed="false">
      <c r="A24" s="6" t="s">
        <v>29</v>
      </c>
      <c r="C24" s="19"/>
      <c r="D24" s="19"/>
      <c r="E24" s="19"/>
      <c r="F24" s="19" t="n">
        <v>11418</v>
      </c>
      <c r="G24" s="19"/>
      <c r="H24" s="19"/>
      <c r="J24" s="20" t="n">
        <f aca="false">SUM(C24:H24)</f>
        <v>11418</v>
      </c>
    </row>
    <row r="25" customFormat="false" ht="12.75" hidden="false" customHeight="false" outlineLevel="0" collapsed="false">
      <c r="A25" s="6" t="s">
        <v>30</v>
      </c>
      <c r="C25" s="19"/>
      <c r="D25" s="19"/>
      <c r="E25" s="19"/>
      <c r="F25" s="19" t="n">
        <v>11418</v>
      </c>
      <c r="G25" s="19"/>
      <c r="H25" s="19"/>
      <c r="J25" s="20" t="n">
        <f aca="false">SUM(C25:H25)</f>
        <v>11418</v>
      </c>
    </row>
    <row r="26" customFormat="false" ht="12.75" hidden="false" customHeight="false" outlineLevel="0" collapsed="false">
      <c r="A26" s="6" t="s">
        <v>31</v>
      </c>
      <c r="C26" s="19"/>
      <c r="D26" s="19"/>
      <c r="E26" s="19"/>
      <c r="F26" s="19" t="n">
        <v>11418</v>
      </c>
      <c r="G26" s="19"/>
      <c r="H26" s="19"/>
      <c r="J26" s="20" t="n">
        <f aca="false">SUM(C26:H26)</f>
        <v>11418</v>
      </c>
    </row>
    <row r="27" customFormat="false" ht="12.75" hidden="false" customHeight="false" outlineLevel="0" collapsed="false">
      <c r="A27" s="6" t="s">
        <v>32</v>
      </c>
      <c r="C27" s="19"/>
      <c r="D27" s="19"/>
      <c r="E27" s="19"/>
      <c r="F27" s="19" t="n">
        <v>11418</v>
      </c>
      <c r="G27" s="19"/>
      <c r="H27" s="19"/>
      <c r="J27" s="20" t="n">
        <f aca="false">SUM(C27:H27)</f>
        <v>11418</v>
      </c>
    </row>
    <row r="28" customFormat="false" ht="12.75" hidden="false" customHeight="false" outlineLevel="0" collapsed="false">
      <c r="A28" s="6" t="s">
        <v>33</v>
      </c>
      <c r="C28" s="19"/>
      <c r="D28" s="19"/>
      <c r="E28" s="19" t="n">
        <v>10000</v>
      </c>
      <c r="F28" s="19"/>
      <c r="G28" s="19"/>
      <c r="H28" s="19"/>
      <c r="J28" s="20" t="n">
        <f aca="false">SUM(C28:H28)</f>
        <v>10000</v>
      </c>
    </row>
    <row r="29" customFormat="false" ht="12.75" hidden="false" customHeight="false" outlineLevel="0" collapsed="false">
      <c r="A29" s="6" t="s">
        <v>34</v>
      </c>
      <c r="C29" s="19" t="n">
        <v>3033</v>
      </c>
      <c r="D29" s="19"/>
      <c r="E29" s="19"/>
      <c r="F29" s="19"/>
      <c r="G29" s="19" t="n">
        <v>3975</v>
      </c>
      <c r="H29" s="19"/>
      <c r="J29" s="20" t="n">
        <f aca="false">SUM(C29:H29)</f>
        <v>7008</v>
      </c>
    </row>
    <row r="30" customFormat="false" ht="12.75" hidden="false" customHeight="false" outlineLevel="0" collapsed="false">
      <c r="A30" s="6" t="s">
        <v>35</v>
      </c>
      <c r="C30" s="19" t="n">
        <f aca="false">1036+1199+1178</f>
        <v>3413</v>
      </c>
      <c r="D30" s="19"/>
      <c r="E30" s="19"/>
      <c r="F30" s="19" t="n">
        <v>3075</v>
      </c>
      <c r="G30" s="19"/>
      <c r="H30" s="19"/>
      <c r="J30" s="20" t="n">
        <f aca="false">SUM(C30:H30)</f>
        <v>6488</v>
      </c>
    </row>
    <row r="31" customFormat="false" ht="12.75" hidden="false" customHeight="false" outlineLevel="0" collapsed="false">
      <c r="A31" s="6" t="s">
        <v>36</v>
      </c>
      <c r="C31" s="19" t="n">
        <v>5909</v>
      </c>
      <c r="D31" s="19"/>
      <c r="E31" s="19"/>
      <c r="F31" s="19"/>
      <c r="G31" s="19"/>
      <c r="H31" s="19"/>
      <c r="J31" s="20" t="n">
        <f aca="false">SUM(C31:H31)</f>
        <v>5909</v>
      </c>
    </row>
    <row r="32" customFormat="false" ht="12.75" hidden="false" customHeight="false" outlineLevel="0" collapsed="false">
      <c r="A32" s="6" t="s">
        <v>37</v>
      </c>
      <c r="C32" s="19"/>
      <c r="D32" s="19"/>
      <c r="E32" s="19"/>
      <c r="F32" s="19" t="n">
        <v>3690</v>
      </c>
      <c r="G32" s="19"/>
      <c r="H32" s="19"/>
      <c r="J32" s="20" t="n">
        <f aca="false">SUM(C32:H32)</f>
        <v>3690</v>
      </c>
    </row>
    <row r="33" customFormat="false" ht="12.75" hidden="false" customHeight="false" outlineLevel="0" collapsed="false">
      <c r="A33" s="6" t="s">
        <v>38</v>
      </c>
      <c r="C33" s="19" t="n">
        <v>3413</v>
      </c>
      <c r="D33" s="19"/>
      <c r="E33" s="19"/>
      <c r="F33" s="19"/>
      <c r="G33" s="19"/>
      <c r="H33" s="19"/>
      <c r="J33" s="20" t="n">
        <f aca="false">SUM(C33:H33)</f>
        <v>3413</v>
      </c>
    </row>
    <row r="34" customFormat="false" ht="12.75" hidden="false" customHeight="false" outlineLevel="0" collapsed="false">
      <c r="A34" s="6" t="s">
        <v>39</v>
      </c>
      <c r="C34" s="19"/>
      <c r="D34" s="19"/>
      <c r="E34" s="19"/>
      <c r="F34" s="19" t="n">
        <v>2665</v>
      </c>
      <c r="G34" s="19"/>
      <c r="H34" s="19"/>
      <c r="J34" s="20" t="n">
        <f aca="false">SUM(C34:H34)</f>
        <v>2665</v>
      </c>
    </row>
    <row r="35" customFormat="false" ht="12.75" hidden="false" customHeight="false" outlineLevel="0" collapsed="false">
      <c r="A35" s="6" t="s">
        <v>40</v>
      </c>
      <c r="C35" s="19" t="n">
        <v>471</v>
      </c>
      <c r="D35" s="19"/>
      <c r="E35" s="19"/>
      <c r="F35" s="19" t="n">
        <v>1231</v>
      </c>
      <c r="G35" s="19" t="n">
        <v>524</v>
      </c>
      <c r="H35" s="19"/>
      <c r="J35" s="20" t="n">
        <f aca="false">SUM(C35:H35)</f>
        <v>2226</v>
      </c>
    </row>
    <row r="36" customFormat="false" ht="12.75" hidden="false" customHeight="false" outlineLevel="0" collapsed="false">
      <c r="A36" s="6" t="s">
        <v>41</v>
      </c>
      <c r="C36" s="19"/>
      <c r="D36" s="19"/>
      <c r="E36" s="19"/>
      <c r="F36" s="19"/>
      <c r="G36" s="19" t="n">
        <v>1832</v>
      </c>
      <c r="H36" s="19"/>
      <c r="J36" s="20" t="n">
        <f aca="false">SUM(C36:H36)</f>
        <v>1832</v>
      </c>
    </row>
    <row r="37" customFormat="false" ht="12.75" hidden="false" customHeight="false" outlineLevel="0" collapsed="false">
      <c r="A37" s="6" t="s">
        <v>42</v>
      </c>
      <c r="C37" s="19"/>
      <c r="D37" s="19"/>
      <c r="E37" s="19"/>
      <c r="F37" s="19" t="n">
        <v>985</v>
      </c>
      <c r="G37" s="19"/>
      <c r="H37" s="19"/>
      <c r="J37" s="20" t="n">
        <f aca="false">SUM(C37:H37)</f>
        <v>985</v>
      </c>
    </row>
    <row r="38" customFormat="false" ht="12.75" hidden="false" customHeight="false" outlineLevel="0" collapsed="false">
      <c r="A38" s="6" t="s">
        <v>43</v>
      </c>
      <c r="C38" s="19" t="n">
        <v>471</v>
      </c>
      <c r="D38" s="19"/>
      <c r="E38" s="19"/>
      <c r="F38" s="19"/>
      <c r="G38" s="19"/>
      <c r="H38" s="19"/>
      <c r="J38" s="20" t="n">
        <f aca="false">SUM(C38:H38)</f>
        <v>471</v>
      </c>
    </row>
    <row r="39" customFormat="false" ht="12.75" hidden="false" customHeight="false" outlineLevel="0" collapsed="false">
      <c r="A39" s="6" t="s">
        <v>44</v>
      </c>
      <c r="C39" s="19" t="n">
        <v>236</v>
      </c>
      <c r="D39" s="19"/>
      <c r="E39" s="19"/>
      <c r="F39" s="19" t="n">
        <v>206</v>
      </c>
      <c r="G39" s="19"/>
      <c r="H39" s="19"/>
      <c r="J39" s="20" t="n">
        <f aca="false">SUM(C39:H39)</f>
        <v>442</v>
      </c>
    </row>
    <row r="40" customFormat="false" ht="12.75" hidden="false" customHeight="false" outlineLevel="0" collapsed="false">
      <c r="A40" s="6" t="s">
        <v>45</v>
      </c>
      <c r="C40" s="19"/>
      <c r="D40" s="19"/>
      <c r="E40" s="19"/>
      <c r="F40" s="19" t="n">
        <v>309</v>
      </c>
      <c r="G40" s="19"/>
      <c r="H40" s="19"/>
      <c r="J40" s="20" t="n">
        <f aca="false">SUM(C40:H40)</f>
        <v>309</v>
      </c>
    </row>
    <row r="41" customFormat="false" ht="12.75" hidden="false" customHeight="false" outlineLevel="0" collapsed="false">
      <c r="C41" s="19"/>
      <c r="D41" s="19"/>
      <c r="E41" s="19"/>
      <c r="F41" s="19"/>
      <c r="G41" s="19"/>
      <c r="H41" s="19"/>
    </row>
    <row r="42" customFormat="false" ht="12.75" hidden="false" customHeight="false" outlineLevel="0" collapsed="false">
      <c r="C42" s="19"/>
      <c r="D42" s="19"/>
      <c r="E42" s="19"/>
      <c r="F42" s="19"/>
      <c r="G42" s="19"/>
      <c r="H42" s="19"/>
    </row>
    <row r="43" customFormat="false" ht="12.75" hidden="false" customHeight="false" outlineLevel="0" collapsed="false">
      <c r="A43" s="6" t="s">
        <v>46</v>
      </c>
      <c r="B43" s="6"/>
      <c r="C43" s="20" t="n">
        <f aca="false">SUM(C13:C40)</f>
        <v>78381</v>
      </c>
      <c r="D43" s="20" t="n">
        <f aca="false">SUM(D13:D40)</f>
        <v>115080</v>
      </c>
      <c r="E43" s="20" t="n">
        <f aca="false">SUM(E13:E40)</f>
        <v>593122</v>
      </c>
      <c r="F43" s="20" t="n">
        <f aca="false">SUM(F13:F40)</f>
        <v>295653</v>
      </c>
      <c r="G43" s="20" t="n">
        <f aca="false">SUM(G13:G40)</f>
        <v>75928</v>
      </c>
      <c r="H43" s="20" t="n">
        <f aca="false">SUM(H13:H40)</f>
        <v>107945</v>
      </c>
      <c r="I43" s="6"/>
      <c r="J43" s="20" t="n">
        <f aca="false">SUM(C43:H43)</f>
        <v>1266109</v>
      </c>
    </row>
    <row r="44" customFormat="false" ht="12.75" hidden="false" customHeight="false" outlineLevel="0" collapsed="false">
      <c r="C44" s="19"/>
      <c r="D44" s="19"/>
      <c r="E44" s="19"/>
      <c r="F44" s="19"/>
      <c r="G44" s="19"/>
      <c r="H44" s="19"/>
    </row>
    <row r="45" customFormat="false" ht="12.75" hidden="false" customHeight="false" outlineLevel="0" collapsed="false">
      <c r="C45" s="19"/>
      <c r="D45" s="19"/>
      <c r="E45" s="19"/>
      <c r="F45" s="19"/>
      <c r="G45" s="19"/>
      <c r="H45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2001-02-22T18:54:44Z</dcterms:created>
  <dc:creator>SuJones</dc:creator>
  <dc:description/>
  <dc:language>en-US</dc:language>
  <cp:lastModifiedBy>smiller2</cp:lastModifiedBy>
  <cp:lastPrinted>2001-03-01T21:01:56Z</cp:lastPrinted>
  <cp:revision>0</cp:revision>
  <dc:subject/>
  <dc:title/>
</cp:coreProperties>
</file>